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KANTOR PMD\KOMINFO\"/>
    </mc:Choice>
  </mc:AlternateContent>
  <xr:revisionPtr revIDLastSave="0" documentId="13_ncr:1_{EC4EA26C-50B1-4603-864E-AFDC6ED0124E}" xr6:coauthVersionLast="47" xr6:coauthVersionMax="47" xr10:uidLastSave="{00000000-0000-0000-0000-000000000000}"/>
  <bookViews>
    <workbookView xWindow="-120" yWindow="-120" windowWidth="20730" windowHeight="11760" xr2:uid="{09D0F116-A662-46DB-94CB-217649D5B743}"/>
  </bookViews>
  <sheets>
    <sheet name="Sheet1" sheetId="1" r:id="rId1"/>
  </sheets>
  <externalReferences>
    <externalReference r:id="rId2"/>
    <externalReference r:id="rId3"/>
  </externalReferences>
  <definedNames>
    <definedName name="NmJabatan">[1]referensi!$B$5:$B$16</definedName>
    <definedName name="tbl_refJabatan">[1]referensi!$B$5:$J$16</definedName>
    <definedName name="tglAcuan">Sheet1!$M$4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430" i="1" l="1"/>
  <c r="O2430" i="1"/>
  <c r="X2430" i="1" s="1"/>
  <c r="Y2430" i="1" s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O2315" i="1"/>
  <c r="N2315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P2168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P2049" i="1"/>
  <c r="Q2049" i="1" s="1"/>
  <c r="A2049" i="1"/>
  <c r="P2048" i="1"/>
  <c r="A2048" i="1"/>
  <c r="P2047" i="1"/>
  <c r="Q2047" i="1" s="1"/>
  <c r="A2047" i="1"/>
  <c r="P2046" i="1"/>
  <c r="Q2046" i="1" s="1"/>
  <c r="A2046" i="1"/>
  <c r="P2045" i="1"/>
  <c r="Q2045" i="1" s="1"/>
  <c r="A2045" i="1"/>
  <c r="P2044" i="1"/>
  <c r="A2044" i="1"/>
  <c r="P2043" i="1"/>
  <c r="Q2043" i="1" s="1"/>
  <c r="A2043" i="1"/>
  <c r="P2042" i="1"/>
  <c r="A2042" i="1"/>
  <c r="P2041" i="1"/>
  <c r="Q2041" i="1" s="1"/>
  <c r="A2041" i="1"/>
  <c r="P2040" i="1"/>
  <c r="A2040" i="1"/>
  <c r="P2039" i="1"/>
  <c r="Q2039" i="1" s="1"/>
  <c r="A2039" i="1"/>
  <c r="A2038" i="1"/>
  <c r="A2037" i="1"/>
  <c r="A2036" i="1"/>
  <c r="A2035" i="1"/>
  <c r="A2034" i="1"/>
  <c r="A2033" i="1"/>
  <c r="A2032" i="1"/>
  <c r="A2031" i="1"/>
  <c r="A2030" i="1"/>
  <c r="O2029" i="1"/>
  <c r="AB2029" i="1" s="1"/>
  <c r="AC2029" i="1" s="1"/>
  <c r="N2029" i="1"/>
  <c r="V2029" i="1" s="1"/>
  <c r="W2029" i="1" s="1"/>
  <c r="A2029" i="1"/>
  <c r="A2028" i="1"/>
  <c r="A2027" i="1"/>
  <c r="A2026" i="1"/>
  <c r="A2025" i="1"/>
  <c r="A2024" i="1"/>
  <c r="A2023" i="1"/>
  <c r="O2022" i="1"/>
  <c r="N2022" i="1"/>
  <c r="Z2022" i="1" s="1"/>
  <c r="AA2022" i="1" s="1"/>
  <c r="A2022" i="1"/>
  <c r="A2021" i="1"/>
  <c r="A2020" i="1"/>
  <c r="A2019" i="1"/>
  <c r="A2018" i="1"/>
  <c r="A2017" i="1"/>
  <c r="O2016" i="1"/>
  <c r="AB2016" i="1" s="1"/>
  <c r="AC2016" i="1" s="1"/>
  <c r="N2016" i="1"/>
  <c r="Z2016" i="1" s="1"/>
  <c r="AA2016" i="1" s="1"/>
  <c r="A2016" i="1"/>
  <c r="N2015" i="1"/>
  <c r="Z2015" i="1" s="1"/>
  <c r="AA2015" i="1" s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O2001" i="1"/>
  <c r="X2001" i="1" s="1"/>
  <c r="Y2001" i="1" s="1"/>
  <c r="N2001" i="1"/>
  <c r="V2001" i="1" s="1"/>
  <c r="W2001" i="1" s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O1935" i="1"/>
  <c r="X1935" i="1" s="1"/>
  <c r="Y1935" i="1" s="1"/>
  <c r="N1935" i="1"/>
  <c r="S1935" i="1" s="1"/>
  <c r="T1935" i="1" s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O1825" i="1"/>
  <c r="X1825" i="1" s="1"/>
  <c r="Y1825" i="1" s="1"/>
  <c r="N1825" i="1"/>
  <c r="V1825" i="1" s="1"/>
  <c r="W1825" i="1" s="1"/>
  <c r="A1825" i="1"/>
  <c r="A1824" i="1"/>
  <c r="A1823" i="1"/>
  <c r="A1822" i="1"/>
  <c r="A1821" i="1"/>
  <c r="A1820" i="1"/>
  <c r="A1819" i="1"/>
  <c r="A1818" i="1"/>
  <c r="A1817" i="1"/>
  <c r="A1816" i="1"/>
  <c r="O1815" i="1"/>
  <c r="AB1815" i="1" s="1"/>
  <c r="AC1815" i="1" s="1"/>
  <c r="N1815" i="1"/>
  <c r="V1815" i="1" s="1"/>
  <c r="W1815" i="1" s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O1586" i="1"/>
  <c r="N1586" i="1"/>
  <c r="P1586" i="1" s="1"/>
  <c r="R1586" i="1" s="1"/>
  <c r="A1586" i="1"/>
  <c r="A1585" i="1"/>
  <c r="A1584" i="1"/>
  <c r="A1583" i="1"/>
  <c r="A1582" i="1"/>
  <c r="A1581" i="1"/>
  <c r="A1580" i="1"/>
  <c r="A1579" i="1"/>
  <c r="A1578" i="1"/>
  <c r="A1577" i="1"/>
  <c r="O1576" i="1"/>
  <c r="N1576" i="1"/>
  <c r="P1576" i="1" s="1"/>
  <c r="U1576" i="1" s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M1501" i="1"/>
  <c r="A1501" i="1"/>
  <c r="A1500" i="1"/>
  <c r="A1499" i="1"/>
  <c r="M1498" i="1"/>
  <c r="A1498" i="1"/>
  <c r="M1497" i="1"/>
  <c r="A1497" i="1"/>
  <c r="A1496" i="1"/>
  <c r="A1495" i="1"/>
  <c r="M1494" i="1"/>
  <c r="O1494" i="1" s="1"/>
  <c r="A1494" i="1"/>
  <c r="A1493" i="1"/>
  <c r="A1492" i="1"/>
  <c r="M1491" i="1"/>
  <c r="A1491" i="1"/>
  <c r="M1490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P1463" i="1"/>
  <c r="Q1463" i="1" s="1"/>
  <c r="A1463" i="1"/>
  <c r="A1462" i="1"/>
  <c r="P1461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O1360" i="1"/>
  <c r="X1360" i="1" s="1"/>
  <c r="Y1360" i="1" s="1"/>
  <c r="N1360" i="1"/>
  <c r="S1360" i="1" s="1"/>
  <c r="T1360" i="1" s="1"/>
  <c r="A1360" i="1"/>
  <c r="A1359" i="1"/>
  <c r="A1358" i="1"/>
  <c r="A1357" i="1"/>
  <c r="A1356" i="1"/>
  <c r="A1355" i="1"/>
  <c r="A1354" i="1"/>
  <c r="A1353" i="1"/>
  <c r="A1352" i="1"/>
  <c r="A1351" i="1"/>
  <c r="A1350" i="1"/>
  <c r="P1349" i="1"/>
  <c r="A1349" i="1"/>
  <c r="A1348" i="1"/>
  <c r="A1347" i="1"/>
  <c r="A1346" i="1"/>
  <c r="A1345" i="1"/>
  <c r="A1344" i="1"/>
  <c r="A1343" i="1"/>
  <c r="P1342" i="1"/>
  <c r="Q1342" i="1" s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O1316" i="1"/>
  <c r="X1316" i="1" s="1"/>
  <c r="Y1316" i="1" s="1"/>
  <c r="N1316" i="1"/>
  <c r="S1316" i="1" s="1"/>
  <c r="T1316" i="1" s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P1304" i="1"/>
  <c r="Q1304" i="1" s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H949" i="1"/>
  <c r="A949" i="1"/>
  <c r="A948" i="1"/>
  <c r="H947" i="1"/>
  <c r="A947" i="1"/>
  <c r="H946" i="1"/>
  <c r="A946" i="1"/>
  <c r="H945" i="1"/>
  <c r="A945" i="1"/>
  <c r="H944" i="1"/>
  <c r="A944" i="1"/>
  <c r="H943" i="1"/>
  <c r="A943" i="1"/>
  <c r="H942" i="1"/>
  <c r="A942" i="1"/>
  <c r="H941" i="1"/>
  <c r="A941" i="1"/>
  <c r="H940" i="1"/>
  <c r="A940" i="1"/>
  <c r="H939" i="1"/>
  <c r="A939" i="1"/>
  <c r="H938" i="1"/>
  <c r="A938" i="1"/>
  <c r="H937" i="1"/>
  <c r="A937" i="1"/>
  <c r="H936" i="1"/>
  <c r="A936" i="1"/>
  <c r="H935" i="1"/>
  <c r="A935" i="1"/>
  <c r="H934" i="1"/>
  <c r="A934" i="1"/>
  <c r="H933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P914" i="1"/>
  <c r="A914" i="1"/>
  <c r="A913" i="1"/>
  <c r="A912" i="1"/>
  <c r="A911" i="1"/>
  <c r="P910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O834" i="1"/>
  <c r="AB834" i="1" s="1"/>
  <c r="AC834" i="1" s="1"/>
  <c r="N834" i="1"/>
  <c r="Z834" i="1" s="1"/>
  <c r="AA834" i="1" s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P820" i="1"/>
  <c r="A820" i="1"/>
  <c r="A819" i="1"/>
  <c r="P818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O724" i="1"/>
  <c r="AB724" i="1" s="1"/>
  <c r="AC724" i="1" s="1"/>
  <c r="N724" i="1"/>
  <c r="S724" i="1" s="1"/>
  <c r="T724" i="1" s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N676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O640" i="1"/>
  <c r="AB640" i="1" s="1"/>
  <c r="AC640" i="1" s="1"/>
  <c r="N640" i="1"/>
  <c r="V640" i="1" s="1"/>
  <c r="W640" i="1" s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P617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O549" i="1"/>
  <c r="X549" i="1" s="1"/>
  <c r="Y549" i="1" s="1"/>
  <c r="N549" i="1"/>
  <c r="S549" i="1" s="1"/>
  <c r="T549" i="1" s="1"/>
  <c r="A549" i="1"/>
  <c r="A548" i="1"/>
  <c r="M547" i="1"/>
  <c r="A547" i="1"/>
  <c r="A546" i="1"/>
  <c r="A545" i="1"/>
  <c r="A544" i="1"/>
  <c r="M543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P511" i="1"/>
  <c r="Q511" i="1" s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O466" i="1"/>
  <c r="AB466" i="1" s="1"/>
  <c r="AC466" i="1" s="1"/>
  <c r="N466" i="1"/>
  <c r="Z466" i="1" s="1"/>
  <c r="AA466" i="1" s="1"/>
  <c r="A466" i="1"/>
  <c r="O465" i="1"/>
  <c r="N465" i="1"/>
  <c r="A465" i="1"/>
  <c r="O464" i="1"/>
  <c r="AB464" i="1" s="1"/>
  <c r="AC464" i="1" s="1"/>
  <c r="N464" i="1"/>
  <c r="Z464" i="1" s="1"/>
  <c r="AA464" i="1" s="1"/>
  <c r="A464" i="1"/>
  <c r="A463" i="1"/>
  <c r="A462" i="1"/>
  <c r="O461" i="1"/>
  <c r="N461" i="1"/>
  <c r="P461" i="1" s="1"/>
  <c r="U461" i="1" s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O412" i="1"/>
  <c r="X412" i="1" s="1"/>
  <c r="Y412" i="1" s="1"/>
  <c r="N412" i="1"/>
  <c r="Z412" i="1" s="1"/>
  <c r="AA412" i="1" s="1"/>
  <c r="A412" i="1"/>
  <c r="A411" i="1"/>
  <c r="A410" i="1"/>
  <c r="A409" i="1"/>
  <c r="A408" i="1"/>
  <c r="AC407" i="1"/>
  <c r="A407" i="1"/>
  <c r="A406" i="1"/>
  <c r="P405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P365" i="1"/>
  <c r="Q365" i="1" s="1"/>
  <c r="A365" i="1"/>
  <c r="A364" i="1"/>
  <c r="A363" i="1"/>
  <c r="O362" i="1"/>
  <c r="AB362" i="1" s="1"/>
  <c r="AC362" i="1" s="1"/>
  <c r="N362" i="1"/>
  <c r="Z362" i="1" s="1"/>
  <c r="AA362" i="1" s="1"/>
  <c r="A362" i="1"/>
  <c r="O361" i="1"/>
  <c r="N361" i="1"/>
  <c r="P361" i="1" s="1"/>
  <c r="R361" i="1" s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N335" i="1"/>
  <c r="P335" i="1" s="1"/>
  <c r="R335" i="1" s="1"/>
  <c r="A335" i="1"/>
  <c r="A334" i="1"/>
  <c r="A333" i="1"/>
  <c r="A332" i="1"/>
  <c r="N331" i="1"/>
  <c r="P331" i="1" s="1"/>
  <c r="Q331" i="1" s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O318" i="1"/>
  <c r="X318" i="1" s="1"/>
  <c r="Y318" i="1" s="1"/>
  <c r="N318" i="1"/>
  <c r="Z318" i="1" s="1"/>
  <c r="AA318" i="1" s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N301" i="1"/>
  <c r="Z301" i="1" s="1"/>
  <c r="AA301" i="1" s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P232" i="1"/>
  <c r="Q232" i="1" s="1"/>
  <c r="N232" i="1"/>
  <c r="S232" i="1" s="1"/>
  <c r="T232" i="1" s="1"/>
  <c r="A232" i="1"/>
  <c r="P231" i="1"/>
  <c r="Q231" i="1" s="1"/>
  <c r="A231" i="1"/>
  <c r="P230" i="1"/>
  <c r="Q230" i="1" s="1"/>
  <c r="A230" i="1"/>
  <c r="P229" i="1"/>
  <c r="Q229" i="1" s="1"/>
  <c r="A229" i="1"/>
  <c r="P228" i="1"/>
  <c r="Q228" i="1" s="1"/>
  <c r="A228" i="1"/>
  <c r="P227" i="1"/>
  <c r="Q227" i="1" s="1"/>
  <c r="A227" i="1"/>
  <c r="O226" i="1"/>
  <c r="N226" i="1"/>
  <c r="P226" i="1" s="1"/>
  <c r="R226" i="1" s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O95" i="1"/>
  <c r="X95" i="1" s="1"/>
  <c r="Y95" i="1" s="1"/>
  <c r="N95" i="1"/>
  <c r="Z95" i="1" s="1"/>
  <c r="AA95" i="1" s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P75" i="1"/>
  <c r="Q75" i="1" s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O59" i="1"/>
  <c r="AB59" i="1" s="1"/>
  <c r="AC59" i="1" s="1"/>
  <c r="N59" i="1"/>
  <c r="Z59" i="1" s="1"/>
  <c r="AA59" i="1" s="1"/>
  <c r="A59" i="1"/>
  <c r="A58" i="1"/>
  <c r="A57" i="1"/>
  <c r="A56" i="1"/>
  <c r="A55" i="1"/>
  <c r="A54" i="1"/>
  <c r="O53" i="1"/>
  <c r="X53" i="1" s="1"/>
  <c r="Y53" i="1" s="1"/>
  <c r="N53" i="1"/>
  <c r="Z53" i="1" s="1"/>
  <c r="AA53" i="1" s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M4" i="1"/>
  <c r="O414" i="1" s="1"/>
  <c r="X2029" i="1" l="1"/>
  <c r="Y2029" i="1" s="1"/>
  <c r="P2022" i="1"/>
  <c r="S1586" i="1"/>
  <c r="T1586" i="1" s="1"/>
  <c r="S2022" i="1"/>
  <c r="T2022" i="1" s="1"/>
  <c r="AB1360" i="1"/>
  <c r="AC1360" i="1" s="1"/>
  <c r="U331" i="1"/>
  <c r="P1316" i="1"/>
  <c r="R1316" i="1" s="1"/>
  <c r="Z1825" i="1"/>
  <c r="AA1825" i="1" s="1"/>
  <c r="P412" i="1"/>
  <c r="R412" i="1" s="1"/>
  <c r="AB318" i="1"/>
  <c r="AC318" i="1" s="1"/>
  <c r="S53" i="1"/>
  <c r="T53" i="1" s="1"/>
  <c r="S412" i="1"/>
  <c r="T412" i="1" s="1"/>
  <c r="S466" i="1"/>
  <c r="T466" i="1" s="1"/>
  <c r="V724" i="1"/>
  <c r="W724" i="1" s="1"/>
  <c r="AB1825" i="1"/>
  <c r="AC1825" i="1" s="1"/>
  <c r="AB412" i="1"/>
  <c r="AC412" i="1" s="1"/>
  <c r="X466" i="1"/>
  <c r="Y466" i="1" s="1"/>
  <c r="Z461" i="1"/>
  <c r="AA461" i="1" s="1"/>
  <c r="P59" i="1"/>
  <c r="R59" i="1" s="1"/>
  <c r="S301" i="1"/>
  <c r="T301" i="1" s="1"/>
  <c r="P318" i="1"/>
  <c r="R318" i="1" s="1"/>
  <c r="Q361" i="1"/>
  <c r="Q461" i="1"/>
  <c r="X724" i="1"/>
  <c r="Y724" i="1" s="1"/>
  <c r="AB1316" i="1"/>
  <c r="AC1316" i="1" s="1"/>
  <c r="X1815" i="1"/>
  <c r="Y1815" i="1" s="1"/>
  <c r="AB1935" i="1"/>
  <c r="AC1935" i="1" s="1"/>
  <c r="P2016" i="1"/>
  <c r="R2016" i="1" s="1"/>
  <c r="P53" i="1"/>
  <c r="R53" i="1" s="1"/>
  <c r="S318" i="1"/>
  <c r="T318" i="1" s="1"/>
  <c r="R331" i="1"/>
  <c r="U361" i="1"/>
  <c r="S362" i="1"/>
  <c r="T362" i="1" s="1"/>
  <c r="R461" i="1"/>
  <c r="V549" i="1"/>
  <c r="W549" i="1" s="1"/>
  <c r="S2016" i="1"/>
  <c r="T2016" i="1" s="1"/>
  <c r="X59" i="1"/>
  <c r="Y59" i="1" s="1"/>
  <c r="AB2001" i="1"/>
  <c r="AC2001" i="1" s="1"/>
  <c r="X640" i="1"/>
  <c r="Y640" i="1" s="1"/>
  <c r="Q1316" i="1"/>
  <c r="S95" i="1"/>
  <c r="T95" i="1" s="1"/>
  <c r="N9" i="1"/>
  <c r="S9" i="1" s="1"/>
  <c r="T9" i="1" s="1"/>
  <c r="Q59" i="1"/>
  <c r="P301" i="1"/>
  <c r="U301" i="1" s="1"/>
  <c r="V331" i="1"/>
  <c r="W331" i="1" s="1"/>
  <c r="U335" i="1"/>
  <c r="V361" i="1"/>
  <c r="W361" i="1" s="1"/>
  <c r="X362" i="1"/>
  <c r="Y362" i="1" s="1"/>
  <c r="P464" i="1"/>
  <c r="U464" i="1" s="1"/>
  <c r="Z549" i="1"/>
  <c r="AA549" i="1" s="1"/>
  <c r="Z724" i="1"/>
  <c r="AA724" i="1" s="1"/>
  <c r="X834" i="1"/>
  <c r="Y834" i="1" s="1"/>
  <c r="P1360" i="1"/>
  <c r="R1360" i="1" s="1"/>
  <c r="S1576" i="1"/>
  <c r="T1576" i="1" s="1"/>
  <c r="P1935" i="1"/>
  <c r="R1935" i="1" s="1"/>
  <c r="X2016" i="1"/>
  <c r="Y2016" i="1" s="1"/>
  <c r="V1935" i="1"/>
  <c r="W1935" i="1" s="1"/>
  <c r="N7" i="1"/>
  <c r="S7" i="1" s="1"/>
  <c r="T7" i="1" s="1"/>
  <c r="N4" i="1"/>
  <c r="O7" i="1"/>
  <c r="AB7" i="1" s="1"/>
  <c r="AC7" i="1" s="1"/>
  <c r="S59" i="1"/>
  <c r="T59" i="1" s="1"/>
  <c r="U75" i="1"/>
  <c r="P95" i="1"/>
  <c r="Z331" i="1"/>
  <c r="AA331" i="1" s="1"/>
  <c r="Z335" i="1"/>
  <c r="AA335" i="1" s="1"/>
  <c r="Z361" i="1"/>
  <c r="AA361" i="1" s="1"/>
  <c r="P362" i="1"/>
  <c r="V461" i="1"/>
  <c r="W461" i="1" s="1"/>
  <c r="S464" i="1"/>
  <c r="T464" i="1" s="1"/>
  <c r="P466" i="1"/>
  <c r="R466" i="1" s="1"/>
  <c r="P549" i="1"/>
  <c r="P724" i="1"/>
  <c r="R724" i="1" s="1"/>
  <c r="Q1586" i="1"/>
  <c r="Z1935" i="1"/>
  <c r="AA1935" i="1" s="1"/>
  <c r="X414" i="1"/>
  <c r="Y414" i="1" s="1"/>
  <c r="AB414" i="1"/>
  <c r="AC414" i="1" s="1"/>
  <c r="N6" i="1"/>
  <c r="P7" i="1"/>
  <c r="N8" i="1"/>
  <c r="N10" i="1"/>
  <c r="N12" i="1"/>
  <c r="N14" i="1"/>
  <c r="N16" i="1"/>
  <c r="N18" i="1"/>
  <c r="O20" i="1"/>
  <c r="O23" i="1"/>
  <c r="N26" i="1"/>
  <c r="O28" i="1"/>
  <c r="O31" i="1"/>
  <c r="N34" i="1"/>
  <c r="O36" i="1"/>
  <c r="O39" i="1"/>
  <c r="N42" i="1"/>
  <c r="O44" i="1"/>
  <c r="O47" i="1"/>
  <c r="N50" i="1"/>
  <c r="O52" i="1"/>
  <c r="AB53" i="1"/>
  <c r="AC53" i="1" s="1"/>
  <c r="O54" i="1"/>
  <c r="O57" i="1"/>
  <c r="N62" i="1"/>
  <c r="O64" i="1"/>
  <c r="O67" i="1"/>
  <c r="N70" i="1"/>
  <c r="O72" i="1"/>
  <c r="O75" i="1"/>
  <c r="N78" i="1"/>
  <c r="O80" i="1"/>
  <c r="O83" i="1"/>
  <c r="N86" i="1"/>
  <c r="O88" i="1"/>
  <c r="O91" i="1"/>
  <c r="N94" i="1"/>
  <c r="N96" i="1"/>
  <c r="O98" i="1"/>
  <c r="O101" i="1"/>
  <c r="N104" i="1"/>
  <c r="O106" i="1"/>
  <c r="O109" i="1"/>
  <c r="N112" i="1"/>
  <c r="O114" i="1"/>
  <c r="O117" i="1"/>
  <c r="N120" i="1"/>
  <c r="O122" i="1"/>
  <c r="O125" i="1"/>
  <c r="N128" i="1"/>
  <c r="O130" i="1"/>
  <c r="O133" i="1"/>
  <c r="N136" i="1"/>
  <c r="O138" i="1"/>
  <c r="O141" i="1"/>
  <c r="N144" i="1"/>
  <c r="O146" i="1"/>
  <c r="O149" i="1"/>
  <c r="N152" i="1"/>
  <c r="O154" i="1"/>
  <c r="O157" i="1"/>
  <c r="N160" i="1"/>
  <c r="O162" i="1"/>
  <c r="O165" i="1"/>
  <c r="N168" i="1"/>
  <c r="O170" i="1"/>
  <c r="O173" i="1"/>
  <c r="N176" i="1"/>
  <c r="O178" i="1"/>
  <c r="O181" i="1"/>
  <c r="N184" i="1"/>
  <c r="O186" i="1"/>
  <c r="O189" i="1"/>
  <c r="N192" i="1"/>
  <c r="O194" i="1"/>
  <c r="O197" i="1"/>
  <c r="N200" i="1"/>
  <c r="O202" i="1"/>
  <c r="O205" i="1"/>
  <c r="N208" i="1"/>
  <c r="O210" i="1"/>
  <c r="O213" i="1"/>
  <c r="N216" i="1"/>
  <c r="O218" i="1"/>
  <c r="O221" i="1"/>
  <c r="N224" i="1"/>
  <c r="AB226" i="1"/>
  <c r="AC226" i="1" s="1"/>
  <c r="X226" i="1"/>
  <c r="Y226" i="1" s="1"/>
  <c r="U226" i="1"/>
  <c r="Z226" i="1"/>
  <c r="AA226" i="1" s="1"/>
  <c r="U228" i="1"/>
  <c r="U230" i="1"/>
  <c r="U232" i="1"/>
  <c r="Z232" i="1"/>
  <c r="AA232" i="1" s="1"/>
  <c r="O235" i="1"/>
  <c r="N238" i="1"/>
  <c r="O240" i="1"/>
  <c r="O243" i="1"/>
  <c r="N246" i="1"/>
  <c r="O248" i="1"/>
  <c r="O251" i="1"/>
  <c r="N254" i="1"/>
  <c r="O256" i="1"/>
  <c r="O259" i="1"/>
  <c r="N262" i="1"/>
  <c r="O264" i="1"/>
  <c r="O267" i="1"/>
  <c r="N270" i="1"/>
  <c r="O272" i="1"/>
  <c r="O275" i="1"/>
  <c r="N278" i="1"/>
  <c r="O280" i="1"/>
  <c r="O283" i="1"/>
  <c r="N286" i="1"/>
  <c r="O288" i="1"/>
  <c r="O291" i="1"/>
  <c r="N294" i="1"/>
  <c r="O296" i="1"/>
  <c r="O299" i="1"/>
  <c r="O301" i="1"/>
  <c r="N304" i="1"/>
  <c r="O306" i="1"/>
  <c r="O309" i="1"/>
  <c r="N313" i="1"/>
  <c r="O315" i="1"/>
  <c r="O320" i="1"/>
  <c r="N323" i="1"/>
  <c r="O325" i="1"/>
  <c r="O328" i="1"/>
  <c r="S331" i="1"/>
  <c r="T331" i="1" s="1"/>
  <c r="O333" i="1"/>
  <c r="Q335" i="1"/>
  <c r="V335" i="1"/>
  <c r="W335" i="1" s="1"/>
  <c r="O336" i="1"/>
  <c r="N339" i="1"/>
  <c r="O341" i="1"/>
  <c r="O344" i="1"/>
  <c r="N347" i="1"/>
  <c r="O349" i="1"/>
  <c r="O352" i="1"/>
  <c r="N355" i="1"/>
  <c r="O357" i="1"/>
  <c r="O360" i="1"/>
  <c r="N365" i="1"/>
  <c r="R365" i="1"/>
  <c r="N367" i="1"/>
  <c r="O369" i="1"/>
  <c r="O372" i="1"/>
  <c r="N375" i="1"/>
  <c r="O377" i="1"/>
  <c r="O380" i="1"/>
  <c r="N383" i="1"/>
  <c r="O385" i="1"/>
  <c r="O388" i="1"/>
  <c r="N391" i="1"/>
  <c r="O393" i="1"/>
  <c r="O396" i="1"/>
  <c r="N399" i="1"/>
  <c r="O401" i="1"/>
  <c r="O404" i="1"/>
  <c r="S405" i="1"/>
  <c r="T405" i="1" s="1"/>
  <c r="N407" i="1"/>
  <c r="P407" i="1" s="1"/>
  <c r="Q407" i="1" s="1"/>
  <c r="AD407" i="1" s="1"/>
  <c r="O409" i="1"/>
  <c r="Z2430" i="1"/>
  <c r="AA2430" i="1" s="1"/>
  <c r="V2430" i="1"/>
  <c r="W2430" i="1" s="1"/>
  <c r="R2430" i="1"/>
  <c r="N2428" i="1"/>
  <c r="N2426" i="1"/>
  <c r="N2424" i="1"/>
  <c r="N2422" i="1"/>
  <c r="N2420" i="1"/>
  <c r="N2418" i="1"/>
  <c r="N2416" i="1"/>
  <c r="N2414" i="1"/>
  <c r="N2412" i="1"/>
  <c r="S2430" i="1"/>
  <c r="T2430" i="1" s="1"/>
  <c r="O2427" i="1"/>
  <c r="N2425" i="1"/>
  <c r="O2422" i="1"/>
  <c r="O2419" i="1"/>
  <c r="N2417" i="1"/>
  <c r="O2414" i="1"/>
  <c r="O2411" i="1"/>
  <c r="O2409" i="1"/>
  <c r="O2407" i="1"/>
  <c r="O2405" i="1"/>
  <c r="O2403" i="1"/>
  <c r="O2401" i="1"/>
  <c r="O2399" i="1"/>
  <c r="O2397" i="1"/>
  <c r="O2395" i="1"/>
  <c r="O2393" i="1"/>
  <c r="O2391" i="1"/>
  <c r="O2389" i="1"/>
  <c r="O2387" i="1"/>
  <c r="O2385" i="1"/>
  <c r="N2427" i="1"/>
  <c r="O2425" i="1"/>
  <c r="O2423" i="1"/>
  <c r="O2420" i="1"/>
  <c r="N2415" i="1"/>
  <c r="O2413" i="1"/>
  <c r="N2410" i="1"/>
  <c r="N2408" i="1"/>
  <c r="N2406" i="1"/>
  <c r="N2404" i="1"/>
  <c r="N2402" i="1"/>
  <c r="N2400" i="1"/>
  <c r="N2398" i="1"/>
  <c r="N2396" i="1"/>
  <c r="N2394" i="1"/>
  <c r="N2392" i="1"/>
  <c r="N2390" i="1"/>
  <c r="N2388" i="1"/>
  <c r="N2386" i="1"/>
  <c r="N2384" i="1"/>
  <c r="O2382" i="1"/>
  <c r="O2380" i="1"/>
  <c r="O2378" i="1"/>
  <c r="O2376" i="1"/>
  <c r="O2374" i="1"/>
  <c r="O2372" i="1"/>
  <c r="O2370" i="1"/>
  <c r="O2368" i="1"/>
  <c r="O2366" i="1"/>
  <c r="O2364" i="1"/>
  <c r="O2362" i="1"/>
  <c r="O2360" i="1"/>
  <c r="O2358" i="1"/>
  <c r="O2356" i="1"/>
  <c r="O2354" i="1"/>
  <c r="O2352" i="1"/>
  <c r="O2350" i="1"/>
  <c r="O2348" i="1"/>
  <c r="O2346" i="1"/>
  <c r="O2344" i="1"/>
  <c r="O2342" i="1"/>
  <c r="O2340" i="1"/>
  <c r="O2338" i="1"/>
  <c r="O2336" i="1"/>
  <c r="O2334" i="1"/>
  <c r="O2424" i="1"/>
  <c r="N2423" i="1"/>
  <c r="O2421" i="1"/>
  <c r="O2410" i="1"/>
  <c r="N2407" i="1"/>
  <c r="O2402" i="1"/>
  <c r="N2399" i="1"/>
  <c r="O2394" i="1"/>
  <c r="N2391" i="1"/>
  <c r="O2386" i="1"/>
  <c r="O2383" i="1"/>
  <c r="O2381" i="1"/>
  <c r="O2379" i="1"/>
  <c r="O2377" i="1"/>
  <c r="O2375" i="1"/>
  <c r="O2373" i="1"/>
  <c r="O2371" i="1"/>
  <c r="O2369" i="1"/>
  <c r="O2367" i="1"/>
  <c r="O2365" i="1"/>
  <c r="O2363" i="1"/>
  <c r="O2361" i="1"/>
  <c r="O2359" i="1"/>
  <c r="O2357" i="1"/>
  <c r="O2355" i="1"/>
  <c r="O2353" i="1"/>
  <c r="O2351" i="1"/>
  <c r="O2349" i="1"/>
  <c r="O2347" i="1"/>
  <c r="O2345" i="1"/>
  <c r="O2343" i="1"/>
  <c r="O2341" i="1"/>
  <c r="O2339" i="1"/>
  <c r="O2337" i="1"/>
  <c r="O2335" i="1"/>
  <c r="N2332" i="1"/>
  <c r="N2330" i="1"/>
  <c r="N2328" i="1"/>
  <c r="N2326" i="1"/>
  <c r="N2324" i="1"/>
  <c r="N2322" i="1"/>
  <c r="N2320" i="1"/>
  <c r="N2318" i="1"/>
  <c r="N2316" i="1"/>
  <c r="N2314" i="1"/>
  <c r="N2312" i="1"/>
  <c r="N2310" i="1"/>
  <c r="N2308" i="1"/>
  <c r="N2306" i="1"/>
  <c r="N2304" i="1"/>
  <c r="N2302" i="1"/>
  <c r="N2300" i="1"/>
  <c r="N2298" i="1"/>
  <c r="N2296" i="1"/>
  <c r="N2294" i="1"/>
  <c r="N2292" i="1"/>
  <c r="N2290" i="1"/>
  <c r="N2288" i="1"/>
  <c r="N2286" i="1"/>
  <c r="N2284" i="1"/>
  <c r="N2282" i="1"/>
  <c r="N2280" i="1"/>
  <c r="N2278" i="1"/>
  <c r="N2276" i="1"/>
  <c r="N2274" i="1"/>
  <c r="N2272" i="1"/>
  <c r="N2270" i="1"/>
  <c r="N2268" i="1"/>
  <c r="N2266" i="1"/>
  <c r="N2264" i="1"/>
  <c r="N2262" i="1"/>
  <c r="N2260" i="1"/>
  <c r="N2258" i="1"/>
  <c r="N2256" i="1"/>
  <c r="N2254" i="1"/>
  <c r="N2252" i="1"/>
  <c r="N2250" i="1"/>
  <c r="N2248" i="1"/>
  <c r="N2246" i="1"/>
  <c r="N2244" i="1"/>
  <c r="N2242" i="1"/>
  <c r="N2240" i="1"/>
  <c r="N2411" i="1"/>
  <c r="N2409" i="1"/>
  <c r="O2408" i="1"/>
  <c r="O2406" i="1"/>
  <c r="N2405" i="1"/>
  <c r="O2404" i="1"/>
  <c r="N2383" i="1"/>
  <c r="N2379" i="1"/>
  <c r="N2375" i="1"/>
  <c r="N2371" i="1"/>
  <c r="N2367" i="1"/>
  <c r="N2363" i="1"/>
  <c r="N2359" i="1"/>
  <c r="N2355" i="1"/>
  <c r="N2351" i="1"/>
  <c r="N2347" i="1"/>
  <c r="N2343" i="1"/>
  <c r="N2339" i="1"/>
  <c r="N2335" i="1"/>
  <c r="O2332" i="1"/>
  <c r="O2329" i="1"/>
  <c r="N2327" i="1"/>
  <c r="O2324" i="1"/>
  <c r="O2321" i="1"/>
  <c r="N2319" i="1"/>
  <c r="O2316" i="1"/>
  <c r="O2313" i="1"/>
  <c r="N2311" i="1"/>
  <c r="O2308" i="1"/>
  <c r="O2305" i="1"/>
  <c r="N2303" i="1"/>
  <c r="O2300" i="1"/>
  <c r="O2297" i="1"/>
  <c r="N2295" i="1"/>
  <c r="O2292" i="1"/>
  <c r="O2289" i="1"/>
  <c r="N2287" i="1"/>
  <c r="O2284" i="1"/>
  <c r="O2281" i="1"/>
  <c r="N2279" i="1"/>
  <c r="O2276" i="1"/>
  <c r="O2273" i="1"/>
  <c r="N2271" i="1"/>
  <c r="O2268" i="1"/>
  <c r="O2265" i="1"/>
  <c r="N2263" i="1"/>
  <c r="O2428" i="1"/>
  <c r="O2426" i="1"/>
  <c r="O2418" i="1"/>
  <c r="O2416" i="1"/>
  <c r="O2412" i="1"/>
  <c r="N2403" i="1"/>
  <c r="N2401" i="1"/>
  <c r="O2400" i="1"/>
  <c r="O2398" i="1"/>
  <c r="N2397" i="1"/>
  <c r="O2396" i="1"/>
  <c r="N2380" i="1"/>
  <c r="O2415" i="1"/>
  <c r="N2395" i="1"/>
  <c r="N2393" i="1"/>
  <c r="O2392" i="1"/>
  <c r="O2390" i="1"/>
  <c r="N2389" i="1"/>
  <c r="O2388" i="1"/>
  <c r="N2378" i="1"/>
  <c r="N2370" i="1"/>
  <c r="N2362" i="1"/>
  <c r="N2354" i="1"/>
  <c r="N2346" i="1"/>
  <c r="N2338" i="1"/>
  <c r="N2333" i="1"/>
  <c r="O2331" i="1"/>
  <c r="O2328" i="1"/>
  <c r="O2326" i="1"/>
  <c r="N2323" i="1"/>
  <c r="N2313" i="1"/>
  <c r="O2311" i="1"/>
  <c r="O2309" i="1"/>
  <c r="O2306" i="1"/>
  <c r="O2417" i="1"/>
  <c r="N2387" i="1"/>
  <c r="N2381" i="1"/>
  <c r="N2377" i="1"/>
  <c r="N2376" i="1"/>
  <c r="N2369" i="1"/>
  <c r="N2368" i="1"/>
  <c r="N2361" i="1"/>
  <c r="N2360" i="1"/>
  <c r="N2353" i="1"/>
  <c r="N2352" i="1"/>
  <c r="N2345" i="1"/>
  <c r="N2344" i="1"/>
  <c r="N2337" i="1"/>
  <c r="N2336" i="1"/>
  <c r="N2331" i="1"/>
  <c r="N2321" i="1"/>
  <c r="O2319" i="1"/>
  <c r="O2317" i="1"/>
  <c r="N2372" i="1"/>
  <c r="N2366" i="1"/>
  <c r="N2356" i="1"/>
  <c r="N2350" i="1"/>
  <c r="N2340" i="1"/>
  <c r="N2334" i="1"/>
  <c r="N2329" i="1"/>
  <c r="O2322" i="1"/>
  <c r="N2317" i="1"/>
  <c r="O2314" i="1"/>
  <c r="O2312" i="1"/>
  <c r="N2307" i="1"/>
  <c r="N2305" i="1"/>
  <c r="O2304" i="1"/>
  <c r="O2303" i="1"/>
  <c r="O2301" i="1"/>
  <c r="O2298" i="1"/>
  <c r="N2293" i="1"/>
  <c r="O2291" i="1"/>
  <c r="O2288" i="1"/>
  <c r="O2286" i="1"/>
  <c r="N2283" i="1"/>
  <c r="N2273" i="1"/>
  <c r="O2271" i="1"/>
  <c r="O2269" i="1"/>
  <c r="O2266" i="1"/>
  <c r="O2259" i="1"/>
  <c r="N2257" i="1"/>
  <c r="O2254" i="1"/>
  <c r="O2251" i="1"/>
  <c r="N2249" i="1"/>
  <c r="O2246" i="1"/>
  <c r="O2243" i="1"/>
  <c r="N2241" i="1"/>
  <c r="O2238" i="1"/>
  <c r="O2236" i="1"/>
  <c r="O2234" i="1"/>
  <c r="O2232" i="1"/>
  <c r="O2230" i="1"/>
  <c r="O2228" i="1"/>
  <c r="O2226" i="1"/>
  <c r="O2224" i="1"/>
  <c r="O2222" i="1"/>
  <c r="O2220" i="1"/>
  <c r="O2218" i="1"/>
  <c r="O2216" i="1"/>
  <c r="O2214" i="1"/>
  <c r="O2212" i="1"/>
  <c r="N2421" i="1"/>
  <c r="N2419" i="1"/>
  <c r="N2365" i="1"/>
  <c r="N2349" i="1"/>
  <c r="O2333" i="1"/>
  <c r="N2301" i="1"/>
  <c r="O2299" i="1"/>
  <c r="O2296" i="1"/>
  <c r="O2294" i="1"/>
  <c r="N2291" i="1"/>
  <c r="N2281" i="1"/>
  <c r="O2279" i="1"/>
  <c r="O2277" i="1"/>
  <c r="O2274" i="1"/>
  <c r="N2269" i="1"/>
  <c r="O2267" i="1"/>
  <c r="O2264" i="1"/>
  <c r="O2262" i="1"/>
  <c r="O2261" i="1"/>
  <c r="N2259" i="1"/>
  <c r="O2256" i="1"/>
  <c r="O2253" i="1"/>
  <c r="N2251" i="1"/>
  <c r="O2248" i="1"/>
  <c r="O2245" i="1"/>
  <c r="N2243" i="1"/>
  <c r="O2240" i="1"/>
  <c r="N2238" i="1"/>
  <c r="N2236" i="1"/>
  <c r="N2234" i="1"/>
  <c r="N2232" i="1"/>
  <c r="N2230" i="1"/>
  <c r="N2228" i="1"/>
  <c r="N2226" i="1"/>
  <c r="N2224" i="1"/>
  <c r="O2384" i="1"/>
  <c r="N2382" i="1"/>
  <c r="N2357" i="1"/>
  <c r="O2320" i="1"/>
  <c r="N2299" i="1"/>
  <c r="N2297" i="1"/>
  <c r="O2287" i="1"/>
  <c r="N2285" i="1"/>
  <c r="O2280" i="1"/>
  <c r="O2275" i="1"/>
  <c r="O2260" i="1"/>
  <c r="N2255" i="1"/>
  <c r="O2250" i="1"/>
  <c r="O2244" i="1"/>
  <c r="N2239" i="1"/>
  <c r="O2237" i="1"/>
  <c r="N2235" i="1"/>
  <c r="O2229" i="1"/>
  <c r="N2227" i="1"/>
  <c r="O2223" i="1"/>
  <c r="O2221" i="1"/>
  <c r="O2219" i="1"/>
  <c r="O2217" i="1"/>
  <c r="O2215" i="1"/>
  <c r="O2213" i="1"/>
  <c r="O2211" i="1"/>
  <c r="N2210" i="1"/>
  <c r="N2208" i="1"/>
  <c r="N2206" i="1"/>
  <c r="N2204" i="1"/>
  <c r="N2202" i="1"/>
  <c r="N2200" i="1"/>
  <c r="N2198" i="1"/>
  <c r="N2196" i="1"/>
  <c r="N2194" i="1"/>
  <c r="N2192" i="1"/>
  <c r="N2190" i="1"/>
  <c r="N2188" i="1"/>
  <c r="N2186" i="1"/>
  <c r="N2184" i="1"/>
  <c r="N2182" i="1"/>
  <c r="N2180" i="1"/>
  <c r="N2178" i="1"/>
  <c r="N2176" i="1"/>
  <c r="N2174" i="1"/>
  <c r="N2172" i="1"/>
  <c r="N2170" i="1"/>
  <c r="R2168" i="1"/>
  <c r="N2168" i="1"/>
  <c r="N2166" i="1"/>
  <c r="N2164" i="1"/>
  <c r="N2162" i="1"/>
  <c r="N2160" i="1"/>
  <c r="N2158" i="1"/>
  <c r="N2156" i="1"/>
  <c r="N2154" i="1"/>
  <c r="N2152" i="1"/>
  <c r="N2150" i="1"/>
  <c r="N2148" i="1"/>
  <c r="N2146" i="1"/>
  <c r="N2144" i="1"/>
  <c r="N2142" i="1"/>
  <c r="N2140" i="1"/>
  <c r="N2138" i="1"/>
  <c r="N2136" i="1"/>
  <c r="N2134" i="1"/>
  <c r="N2132" i="1"/>
  <c r="N2130" i="1"/>
  <c r="N2128" i="1"/>
  <c r="N2126" i="1"/>
  <c r="N2124" i="1"/>
  <c r="N2122" i="1"/>
  <c r="N2120" i="1"/>
  <c r="N2118" i="1"/>
  <c r="N2116" i="1"/>
  <c r="N2114" i="1"/>
  <c r="N2112" i="1"/>
  <c r="N2110" i="1"/>
  <c r="N2108" i="1"/>
  <c r="N2364" i="1"/>
  <c r="N2358" i="1"/>
  <c r="O2330" i="1"/>
  <c r="O2307" i="1"/>
  <c r="N2289" i="1"/>
  <c r="O2282" i="1"/>
  <c r="N2277" i="1"/>
  <c r="N2275" i="1"/>
  <c r="O2270" i="1"/>
  <c r="O2263" i="1"/>
  <c r="N2261" i="1"/>
  <c r="O2257" i="1"/>
  <c r="O2247" i="1"/>
  <c r="N2245" i="1"/>
  <c r="O2241" i="1"/>
  <c r="N2237" i="1"/>
  <c r="O2231" i="1"/>
  <c r="N2229" i="1"/>
  <c r="N2223" i="1"/>
  <c r="N2221" i="1"/>
  <c r="N2219" i="1"/>
  <c r="N2217" i="1"/>
  <c r="N2215" i="1"/>
  <c r="N2213" i="1"/>
  <c r="N2211" i="1"/>
  <c r="O2209" i="1"/>
  <c r="O2207" i="1"/>
  <c r="O2205" i="1"/>
  <c r="O2203" i="1"/>
  <c r="O2201" i="1"/>
  <c r="O2199" i="1"/>
  <c r="O2197" i="1"/>
  <c r="O2195" i="1"/>
  <c r="O2193" i="1"/>
  <c r="O2191" i="1"/>
  <c r="O2189" i="1"/>
  <c r="O2187" i="1"/>
  <c r="O2185" i="1"/>
  <c r="O2183" i="1"/>
  <c r="O2181" i="1"/>
  <c r="O2179" i="1"/>
  <c r="O2177" i="1"/>
  <c r="O2175" i="1"/>
  <c r="O2173" i="1"/>
  <c r="O2171" i="1"/>
  <c r="O2169" i="1"/>
  <c r="O2167" i="1"/>
  <c r="O2165" i="1"/>
  <c r="O2163" i="1"/>
  <c r="O2161" i="1"/>
  <c r="O2159" i="1"/>
  <c r="O2157" i="1"/>
  <c r="O2155" i="1"/>
  <c r="O2153" i="1"/>
  <c r="O2151" i="1"/>
  <c r="O2149" i="1"/>
  <c r="O2147" i="1"/>
  <c r="O2145" i="1"/>
  <c r="O2143" i="1"/>
  <c r="O2141" i="1"/>
  <c r="O2139" i="1"/>
  <c r="O2137" i="1"/>
  <c r="O2135" i="1"/>
  <c r="O2133" i="1"/>
  <c r="O2131" i="1"/>
  <c r="O2129" i="1"/>
  <c r="O2127" i="1"/>
  <c r="O2125" i="1"/>
  <c r="O2123" i="1"/>
  <c r="O2121" i="1"/>
  <c r="O2119" i="1"/>
  <c r="O2117" i="1"/>
  <c r="O2115" i="1"/>
  <c r="O2113" i="1"/>
  <c r="O2111" i="1"/>
  <c r="O2109" i="1"/>
  <c r="O2107" i="1"/>
  <c r="O2105" i="1"/>
  <c r="O2103" i="1"/>
  <c r="O2101" i="1"/>
  <c r="O2099" i="1"/>
  <c r="O2097" i="1"/>
  <c r="O2095" i="1"/>
  <c r="O2327" i="1"/>
  <c r="O2325" i="1"/>
  <c r="O2290" i="1"/>
  <c r="O2285" i="1"/>
  <c r="N2253" i="1"/>
  <c r="O2252" i="1"/>
  <c r="O2249" i="1"/>
  <c r="N2247" i="1"/>
  <c r="O2242" i="1"/>
  <c r="O2239" i="1"/>
  <c r="O2235" i="1"/>
  <c r="O2225" i="1"/>
  <c r="N2220" i="1"/>
  <c r="N2385" i="1"/>
  <c r="N2373" i="1"/>
  <c r="N2342" i="1"/>
  <c r="N2325" i="1"/>
  <c r="O2323" i="1"/>
  <c r="O2318" i="1"/>
  <c r="N2309" i="1"/>
  <c r="N2265" i="1"/>
  <c r="N2225" i="1"/>
  <c r="N2222" i="1"/>
  <c r="N2348" i="1"/>
  <c r="O2310" i="1"/>
  <c r="O2293" i="1"/>
  <c r="O2272" i="1"/>
  <c r="N2267" i="1"/>
  <c r="O2258" i="1"/>
  <c r="O2255" i="1"/>
  <c r="O2233" i="1"/>
  <c r="N2231" i="1"/>
  <c r="N2341" i="1"/>
  <c r="O2283" i="1"/>
  <c r="O2278" i="1"/>
  <c r="N2218" i="1"/>
  <c r="N2209" i="1"/>
  <c r="O2206" i="1"/>
  <c r="N2201" i="1"/>
  <c r="O2198" i="1"/>
  <c r="N2193" i="1"/>
  <c r="O2190" i="1"/>
  <c r="N2185" i="1"/>
  <c r="O2182" i="1"/>
  <c r="N2177" i="1"/>
  <c r="O2174" i="1"/>
  <c r="N2169" i="1"/>
  <c r="O2166" i="1"/>
  <c r="N2161" i="1"/>
  <c r="O2158" i="1"/>
  <c r="N2153" i="1"/>
  <c r="O2150" i="1"/>
  <c r="N2145" i="1"/>
  <c r="O2142" i="1"/>
  <c r="N2137" i="1"/>
  <c r="O2134" i="1"/>
  <c r="N2129" i="1"/>
  <c r="O2126" i="1"/>
  <c r="N2121" i="1"/>
  <c r="O2118" i="1"/>
  <c r="N2113" i="1"/>
  <c r="O2110" i="1"/>
  <c r="N2107" i="1"/>
  <c r="N2105" i="1"/>
  <c r="N2103" i="1"/>
  <c r="N2101" i="1"/>
  <c r="N2099" i="1"/>
  <c r="N2097" i="1"/>
  <c r="N2095" i="1"/>
  <c r="O2092" i="1"/>
  <c r="O2090" i="1"/>
  <c r="O2088" i="1"/>
  <c r="O2086" i="1"/>
  <c r="O2084" i="1"/>
  <c r="O2082" i="1"/>
  <c r="O2080" i="1"/>
  <c r="O2078" i="1"/>
  <c r="O2076" i="1"/>
  <c r="O2074" i="1"/>
  <c r="O2072" i="1"/>
  <c r="O2070" i="1"/>
  <c r="O2068" i="1"/>
  <c r="O2066" i="1"/>
  <c r="O2064" i="1"/>
  <c r="O2062" i="1"/>
  <c r="O2060" i="1"/>
  <c r="O2058" i="1"/>
  <c r="O2056" i="1"/>
  <c r="O2054" i="1"/>
  <c r="O2052" i="1"/>
  <c r="O2050" i="1"/>
  <c r="U2049" i="1"/>
  <c r="Z2048" i="1"/>
  <c r="AA2048" i="1" s="1"/>
  <c r="V2048" i="1"/>
  <c r="W2048" i="1" s="1"/>
  <c r="R2048" i="1"/>
  <c r="S2047" i="1"/>
  <c r="T2047" i="1" s="1"/>
  <c r="O2047" i="1"/>
  <c r="U2045" i="1"/>
  <c r="R2044" i="1"/>
  <c r="N2044" i="1"/>
  <c r="R2042" i="1"/>
  <c r="N2042" i="1"/>
  <c r="R2040" i="1"/>
  <c r="N2040" i="1"/>
  <c r="N2038" i="1"/>
  <c r="N2036" i="1"/>
  <c r="N2034" i="1"/>
  <c r="N2032" i="1"/>
  <c r="N2030" i="1"/>
  <c r="N2028" i="1"/>
  <c r="N2026" i="1"/>
  <c r="N2024" i="1"/>
  <c r="N2020" i="1"/>
  <c r="N2018" i="1"/>
  <c r="N2014" i="1"/>
  <c r="N2012" i="1"/>
  <c r="N2010" i="1"/>
  <c r="N2008" i="1"/>
  <c r="N2006" i="1"/>
  <c r="N2004" i="1"/>
  <c r="N2002" i="1"/>
  <c r="N2000" i="1"/>
  <c r="N1998" i="1"/>
  <c r="N1996" i="1"/>
  <c r="N1994" i="1"/>
  <c r="N1992" i="1"/>
  <c r="N1990" i="1"/>
  <c r="N1988" i="1"/>
  <c r="N1986" i="1"/>
  <c r="N1984" i="1"/>
  <c r="N1982" i="1"/>
  <c r="N1980" i="1"/>
  <c r="N1978" i="1"/>
  <c r="N1976" i="1"/>
  <c r="N1974" i="1"/>
  <c r="N1972" i="1"/>
  <c r="N1970" i="1"/>
  <c r="N1968" i="1"/>
  <c r="N1966" i="1"/>
  <c r="O2295" i="1"/>
  <c r="O2227" i="1"/>
  <c r="O2208" i="1"/>
  <c r="N2203" i="1"/>
  <c r="O2200" i="1"/>
  <c r="N2195" i="1"/>
  <c r="O2192" i="1"/>
  <c r="N2187" i="1"/>
  <c r="O2184" i="1"/>
  <c r="N2179" i="1"/>
  <c r="O2176" i="1"/>
  <c r="N2171" i="1"/>
  <c r="O2168" i="1"/>
  <c r="N2163" i="1"/>
  <c r="O2160" i="1"/>
  <c r="N2155" i="1"/>
  <c r="O2152" i="1"/>
  <c r="N2147" i="1"/>
  <c r="O2144" i="1"/>
  <c r="N2139" i="1"/>
  <c r="O2136" i="1"/>
  <c r="N2131" i="1"/>
  <c r="O2128" i="1"/>
  <c r="N2123" i="1"/>
  <c r="O2120" i="1"/>
  <c r="N2115" i="1"/>
  <c r="O2112" i="1"/>
  <c r="O2106" i="1"/>
  <c r="O2104" i="1"/>
  <c r="O2102" i="1"/>
  <c r="O2100" i="1"/>
  <c r="O2098" i="1"/>
  <c r="O2096" i="1"/>
  <c r="O2094" i="1"/>
  <c r="N2092" i="1"/>
  <c r="N2090" i="1"/>
  <c r="N2088" i="1"/>
  <c r="N2086" i="1"/>
  <c r="N2084" i="1"/>
  <c r="N2082" i="1"/>
  <c r="N2080" i="1"/>
  <c r="N2078" i="1"/>
  <c r="N2076" i="1"/>
  <c r="N2074" i="1"/>
  <c r="N2072" i="1"/>
  <c r="N2070" i="1"/>
  <c r="N2068" i="1"/>
  <c r="N2066" i="1"/>
  <c r="N2064" i="1"/>
  <c r="N2062" i="1"/>
  <c r="N2060" i="1"/>
  <c r="N2058" i="1"/>
  <c r="N2056" i="1"/>
  <c r="N2054" i="1"/>
  <c r="N2052" i="1"/>
  <c r="N2050" i="1"/>
  <c r="Z2047" i="1"/>
  <c r="AA2047" i="1" s="1"/>
  <c r="V2047" i="1"/>
  <c r="W2047" i="1" s="1"/>
  <c r="R2047" i="1"/>
  <c r="S2046" i="1"/>
  <c r="T2046" i="1" s="1"/>
  <c r="O2046" i="1"/>
  <c r="O2043" i="1"/>
  <c r="O2041" i="1"/>
  <c r="O2039" i="1"/>
  <c r="O2037" i="1"/>
  <c r="O2035" i="1"/>
  <c r="O2033" i="1"/>
  <c r="O2031" i="1"/>
  <c r="O2027" i="1"/>
  <c r="O2025" i="1"/>
  <c r="O2023" i="1"/>
  <c r="O2021" i="1"/>
  <c r="O2019" i="1"/>
  <c r="O2017" i="1"/>
  <c r="O2015" i="1"/>
  <c r="O2013" i="1"/>
  <c r="O2011" i="1"/>
  <c r="O2009" i="1"/>
  <c r="O2007" i="1"/>
  <c r="O2005" i="1"/>
  <c r="O2003" i="1"/>
  <c r="O1999" i="1"/>
  <c r="O1997" i="1"/>
  <c r="O1995" i="1"/>
  <c r="O1993" i="1"/>
  <c r="O1991" i="1"/>
  <c r="O1989" i="1"/>
  <c r="O1987" i="1"/>
  <c r="O1985" i="1"/>
  <c r="O1983" i="1"/>
  <c r="O1981" i="1"/>
  <c r="O1979" i="1"/>
  <c r="O1977" i="1"/>
  <c r="O1975" i="1"/>
  <c r="O1973" i="1"/>
  <c r="O1971" i="1"/>
  <c r="O1969" i="1"/>
  <c r="O1967" i="1"/>
  <c r="O1965" i="1"/>
  <c r="O1963" i="1"/>
  <c r="O1961" i="1"/>
  <c r="O1959" i="1"/>
  <c r="O1957" i="1"/>
  <c r="O1955" i="1"/>
  <c r="O1953" i="1"/>
  <c r="O1951" i="1"/>
  <c r="O1949" i="1"/>
  <c r="O1947" i="1"/>
  <c r="O1945" i="1"/>
  <c r="O1943" i="1"/>
  <c r="O1941" i="1"/>
  <c r="O1939" i="1"/>
  <c r="O1937" i="1"/>
  <c r="O1933" i="1"/>
  <c r="N1931" i="1"/>
  <c r="N1929" i="1"/>
  <c r="N1927" i="1"/>
  <c r="N1925" i="1"/>
  <c r="N1923" i="1"/>
  <c r="N1921" i="1"/>
  <c r="N1919" i="1"/>
  <c r="N1917" i="1"/>
  <c r="N1915" i="1"/>
  <c r="N1913" i="1"/>
  <c r="N1911" i="1"/>
  <c r="N1909" i="1"/>
  <c r="N1907" i="1"/>
  <c r="N1905" i="1"/>
  <c r="N1903" i="1"/>
  <c r="N1901" i="1"/>
  <c r="N1899" i="1"/>
  <c r="N1897" i="1"/>
  <c r="N1895" i="1"/>
  <c r="N1893" i="1"/>
  <c r="N1891" i="1"/>
  <c r="N1889" i="1"/>
  <c r="N1887" i="1"/>
  <c r="N1885" i="1"/>
  <c r="N1883" i="1"/>
  <c r="N1881" i="1"/>
  <c r="N1879" i="1"/>
  <c r="N1877" i="1"/>
  <c r="N1875" i="1"/>
  <c r="N1873" i="1"/>
  <c r="N1871" i="1"/>
  <c r="N1869" i="1"/>
  <c r="N1867" i="1"/>
  <c r="N1865" i="1"/>
  <c r="N1863" i="1"/>
  <c r="N1861" i="1"/>
  <c r="N1859" i="1"/>
  <c r="N1857" i="1"/>
  <c r="N1855" i="1"/>
  <c r="N1853" i="1"/>
  <c r="N1851" i="1"/>
  <c r="N1849" i="1"/>
  <c r="N1847" i="1"/>
  <c r="N1845" i="1"/>
  <c r="N1843" i="1"/>
  <c r="N1841" i="1"/>
  <c r="N2233" i="1"/>
  <c r="N2214" i="1"/>
  <c r="N2212" i="1"/>
  <c r="O2210" i="1"/>
  <c r="N2207" i="1"/>
  <c r="O2204" i="1"/>
  <c r="O2194" i="1"/>
  <c r="N2191" i="1"/>
  <c r="O2188" i="1"/>
  <c r="O2178" i="1"/>
  <c r="N2175" i="1"/>
  <c r="O2172" i="1"/>
  <c r="N2157" i="1"/>
  <c r="N2141" i="1"/>
  <c r="N2125" i="1"/>
  <c r="N2109" i="1"/>
  <c r="N2106" i="1"/>
  <c r="N2098" i="1"/>
  <c r="O2089" i="1"/>
  <c r="N2087" i="1"/>
  <c r="O2081" i="1"/>
  <c r="N2079" i="1"/>
  <c r="O2073" i="1"/>
  <c r="N2071" i="1"/>
  <c r="O2065" i="1"/>
  <c r="N2063" i="1"/>
  <c r="O2057" i="1"/>
  <c r="N2055" i="1"/>
  <c r="Z2046" i="1"/>
  <c r="AA2046" i="1" s="1"/>
  <c r="R2046" i="1"/>
  <c r="V2045" i="1"/>
  <c r="W2045" i="1" s="1"/>
  <c r="N2037" i="1"/>
  <c r="O2034" i="1"/>
  <c r="N2216" i="1"/>
  <c r="N2197" i="1"/>
  <c r="N2181" i="1"/>
  <c r="O2162" i="1"/>
  <c r="N2159" i="1"/>
  <c r="O2156" i="1"/>
  <c r="O2146" i="1"/>
  <c r="N2143" i="1"/>
  <c r="O2140" i="1"/>
  <c r="O2130" i="1"/>
  <c r="N2127" i="1"/>
  <c r="O2124" i="1"/>
  <c r="O2114" i="1"/>
  <c r="N2111" i="1"/>
  <c r="O2108" i="1"/>
  <c r="N2100" i="1"/>
  <c r="O2091" i="1"/>
  <c r="N2089" i="1"/>
  <c r="O2083" i="1"/>
  <c r="N2081" i="1"/>
  <c r="O2075" i="1"/>
  <c r="N2073" i="1"/>
  <c r="O2067" i="1"/>
  <c r="N2065" i="1"/>
  <c r="O2059" i="1"/>
  <c r="N2057" i="1"/>
  <c r="O2051" i="1"/>
  <c r="V2049" i="1"/>
  <c r="W2049" i="1" s="1"/>
  <c r="S2048" i="1"/>
  <c r="T2048" i="1" s="1"/>
  <c r="U2047" i="1"/>
  <c r="S2045" i="1"/>
  <c r="T2045" i="1" s="1"/>
  <c r="O2045" i="1"/>
  <c r="U2043" i="1"/>
  <c r="N2043" i="1"/>
  <c r="U2041" i="1"/>
  <c r="N2041" i="1"/>
  <c r="U2039" i="1"/>
  <c r="N2413" i="1"/>
  <c r="N2374" i="1"/>
  <c r="O2302" i="1"/>
  <c r="O2202" i="1"/>
  <c r="N2199" i="1"/>
  <c r="O2196" i="1"/>
  <c r="O2186" i="1"/>
  <c r="N2183" i="1"/>
  <c r="O2180" i="1"/>
  <c r="O2170" i="1"/>
  <c r="N2165" i="1"/>
  <c r="N2149" i="1"/>
  <c r="N2133" i="1"/>
  <c r="N2117" i="1"/>
  <c r="N2102" i="1"/>
  <c r="N2094" i="1"/>
  <c r="O2093" i="1"/>
  <c r="N2091" i="1"/>
  <c r="O2085" i="1"/>
  <c r="N2205" i="1"/>
  <c r="N2167" i="1"/>
  <c r="O2132" i="1"/>
  <c r="O2122" i="1"/>
  <c r="N2077" i="1"/>
  <c r="N2061" i="1"/>
  <c r="R2045" i="1"/>
  <c r="O2044" i="1"/>
  <c r="R2043" i="1"/>
  <c r="O2042" i="1"/>
  <c r="R2041" i="1"/>
  <c r="O2040" i="1"/>
  <c r="R2039" i="1"/>
  <c r="O2036" i="1"/>
  <c r="N2035" i="1"/>
  <c r="N2027" i="1"/>
  <c r="O2024" i="1"/>
  <c r="N2017" i="1"/>
  <c r="O2012" i="1"/>
  <c r="N2007" i="1"/>
  <c r="O2004" i="1"/>
  <c r="O1998" i="1"/>
  <c r="N1993" i="1"/>
  <c r="O1990" i="1"/>
  <c r="N1985" i="1"/>
  <c r="O1982" i="1"/>
  <c r="N1977" i="1"/>
  <c r="O1974" i="1"/>
  <c r="N1969" i="1"/>
  <c r="O1966" i="1"/>
  <c r="N1964" i="1"/>
  <c r="N1962" i="1"/>
  <c r="N1960" i="1"/>
  <c r="N1958" i="1"/>
  <c r="N1956" i="1"/>
  <c r="N2189" i="1"/>
  <c r="N2151" i="1"/>
  <c r="O2116" i="1"/>
  <c r="N2104" i="1"/>
  <c r="N2093" i="1"/>
  <c r="N2083" i="1"/>
  <c r="O2079" i="1"/>
  <c r="O2069" i="1"/>
  <c r="N2067" i="1"/>
  <c r="O2063" i="1"/>
  <c r="O2053" i="1"/>
  <c r="N2051" i="1"/>
  <c r="Z2049" i="1"/>
  <c r="AA2049" i="1" s="1"/>
  <c r="V2046" i="1"/>
  <c r="W2046" i="1" s="1"/>
  <c r="O2030" i="1"/>
  <c r="O2026" i="1"/>
  <c r="N2019" i="1"/>
  <c r="O2014" i="1"/>
  <c r="N2009" i="1"/>
  <c r="O2006" i="1"/>
  <c r="O2000" i="1"/>
  <c r="N1995" i="1"/>
  <c r="O1992" i="1"/>
  <c r="N1987" i="1"/>
  <c r="O1984" i="1"/>
  <c r="N1979" i="1"/>
  <c r="O1976" i="1"/>
  <c r="N1971" i="1"/>
  <c r="O1968" i="1"/>
  <c r="N2173" i="1"/>
  <c r="O2164" i="1"/>
  <c r="O2154" i="1"/>
  <c r="N2135" i="1"/>
  <c r="N2096" i="1"/>
  <c r="N2085" i="1"/>
  <c r="N2069" i="1"/>
  <c r="N2053" i="1"/>
  <c r="S2049" i="1"/>
  <c r="T2049" i="1" s="1"/>
  <c r="O2049" i="1"/>
  <c r="U2046" i="1"/>
  <c r="Z2045" i="1"/>
  <c r="AA2045" i="1" s="1"/>
  <c r="O2038" i="1"/>
  <c r="O2032" i="1"/>
  <c r="N2031" i="1"/>
  <c r="O2028" i="1"/>
  <c r="N2023" i="1"/>
  <c r="N2021" i="1"/>
  <c r="O2018" i="1"/>
  <c r="N2011" i="1"/>
  <c r="O2008" i="1"/>
  <c r="N2003" i="1"/>
  <c r="N1997" i="1"/>
  <c r="O1994" i="1"/>
  <c r="N1989" i="1"/>
  <c r="O1986" i="1"/>
  <c r="N1981" i="1"/>
  <c r="O1978" i="1"/>
  <c r="N1973" i="1"/>
  <c r="O1970" i="1"/>
  <c r="N1965" i="1"/>
  <c r="N1963" i="1"/>
  <c r="N1961" i="1"/>
  <c r="N1959" i="1"/>
  <c r="N1957" i="1"/>
  <c r="N1955" i="1"/>
  <c r="N1953" i="1"/>
  <c r="N1951" i="1"/>
  <c r="N1949" i="1"/>
  <c r="N1947" i="1"/>
  <c r="N1945" i="1"/>
  <c r="N1943" i="1"/>
  <c r="N1941" i="1"/>
  <c r="N1939" i="1"/>
  <c r="N1937" i="1"/>
  <c r="N2075" i="1"/>
  <c r="O2071" i="1"/>
  <c r="O2061" i="1"/>
  <c r="O2020" i="1"/>
  <c r="O2010" i="1"/>
  <c r="N2005" i="1"/>
  <c r="N1999" i="1"/>
  <c r="O1972" i="1"/>
  <c r="N1967" i="1"/>
  <c r="O1950" i="1"/>
  <c r="N1948" i="1"/>
  <c r="O1942" i="1"/>
  <c r="N1940" i="1"/>
  <c r="O1936" i="1"/>
  <c r="N1933" i="1"/>
  <c r="O1932" i="1"/>
  <c r="N1930" i="1"/>
  <c r="O1927" i="1"/>
  <c r="O1924" i="1"/>
  <c r="N1922" i="1"/>
  <c r="O1919" i="1"/>
  <c r="O1916" i="1"/>
  <c r="N1914" i="1"/>
  <c r="O1911" i="1"/>
  <c r="O1908" i="1"/>
  <c r="N1906" i="1"/>
  <c r="O1903" i="1"/>
  <c r="O1900" i="1"/>
  <c r="N1898" i="1"/>
  <c r="O1895" i="1"/>
  <c r="O1892" i="1"/>
  <c r="N1890" i="1"/>
  <c r="O1887" i="1"/>
  <c r="O1884" i="1"/>
  <c r="N1882" i="1"/>
  <c r="O1879" i="1"/>
  <c r="O1876" i="1"/>
  <c r="N1874" i="1"/>
  <c r="O1871" i="1"/>
  <c r="O1868" i="1"/>
  <c r="N1866" i="1"/>
  <c r="O1863" i="1"/>
  <c r="O1860" i="1"/>
  <c r="N1858" i="1"/>
  <c r="O1855" i="1"/>
  <c r="O1852" i="1"/>
  <c r="N1850" i="1"/>
  <c r="O1847" i="1"/>
  <c r="O1844" i="1"/>
  <c r="N1842" i="1"/>
  <c r="O1840" i="1"/>
  <c r="O1838" i="1"/>
  <c r="O1836" i="1"/>
  <c r="O1834" i="1"/>
  <c r="O1832" i="1"/>
  <c r="O1830" i="1"/>
  <c r="O1828" i="1"/>
  <c r="O1826" i="1"/>
  <c r="O1824" i="1"/>
  <c r="O1822" i="1"/>
  <c r="O1820" i="1"/>
  <c r="O1818" i="1"/>
  <c r="O1816" i="1"/>
  <c r="O1814" i="1"/>
  <c r="O1812" i="1"/>
  <c r="O1810" i="1"/>
  <c r="O1808" i="1"/>
  <c r="O1806" i="1"/>
  <c r="O1804" i="1"/>
  <c r="O1802" i="1"/>
  <c r="O1800" i="1"/>
  <c r="O1798" i="1"/>
  <c r="O1796" i="1"/>
  <c r="O1794" i="1"/>
  <c r="O1792" i="1"/>
  <c r="O1790" i="1"/>
  <c r="O1788" i="1"/>
  <c r="O1786" i="1"/>
  <c r="O1784" i="1"/>
  <c r="O1782" i="1"/>
  <c r="O1780" i="1"/>
  <c r="O1778" i="1"/>
  <c r="O1776" i="1"/>
  <c r="O1774" i="1"/>
  <c r="O1772" i="1"/>
  <c r="O2138" i="1"/>
  <c r="O2087" i="1"/>
  <c r="N2059" i="1"/>
  <c r="O2055" i="1"/>
  <c r="R2049" i="1"/>
  <c r="N2039" i="1"/>
  <c r="N2033" i="1"/>
  <c r="N2025" i="1"/>
  <c r="O2002" i="1"/>
  <c r="O1996" i="1"/>
  <c r="N1991" i="1"/>
  <c r="O1952" i="1"/>
  <c r="N1950" i="1"/>
  <c r="O1944" i="1"/>
  <c r="N1942" i="1"/>
  <c r="O1938" i="1"/>
  <c r="N1936" i="1"/>
  <c r="O1934" i="1"/>
  <c r="N1932" i="1"/>
  <c r="O1929" i="1"/>
  <c r="O1926" i="1"/>
  <c r="N1924" i="1"/>
  <c r="O1921" i="1"/>
  <c r="O1918" i="1"/>
  <c r="N1916" i="1"/>
  <c r="O1913" i="1"/>
  <c r="O1910" i="1"/>
  <c r="N1908" i="1"/>
  <c r="O1905" i="1"/>
  <c r="O1902" i="1"/>
  <c r="N1900" i="1"/>
  <c r="O1897" i="1"/>
  <c r="O1894" i="1"/>
  <c r="N1892" i="1"/>
  <c r="O1889" i="1"/>
  <c r="O1886" i="1"/>
  <c r="N1884" i="1"/>
  <c r="O1881" i="1"/>
  <c r="O1878" i="1"/>
  <c r="N1876" i="1"/>
  <c r="O1873" i="1"/>
  <c r="O1870" i="1"/>
  <c r="N1868" i="1"/>
  <c r="O1865" i="1"/>
  <c r="O1862" i="1"/>
  <c r="N1860" i="1"/>
  <c r="O1857" i="1"/>
  <c r="O1854" i="1"/>
  <c r="N1852" i="1"/>
  <c r="O1849" i="1"/>
  <c r="O1846" i="1"/>
  <c r="N1844" i="1"/>
  <c r="O1841" i="1"/>
  <c r="N1840" i="1"/>
  <c r="N1838" i="1"/>
  <c r="N1836" i="1"/>
  <c r="N1834" i="1"/>
  <c r="N1832" i="1"/>
  <c r="N1830" i="1"/>
  <c r="N1828" i="1"/>
  <c r="N1826" i="1"/>
  <c r="N1824" i="1"/>
  <c r="N1822" i="1"/>
  <c r="N1820" i="1"/>
  <c r="N1818" i="1"/>
  <c r="N1816" i="1"/>
  <c r="N1814" i="1"/>
  <c r="N1812" i="1"/>
  <c r="N1810" i="1"/>
  <c r="N1808" i="1"/>
  <c r="N1806" i="1"/>
  <c r="N1804" i="1"/>
  <c r="N1802" i="1"/>
  <c r="N1800" i="1"/>
  <c r="N1798" i="1"/>
  <c r="O2148" i="1"/>
  <c r="N2119" i="1"/>
  <c r="O2048" i="1"/>
  <c r="O1988" i="1"/>
  <c r="N1983" i="1"/>
  <c r="O1954" i="1"/>
  <c r="N1952" i="1"/>
  <c r="O1946" i="1"/>
  <c r="N1944" i="1"/>
  <c r="N1938" i="1"/>
  <c r="N1934" i="1"/>
  <c r="O1931" i="1"/>
  <c r="O1928" i="1"/>
  <c r="N1926" i="1"/>
  <c r="O1923" i="1"/>
  <c r="O1920" i="1"/>
  <c r="N1918" i="1"/>
  <c r="O1915" i="1"/>
  <c r="O1912" i="1"/>
  <c r="N1910" i="1"/>
  <c r="O1907" i="1"/>
  <c r="O1904" i="1"/>
  <c r="N1902" i="1"/>
  <c r="O1899" i="1"/>
  <c r="O1896" i="1"/>
  <c r="N1894" i="1"/>
  <c r="O1891" i="1"/>
  <c r="O1888" i="1"/>
  <c r="N1886" i="1"/>
  <c r="O1883" i="1"/>
  <c r="O1880" i="1"/>
  <c r="N1878" i="1"/>
  <c r="O1875" i="1"/>
  <c r="O1872" i="1"/>
  <c r="N1870" i="1"/>
  <c r="O1867" i="1"/>
  <c r="O1864" i="1"/>
  <c r="N1862" i="1"/>
  <c r="O1859" i="1"/>
  <c r="O1856" i="1"/>
  <c r="N1854" i="1"/>
  <c r="O1851" i="1"/>
  <c r="O1848" i="1"/>
  <c r="N1846" i="1"/>
  <c r="O1843" i="1"/>
  <c r="O1839" i="1"/>
  <c r="O1837" i="1"/>
  <c r="O1835" i="1"/>
  <c r="O1833" i="1"/>
  <c r="O1831" i="1"/>
  <c r="O1829" i="1"/>
  <c r="O1827" i="1"/>
  <c r="O1823" i="1"/>
  <c r="O1821" i="1"/>
  <c r="O1819" i="1"/>
  <c r="O1817" i="1"/>
  <c r="O1813" i="1"/>
  <c r="O1811" i="1"/>
  <c r="O1809" i="1"/>
  <c r="O1807" i="1"/>
  <c r="O1805" i="1"/>
  <c r="O1803" i="1"/>
  <c r="O1801" i="1"/>
  <c r="O1799" i="1"/>
  <c r="O1797" i="1"/>
  <c r="O1795" i="1"/>
  <c r="O1793" i="1"/>
  <c r="O1791" i="1"/>
  <c r="O1789" i="1"/>
  <c r="O1787" i="1"/>
  <c r="O1785" i="1"/>
  <c r="O1783" i="1"/>
  <c r="O1781" i="1"/>
  <c r="O1779" i="1"/>
  <c r="O1777" i="1"/>
  <c r="O1775" i="1"/>
  <c r="O1773" i="1"/>
  <c r="O1771" i="1"/>
  <c r="N1920" i="1"/>
  <c r="O1917" i="1"/>
  <c r="O1914" i="1"/>
  <c r="N1888" i="1"/>
  <c r="O1885" i="1"/>
  <c r="O1882" i="1"/>
  <c r="N1856" i="1"/>
  <c r="O1853" i="1"/>
  <c r="O1850" i="1"/>
  <c r="N1839" i="1"/>
  <c r="N1831" i="1"/>
  <c r="N1817" i="1"/>
  <c r="N1811" i="1"/>
  <c r="N1803" i="1"/>
  <c r="N1797" i="1"/>
  <c r="N1795" i="1"/>
  <c r="N1793" i="1"/>
  <c r="N1791" i="1"/>
  <c r="N1789" i="1"/>
  <c r="N1787" i="1"/>
  <c r="N1785" i="1"/>
  <c r="N1783" i="1"/>
  <c r="N1781" i="1"/>
  <c r="N1779" i="1"/>
  <c r="N1777" i="1"/>
  <c r="N1775" i="1"/>
  <c r="N1773" i="1"/>
  <c r="N1771" i="1"/>
  <c r="N1768" i="1"/>
  <c r="N1766" i="1"/>
  <c r="N1764" i="1"/>
  <c r="N1762" i="1"/>
  <c r="N1760" i="1"/>
  <c r="N1758" i="1"/>
  <c r="N1756" i="1"/>
  <c r="N1754" i="1"/>
  <c r="N1752" i="1"/>
  <c r="N1750" i="1"/>
  <c r="N1748" i="1"/>
  <c r="N1746" i="1"/>
  <c r="N1744" i="1"/>
  <c r="N1742" i="1"/>
  <c r="N1740" i="1"/>
  <c r="N1738" i="1"/>
  <c r="N1736" i="1"/>
  <c r="N1734" i="1"/>
  <c r="N1732" i="1"/>
  <c r="N1730" i="1"/>
  <c r="N1728" i="1"/>
  <c r="N1726" i="1"/>
  <c r="N1724" i="1"/>
  <c r="N1722" i="1"/>
  <c r="N1720" i="1"/>
  <c r="N1718" i="1"/>
  <c r="N1716" i="1"/>
  <c r="N1714" i="1"/>
  <c r="N1712" i="1"/>
  <c r="N1710" i="1"/>
  <c r="N1708" i="1"/>
  <c r="N1706" i="1"/>
  <c r="N1704" i="1"/>
  <c r="N1702" i="1"/>
  <c r="N1700" i="1"/>
  <c r="N1698" i="1"/>
  <c r="N1696" i="1"/>
  <c r="N1694" i="1"/>
  <c r="N1692" i="1"/>
  <c r="N1690" i="1"/>
  <c r="N1688" i="1"/>
  <c r="N1686" i="1"/>
  <c r="N1684" i="1"/>
  <c r="N1682" i="1"/>
  <c r="N1680" i="1"/>
  <c r="N1678" i="1"/>
  <c r="N1676" i="1"/>
  <c r="N1674" i="1"/>
  <c r="N1672" i="1"/>
  <c r="N1670" i="1"/>
  <c r="N1668" i="1"/>
  <c r="N1666" i="1"/>
  <c r="N1664" i="1"/>
  <c r="N1662" i="1"/>
  <c r="N1660" i="1"/>
  <c r="N1658" i="1"/>
  <c r="N1656" i="1"/>
  <c r="N1654" i="1"/>
  <c r="N1652" i="1"/>
  <c r="N1650" i="1"/>
  <c r="N1648" i="1"/>
  <c r="N1646" i="1"/>
  <c r="N1644" i="1"/>
  <c r="N1642" i="1"/>
  <c r="N1640" i="1"/>
  <c r="N1638" i="1"/>
  <c r="N1636" i="1"/>
  <c r="N1634" i="1"/>
  <c r="N1632" i="1"/>
  <c r="N1630" i="1"/>
  <c r="N1628" i="1"/>
  <c r="N1626" i="1"/>
  <c r="N1624" i="1"/>
  <c r="N1622" i="1"/>
  <c r="N1620" i="1"/>
  <c r="N1618" i="1"/>
  <c r="N1616" i="1"/>
  <c r="N1614" i="1"/>
  <c r="N1612" i="1"/>
  <c r="N1610" i="1"/>
  <c r="N1608" i="1"/>
  <c r="N1606" i="1"/>
  <c r="N1605" i="1"/>
  <c r="N1603" i="1"/>
  <c r="N1601" i="1"/>
  <c r="N1599" i="1"/>
  <c r="N1597" i="1"/>
  <c r="N1595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9" i="1"/>
  <c r="N1567" i="1"/>
  <c r="N1565" i="1"/>
  <c r="N1563" i="1"/>
  <c r="N1561" i="1"/>
  <c r="N1559" i="1"/>
  <c r="N1557" i="1"/>
  <c r="N1555" i="1"/>
  <c r="N1553" i="1"/>
  <c r="N1551" i="1"/>
  <c r="N1549" i="1"/>
  <c r="N1547" i="1"/>
  <c r="N1545" i="1"/>
  <c r="N1543" i="1"/>
  <c r="N1541" i="1"/>
  <c r="N1539" i="1"/>
  <c r="N1537" i="1"/>
  <c r="N1535" i="1"/>
  <c r="N1533" i="1"/>
  <c r="N1531" i="1"/>
  <c r="N1529" i="1"/>
  <c r="N1527" i="1"/>
  <c r="N1525" i="1"/>
  <c r="N1523" i="1"/>
  <c r="N1521" i="1"/>
  <c r="N1519" i="1"/>
  <c r="N1517" i="1"/>
  <c r="N1515" i="1"/>
  <c r="O2077" i="1"/>
  <c r="O1964" i="1"/>
  <c r="O1962" i="1"/>
  <c r="O1960" i="1"/>
  <c r="O1958" i="1"/>
  <c r="O1956" i="1"/>
  <c r="O1948" i="1"/>
  <c r="N1912" i="1"/>
  <c r="O1909" i="1"/>
  <c r="O1906" i="1"/>
  <c r="N1880" i="1"/>
  <c r="O1877" i="1"/>
  <c r="O1874" i="1"/>
  <c r="N1848" i="1"/>
  <c r="O1845" i="1"/>
  <c r="O1842" i="1"/>
  <c r="N1833" i="1"/>
  <c r="N1819" i="1"/>
  <c r="N1813" i="1"/>
  <c r="N1805" i="1"/>
  <c r="N2013" i="1"/>
  <c r="N1954" i="1"/>
  <c r="O1940" i="1"/>
  <c r="O1930" i="1"/>
  <c r="N1904" i="1"/>
  <c r="O1901" i="1"/>
  <c r="O1898" i="1"/>
  <c r="N1872" i="1"/>
  <c r="O1869" i="1"/>
  <c r="O1866" i="1"/>
  <c r="N1835" i="1"/>
  <c r="N1827" i="1"/>
  <c r="N1821" i="1"/>
  <c r="N1807" i="1"/>
  <c r="N1799" i="1"/>
  <c r="N1796" i="1"/>
  <c r="N1794" i="1"/>
  <c r="N1792" i="1"/>
  <c r="N1790" i="1"/>
  <c r="N1788" i="1"/>
  <c r="N1786" i="1"/>
  <c r="N1784" i="1"/>
  <c r="N1782" i="1"/>
  <c r="N1780" i="1"/>
  <c r="N1778" i="1"/>
  <c r="N1776" i="1"/>
  <c r="N1774" i="1"/>
  <c r="N1772" i="1"/>
  <c r="O1770" i="1"/>
  <c r="N1769" i="1"/>
  <c r="N1767" i="1"/>
  <c r="N1765" i="1"/>
  <c r="N1763" i="1"/>
  <c r="N1761" i="1"/>
  <c r="N1759" i="1"/>
  <c r="N1757" i="1"/>
  <c r="N1755" i="1"/>
  <c r="N1753" i="1"/>
  <c r="N1751" i="1"/>
  <c r="N1749" i="1"/>
  <c r="N1747" i="1"/>
  <c r="N1745" i="1"/>
  <c r="N1743" i="1"/>
  <c r="N1741" i="1"/>
  <c r="N1739" i="1"/>
  <c r="N1737" i="1"/>
  <c r="N1735" i="1"/>
  <c r="N1733" i="1"/>
  <c r="N1731" i="1"/>
  <c r="N1729" i="1"/>
  <c r="N1727" i="1"/>
  <c r="N1725" i="1"/>
  <c r="N1723" i="1"/>
  <c r="N1721" i="1"/>
  <c r="N1719" i="1"/>
  <c r="N1717" i="1"/>
  <c r="N1715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89" i="1"/>
  <c r="N1687" i="1"/>
  <c r="N1685" i="1"/>
  <c r="N1683" i="1"/>
  <c r="N1681" i="1"/>
  <c r="N1679" i="1"/>
  <c r="N1677" i="1"/>
  <c r="N1675" i="1"/>
  <c r="N1673" i="1"/>
  <c r="N1671" i="1"/>
  <c r="N1669" i="1"/>
  <c r="N1667" i="1"/>
  <c r="N1665" i="1"/>
  <c r="N1663" i="1"/>
  <c r="N1661" i="1"/>
  <c r="N1659" i="1"/>
  <c r="N1657" i="1"/>
  <c r="N1655" i="1"/>
  <c r="N1653" i="1"/>
  <c r="N1651" i="1"/>
  <c r="N1649" i="1"/>
  <c r="N1647" i="1"/>
  <c r="N1645" i="1"/>
  <c r="N1643" i="1"/>
  <c r="N1641" i="1"/>
  <c r="N1639" i="1"/>
  <c r="N1637" i="1"/>
  <c r="N1635" i="1"/>
  <c r="N1633" i="1"/>
  <c r="N1631" i="1"/>
  <c r="N1629" i="1"/>
  <c r="N1627" i="1"/>
  <c r="N1625" i="1"/>
  <c r="N1623" i="1"/>
  <c r="N1621" i="1"/>
  <c r="N1619" i="1"/>
  <c r="N1617" i="1"/>
  <c r="N1615" i="1"/>
  <c r="N1613" i="1"/>
  <c r="N1611" i="1"/>
  <c r="N1609" i="1"/>
  <c r="N1607" i="1"/>
  <c r="N1604" i="1"/>
  <c r="N1602" i="1"/>
  <c r="N1600" i="1"/>
  <c r="N1598" i="1"/>
  <c r="N1596" i="1"/>
  <c r="N1594" i="1"/>
  <c r="N1592" i="1"/>
  <c r="N1590" i="1"/>
  <c r="N1588" i="1"/>
  <c r="N1584" i="1"/>
  <c r="N1582" i="1"/>
  <c r="N1580" i="1"/>
  <c r="N1578" i="1"/>
  <c r="N1574" i="1"/>
  <c r="N1572" i="1"/>
  <c r="N1570" i="1"/>
  <c r="N1568" i="1"/>
  <c r="N1896" i="1"/>
  <c r="O1890" i="1"/>
  <c r="N1837" i="1"/>
  <c r="N1809" i="1"/>
  <c r="O1766" i="1"/>
  <c r="O1762" i="1"/>
  <c r="O1758" i="1"/>
  <c r="O1754" i="1"/>
  <c r="O1750" i="1"/>
  <c r="O1746" i="1"/>
  <c r="O1742" i="1"/>
  <c r="O1738" i="1"/>
  <c r="O1734" i="1"/>
  <c r="O1730" i="1"/>
  <c r="O1726" i="1"/>
  <c r="O1722" i="1"/>
  <c r="O1718" i="1"/>
  <c r="O1714" i="1"/>
  <c r="O1710" i="1"/>
  <c r="O1706" i="1"/>
  <c r="O1702" i="1"/>
  <c r="O1698" i="1"/>
  <c r="O1694" i="1"/>
  <c r="O1690" i="1"/>
  <c r="O1686" i="1"/>
  <c r="O1682" i="1"/>
  <c r="O1678" i="1"/>
  <c r="O1674" i="1"/>
  <c r="O1670" i="1"/>
  <c r="O1666" i="1"/>
  <c r="O1662" i="1"/>
  <c r="O1658" i="1"/>
  <c r="O1654" i="1"/>
  <c r="O1650" i="1"/>
  <c r="O1646" i="1"/>
  <c r="O1642" i="1"/>
  <c r="O1638" i="1"/>
  <c r="O1634" i="1"/>
  <c r="O1630" i="1"/>
  <c r="O1626" i="1"/>
  <c r="O1622" i="1"/>
  <c r="O1618" i="1"/>
  <c r="O1614" i="1"/>
  <c r="O1610" i="1"/>
  <c r="O1606" i="1"/>
  <c r="O1605" i="1"/>
  <c r="O1601" i="1"/>
  <c r="O1597" i="1"/>
  <c r="O1593" i="1"/>
  <c r="O1589" i="1"/>
  <c r="O1582" i="1"/>
  <c r="O1578" i="1"/>
  <c r="O1575" i="1"/>
  <c r="O1571" i="1"/>
  <c r="O1567" i="1"/>
  <c r="O1564" i="1"/>
  <c r="N1562" i="1"/>
  <c r="O1559" i="1"/>
  <c r="O1556" i="1"/>
  <c r="N1554" i="1"/>
  <c r="O1551" i="1"/>
  <c r="O1548" i="1"/>
  <c r="N1546" i="1"/>
  <c r="O1543" i="1"/>
  <c r="O1540" i="1"/>
  <c r="N1538" i="1"/>
  <c r="O1535" i="1"/>
  <c r="O1532" i="1"/>
  <c r="N1530" i="1"/>
  <c r="O1527" i="1"/>
  <c r="O1524" i="1"/>
  <c r="N1522" i="1"/>
  <c r="O1519" i="1"/>
  <c r="O1516" i="1"/>
  <c r="N1514" i="1"/>
  <c r="O1512" i="1"/>
  <c r="O1510" i="1"/>
  <c r="O1508" i="1"/>
  <c r="O1506" i="1"/>
  <c r="O1504" i="1"/>
  <c r="O1502" i="1"/>
  <c r="N1499" i="1"/>
  <c r="N1496" i="1"/>
  <c r="N1494" i="1"/>
  <c r="O1492" i="1"/>
  <c r="O1489" i="1"/>
  <c r="O1487" i="1"/>
  <c r="O1485" i="1"/>
  <c r="O1483" i="1"/>
  <c r="O1481" i="1"/>
  <c r="O1479" i="1"/>
  <c r="O1477" i="1"/>
  <c r="O1475" i="1"/>
  <c r="O1473" i="1"/>
  <c r="O1471" i="1"/>
  <c r="O1469" i="1"/>
  <c r="O1467" i="1"/>
  <c r="O1465" i="1"/>
  <c r="S1463" i="1"/>
  <c r="T1463" i="1" s="1"/>
  <c r="O1463" i="1"/>
  <c r="Z1461" i="1"/>
  <c r="AA1461" i="1" s="1"/>
  <c r="V1461" i="1"/>
  <c r="W1461" i="1" s="1"/>
  <c r="R1461" i="1"/>
  <c r="O1460" i="1"/>
  <c r="O1458" i="1"/>
  <c r="O1456" i="1"/>
  <c r="O1454" i="1"/>
  <c r="O1452" i="1"/>
  <c r="O1450" i="1"/>
  <c r="O1448" i="1"/>
  <c r="O1446" i="1"/>
  <c r="O1444" i="1"/>
  <c r="O1442" i="1"/>
  <c r="O1440" i="1"/>
  <c r="O1438" i="1"/>
  <c r="O1436" i="1"/>
  <c r="O1434" i="1"/>
  <c r="O1432" i="1"/>
  <c r="O1430" i="1"/>
  <c r="O1428" i="1"/>
  <c r="O1426" i="1"/>
  <c r="O1424" i="1"/>
  <c r="O1422" i="1"/>
  <c r="O1420" i="1"/>
  <c r="O1418" i="1"/>
  <c r="O1416" i="1"/>
  <c r="O1414" i="1"/>
  <c r="O1412" i="1"/>
  <c r="O1410" i="1"/>
  <c r="O1408" i="1"/>
  <c r="O1406" i="1"/>
  <c r="O1404" i="1"/>
  <c r="O1402" i="1"/>
  <c r="O1400" i="1"/>
  <c r="O1398" i="1"/>
  <c r="O1396" i="1"/>
  <c r="O1394" i="1"/>
  <c r="O1392" i="1"/>
  <c r="O1390" i="1"/>
  <c r="O1388" i="1"/>
  <c r="O1386" i="1"/>
  <c r="O1384" i="1"/>
  <c r="O1382" i="1"/>
  <c r="O1380" i="1"/>
  <c r="O1378" i="1"/>
  <c r="O1376" i="1"/>
  <c r="O1374" i="1"/>
  <c r="O1372" i="1"/>
  <c r="O1370" i="1"/>
  <c r="O1368" i="1"/>
  <c r="O1366" i="1"/>
  <c r="O1364" i="1"/>
  <c r="O1362" i="1"/>
  <c r="O1358" i="1"/>
  <c r="O1356" i="1"/>
  <c r="O1354" i="1"/>
  <c r="O1352" i="1"/>
  <c r="O1350" i="1"/>
  <c r="O1348" i="1"/>
  <c r="O1346" i="1"/>
  <c r="O1344" i="1"/>
  <c r="O1342" i="1"/>
  <c r="O1340" i="1"/>
  <c r="O1338" i="1"/>
  <c r="O1336" i="1"/>
  <c r="O1334" i="1"/>
  <c r="O1332" i="1"/>
  <c r="O1330" i="1"/>
  <c r="O1328" i="1"/>
  <c r="O1326" i="1"/>
  <c r="O1324" i="1"/>
  <c r="O1322" i="1"/>
  <c r="O1320" i="1"/>
  <c r="O1318" i="1"/>
  <c r="O1314" i="1"/>
  <c r="O1312" i="1"/>
  <c r="O1310" i="1"/>
  <c r="O1308" i="1"/>
  <c r="O1306" i="1"/>
  <c r="O1304" i="1"/>
  <c r="O1302" i="1"/>
  <c r="O1300" i="1"/>
  <c r="O1298" i="1"/>
  <c r="O1296" i="1"/>
  <c r="O1294" i="1"/>
  <c r="O1292" i="1"/>
  <c r="O1290" i="1"/>
  <c r="O1288" i="1"/>
  <c r="O1286" i="1"/>
  <c r="O1284" i="1"/>
  <c r="O1282" i="1"/>
  <c r="O1280" i="1"/>
  <c r="O1278" i="1"/>
  <c r="O1276" i="1"/>
  <c r="O1274" i="1"/>
  <c r="O1272" i="1"/>
  <c r="O1270" i="1"/>
  <c r="O1268" i="1"/>
  <c r="O1266" i="1"/>
  <c r="O1264" i="1"/>
  <c r="O1262" i="1"/>
  <c r="O1260" i="1"/>
  <c r="O1258" i="1"/>
  <c r="O1256" i="1"/>
  <c r="O1254" i="1"/>
  <c r="O1252" i="1"/>
  <c r="O1250" i="1"/>
  <c r="O1248" i="1"/>
  <c r="O1246" i="1"/>
  <c r="O1244" i="1"/>
  <c r="O1242" i="1"/>
  <c r="O1240" i="1"/>
  <c r="O1238" i="1"/>
  <c r="O1236" i="1"/>
  <c r="O1234" i="1"/>
  <c r="O1232" i="1"/>
  <c r="O1230" i="1"/>
  <c r="O1228" i="1"/>
  <c r="O1226" i="1"/>
  <c r="O1224" i="1"/>
  <c r="O1222" i="1"/>
  <c r="O1220" i="1"/>
  <c r="O1218" i="1"/>
  <c r="O1216" i="1"/>
  <c r="O1214" i="1"/>
  <c r="O1212" i="1"/>
  <c r="O1210" i="1"/>
  <c r="O1208" i="1"/>
  <c r="O1206" i="1"/>
  <c r="O1204" i="1"/>
  <c r="O1202" i="1"/>
  <c r="O1200" i="1"/>
  <c r="O1198" i="1"/>
  <c r="O1196" i="1"/>
  <c r="O1194" i="1"/>
  <c r="O1192" i="1"/>
  <c r="O1190" i="1"/>
  <c r="O1188" i="1"/>
  <c r="O1186" i="1"/>
  <c r="O1184" i="1"/>
  <c r="O1182" i="1"/>
  <c r="O1180" i="1"/>
  <c r="O1178" i="1"/>
  <c r="O1176" i="1"/>
  <c r="O1174" i="1"/>
  <c r="O1172" i="1"/>
  <c r="O1170" i="1"/>
  <c r="O1168" i="1"/>
  <c r="O1166" i="1"/>
  <c r="O1164" i="1"/>
  <c r="O1162" i="1"/>
  <c r="O1160" i="1"/>
  <c r="O1158" i="1"/>
  <c r="O1156" i="1"/>
  <c r="O1154" i="1"/>
  <c r="O1152" i="1"/>
  <c r="O1150" i="1"/>
  <c r="O1148" i="1"/>
  <c r="O1146" i="1"/>
  <c r="O1144" i="1"/>
  <c r="O1142" i="1"/>
  <c r="O1140" i="1"/>
  <c r="O1138" i="1"/>
  <c r="O1136" i="1"/>
  <c r="O1134" i="1"/>
  <c r="O1132" i="1"/>
  <c r="O1130" i="1"/>
  <c r="O1128" i="1"/>
  <c r="O1126" i="1"/>
  <c r="O1124" i="1"/>
  <c r="O1122" i="1"/>
  <c r="O1120" i="1"/>
  <c r="O1118" i="1"/>
  <c r="O1116" i="1"/>
  <c r="O1114" i="1"/>
  <c r="O1112" i="1"/>
  <c r="O1110" i="1"/>
  <c r="O1108" i="1"/>
  <c r="O1106" i="1"/>
  <c r="O1104" i="1"/>
  <c r="O1102" i="1"/>
  <c r="O1100" i="1"/>
  <c r="O1098" i="1"/>
  <c r="O1096" i="1"/>
  <c r="O1094" i="1"/>
  <c r="O1092" i="1"/>
  <c r="O1090" i="1"/>
  <c r="O1088" i="1"/>
  <c r="O1086" i="1"/>
  <c r="O1084" i="1"/>
  <c r="O1082" i="1"/>
  <c r="O1080" i="1"/>
  <c r="O1078" i="1"/>
  <c r="O1076" i="1"/>
  <c r="O1074" i="1"/>
  <c r="O1072" i="1"/>
  <c r="O1070" i="1"/>
  <c r="O1068" i="1"/>
  <c r="O1066" i="1"/>
  <c r="O1064" i="1"/>
  <c r="O1062" i="1"/>
  <c r="O1060" i="1"/>
  <c r="O1058" i="1"/>
  <c r="O1056" i="1"/>
  <c r="O1054" i="1"/>
  <c r="O1052" i="1"/>
  <c r="O1050" i="1"/>
  <c r="O1048" i="1"/>
  <c r="O1046" i="1"/>
  <c r="O1044" i="1"/>
  <c r="O1042" i="1"/>
  <c r="O1040" i="1"/>
  <c r="O1038" i="1"/>
  <c r="O1036" i="1"/>
  <c r="O1034" i="1"/>
  <c r="O1032" i="1"/>
  <c r="O1030" i="1"/>
  <c r="O1028" i="1"/>
  <c r="O1026" i="1"/>
  <c r="O1024" i="1"/>
  <c r="O1022" i="1"/>
  <c r="O1020" i="1"/>
  <c r="O1018" i="1"/>
  <c r="O1016" i="1"/>
  <c r="O1014" i="1"/>
  <c r="O1012" i="1"/>
  <c r="O1010" i="1"/>
  <c r="O1008" i="1"/>
  <c r="O1006" i="1"/>
  <c r="O1004" i="1"/>
  <c r="O1002" i="1"/>
  <c r="O1000" i="1"/>
  <c r="O998" i="1"/>
  <c r="O996" i="1"/>
  <c r="O994" i="1"/>
  <c r="O992" i="1"/>
  <c r="O990" i="1"/>
  <c r="O988" i="1"/>
  <c r="N1975" i="1"/>
  <c r="N1946" i="1"/>
  <c r="O1925" i="1"/>
  <c r="N1864" i="1"/>
  <c r="O1858" i="1"/>
  <c r="N1829" i="1"/>
  <c r="N1801" i="1"/>
  <c r="N1770" i="1"/>
  <c r="O1769" i="1"/>
  <c r="O1765" i="1"/>
  <c r="O1761" i="1"/>
  <c r="O1757" i="1"/>
  <c r="O1753" i="1"/>
  <c r="O1749" i="1"/>
  <c r="O1745" i="1"/>
  <c r="O1741" i="1"/>
  <c r="O1737" i="1"/>
  <c r="O1733" i="1"/>
  <c r="O1729" i="1"/>
  <c r="O1725" i="1"/>
  <c r="O1721" i="1"/>
  <c r="O1717" i="1"/>
  <c r="O1713" i="1"/>
  <c r="O1709" i="1"/>
  <c r="O1705" i="1"/>
  <c r="O1701" i="1"/>
  <c r="O1697" i="1"/>
  <c r="O1693" i="1"/>
  <c r="O1689" i="1"/>
  <c r="O1685" i="1"/>
  <c r="O1681" i="1"/>
  <c r="O1677" i="1"/>
  <c r="O1673" i="1"/>
  <c r="O1669" i="1"/>
  <c r="O1665" i="1"/>
  <c r="O1661" i="1"/>
  <c r="O1657" i="1"/>
  <c r="O1653" i="1"/>
  <c r="O1649" i="1"/>
  <c r="O1645" i="1"/>
  <c r="O1641" i="1"/>
  <c r="O1637" i="1"/>
  <c r="O1633" i="1"/>
  <c r="O1629" i="1"/>
  <c r="O1625" i="1"/>
  <c r="O1621" i="1"/>
  <c r="O1617" i="1"/>
  <c r="O1613" i="1"/>
  <c r="O1609" i="1"/>
  <c r="O1604" i="1"/>
  <c r="O1600" i="1"/>
  <c r="O1596" i="1"/>
  <c r="O1592" i="1"/>
  <c r="O1588" i="1"/>
  <c r="O1585" i="1"/>
  <c r="O1581" i="1"/>
  <c r="O1577" i="1"/>
  <c r="O1574" i="1"/>
  <c r="O1570" i="1"/>
  <c r="O1566" i="1"/>
  <c r="N1564" i="1"/>
  <c r="O1561" i="1"/>
  <c r="O1558" i="1"/>
  <c r="N1556" i="1"/>
  <c r="O1553" i="1"/>
  <c r="O1550" i="1"/>
  <c r="N1548" i="1"/>
  <c r="O1545" i="1"/>
  <c r="O1542" i="1"/>
  <c r="N1540" i="1"/>
  <c r="O1537" i="1"/>
  <c r="O1534" i="1"/>
  <c r="N1532" i="1"/>
  <c r="O1529" i="1"/>
  <c r="O1526" i="1"/>
  <c r="N1524" i="1"/>
  <c r="O1521" i="1"/>
  <c r="O1518" i="1"/>
  <c r="N1516" i="1"/>
  <c r="N1512" i="1"/>
  <c r="N1510" i="1"/>
  <c r="N1508" i="1"/>
  <c r="N1506" i="1"/>
  <c r="N1504" i="1"/>
  <c r="N1502" i="1"/>
  <c r="O1500" i="1"/>
  <c r="N1497" i="1"/>
  <c r="O1495" i="1"/>
  <c r="N1492" i="1"/>
  <c r="N1489" i="1"/>
  <c r="N1487" i="1"/>
  <c r="N1485" i="1"/>
  <c r="N1483" i="1"/>
  <c r="N1481" i="1"/>
  <c r="N1479" i="1"/>
  <c r="N1477" i="1"/>
  <c r="N1475" i="1"/>
  <c r="N1473" i="1"/>
  <c r="N1471" i="1"/>
  <c r="N1469" i="1"/>
  <c r="N1467" i="1"/>
  <c r="N1465" i="1"/>
  <c r="Z1463" i="1"/>
  <c r="AA1463" i="1" s="1"/>
  <c r="V1463" i="1"/>
  <c r="W1463" i="1" s="1"/>
  <c r="R1463" i="1"/>
  <c r="O1462" i="1"/>
  <c r="N1460" i="1"/>
  <c r="N1458" i="1"/>
  <c r="N1456" i="1"/>
  <c r="N1454" i="1"/>
  <c r="N1452" i="1"/>
  <c r="N1450" i="1"/>
  <c r="N1448" i="1"/>
  <c r="N1446" i="1"/>
  <c r="N1444" i="1"/>
  <c r="N1442" i="1"/>
  <c r="N1440" i="1"/>
  <c r="N1438" i="1"/>
  <c r="N1436" i="1"/>
  <c r="N1434" i="1"/>
  <c r="N1432" i="1"/>
  <c r="N1430" i="1"/>
  <c r="N1428" i="1"/>
  <c r="N1426" i="1"/>
  <c r="N1424" i="1"/>
  <c r="N1422" i="1"/>
  <c r="N1420" i="1"/>
  <c r="N1418" i="1"/>
  <c r="N1416" i="1"/>
  <c r="N1414" i="1"/>
  <c r="N1412" i="1"/>
  <c r="N1410" i="1"/>
  <c r="N1408" i="1"/>
  <c r="N1406" i="1"/>
  <c r="N1404" i="1"/>
  <c r="N1402" i="1"/>
  <c r="N1400" i="1"/>
  <c r="N1398" i="1"/>
  <c r="N1396" i="1"/>
  <c r="N1394" i="1"/>
  <c r="N1392" i="1"/>
  <c r="N1390" i="1"/>
  <c r="N1388" i="1"/>
  <c r="N1386" i="1"/>
  <c r="N1384" i="1"/>
  <c r="N1382" i="1"/>
  <c r="N1380" i="1"/>
  <c r="N1378" i="1"/>
  <c r="N1376" i="1"/>
  <c r="N1374" i="1"/>
  <c r="N1372" i="1"/>
  <c r="N1370" i="1"/>
  <c r="N1368" i="1"/>
  <c r="N1366" i="1"/>
  <c r="N1364" i="1"/>
  <c r="N1362" i="1"/>
  <c r="N1358" i="1"/>
  <c r="N1356" i="1"/>
  <c r="N1354" i="1"/>
  <c r="N1352" i="1"/>
  <c r="N1350" i="1"/>
  <c r="N1348" i="1"/>
  <c r="N1346" i="1"/>
  <c r="N1344" i="1"/>
  <c r="R1342" i="1"/>
  <c r="N1342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4" i="1"/>
  <c r="N1312" i="1"/>
  <c r="N1310" i="1"/>
  <c r="N1308" i="1"/>
  <c r="N1306" i="1"/>
  <c r="R1304" i="1"/>
  <c r="N1304" i="1"/>
  <c r="N1302" i="1"/>
  <c r="N1300" i="1"/>
  <c r="N1298" i="1"/>
  <c r="N1296" i="1"/>
  <c r="N1294" i="1"/>
  <c r="N1292" i="1"/>
  <c r="N1290" i="1"/>
  <c r="N1288" i="1"/>
  <c r="N1286" i="1"/>
  <c r="N1284" i="1"/>
  <c r="N1282" i="1"/>
  <c r="N1280" i="1"/>
  <c r="N1278" i="1"/>
  <c r="N1276" i="1"/>
  <c r="N1274" i="1"/>
  <c r="N1272" i="1"/>
  <c r="N1270" i="1"/>
  <c r="N1268" i="1"/>
  <c r="N1266" i="1"/>
  <c r="N1264" i="1"/>
  <c r="N1262" i="1"/>
  <c r="N1260" i="1"/>
  <c r="N1258" i="1"/>
  <c r="N1256" i="1"/>
  <c r="N1254" i="1"/>
  <c r="N1252" i="1"/>
  <c r="N1250" i="1"/>
  <c r="N1928" i="1"/>
  <c r="N1823" i="1"/>
  <c r="O1768" i="1"/>
  <c r="O1764" i="1"/>
  <c r="O1760" i="1"/>
  <c r="O1756" i="1"/>
  <c r="O1752" i="1"/>
  <c r="O1748" i="1"/>
  <c r="O1744" i="1"/>
  <c r="O1740" i="1"/>
  <c r="O1736" i="1"/>
  <c r="O1732" i="1"/>
  <c r="O1728" i="1"/>
  <c r="O1724" i="1"/>
  <c r="O1720" i="1"/>
  <c r="O1716" i="1"/>
  <c r="O1712" i="1"/>
  <c r="O1708" i="1"/>
  <c r="O1704" i="1"/>
  <c r="O1700" i="1"/>
  <c r="O1696" i="1"/>
  <c r="O1692" i="1"/>
  <c r="O1688" i="1"/>
  <c r="O1684" i="1"/>
  <c r="O1680" i="1"/>
  <c r="O1676" i="1"/>
  <c r="O1672" i="1"/>
  <c r="O1668" i="1"/>
  <c r="O1664" i="1"/>
  <c r="O1660" i="1"/>
  <c r="O1656" i="1"/>
  <c r="O1652" i="1"/>
  <c r="O1648" i="1"/>
  <c r="O1644" i="1"/>
  <c r="O1640" i="1"/>
  <c r="O1636" i="1"/>
  <c r="O1632" i="1"/>
  <c r="O1628" i="1"/>
  <c r="O1624" i="1"/>
  <c r="O1620" i="1"/>
  <c r="O1616" i="1"/>
  <c r="O1612" i="1"/>
  <c r="O1608" i="1"/>
  <c r="O1572" i="1"/>
  <c r="O1568" i="1"/>
  <c r="O1563" i="1"/>
  <c r="O1557" i="1"/>
  <c r="N1552" i="1"/>
  <c r="O1547" i="1"/>
  <c r="O1541" i="1"/>
  <c r="N1536" i="1"/>
  <c r="O1531" i="1"/>
  <c r="O1525" i="1"/>
  <c r="N1520" i="1"/>
  <c r="O1515" i="1"/>
  <c r="N1513" i="1"/>
  <c r="O1507" i="1"/>
  <c r="N1505" i="1"/>
  <c r="N1498" i="1"/>
  <c r="O1496" i="1"/>
  <c r="O1491" i="1"/>
  <c r="N1490" i="1"/>
  <c r="N1488" i="1"/>
  <c r="O1482" i="1"/>
  <c r="N1480" i="1"/>
  <c r="O1474" i="1"/>
  <c r="N1472" i="1"/>
  <c r="O1466" i="1"/>
  <c r="N1464" i="1"/>
  <c r="O1461" i="1"/>
  <c r="O1455" i="1"/>
  <c r="N1453" i="1"/>
  <c r="O1447" i="1"/>
  <c r="N1445" i="1"/>
  <c r="O1439" i="1"/>
  <c r="N1437" i="1"/>
  <c r="O1431" i="1"/>
  <c r="N1429" i="1"/>
  <c r="O1423" i="1"/>
  <c r="N1421" i="1"/>
  <c r="O1415" i="1"/>
  <c r="N1413" i="1"/>
  <c r="O1407" i="1"/>
  <c r="N1405" i="1"/>
  <c r="O1399" i="1"/>
  <c r="N1397" i="1"/>
  <c r="O1391" i="1"/>
  <c r="N1389" i="1"/>
  <c r="O1383" i="1"/>
  <c r="N1381" i="1"/>
  <c r="O1375" i="1"/>
  <c r="N1373" i="1"/>
  <c r="O1367" i="1"/>
  <c r="N1365" i="1"/>
  <c r="O1355" i="1"/>
  <c r="N1353" i="1"/>
  <c r="R1349" i="1"/>
  <c r="O1345" i="1"/>
  <c r="N1343" i="1"/>
  <c r="O1337" i="1"/>
  <c r="N1335" i="1"/>
  <c r="O1329" i="1"/>
  <c r="N1327" i="1"/>
  <c r="O1321" i="1"/>
  <c r="N1319" i="1"/>
  <c r="N1315" i="1"/>
  <c r="O1309" i="1"/>
  <c r="N1307" i="1"/>
  <c r="O1301" i="1"/>
  <c r="N1299" i="1"/>
  <c r="O1293" i="1"/>
  <c r="N1291" i="1"/>
  <c r="O1285" i="1"/>
  <c r="N1283" i="1"/>
  <c r="O1277" i="1"/>
  <c r="N1275" i="1"/>
  <c r="O1269" i="1"/>
  <c r="N1267" i="1"/>
  <c r="O1980" i="1"/>
  <c r="O1922" i="1"/>
  <c r="O1893" i="1"/>
  <c r="O1861" i="1"/>
  <c r="O1767" i="1"/>
  <c r="O1763" i="1"/>
  <c r="O1759" i="1"/>
  <c r="O1755" i="1"/>
  <c r="O1751" i="1"/>
  <c r="O1747" i="1"/>
  <c r="O1743" i="1"/>
  <c r="O1739" i="1"/>
  <c r="O1735" i="1"/>
  <c r="O1731" i="1"/>
  <c r="O1727" i="1"/>
  <c r="O1723" i="1"/>
  <c r="O1719" i="1"/>
  <c r="O1715" i="1"/>
  <c r="O1711" i="1"/>
  <c r="O1707" i="1"/>
  <c r="O1703" i="1"/>
  <c r="O1699" i="1"/>
  <c r="O1695" i="1"/>
  <c r="O1691" i="1"/>
  <c r="O1687" i="1"/>
  <c r="O1683" i="1"/>
  <c r="O1679" i="1"/>
  <c r="O1675" i="1"/>
  <c r="O1671" i="1"/>
  <c r="O1667" i="1"/>
  <c r="O1663" i="1"/>
  <c r="O1659" i="1"/>
  <c r="O1655" i="1"/>
  <c r="O1651" i="1"/>
  <c r="O1647" i="1"/>
  <c r="O1643" i="1"/>
  <c r="O1639" i="1"/>
  <c r="O1635" i="1"/>
  <c r="O1631" i="1"/>
  <c r="O1627" i="1"/>
  <c r="O1623" i="1"/>
  <c r="O1619" i="1"/>
  <c r="O1615" i="1"/>
  <c r="O1611" i="1"/>
  <c r="O1607" i="1"/>
  <c r="O1603" i="1"/>
  <c r="O1599" i="1"/>
  <c r="O1595" i="1"/>
  <c r="O1591" i="1"/>
  <c r="O1587" i="1"/>
  <c r="O1560" i="1"/>
  <c r="N1558" i="1"/>
  <c r="O1554" i="1"/>
  <c r="O1544" i="1"/>
  <c r="N1542" i="1"/>
  <c r="O1538" i="1"/>
  <c r="O1528" i="1"/>
  <c r="N1526" i="1"/>
  <c r="O1522" i="1"/>
  <c r="O1509" i="1"/>
  <c r="N1507" i="1"/>
  <c r="O1501" i="1"/>
  <c r="N1500" i="1"/>
  <c r="O1493" i="1"/>
  <c r="N1491" i="1"/>
  <c r="O1484" i="1"/>
  <c r="N1482" i="1"/>
  <c r="O1476" i="1"/>
  <c r="N1474" i="1"/>
  <c r="O1468" i="1"/>
  <c r="N1466" i="1"/>
  <c r="O1457" i="1"/>
  <c r="N1455" i="1"/>
  <c r="O1449" i="1"/>
  <c r="N1447" i="1"/>
  <c r="O1441" i="1"/>
  <c r="N1439" i="1"/>
  <c r="O1433" i="1"/>
  <c r="N1431" i="1"/>
  <c r="O1425" i="1"/>
  <c r="N1423" i="1"/>
  <c r="O1417" i="1"/>
  <c r="N1415" i="1"/>
  <c r="O1409" i="1"/>
  <c r="N1407" i="1"/>
  <c r="O1401" i="1"/>
  <c r="N1399" i="1"/>
  <c r="O1393" i="1"/>
  <c r="N1391" i="1"/>
  <c r="O1385" i="1"/>
  <c r="N1383" i="1"/>
  <c r="O1377" i="1"/>
  <c r="N1375" i="1"/>
  <c r="O1369" i="1"/>
  <c r="N1367" i="1"/>
  <c r="O1361" i="1"/>
  <c r="O1357" i="1"/>
  <c r="N1355" i="1"/>
  <c r="O1347" i="1"/>
  <c r="N1345" i="1"/>
  <c r="O1339" i="1"/>
  <c r="N1337" i="1"/>
  <c r="O1331" i="1"/>
  <c r="N1329" i="1"/>
  <c r="O1323" i="1"/>
  <c r="N1321" i="1"/>
  <c r="O1311" i="1"/>
  <c r="N1309" i="1"/>
  <c r="O1303" i="1"/>
  <c r="N1301" i="1"/>
  <c r="O1295" i="1"/>
  <c r="N1293" i="1"/>
  <c r="O1287" i="1"/>
  <c r="N1285" i="1"/>
  <c r="O1279" i="1"/>
  <c r="N1277" i="1"/>
  <c r="O1271" i="1"/>
  <c r="N1269" i="1"/>
  <c r="O1263" i="1"/>
  <c r="N1261" i="1"/>
  <c r="O1255" i="1"/>
  <c r="N1253" i="1"/>
  <c r="N1249" i="1"/>
  <c r="N1247" i="1"/>
  <c r="N1245" i="1"/>
  <c r="N1243" i="1"/>
  <c r="N1241" i="1"/>
  <c r="N1239" i="1"/>
  <c r="N1237" i="1"/>
  <c r="N1235" i="1"/>
  <c r="N1233" i="1"/>
  <c r="N1231" i="1"/>
  <c r="N1229" i="1"/>
  <c r="N1227" i="1"/>
  <c r="N1225" i="1"/>
  <c r="N1223" i="1"/>
  <c r="N1221" i="1"/>
  <c r="N1219" i="1"/>
  <c r="N1217" i="1"/>
  <c r="N1215" i="1"/>
  <c r="N1213" i="1"/>
  <c r="N1211" i="1"/>
  <c r="N1209" i="1"/>
  <c r="N1207" i="1"/>
  <c r="N1205" i="1"/>
  <c r="N1203" i="1"/>
  <c r="N1201" i="1"/>
  <c r="N1199" i="1"/>
  <c r="N1197" i="1"/>
  <c r="N1195" i="1"/>
  <c r="N1193" i="1"/>
  <c r="N1191" i="1"/>
  <c r="N1189" i="1"/>
  <c r="N1187" i="1"/>
  <c r="N1185" i="1"/>
  <c r="N1183" i="1"/>
  <c r="N1181" i="1"/>
  <c r="N1179" i="1"/>
  <c r="N1177" i="1"/>
  <c r="N1175" i="1"/>
  <c r="N1173" i="1"/>
  <c r="N1171" i="1"/>
  <c r="N1169" i="1"/>
  <c r="N1167" i="1"/>
  <c r="N1165" i="1"/>
  <c r="N1163" i="1"/>
  <c r="N1161" i="1"/>
  <c r="N1159" i="1"/>
  <c r="N1157" i="1"/>
  <c r="N1155" i="1"/>
  <c r="N1153" i="1"/>
  <c r="N1151" i="1"/>
  <c r="N1149" i="1"/>
  <c r="N1147" i="1"/>
  <c r="N1145" i="1"/>
  <c r="N1143" i="1"/>
  <c r="N1141" i="1"/>
  <c r="N1139" i="1"/>
  <c r="N1137" i="1"/>
  <c r="N1135" i="1"/>
  <c r="N1133" i="1"/>
  <c r="N1131" i="1"/>
  <c r="N1129" i="1"/>
  <c r="N1127" i="1"/>
  <c r="N1125" i="1"/>
  <c r="N1123" i="1"/>
  <c r="N1121" i="1"/>
  <c r="N1119" i="1"/>
  <c r="N1117" i="1"/>
  <c r="N1115" i="1"/>
  <c r="N1113" i="1"/>
  <c r="N1111" i="1"/>
  <c r="N1109" i="1"/>
  <c r="N1107" i="1"/>
  <c r="N1105" i="1"/>
  <c r="N1103" i="1"/>
  <c r="N1101" i="1"/>
  <c r="N1099" i="1"/>
  <c r="N1097" i="1"/>
  <c r="N1095" i="1"/>
  <c r="N1093" i="1"/>
  <c r="N1091" i="1"/>
  <c r="N1089" i="1"/>
  <c r="N1087" i="1"/>
  <c r="N1085" i="1"/>
  <c r="N1083" i="1"/>
  <c r="N1081" i="1"/>
  <c r="N1079" i="1"/>
  <c r="N1077" i="1"/>
  <c r="N1075" i="1"/>
  <c r="N1073" i="1"/>
  <c r="N1071" i="1"/>
  <c r="N1069" i="1"/>
  <c r="N1067" i="1"/>
  <c r="N1065" i="1"/>
  <c r="N1063" i="1"/>
  <c r="N1061" i="1"/>
  <c r="N1059" i="1"/>
  <c r="N1057" i="1"/>
  <c r="N1055" i="1"/>
  <c r="N1053" i="1"/>
  <c r="N1051" i="1"/>
  <c r="N1049" i="1"/>
  <c r="N1047" i="1"/>
  <c r="N1045" i="1"/>
  <c r="N1043" i="1"/>
  <c r="N1041" i="1"/>
  <c r="N1039" i="1"/>
  <c r="N1037" i="1"/>
  <c r="N1035" i="1"/>
  <c r="N1033" i="1"/>
  <c r="N1031" i="1"/>
  <c r="N1029" i="1"/>
  <c r="N1027" i="1"/>
  <c r="N1025" i="1"/>
  <c r="N1023" i="1"/>
  <c r="N1021" i="1"/>
  <c r="N1019" i="1"/>
  <c r="N1017" i="1"/>
  <c r="N1015" i="1"/>
  <c r="N1013" i="1"/>
  <c r="N1011" i="1"/>
  <c r="N1009" i="1"/>
  <c r="N1007" i="1"/>
  <c r="N1005" i="1"/>
  <c r="N1003" i="1"/>
  <c r="N1001" i="1"/>
  <c r="N999" i="1"/>
  <c r="N997" i="1"/>
  <c r="N995" i="1"/>
  <c r="N993" i="1"/>
  <c r="N991" i="1"/>
  <c r="N989" i="1"/>
  <c r="O987" i="1"/>
  <c r="O985" i="1"/>
  <c r="O983" i="1"/>
  <c r="O981" i="1"/>
  <c r="O979" i="1"/>
  <c r="O977" i="1"/>
  <c r="O975" i="1"/>
  <c r="O973" i="1"/>
  <c r="O971" i="1"/>
  <c r="O969" i="1"/>
  <c r="O967" i="1"/>
  <c r="O965" i="1"/>
  <c r="O963" i="1"/>
  <c r="O961" i="1"/>
  <c r="O959" i="1"/>
  <c r="O957" i="1"/>
  <c r="O955" i="1"/>
  <c r="O953" i="1"/>
  <c r="O951" i="1"/>
  <c r="O949" i="1"/>
  <c r="N948" i="1"/>
  <c r="O946" i="1"/>
  <c r="O942" i="1"/>
  <c r="O938" i="1"/>
  <c r="O934" i="1"/>
  <c r="O931" i="1"/>
  <c r="O929" i="1"/>
  <c r="O927" i="1"/>
  <c r="O925" i="1"/>
  <c r="O923" i="1"/>
  <c r="O921" i="1"/>
  <c r="O919" i="1"/>
  <c r="O917" i="1"/>
  <c r="O915" i="1"/>
  <c r="O913" i="1"/>
  <c r="O911" i="1"/>
  <c r="O909" i="1"/>
  <c r="O907" i="1"/>
  <c r="O905" i="1"/>
  <c r="O903" i="1"/>
  <c r="O901" i="1"/>
  <c r="O899" i="1"/>
  <c r="O897" i="1"/>
  <c r="O895" i="1"/>
  <c r="O893" i="1"/>
  <c r="O891" i="1"/>
  <c r="O889" i="1"/>
  <c r="O887" i="1"/>
  <c r="O885" i="1"/>
  <c r="O883" i="1"/>
  <c r="O881" i="1"/>
  <c r="O879" i="1"/>
  <c r="O877" i="1"/>
  <c r="O875" i="1"/>
  <c r="O873" i="1"/>
  <c r="O871" i="1"/>
  <c r="O869" i="1"/>
  <c r="O867" i="1"/>
  <c r="O865" i="1"/>
  <c r="O863" i="1"/>
  <c r="O861" i="1"/>
  <c r="O859" i="1"/>
  <c r="O857" i="1"/>
  <c r="O855" i="1"/>
  <c r="O853" i="1"/>
  <c r="O851" i="1"/>
  <c r="O849" i="1"/>
  <c r="O847" i="1"/>
  <c r="O845" i="1"/>
  <c r="O843" i="1"/>
  <c r="O841" i="1"/>
  <c r="O839" i="1"/>
  <c r="O837" i="1"/>
  <c r="O835" i="1"/>
  <c r="O833" i="1"/>
  <c r="O831" i="1"/>
  <c r="O829" i="1"/>
  <c r="O827" i="1"/>
  <c r="O825" i="1"/>
  <c r="O823" i="1"/>
  <c r="O821" i="1"/>
  <c r="O819" i="1"/>
  <c r="O817" i="1"/>
  <c r="O815" i="1"/>
  <c r="O813" i="1"/>
  <c r="O811" i="1"/>
  <c r="O809" i="1"/>
  <c r="O807" i="1"/>
  <c r="O805" i="1"/>
  <c r="O803" i="1"/>
  <c r="O801" i="1"/>
  <c r="O799" i="1"/>
  <c r="O797" i="1"/>
  <c r="O795" i="1"/>
  <c r="O793" i="1"/>
  <c r="O791" i="1"/>
  <c r="O789" i="1"/>
  <c r="O787" i="1"/>
  <c r="O785" i="1"/>
  <c r="O783" i="1"/>
  <c r="O781" i="1"/>
  <c r="O779" i="1"/>
  <c r="O777" i="1"/>
  <c r="O775" i="1"/>
  <c r="O773" i="1"/>
  <c r="O1602" i="1"/>
  <c r="O1598" i="1"/>
  <c r="O1594" i="1"/>
  <c r="O1590" i="1"/>
  <c r="O1584" i="1"/>
  <c r="O1580" i="1"/>
  <c r="O1565" i="1"/>
  <c r="N1560" i="1"/>
  <c r="O1555" i="1"/>
  <c r="O1549" i="1"/>
  <c r="N1544" i="1"/>
  <c r="O1539" i="1"/>
  <c r="O1533" i="1"/>
  <c r="N1528" i="1"/>
  <c r="O1523" i="1"/>
  <c r="O1517" i="1"/>
  <c r="O1511" i="1"/>
  <c r="N1509" i="1"/>
  <c r="O1503" i="1"/>
  <c r="N1501" i="1"/>
  <c r="O1499" i="1"/>
  <c r="N1495" i="1"/>
  <c r="N1493" i="1"/>
  <c r="O1486" i="1"/>
  <c r="N1484" i="1"/>
  <c r="O1478" i="1"/>
  <c r="N1476" i="1"/>
  <c r="O1470" i="1"/>
  <c r="N1468" i="1"/>
  <c r="U1463" i="1"/>
  <c r="S1461" i="1"/>
  <c r="T1461" i="1" s="1"/>
  <c r="O1459" i="1"/>
  <c r="N1457" i="1"/>
  <c r="O1451" i="1"/>
  <c r="N1449" i="1"/>
  <c r="O1443" i="1"/>
  <c r="N1441" i="1"/>
  <c r="O1435" i="1"/>
  <c r="N1433" i="1"/>
  <c r="O1427" i="1"/>
  <c r="N1425" i="1"/>
  <c r="O1419" i="1"/>
  <c r="N1417" i="1"/>
  <c r="O1411" i="1"/>
  <c r="N1409" i="1"/>
  <c r="O1403" i="1"/>
  <c r="N1401" i="1"/>
  <c r="O1395" i="1"/>
  <c r="N1393" i="1"/>
  <c r="O1387" i="1"/>
  <c r="N1385" i="1"/>
  <c r="O1379" i="1"/>
  <c r="N1377" i="1"/>
  <c r="O1371" i="1"/>
  <c r="N1369" i="1"/>
  <c r="O1363" i="1"/>
  <c r="N1361" i="1"/>
  <c r="O1359" i="1"/>
  <c r="N1357" i="1"/>
  <c r="O1351" i="1"/>
  <c r="O1349" i="1"/>
  <c r="N1347" i="1"/>
  <c r="U1342" i="1"/>
  <c r="O1341" i="1"/>
  <c r="N1339" i="1"/>
  <c r="O1333" i="1"/>
  <c r="N1331" i="1"/>
  <c r="O1325" i="1"/>
  <c r="N1323" i="1"/>
  <c r="O1317" i="1"/>
  <c r="O1313" i="1"/>
  <c r="N1311" i="1"/>
  <c r="O1305" i="1"/>
  <c r="N1303" i="1"/>
  <c r="O1297" i="1"/>
  <c r="N1295" i="1"/>
  <c r="O1289" i="1"/>
  <c r="N1287" i="1"/>
  <c r="O1281" i="1"/>
  <c r="N1279" i="1"/>
  <c r="O1273" i="1"/>
  <c r="N1271" i="1"/>
  <c r="O1265" i="1"/>
  <c r="N1263" i="1"/>
  <c r="O1257" i="1"/>
  <c r="N1255" i="1"/>
  <c r="O1583" i="1"/>
  <c r="O1579" i="1"/>
  <c r="O1562" i="1"/>
  <c r="N1534" i="1"/>
  <c r="N1486" i="1"/>
  <c r="O1464" i="1"/>
  <c r="N1451" i="1"/>
  <c r="O1429" i="1"/>
  <c r="N1419" i="1"/>
  <c r="O1397" i="1"/>
  <c r="N1387" i="1"/>
  <c r="O1365" i="1"/>
  <c r="O1573" i="1"/>
  <c r="O1569" i="1"/>
  <c r="N1550" i="1"/>
  <c r="O1520" i="1"/>
  <c r="O1514" i="1"/>
  <c r="O1505" i="1"/>
  <c r="O1472" i="1"/>
  <c r="N1459" i="1"/>
  <c r="O1437" i="1"/>
  <c r="N1427" i="1"/>
  <c r="N1566" i="1"/>
  <c r="O1552" i="1"/>
  <c r="O1530" i="1"/>
  <c r="N1503" i="1"/>
  <c r="N1470" i="1"/>
  <c r="N1395" i="1"/>
  <c r="O1381" i="1"/>
  <c r="O1373" i="1"/>
  <c r="N1351" i="1"/>
  <c r="N1349" i="1"/>
  <c r="N1333" i="1"/>
  <c r="N1313" i="1"/>
  <c r="O1299" i="1"/>
  <c r="N1289" i="1"/>
  <c r="O1267" i="1"/>
  <c r="O1259" i="1"/>
  <c r="N1257" i="1"/>
  <c r="O1253" i="1"/>
  <c r="O1243" i="1"/>
  <c r="N1242" i="1"/>
  <c r="O1235" i="1"/>
  <c r="N1234" i="1"/>
  <c r="O1227" i="1"/>
  <c r="N1226" i="1"/>
  <c r="O1219" i="1"/>
  <c r="N1218" i="1"/>
  <c r="O1211" i="1"/>
  <c r="N1210" i="1"/>
  <c r="O1203" i="1"/>
  <c r="N1202" i="1"/>
  <c r="O1195" i="1"/>
  <c r="N1194" i="1"/>
  <c r="O1187" i="1"/>
  <c r="N1186" i="1"/>
  <c r="O1179" i="1"/>
  <c r="N1178" i="1"/>
  <c r="O1171" i="1"/>
  <c r="N1170" i="1"/>
  <c r="O1163" i="1"/>
  <c r="N1162" i="1"/>
  <c r="O1155" i="1"/>
  <c r="N1154" i="1"/>
  <c r="O1147" i="1"/>
  <c r="N1146" i="1"/>
  <c r="O1139" i="1"/>
  <c r="N1138" i="1"/>
  <c r="O1131" i="1"/>
  <c r="N1130" i="1"/>
  <c r="O1123" i="1"/>
  <c r="N1122" i="1"/>
  <c r="O1115" i="1"/>
  <c r="N1114" i="1"/>
  <c r="O1107" i="1"/>
  <c r="N1106" i="1"/>
  <c r="O1099" i="1"/>
  <c r="N1098" i="1"/>
  <c r="O1091" i="1"/>
  <c r="N1090" i="1"/>
  <c r="O1081" i="1"/>
  <c r="N1078" i="1"/>
  <c r="O1073" i="1"/>
  <c r="N1070" i="1"/>
  <c r="O1065" i="1"/>
  <c r="N1062" i="1"/>
  <c r="O1057" i="1"/>
  <c r="N1054" i="1"/>
  <c r="O1049" i="1"/>
  <c r="N1046" i="1"/>
  <c r="O1041" i="1"/>
  <c r="N1038" i="1"/>
  <c r="O1033" i="1"/>
  <c r="N1030" i="1"/>
  <c r="O1025" i="1"/>
  <c r="N1022" i="1"/>
  <c r="O1017" i="1"/>
  <c r="N1014" i="1"/>
  <c r="O1009" i="1"/>
  <c r="N1006" i="1"/>
  <c r="O1001" i="1"/>
  <c r="N998" i="1"/>
  <c r="O993" i="1"/>
  <c r="N990" i="1"/>
  <c r="N987" i="1"/>
  <c r="N985" i="1"/>
  <c r="N983" i="1"/>
  <c r="N981" i="1"/>
  <c r="N979" i="1"/>
  <c r="N977" i="1"/>
  <c r="N975" i="1"/>
  <c r="N973" i="1"/>
  <c r="N971" i="1"/>
  <c r="N969" i="1"/>
  <c r="N967" i="1"/>
  <c r="N965" i="1"/>
  <c r="N963" i="1"/>
  <c r="N961" i="1"/>
  <c r="N959" i="1"/>
  <c r="N957" i="1"/>
  <c r="N955" i="1"/>
  <c r="N953" i="1"/>
  <c r="N951" i="1"/>
  <c r="N944" i="1"/>
  <c r="O941" i="1"/>
  <c r="O935" i="1"/>
  <c r="O932" i="1"/>
  <c r="O930" i="1"/>
  <c r="O928" i="1"/>
  <c r="O926" i="1"/>
  <c r="O924" i="1"/>
  <c r="O922" i="1"/>
  <c r="O920" i="1"/>
  <c r="O918" i="1"/>
  <c r="O916" i="1"/>
  <c r="O914" i="1"/>
  <c r="O912" i="1"/>
  <c r="O910" i="1"/>
  <c r="O908" i="1"/>
  <c r="O906" i="1"/>
  <c r="O904" i="1"/>
  <c r="O902" i="1"/>
  <c r="O900" i="1"/>
  <c r="O898" i="1"/>
  <c r="O896" i="1"/>
  <c r="O894" i="1"/>
  <c r="O892" i="1"/>
  <c r="O890" i="1"/>
  <c r="O888" i="1"/>
  <c r="O886" i="1"/>
  <c r="O884" i="1"/>
  <c r="O882" i="1"/>
  <c r="O880" i="1"/>
  <c r="O878" i="1"/>
  <c r="O876" i="1"/>
  <c r="O874" i="1"/>
  <c r="O872" i="1"/>
  <c r="O870" i="1"/>
  <c r="O868" i="1"/>
  <c r="O866" i="1"/>
  <c r="O864" i="1"/>
  <c r="O862" i="1"/>
  <c r="O860" i="1"/>
  <c r="O858" i="1"/>
  <c r="O856" i="1"/>
  <c r="O854" i="1"/>
  <c r="O852" i="1"/>
  <c r="O850" i="1"/>
  <c r="O848" i="1"/>
  <c r="O846" i="1"/>
  <c r="O844" i="1"/>
  <c r="O842" i="1"/>
  <c r="O840" i="1"/>
  <c r="O838" i="1"/>
  <c r="O836" i="1"/>
  <c r="O832" i="1"/>
  <c r="O830" i="1"/>
  <c r="O828" i="1"/>
  <c r="O826" i="1"/>
  <c r="O824" i="1"/>
  <c r="O822" i="1"/>
  <c r="O820" i="1"/>
  <c r="O818" i="1"/>
  <c r="O816" i="1"/>
  <c r="O814" i="1"/>
  <c r="O812" i="1"/>
  <c r="O810" i="1"/>
  <c r="O808" i="1"/>
  <c r="O806" i="1"/>
  <c r="O804" i="1"/>
  <c r="O802" i="1"/>
  <c r="O800" i="1"/>
  <c r="O798" i="1"/>
  <c r="O796" i="1"/>
  <c r="O794" i="1"/>
  <c r="O792" i="1"/>
  <c r="O790" i="1"/>
  <c r="O788" i="1"/>
  <c r="O786" i="1"/>
  <c r="O784" i="1"/>
  <c r="O782" i="1"/>
  <c r="O780" i="1"/>
  <c r="O778" i="1"/>
  <c r="O776" i="1"/>
  <c r="O774" i="1"/>
  <c r="O772" i="1"/>
  <c r="O770" i="1"/>
  <c r="O768" i="1"/>
  <c r="O766" i="1"/>
  <c r="O764" i="1"/>
  <c r="O762" i="1"/>
  <c r="O760" i="1"/>
  <c r="O758" i="1"/>
  <c r="O756" i="1"/>
  <c r="O754" i="1"/>
  <c r="O752" i="1"/>
  <c r="O750" i="1"/>
  <c r="O748" i="1"/>
  <c r="O746" i="1"/>
  <c r="O744" i="1"/>
  <c r="O742" i="1"/>
  <c r="O740" i="1"/>
  <c r="O738" i="1"/>
  <c r="O736" i="1"/>
  <c r="O734" i="1"/>
  <c r="O732" i="1"/>
  <c r="O730" i="1"/>
  <c r="O728" i="1"/>
  <c r="O726" i="1"/>
  <c r="O722" i="1"/>
  <c r="O720" i="1"/>
  <c r="O718" i="1"/>
  <c r="O716" i="1"/>
  <c r="O714" i="1"/>
  <c r="O712" i="1"/>
  <c r="O710" i="1"/>
  <c r="O708" i="1"/>
  <c r="O706" i="1"/>
  <c r="O704" i="1"/>
  <c r="O702" i="1"/>
  <c r="O700" i="1"/>
  <c r="O698" i="1"/>
  <c r="O696" i="1"/>
  <c r="O694" i="1"/>
  <c r="O692" i="1"/>
  <c r="O690" i="1"/>
  <c r="O688" i="1"/>
  <c r="O686" i="1"/>
  <c r="O684" i="1"/>
  <c r="O682" i="1"/>
  <c r="O680" i="1"/>
  <c r="O678" i="1"/>
  <c r="O676" i="1"/>
  <c r="O674" i="1"/>
  <c r="O672" i="1"/>
  <c r="O670" i="1"/>
  <c r="O668" i="1"/>
  <c r="O666" i="1"/>
  <c r="O664" i="1"/>
  <c r="O662" i="1"/>
  <c r="O660" i="1"/>
  <c r="O658" i="1"/>
  <c r="O656" i="1"/>
  <c r="O654" i="1"/>
  <c r="O652" i="1"/>
  <c r="O650" i="1"/>
  <c r="O648" i="1"/>
  <c r="O646" i="1"/>
  <c r="O644" i="1"/>
  <c r="O642" i="1"/>
  <c r="O638" i="1"/>
  <c r="O636" i="1"/>
  <c r="O634" i="1"/>
  <c r="O632" i="1"/>
  <c r="O630" i="1"/>
  <c r="O628" i="1"/>
  <c r="O626" i="1"/>
  <c r="O624" i="1"/>
  <c r="O622" i="1"/>
  <c r="O620" i="1"/>
  <c r="O618" i="1"/>
  <c r="O616" i="1"/>
  <c r="O614" i="1"/>
  <c r="O612" i="1"/>
  <c r="O610" i="1"/>
  <c r="O608" i="1"/>
  <c r="O606" i="1"/>
  <c r="O604" i="1"/>
  <c r="O602" i="1"/>
  <c r="O600" i="1"/>
  <c r="O598" i="1"/>
  <c r="O596" i="1"/>
  <c r="O594" i="1"/>
  <c r="O592" i="1"/>
  <c r="O590" i="1"/>
  <c r="O588" i="1"/>
  <c r="O586" i="1"/>
  <c r="O584" i="1"/>
  <c r="O582" i="1"/>
  <c r="O580" i="1"/>
  <c r="O578" i="1"/>
  <c r="O576" i="1"/>
  <c r="O574" i="1"/>
  <c r="O572" i="1"/>
  <c r="O570" i="1"/>
  <c r="O568" i="1"/>
  <c r="O566" i="1"/>
  <c r="O564" i="1"/>
  <c r="O562" i="1"/>
  <c r="O560" i="1"/>
  <c r="O558" i="1"/>
  <c r="O556" i="1"/>
  <c r="O554" i="1"/>
  <c r="O552" i="1"/>
  <c r="O550" i="1"/>
  <c r="O548" i="1"/>
  <c r="N545" i="1"/>
  <c r="N542" i="1"/>
  <c r="N540" i="1"/>
  <c r="N538" i="1"/>
  <c r="N536" i="1"/>
  <c r="N534" i="1"/>
  <c r="N532" i="1"/>
  <c r="N530" i="1"/>
  <c r="N528" i="1"/>
  <c r="N526" i="1"/>
  <c r="N524" i="1"/>
  <c r="N522" i="1"/>
  <c r="N520" i="1"/>
  <c r="N518" i="1"/>
  <c r="N516" i="1"/>
  <c r="N514" i="1"/>
  <c r="N512" i="1"/>
  <c r="N510" i="1"/>
  <c r="N508" i="1"/>
  <c r="N506" i="1"/>
  <c r="N504" i="1"/>
  <c r="N502" i="1"/>
  <c r="N500" i="1"/>
  <c r="N498" i="1"/>
  <c r="N496" i="1"/>
  <c r="N494" i="1"/>
  <c r="N492" i="1"/>
  <c r="N490" i="1"/>
  <c r="N488" i="1"/>
  <c r="N486" i="1"/>
  <c r="N484" i="1"/>
  <c r="N482" i="1"/>
  <c r="N480" i="1"/>
  <c r="N478" i="1"/>
  <c r="N476" i="1"/>
  <c r="N474" i="1"/>
  <c r="N472" i="1"/>
  <c r="N470" i="1"/>
  <c r="N468" i="1"/>
  <c r="N462" i="1"/>
  <c r="N460" i="1"/>
  <c r="N458" i="1"/>
  <c r="N456" i="1"/>
  <c r="N454" i="1"/>
  <c r="N452" i="1"/>
  <c r="N450" i="1"/>
  <c r="N448" i="1"/>
  <c r="N446" i="1"/>
  <c r="N444" i="1"/>
  <c r="N442" i="1"/>
  <c r="N440" i="1"/>
  <c r="N438" i="1"/>
  <c r="N436" i="1"/>
  <c r="N434" i="1"/>
  <c r="N432" i="1"/>
  <c r="O1546" i="1"/>
  <c r="O1536" i="1"/>
  <c r="O1413" i="1"/>
  <c r="N1411" i="1"/>
  <c r="O1405" i="1"/>
  <c r="O1353" i="1"/>
  <c r="O1343" i="1"/>
  <c r="N1341" i="1"/>
  <c r="O1327" i="1"/>
  <c r="O1319" i="1"/>
  <c r="O1315" i="1"/>
  <c r="O1291" i="1"/>
  <c r="N1265" i="1"/>
  <c r="O1261" i="1"/>
  <c r="O1249" i="1"/>
  <c r="O1245" i="1"/>
  <c r="O1239" i="1"/>
  <c r="N1228" i="1"/>
  <c r="N1224" i="1"/>
  <c r="N1222" i="1"/>
  <c r="O1217" i="1"/>
  <c r="O1213" i="1"/>
  <c r="O1207" i="1"/>
  <c r="N1196" i="1"/>
  <c r="N1192" i="1"/>
  <c r="N1190" i="1"/>
  <c r="O1185" i="1"/>
  <c r="O1181" i="1"/>
  <c r="O1175" i="1"/>
  <c r="N1164" i="1"/>
  <c r="N1160" i="1"/>
  <c r="N1158" i="1"/>
  <c r="O1153" i="1"/>
  <c r="O1149" i="1"/>
  <c r="O1143" i="1"/>
  <c r="N1132" i="1"/>
  <c r="N1128" i="1"/>
  <c r="N1126" i="1"/>
  <c r="O1121" i="1"/>
  <c r="O1117" i="1"/>
  <c r="O1111" i="1"/>
  <c r="N1100" i="1"/>
  <c r="N1096" i="1"/>
  <c r="N1094" i="1"/>
  <c r="O1089" i="1"/>
  <c r="N1066" i="1"/>
  <c r="N1064" i="1"/>
  <c r="O1063" i="1"/>
  <c r="O1061" i="1"/>
  <c r="N1060" i="1"/>
  <c r="O1059" i="1"/>
  <c r="N1034" i="1"/>
  <c r="N1032" i="1"/>
  <c r="O1031" i="1"/>
  <c r="O1029" i="1"/>
  <c r="N1028" i="1"/>
  <c r="O1027" i="1"/>
  <c r="N1002" i="1"/>
  <c r="N1000" i="1"/>
  <c r="O999" i="1"/>
  <c r="O997" i="1"/>
  <c r="N996" i="1"/>
  <c r="O995" i="1"/>
  <c r="N986" i="1"/>
  <c r="O984" i="1"/>
  <c r="N978" i="1"/>
  <c r="O976" i="1"/>
  <c r="N970" i="1"/>
  <c r="O968" i="1"/>
  <c r="N962" i="1"/>
  <c r="O960" i="1"/>
  <c r="N954" i="1"/>
  <c r="O952" i="1"/>
  <c r="O945" i="1"/>
  <c r="O936" i="1"/>
  <c r="N929" i="1"/>
  <c r="N925" i="1"/>
  <c r="N921" i="1"/>
  <c r="N917" i="1"/>
  <c r="N913" i="1"/>
  <c r="N909" i="1"/>
  <c r="N905" i="1"/>
  <c r="N901" i="1"/>
  <c r="N897" i="1"/>
  <c r="N893" i="1"/>
  <c r="N889" i="1"/>
  <c r="N885" i="1"/>
  <c r="N881" i="1"/>
  <c r="N877" i="1"/>
  <c r="N873" i="1"/>
  <c r="N869" i="1"/>
  <c r="N865" i="1"/>
  <c r="N861" i="1"/>
  <c r="N857" i="1"/>
  <c r="N853" i="1"/>
  <c r="N849" i="1"/>
  <c r="N845" i="1"/>
  <c r="N841" i="1"/>
  <c r="N837" i="1"/>
  <c r="N832" i="1"/>
  <c r="N828" i="1"/>
  <c r="N824" i="1"/>
  <c r="N820" i="1"/>
  <c r="R818" i="1"/>
  <c r="N816" i="1"/>
  <c r="N812" i="1"/>
  <c r="N808" i="1"/>
  <c r="N804" i="1"/>
  <c r="N800" i="1"/>
  <c r="N796" i="1"/>
  <c r="N792" i="1"/>
  <c r="N788" i="1"/>
  <c r="N784" i="1"/>
  <c r="N780" i="1"/>
  <c r="N776" i="1"/>
  <c r="N772" i="1"/>
  <c r="N770" i="1"/>
  <c r="N768" i="1"/>
  <c r="N766" i="1"/>
  <c r="N764" i="1"/>
  <c r="N762" i="1"/>
  <c r="N760" i="1"/>
  <c r="N758" i="1"/>
  <c r="N756" i="1"/>
  <c r="N754" i="1"/>
  <c r="N752" i="1"/>
  <c r="N750" i="1"/>
  <c r="N748" i="1"/>
  <c r="N746" i="1"/>
  <c r="N744" i="1"/>
  <c r="N742" i="1"/>
  <c r="N740" i="1"/>
  <c r="N738" i="1"/>
  <c r="N736" i="1"/>
  <c r="N734" i="1"/>
  <c r="N732" i="1"/>
  <c r="N730" i="1"/>
  <c r="N728" i="1"/>
  <c r="N726" i="1"/>
  <c r="N639" i="1"/>
  <c r="N637" i="1"/>
  <c r="N635" i="1"/>
  <c r="N633" i="1"/>
  <c r="N631" i="1"/>
  <c r="N629" i="1"/>
  <c r="N627" i="1"/>
  <c r="N625" i="1"/>
  <c r="N623" i="1"/>
  <c r="N621" i="1"/>
  <c r="N619" i="1"/>
  <c r="N617" i="1"/>
  <c r="N615" i="1"/>
  <c r="N613" i="1"/>
  <c r="N611" i="1"/>
  <c r="N609" i="1"/>
  <c r="N607" i="1"/>
  <c r="N605" i="1"/>
  <c r="N603" i="1"/>
  <c r="N601" i="1"/>
  <c r="N599" i="1"/>
  <c r="N597" i="1"/>
  <c r="N595" i="1"/>
  <c r="N593" i="1"/>
  <c r="N591" i="1"/>
  <c r="N589" i="1"/>
  <c r="N587" i="1"/>
  <c r="N585" i="1"/>
  <c r="N583" i="1"/>
  <c r="N581" i="1"/>
  <c r="N579" i="1"/>
  <c r="N577" i="1"/>
  <c r="N575" i="1"/>
  <c r="N573" i="1"/>
  <c r="N571" i="1"/>
  <c r="N569" i="1"/>
  <c r="N567" i="1"/>
  <c r="N565" i="1"/>
  <c r="N563" i="1"/>
  <c r="N561" i="1"/>
  <c r="N559" i="1"/>
  <c r="N557" i="1"/>
  <c r="N555" i="1"/>
  <c r="N553" i="1"/>
  <c r="N551" i="1"/>
  <c r="N547" i="1"/>
  <c r="O545" i="1"/>
  <c r="O541" i="1"/>
  <c r="N539" i="1"/>
  <c r="O536" i="1"/>
  <c r="O533" i="1"/>
  <c r="N531" i="1"/>
  <c r="O528" i="1"/>
  <c r="O525" i="1"/>
  <c r="N523" i="1"/>
  <c r="O520" i="1"/>
  <c r="O517" i="1"/>
  <c r="N515" i="1"/>
  <c r="O512" i="1"/>
  <c r="O510" i="1"/>
  <c r="O507" i="1"/>
  <c r="N505" i="1"/>
  <c r="O502" i="1"/>
  <c r="O499" i="1"/>
  <c r="N497" i="1"/>
  <c r="O494" i="1"/>
  <c r="O491" i="1"/>
  <c r="N489" i="1"/>
  <c r="O486" i="1"/>
  <c r="O483" i="1"/>
  <c r="N481" i="1"/>
  <c r="O478" i="1"/>
  <c r="O475" i="1"/>
  <c r="N473" i="1"/>
  <c r="O470" i="1"/>
  <c r="O467" i="1"/>
  <c r="O463" i="1"/>
  <c r="O458" i="1"/>
  <c r="O455" i="1"/>
  <c r="N453" i="1"/>
  <c r="O450" i="1"/>
  <c r="O447" i="1"/>
  <c r="N445" i="1"/>
  <c r="O442" i="1"/>
  <c r="O439" i="1"/>
  <c r="N437" i="1"/>
  <c r="O434" i="1"/>
  <c r="O431" i="1"/>
  <c r="N430" i="1"/>
  <c r="N428" i="1"/>
  <c r="N426" i="1"/>
  <c r="N424" i="1"/>
  <c r="N422" i="1"/>
  <c r="N420" i="1"/>
  <c r="N418" i="1"/>
  <c r="N416" i="1"/>
  <c r="N414" i="1"/>
  <c r="N410" i="1"/>
  <c r="N408" i="1"/>
  <c r="O406" i="1"/>
  <c r="N404" i="1"/>
  <c r="N402" i="1"/>
  <c r="N400" i="1"/>
  <c r="N398" i="1"/>
  <c r="N396" i="1"/>
  <c r="N394" i="1"/>
  <c r="N392" i="1"/>
  <c r="N390" i="1"/>
  <c r="N388" i="1"/>
  <c r="N386" i="1"/>
  <c r="N384" i="1"/>
  <c r="N382" i="1"/>
  <c r="N380" i="1"/>
  <c r="N378" i="1"/>
  <c r="N376" i="1"/>
  <c r="N374" i="1"/>
  <c r="N372" i="1"/>
  <c r="N370" i="1"/>
  <c r="N368" i="1"/>
  <c r="N366" i="1"/>
  <c r="N364" i="1"/>
  <c r="N360" i="1"/>
  <c r="N358" i="1"/>
  <c r="N356" i="1"/>
  <c r="N354" i="1"/>
  <c r="N352" i="1"/>
  <c r="N350" i="1"/>
  <c r="N348" i="1"/>
  <c r="N346" i="1"/>
  <c r="N344" i="1"/>
  <c r="N342" i="1"/>
  <c r="N340" i="1"/>
  <c r="N338" i="1"/>
  <c r="N336" i="1"/>
  <c r="N334" i="1"/>
  <c r="N332" i="1"/>
  <c r="N330" i="1"/>
  <c r="N328" i="1"/>
  <c r="N326" i="1"/>
  <c r="N324" i="1"/>
  <c r="N322" i="1"/>
  <c r="N320" i="1"/>
  <c r="N316" i="1"/>
  <c r="N314" i="1"/>
  <c r="N312" i="1"/>
  <c r="N309" i="1"/>
  <c r="N307" i="1"/>
  <c r="N305" i="1"/>
  <c r="N303" i="1"/>
  <c r="N299" i="1"/>
  <c r="N297" i="1"/>
  <c r="N295" i="1"/>
  <c r="N293" i="1"/>
  <c r="N291" i="1"/>
  <c r="N289" i="1"/>
  <c r="N287" i="1"/>
  <c r="N285" i="1"/>
  <c r="N283" i="1"/>
  <c r="N281" i="1"/>
  <c r="N279" i="1"/>
  <c r="N277" i="1"/>
  <c r="N275" i="1"/>
  <c r="N273" i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R231" i="1"/>
  <c r="N231" i="1"/>
  <c r="R229" i="1"/>
  <c r="N229" i="1"/>
  <c r="R227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7" i="1"/>
  <c r="N175" i="1"/>
  <c r="N173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41" i="1"/>
  <c r="N139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N93" i="1"/>
  <c r="N91" i="1"/>
  <c r="N89" i="1"/>
  <c r="N87" i="1"/>
  <c r="N85" i="1"/>
  <c r="N83" i="1"/>
  <c r="N81" i="1"/>
  <c r="N79" i="1"/>
  <c r="N77" i="1"/>
  <c r="R75" i="1"/>
  <c r="N75" i="1"/>
  <c r="N73" i="1"/>
  <c r="N71" i="1"/>
  <c r="N69" i="1"/>
  <c r="N67" i="1"/>
  <c r="N65" i="1"/>
  <c r="N63" i="1"/>
  <c r="N61" i="1"/>
  <c r="N57" i="1"/>
  <c r="N55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23" i="1"/>
  <c r="N21" i="1"/>
  <c r="N19" i="1"/>
  <c r="O1480" i="1"/>
  <c r="N1478" i="1"/>
  <c r="O1453" i="1"/>
  <c r="N1435" i="1"/>
  <c r="N1403" i="1"/>
  <c r="O1389" i="1"/>
  <c r="N1371" i="1"/>
  <c r="N1359" i="1"/>
  <c r="N1325" i="1"/>
  <c r="O1307" i="1"/>
  <c r="N1297" i="1"/>
  <c r="O1283" i="1"/>
  <c r="O1275" i="1"/>
  <c r="N1259" i="1"/>
  <c r="O1251" i="1"/>
  <c r="O1247" i="1"/>
  <c r="N1236" i="1"/>
  <c r="N1232" i="1"/>
  <c r="N1230" i="1"/>
  <c r="O1225" i="1"/>
  <c r="O1221" i="1"/>
  <c r="O1215" i="1"/>
  <c r="N1204" i="1"/>
  <c r="N1200" i="1"/>
  <c r="N1198" i="1"/>
  <c r="O1193" i="1"/>
  <c r="O1189" i="1"/>
  <c r="O1183" i="1"/>
  <c r="N1172" i="1"/>
  <c r="N1168" i="1"/>
  <c r="N1166" i="1"/>
  <c r="O1161" i="1"/>
  <c r="O1157" i="1"/>
  <c r="O1151" i="1"/>
  <c r="N1140" i="1"/>
  <c r="N1136" i="1"/>
  <c r="N1134" i="1"/>
  <c r="O1129" i="1"/>
  <c r="O1125" i="1"/>
  <c r="O1119" i="1"/>
  <c r="N1108" i="1"/>
  <c r="N1104" i="1"/>
  <c r="N1102" i="1"/>
  <c r="O1097" i="1"/>
  <c r="O1093" i="1"/>
  <c r="O1087" i="1"/>
  <c r="O1085" i="1"/>
  <c r="N1084" i="1"/>
  <c r="O1083" i="1"/>
  <c r="N1058" i="1"/>
  <c r="N1056" i="1"/>
  <c r="O1055" i="1"/>
  <c r="O1053" i="1"/>
  <c r="N1052" i="1"/>
  <c r="O1051" i="1"/>
  <c r="N1026" i="1"/>
  <c r="N1024" i="1"/>
  <c r="O1023" i="1"/>
  <c r="O1021" i="1"/>
  <c r="N1020" i="1"/>
  <c r="O1019" i="1"/>
  <c r="N994" i="1"/>
  <c r="N992" i="1"/>
  <c r="O991" i="1"/>
  <c r="O989" i="1"/>
  <c r="N988" i="1"/>
  <c r="N984" i="1"/>
  <c r="O982" i="1"/>
  <c r="N976" i="1"/>
  <c r="O974" i="1"/>
  <c r="N968" i="1"/>
  <c r="O966" i="1"/>
  <c r="N960" i="1"/>
  <c r="O958" i="1"/>
  <c r="N952" i="1"/>
  <c r="O950" i="1"/>
  <c r="O947" i="1"/>
  <c r="N946" i="1"/>
  <c r="O940" i="1"/>
  <c r="O939" i="1"/>
  <c r="O937" i="1"/>
  <c r="N936" i="1"/>
  <c r="N930" i="1"/>
  <c r="N926" i="1"/>
  <c r="N922" i="1"/>
  <c r="N918" i="1"/>
  <c r="N914" i="1"/>
  <c r="N910" i="1"/>
  <c r="N906" i="1"/>
  <c r="N902" i="1"/>
  <c r="N898" i="1"/>
  <c r="N894" i="1"/>
  <c r="N890" i="1"/>
  <c r="N886" i="1"/>
  <c r="N882" i="1"/>
  <c r="N878" i="1"/>
  <c r="N874" i="1"/>
  <c r="N870" i="1"/>
  <c r="N866" i="1"/>
  <c r="N862" i="1"/>
  <c r="N858" i="1"/>
  <c r="N854" i="1"/>
  <c r="N850" i="1"/>
  <c r="N846" i="1"/>
  <c r="N842" i="1"/>
  <c r="N838" i="1"/>
  <c r="N833" i="1"/>
  <c r="N829" i="1"/>
  <c r="N825" i="1"/>
  <c r="N821" i="1"/>
  <c r="N817" i="1"/>
  <c r="N813" i="1"/>
  <c r="N809" i="1"/>
  <c r="N805" i="1"/>
  <c r="N801" i="1"/>
  <c r="N797" i="1"/>
  <c r="N793" i="1"/>
  <c r="N789" i="1"/>
  <c r="N785" i="1"/>
  <c r="N781" i="1"/>
  <c r="N777" i="1"/>
  <c r="N773" i="1"/>
  <c r="O771" i="1"/>
  <c r="O769" i="1"/>
  <c r="O767" i="1"/>
  <c r="O765" i="1"/>
  <c r="O763" i="1"/>
  <c r="O761" i="1"/>
  <c r="O759" i="1"/>
  <c r="O757" i="1"/>
  <c r="O755" i="1"/>
  <c r="O753" i="1"/>
  <c r="O751" i="1"/>
  <c r="O749" i="1"/>
  <c r="O747" i="1"/>
  <c r="O745" i="1"/>
  <c r="O743" i="1"/>
  <c r="O741" i="1"/>
  <c r="O739" i="1"/>
  <c r="O737" i="1"/>
  <c r="O735" i="1"/>
  <c r="O733" i="1"/>
  <c r="O731" i="1"/>
  <c r="O729" i="1"/>
  <c r="O727" i="1"/>
  <c r="O725" i="1"/>
  <c r="N722" i="1"/>
  <c r="N720" i="1"/>
  <c r="N718" i="1"/>
  <c r="N716" i="1"/>
  <c r="N714" i="1"/>
  <c r="N712" i="1"/>
  <c r="N710" i="1"/>
  <c r="N708" i="1"/>
  <c r="N706" i="1"/>
  <c r="N704" i="1"/>
  <c r="N702" i="1"/>
  <c r="N700" i="1"/>
  <c r="N698" i="1"/>
  <c r="N696" i="1"/>
  <c r="N694" i="1"/>
  <c r="N692" i="1"/>
  <c r="N690" i="1"/>
  <c r="N688" i="1"/>
  <c r="N686" i="1"/>
  <c r="N684" i="1"/>
  <c r="N682" i="1"/>
  <c r="N1518" i="1"/>
  <c r="O1513" i="1"/>
  <c r="N1511" i="1"/>
  <c r="O1445" i="1"/>
  <c r="N1443" i="1"/>
  <c r="O1421" i="1"/>
  <c r="N1379" i="1"/>
  <c r="N1363" i="1"/>
  <c r="N1317" i="1"/>
  <c r="N1305" i="1"/>
  <c r="N1281" i="1"/>
  <c r="N1251" i="1"/>
  <c r="N1244" i="1"/>
  <c r="N1240" i="1"/>
  <c r="N1238" i="1"/>
  <c r="O1233" i="1"/>
  <c r="O1229" i="1"/>
  <c r="O1223" i="1"/>
  <c r="N1212" i="1"/>
  <c r="N1208" i="1"/>
  <c r="N1206" i="1"/>
  <c r="O1201" i="1"/>
  <c r="O1197" i="1"/>
  <c r="O1191" i="1"/>
  <c r="N1180" i="1"/>
  <c r="N1176" i="1"/>
  <c r="N1174" i="1"/>
  <c r="O1169" i="1"/>
  <c r="O1165" i="1"/>
  <c r="O1159" i="1"/>
  <c r="N1148" i="1"/>
  <c r="N1144" i="1"/>
  <c r="N1142" i="1"/>
  <c r="O1137" i="1"/>
  <c r="O1133" i="1"/>
  <c r="O1127" i="1"/>
  <c r="N1116" i="1"/>
  <c r="N1112" i="1"/>
  <c r="N1110" i="1"/>
  <c r="O1105" i="1"/>
  <c r="O1101" i="1"/>
  <c r="O1095" i="1"/>
  <c r="N1082" i="1"/>
  <c r="N1080" i="1"/>
  <c r="O1079" i="1"/>
  <c r="O1077" i="1"/>
  <c r="N1076" i="1"/>
  <c r="O1075" i="1"/>
  <c r="N1050" i="1"/>
  <c r="N1048" i="1"/>
  <c r="O1047" i="1"/>
  <c r="O1045" i="1"/>
  <c r="N1044" i="1"/>
  <c r="O1043" i="1"/>
  <c r="N1018" i="1"/>
  <c r="N1016" i="1"/>
  <c r="O1015" i="1"/>
  <c r="O1013" i="1"/>
  <c r="N1012" i="1"/>
  <c r="O1011" i="1"/>
  <c r="N982" i="1"/>
  <c r="O980" i="1"/>
  <c r="N974" i="1"/>
  <c r="O972" i="1"/>
  <c r="N966" i="1"/>
  <c r="O964" i="1"/>
  <c r="N958" i="1"/>
  <c r="O956" i="1"/>
  <c r="N950" i="1"/>
  <c r="O943" i="1"/>
  <c r="N940" i="1"/>
  <c r="N931" i="1"/>
  <c r="N927" i="1"/>
  <c r="N923" i="1"/>
  <c r="N919" i="1"/>
  <c r="N915" i="1"/>
  <c r="N911" i="1"/>
  <c r="N907" i="1"/>
  <c r="N903" i="1"/>
  <c r="N899" i="1"/>
  <c r="N895" i="1"/>
  <c r="N891" i="1"/>
  <c r="N887" i="1"/>
  <c r="N883" i="1"/>
  <c r="N879" i="1"/>
  <c r="N875" i="1"/>
  <c r="N871" i="1"/>
  <c r="N867" i="1"/>
  <c r="N863" i="1"/>
  <c r="N859" i="1"/>
  <c r="N855" i="1"/>
  <c r="N851" i="1"/>
  <c r="N847" i="1"/>
  <c r="N843" i="1"/>
  <c r="N839" i="1"/>
  <c r="N835" i="1"/>
  <c r="N830" i="1"/>
  <c r="N826" i="1"/>
  <c r="N822" i="1"/>
  <c r="R820" i="1"/>
  <c r="N818" i="1"/>
  <c r="N814" i="1"/>
  <c r="O1488" i="1"/>
  <c r="N1462" i="1"/>
  <c r="O1335" i="1"/>
  <c r="N1273" i="1"/>
  <c r="N1248" i="1"/>
  <c r="N1246" i="1"/>
  <c r="O1241" i="1"/>
  <c r="O1237" i="1"/>
  <c r="O1231" i="1"/>
  <c r="N1220" i="1"/>
  <c r="N1216" i="1"/>
  <c r="N1214" i="1"/>
  <c r="O1209" i="1"/>
  <c r="O1205" i="1"/>
  <c r="O1199" i="1"/>
  <c r="N1182" i="1"/>
  <c r="O1167" i="1"/>
  <c r="N1124" i="1"/>
  <c r="N1088" i="1"/>
  <c r="O1069" i="1"/>
  <c r="N1040" i="1"/>
  <c r="N1036" i="1"/>
  <c r="N1010" i="1"/>
  <c r="O1007" i="1"/>
  <c r="O1003" i="1"/>
  <c r="O986" i="1"/>
  <c r="N980" i="1"/>
  <c r="O954" i="1"/>
  <c r="O933" i="1"/>
  <c r="N912" i="1"/>
  <c r="N815" i="1"/>
  <c r="N767" i="1"/>
  <c r="N759" i="1"/>
  <c r="N751" i="1"/>
  <c r="N743" i="1"/>
  <c r="N735" i="1"/>
  <c r="N727" i="1"/>
  <c r="O723" i="1"/>
  <c r="N721" i="1"/>
  <c r="O715" i="1"/>
  <c r="N713" i="1"/>
  <c r="O707" i="1"/>
  <c r="N705" i="1"/>
  <c r="N1156" i="1"/>
  <c r="N1120" i="1"/>
  <c r="O1113" i="1"/>
  <c r="O1109" i="1"/>
  <c r="N1086" i="1"/>
  <c r="O1037" i="1"/>
  <c r="N1008" i="1"/>
  <c r="N1004" i="1"/>
  <c r="O962" i="1"/>
  <c r="N956" i="1"/>
  <c r="O948" i="1"/>
  <c r="O944" i="1"/>
  <c r="N932" i="1"/>
  <c r="N924" i="1"/>
  <c r="N916" i="1"/>
  <c r="N904" i="1"/>
  <c r="N896" i="1"/>
  <c r="N888" i="1"/>
  <c r="N880" i="1"/>
  <c r="N872" i="1"/>
  <c r="N864" i="1"/>
  <c r="N856" i="1"/>
  <c r="N848" i="1"/>
  <c r="N840" i="1"/>
  <c r="N827" i="1"/>
  <c r="N819" i="1"/>
  <c r="N811" i="1"/>
  <c r="N807" i="1"/>
  <c r="N803" i="1"/>
  <c r="N799" i="1"/>
  <c r="N795" i="1"/>
  <c r="N791" i="1"/>
  <c r="N787" i="1"/>
  <c r="N783" i="1"/>
  <c r="N779" i="1"/>
  <c r="N775" i="1"/>
  <c r="N769" i="1"/>
  <c r="N761" i="1"/>
  <c r="N753" i="1"/>
  <c r="N745" i="1"/>
  <c r="N737" i="1"/>
  <c r="N729" i="1"/>
  <c r="N723" i="1"/>
  <c r="N1188" i="1"/>
  <c r="N1152" i="1"/>
  <c r="O1145" i="1"/>
  <c r="O1141" i="1"/>
  <c r="N1118" i="1"/>
  <c r="O1103" i="1"/>
  <c r="N1074" i="1"/>
  <c r="O1071" i="1"/>
  <c r="O1067" i="1"/>
  <c r="O1005" i="1"/>
  <c r="O970" i="1"/>
  <c r="N964" i="1"/>
  <c r="N943" i="1"/>
  <c r="R910" i="1"/>
  <c r="N771" i="1"/>
  <c r="N763" i="1"/>
  <c r="N755" i="1"/>
  <c r="N747" i="1"/>
  <c r="N739" i="1"/>
  <c r="N731" i="1"/>
  <c r="O719" i="1"/>
  <c r="N717" i="1"/>
  <c r="O711" i="1"/>
  <c r="N709" i="1"/>
  <c r="O703" i="1"/>
  <c r="N701" i="1"/>
  <c r="N1184" i="1"/>
  <c r="O1177" i="1"/>
  <c r="O1173" i="1"/>
  <c r="N1150" i="1"/>
  <c r="O1135" i="1"/>
  <c r="N1092" i="1"/>
  <c r="N1072" i="1"/>
  <c r="N1068" i="1"/>
  <c r="N1042" i="1"/>
  <c r="O1039" i="1"/>
  <c r="O1035" i="1"/>
  <c r="O978" i="1"/>
  <c r="N972" i="1"/>
  <c r="N942" i="1"/>
  <c r="N928" i="1"/>
  <c r="N920" i="1"/>
  <c r="R914" i="1"/>
  <c r="N908" i="1"/>
  <c r="N900" i="1"/>
  <c r="N892" i="1"/>
  <c r="N884" i="1"/>
  <c r="N876" i="1"/>
  <c r="N868" i="1"/>
  <c r="N860" i="1"/>
  <c r="N852" i="1"/>
  <c r="N844" i="1"/>
  <c r="N836" i="1"/>
  <c r="N831" i="1"/>
  <c r="N823" i="1"/>
  <c r="N810" i="1"/>
  <c r="N806" i="1"/>
  <c r="N802" i="1"/>
  <c r="N798" i="1"/>
  <c r="N794" i="1"/>
  <c r="N790" i="1"/>
  <c r="N786" i="1"/>
  <c r="N782" i="1"/>
  <c r="N778" i="1"/>
  <c r="N774" i="1"/>
  <c r="N765" i="1"/>
  <c r="N757" i="1"/>
  <c r="N749" i="1"/>
  <c r="N741" i="1"/>
  <c r="N733" i="1"/>
  <c r="N725" i="1"/>
  <c r="O721" i="1"/>
  <c r="O717" i="1"/>
  <c r="O701" i="1"/>
  <c r="O699" i="1"/>
  <c r="O693" i="1"/>
  <c r="N691" i="1"/>
  <c r="O685" i="1"/>
  <c r="N683" i="1"/>
  <c r="N681" i="1"/>
  <c r="N677" i="1"/>
  <c r="N673" i="1"/>
  <c r="N669" i="1"/>
  <c r="N665" i="1"/>
  <c r="N661" i="1"/>
  <c r="N657" i="1"/>
  <c r="N653" i="1"/>
  <c r="N649" i="1"/>
  <c r="N645" i="1"/>
  <c r="N641" i="1"/>
  <c r="O635" i="1"/>
  <c r="N632" i="1"/>
  <c r="O627" i="1"/>
  <c r="N624" i="1"/>
  <c r="O619" i="1"/>
  <c r="N616" i="1"/>
  <c r="O611" i="1"/>
  <c r="N608" i="1"/>
  <c r="O603" i="1"/>
  <c r="N600" i="1"/>
  <c r="O595" i="1"/>
  <c r="N592" i="1"/>
  <c r="O587" i="1"/>
  <c r="N584" i="1"/>
  <c r="O579" i="1"/>
  <c r="N576" i="1"/>
  <c r="O571" i="1"/>
  <c r="N568" i="1"/>
  <c r="O563" i="1"/>
  <c r="N560" i="1"/>
  <c r="O555" i="1"/>
  <c r="N552" i="1"/>
  <c r="O546" i="1"/>
  <c r="N541" i="1"/>
  <c r="O539" i="1"/>
  <c r="O537" i="1"/>
  <c r="O534" i="1"/>
  <c r="N529" i="1"/>
  <c r="O527" i="1"/>
  <c r="O524" i="1"/>
  <c r="O522" i="1"/>
  <c r="N519" i="1"/>
  <c r="O511" i="1"/>
  <c r="O508" i="1"/>
  <c r="N503" i="1"/>
  <c r="O501" i="1"/>
  <c r="O498" i="1"/>
  <c r="O496" i="1"/>
  <c r="N493" i="1"/>
  <c r="N483" i="1"/>
  <c r="O481" i="1"/>
  <c r="O479" i="1"/>
  <c r="O476" i="1"/>
  <c r="N471" i="1"/>
  <c r="O469" i="1"/>
  <c r="O459" i="1"/>
  <c r="O456" i="1"/>
  <c r="N451" i="1"/>
  <c r="O449" i="1"/>
  <c r="O446" i="1"/>
  <c r="O444" i="1"/>
  <c r="N441" i="1"/>
  <c r="N431" i="1"/>
  <c r="O429" i="1"/>
  <c r="N427" i="1"/>
  <c r="O424" i="1"/>
  <c r="O421" i="1"/>
  <c r="N419" i="1"/>
  <c r="O416" i="1"/>
  <c r="N715" i="1"/>
  <c r="O713" i="1"/>
  <c r="N703" i="1"/>
  <c r="N699" i="1"/>
  <c r="O695" i="1"/>
  <c r="N693" i="1"/>
  <c r="O687" i="1"/>
  <c r="N685" i="1"/>
  <c r="O679" i="1"/>
  <c r="N678" i="1"/>
  <c r="O675" i="1"/>
  <c r="N674" i="1"/>
  <c r="O671" i="1"/>
  <c r="N670" i="1"/>
  <c r="O667" i="1"/>
  <c r="N666" i="1"/>
  <c r="O663" i="1"/>
  <c r="N662" i="1"/>
  <c r="O659" i="1"/>
  <c r="N658" i="1"/>
  <c r="O655" i="1"/>
  <c r="N654" i="1"/>
  <c r="O651" i="1"/>
  <c r="N650" i="1"/>
  <c r="O647" i="1"/>
  <c r="N646" i="1"/>
  <c r="O643" i="1"/>
  <c r="N642" i="1"/>
  <c r="N638" i="1"/>
  <c r="O633" i="1"/>
  <c r="N630" i="1"/>
  <c r="O625" i="1"/>
  <c r="N622" i="1"/>
  <c r="O617" i="1"/>
  <c r="N614" i="1"/>
  <c r="O609" i="1"/>
  <c r="N606" i="1"/>
  <c r="O601" i="1"/>
  <c r="N598" i="1"/>
  <c r="O593" i="1"/>
  <c r="N590" i="1"/>
  <c r="O585" i="1"/>
  <c r="N582" i="1"/>
  <c r="O577" i="1"/>
  <c r="N574" i="1"/>
  <c r="O569" i="1"/>
  <c r="N566" i="1"/>
  <c r="O561" i="1"/>
  <c r="N558" i="1"/>
  <c r="O553" i="1"/>
  <c r="N550" i="1"/>
  <c r="O547" i="1"/>
  <c r="N546" i="1"/>
  <c r="O542" i="1"/>
  <c r="N537" i="1"/>
  <c r="O535" i="1"/>
  <c r="O532" i="1"/>
  <c r="O530" i="1"/>
  <c r="N527" i="1"/>
  <c r="N517" i="1"/>
  <c r="O515" i="1"/>
  <c r="O513" i="1"/>
  <c r="R511" i="1"/>
  <c r="N511" i="1"/>
  <c r="O509" i="1"/>
  <c r="O506" i="1"/>
  <c r="O504" i="1"/>
  <c r="N501" i="1"/>
  <c r="N491" i="1"/>
  <c r="O489" i="1"/>
  <c r="O487" i="1"/>
  <c r="O484" i="1"/>
  <c r="N479" i="1"/>
  <c r="O477" i="1"/>
  <c r="O474" i="1"/>
  <c r="O472" i="1"/>
  <c r="N469" i="1"/>
  <c r="O462" i="1"/>
  <c r="N459" i="1"/>
  <c r="O457" i="1"/>
  <c r="O454" i="1"/>
  <c r="O452" i="1"/>
  <c r="N449" i="1"/>
  <c r="N439" i="1"/>
  <c r="O437" i="1"/>
  <c r="O435" i="1"/>
  <c r="O432" i="1"/>
  <c r="N429" i="1"/>
  <c r="O426" i="1"/>
  <c r="O423" i="1"/>
  <c r="N421" i="1"/>
  <c r="O418" i="1"/>
  <c r="N711" i="1"/>
  <c r="O709" i="1"/>
  <c r="O697" i="1"/>
  <c r="N695" i="1"/>
  <c r="O689" i="1"/>
  <c r="N687" i="1"/>
  <c r="N679" i="1"/>
  <c r="N675" i="1"/>
  <c r="N671" i="1"/>
  <c r="N667" i="1"/>
  <c r="N663" i="1"/>
  <c r="N659" i="1"/>
  <c r="N655" i="1"/>
  <c r="N651" i="1"/>
  <c r="N647" i="1"/>
  <c r="N643" i="1"/>
  <c r="O639" i="1"/>
  <c r="N636" i="1"/>
  <c r="O631" i="1"/>
  <c r="N628" i="1"/>
  <c r="O623" i="1"/>
  <c r="N620" i="1"/>
  <c r="O615" i="1"/>
  <c r="N612" i="1"/>
  <c r="O607" i="1"/>
  <c r="N604" i="1"/>
  <c r="O599" i="1"/>
  <c r="N596" i="1"/>
  <c r="O591" i="1"/>
  <c r="N588" i="1"/>
  <c r="O583" i="1"/>
  <c r="N580" i="1"/>
  <c r="O575" i="1"/>
  <c r="N572" i="1"/>
  <c r="O567" i="1"/>
  <c r="N564" i="1"/>
  <c r="O559" i="1"/>
  <c r="N556" i="1"/>
  <c r="O551" i="1"/>
  <c r="N544" i="1"/>
  <c r="N543" i="1"/>
  <c r="O540" i="1"/>
  <c r="O538" i="1"/>
  <c r="N535" i="1"/>
  <c r="N525" i="1"/>
  <c r="O523" i="1"/>
  <c r="O521" i="1"/>
  <c r="O518" i="1"/>
  <c r="N513" i="1"/>
  <c r="N509" i="1"/>
  <c r="N499" i="1"/>
  <c r="O497" i="1"/>
  <c r="O495" i="1"/>
  <c r="O492" i="1"/>
  <c r="N487" i="1"/>
  <c r="O485" i="1"/>
  <c r="O482" i="1"/>
  <c r="O480" i="1"/>
  <c r="N477" i="1"/>
  <c r="N467" i="1"/>
  <c r="O460" i="1"/>
  <c r="N457" i="1"/>
  <c r="N447" i="1"/>
  <c r="O445" i="1"/>
  <c r="O443" i="1"/>
  <c r="O440" i="1"/>
  <c r="N435" i="1"/>
  <c r="O433" i="1"/>
  <c r="O428" i="1"/>
  <c r="O425" i="1"/>
  <c r="N423" i="1"/>
  <c r="O420" i="1"/>
  <c r="O417" i="1"/>
  <c r="N719" i="1"/>
  <c r="N707" i="1"/>
  <c r="O705" i="1"/>
  <c r="N697" i="1"/>
  <c r="O691" i="1"/>
  <c r="N689" i="1"/>
  <c r="O683" i="1"/>
  <c r="O681" i="1"/>
  <c r="N680" i="1"/>
  <c r="O677" i="1"/>
  <c r="O673" i="1"/>
  <c r="N672" i="1"/>
  <c r="O669" i="1"/>
  <c r="N668" i="1"/>
  <c r="O665" i="1"/>
  <c r="N664" i="1"/>
  <c r="O661" i="1"/>
  <c r="N660" i="1"/>
  <c r="O657" i="1"/>
  <c r="N656" i="1"/>
  <c r="O653" i="1"/>
  <c r="N652" i="1"/>
  <c r="O649" i="1"/>
  <c r="N648" i="1"/>
  <c r="O645" i="1"/>
  <c r="N644" i="1"/>
  <c r="O641" i="1"/>
  <c r="O637" i="1"/>
  <c r="N634" i="1"/>
  <c r="O629" i="1"/>
  <c r="N626" i="1"/>
  <c r="O621" i="1"/>
  <c r="N618" i="1"/>
  <c r="R617" i="1"/>
  <c r="O613" i="1"/>
  <c r="N610" i="1"/>
  <c r="O605" i="1"/>
  <c r="N602" i="1"/>
  <c r="O597" i="1"/>
  <c r="N594" i="1"/>
  <c r="O589" i="1"/>
  <c r="N586" i="1"/>
  <c r="O581" i="1"/>
  <c r="N578" i="1"/>
  <c r="O573" i="1"/>
  <c r="N570" i="1"/>
  <c r="O565" i="1"/>
  <c r="N562" i="1"/>
  <c r="O557" i="1"/>
  <c r="N554" i="1"/>
  <c r="N548" i="1"/>
  <c r="N533" i="1"/>
  <c r="O531" i="1"/>
  <c r="O529" i="1"/>
  <c r="O526" i="1"/>
  <c r="N521" i="1"/>
  <c r="O519" i="1"/>
  <c r="O516" i="1"/>
  <c r="O514" i="1"/>
  <c r="U511" i="1"/>
  <c r="N507" i="1"/>
  <c r="O505" i="1"/>
  <c r="O503" i="1"/>
  <c r="O500" i="1"/>
  <c r="N495" i="1"/>
  <c r="O493" i="1"/>
  <c r="O490" i="1"/>
  <c r="O488" i="1"/>
  <c r="N485" i="1"/>
  <c r="N475" i="1"/>
  <c r="O473" i="1"/>
  <c r="O471" i="1"/>
  <c r="O468" i="1"/>
  <c r="N463" i="1"/>
  <c r="N455" i="1"/>
  <c r="O453" i="1"/>
  <c r="O451" i="1"/>
  <c r="O448" i="1"/>
  <c r="N443" i="1"/>
  <c r="O441" i="1"/>
  <c r="O438" i="1"/>
  <c r="O436" i="1"/>
  <c r="N433" i="1"/>
  <c r="O430" i="1"/>
  <c r="O427" i="1"/>
  <c r="N425" i="1"/>
  <c r="O422" i="1"/>
  <c r="O419" i="1"/>
  <c r="O6" i="1"/>
  <c r="O8" i="1"/>
  <c r="O10" i="1"/>
  <c r="O12" i="1"/>
  <c r="O14" i="1"/>
  <c r="O16" i="1"/>
  <c r="O18" i="1"/>
  <c r="O21" i="1"/>
  <c r="N24" i="1"/>
  <c r="O26" i="1"/>
  <c r="O29" i="1"/>
  <c r="N32" i="1"/>
  <c r="O34" i="1"/>
  <c r="O37" i="1"/>
  <c r="N40" i="1"/>
  <c r="O42" i="1"/>
  <c r="O45" i="1"/>
  <c r="N48" i="1"/>
  <c r="O50" i="1"/>
  <c r="O55" i="1"/>
  <c r="N58" i="1"/>
  <c r="U59" i="1"/>
  <c r="N60" i="1"/>
  <c r="O62" i="1"/>
  <c r="O65" i="1"/>
  <c r="N68" i="1"/>
  <c r="O70" i="1"/>
  <c r="O73" i="1"/>
  <c r="N76" i="1"/>
  <c r="O78" i="1"/>
  <c r="O81" i="1"/>
  <c r="N84" i="1"/>
  <c r="O86" i="1"/>
  <c r="O89" i="1"/>
  <c r="N92" i="1"/>
  <c r="O94" i="1"/>
  <c r="AB95" i="1"/>
  <c r="AC95" i="1" s="1"/>
  <c r="O96" i="1"/>
  <c r="O99" i="1"/>
  <c r="N102" i="1"/>
  <c r="O104" i="1"/>
  <c r="O107" i="1"/>
  <c r="N110" i="1"/>
  <c r="O112" i="1"/>
  <c r="O115" i="1"/>
  <c r="N118" i="1"/>
  <c r="O120" i="1"/>
  <c r="O123" i="1"/>
  <c r="N126" i="1"/>
  <c r="O128" i="1"/>
  <c r="O131" i="1"/>
  <c r="N134" i="1"/>
  <c r="O136" i="1"/>
  <c r="O139" i="1"/>
  <c r="N142" i="1"/>
  <c r="O144" i="1"/>
  <c r="O147" i="1"/>
  <c r="N150" i="1"/>
  <c r="O152" i="1"/>
  <c r="O155" i="1"/>
  <c r="N158" i="1"/>
  <c r="O160" i="1"/>
  <c r="O163" i="1"/>
  <c r="N166" i="1"/>
  <c r="O168" i="1"/>
  <c r="O171" i="1"/>
  <c r="N174" i="1"/>
  <c r="O176" i="1"/>
  <c r="O179" i="1"/>
  <c r="N182" i="1"/>
  <c r="O184" i="1"/>
  <c r="O187" i="1"/>
  <c r="N190" i="1"/>
  <c r="O192" i="1"/>
  <c r="O195" i="1"/>
  <c r="N198" i="1"/>
  <c r="O200" i="1"/>
  <c r="O203" i="1"/>
  <c r="N206" i="1"/>
  <c r="O208" i="1"/>
  <c r="O211" i="1"/>
  <c r="N214" i="1"/>
  <c r="O216" i="1"/>
  <c r="O219" i="1"/>
  <c r="N222" i="1"/>
  <c r="O224" i="1"/>
  <c r="Q226" i="1"/>
  <c r="V226" i="1"/>
  <c r="W226" i="1" s="1"/>
  <c r="O227" i="1"/>
  <c r="O229" i="1"/>
  <c r="O231" i="1"/>
  <c r="V232" i="1"/>
  <c r="W232" i="1" s="1"/>
  <c r="O233" i="1"/>
  <c r="N236" i="1"/>
  <c r="O238" i="1"/>
  <c r="O241" i="1"/>
  <c r="N244" i="1"/>
  <c r="O246" i="1"/>
  <c r="O249" i="1"/>
  <c r="N252" i="1"/>
  <c r="O254" i="1"/>
  <c r="O257" i="1"/>
  <c r="N260" i="1"/>
  <c r="O262" i="1"/>
  <c r="O265" i="1"/>
  <c r="N268" i="1"/>
  <c r="O270" i="1"/>
  <c r="O273" i="1"/>
  <c r="N276" i="1"/>
  <c r="O278" i="1"/>
  <c r="O281" i="1"/>
  <c r="N284" i="1"/>
  <c r="O286" i="1"/>
  <c r="O289" i="1"/>
  <c r="N292" i="1"/>
  <c r="O294" i="1"/>
  <c r="O297" i="1"/>
  <c r="N300" i="1"/>
  <c r="N302" i="1"/>
  <c r="O304" i="1"/>
  <c r="O307" i="1"/>
  <c r="N310" i="1"/>
  <c r="N311" i="1"/>
  <c r="O313" i="1"/>
  <c r="O316" i="1"/>
  <c r="N321" i="1"/>
  <c r="O323" i="1"/>
  <c r="O326" i="1"/>
  <c r="N329" i="1"/>
  <c r="O331" i="1"/>
  <c r="O334" i="1"/>
  <c r="N337" i="1"/>
  <c r="O339" i="1"/>
  <c r="O342" i="1"/>
  <c r="N345" i="1"/>
  <c r="O347" i="1"/>
  <c r="O350" i="1"/>
  <c r="N353" i="1"/>
  <c r="O355" i="1"/>
  <c r="O358" i="1"/>
  <c r="S361" i="1"/>
  <c r="T361" i="1" s="1"/>
  <c r="U362" i="1"/>
  <c r="N363" i="1"/>
  <c r="O365" i="1"/>
  <c r="O367" i="1"/>
  <c r="O370" i="1"/>
  <c r="N373" i="1"/>
  <c r="O375" i="1"/>
  <c r="O378" i="1"/>
  <c r="N381" i="1"/>
  <c r="O383" i="1"/>
  <c r="O386" i="1"/>
  <c r="N389" i="1"/>
  <c r="O391" i="1"/>
  <c r="O394" i="1"/>
  <c r="N397" i="1"/>
  <c r="O399" i="1"/>
  <c r="O402" i="1"/>
  <c r="O405" i="1"/>
  <c r="Z405" i="1"/>
  <c r="AA405" i="1" s="1"/>
  <c r="O407" i="1"/>
  <c r="O410" i="1"/>
  <c r="N415" i="1"/>
  <c r="N417" i="1"/>
  <c r="N11" i="1"/>
  <c r="N13" i="1"/>
  <c r="N15" i="1"/>
  <c r="N17" i="1"/>
  <c r="O19" i="1"/>
  <c r="N22" i="1"/>
  <c r="O24" i="1"/>
  <c r="O27" i="1"/>
  <c r="N30" i="1"/>
  <c r="O32" i="1"/>
  <c r="O35" i="1"/>
  <c r="N38" i="1"/>
  <c r="O40" i="1"/>
  <c r="O43" i="1"/>
  <c r="N46" i="1"/>
  <c r="O48" i="1"/>
  <c r="O51" i="1"/>
  <c r="N56" i="1"/>
  <c r="O58" i="1"/>
  <c r="O60" i="1"/>
  <c r="O63" i="1"/>
  <c r="N66" i="1"/>
  <c r="O68" i="1"/>
  <c r="O71" i="1"/>
  <c r="N74" i="1"/>
  <c r="O76" i="1"/>
  <c r="O79" i="1"/>
  <c r="N82" i="1"/>
  <c r="O84" i="1"/>
  <c r="O87" i="1"/>
  <c r="N90" i="1"/>
  <c r="O92" i="1"/>
  <c r="O97" i="1"/>
  <c r="N100" i="1"/>
  <c r="O102" i="1"/>
  <c r="O105" i="1"/>
  <c r="N108" i="1"/>
  <c r="O110" i="1"/>
  <c r="O113" i="1"/>
  <c r="N116" i="1"/>
  <c r="O118" i="1"/>
  <c r="O121" i="1"/>
  <c r="N124" i="1"/>
  <c r="O126" i="1"/>
  <c r="O129" i="1"/>
  <c r="N132" i="1"/>
  <c r="O134" i="1"/>
  <c r="O137" i="1"/>
  <c r="N140" i="1"/>
  <c r="O142" i="1"/>
  <c r="O145" i="1"/>
  <c r="N148" i="1"/>
  <c r="O150" i="1"/>
  <c r="O153" i="1"/>
  <c r="N156" i="1"/>
  <c r="O158" i="1"/>
  <c r="O161" i="1"/>
  <c r="N164" i="1"/>
  <c r="O166" i="1"/>
  <c r="O169" i="1"/>
  <c r="N172" i="1"/>
  <c r="O174" i="1"/>
  <c r="O177" i="1"/>
  <c r="N180" i="1"/>
  <c r="O182" i="1"/>
  <c r="O185" i="1"/>
  <c r="N188" i="1"/>
  <c r="O190" i="1"/>
  <c r="O193" i="1"/>
  <c r="N196" i="1"/>
  <c r="O198" i="1"/>
  <c r="O201" i="1"/>
  <c r="N204" i="1"/>
  <c r="O206" i="1"/>
  <c r="O209" i="1"/>
  <c r="N212" i="1"/>
  <c r="O214" i="1"/>
  <c r="O217" i="1"/>
  <c r="N220" i="1"/>
  <c r="O222" i="1"/>
  <c r="O225" i="1"/>
  <c r="U227" i="1"/>
  <c r="N228" i="1"/>
  <c r="R228" i="1"/>
  <c r="U229" i="1"/>
  <c r="N230" i="1"/>
  <c r="R230" i="1"/>
  <c r="U231" i="1"/>
  <c r="R232" i="1"/>
  <c r="N234" i="1"/>
  <c r="O236" i="1"/>
  <c r="O239" i="1"/>
  <c r="N242" i="1"/>
  <c r="O244" i="1"/>
  <c r="O247" i="1"/>
  <c r="N250" i="1"/>
  <c r="O252" i="1"/>
  <c r="O255" i="1"/>
  <c r="N258" i="1"/>
  <c r="O260" i="1"/>
  <c r="O263" i="1"/>
  <c r="N266" i="1"/>
  <c r="O268" i="1"/>
  <c r="O271" i="1"/>
  <c r="N274" i="1"/>
  <c r="O276" i="1"/>
  <c r="O279" i="1"/>
  <c r="N282" i="1"/>
  <c r="O284" i="1"/>
  <c r="O287" i="1"/>
  <c r="N290" i="1"/>
  <c r="O292" i="1"/>
  <c r="O295" i="1"/>
  <c r="N298" i="1"/>
  <c r="O300" i="1"/>
  <c r="O302" i="1"/>
  <c r="O305" i="1"/>
  <c r="N308" i="1"/>
  <c r="O310" i="1"/>
  <c r="O311" i="1"/>
  <c r="O314" i="1"/>
  <c r="N317" i="1"/>
  <c r="U318" i="1"/>
  <c r="N319" i="1"/>
  <c r="O321" i="1"/>
  <c r="O324" i="1"/>
  <c r="N327" i="1"/>
  <c r="O329" i="1"/>
  <c r="O332" i="1"/>
  <c r="S335" i="1"/>
  <c r="T335" i="1" s="1"/>
  <c r="O337" i="1"/>
  <c r="O340" i="1"/>
  <c r="N343" i="1"/>
  <c r="O345" i="1"/>
  <c r="O348" i="1"/>
  <c r="N351" i="1"/>
  <c r="O353" i="1"/>
  <c r="O356" i="1"/>
  <c r="N359" i="1"/>
  <c r="AB361" i="1"/>
  <c r="AC361" i="1" s="1"/>
  <c r="X361" i="1"/>
  <c r="Y361" i="1" s="1"/>
  <c r="O363" i="1"/>
  <c r="U365" i="1"/>
  <c r="O368" i="1"/>
  <c r="N371" i="1"/>
  <c r="O373" i="1"/>
  <c r="O376" i="1"/>
  <c r="N379" i="1"/>
  <c r="O381" i="1"/>
  <c r="O384" i="1"/>
  <c r="N387" i="1"/>
  <c r="O389" i="1"/>
  <c r="O392" i="1"/>
  <c r="N395" i="1"/>
  <c r="O397" i="1"/>
  <c r="O400" i="1"/>
  <c r="N403" i="1"/>
  <c r="U405" i="1"/>
  <c r="Q405" i="1"/>
  <c r="V405" i="1"/>
  <c r="W405" i="1" s="1"/>
  <c r="N406" i="1"/>
  <c r="O408" i="1"/>
  <c r="N411" i="1"/>
  <c r="U412" i="1"/>
  <c r="N413" i="1"/>
  <c r="O415" i="1"/>
  <c r="O9" i="1"/>
  <c r="O11" i="1"/>
  <c r="O13" i="1"/>
  <c r="O15" i="1"/>
  <c r="O17" i="1"/>
  <c r="N20" i="1"/>
  <c r="O22" i="1"/>
  <c r="O25" i="1"/>
  <c r="N28" i="1"/>
  <c r="O30" i="1"/>
  <c r="O33" i="1"/>
  <c r="N36" i="1"/>
  <c r="O38" i="1"/>
  <c r="O41" i="1"/>
  <c r="N44" i="1"/>
  <c r="O46" i="1"/>
  <c r="O49" i="1"/>
  <c r="N52" i="1"/>
  <c r="N54" i="1"/>
  <c r="O56" i="1"/>
  <c r="O61" i="1"/>
  <c r="N64" i="1"/>
  <c r="O66" i="1"/>
  <c r="O69" i="1"/>
  <c r="N72" i="1"/>
  <c r="O74" i="1"/>
  <c r="O77" i="1"/>
  <c r="N80" i="1"/>
  <c r="O82" i="1"/>
  <c r="O85" i="1"/>
  <c r="N88" i="1"/>
  <c r="O90" i="1"/>
  <c r="O93" i="1"/>
  <c r="N98" i="1"/>
  <c r="O100" i="1"/>
  <c r="O103" i="1"/>
  <c r="N106" i="1"/>
  <c r="O108" i="1"/>
  <c r="O111" i="1"/>
  <c r="N114" i="1"/>
  <c r="O116" i="1"/>
  <c r="O119" i="1"/>
  <c r="N122" i="1"/>
  <c r="O124" i="1"/>
  <c r="O127" i="1"/>
  <c r="N130" i="1"/>
  <c r="O132" i="1"/>
  <c r="O135" i="1"/>
  <c r="N138" i="1"/>
  <c r="O140" i="1"/>
  <c r="O143" i="1"/>
  <c r="N146" i="1"/>
  <c r="O148" i="1"/>
  <c r="O151" i="1"/>
  <c r="N154" i="1"/>
  <c r="O156" i="1"/>
  <c r="O159" i="1"/>
  <c r="N162" i="1"/>
  <c r="O164" i="1"/>
  <c r="O167" i="1"/>
  <c r="N170" i="1"/>
  <c r="O172" i="1"/>
  <c r="O175" i="1"/>
  <c r="N178" i="1"/>
  <c r="O180" i="1"/>
  <c r="O183" i="1"/>
  <c r="N186" i="1"/>
  <c r="O188" i="1"/>
  <c r="O191" i="1"/>
  <c r="N194" i="1"/>
  <c r="O196" i="1"/>
  <c r="O199" i="1"/>
  <c r="N202" i="1"/>
  <c r="O204" i="1"/>
  <c r="O207" i="1"/>
  <c r="N210" i="1"/>
  <c r="O212" i="1"/>
  <c r="O215" i="1"/>
  <c r="N218" i="1"/>
  <c r="O220" i="1"/>
  <c r="O223" i="1"/>
  <c r="S226" i="1"/>
  <c r="T226" i="1" s="1"/>
  <c r="O228" i="1"/>
  <c r="O230" i="1"/>
  <c r="O232" i="1"/>
  <c r="O234" i="1"/>
  <c r="O237" i="1"/>
  <c r="N240" i="1"/>
  <c r="O242" i="1"/>
  <c r="O245" i="1"/>
  <c r="N248" i="1"/>
  <c r="O250" i="1"/>
  <c r="O253" i="1"/>
  <c r="N256" i="1"/>
  <c r="O258" i="1"/>
  <c r="O261" i="1"/>
  <c r="N264" i="1"/>
  <c r="O266" i="1"/>
  <c r="O269" i="1"/>
  <c r="N272" i="1"/>
  <c r="O274" i="1"/>
  <c r="O277" i="1"/>
  <c r="N280" i="1"/>
  <c r="O282" i="1"/>
  <c r="O285" i="1"/>
  <c r="N288" i="1"/>
  <c r="O290" i="1"/>
  <c r="O293" i="1"/>
  <c r="N296" i="1"/>
  <c r="O298" i="1"/>
  <c r="O303" i="1"/>
  <c r="N306" i="1"/>
  <c r="O308" i="1"/>
  <c r="O312" i="1"/>
  <c r="N315" i="1"/>
  <c r="O317" i="1"/>
  <c r="O319" i="1"/>
  <c r="O322" i="1"/>
  <c r="N325" i="1"/>
  <c r="O327" i="1"/>
  <c r="O330" i="1"/>
  <c r="N333" i="1"/>
  <c r="O335" i="1"/>
  <c r="O338" i="1"/>
  <c r="N341" i="1"/>
  <c r="O343" i="1"/>
  <c r="O346" i="1"/>
  <c r="N349" i="1"/>
  <c r="O351" i="1"/>
  <c r="O354" i="1"/>
  <c r="N357" i="1"/>
  <c r="O359" i="1"/>
  <c r="O364" i="1"/>
  <c r="O366" i="1"/>
  <c r="N369" i="1"/>
  <c r="O371" i="1"/>
  <c r="O374" i="1"/>
  <c r="N377" i="1"/>
  <c r="O379" i="1"/>
  <c r="O382" i="1"/>
  <c r="N385" i="1"/>
  <c r="O387" i="1"/>
  <c r="O390" i="1"/>
  <c r="N393" i="1"/>
  <c r="O395" i="1"/>
  <c r="O398" i="1"/>
  <c r="N401" i="1"/>
  <c r="O403" i="1"/>
  <c r="R405" i="1"/>
  <c r="N409" i="1"/>
  <c r="O411" i="1"/>
  <c r="Q412" i="1"/>
  <c r="O413" i="1"/>
  <c r="AB461" i="1"/>
  <c r="AC461" i="1" s="1"/>
  <c r="X461" i="1"/>
  <c r="Y461" i="1" s="1"/>
  <c r="O543" i="1"/>
  <c r="M544" i="1"/>
  <c r="O544" i="1" s="1"/>
  <c r="AB549" i="1"/>
  <c r="AC549" i="1" s="1"/>
  <c r="S676" i="1"/>
  <c r="T676" i="1" s="1"/>
  <c r="Z676" i="1"/>
  <c r="AA676" i="1" s="1"/>
  <c r="P676" i="1"/>
  <c r="V676" i="1"/>
  <c r="W676" i="1" s="1"/>
  <c r="Q464" i="1"/>
  <c r="X464" i="1"/>
  <c r="Y464" i="1" s="1"/>
  <c r="U549" i="1"/>
  <c r="Q549" i="1"/>
  <c r="P465" i="1"/>
  <c r="Z465" i="1"/>
  <c r="AA465" i="1" s="1"/>
  <c r="S465" i="1"/>
  <c r="T465" i="1" s="1"/>
  <c r="R549" i="1"/>
  <c r="V465" i="1"/>
  <c r="W465" i="1" s="1"/>
  <c r="U466" i="1"/>
  <c r="U617" i="1"/>
  <c r="Q617" i="1"/>
  <c r="S640" i="1"/>
  <c r="T640" i="1" s="1"/>
  <c r="Z640" i="1"/>
  <c r="AA640" i="1" s="1"/>
  <c r="P640" i="1"/>
  <c r="Q724" i="1"/>
  <c r="U820" i="1"/>
  <c r="Q820" i="1"/>
  <c r="N935" i="1"/>
  <c r="N938" i="1"/>
  <c r="N939" i="1"/>
  <c r="N941" i="1"/>
  <c r="U1360" i="1"/>
  <c r="Q1360" i="1"/>
  <c r="S834" i="1"/>
  <c r="T834" i="1" s="1"/>
  <c r="N947" i="1"/>
  <c r="U1304" i="1"/>
  <c r="U818" i="1"/>
  <c r="Q818" i="1"/>
  <c r="V834" i="1"/>
  <c r="W834" i="1" s="1"/>
  <c r="N934" i="1"/>
  <c r="N945" i="1"/>
  <c r="N949" i="1"/>
  <c r="AB1586" i="1"/>
  <c r="AC1586" i="1" s="1"/>
  <c r="X1586" i="1"/>
  <c r="Y1586" i="1" s="1"/>
  <c r="V53" i="1"/>
  <c r="W53" i="1" s="1"/>
  <c r="V59" i="1"/>
  <c r="W59" i="1" s="1"/>
  <c r="V95" i="1"/>
  <c r="W95" i="1" s="1"/>
  <c r="V301" i="1"/>
  <c r="W301" i="1" s="1"/>
  <c r="V318" i="1"/>
  <c r="W318" i="1" s="1"/>
  <c r="V362" i="1"/>
  <c r="W362" i="1" s="1"/>
  <c r="V412" i="1"/>
  <c r="W412" i="1" s="1"/>
  <c r="S461" i="1"/>
  <c r="T461" i="1" s="1"/>
  <c r="AB465" i="1"/>
  <c r="AC465" i="1" s="1"/>
  <c r="X465" i="1"/>
  <c r="Y465" i="1" s="1"/>
  <c r="P834" i="1"/>
  <c r="U910" i="1"/>
  <c r="Q910" i="1"/>
  <c r="U914" i="1"/>
  <c r="Q914" i="1"/>
  <c r="N933" i="1"/>
  <c r="V464" i="1"/>
  <c r="W464" i="1" s="1"/>
  <c r="V466" i="1"/>
  <c r="W466" i="1" s="1"/>
  <c r="N937" i="1"/>
  <c r="O1497" i="1"/>
  <c r="U1461" i="1"/>
  <c r="Q1461" i="1"/>
  <c r="AB1494" i="1"/>
  <c r="AC1494" i="1" s="1"/>
  <c r="X1494" i="1"/>
  <c r="Y1494" i="1" s="1"/>
  <c r="AB1576" i="1"/>
  <c r="AC1576" i="1" s="1"/>
  <c r="X1576" i="1"/>
  <c r="Y1576" i="1" s="1"/>
  <c r="U1316" i="1"/>
  <c r="U1349" i="1"/>
  <c r="O1490" i="1"/>
  <c r="O1498" i="1"/>
  <c r="R1576" i="1"/>
  <c r="Q1576" i="1"/>
  <c r="V1316" i="1"/>
  <c r="W1316" i="1" s="1"/>
  <c r="Z1316" i="1"/>
  <c r="AA1316" i="1" s="1"/>
  <c r="V1360" i="1"/>
  <c r="W1360" i="1" s="1"/>
  <c r="Z1360" i="1"/>
  <c r="AA1360" i="1" s="1"/>
  <c r="Q1349" i="1"/>
  <c r="U1586" i="1"/>
  <c r="V1576" i="1"/>
  <c r="W1576" i="1" s="1"/>
  <c r="Z1576" i="1"/>
  <c r="AA1576" i="1" s="1"/>
  <c r="V1586" i="1"/>
  <c r="W1586" i="1" s="1"/>
  <c r="Z1586" i="1"/>
  <c r="AA1586" i="1" s="1"/>
  <c r="P1815" i="1"/>
  <c r="S1815" i="1"/>
  <c r="T1815" i="1" s="1"/>
  <c r="Z1815" i="1"/>
  <c r="AA1815" i="1" s="1"/>
  <c r="P1825" i="1"/>
  <c r="S1825" i="1"/>
  <c r="T1825" i="1" s="1"/>
  <c r="U1935" i="1"/>
  <c r="Q1935" i="1"/>
  <c r="AB2022" i="1"/>
  <c r="AC2022" i="1" s="1"/>
  <c r="X2022" i="1"/>
  <c r="Y2022" i="1" s="1"/>
  <c r="R2022" i="1"/>
  <c r="U2022" i="1"/>
  <c r="Q2022" i="1"/>
  <c r="U2048" i="1"/>
  <c r="Q2048" i="1"/>
  <c r="P2029" i="1"/>
  <c r="S2029" i="1"/>
  <c r="T2029" i="1" s="1"/>
  <c r="Z2029" i="1"/>
  <c r="AA2029" i="1" s="1"/>
  <c r="P2001" i="1"/>
  <c r="S2001" i="1"/>
  <c r="T2001" i="1" s="1"/>
  <c r="Z2001" i="1"/>
  <c r="AA2001" i="1" s="1"/>
  <c r="P2015" i="1"/>
  <c r="S2015" i="1"/>
  <c r="T2015" i="1" s="1"/>
  <c r="V2015" i="1"/>
  <c r="W2015" i="1" s="1"/>
  <c r="U2016" i="1"/>
  <c r="Q2016" i="1"/>
  <c r="U2040" i="1"/>
  <c r="Q2040" i="1"/>
  <c r="U2042" i="1"/>
  <c r="Q2042" i="1"/>
  <c r="U2044" i="1"/>
  <c r="Q2044" i="1"/>
  <c r="V2016" i="1"/>
  <c r="W2016" i="1" s="1"/>
  <c r="V2022" i="1"/>
  <c r="W2022" i="1" s="1"/>
  <c r="U2168" i="1"/>
  <c r="Q2168" i="1"/>
  <c r="AB2315" i="1"/>
  <c r="AC2315" i="1" s="1"/>
  <c r="X2315" i="1"/>
  <c r="Y2315" i="1" s="1"/>
  <c r="U2430" i="1"/>
  <c r="Q2430" i="1"/>
  <c r="P2315" i="1"/>
  <c r="V2315" i="1"/>
  <c r="W2315" i="1" s="1"/>
  <c r="Z2315" i="1"/>
  <c r="AA2315" i="1" s="1"/>
  <c r="S2315" i="1"/>
  <c r="T2315" i="1" s="1"/>
  <c r="AB2430" i="1"/>
  <c r="AC2430" i="1" s="1"/>
  <c r="U724" i="1" l="1"/>
  <c r="AD1935" i="1"/>
  <c r="Q466" i="1"/>
  <c r="Z9" i="1"/>
  <c r="AA9" i="1" s="1"/>
  <c r="AD724" i="1"/>
  <c r="V7" i="1"/>
  <c r="W7" i="1" s="1"/>
  <c r="V9" i="1"/>
  <c r="W9" i="1" s="1"/>
  <c r="P9" i="1"/>
  <c r="Z7" i="1"/>
  <c r="AA7" i="1" s="1"/>
  <c r="R464" i="1"/>
  <c r="U53" i="1"/>
  <c r="AD59" i="1"/>
  <c r="Q318" i="1"/>
  <c r="AD318" i="1" s="1"/>
  <c r="AD549" i="1"/>
  <c r="AD466" i="1"/>
  <c r="AD1316" i="1"/>
  <c r="Q53" i="1"/>
  <c r="AD53" i="1" s="1"/>
  <c r="AD2430" i="1"/>
  <c r="AD2022" i="1"/>
  <c r="AD412" i="1"/>
  <c r="AD361" i="1"/>
  <c r="R301" i="1"/>
  <c r="Q301" i="1"/>
  <c r="X7" i="1"/>
  <c r="Y7" i="1" s="1"/>
  <c r="R362" i="1"/>
  <c r="Q362" i="1"/>
  <c r="AD362" i="1" s="1"/>
  <c r="R95" i="1"/>
  <c r="Q95" i="1"/>
  <c r="AD1586" i="1"/>
  <c r="AD1360" i="1"/>
  <c r="AD226" i="1"/>
  <c r="AD2016" i="1"/>
  <c r="AD1576" i="1"/>
  <c r="AD461" i="1"/>
  <c r="AD464" i="1"/>
  <c r="AD95" i="1"/>
  <c r="U95" i="1"/>
  <c r="U2029" i="1"/>
  <c r="R2029" i="1"/>
  <c r="Q2029" i="1"/>
  <c r="AD2029" i="1" s="1"/>
  <c r="Z945" i="1"/>
  <c r="AA945" i="1" s="1"/>
  <c r="V945" i="1"/>
  <c r="W945" i="1" s="1"/>
  <c r="P945" i="1"/>
  <c r="S945" i="1"/>
  <c r="T945" i="1" s="1"/>
  <c r="AB395" i="1"/>
  <c r="AC395" i="1" s="1"/>
  <c r="X395" i="1"/>
  <c r="Y395" i="1" s="1"/>
  <c r="AB371" i="1"/>
  <c r="AC371" i="1" s="1"/>
  <c r="X371" i="1"/>
  <c r="Y371" i="1" s="1"/>
  <c r="X223" i="1"/>
  <c r="Y223" i="1" s="1"/>
  <c r="AB223" i="1"/>
  <c r="AC223" i="1" s="1"/>
  <c r="X207" i="1"/>
  <c r="Y207" i="1" s="1"/>
  <c r="AB207" i="1"/>
  <c r="AC207" i="1" s="1"/>
  <c r="X183" i="1"/>
  <c r="Y183" i="1" s="1"/>
  <c r="AB183" i="1"/>
  <c r="AC183" i="1" s="1"/>
  <c r="X167" i="1"/>
  <c r="Y167" i="1" s="1"/>
  <c r="AB167" i="1"/>
  <c r="AC167" i="1" s="1"/>
  <c r="X143" i="1"/>
  <c r="Y143" i="1" s="1"/>
  <c r="AB143" i="1"/>
  <c r="AC143" i="1" s="1"/>
  <c r="X119" i="1"/>
  <c r="Y119" i="1" s="1"/>
  <c r="AB119" i="1"/>
  <c r="AC119" i="1" s="1"/>
  <c r="X93" i="1"/>
  <c r="Y93" i="1" s="1"/>
  <c r="AB93" i="1"/>
  <c r="AC93" i="1" s="1"/>
  <c r="X69" i="1"/>
  <c r="Y69" i="1" s="1"/>
  <c r="AB69" i="1"/>
  <c r="AC69" i="1" s="1"/>
  <c r="AB38" i="1"/>
  <c r="AC38" i="1" s="1"/>
  <c r="X38" i="1"/>
  <c r="Y38" i="1" s="1"/>
  <c r="AB22" i="1"/>
  <c r="AC22" i="1" s="1"/>
  <c r="X22" i="1"/>
  <c r="Y22" i="1" s="1"/>
  <c r="AB389" i="1"/>
  <c r="AC389" i="1" s="1"/>
  <c r="X389" i="1"/>
  <c r="Y389" i="1" s="1"/>
  <c r="P317" i="1"/>
  <c r="Z317" i="1"/>
  <c r="AA317" i="1" s="1"/>
  <c r="S317" i="1"/>
  <c r="T317" i="1" s="1"/>
  <c r="V317" i="1"/>
  <c r="W317" i="1" s="1"/>
  <c r="AB292" i="1"/>
  <c r="AC292" i="1" s="1"/>
  <c r="X292" i="1"/>
  <c r="Y292" i="1" s="1"/>
  <c r="AB268" i="1"/>
  <c r="AC268" i="1" s="1"/>
  <c r="X268" i="1"/>
  <c r="Y268" i="1" s="1"/>
  <c r="AB244" i="1"/>
  <c r="AC244" i="1" s="1"/>
  <c r="X244" i="1"/>
  <c r="Y244" i="1" s="1"/>
  <c r="AB236" i="1"/>
  <c r="AC236" i="1" s="1"/>
  <c r="X236" i="1"/>
  <c r="Y236" i="1" s="1"/>
  <c r="AB222" i="1"/>
  <c r="AC222" i="1" s="1"/>
  <c r="X222" i="1"/>
  <c r="Y222" i="1" s="1"/>
  <c r="AB198" i="1"/>
  <c r="AC198" i="1" s="1"/>
  <c r="X198" i="1"/>
  <c r="Y198" i="1" s="1"/>
  <c r="AB174" i="1"/>
  <c r="AC174" i="1" s="1"/>
  <c r="X174" i="1"/>
  <c r="Y174" i="1" s="1"/>
  <c r="AB150" i="1"/>
  <c r="AC150" i="1" s="1"/>
  <c r="X150" i="1"/>
  <c r="Y150" i="1" s="1"/>
  <c r="AB126" i="1"/>
  <c r="AC126" i="1" s="1"/>
  <c r="X126" i="1"/>
  <c r="Y126" i="1" s="1"/>
  <c r="AB102" i="1"/>
  <c r="AC102" i="1" s="1"/>
  <c r="X102" i="1"/>
  <c r="Y102" i="1" s="1"/>
  <c r="AB76" i="1"/>
  <c r="AC76" i="1" s="1"/>
  <c r="X76" i="1"/>
  <c r="Y76" i="1" s="1"/>
  <c r="AB60" i="1"/>
  <c r="AC60" i="1" s="1"/>
  <c r="X60" i="1"/>
  <c r="Y60" i="1" s="1"/>
  <c r="X43" i="1"/>
  <c r="Y43" i="1" s="1"/>
  <c r="AB43" i="1"/>
  <c r="AC43" i="1" s="1"/>
  <c r="X27" i="1"/>
  <c r="Y27" i="1" s="1"/>
  <c r="AB27" i="1"/>
  <c r="AC27" i="1" s="1"/>
  <c r="S15" i="1"/>
  <c r="T15" i="1" s="1"/>
  <c r="Z15" i="1"/>
  <c r="AA15" i="1" s="1"/>
  <c r="V15" i="1"/>
  <c r="W15" i="1" s="1"/>
  <c r="P15" i="1"/>
  <c r="AB383" i="1"/>
  <c r="AC383" i="1" s="1"/>
  <c r="X383" i="1"/>
  <c r="Y383" i="1" s="1"/>
  <c r="P363" i="1"/>
  <c r="V363" i="1"/>
  <c r="W363" i="1" s="1"/>
  <c r="Z363" i="1"/>
  <c r="AA363" i="1" s="1"/>
  <c r="S363" i="1"/>
  <c r="T363" i="1" s="1"/>
  <c r="AB342" i="1"/>
  <c r="AC342" i="1" s="1"/>
  <c r="X342" i="1"/>
  <c r="Y342" i="1" s="1"/>
  <c r="AB316" i="1"/>
  <c r="AC316" i="1" s="1"/>
  <c r="X316" i="1"/>
  <c r="Y316" i="1" s="1"/>
  <c r="P302" i="1"/>
  <c r="V302" i="1"/>
  <c r="W302" i="1" s="1"/>
  <c r="Z302" i="1"/>
  <c r="AA302" i="1" s="1"/>
  <c r="S302" i="1"/>
  <c r="T302" i="1" s="1"/>
  <c r="AB273" i="1"/>
  <c r="AC273" i="1" s="1"/>
  <c r="X273" i="1"/>
  <c r="Y273" i="1" s="1"/>
  <c r="AB249" i="1"/>
  <c r="AC249" i="1" s="1"/>
  <c r="X249" i="1"/>
  <c r="Y249" i="1" s="1"/>
  <c r="AB227" i="1"/>
  <c r="AC227" i="1" s="1"/>
  <c r="X227" i="1"/>
  <c r="Y227" i="1" s="1"/>
  <c r="AB89" i="1"/>
  <c r="AC89" i="1" s="1"/>
  <c r="X89" i="1"/>
  <c r="Y89" i="1" s="1"/>
  <c r="AB65" i="1"/>
  <c r="AC65" i="1" s="1"/>
  <c r="X65" i="1"/>
  <c r="Y65" i="1" s="1"/>
  <c r="AB18" i="1"/>
  <c r="AC18" i="1" s="1"/>
  <c r="X18" i="1"/>
  <c r="Y18" i="1" s="1"/>
  <c r="AB419" i="1"/>
  <c r="AC419" i="1" s="1"/>
  <c r="X419" i="1"/>
  <c r="Y419" i="1" s="1"/>
  <c r="X468" i="1"/>
  <c r="Y468" i="1" s="1"/>
  <c r="AB468" i="1"/>
  <c r="AC468" i="1" s="1"/>
  <c r="AB490" i="1"/>
  <c r="AC490" i="1" s="1"/>
  <c r="X490" i="1"/>
  <c r="Y490" i="1" s="1"/>
  <c r="AB519" i="1"/>
  <c r="AC519" i="1" s="1"/>
  <c r="X519" i="1"/>
  <c r="Y519" i="1" s="1"/>
  <c r="S578" i="1"/>
  <c r="T578" i="1" s="1"/>
  <c r="V578" i="1"/>
  <c r="W578" i="1" s="1"/>
  <c r="Z578" i="1"/>
  <c r="AA578" i="1" s="1"/>
  <c r="P578" i="1"/>
  <c r="S618" i="1"/>
  <c r="T618" i="1" s="1"/>
  <c r="V618" i="1"/>
  <c r="W618" i="1" s="1"/>
  <c r="Z618" i="1"/>
  <c r="AA618" i="1" s="1"/>
  <c r="P618" i="1"/>
  <c r="S652" i="1"/>
  <c r="T652" i="1" s="1"/>
  <c r="Z652" i="1"/>
  <c r="AA652" i="1" s="1"/>
  <c r="P652" i="1"/>
  <c r="V652" i="1"/>
  <c r="W652" i="1" s="1"/>
  <c r="S668" i="1"/>
  <c r="T668" i="1" s="1"/>
  <c r="Z668" i="1"/>
  <c r="AA668" i="1" s="1"/>
  <c r="P668" i="1"/>
  <c r="V668" i="1"/>
  <c r="W668" i="1" s="1"/>
  <c r="AB705" i="1"/>
  <c r="AC705" i="1" s="1"/>
  <c r="X705" i="1"/>
  <c r="Y705" i="1" s="1"/>
  <c r="P457" i="1"/>
  <c r="V457" i="1"/>
  <c r="W457" i="1" s="1"/>
  <c r="Z457" i="1"/>
  <c r="AA457" i="1" s="1"/>
  <c r="S457" i="1"/>
  <c r="T457" i="1" s="1"/>
  <c r="AB495" i="1"/>
  <c r="AC495" i="1" s="1"/>
  <c r="X495" i="1"/>
  <c r="Y495" i="1" s="1"/>
  <c r="AB540" i="1"/>
  <c r="AC540" i="1" s="1"/>
  <c r="X540" i="1"/>
  <c r="Y540" i="1" s="1"/>
  <c r="S572" i="1"/>
  <c r="T572" i="1" s="1"/>
  <c r="V572" i="1"/>
  <c r="W572" i="1" s="1"/>
  <c r="P572" i="1"/>
  <c r="Z572" i="1"/>
  <c r="AA572" i="1" s="1"/>
  <c r="S636" i="1"/>
  <c r="T636" i="1" s="1"/>
  <c r="V636" i="1"/>
  <c r="W636" i="1" s="1"/>
  <c r="P636" i="1"/>
  <c r="Z636" i="1"/>
  <c r="AA636" i="1" s="1"/>
  <c r="AB697" i="1"/>
  <c r="AC697" i="1" s="1"/>
  <c r="X697" i="1"/>
  <c r="Y697" i="1" s="1"/>
  <c r="X426" i="1"/>
  <c r="Y426" i="1" s="1"/>
  <c r="AB426" i="1"/>
  <c r="AC426" i="1" s="1"/>
  <c r="AB487" i="1"/>
  <c r="AC487" i="1" s="1"/>
  <c r="X487" i="1"/>
  <c r="Y487" i="1" s="1"/>
  <c r="AB535" i="1"/>
  <c r="AC535" i="1" s="1"/>
  <c r="X535" i="1"/>
  <c r="Y535" i="1" s="1"/>
  <c r="S582" i="1"/>
  <c r="T582" i="1" s="1"/>
  <c r="V582" i="1"/>
  <c r="W582" i="1" s="1"/>
  <c r="P582" i="1"/>
  <c r="Z582" i="1"/>
  <c r="AA582" i="1" s="1"/>
  <c r="X625" i="1"/>
  <c r="Y625" i="1" s="1"/>
  <c r="AB625" i="1"/>
  <c r="AC625" i="1" s="1"/>
  <c r="AB655" i="1"/>
  <c r="AC655" i="1" s="1"/>
  <c r="X655" i="1"/>
  <c r="Y655" i="1" s="1"/>
  <c r="V693" i="1"/>
  <c r="W693" i="1" s="1"/>
  <c r="P693" i="1"/>
  <c r="Z693" i="1"/>
  <c r="AA693" i="1" s="1"/>
  <c r="S693" i="1"/>
  <c r="T693" i="1" s="1"/>
  <c r="X424" i="1"/>
  <c r="Y424" i="1" s="1"/>
  <c r="AB424" i="1"/>
  <c r="AC424" i="1" s="1"/>
  <c r="P431" i="1"/>
  <c r="Z431" i="1"/>
  <c r="AA431" i="1" s="1"/>
  <c r="V431" i="1"/>
  <c r="W431" i="1" s="1"/>
  <c r="S431" i="1"/>
  <c r="T431" i="1" s="1"/>
  <c r="P493" i="1"/>
  <c r="V493" i="1"/>
  <c r="W493" i="1" s="1"/>
  <c r="Z493" i="1"/>
  <c r="AA493" i="1" s="1"/>
  <c r="S493" i="1"/>
  <c r="T493" i="1" s="1"/>
  <c r="AB537" i="1"/>
  <c r="AC537" i="1" s="1"/>
  <c r="X537" i="1"/>
  <c r="Y537" i="1" s="1"/>
  <c r="S576" i="1"/>
  <c r="T576" i="1" s="1"/>
  <c r="V576" i="1"/>
  <c r="W576" i="1" s="1"/>
  <c r="Z576" i="1"/>
  <c r="AA576" i="1" s="1"/>
  <c r="P576" i="1"/>
  <c r="X619" i="1"/>
  <c r="Y619" i="1" s="1"/>
  <c r="AB619" i="1"/>
  <c r="AC619" i="1" s="1"/>
  <c r="Z649" i="1"/>
  <c r="AA649" i="1" s="1"/>
  <c r="S649" i="1"/>
  <c r="T649" i="1" s="1"/>
  <c r="P649" i="1"/>
  <c r="V649" i="1"/>
  <c r="W649" i="1" s="1"/>
  <c r="Z665" i="1"/>
  <c r="AA665" i="1" s="1"/>
  <c r="S665" i="1"/>
  <c r="T665" i="1" s="1"/>
  <c r="P665" i="1"/>
  <c r="V665" i="1"/>
  <c r="W665" i="1" s="1"/>
  <c r="V681" i="1"/>
  <c r="W681" i="1" s="1"/>
  <c r="S681" i="1"/>
  <c r="T681" i="1" s="1"/>
  <c r="Z681" i="1"/>
  <c r="AA681" i="1" s="1"/>
  <c r="P681" i="1"/>
  <c r="S1068" i="1"/>
  <c r="T1068" i="1" s="1"/>
  <c r="V1068" i="1"/>
  <c r="W1068" i="1" s="1"/>
  <c r="P1068" i="1"/>
  <c r="Z1068" i="1"/>
  <c r="AA1068" i="1" s="1"/>
  <c r="AB711" i="1"/>
  <c r="AC711" i="1" s="1"/>
  <c r="X711" i="1"/>
  <c r="Y711" i="1" s="1"/>
  <c r="V771" i="1"/>
  <c r="W771" i="1" s="1"/>
  <c r="P771" i="1"/>
  <c r="Z771" i="1"/>
  <c r="AA771" i="1" s="1"/>
  <c r="S771" i="1"/>
  <c r="T771" i="1" s="1"/>
  <c r="S1152" i="1"/>
  <c r="T1152" i="1" s="1"/>
  <c r="V1152" i="1"/>
  <c r="W1152" i="1" s="1"/>
  <c r="Z1152" i="1"/>
  <c r="AA1152" i="1" s="1"/>
  <c r="P1152" i="1"/>
  <c r="V753" i="1"/>
  <c r="W753" i="1" s="1"/>
  <c r="P753" i="1"/>
  <c r="Z753" i="1"/>
  <c r="AA753" i="1" s="1"/>
  <c r="S753" i="1"/>
  <c r="T753" i="1" s="1"/>
  <c r="S803" i="1"/>
  <c r="T803" i="1" s="1"/>
  <c r="Z803" i="1"/>
  <c r="AA803" i="1" s="1"/>
  <c r="P803" i="1"/>
  <c r="V803" i="1"/>
  <c r="W803" i="1" s="1"/>
  <c r="Z872" i="1"/>
  <c r="AA872" i="1" s="1"/>
  <c r="S872" i="1"/>
  <c r="T872" i="1" s="1"/>
  <c r="P872" i="1"/>
  <c r="V872" i="1"/>
  <c r="W872" i="1" s="1"/>
  <c r="AB948" i="1"/>
  <c r="AC948" i="1" s="1"/>
  <c r="X948" i="1"/>
  <c r="Y948" i="1" s="1"/>
  <c r="X1037" i="1"/>
  <c r="Y1037" i="1" s="1"/>
  <c r="AB1037" i="1"/>
  <c r="AC1037" i="1" s="1"/>
  <c r="V721" i="1"/>
  <c r="W721" i="1" s="1"/>
  <c r="P721" i="1"/>
  <c r="S721" i="1"/>
  <c r="T721" i="1" s="1"/>
  <c r="Z721" i="1"/>
  <c r="AA721" i="1" s="1"/>
  <c r="V751" i="1"/>
  <c r="W751" i="1" s="1"/>
  <c r="P751" i="1"/>
  <c r="Z751" i="1"/>
  <c r="AA751" i="1" s="1"/>
  <c r="S751" i="1"/>
  <c r="T751" i="1" s="1"/>
  <c r="X1007" i="1"/>
  <c r="Y1007" i="1" s="1"/>
  <c r="AB1007" i="1"/>
  <c r="AC1007" i="1" s="1"/>
  <c r="S1088" i="1"/>
  <c r="T1088" i="1" s="1"/>
  <c r="V1088" i="1"/>
  <c r="W1088" i="1" s="1"/>
  <c r="Z1088" i="1"/>
  <c r="AA1088" i="1" s="1"/>
  <c r="P1088" i="1"/>
  <c r="S1220" i="1"/>
  <c r="T1220" i="1" s="1"/>
  <c r="V1220" i="1"/>
  <c r="W1220" i="1" s="1"/>
  <c r="Z1220" i="1"/>
  <c r="AA1220" i="1" s="1"/>
  <c r="P1220" i="1"/>
  <c r="S1248" i="1"/>
  <c r="T1248" i="1" s="1"/>
  <c r="V1248" i="1"/>
  <c r="W1248" i="1" s="1"/>
  <c r="Z1248" i="1"/>
  <c r="AA1248" i="1" s="1"/>
  <c r="P1248" i="1"/>
  <c r="S843" i="1"/>
  <c r="T843" i="1" s="1"/>
  <c r="V843" i="1"/>
  <c r="W843" i="1" s="1"/>
  <c r="P843" i="1"/>
  <c r="Z843" i="1"/>
  <c r="AA843" i="1" s="1"/>
  <c r="S867" i="1"/>
  <c r="T867" i="1" s="1"/>
  <c r="V867" i="1"/>
  <c r="W867" i="1" s="1"/>
  <c r="P867" i="1"/>
  <c r="Z867" i="1"/>
  <c r="AA867" i="1" s="1"/>
  <c r="S891" i="1"/>
  <c r="T891" i="1" s="1"/>
  <c r="V891" i="1"/>
  <c r="W891" i="1" s="1"/>
  <c r="P891" i="1"/>
  <c r="Z891" i="1"/>
  <c r="AA891" i="1" s="1"/>
  <c r="S915" i="1"/>
  <c r="T915" i="1" s="1"/>
  <c r="V915" i="1"/>
  <c r="W915" i="1" s="1"/>
  <c r="P915" i="1"/>
  <c r="Z915" i="1"/>
  <c r="AA915" i="1" s="1"/>
  <c r="AB943" i="1"/>
  <c r="AC943" i="1" s="1"/>
  <c r="X943" i="1"/>
  <c r="Y943" i="1" s="1"/>
  <c r="X1013" i="1"/>
  <c r="Y1013" i="1" s="1"/>
  <c r="AB1013" i="1"/>
  <c r="AC1013" i="1" s="1"/>
  <c r="S1050" i="1"/>
  <c r="T1050" i="1" s="1"/>
  <c r="V1050" i="1"/>
  <c r="W1050" i="1" s="1"/>
  <c r="Z1050" i="1"/>
  <c r="AA1050" i="1" s="1"/>
  <c r="P1050" i="1"/>
  <c r="S1080" i="1"/>
  <c r="T1080" i="1" s="1"/>
  <c r="V1080" i="1"/>
  <c r="W1080" i="1" s="1"/>
  <c r="Z1080" i="1"/>
  <c r="AA1080" i="1" s="1"/>
  <c r="P1080" i="1"/>
  <c r="S1112" i="1"/>
  <c r="T1112" i="1" s="1"/>
  <c r="V1112" i="1"/>
  <c r="W1112" i="1" s="1"/>
  <c r="Z1112" i="1"/>
  <c r="AA1112" i="1" s="1"/>
  <c r="P1112" i="1"/>
  <c r="X1169" i="1"/>
  <c r="Y1169" i="1" s="1"/>
  <c r="AB1169" i="1"/>
  <c r="AC1169" i="1" s="1"/>
  <c r="X1223" i="1"/>
  <c r="Y1223" i="1" s="1"/>
  <c r="AB1223" i="1"/>
  <c r="AC1223" i="1" s="1"/>
  <c r="P1305" i="1"/>
  <c r="S1305" i="1"/>
  <c r="T1305" i="1" s="1"/>
  <c r="Z1305" i="1"/>
  <c r="AA1305" i="1" s="1"/>
  <c r="V1305" i="1"/>
  <c r="W1305" i="1" s="1"/>
  <c r="P1443" i="1"/>
  <c r="S1443" i="1"/>
  <c r="T1443" i="1" s="1"/>
  <c r="Z1443" i="1"/>
  <c r="AA1443" i="1" s="1"/>
  <c r="V1443" i="1"/>
  <c r="W1443" i="1" s="1"/>
  <c r="AB731" i="1"/>
  <c r="AC731" i="1" s="1"/>
  <c r="X731" i="1"/>
  <c r="Y731" i="1" s="1"/>
  <c r="AB755" i="1"/>
  <c r="AC755" i="1" s="1"/>
  <c r="X755" i="1"/>
  <c r="Y755" i="1" s="1"/>
  <c r="AB939" i="1"/>
  <c r="AC939" i="1" s="1"/>
  <c r="X939" i="1"/>
  <c r="Y939" i="1" s="1"/>
  <c r="X966" i="1"/>
  <c r="Y966" i="1" s="1"/>
  <c r="AB966" i="1"/>
  <c r="AC966" i="1" s="1"/>
  <c r="X1053" i="1"/>
  <c r="Y1053" i="1" s="1"/>
  <c r="AB1053" i="1"/>
  <c r="AC1053" i="1" s="1"/>
  <c r="S1084" i="1"/>
  <c r="T1084" i="1" s="1"/>
  <c r="V1084" i="1"/>
  <c r="W1084" i="1" s="1"/>
  <c r="P1084" i="1"/>
  <c r="Z1084" i="1"/>
  <c r="AA1084" i="1" s="1"/>
  <c r="S1140" i="1"/>
  <c r="T1140" i="1" s="1"/>
  <c r="V1140" i="1"/>
  <c r="W1140" i="1" s="1"/>
  <c r="Z1140" i="1"/>
  <c r="AA1140" i="1" s="1"/>
  <c r="P1140" i="1"/>
  <c r="AB1251" i="1"/>
  <c r="AC1251" i="1" s="1"/>
  <c r="X1251" i="1"/>
  <c r="Y1251" i="1" s="1"/>
  <c r="P1325" i="1"/>
  <c r="S1325" i="1"/>
  <c r="T1325" i="1" s="1"/>
  <c r="Z1325" i="1"/>
  <c r="AA1325" i="1" s="1"/>
  <c r="V1325" i="1"/>
  <c r="W1325" i="1" s="1"/>
  <c r="Z27" i="1"/>
  <c r="AA27" i="1" s="1"/>
  <c r="V27" i="1"/>
  <c r="W27" i="1" s="1"/>
  <c r="P27" i="1"/>
  <c r="S27" i="1"/>
  <c r="T27" i="1" s="1"/>
  <c r="Z39" i="1"/>
  <c r="AA39" i="1" s="1"/>
  <c r="V39" i="1"/>
  <c r="W39" i="1" s="1"/>
  <c r="S39" i="1"/>
  <c r="T39" i="1" s="1"/>
  <c r="P39" i="1"/>
  <c r="Z51" i="1"/>
  <c r="AA51" i="1" s="1"/>
  <c r="V51" i="1"/>
  <c r="W51" i="1" s="1"/>
  <c r="P51" i="1"/>
  <c r="S51" i="1"/>
  <c r="T51" i="1" s="1"/>
  <c r="Z65" i="1"/>
  <c r="AA65" i="1" s="1"/>
  <c r="V65" i="1"/>
  <c r="W65" i="1" s="1"/>
  <c r="P65" i="1"/>
  <c r="S65" i="1"/>
  <c r="T65" i="1" s="1"/>
  <c r="Z69" i="1"/>
  <c r="AA69" i="1" s="1"/>
  <c r="V69" i="1"/>
  <c r="W69" i="1" s="1"/>
  <c r="S69" i="1"/>
  <c r="T69" i="1" s="1"/>
  <c r="P69" i="1"/>
  <c r="Z101" i="1"/>
  <c r="AA101" i="1" s="1"/>
  <c r="V101" i="1"/>
  <c r="W101" i="1" s="1"/>
  <c r="S101" i="1"/>
  <c r="T101" i="1" s="1"/>
  <c r="P101" i="1"/>
  <c r="Z113" i="1"/>
  <c r="AA113" i="1" s="1"/>
  <c r="V113" i="1"/>
  <c r="W113" i="1" s="1"/>
  <c r="P113" i="1"/>
  <c r="S113" i="1"/>
  <c r="T113" i="1" s="1"/>
  <c r="Z125" i="1"/>
  <c r="AA125" i="1" s="1"/>
  <c r="V125" i="1"/>
  <c r="W125" i="1" s="1"/>
  <c r="S125" i="1"/>
  <c r="T125" i="1" s="1"/>
  <c r="P125" i="1"/>
  <c r="Z137" i="1"/>
  <c r="AA137" i="1" s="1"/>
  <c r="V137" i="1"/>
  <c r="W137" i="1" s="1"/>
  <c r="P137" i="1"/>
  <c r="S137" i="1"/>
  <c r="T137" i="1" s="1"/>
  <c r="Z149" i="1"/>
  <c r="AA149" i="1" s="1"/>
  <c r="V149" i="1"/>
  <c r="W149" i="1" s="1"/>
  <c r="S149" i="1"/>
  <c r="T149" i="1" s="1"/>
  <c r="P149" i="1"/>
  <c r="Z153" i="1"/>
  <c r="AA153" i="1" s="1"/>
  <c r="V153" i="1"/>
  <c r="W153" i="1" s="1"/>
  <c r="P153" i="1"/>
  <c r="S153" i="1"/>
  <c r="T153" i="1" s="1"/>
  <c r="Z169" i="1"/>
  <c r="AA169" i="1" s="1"/>
  <c r="V169" i="1"/>
  <c r="W169" i="1" s="1"/>
  <c r="P169" i="1"/>
  <c r="S169" i="1"/>
  <c r="T169" i="1" s="1"/>
  <c r="Z181" i="1"/>
  <c r="AA181" i="1" s="1"/>
  <c r="V181" i="1"/>
  <c r="W181" i="1" s="1"/>
  <c r="S181" i="1"/>
  <c r="T181" i="1" s="1"/>
  <c r="P181" i="1"/>
  <c r="Z193" i="1"/>
  <c r="AA193" i="1" s="1"/>
  <c r="V193" i="1"/>
  <c r="W193" i="1" s="1"/>
  <c r="P193" i="1"/>
  <c r="S193" i="1"/>
  <c r="T193" i="1" s="1"/>
  <c r="Z201" i="1"/>
  <c r="AA201" i="1" s="1"/>
  <c r="V201" i="1"/>
  <c r="W201" i="1" s="1"/>
  <c r="P201" i="1"/>
  <c r="S201" i="1"/>
  <c r="T201" i="1" s="1"/>
  <c r="Z213" i="1"/>
  <c r="AA213" i="1" s="1"/>
  <c r="V213" i="1"/>
  <c r="W213" i="1" s="1"/>
  <c r="S213" i="1"/>
  <c r="T213" i="1" s="1"/>
  <c r="P213" i="1"/>
  <c r="Z221" i="1"/>
  <c r="AA221" i="1" s="1"/>
  <c r="V221" i="1"/>
  <c r="W221" i="1" s="1"/>
  <c r="S221" i="1"/>
  <c r="T221" i="1" s="1"/>
  <c r="P221" i="1"/>
  <c r="Z231" i="1"/>
  <c r="AA231" i="1" s="1"/>
  <c r="V231" i="1"/>
  <c r="W231" i="1" s="1"/>
  <c r="S231" i="1"/>
  <c r="T231" i="1" s="1"/>
  <c r="Z307" i="1"/>
  <c r="AA307" i="1" s="1"/>
  <c r="V307" i="1"/>
  <c r="W307" i="1" s="1"/>
  <c r="P307" i="1"/>
  <c r="S307" i="1"/>
  <c r="T307" i="1" s="1"/>
  <c r="Z374" i="1"/>
  <c r="AA374" i="1" s="1"/>
  <c r="V374" i="1"/>
  <c r="W374" i="1" s="1"/>
  <c r="S374" i="1"/>
  <c r="T374" i="1" s="1"/>
  <c r="P374" i="1"/>
  <c r="Z390" i="1"/>
  <c r="AA390" i="1" s="1"/>
  <c r="V390" i="1"/>
  <c r="W390" i="1" s="1"/>
  <c r="S390" i="1"/>
  <c r="T390" i="1" s="1"/>
  <c r="P390" i="1"/>
  <c r="Z402" i="1"/>
  <c r="AA402" i="1" s="1"/>
  <c r="V402" i="1"/>
  <c r="W402" i="1" s="1"/>
  <c r="P402" i="1"/>
  <c r="S402" i="1"/>
  <c r="T402" i="1" s="1"/>
  <c r="Z424" i="1"/>
  <c r="AA424" i="1" s="1"/>
  <c r="V424" i="1"/>
  <c r="W424" i="1" s="1"/>
  <c r="S424" i="1"/>
  <c r="T424" i="1" s="1"/>
  <c r="P424" i="1"/>
  <c r="X442" i="1"/>
  <c r="Y442" i="1" s="1"/>
  <c r="AB442" i="1"/>
  <c r="AC442" i="1" s="1"/>
  <c r="S730" i="1"/>
  <c r="T730" i="1" s="1"/>
  <c r="Z730" i="1"/>
  <c r="AA730" i="1" s="1"/>
  <c r="P730" i="1"/>
  <c r="V730" i="1"/>
  <c r="W730" i="1" s="1"/>
  <c r="S742" i="1"/>
  <c r="T742" i="1" s="1"/>
  <c r="V742" i="1"/>
  <c r="W742" i="1" s="1"/>
  <c r="Z742" i="1"/>
  <c r="AA742" i="1" s="1"/>
  <c r="P742" i="1"/>
  <c r="S754" i="1"/>
  <c r="T754" i="1" s="1"/>
  <c r="Z754" i="1"/>
  <c r="AA754" i="1" s="1"/>
  <c r="P754" i="1"/>
  <c r="V754" i="1"/>
  <c r="W754" i="1" s="1"/>
  <c r="S762" i="1"/>
  <c r="T762" i="1" s="1"/>
  <c r="Z762" i="1"/>
  <c r="AA762" i="1" s="1"/>
  <c r="P762" i="1"/>
  <c r="V762" i="1"/>
  <c r="W762" i="1" s="1"/>
  <c r="S770" i="1"/>
  <c r="T770" i="1" s="1"/>
  <c r="Z770" i="1"/>
  <c r="AA770" i="1" s="1"/>
  <c r="P770" i="1"/>
  <c r="V770" i="1"/>
  <c r="W770" i="1" s="1"/>
  <c r="Z816" i="1"/>
  <c r="AA816" i="1" s="1"/>
  <c r="V816" i="1"/>
  <c r="W816" i="1" s="1"/>
  <c r="S816" i="1"/>
  <c r="T816" i="1" s="1"/>
  <c r="P816" i="1"/>
  <c r="S853" i="1"/>
  <c r="T853" i="1" s="1"/>
  <c r="Z853" i="1"/>
  <c r="AA853" i="1" s="1"/>
  <c r="V853" i="1"/>
  <c r="W853" i="1" s="1"/>
  <c r="P853" i="1"/>
  <c r="S877" i="1"/>
  <c r="T877" i="1" s="1"/>
  <c r="Z877" i="1"/>
  <c r="AA877" i="1" s="1"/>
  <c r="V877" i="1"/>
  <c r="W877" i="1" s="1"/>
  <c r="P877" i="1"/>
  <c r="S901" i="1"/>
  <c r="T901" i="1" s="1"/>
  <c r="Z901" i="1"/>
  <c r="AA901" i="1" s="1"/>
  <c r="V901" i="1"/>
  <c r="W901" i="1" s="1"/>
  <c r="P901" i="1"/>
  <c r="S925" i="1"/>
  <c r="T925" i="1" s="1"/>
  <c r="Z925" i="1"/>
  <c r="AA925" i="1" s="1"/>
  <c r="V925" i="1"/>
  <c r="W925" i="1" s="1"/>
  <c r="P925" i="1"/>
  <c r="X995" i="1"/>
  <c r="Y995" i="1" s="1"/>
  <c r="AB995" i="1"/>
  <c r="AC995" i="1" s="1"/>
  <c r="X1061" i="1"/>
  <c r="Y1061" i="1" s="1"/>
  <c r="AB1061" i="1"/>
  <c r="AC1061" i="1" s="1"/>
  <c r="X1121" i="1"/>
  <c r="Y1121" i="1" s="1"/>
  <c r="AB1121" i="1"/>
  <c r="AC1121" i="1" s="1"/>
  <c r="S1164" i="1"/>
  <c r="T1164" i="1" s="1"/>
  <c r="V1164" i="1"/>
  <c r="W1164" i="1" s="1"/>
  <c r="Z1164" i="1"/>
  <c r="AA1164" i="1" s="1"/>
  <c r="P1164" i="1"/>
  <c r="S1192" i="1"/>
  <c r="T1192" i="1" s="1"/>
  <c r="V1192" i="1"/>
  <c r="W1192" i="1" s="1"/>
  <c r="Z1192" i="1"/>
  <c r="AA1192" i="1" s="1"/>
  <c r="P1192" i="1"/>
  <c r="S1222" i="1"/>
  <c r="T1222" i="1" s="1"/>
  <c r="V1222" i="1"/>
  <c r="W1222" i="1" s="1"/>
  <c r="Z1222" i="1"/>
  <c r="AA1222" i="1" s="1"/>
  <c r="P1222" i="1"/>
  <c r="AB1319" i="1"/>
  <c r="AC1319" i="1" s="1"/>
  <c r="X1319" i="1"/>
  <c r="Y1319" i="1" s="1"/>
  <c r="AB1343" i="1"/>
  <c r="AC1343" i="1" s="1"/>
  <c r="X1343" i="1"/>
  <c r="Y1343" i="1" s="1"/>
  <c r="AB1405" i="1"/>
  <c r="AC1405" i="1" s="1"/>
  <c r="X1405" i="1"/>
  <c r="Y1405" i="1" s="1"/>
  <c r="AB558" i="1"/>
  <c r="AC558" i="1" s="1"/>
  <c r="X558" i="1"/>
  <c r="Y558" i="1" s="1"/>
  <c r="AB574" i="1"/>
  <c r="AC574" i="1" s="1"/>
  <c r="X574" i="1"/>
  <c r="Y574" i="1" s="1"/>
  <c r="AB598" i="1"/>
  <c r="AC598" i="1" s="1"/>
  <c r="X598" i="1"/>
  <c r="Y598" i="1" s="1"/>
  <c r="AB622" i="1"/>
  <c r="AC622" i="1" s="1"/>
  <c r="X622" i="1"/>
  <c r="Y622" i="1" s="1"/>
  <c r="AB648" i="1"/>
  <c r="AC648" i="1" s="1"/>
  <c r="X648" i="1"/>
  <c r="Y648" i="1" s="1"/>
  <c r="AB672" i="1"/>
  <c r="AC672" i="1" s="1"/>
  <c r="X672" i="1"/>
  <c r="Y672" i="1" s="1"/>
  <c r="AB688" i="1"/>
  <c r="AC688" i="1" s="1"/>
  <c r="X688" i="1"/>
  <c r="Y688" i="1" s="1"/>
  <c r="X712" i="1"/>
  <c r="Y712" i="1" s="1"/>
  <c r="AB712" i="1"/>
  <c r="AC712" i="1" s="1"/>
  <c r="X738" i="1"/>
  <c r="Y738" i="1" s="1"/>
  <c r="AB738" i="1"/>
  <c r="AC738" i="1" s="1"/>
  <c r="X762" i="1"/>
  <c r="Y762" i="1" s="1"/>
  <c r="AB762" i="1"/>
  <c r="AC762" i="1" s="1"/>
  <c r="X786" i="1"/>
  <c r="Y786" i="1" s="1"/>
  <c r="AB786" i="1"/>
  <c r="AC786" i="1" s="1"/>
  <c r="X818" i="1"/>
  <c r="Y818" i="1" s="1"/>
  <c r="AB818" i="1"/>
  <c r="AC818" i="1" s="1"/>
  <c r="X836" i="1"/>
  <c r="Y836" i="1" s="1"/>
  <c r="AB836" i="1"/>
  <c r="AC836" i="1" s="1"/>
  <c r="X860" i="1"/>
  <c r="Y860" i="1" s="1"/>
  <c r="AB860" i="1"/>
  <c r="AC860" i="1" s="1"/>
  <c r="X876" i="1"/>
  <c r="Y876" i="1" s="1"/>
  <c r="AB876" i="1"/>
  <c r="AC876" i="1" s="1"/>
  <c r="X900" i="1"/>
  <c r="Y900" i="1" s="1"/>
  <c r="AB900" i="1"/>
  <c r="AC900" i="1" s="1"/>
  <c r="X916" i="1"/>
  <c r="Y916" i="1" s="1"/>
  <c r="AB916" i="1"/>
  <c r="AC916" i="1" s="1"/>
  <c r="S944" i="1"/>
  <c r="T944" i="1" s="1"/>
  <c r="Z944" i="1"/>
  <c r="AA944" i="1" s="1"/>
  <c r="P944" i="1"/>
  <c r="V944" i="1"/>
  <c r="W944" i="1" s="1"/>
  <c r="S959" i="1"/>
  <c r="T959" i="1" s="1"/>
  <c r="Z959" i="1"/>
  <c r="AA959" i="1" s="1"/>
  <c r="V959" i="1"/>
  <c r="W959" i="1" s="1"/>
  <c r="P959" i="1"/>
  <c r="S971" i="1"/>
  <c r="T971" i="1" s="1"/>
  <c r="V971" i="1"/>
  <c r="W971" i="1" s="1"/>
  <c r="P971" i="1"/>
  <c r="Z971" i="1"/>
  <c r="AA971" i="1" s="1"/>
  <c r="S983" i="1"/>
  <c r="T983" i="1" s="1"/>
  <c r="Z983" i="1"/>
  <c r="AA983" i="1" s="1"/>
  <c r="V983" i="1"/>
  <c r="W983" i="1" s="1"/>
  <c r="P983" i="1"/>
  <c r="S1006" i="1"/>
  <c r="T1006" i="1" s="1"/>
  <c r="V1006" i="1"/>
  <c r="W1006" i="1" s="1"/>
  <c r="Z1006" i="1"/>
  <c r="AA1006" i="1" s="1"/>
  <c r="P1006" i="1"/>
  <c r="S1038" i="1"/>
  <c r="T1038" i="1" s="1"/>
  <c r="V1038" i="1"/>
  <c r="W1038" i="1" s="1"/>
  <c r="Z1038" i="1"/>
  <c r="AA1038" i="1" s="1"/>
  <c r="P1038" i="1"/>
  <c r="S1070" i="1"/>
  <c r="T1070" i="1" s="1"/>
  <c r="V1070" i="1"/>
  <c r="W1070" i="1" s="1"/>
  <c r="Z1070" i="1"/>
  <c r="AA1070" i="1" s="1"/>
  <c r="P1070" i="1"/>
  <c r="X1123" i="1"/>
  <c r="Y1123" i="1" s="1"/>
  <c r="AB1123" i="1"/>
  <c r="AC1123" i="1" s="1"/>
  <c r="S1146" i="1"/>
  <c r="T1146" i="1" s="1"/>
  <c r="V1146" i="1"/>
  <c r="W1146" i="1" s="1"/>
  <c r="Z1146" i="1"/>
  <c r="AA1146" i="1" s="1"/>
  <c r="P1146" i="1"/>
  <c r="S1178" i="1"/>
  <c r="T1178" i="1" s="1"/>
  <c r="V1178" i="1"/>
  <c r="W1178" i="1" s="1"/>
  <c r="Z1178" i="1"/>
  <c r="AA1178" i="1" s="1"/>
  <c r="P1178" i="1"/>
  <c r="S1242" i="1"/>
  <c r="T1242" i="1" s="1"/>
  <c r="V1242" i="1"/>
  <c r="W1242" i="1" s="1"/>
  <c r="Z1242" i="1"/>
  <c r="AA1242" i="1" s="1"/>
  <c r="P1242" i="1"/>
  <c r="AB1552" i="1"/>
  <c r="AC1552" i="1" s="1"/>
  <c r="X1552" i="1"/>
  <c r="Y1552" i="1" s="1"/>
  <c r="AB1472" i="1"/>
  <c r="AC1472" i="1" s="1"/>
  <c r="X1472" i="1"/>
  <c r="Y1472" i="1" s="1"/>
  <c r="AB1573" i="1"/>
  <c r="AC1573" i="1" s="1"/>
  <c r="X1573" i="1"/>
  <c r="Y1573" i="1" s="1"/>
  <c r="AB1429" i="1"/>
  <c r="AC1429" i="1" s="1"/>
  <c r="X1429" i="1"/>
  <c r="Y1429" i="1" s="1"/>
  <c r="AB1273" i="1"/>
  <c r="AC1273" i="1" s="1"/>
  <c r="X1273" i="1"/>
  <c r="Y1273" i="1" s="1"/>
  <c r="AB1305" i="1"/>
  <c r="AC1305" i="1" s="1"/>
  <c r="X1305" i="1"/>
  <c r="Y1305" i="1" s="1"/>
  <c r="P1331" i="1"/>
  <c r="Z1331" i="1"/>
  <c r="AA1331" i="1" s="1"/>
  <c r="V1331" i="1"/>
  <c r="W1331" i="1" s="1"/>
  <c r="S1331" i="1"/>
  <c r="T1331" i="1" s="1"/>
  <c r="P1385" i="1"/>
  <c r="Z1385" i="1"/>
  <c r="AA1385" i="1" s="1"/>
  <c r="V1385" i="1"/>
  <c r="W1385" i="1" s="1"/>
  <c r="S1385" i="1"/>
  <c r="T1385" i="1" s="1"/>
  <c r="P1417" i="1"/>
  <c r="Z1417" i="1"/>
  <c r="AA1417" i="1" s="1"/>
  <c r="V1417" i="1"/>
  <c r="W1417" i="1" s="1"/>
  <c r="S1417" i="1"/>
  <c r="T1417" i="1" s="1"/>
  <c r="P1449" i="1"/>
  <c r="Z1449" i="1"/>
  <c r="AA1449" i="1" s="1"/>
  <c r="V1449" i="1"/>
  <c r="W1449" i="1" s="1"/>
  <c r="S1449" i="1"/>
  <c r="T1449" i="1" s="1"/>
  <c r="AB1486" i="1"/>
  <c r="AC1486" i="1" s="1"/>
  <c r="X1486" i="1"/>
  <c r="Y1486" i="1" s="1"/>
  <c r="X1533" i="1"/>
  <c r="Y1533" i="1" s="1"/>
  <c r="AB1533" i="1"/>
  <c r="AC1533" i="1" s="1"/>
  <c r="AB1594" i="1"/>
  <c r="AC1594" i="1" s="1"/>
  <c r="X1594" i="1"/>
  <c r="Y1594" i="1" s="1"/>
  <c r="X789" i="1"/>
  <c r="Y789" i="1" s="1"/>
  <c r="AB789" i="1"/>
  <c r="AC789" i="1" s="1"/>
  <c r="X821" i="1"/>
  <c r="Y821" i="1" s="1"/>
  <c r="AB821" i="1"/>
  <c r="AC821" i="1" s="1"/>
  <c r="X845" i="1"/>
  <c r="Y845" i="1" s="1"/>
  <c r="AB845" i="1"/>
  <c r="AC845" i="1" s="1"/>
  <c r="X869" i="1"/>
  <c r="Y869" i="1" s="1"/>
  <c r="AB869" i="1"/>
  <c r="AC869" i="1" s="1"/>
  <c r="X885" i="1"/>
  <c r="Y885" i="1" s="1"/>
  <c r="AB885" i="1"/>
  <c r="AC885" i="1" s="1"/>
  <c r="X909" i="1"/>
  <c r="Y909" i="1" s="1"/>
  <c r="AB909" i="1"/>
  <c r="AC909" i="1" s="1"/>
  <c r="X953" i="1"/>
  <c r="Y953" i="1" s="1"/>
  <c r="AB953" i="1"/>
  <c r="AC953" i="1" s="1"/>
  <c r="X969" i="1"/>
  <c r="Y969" i="1" s="1"/>
  <c r="AB969" i="1"/>
  <c r="AC969" i="1" s="1"/>
  <c r="P1253" i="1"/>
  <c r="V1253" i="1"/>
  <c r="W1253" i="1" s="1"/>
  <c r="S1253" i="1"/>
  <c r="T1253" i="1" s="1"/>
  <c r="Z1253" i="1"/>
  <c r="AA1253" i="1" s="1"/>
  <c r="P1285" i="1"/>
  <c r="V1285" i="1"/>
  <c r="W1285" i="1" s="1"/>
  <c r="S1285" i="1"/>
  <c r="T1285" i="1" s="1"/>
  <c r="Z1285" i="1"/>
  <c r="AA1285" i="1" s="1"/>
  <c r="AB1339" i="1"/>
  <c r="AC1339" i="1" s="1"/>
  <c r="X1339" i="1"/>
  <c r="Y1339" i="1" s="1"/>
  <c r="AB1385" i="1"/>
  <c r="AC1385" i="1" s="1"/>
  <c r="X1385" i="1"/>
  <c r="Y1385" i="1" s="1"/>
  <c r="P1431" i="1"/>
  <c r="V1431" i="1"/>
  <c r="W1431" i="1" s="1"/>
  <c r="S1431" i="1"/>
  <c r="T1431" i="1" s="1"/>
  <c r="Z1431" i="1"/>
  <c r="AA1431" i="1" s="1"/>
  <c r="AB1484" i="1"/>
  <c r="AC1484" i="1" s="1"/>
  <c r="X1484" i="1"/>
  <c r="Y1484" i="1" s="1"/>
  <c r="P1526" i="1"/>
  <c r="V1526" i="1"/>
  <c r="W1526" i="1" s="1"/>
  <c r="Z1526" i="1"/>
  <c r="AA1526" i="1" s="1"/>
  <c r="S1526" i="1"/>
  <c r="T1526" i="1" s="1"/>
  <c r="P1558" i="1"/>
  <c r="V1558" i="1"/>
  <c r="W1558" i="1" s="1"/>
  <c r="Z1558" i="1"/>
  <c r="AA1558" i="1" s="1"/>
  <c r="S1558" i="1"/>
  <c r="T1558" i="1" s="1"/>
  <c r="AB1611" i="1"/>
  <c r="AC1611" i="1" s="1"/>
  <c r="X1611" i="1"/>
  <c r="Y1611" i="1" s="1"/>
  <c r="AB1659" i="1"/>
  <c r="AC1659" i="1" s="1"/>
  <c r="X1659" i="1"/>
  <c r="Y1659" i="1" s="1"/>
  <c r="AB1707" i="1"/>
  <c r="AC1707" i="1" s="1"/>
  <c r="X1707" i="1"/>
  <c r="Y1707" i="1" s="1"/>
  <c r="AB1755" i="1"/>
  <c r="AC1755" i="1" s="1"/>
  <c r="X1755" i="1"/>
  <c r="Y1755" i="1" s="1"/>
  <c r="P1283" i="1"/>
  <c r="V1283" i="1"/>
  <c r="W1283" i="1" s="1"/>
  <c r="S1283" i="1"/>
  <c r="T1283" i="1" s="1"/>
  <c r="Z1283" i="1"/>
  <c r="AA1283" i="1" s="1"/>
  <c r="AB1321" i="1"/>
  <c r="AC1321" i="1" s="1"/>
  <c r="X1321" i="1"/>
  <c r="Y1321" i="1" s="1"/>
  <c r="P1381" i="1"/>
  <c r="V1381" i="1"/>
  <c r="W1381" i="1" s="1"/>
  <c r="S1381" i="1"/>
  <c r="T1381" i="1" s="1"/>
  <c r="Z1381" i="1"/>
  <c r="AA1381" i="1" s="1"/>
  <c r="AB1431" i="1"/>
  <c r="AC1431" i="1" s="1"/>
  <c r="X1431" i="1"/>
  <c r="Y1431" i="1" s="1"/>
  <c r="AB1491" i="1"/>
  <c r="AC1491" i="1" s="1"/>
  <c r="X1491" i="1"/>
  <c r="Y1491" i="1" s="1"/>
  <c r="AB1515" i="1"/>
  <c r="AC1515" i="1" s="1"/>
  <c r="X1515" i="1"/>
  <c r="Y1515" i="1" s="1"/>
  <c r="AB1612" i="1"/>
  <c r="AC1612" i="1" s="1"/>
  <c r="X1612" i="1"/>
  <c r="Y1612" i="1" s="1"/>
  <c r="AB1660" i="1"/>
  <c r="AC1660" i="1" s="1"/>
  <c r="X1660" i="1"/>
  <c r="Y1660" i="1" s="1"/>
  <c r="AB1708" i="1"/>
  <c r="AC1708" i="1" s="1"/>
  <c r="X1708" i="1"/>
  <c r="Y1708" i="1" s="1"/>
  <c r="AB1724" i="1"/>
  <c r="AC1724" i="1" s="1"/>
  <c r="X1724" i="1"/>
  <c r="Y1724" i="1" s="1"/>
  <c r="S1250" i="1"/>
  <c r="T1250" i="1" s="1"/>
  <c r="Z1250" i="1"/>
  <c r="AA1250" i="1" s="1"/>
  <c r="V1250" i="1"/>
  <c r="W1250" i="1" s="1"/>
  <c r="P1250" i="1"/>
  <c r="S1262" i="1"/>
  <c r="T1262" i="1" s="1"/>
  <c r="Z1262" i="1"/>
  <c r="AA1262" i="1" s="1"/>
  <c r="V1262" i="1"/>
  <c r="W1262" i="1" s="1"/>
  <c r="P1262" i="1"/>
  <c r="S1274" i="1"/>
  <c r="T1274" i="1" s="1"/>
  <c r="Z1274" i="1"/>
  <c r="AA1274" i="1" s="1"/>
  <c r="V1274" i="1"/>
  <c r="W1274" i="1" s="1"/>
  <c r="P1274" i="1"/>
  <c r="S1286" i="1"/>
  <c r="T1286" i="1" s="1"/>
  <c r="Z1286" i="1"/>
  <c r="AA1286" i="1" s="1"/>
  <c r="V1286" i="1"/>
  <c r="W1286" i="1" s="1"/>
  <c r="P1286" i="1"/>
  <c r="S1326" i="1"/>
  <c r="T1326" i="1" s="1"/>
  <c r="Z1326" i="1"/>
  <c r="AA1326" i="1" s="1"/>
  <c r="V1326" i="1"/>
  <c r="W1326" i="1" s="1"/>
  <c r="P1326" i="1"/>
  <c r="S1334" i="1"/>
  <c r="T1334" i="1" s="1"/>
  <c r="Z1334" i="1"/>
  <c r="AA1334" i="1" s="1"/>
  <c r="V1334" i="1"/>
  <c r="W1334" i="1" s="1"/>
  <c r="P1334" i="1"/>
  <c r="S1366" i="1"/>
  <c r="T1366" i="1" s="1"/>
  <c r="Z1366" i="1"/>
  <c r="AA1366" i="1" s="1"/>
  <c r="V1366" i="1"/>
  <c r="W1366" i="1" s="1"/>
  <c r="P1366" i="1"/>
  <c r="S1374" i="1"/>
  <c r="T1374" i="1" s="1"/>
  <c r="Z1374" i="1"/>
  <c r="AA1374" i="1" s="1"/>
  <c r="V1374" i="1"/>
  <c r="W1374" i="1" s="1"/>
  <c r="P1374" i="1"/>
  <c r="S1386" i="1"/>
  <c r="T1386" i="1" s="1"/>
  <c r="Z1386" i="1"/>
  <c r="AA1386" i="1" s="1"/>
  <c r="V1386" i="1"/>
  <c r="W1386" i="1" s="1"/>
  <c r="P1386" i="1"/>
  <c r="S1398" i="1"/>
  <c r="T1398" i="1" s="1"/>
  <c r="Z1398" i="1"/>
  <c r="AA1398" i="1" s="1"/>
  <c r="V1398" i="1"/>
  <c r="W1398" i="1" s="1"/>
  <c r="P1398" i="1"/>
  <c r="S1410" i="1"/>
  <c r="T1410" i="1" s="1"/>
  <c r="Z1410" i="1"/>
  <c r="AA1410" i="1" s="1"/>
  <c r="V1410" i="1"/>
  <c r="W1410" i="1" s="1"/>
  <c r="P1410" i="1"/>
  <c r="S1422" i="1"/>
  <c r="T1422" i="1" s="1"/>
  <c r="Z1422" i="1"/>
  <c r="AA1422" i="1" s="1"/>
  <c r="V1422" i="1"/>
  <c r="W1422" i="1" s="1"/>
  <c r="P1422" i="1"/>
  <c r="S1434" i="1"/>
  <c r="T1434" i="1" s="1"/>
  <c r="Z1434" i="1"/>
  <c r="AA1434" i="1" s="1"/>
  <c r="V1434" i="1"/>
  <c r="W1434" i="1" s="1"/>
  <c r="P1434" i="1"/>
  <c r="S1442" i="1"/>
  <c r="T1442" i="1" s="1"/>
  <c r="Z1442" i="1"/>
  <c r="AA1442" i="1" s="1"/>
  <c r="V1442" i="1"/>
  <c r="W1442" i="1" s="1"/>
  <c r="P1442" i="1"/>
  <c r="S1454" i="1"/>
  <c r="T1454" i="1" s="1"/>
  <c r="Z1454" i="1"/>
  <c r="AA1454" i="1" s="1"/>
  <c r="V1454" i="1"/>
  <c r="W1454" i="1" s="1"/>
  <c r="P1454" i="1"/>
  <c r="AB1462" i="1"/>
  <c r="AC1462" i="1" s="1"/>
  <c r="X1462" i="1"/>
  <c r="Y1462" i="1" s="1"/>
  <c r="AB1521" i="1"/>
  <c r="AC1521" i="1" s="1"/>
  <c r="X1521" i="1"/>
  <c r="Y1521" i="1" s="1"/>
  <c r="AB1545" i="1"/>
  <c r="AC1545" i="1" s="1"/>
  <c r="X1545" i="1"/>
  <c r="Y1545" i="1" s="1"/>
  <c r="AB1570" i="1"/>
  <c r="AC1570" i="1" s="1"/>
  <c r="X1570" i="1"/>
  <c r="Y1570" i="1" s="1"/>
  <c r="AB1649" i="1"/>
  <c r="AC1649" i="1" s="1"/>
  <c r="X1649" i="1"/>
  <c r="Y1649" i="1" s="1"/>
  <c r="AB1697" i="1"/>
  <c r="AC1697" i="1" s="1"/>
  <c r="X1697" i="1"/>
  <c r="Y1697" i="1" s="1"/>
  <c r="AB1745" i="1"/>
  <c r="AC1745" i="1" s="1"/>
  <c r="X1745" i="1"/>
  <c r="Y1745" i="1" s="1"/>
  <c r="P1801" i="1"/>
  <c r="S1801" i="1"/>
  <c r="T1801" i="1" s="1"/>
  <c r="Z1801" i="1"/>
  <c r="AA1801" i="1" s="1"/>
  <c r="V1801" i="1"/>
  <c r="W1801" i="1" s="1"/>
  <c r="AB1002" i="1"/>
  <c r="AC1002" i="1" s="1"/>
  <c r="X1002" i="1"/>
  <c r="Y1002" i="1" s="1"/>
  <c r="AB1018" i="1"/>
  <c r="AC1018" i="1" s="1"/>
  <c r="X1018" i="1"/>
  <c r="Y1018" i="1" s="1"/>
  <c r="AB1042" i="1"/>
  <c r="AC1042" i="1" s="1"/>
  <c r="X1042" i="1"/>
  <c r="Y1042" i="1" s="1"/>
  <c r="AB1066" i="1"/>
  <c r="AC1066" i="1" s="1"/>
  <c r="X1066" i="1"/>
  <c r="Y1066" i="1" s="1"/>
  <c r="AB1090" i="1"/>
  <c r="AC1090" i="1" s="1"/>
  <c r="X1090" i="1"/>
  <c r="Y1090" i="1" s="1"/>
  <c r="AB1106" i="1"/>
  <c r="AC1106" i="1" s="1"/>
  <c r="X1106" i="1"/>
  <c r="Y1106" i="1" s="1"/>
  <c r="AB1122" i="1"/>
  <c r="AC1122" i="1" s="1"/>
  <c r="X1122" i="1"/>
  <c r="Y1122" i="1" s="1"/>
  <c r="AB1146" i="1"/>
  <c r="AC1146" i="1" s="1"/>
  <c r="X1146" i="1"/>
  <c r="Y1146" i="1" s="1"/>
  <c r="AB1170" i="1"/>
  <c r="AC1170" i="1" s="1"/>
  <c r="X1170" i="1"/>
  <c r="Y1170" i="1" s="1"/>
  <c r="AB1194" i="1"/>
  <c r="AC1194" i="1" s="1"/>
  <c r="X1194" i="1"/>
  <c r="Y1194" i="1" s="1"/>
  <c r="AB1218" i="1"/>
  <c r="AC1218" i="1" s="1"/>
  <c r="X1218" i="1"/>
  <c r="Y1218" i="1" s="1"/>
  <c r="AB1242" i="1"/>
  <c r="AC1242" i="1" s="1"/>
  <c r="X1242" i="1"/>
  <c r="Y1242" i="1" s="1"/>
  <c r="X1266" i="1"/>
  <c r="Y1266" i="1" s="1"/>
  <c r="AB1266" i="1"/>
  <c r="AC1266" i="1" s="1"/>
  <c r="X1290" i="1"/>
  <c r="Y1290" i="1" s="1"/>
  <c r="AB1290" i="1"/>
  <c r="AC1290" i="1" s="1"/>
  <c r="X1314" i="1"/>
  <c r="Y1314" i="1" s="1"/>
  <c r="AB1314" i="1"/>
  <c r="AC1314" i="1" s="1"/>
  <c r="X1340" i="1"/>
  <c r="Y1340" i="1" s="1"/>
  <c r="AB1340" i="1"/>
  <c r="AC1340" i="1" s="1"/>
  <c r="AB1366" i="1"/>
  <c r="AC1366" i="1" s="1"/>
  <c r="X1366" i="1"/>
  <c r="Y1366" i="1" s="1"/>
  <c r="AB1390" i="1"/>
  <c r="AC1390" i="1" s="1"/>
  <c r="X1390" i="1"/>
  <c r="Y1390" i="1" s="1"/>
  <c r="AB1414" i="1"/>
  <c r="AC1414" i="1" s="1"/>
  <c r="X1414" i="1"/>
  <c r="Y1414" i="1" s="1"/>
  <c r="AB1430" i="1"/>
  <c r="AC1430" i="1" s="1"/>
  <c r="X1430" i="1"/>
  <c r="Y1430" i="1" s="1"/>
  <c r="X1477" i="1"/>
  <c r="Y1477" i="1" s="1"/>
  <c r="AB1477" i="1"/>
  <c r="AC1477" i="1" s="1"/>
  <c r="Z1499" i="1"/>
  <c r="AA1499" i="1" s="1"/>
  <c r="V1499" i="1"/>
  <c r="W1499" i="1" s="1"/>
  <c r="S1499" i="1"/>
  <c r="T1499" i="1" s="1"/>
  <c r="P1499" i="1"/>
  <c r="P1514" i="1"/>
  <c r="S1514" i="1"/>
  <c r="T1514" i="1" s="1"/>
  <c r="V1514" i="1"/>
  <c r="W1514" i="1" s="1"/>
  <c r="Z1514" i="1"/>
  <c r="AA1514" i="1" s="1"/>
  <c r="P1538" i="1"/>
  <c r="S1538" i="1"/>
  <c r="T1538" i="1" s="1"/>
  <c r="Z1538" i="1"/>
  <c r="AA1538" i="1" s="1"/>
  <c r="V1538" i="1"/>
  <c r="W1538" i="1" s="1"/>
  <c r="P1562" i="1"/>
  <c r="S1562" i="1"/>
  <c r="T1562" i="1" s="1"/>
  <c r="V1562" i="1"/>
  <c r="W1562" i="1" s="1"/>
  <c r="Z1562" i="1"/>
  <c r="AA1562" i="1" s="1"/>
  <c r="AB1605" i="1"/>
  <c r="X1605" i="1"/>
  <c r="Y1605" i="1" s="1"/>
  <c r="AB1682" i="1"/>
  <c r="AC1682" i="1" s="1"/>
  <c r="X1682" i="1"/>
  <c r="Y1682" i="1" s="1"/>
  <c r="AB1730" i="1"/>
  <c r="AC1730" i="1" s="1"/>
  <c r="X1730" i="1"/>
  <c r="Y1730" i="1" s="1"/>
  <c r="AB1762" i="1"/>
  <c r="AC1762" i="1" s="1"/>
  <c r="X1762" i="1"/>
  <c r="Y1762" i="1" s="1"/>
  <c r="P1582" i="1"/>
  <c r="Z1582" i="1"/>
  <c r="AA1582" i="1" s="1"/>
  <c r="V1582" i="1"/>
  <c r="W1582" i="1" s="1"/>
  <c r="S1582" i="1"/>
  <c r="T1582" i="1" s="1"/>
  <c r="S1780" i="1"/>
  <c r="T1780" i="1" s="1"/>
  <c r="Z1780" i="1"/>
  <c r="AA1780" i="1" s="1"/>
  <c r="V1780" i="1"/>
  <c r="W1780" i="1" s="1"/>
  <c r="P1780" i="1"/>
  <c r="S1792" i="1"/>
  <c r="T1792" i="1" s="1"/>
  <c r="Z1792" i="1"/>
  <c r="AA1792" i="1" s="1"/>
  <c r="P1792" i="1"/>
  <c r="V1792" i="1"/>
  <c r="W1792" i="1" s="1"/>
  <c r="P1827" i="1"/>
  <c r="S1827" i="1"/>
  <c r="T1827" i="1" s="1"/>
  <c r="V1827" i="1"/>
  <c r="W1827" i="1" s="1"/>
  <c r="Z1827" i="1"/>
  <c r="AA1827" i="1" s="1"/>
  <c r="P1819" i="1"/>
  <c r="S1819" i="1"/>
  <c r="T1819" i="1" s="1"/>
  <c r="Z1819" i="1"/>
  <c r="AA1819" i="1" s="1"/>
  <c r="V1819" i="1"/>
  <c r="W1819" i="1" s="1"/>
  <c r="Z1517" i="1"/>
  <c r="AA1517" i="1" s="1"/>
  <c r="V1517" i="1"/>
  <c r="W1517" i="1" s="1"/>
  <c r="S1517" i="1"/>
  <c r="T1517" i="1" s="1"/>
  <c r="P1517" i="1"/>
  <c r="Z1533" i="1"/>
  <c r="AA1533" i="1" s="1"/>
  <c r="V1533" i="1"/>
  <c r="W1533" i="1" s="1"/>
  <c r="S1533" i="1"/>
  <c r="T1533" i="1" s="1"/>
  <c r="P1533" i="1"/>
  <c r="Z1545" i="1"/>
  <c r="AA1545" i="1" s="1"/>
  <c r="V1545" i="1"/>
  <c r="W1545" i="1" s="1"/>
  <c r="P1545" i="1"/>
  <c r="S1545" i="1"/>
  <c r="T1545" i="1" s="1"/>
  <c r="Z1557" i="1"/>
  <c r="AA1557" i="1" s="1"/>
  <c r="V1557" i="1"/>
  <c r="W1557" i="1" s="1"/>
  <c r="S1557" i="1"/>
  <c r="T1557" i="1" s="1"/>
  <c r="P1557" i="1"/>
  <c r="Z1569" i="1"/>
  <c r="AA1569" i="1" s="1"/>
  <c r="V1569" i="1"/>
  <c r="W1569" i="1" s="1"/>
  <c r="P1569" i="1"/>
  <c r="S1569" i="1"/>
  <c r="T1569" i="1" s="1"/>
  <c r="Z1581" i="1"/>
  <c r="AA1581" i="1" s="1"/>
  <c r="V1581" i="1"/>
  <c r="W1581" i="1" s="1"/>
  <c r="P1581" i="1"/>
  <c r="S1581" i="1"/>
  <c r="T1581" i="1" s="1"/>
  <c r="Z1589" i="1"/>
  <c r="AA1589" i="1" s="1"/>
  <c r="V1589" i="1"/>
  <c r="W1589" i="1" s="1"/>
  <c r="P1589" i="1"/>
  <c r="S1589" i="1"/>
  <c r="T1589" i="1" s="1"/>
  <c r="Z1601" i="1"/>
  <c r="AA1601" i="1" s="1"/>
  <c r="V1601" i="1"/>
  <c r="W1601" i="1" s="1"/>
  <c r="P1601" i="1"/>
  <c r="S1601" i="1"/>
  <c r="T1601" i="1" s="1"/>
  <c r="P1839" i="1"/>
  <c r="S1839" i="1"/>
  <c r="T1839" i="1" s="1"/>
  <c r="Z1839" i="1"/>
  <c r="AA1839" i="1" s="1"/>
  <c r="V1839" i="1"/>
  <c r="W1839" i="1" s="1"/>
  <c r="P1888" i="1"/>
  <c r="V1888" i="1"/>
  <c r="W1888" i="1" s="1"/>
  <c r="Z1888" i="1"/>
  <c r="AA1888" i="1" s="1"/>
  <c r="S1888" i="1"/>
  <c r="T1888" i="1" s="1"/>
  <c r="AB1781" i="1"/>
  <c r="AC1781" i="1" s="1"/>
  <c r="X1781" i="1"/>
  <c r="Y1781" i="1" s="1"/>
  <c r="AB1805" i="1"/>
  <c r="AC1805" i="1" s="1"/>
  <c r="X1805" i="1"/>
  <c r="Y1805" i="1" s="1"/>
  <c r="AB1833" i="1"/>
  <c r="AC1833" i="1" s="1"/>
  <c r="X1833" i="1"/>
  <c r="Y1833" i="1" s="1"/>
  <c r="AB1859" i="1"/>
  <c r="AC1859" i="1" s="1"/>
  <c r="X1859" i="1"/>
  <c r="Y1859" i="1" s="1"/>
  <c r="AB1883" i="1"/>
  <c r="AC1883" i="1" s="1"/>
  <c r="X1883" i="1"/>
  <c r="Y1883" i="1" s="1"/>
  <c r="AB1931" i="1"/>
  <c r="AC1931" i="1" s="1"/>
  <c r="X1931" i="1"/>
  <c r="Y1931" i="1" s="1"/>
  <c r="S1798" i="1"/>
  <c r="T1798" i="1" s="1"/>
  <c r="Z1798" i="1"/>
  <c r="AA1798" i="1" s="1"/>
  <c r="V1798" i="1"/>
  <c r="W1798" i="1" s="1"/>
  <c r="P1798" i="1"/>
  <c r="S1810" i="1"/>
  <c r="T1810" i="1" s="1"/>
  <c r="Z1810" i="1"/>
  <c r="AA1810" i="1" s="1"/>
  <c r="V1810" i="1"/>
  <c r="W1810" i="1" s="1"/>
  <c r="P1810" i="1"/>
  <c r="S1822" i="1"/>
  <c r="T1822" i="1" s="1"/>
  <c r="Z1822" i="1"/>
  <c r="AA1822" i="1" s="1"/>
  <c r="V1822" i="1"/>
  <c r="W1822" i="1" s="1"/>
  <c r="P1822" i="1"/>
  <c r="S1834" i="1"/>
  <c r="T1834" i="1" s="1"/>
  <c r="Z1834" i="1"/>
  <c r="AA1834" i="1" s="1"/>
  <c r="V1834" i="1"/>
  <c r="W1834" i="1" s="1"/>
  <c r="P1834" i="1"/>
  <c r="P1852" i="1"/>
  <c r="Z1852" i="1"/>
  <c r="AA1852" i="1" s="1"/>
  <c r="S1852" i="1"/>
  <c r="T1852" i="1" s="1"/>
  <c r="V1852" i="1"/>
  <c r="W1852" i="1" s="1"/>
  <c r="P1876" i="1"/>
  <c r="Z1876" i="1"/>
  <c r="AA1876" i="1" s="1"/>
  <c r="S1876" i="1"/>
  <c r="T1876" i="1" s="1"/>
  <c r="V1876" i="1"/>
  <c r="W1876" i="1" s="1"/>
  <c r="P1900" i="1"/>
  <c r="Z1900" i="1"/>
  <c r="AA1900" i="1" s="1"/>
  <c r="S1900" i="1"/>
  <c r="T1900" i="1" s="1"/>
  <c r="V1900" i="1"/>
  <c r="W1900" i="1" s="1"/>
  <c r="P1924" i="1"/>
  <c r="Z1924" i="1"/>
  <c r="AA1924" i="1" s="1"/>
  <c r="S1924" i="1"/>
  <c r="T1924" i="1" s="1"/>
  <c r="V1924" i="1"/>
  <c r="W1924" i="1" s="1"/>
  <c r="P1991" i="1"/>
  <c r="S1991" i="1"/>
  <c r="T1991" i="1" s="1"/>
  <c r="Z1991" i="1"/>
  <c r="AA1991" i="1" s="1"/>
  <c r="V1991" i="1"/>
  <c r="W1991" i="1" s="1"/>
  <c r="X1776" i="1"/>
  <c r="Y1776" i="1" s="1"/>
  <c r="AB1776" i="1"/>
  <c r="AC1776" i="1" s="1"/>
  <c r="X1792" i="1"/>
  <c r="Y1792" i="1" s="1"/>
  <c r="AB1792" i="1"/>
  <c r="AC1792" i="1" s="1"/>
  <c r="AB1816" i="1"/>
  <c r="AC1816" i="1" s="1"/>
  <c r="X1816" i="1"/>
  <c r="Y1816" i="1" s="1"/>
  <c r="AB1840" i="1"/>
  <c r="AC1840" i="1" s="1"/>
  <c r="X1840" i="1"/>
  <c r="Y1840" i="1" s="1"/>
  <c r="X1863" i="1"/>
  <c r="Y1863" i="1" s="1"/>
  <c r="AB1863" i="1"/>
  <c r="AC1863" i="1" s="1"/>
  <c r="X1887" i="1"/>
  <c r="Y1887" i="1" s="1"/>
  <c r="AB1887" i="1"/>
  <c r="AC1887" i="1" s="1"/>
  <c r="X1903" i="1"/>
  <c r="Y1903" i="1" s="1"/>
  <c r="AB1903" i="1"/>
  <c r="AC1903" i="1" s="1"/>
  <c r="X1919" i="1"/>
  <c r="Y1919" i="1" s="1"/>
  <c r="AB1919" i="1"/>
  <c r="AC1919" i="1" s="1"/>
  <c r="S1933" i="1"/>
  <c r="T1933" i="1" s="1"/>
  <c r="V1933" i="1"/>
  <c r="W1933" i="1" s="1"/>
  <c r="Z1933" i="1"/>
  <c r="AA1933" i="1" s="1"/>
  <c r="P1933" i="1"/>
  <c r="P1999" i="1"/>
  <c r="S1999" i="1"/>
  <c r="T1999" i="1" s="1"/>
  <c r="Z1999" i="1"/>
  <c r="AA1999" i="1" s="1"/>
  <c r="V1999" i="1"/>
  <c r="W1999" i="1" s="1"/>
  <c r="P2075" i="1"/>
  <c r="Z2075" i="1"/>
  <c r="AA2075" i="1" s="1"/>
  <c r="V2075" i="1"/>
  <c r="W2075" i="1" s="1"/>
  <c r="S2075" i="1"/>
  <c r="T2075" i="1" s="1"/>
  <c r="S1947" i="1"/>
  <c r="T1947" i="1" s="1"/>
  <c r="Z1947" i="1"/>
  <c r="AA1947" i="1" s="1"/>
  <c r="P1947" i="1"/>
  <c r="V1947" i="1"/>
  <c r="W1947" i="1" s="1"/>
  <c r="S1959" i="1"/>
  <c r="T1959" i="1" s="1"/>
  <c r="V1959" i="1"/>
  <c r="W1959" i="1" s="1"/>
  <c r="Z1959" i="1"/>
  <c r="AA1959" i="1" s="1"/>
  <c r="P1959" i="1"/>
  <c r="S1963" i="1"/>
  <c r="T1963" i="1" s="1"/>
  <c r="V1963" i="1"/>
  <c r="W1963" i="1" s="1"/>
  <c r="Z1963" i="1"/>
  <c r="AA1963" i="1" s="1"/>
  <c r="P1963" i="1"/>
  <c r="P2003" i="1"/>
  <c r="S2003" i="1"/>
  <c r="T2003" i="1" s="1"/>
  <c r="Z2003" i="1"/>
  <c r="AA2003" i="1" s="1"/>
  <c r="V2003" i="1"/>
  <c r="W2003" i="1" s="1"/>
  <c r="P2023" i="1"/>
  <c r="S2023" i="1"/>
  <c r="T2023" i="1" s="1"/>
  <c r="Z2023" i="1"/>
  <c r="AA2023" i="1" s="1"/>
  <c r="V2023" i="1"/>
  <c r="W2023" i="1" s="1"/>
  <c r="P1971" i="1"/>
  <c r="S1971" i="1"/>
  <c r="T1971" i="1" s="1"/>
  <c r="V1971" i="1"/>
  <c r="W1971" i="1" s="1"/>
  <c r="Z1971" i="1"/>
  <c r="AA1971" i="1" s="1"/>
  <c r="AB2030" i="1"/>
  <c r="AC2030" i="1" s="1"/>
  <c r="X2030" i="1"/>
  <c r="Y2030" i="1" s="1"/>
  <c r="P2067" i="1"/>
  <c r="Z2067" i="1"/>
  <c r="AA2067" i="1" s="1"/>
  <c r="S2067" i="1"/>
  <c r="T2067" i="1" s="1"/>
  <c r="V2067" i="1"/>
  <c r="W2067" i="1" s="1"/>
  <c r="S1958" i="1"/>
  <c r="T1958" i="1" s="1"/>
  <c r="V1958" i="1"/>
  <c r="W1958" i="1" s="1"/>
  <c r="P1958" i="1"/>
  <c r="Z1958" i="1"/>
  <c r="AA1958" i="1" s="1"/>
  <c r="S1962" i="1"/>
  <c r="T1962" i="1" s="1"/>
  <c r="V1962" i="1"/>
  <c r="W1962" i="1" s="1"/>
  <c r="P1962" i="1"/>
  <c r="Z1962" i="1"/>
  <c r="AA1962" i="1" s="1"/>
  <c r="AB2024" i="1"/>
  <c r="AC2024" i="1" s="1"/>
  <c r="X2024" i="1"/>
  <c r="Y2024" i="1" s="1"/>
  <c r="P2089" i="1"/>
  <c r="V2089" i="1"/>
  <c r="W2089" i="1" s="1"/>
  <c r="S2089" i="1"/>
  <c r="T2089" i="1" s="1"/>
  <c r="Z2089" i="1"/>
  <c r="AA2089" i="1" s="1"/>
  <c r="P2197" i="1"/>
  <c r="S2197" i="1"/>
  <c r="T2197" i="1" s="1"/>
  <c r="Z2197" i="1"/>
  <c r="AA2197" i="1" s="1"/>
  <c r="V2197" i="1"/>
  <c r="W2197" i="1" s="1"/>
  <c r="AB2089" i="1"/>
  <c r="AC2089" i="1" s="1"/>
  <c r="X2089" i="1"/>
  <c r="Y2089" i="1" s="1"/>
  <c r="X2210" i="1"/>
  <c r="Y2210" i="1" s="1"/>
  <c r="AB2210" i="1"/>
  <c r="AC2210" i="1" s="1"/>
  <c r="Z1849" i="1"/>
  <c r="AA1849" i="1" s="1"/>
  <c r="V1849" i="1"/>
  <c r="W1849" i="1" s="1"/>
  <c r="P1849" i="1"/>
  <c r="S1849" i="1"/>
  <c r="T1849" i="1" s="1"/>
  <c r="Z1865" i="1"/>
  <c r="AA1865" i="1" s="1"/>
  <c r="V1865" i="1"/>
  <c r="W1865" i="1" s="1"/>
  <c r="P1865" i="1"/>
  <c r="S1865" i="1"/>
  <c r="T1865" i="1" s="1"/>
  <c r="Z1877" i="1"/>
  <c r="AA1877" i="1" s="1"/>
  <c r="V1877" i="1"/>
  <c r="W1877" i="1" s="1"/>
  <c r="S1877" i="1"/>
  <c r="T1877" i="1" s="1"/>
  <c r="P1877" i="1"/>
  <c r="Z1889" i="1"/>
  <c r="AA1889" i="1" s="1"/>
  <c r="V1889" i="1"/>
  <c r="W1889" i="1" s="1"/>
  <c r="P1889" i="1"/>
  <c r="S1889" i="1"/>
  <c r="T1889" i="1" s="1"/>
  <c r="Z1897" i="1"/>
  <c r="AA1897" i="1" s="1"/>
  <c r="V1897" i="1"/>
  <c r="W1897" i="1" s="1"/>
  <c r="P1897" i="1"/>
  <c r="S1897" i="1"/>
  <c r="T1897" i="1" s="1"/>
  <c r="Z1905" i="1"/>
  <c r="AA1905" i="1" s="1"/>
  <c r="V1905" i="1"/>
  <c r="W1905" i="1" s="1"/>
  <c r="P1905" i="1"/>
  <c r="S1905" i="1"/>
  <c r="T1905" i="1" s="1"/>
  <c r="Z1917" i="1"/>
  <c r="AA1917" i="1" s="1"/>
  <c r="V1917" i="1"/>
  <c r="W1917" i="1" s="1"/>
  <c r="S1917" i="1"/>
  <c r="T1917" i="1" s="1"/>
  <c r="P1917" i="1"/>
  <c r="Z1929" i="1"/>
  <c r="AA1929" i="1" s="1"/>
  <c r="V1929" i="1"/>
  <c r="W1929" i="1" s="1"/>
  <c r="P1929" i="1"/>
  <c r="S1929" i="1"/>
  <c r="T1929" i="1" s="1"/>
  <c r="AB1951" i="1"/>
  <c r="AC1951" i="1" s="1"/>
  <c r="X1951" i="1"/>
  <c r="Y1951" i="1" s="1"/>
  <c r="AB1991" i="1"/>
  <c r="AC1991" i="1" s="1"/>
  <c r="X1991" i="1"/>
  <c r="Y1991" i="1" s="1"/>
  <c r="AB2096" i="1"/>
  <c r="AC2096" i="1" s="1"/>
  <c r="X2096" i="1"/>
  <c r="Y2096" i="1" s="1"/>
  <c r="X2136" i="1"/>
  <c r="Y2136" i="1" s="1"/>
  <c r="AB2136" i="1"/>
  <c r="AC2136" i="1" s="1"/>
  <c r="X2168" i="1"/>
  <c r="Y2168" i="1" s="1"/>
  <c r="AB2168" i="1"/>
  <c r="AC2168" i="1" s="1"/>
  <c r="Z2020" i="1"/>
  <c r="AA2020" i="1" s="1"/>
  <c r="V2020" i="1"/>
  <c r="W2020" i="1" s="1"/>
  <c r="S2020" i="1"/>
  <c r="T2020" i="1" s="1"/>
  <c r="P2020" i="1"/>
  <c r="AB2066" i="1"/>
  <c r="AC2066" i="1" s="1"/>
  <c r="X2066" i="1"/>
  <c r="Y2066" i="1" s="1"/>
  <c r="AB2110" i="1"/>
  <c r="AC2110" i="1" s="1"/>
  <c r="X2110" i="1"/>
  <c r="Y2110" i="1" s="1"/>
  <c r="AB2174" i="1"/>
  <c r="AC2174" i="1" s="1"/>
  <c r="X2174" i="1"/>
  <c r="Y2174" i="1" s="1"/>
  <c r="S2218" i="1"/>
  <c r="T2218" i="1" s="1"/>
  <c r="V2218" i="1"/>
  <c r="W2218" i="1" s="1"/>
  <c r="Z2218" i="1"/>
  <c r="AA2218" i="1" s="1"/>
  <c r="P2218" i="1"/>
  <c r="AB2258" i="1"/>
  <c r="AC2258" i="1" s="1"/>
  <c r="X2258" i="1"/>
  <c r="Y2258" i="1" s="1"/>
  <c r="AB2242" i="1"/>
  <c r="AC2242" i="1" s="1"/>
  <c r="X2242" i="1"/>
  <c r="Y2242" i="1" s="1"/>
  <c r="X2095" i="1"/>
  <c r="Y2095" i="1" s="1"/>
  <c r="AB2095" i="1"/>
  <c r="AC2095" i="1" s="1"/>
  <c r="AB2119" i="1"/>
  <c r="AC2119" i="1" s="1"/>
  <c r="X2119" i="1"/>
  <c r="Y2119" i="1" s="1"/>
  <c r="AB2143" i="1"/>
  <c r="AC2143" i="1" s="1"/>
  <c r="X2143" i="1"/>
  <c r="Y2143" i="1" s="1"/>
  <c r="AB2175" i="1"/>
  <c r="AC2175" i="1" s="1"/>
  <c r="X2175" i="1"/>
  <c r="Y2175" i="1" s="1"/>
  <c r="AB2199" i="1"/>
  <c r="AC2199" i="1" s="1"/>
  <c r="X2199" i="1"/>
  <c r="Y2199" i="1" s="1"/>
  <c r="Z2217" i="1"/>
  <c r="AA2217" i="1" s="1"/>
  <c r="S2217" i="1"/>
  <c r="T2217" i="1" s="1"/>
  <c r="V2217" i="1"/>
  <c r="W2217" i="1" s="1"/>
  <c r="P2217" i="1"/>
  <c r="X2270" i="1"/>
  <c r="Y2270" i="1" s="1"/>
  <c r="AB2270" i="1"/>
  <c r="AC2270" i="1" s="1"/>
  <c r="Z2108" i="1"/>
  <c r="AA2108" i="1" s="1"/>
  <c r="V2108" i="1"/>
  <c r="W2108" i="1" s="1"/>
  <c r="S2108" i="1"/>
  <c r="T2108" i="1" s="1"/>
  <c r="P2108" i="1"/>
  <c r="Z2120" i="1"/>
  <c r="AA2120" i="1" s="1"/>
  <c r="V2120" i="1"/>
  <c r="W2120" i="1" s="1"/>
  <c r="P2120" i="1"/>
  <c r="S2120" i="1"/>
  <c r="T2120" i="1" s="1"/>
  <c r="Z2132" i="1"/>
  <c r="AA2132" i="1" s="1"/>
  <c r="V2132" i="1"/>
  <c r="W2132" i="1" s="1"/>
  <c r="S2132" i="1"/>
  <c r="T2132" i="1" s="1"/>
  <c r="P2132" i="1"/>
  <c r="Z2144" i="1"/>
  <c r="AA2144" i="1" s="1"/>
  <c r="V2144" i="1"/>
  <c r="W2144" i="1" s="1"/>
  <c r="P2144" i="1"/>
  <c r="S2144" i="1"/>
  <c r="T2144" i="1" s="1"/>
  <c r="Z2156" i="1"/>
  <c r="AA2156" i="1" s="1"/>
  <c r="V2156" i="1"/>
  <c r="W2156" i="1" s="1"/>
  <c r="S2156" i="1"/>
  <c r="T2156" i="1" s="1"/>
  <c r="P2156" i="1"/>
  <c r="Z2164" i="1"/>
  <c r="AA2164" i="1" s="1"/>
  <c r="V2164" i="1"/>
  <c r="W2164" i="1" s="1"/>
  <c r="S2164" i="1"/>
  <c r="T2164" i="1" s="1"/>
  <c r="P2164" i="1"/>
  <c r="X2219" i="1"/>
  <c r="Y2219" i="1" s="1"/>
  <c r="AB2219" i="1"/>
  <c r="AC2219" i="1" s="1"/>
  <c r="P2285" i="1"/>
  <c r="Z2285" i="1"/>
  <c r="AA2285" i="1" s="1"/>
  <c r="S2285" i="1"/>
  <c r="T2285" i="1" s="1"/>
  <c r="V2285" i="1"/>
  <c r="W2285" i="1" s="1"/>
  <c r="S2230" i="1"/>
  <c r="T2230" i="1" s="1"/>
  <c r="Z2230" i="1"/>
  <c r="AA2230" i="1" s="1"/>
  <c r="V2230" i="1"/>
  <c r="W2230" i="1" s="1"/>
  <c r="P2230" i="1"/>
  <c r="AB2245" i="1"/>
  <c r="AC2245" i="1" s="1"/>
  <c r="X2245" i="1"/>
  <c r="Y2245" i="1" s="1"/>
  <c r="P2291" i="1"/>
  <c r="V2291" i="1"/>
  <c r="W2291" i="1" s="1"/>
  <c r="S2291" i="1"/>
  <c r="T2291" i="1" s="1"/>
  <c r="Z2291" i="1"/>
  <c r="AA2291" i="1" s="1"/>
  <c r="P2421" i="1"/>
  <c r="V2421" i="1"/>
  <c r="W2421" i="1" s="1"/>
  <c r="Z2421" i="1"/>
  <c r="AA2421" i="1" s="1"/>
  <c r="S2421" i="1"/>
  <c r="T2421" i="1" s="1"/>
  <c r="X2226" i="1"/>
  <c r="Y2226" i="1" s="1"/>
  <c r="AB2226" i="1"/>
  <c r="AC2226" i="1" s="1"/>
  <c r="P2307" i="1"/>
  <c r="V2307" i="1"/>
  <c r="W2307" i="1" s="1"/>
  <c r="S2307" i="1"/>
  <c r="T2307" i="1" s="1"/>
  <c r="Z2307" i="1"/>
  <c r="AA2307" i="1" s="1"/>
  <c r="S2366" i="1"/>
  <c r="T2366" i="1" s="1"/>
  <c r="Z2366" i="1"/>
  <c r="AA2366" i="1" s="1"/>
  <c r="P2366" i="1"/>
  <c r="V2366" i="1"/>
  <c r="W2366" i="1" s="1"/>
  <c r="AB2311" i="1"/>
  <c r="AC2311" i="1" s="1"/>
  <c r="X2311" i="1"/>
  <c r="Y2311" i="1" s="1"/>
  <c r="S2346" i="1"/>
  <c r="T2346" i="1" s="1"/>
  <c r="Z2346" i="1"/>
  <c r="AA2346" i="1" s="1"/>
  <c r="V2346" i="1"/>
  <c r="W2346" i="1" s="1"/>
  <c r="P2346" i="1"/>
  <c r="S2378" i="1"/>
  <c r="T2378" i="1" s="1"/>
  <c r="Z2378" i="1"/>
  <c r="AA2378" i="1" s="1"/>
  <c r="V2378" i="1"/>
  <c r="W2378" i="1" s="1"/>
  <c r="P2378" i="1"/>
  <c r="AB2289" i="1"/>
  <c r="AC2289" i="1" s="1"/>
  <c r="X2289" i="1"/>
  <c r="Y2289" i="1" s="1"/>
  <c r="AB2313" i="1"/>
  <c r="AC2313" i="1" s="1"/>
  <c r="X2313" i="1"/>
  <c r="Y2313" i="1" s="1"/>
  <c r="Z2339" i="1"/>
  <c r="AA2339" i="1" s="1"/>
  <c r="V2339" i="1"/>
  <c r="W2339" i="1" s="1"/>
  <c r="S2339" i="1"/>
  <c r="T2339" i="1" s="1"/>
  <c r="P2339" i="1"/>
  <c r="Z2363" i="1"/>
  <c r="AA2363" i="1" s="1"/>
  <c r="V2363" i="1"/>
  <c r="W2363" i="1" s="1"/>
  <c r="S2363" i="1"/>
  <c r="T2363" i="1" s="1"/>
  <c r="P2363" i="1"/>
  <c r="X2406" i="1"/>
  <c r="Y2406" i="1" s="1"/>
  <c r="AB2406" i="1"/>
  <c r="AC2406" i="1" s="1"/>
  <c r="X2345" i="1"/>
  <c r="Y2345" i="1" s="1"/>
  <c r="AB2345" i="1"/>
  <c r="AC2345" i="1" s="1"/>
  <c r="X2369" i="1"/>
  <c r="Y2369" i="1" s="1"/>
  <c r="AB2369" i="1"/>
  <c r="AC2369" i="1" s="1"/>
  <c r="S2407" i="1"/>
  <c r="T2407" i="1" s="1"/>
  <c r="V2407" i="1"/>
  <c r="W2407" i="1" s="1"/>
  <c r="P2407" i="1"/>
  <c r="Z2407" i="1"/>
  <c r="AA2407" i="1" s="1"/>
  <c r="X2348" i="1"/>
  <c r="Y2348" i="1" s="1"/>
  <c r="AB2348" i="1"/>
  <c r="AC2348" i="1" s="1"/>
  <c r="X2372" i="1"/>
  <c r="Y2372" i="1" s="1"/>
  <c r="AB2372" i="1"/>
  <c r="AC2372" i="1" s="1"/>
  <c r="S2390" i="1"/>
  <c r="T2390" i="1" s="1"/>
  <c r="Z2390" i="1"/>
  <c r="AA2390" i="1" s="1"/>
  <c r="P2390" i="1"/>
  <c r="V2390" i="1"/>
  <c r="W2390" i="1" s="1"/>
  <c r="S2402" i="1"/>
  <c r="T2402" i="1" s="1"/>
  <c r="V2402" i="1"/>
  <c r="W2402" i="1" s="1"/>
  <c r="Z2402" i="1"/>
  <c r="AA2402" i="1" s="1"/>
  <c r="P2402" i="1"/>
  <c r="P2415" i="1"/>
  <c r="Z2415" i="1"/>
  <c r="AA2415" i="1" s="1"/>
  <c r="V2415" i="1"/>
  <c r="W2415" i="1" s="1"/>
  <c r="S2415" i="1"/>
  <c r="T2415" i="1" s="1"/>
  <c r="AB2389" i="1"/>
  <c r="AC2389" i="1" s="1"/>
  <c r="X2389" i="1"/>
  <c r="Y2389" i="1" s="1"/>
  <c r="AB2405" i="1"/>
  <c r="AC2405" i="1" s="1"/>
  <c r="X2405" i="1"/>
  <c r="Y2405" i="1" s="1"/>
  <c r="AB2414" i="1"/>
  <c r="AC2414" i="1" s="1"/>
  <c r="X2414" i="1"/>
  <c r="Y2414" i="1" s="1"/>
  <c r="AB2422" i="1"/>
  <c r="AC2422" i="1" s="1"/>
  <c r="X2422" i="1"/>
  <c r="Y2422" i="1" s="1"/>
  <c r="X396" i="1"/>
  <c r="Y396" i="1" s="1"/>
  <c r="AB396" i="1"/>
  <c r="AC396" i="1" s="1"/>
  <c r="AB351" i="1"/>
  <c r="AC351" i="1" s="1"/>
  <c r="X351" i="1"/>
  <c r="Y351" i="1" s="1"/>
  <c r="AB172" i="1"/>
  <c r="AC172" i="1" s="1"/>
  <c r="X172" i="1"/>
  <c r="Y172" i="1" s="1"/>
  <c r="AB148" i="1"/>
  <c r="AC148" i="1" s="1"/>
  <c r="X148" i="1"/>
  <c r="Y148" i="1" s="1"/>
  <c r="AB124" i="1"/>
  <c r="AC124" i="1" s="1"/>
  <c r="X124" i="1"/>
  <c r="Y124" i="1" s="1"/>
  <c r="AB100" i="1"/>
  <c r="AC100" i="1" s="1"/>
  <c r="X100" i="1"/>
  <c r="Y100" i="1" s="1"/>
  <c r="AB66" i="1"/>
  <c r="AC66" i="1" s="1"/>
  <c r="X66" i="1"/>
  <c r="Y66" i="1" s="1"/>
  <c r="S406" i="1"/>
  <c r="T406" i="1" s="1"/>
  <c r="Z406" i="1"/>
  <c r="AA406" i="1" s="1"/>
  <c r="P406" i="1"/>
  <c r="V406" i="1"/>
  <c r="W406" i="1" s="1"/>
  <c r="P359" i="1"/>
  <c r="Z359" i="1"/>
  <c r="AA359" i="1" s="1"/>
  <c r="S359" i="1"/>
  <c r="T359" i="1" s="1"/>
  <c r="V359" i="1"/>
  <c r="W359" i="1" s="1"/>
  <c r="X314" i="1"/>
  <c r="Y314" i="1" s="1"/>
  <c r="AB314" i="1"/>
  <c r="AC314" i="1" s="1"/>
  <c r="AB40" i="1"/>
  <c r="AC40" i="1" s="1"/>
  <c r="X40" i="1"/>
  <c r="Y40" i="1" s="1"/>
  <c r="AB347" i="1"/>
  <c r="AC347" i="1" s="1"/>
  <c r="X347" i="1"/>
  <c r="Y347" i="1" s="1"/>
  <c r="AB323" i="1"/>
  <c r="AC323" i="1" s="1"/>
  <c r="X323" i="1"/>
  <c r="Y323" i="1" s="1"/>
  <c r="AB294" i="1"/>
  <c r="AC294" i="1" s="1"/>
  <c r="X294" i="1"/>
  <c r="Y294" i="1" s="1"/>
  <c r="AB270" i="1"/>
  <c r="AC270" i="1" s="1"/>
  <c r="X270" i="1"/>
  <c r="Y270" i="1" s="1"/>
  <c r="AB246" i="1"/>
  <c r="AC246" i="1" s="1"/>
  <c r="X246" i="1"/>
  <c r="Y246" i="1" s="1"/>
  <c r="P214" i="1"/>
  <c r="V214" i="1"/>
  <c r="W214" i="1" s="1"/>
  <c r="Z214" i="1"/>
  <c r="AA214" i="1" s="1"/>
  <c r="S214" i="1"/>
  <c r="T214" i="1" s="1"/>
  <c r="P206" i="1"/>
  <c r="V206" i="1"/>
  <c r="W206" i="1" s="1"/>
  <c r="Z206" i="1"/>
  <c r="AA206" i="1" s="1"/>
  <c r="S206" i="1"/>
  <c r="T206" i="1" s="1"/>
  <c r="P166" i="1"/>
  <c r="V166" i="1"/>
  <c r="W166" i="1" s="1"/>
  <c r="Z166" i="1"/>
  <c r="AA166" i="1" s="1"/>
  <c r="S166" i="1"/>
  <c r="T166" i="1" s="1"/>
  <c r="P142" i="1"/>
  <c r="V142" i="1"/>
  <c r="W142" i="1" s="1"/>
  <c r="Z142" i="1"/>
  <c r="AA142" i="1" s="1"/>
  <c r="S142" i="1"/>
  <c r="T142" i="1" s="1"/>
  <c r="P118" i="1"/>
  <c r="V118" i="1"/>
  <c r="W118" i="1" s="1"/>
  <c r="Z118" i="1"/>
  <c r="AA118" i="1" s="1"/>
  <c r="S118" i="1"/>
  <c r="T118" i="1" s="1"/>
  <c r="P102" i="1"/>
  <c r="V102" i="1"/>
  <c r="W102" i="1" s="1"/>
  <c r="Z102" i="1"/>
  <c r="AA102" i="1" s="1"/>
  <c r="S102" i="1"/>
  <c r="T102" i="1" s="1"/>
  <c r="AB78" i="1"/>
  <c r="AC78" i="1" s="1"/>
  <c r="X78" i="1"/>
  <c r="Y78" i="1" s="1"/>
  <c r="AB16" i="1"/>
  <c r="AC16" i="1" s="1"/>
  <c r="X16" i="1"/>
  <c r="Y16" i="1" s="1"/>
  <c r="AB430" i="1"/>
  <c r="AC430" i="1" s="1"/>
  <c r="X430" i="1"/>
  <c r="Y430" i="1" s="1"/>
  <c r="P455" i="1"/>
  <c r="Z455" i="1"/>
  <c r="AA455" i="1" s="1"/>
  <c r="S455" i="1"/>
  <c r="T455" i="1" s="1"/>
  <c r="V455" i="1"/>
  <c r="W455" i="1" s="1"/>
  <c r="AB493" i="1"/>
  <c r="AC493" i="1" s="1"/>
  <c r="X493" i="1"/>
  <c r="Y493" i="1" s="1"/>
  <c r="S548" i="1"/>
  <c r="T548" i="1" s="1"/>
  <c r="V548" i="1"/>
  <c r="W548" i="1" s="1"/>
  <c r="Z548" i="1"/>
  <c r="AA548" i="1" s="1"/>
  <c r="P548" i="1"/>
  <c r="X581" i="1"/>
  <c r="Y581" i="1" s="1"/>
  <c r="AB581" i="1"/>
  <c r="AC581" i="1" s="1"/>
  <c r="S602" i="1"/>
  <c r="T602" i="1" s="1"/>
  <c r="V602" i="1"/>
  <c r="W602" i="1" s="1"/>
  <c r="Z602" i="1"/>
  <c r="AA602" i="1" s="1"/>
  <c r="P602" i="1"/>
  <c r="S648" i="1"/>
  <c r="T648" i="1" s="1"/>
  <c r="Z648" i="1"/>
  <c r="AA648" i="1" s="1"/>
  <c r="P648" i="1"/>
  <c r="V648" i="1"/>
  <c r="W648" i="1" s="1"/>
  <c r="S664" i="1"/>
  <c r="T664" i="1" s="1"/>
  <c r="Z664" i="1"/>
  <c r="AA664" i="1" s="1"/>
  <c r="P664" i="1"/>
  <c r="V664" i="1"/>
  <c r="W664" i="1" s="1"/>
  <c r="X460" i="1"/>
  <c r="Y460" i="1" s="1"/>
  <c r="AB460" i="1"/>
  <c r="AC460" i="1" s="1"/>
  <c r="U2015" i="1"/>
  <c r="R2015" i="1"/>
  <c r="Q2015" i="1"/>
  <c r="U1815" i="1"/>
  <c r="Q1815" i="1"/>
  <c r="AD1815" i="1" s="1"/>
  <c r="R1815" i="1"/>
  <c r="Z937" i="1"/>
  <c r="AA937" i="1" s="1"/>
  <c r="V937" i="1"/>
  <c r="W937" i="1" s="1"/>
  <c r="S937" i="1"/>
  <c r="T937" i="1" s="1"/>
  <c r="P937" i="1"/>
  <c r="P947" i="1"/>
  <c r="S947" i="1"/>
  <c r="T947" i="1" s="1"/>
  <c r="V947" i="1"/>
  <c r="W947" i="1" s="1"/>
  <c r="Z947" i="1"/>
  <c r="AA947" i="1" s="1"/>
  <c r="U1825" i="1"/>
  <c r="Q1825" i="1"/>
  <c r="AD1825" i="1" s="1"/>
  <c r="R1825" i="1"/>
  <c r="AB1498" i="1"/>
  <c r="AC1498" i="1" s="1"/>
  <c r="X1498" i="1"/>
  <c r="Y1498" i="1" s="1"/>
  <c r="S949" i="1"/>
  <c r="T949" i="1" s="1"/>
  <c r="V949" i="1"/>
  <c r="W949" i="1" s="1"/>
  <c r="P949" i="1"/>
  <c r="Z949" i="1"/>
  <c r="AA949" i="1" s="1"/>
  <c r="Z941" i="1"/>
  <c r="AA941" i="1" s="1"/>
  <c r="V941" i="1"/>
  <c r="W941" i="1" s="1"/>
  <c r="S941" i="1"/>
  <c r="T941" i="1" s="1"/>
  <c r="P941" i="1"/>
  <c r="U640" i="1"/>
  <c r="R640" i="1"/>
  <c r="Q640" i="1"/>
  <c r="AD640" i="1" s="1"/>
  <c r="X398" i="1"/>
  <c r="Y398" i="1" s="1"/>
  <c r="AB398" i="1"/>
  <c r="AC398" i="1" s="1"/>
  <c r="X390" i="1"/>
  <c r="Y390" i="1" s="1"/>
  <c r="AB390" i="1"/>
  <c r="AC390" i="1" s="1"/>
  <c r="X382" i="1"/>
  <c r="Y382" i="1" s="1"/>
  <c r="AB382" i="1"/>
  <c r="AC382" i="1" s="1"/>
  <c r="X374" i="1"/>
  <c r="Y374" i="1" s="1"/>
  <c r="AB374" i="1"/>
  <c r="AC374" i="1" s="1"/>
  <c r="X366" i="1"/>
  <c r="Y366" i="1" s="1"/>
  <c r="AB366" i="1"/>
  <c r="AC366" i="1" s="1"/>
  <c r="P357" i="1"/>
  <c r="S357" i="1"/>
  <c r="T357" i="1" s="1"/>
  <c r="V357" i="1"/>
  <c r="W357" i="1" s="1"/>
  <c r="Z357" i="1"/>
  <c r="AA357" i="1" s="1"/>
  <c r="P349" i="1"/>
  <c r="S349" i="1"/>
  <c r="T349" i="1" s="1"/>
  <c r="V349" i="1"/>
  <c r="W349" i="1" s="1"/>
  <c r="Z349" i="1"/>
  <c r="AA349" i="1" s="1"/>
  <c r="P341" i="1"/>
  <c r="S341" i="1"/>
  <c r="T341" i="1" s="1"/>
  <c r="V341" i="1"/>
  <c r="W341" i="1" s="1"/>
  <c r="Z341" i="1"/>
  <c r="AA341" i="1" s="1"/>
  <c r="P333" i="1"/>
  <c r="S333" i="1"/>
  <c r="T333" i="1" s="1"/>
  <c r="V333" i="1"/>
  <c r="W333" i="1" s="1"/>
  <c r="Z333" i="1"/>
  <c r="AA333" i="1" s="1"/>
  <c r="P325" i="1"/>
  <c r="S325" i="1"/>
  <c r="T325" i="1" s="1"/>
  <c r="V325" i="1"/>
  <c r="W325" i="1" s="1"/>
  <c r="Z325" i="1"/>
  <c r="AA325" i="1" s="1"/>
  <c r="AB317" i="1"/>
  <c r="AC317" i="1" s="1"/>
  <c r="X317" i="1"/>
  <c r="Y317" i="1" s="1"/>
  <c r="AB308" i="1"/>
  <c r="AC308" i="1" s="1"/>
  <c r="X308" i="1"/>
  <c r="Y308" i="1" s="1"/>
  <c r="AB298" i="1"/>
  <c r="AC298" i="1" s="1"/>
  <c r="X298" i="1"/>
  <c r="Y298" i="1" s="1"/>
  <c r="AB290" i="1"/>
  <c r="AC290" i="1" s="1"/>
  <c r="X290" i="1"/>
  <c r="Y290" i="1" s="1"/>
  <c r="AB282" i="1"/>
  <c r="AC282" i="1" s="1"/>
  <c r="X282" i="1"/>
  <c r="Y282" i="1" s="1"/>
  <c r="AB274" i="1"/>
  <c r="AC274" i="1" s="1"/>
  <c r="X274" i="1"/>
  <c r="Y274" i="1" s="1"/>
  <c r="AB266" i="1"/>
  <c r="AC266" i="1" s="1"/>
  <c r="X266" i="1"/>
  <c r="Y266" i="1" s="1"/>
  <c r="AB258" i="1"/>
  <c r="AC258" i="1" s="1"/>
  <c r="X258" i="1"/>
  <c r="Y258" i="1" s="1"/>
  <c r="AB250" i="1"/>
  <c r="AC250" i="1" s="1"/>
  <c r="X250" i="1"/>
  <c r="Y250" i="1" s="1"/>
  <c r="AB242" i="1"/>
  <c r="AC242" i="1" s="1"/>
  <c r="X242" i="1"/>
  <c r="Y242" i="1" s="1"/>
  <c r="AB234" i="1"/>
  <c r="AC234" i="1" s="1"/>
  <c r="X234" i="1"/>
  <c r="Y234" i="1" s="1"/>
  <c r="AB230" i="1"/>
  <c r="AC230" i="1" s="1"/>
  <c r="X230" i="1"/>
  <c r="Y230" i="1" s="1"/>
  <c r="P218" i="1"/>
  <c r="S218" i="1"/>
  <c r="T218" i="1" s="1"/>
  <c r="V218" i="1"/>
  <c r="W218" i="1" s="1"/>
  <c r="Z218" i="1"/>
  <c r="AA218" i="1" s="1"/>
  <c r="P210" i="1"/>
  <c r="S210" i="1"/>
  <c r="T210" i="1" s="1"/>
  <c r="V210" i="1"/>
  <c r="W210" i="1" s="1"/>
  <c r="Z210" i="1"/>
  <c r="AA210" i="1" s="1"/>
  <c r="P202" i="1"/>
  <c r="S202" i="1"/>
  <c r="T202" i="1" s="1"/>
  <c r="V202" i="1"/>
  <c r="W202" i="1" s="1"/>
  <c r="Z202" i="1"/>
  <c r="AA202" i="1" s="1"/>
  <c r="P194" i="1"/>
  <c r="S194" i="1"/>
  <c r="T194" i="1" s="1"/>
  <c r="V194" i="1"/>
  <c r="W194" i="1" s="1"/>
  <c r="Z194" i="1"/>
  <c r="AA194" i="1" s="1"/>
  <c r="P186" i="1"/>
  <c r="S186" i="1"/>
  <c r="T186" i="1" s="1"/>
  <c r="V186" i="1"/>
  <c r="W186" i="1" s="1"/>
  <c r="Z186" i="1"/>
  <c r="AA186" i="1" s="1"/>
  <c r="P178" i="1"/>
  <c r="S178" i="1"/>
  <c r="T178" i="1" s="1"/>
  <c r="V178" i="1"/>
  <c r="W178" i="1" s="1"/>
  <c r="Z178" i="1"/>
  <c r="AA178" i="1" s="1"/>
  <c r="P170" i="1"/>
  <c r="S170" i="1"/>
  <c r="T170" i="1" s="1"/>
  <c r="V170" i="1"/>
  <c r="W170" i="1" s="1"/>
  <c r="Z170" i="1"/>
  <c r="AA170" i="1" s="1"/>
  <c r="P162" i="1"/>
  <c r="S162" i="1"/>
  <c r="T162" i="1" s="1"/>
  <c r="V162" i="1"/>
  <c r="W162" i="1" s="1"/>
  <c r="Z162" i="1"/>
  <c r="AA162" i="1" s="1"/>
  <c r="P154" i="1"/>
  <c r="S154" i="1"/>
  <c r="T154" i="1" s="1"/>
  <c r="V154" i="1"/>
  <c r="W154" i="1" s="1"/>
  <c r="Z154" i="1"/>
  <c r="AA154" i="1" s="1"/>
  <c r="P146" i="1"/>
  <c r="S146" i="1"/>
  <c r="T146" i="1" s="1"/>
  <c r="V146" i="1"/>
  <c r="W146" i="1" s="1"/>
  <c r="Z146" i="1"/>
  <c r="AA146" i="1" s="1"/>
  <c r="P138" i="1"/>
  <c r="S138" i="1"/>
  <c r="T138" i="1" s="1"/>
  <c r="V138" i="1"/>
  <c r="W138" i="1" s="1"/>
  <c r="Z138" i="1"/>
  <c r="AA138" i="1" s="1"/>
  <c r="P130" i="1"/>
  <c r="S130" i="1"/>
  <c r="T130" i="1" s="1"/>
  <c r="V130" i="1"/>
  <c r="W130" i="1" s="1"/>
  <c r="Z130" i="1"/>
  <c r="AA130" i="1" s="1"/>
  <c r="P122" i="1"/>
  <c r="S122" i="1"/>
  <c r="T122" i="1" s="1"/>
  <c r="V122" i="1"/>
  <c r="W122" i="1" s="1"/>
  <c r="Z122" i="1"/>
  <c r="AA122" i="1" s="1"/>
  <c r="P114" i="1"/>
  <c r="S114" i="1"/>
  <c r="T114" i="1" s="1"/>
  <c r="V114" i="1"/>
  <c r="W114" i="1" s="1"/>
  <c r="Z114" i="1"/>
  <c r="AA114" i="1" s="1"/>
  <c r="P106" i="1"/>
  <c r="S106" i="1"/>
  <c r="T106" i="1" s="1"/>
  <c r="V106" i="1"/>
  <c r="W106" i="1" s="1"/>
  <c r="Z106" i="1"/>
  <c r="AA106" i="1" s="1"/>
  <c r="P98" i="1"/>
  <c r="S98" i="1"/>
  <c r="T98" i="1" s="1"/>
  <c r="V98" i="1"/>
  <c r="W98" i="1" s="1"/>
  <c r="Z98" i="1"/>
  <c r="AA98" i="1" s="1"/>
  <c r="P88" i="1"/>
  <c r="S88" i="1"/>
  <c r="T88" i="1" s="1"/>
  <c r="V88" i="1"/>
  <c r="W88" i="1" s="1"/>
  <c r="Z88" i="1"/>
  <c r="AA88" i="1" s="1"/>
  <c r="P80" i="1"/>
  <c r="S80" i="1"/>
  <c r="T80" i="1" s="1"/>
  <c r="V80" i="1"/>
  <c r="W80" i="1" s="1"/>
  <c r="Z80" i="1"/>
  <c r="AA80" i="1" s="1"/>
  <c r="P72" i="1"/>
  <c r="S72" i="1"/>
  <c r="T72" i="1" s="1"/>
  <c r="V72" i="1"/>
  <c r="W72" i="1" s="1"/>
  <c r="Z72" i="1"/>
  <c r="AA72" i="1" s="1"/>
  <c r="P64" i="1"/>
  <c r="S64" i="1"/>
  <c r="T64" i="1" s="1"/>
  <c r="V64" i="1"/>
  <c r="W64" i="1" s="1"/>
  <c r="Z64" i="1"/>
  <c r="AA64" i="1" s="1"/>
  <c r="P54" i="1"/>
  <c r="S54" i="1"/>
  <c r="T54" i="1" s="1"/>
  <c r="V54" i="1"/>
  <c r="W54" i="1" s="1"/>
  <c r="Z54" i="1"/>
  <c r="AA54" i="1" s="1"/>
  <c r="X49" i="1"/>
  <c r="Y49" i="1" s="1"/>
  <c r="AB49" i="1"/>
  <c r="AC49" i="1" s="1"/>
  <c r="X41" i="1"/>
  <c r="Y41" i="1" s="1"/>
  <c r="AB41" i="1"/>
  <c r="AC41" i="1" s="1"/>
  <c r="X33" i="1"/>
  <c r="Y33" i="1" s="1"/>
  <c r="AB33" i="1"/>
  <c r="AC33" i="1" s="1"/>
  <c r="X25" i="1"/>
  <c r="Y25" i="1" s="1"/>
  <c r="AB25" i="1"/>
  <c r="AC25" i="1" s="1"/>
  <c r="AB17" i="1"/>
  <c r="AC17" i="1" s="1"/>
  <c r="X17" i="1"/>
  <c r="Y17" i="1" s="1"/>
  <c r="AB9" i="1"/>
  <c r="AC9" i="1" s="1"/>
  <c r="X9" i="1"/>
  <c r="Y9" i="1" s="1"/>
  <c r="P413" i="1"/>
  <c r="Z413" i="1"/>
  <c r="AA413" i="1" s="1"/>
  <c r="S413" i="1"/>
  <c r="T413" i="1" s="1"/>
  <c r="V413" i="1"/>
  <c r="W413" i="1" s="1"/>
  <c r="X408" i="1"/>
  <c r="Y408" i="1" s="1"/>
  <c r="AB408" i="1"/>
  <c r="AC408" i="1" s="1"/>
  <c r="X400" i="1"/>
  <c r="Y400" i="1" s="1"/>
  <c r="AB400" i="1"/>
  <c r="AC400" i="1" s="1"/>
  <c r="X392" i="1"/>
  <c r="Y392" i="1" s="1"/>
  <c r="AB392" i="1"/>
  <c r="AC392" i="1" s="1"/>
  <c r="X384" i="1"/>
  <c r="Y384" i="1" s="1"/>
  <c r="AB384" i="1"/>
  <c r="AC384" i="1" s="1"/>
  <c r="X376" i="1"/>
  <c r="Y376" i="1" s="1"/>
  <c r="AB376" i="1"/>
  <c r="AC376" i="1" s="1"/>
  <c r="X368" i="1"/>
  <c r="Y368" i="1" s="1"/>
  <c r="AB368" i="1"/>
  <c r="AC368" i="1" s="1"/>
  <c r="AB353" i="1"/>
  <c r="AC353" i="1" s="1"/>
  <c r="X353" i="1"/>
  <c r="Y353" i="1" s="1"/>
  <c r="AB345" i="1"/>
  <c r="AC345" i="1" s="1"/>
  <c r="X345" i="1"/>
  <c r="Y345" i="1" s="1"/>
  <c r="AB337" i="1"/>
  <c r="AC337" i="1" s="1"/>
  <c r="X337" i="1"/>
  <c r="Y337" i="1" s="1"/>
  <c r="AB329" i="1"/>
  <c r="AC329" i="1" s="1"/>
  <c r="X329" i="1"/>
  <c r="Y329" i="1" s="1"/>
  <c r="AB321" i="1"/>
  <c r="AC321" i="1" s="1"/>
  <c r="X321" i="1"/>
  <c r="Y321" i="1" s="1"/>
  <c r="AB310" i="1"/>
  <c r="X310" i="1"/>
  <c r="Y310" i="1" s="1"/>
  <c r="AB302" i="1"/>
  <c r="AC302" i="1" s="1"/>
  <c r="X302" i="1"/>
  <c r="Y302" i="1" s="1"/>
  <c r="X295" i="1"/>
  <c r="Y295" i="1" s="1"/>
  <c r="AB295" i="1"/>
  <c r="AC295" i="1" s="1"/>
  <c r="X287" i="1"/>
  <c r="Y287" i="1" s="1"/>
  <c r="AB287" i="1"/>
  <c r="AC287" i="1" s="1"/>
  <c r="X279" i="1"/>
  <c r="Y279" i="1" s="1"/>
  <c r="AB279" i="1"/>
  <c r="AC279" i="1" s="1"/>
  <c r="X271" i="1"/>
  <c r="Y271" i="1" s="1"/>
  <c r="AB271" i="1"/>
  <c r="AC271" i="1" s="1"/>
  <c r="X263" i="1"/>
  <c r="Y263" i="1" s="1"/>
  <c r="AB263" i="1"/>
  <c r="AC263" i="1" s="1"/>
  <c r="X255" i="1"/>
  <c r="Y255" i="1" s="1"/>
  <c r="AB255" i="1"/>
  <c r="AC255" i="1" s="1"/>
  <c r="X247" i="1"/>
  <c r="Y247" i="1" s="1"/>
  <c r="AB247" i="1"/>
  <c r="AC247" i="1" s="1"/>
  <c r="X239" i="1"/>
  <c r="Y239" i="1" s="1"/>
  <c r="AB239" i="1"/>
  <c r="AC239" i="1" s="1"/>
  <c r="X225" i="1"/>
  <c r="Y225" i="1" s="1"/>
  <c r="AB225" i="1"/>
  <c r="AC225" i="1" s="1"/>
  <c r="X217" i="1"/>
  <c r="Y217" i="1" s="1"/>
  <c r="AB217" i="1"/>
  <c r="AC217" i="1" s="1"/>
  <c r="X209" i="1"/>
  <c r="Y209" i="1" s="1"/>
  <c r="AB209" i="1"/>
  <c r="AC209" i="1" s="1"/>
  <c r="X201" i="1"/>
  <c r="Y201" i="1" s="1"/>
  <c r="AB201" i="1"/>
  <c r="AC201" i="1" s="1"/>
  <c r="X193" i="1"/>
  <c r="Y193" i="1" s="1"/>
  <c r="AB193" i="1"/>
  <c r="AC193" i="1" s="1"/>
  <c r="X185" i="1"/>
  <c r="Y185" i="1" s="1"/>
  <c r="AB185" i="1"/>
  <c r="AC185" i="1" s="1"/>
  <c r="X177" i="1"/>
  <c r="Y177" i="1" s="1"/>
  <c r="AB177" i="1"/>
  <c r="AC177" i="1" s="1"/>
  <c r="X169" i="1"/>
  <c r="Y169" i="1" s="1"/>
  <c r="AB169" i="1"/>
  <c r="AC169" i="1" s="1"/>
  <c r="X161" i="1"/>
  <c r="Y161" i="1" s="1"/>
  <c r="AB161" i="1"/>
  <c r="AC161" i="1" s="1"/>
  <c r="X153" i="1"/>
  <c r="Y153" i="1" s="1"/>
  <c r="AB153" i="1"/>
  <c r="AC153" i="1" s="1"/>
  <c r="X145" i="1"/>
  <c r="Y145" i="1" s="1"/>
  <c r="AB145" i="1"/>
  <c r="AC145" i="1" s="1"/>
  <c r="X137" i="1"/>
  <c r="Y137" i="1" s="1"/>
  <c r="AB137" i="1"/>
  <c r="AC137" i="1" s="1"/>
  <c r="X129" i="1"/>
  <c r="Y129" i="1" s="1"/>
  <c r="AB129" i="1"/>
  <c r="AC129" i="1" s="1"/>
  <c r="X121" i="1"/>
  <c r="Y121" i="1" s="1"/>
  <c r="AB121" i="1"/>
  <c r="AC121" i="1" s="1"/>
  <c r="X113" i="1"/>
  <c r="Y113" i="1" s="1"/>
  <c r="AB113" i="1"/>
  <c r="AC113" i="1" s="1"/>
  <c r="X105" i="1"/>
  <c r="Y105" i="1" s="1"/>
  <c r="AB105" i="1"/>
  <c r="AC105" i="1" s="1"/>
  <c r="X97" i="1"/>
  <c r="Y97" i="1" s="1"/>
  <c r="AB97" i="1"/>
  <c r="AC97" i="1" s="1"/>
  <c r="X87" i="1"/>
  <c r="Y87" i="1" s="1"/>
  <c r="AB87" i="1"/>
  <c r="AC87" i="1" s="1"/>
  <c r="X79" i="1"/>
  <c r="Y79" i="1" s="1"/>
  <c r="AB79" i="1"/>
  <c r="AC79" i="1" s="1"/>
  <c r="X71" i="1"/>
  <c r="Y71" i="1" s="1"/>
  <c r="AB71" i="1"/>
  <c r="AC71" i="1" s="1"/>
  <c r="X63" i="1"/>
  <c r="Y63" i="1" s="1"/>
  <c r="AB63" i="1"/>
  <c r="AC63" i="1" s="1"/>
  <c r="P56" i="1"/>
  <c r="Z56" i="1"/>
  <c r="AA56" i="1" s="1"/>
  <c r="S56" i="1"/>
  <c r="T56" i="1" s="1"/>
  <c r="V56" i="1"/>
  <c r="W56" i="1" s="1"/>
  <c r="P46" i="1"/>
  <c r="Z46" i="1"/>
  <c r="AA46" i="1" s="1"/>
  <c r="S46" i="1"/>
  <c r="T46" i="1" s="1"/>
  <c r="V46" i="1"/>
  <c r="W46" i="1" s="1"/>
  <c r="P38" i="1"/>
  <c r="Z38" i="1"/>
  <c r="AA38" i="1" s="1"/>
  <c r="S38" i="1"/>
  <c r="T38" i="1" s="1"/>
  <c r="V38" i="1"/>
  <c r="W38" i="1" s="1"/>
  <c r="P30" i="1"/>
  <c r="Z30" i="1"/>
  <c r="AA30" i="1" s="1"/>
  <c r="S30" i="1"/>
  <c r="T30" i="1" s="1"/>
  <c r="V30" i="1"/>
  <c r="W30" i="1" s="1"/>
  <c r="P22" i="1"/>
  <c r="Z22" i="1"/>
  <c r="AA22" i="1" s="1"/>
  <c r="S22" i="1"/>
  <c r="T22" i="1" s="1"/>
  <c r="V22" i="1"/>
  <c r="W22" i="1" s="1"/>
  <c r="AB410" i="1"/>
  <c r="AC410" i="1" s="1"/>
  <c r="X410" i="1"/>
  <c r="Y410" i="1" s="1"/>
  <c r="AB402" i="1"/>
  <c r="AC402" i="1" s="1"/>
  <c r="X402" i="1"/>
  <c r="Y402" i="1" s="1"/>
  <c r="AB394" i="1"/>
  <c r="AC394" i="1" s="1"/>
  <c r="X394" i="1"/>
  <c r="Y394" i="1" s="1"/>
  <c r="AB386" i="1"/>
  <c r="AC386" i="1" s="1"/>
  <c r="X386" i="1"/>
  <c r="Y386" i="1" s="1"/>
  <c r="AB378" i="1"/>
  <c r="AC378" i="1" s="1"/>
  <c r="X378" i="1"/>
  <c r="Y378" i="1" s="1"/>
  <c r="AB370" i="1"/>
  <c r="AC370" i="1" s="1"/>
  <c r="X370" i="1"/>
  <c r="Y370" i="1" s="1"/>
  <c r="P353" i="1"/>
  <c r="V353" i="1"/>
  <c r="W353" i="1" s="1"/>
  <c r="Z353" i="1"/>
  <c r="AA353" i="1" s="1"/>
  <c r="S353" i="1"/>
  <c r="T353" i="1" s="1"/>
  <c r="P345" i="1"/>
  <c r="V345" i="1"/>
  <c r="W345" i="1" s="1"/>
  <c r="Z345" i="1"/>
  <c r="AA345" i="1" s="1"/>
  <c r="S345" i="1"/>
  <c r="T345" i="1" s="1"/>
  <c r="P337" i="1"/>
  <c r="V337" i="1"/>
  <c r="W337" i="1" s="1"/>
  <c r="Z337" i="1"/>
  <c r="AA337" i="1" s="1"/>
  <c r="S337" i="1"/>
  <c r="T337" i="1" s="1"/>
  <c r="P329" i="1"/>
  <c r="V329" i="1"/>
  <c r="W329" i="1" s="1"/>
  <c r="Z329" i="1"/>
  <c r="AA329" i="1" s="1"/>
  <c r="S329" i="1"/>
  <c r="T329" i="1" s="1"/>
  <c r="P321" i="1"/>
  <c r="V321" i="1"/>
  <c r="W321" i="1" s="1"/>
  <c r="Z321" i="1"/>
  <c r="AA321" i="1" s="1"/>
  <c r="S321" i="1"/>
  <c r="T321" i="1" s="1"/>
  <c r="P311" i="1"/>
  <c r="V311" i="1"/>
  <c r="W311" i="1" s="1"/>
  <c r="Z311" i="1"/>
  <c r="AA311" i="1" s="1"/>
  <c r="S311" i="1"/>
  <c r="T311" i="1" s="1"/>
  <c r="P300" i="1"/>
  <c r="V300" i="1"/>
  <c r="W300" i="1" s="1"/>
  <c r="Z300" i="1"/>
  <c r="AA300" i="1" s="1"/>
  <c r="S300" i="1"/>
  <c r="T300" i="1" s="1"/>
  <c r="P292" i="1"/>
  <c r="V292" i="1"/>
  <c r="W292" i="1" s="1"/>
  <c r="Z292" i="1"/>
  <c r="AA292" i="1" s="1"/>
  <c r="S292" i="1"/>
  <c r="T292" i="1" s="1"/>
  <c r="P284" i="1"/>
  <c r="V284" i="1"/>
  <c r="W284" i="1" s="1"/>
  <c r="Z284" i="1"/>
  <c r="AA284" i="1" s="1"/>
  <c r="S284" i="1"/>
  <c r="T284" i="1" s="1"/>
  <c r="P276" i="1"/>
  <c r="V276" i="1"/>
  <c r="W276" i="1" s="1"/>
  <c r="Z276" i="1"/>
  <c r="AA276" i="1" s="1"/>
  <c r="S276" i="1"/>
  <c r="T276" i="1" s="1"/>
  <c r="P268" i="1"/>
  <c r="V268" i="1"/>
  <c r="W268" i="1" s="1"/>
  <c r="Z268" i="1"/>
  <c r="AA268" i="1" s="1"/>
  <c r="S268" i="1"/>
  <c r="T268" i="1" s="1"/>
  <c r="P260" i="1"/>
  <c r="V260" i="1"/>
  <c r="W260" i="1" s="1"/>
  <c r="Z260" i="1"/>
  <c r="AA260" i="1" s="1"/>
  <c r="S260" i="1"/>
  <c r="T260" i="1" s="1"/>
  <c r="P252" i="1"/>
  <c r="V252" i="1"/>
  <c r="W252" i="1" s="1"/>
  <c r="Z252" i="1"/>
  <c r="AA252" i="1" s="1"/>
  <c r="S252" i="1"/>
  <c r="T252" i="1" s="1"/>
  <c r="P244" i="1"/>
  <c r="V244" i="1"/>
  <c r="W244" i="1" s="1"/>
  <c r="Z244" i="1"/>
  <c r="AA244" i="1" s="1"/>
  <c r="S244" i="1"/>
  <c r="T244" i="1" s="1"/>
  <c r="P236" i="1"/>
  <c r="V236" i="1"/>
  <c r="W236" i="1" s="1"/>
  <c r="Z236" i="1"/>
  <c r="AA236" i="1" s="1"/>
  <c r="S236" i="1"/>
  <c r="T236" i="1" s="1"/>
  <c r="AB229" i="1"/>
  <c r="AC229" i="1" s="1"/>
  <c r="X229" i="1"/>
  <c r="Y229" i="1" s="1"/>
  <c r="AB224" i="1"/>
  <c r="AC224" i="1" s="1"/>
  <c r="X224" i="1"/>
  <c r="Y224" i="1" s="1"/>
  <c r="AB216" i="1"/>
  <c r="AC216" i="1" s="1"/>
  <c r="X216" i="1"/>
  <c r="Y216" i="1" s="1"/>
  <c r="AB208" i="1"/>
  <c r="AC208" i="1" s="1"/>
  <c r="X208" i="1"/>
  <c r="Y208" i="1" s="1"/>
  <c r="AB200" i="1"/>
  <c r="AC200" i="1" s="1"/>
  <c r="X200" i="1"/>
  <c r="Y200" i="1" s="1"/>
  <c r="AB192" i="1"/>
  <c r="AC192" i="1" s="1"/>
  <c r="X192" i="1"/>
  <c r="Y192" i="1" s="1"/>
  <c r="AB184" i="1"/>
  <c r="AC184" i="1" s="1"/>
  <c r="X184" i="1"/>
  <c r="Y184" i="1" s="1"/>
  <c r="AB176" i="1"/>
  <c r="AC176" i="1" s="1"/>
  <c r="X176" i="1"/>
  <c r="Y176" i="1" s="1"/>
  <c r="AB168" i="1"/>
  <c r="AC168" i="1" s="1"/>
  <c r="X168" i="1"/>
  <c r="Y168" i="1" s="1"/>
  <c r="AB160" i="1"/>
  <c r="AC160" i="1" s="1"/>
  <c r="X160" i="1"/>
  <c r="Y160" i="1" s="1"/>
  <c r="AB152" i="1"/>
  <c r="AC152" i="1" s="1"/>
  <c r="X152" i="1"/>
  <c r="Y152" i="1" s="1"/>
  <c r="AB144" i="1"/>
  <c r="AC144" i="1" s="1"/>
  <c r="X144" i="1"/>
  <c r="Y144" i="1" s="1"/>
  <c r="AB136" i="1"/>
  <c r="AC136" i="1" s="1"/>
  <c r="X136" i="1"/>
  <c r="Y136" i="1" s="1"/>
  <c r="AB128" i="1"/>
  <c r="AC128" i="1" s="1"/>
  <c r="X128" i="1"/>
  <c r="Y128" i="1" s="1"/>
  <c r="AB120" i="1"/>
  <c r="AC120" i="1" s="1"/>
  <c r="X120" i="1"/>
  <c r="Y120" i="1" s="1"/>
  <c r="AB112" i="1"/>
  <c r="AC112" i="1" s="1"/>
  <c r="X112" i="1"/>
  <c r="Y112" i="1" s="1"/>
  <c r="AB104" i="1"/>
  <c r="AC104" i="1" s="1"/>
  <c r="X104" i="1"/>
  <c r="Y104" i="1" s="1"/>
  <c r="AB96" i="1"/>
  <c r="AC96" i="1" s="1"/>
  <c r="X96" i="1"/>
  <c r="Y96" i="1" s="1"/>
  <c r="P92" i="1"/>
  <c r="V92" i="1"/>
  <c r="W92" i="1" s="1"/>
  <c r="Z92" i="1"/>
  <c r="AA92" i="1" s="1"/>
  <c r="S92" i="1"/>
  <c r="T92" i="1" s="1"/>
  <c r="P84" i="1"/>
  <c r="V84" i="1"/>
  <c r="W84" i="1" s="1"/>
  <c r="Z84" i="1"/>
  <c r="AA84" i="1" s="1"/>
  <c r="S84" i="1"/>
  <c r="T84" i="1" s="1"/>
  <c r="P76" i="1"/>
  <c r="V76" i="1"/>
  <c r="W76" i="1" s="1"/>
  <c r="Z76" i="1"/>
  <c r="AA76" i="1" s="1"/>
  <c r="S76" i="1"/>
  <c r="T76" i="1" s="1"/>
  <c r="P68" i="1"/>
  <c r="V68" i="1"/>
  <c r="W68" i="1" s="1"/>
  <c r="Z68" i="1"/>
  <c r="AA68" i="1" s="1"/>
  <c r="S68" i="1"/>
  <c r="T68" i="1" s="1"/>
  <c r="P60" i="1"/>
  <c r="V60" i="1"/>
  <c r="W60" i="1" s="1"/>
  <c r="Z60" i="1"/>
  <c r="AA60" i="1" s="1"/>
  <c r="S60" i="1"/>
  <c r="T60" i="1" s="1"/>
  <c r="AB55" i="1"/>
  <c r="AC55" i="1" s="1"/>
  <c r="X55" i="1"/>
  <c r="Y55" i="1" s="1"/>
  <c r="AB45" i="1"/>
  <c r="AC45" i="1" s="1"/>
  <c r="X45" i="1"/>
  <c r="Y45" i="1" s="1"/>
  <c r="AB37" i="1"/>
  <c r="AC37" i="1" s="1"/>
  <c r="X37" i="1"/>
  <c r="Y37" i="1" s="1"/>
  <c r="AB29" i="1"/>
  <c r="AC29" i="1" s="1"/>
  <c r="X29" i="1"/>
  <c r="Y29" i="1" s="1"/>
  <c r="AB21" i="1"/>
  <c r="AC21" i="1" s="1"/>
  <c r="X21" i="1"/>
  <c r="Y21" i="1" s="1"/>
  <c r="AB12" i="1"/>
  <c r="AC12" i="1" s="1"/>
  <c r="X12" i="1"/>
  <c r="Y12" i="1" s="1"/>
  <c r="P433" i="1"/>
  <c r="V433" i="1"/>
  <c r="W433" i="1" s="1"/>
  <c r="Z433" i="1"/>
  <c r="AA433" i="1" s="1"/>
  <c r="S433" i="1"/>
  <c r="T433" i="1" s="1"/>
  <c r="AB473" i="1"/>
  <c r="AC473" i="1" s="1"/>
  <c r="X473" i="1"/>
  <c r="Y473" i="1" s="1"/>
  <c r="AB488" i="1"/>
  <c r="AC488" i="1" s="1"/>
  <c r="X488" i="1"/>
  <c r="Y488" i="1" s="1"/>
  <c r="P495" i="1"/>
  <c r="Z495" i="1"/>
  <c r="AA495" i="1" s="1"/>
  <c r="S495" i="1"/>
  <c r="T495" i="1" s="1"/>
  <c r="V495" i="1"/>
  <c r="W495" i="1" s="1"/>
  <c r="AB505" i="1"/>
  <c r="AC505" i="1" s="1"/>
  <c r="X505" i="1"/>
  <c r="Y505" i="1" s="1"/>
  <c r="AB516" i="1"/>
  <c r="AC516" i="1" s="1"/>
  <c r="X516" i="1"/>
  <c r="Y516" i="1" s="1"/>
  <c r="X526" i="1"/>
  <c r="Y526" i="1" s="1"/>
  <c r="AB526" i="1"/>
  <c r="AC526" i="1" s="1"/>
  <c r="P533" i="1"/>
  <c r="Z533" i="1"/>
  <c r="AA533" i="1" s="1"/>
  <c r="S533" i="1"/>
  <c r="T533" i="1" s="1"/>
  <c r="V533" i="1"/>
  <c r="W533" i="1" s="1"/>
  <c r="S554" i="1"/>
  <c r="T554" i="1" s="1"/>
  <c r="V554" i="1"/>
  <c r="W554" i="1" s="1"/>
  <c r="Z554" i="1"/>
  <c r="AA554" i="1" s="1"/>
  <c r="P554" i="1"/>
  <c r="X565" i="1"/>
  <c r="Y565" i="1" s="1"/>
  <c r="AB565" i="1"/>
  <c r="AC565" i="1" s="1"/>
  <c r="S586" i="1"/>
  <c r="T586" i="1" s="1"/>
  <c r="V586" i="1"/>
  <c r="W586" i="1" s="1"/>
  <c r="Z586" i="1"/>
  <c r="AA586" i="1" s="1"/>
  <c r="P586" i="1"/>
  <c r="X597" i="1"/>
  <c r="Y597" i="1" s="1"/>
  <c r="AB597" i="1"/>
  <c r="AC597" i="1" s="1"/>
  <c r="S626" i="1"/>
  <c r="T626" i="1" s="1"/>
  <c r="V626" i="1"/>
  <c r="W626" i="1" s="1"/>
  <c r="Z626" i="1"/>
  <c r="AA626" i="1" s="1"/>
  <c r="P626" i="1"/>
  <c r="X637" i="1"/>
  <c r="Y637" i="1" s="1"/>
  <c r="AB637" i="1"/>
  <c r="AC637" i="1" s="1"/>
  <c r="AB645" i="1"/>
  <c r="AC645" i="1" s="1"/>
  <c r="X645" i="1"/>
  <c r="Y645" i="1" s="1"/>
  <c r="S656" i="1"/>
  <c r="T656" i="1" s="1"/>
  <c r="Z656" i="1"/>
  <c r="AA656" i="1" s="1"/>
  <c r="P656" i="1"/>
  <c r="V656" i="1"/>
  <c r="W656" i="1" s="1"/>
  <c r="AB661" i="1"/>
  <c r="AC661" i="1" s="1"/>
  <c r="X661" i="1"/>
  <c r="Y661" i="1" s="1"/>
  <c r="S672" i="1"/>
  <c r="T672" i="1" s="1"/>
  <c r="Z672" i="1"/>
  <c r="AA672" i="1" s="1"/>
  <c r="P672" i="1"/>
  <c r="V672" i="1"/>
  <c r="W672" i="1" s="1"/>
  <c r="V697" i="1"/>
  <c r="W697" i="1" s="1"/>
  <c r="P697" i="1"/>
  <c r="S697" i="1"/>
  <c r="T697" i="1" s="1"/>
  <c r="Z697" i="1"/>
  <c r="AA697" i="1" s="1"/>
  <c r="V719" i="1"/>
  <c r="W719" i="1" s="1"/>
  <c r="P719" i="1"/>
  <c r="S719" i="1"/>
  <c r="T719" i="1" s="1"/>
  <c r="Z719" i="1"/>
  <c r="AA719" i="1" s="1"/>
  <c r="P423" i="1"/>
  <c r="V423" i="1"/>
  <c r="W423" i="1" s="1"/>
  <c r="Z423" i="1"/>
  <c r="AA423" i="1" s="1"/>
  <c r="S423" i="1"/>
  <c r="T423" i="1" s="1"/>
  <c r="AB433" i="1"/>
  <c r="AC433" i="1" s="1"/>
  <c r="X433" i="1"/>
  <c r="Y433" i="1" s="1"/>
  <c r="AB443" i="1"/>
  <c r="AC443" i="1" s="1"/>
  <c r="X443" i="1"/>
  <c r="Y443" i="1" s="1"/>
  <c r="P467" i="1"/>
  <c r="Z467" i="1"/>
  <c r="AA467" i="1" s="1"/>
  <c r="V467" i="1"/>
  <c r="W467" i="1" s="1"/>
  <c r="S467" i="1"/>
  <c r="T467" i="1" s="1"/>
  <c r="AB482" i="1"/>
  <c r="AC482" i="1" s="1"/>
  <c r="X482" i="1"/>
  <c r="Y482" i="1" s="1"/>
  <c r="X492" i="1"/>
  <c r="Y492" i="1" s="1"/>
  <c r="AB492" i="1"/>
  <c r="AC492" i="1" s="1"/>
  <c r="P499" i="1"/>
  <c r="Z499" i="1"/>
  <c r="AA499" i="1" s="1"/>
  <c r="V499" i="1"/>
  <c r="W499" i="1" s="1"/>
  <c r="S499" i="1"/>
  <c r="T499" i="1" s="1"/>
  <c r="P513" i="1"/>
  <c r="V513" i="1"/>
  <c r="W513" i="1" s="1"/>
  <c r="Z513" i="1"/>
  <c r="AA513" i="1" s="1"/>
  <c r="S513" i="1"/>
  <c r="T513" i="1" s="1"/>
  <c r="AB523" i="1"/>
  <c r="AC523" i="1" s="1"/>
  <c r="X523" i="1"/>
  <c r="Y523" i="1" s="1"/>
  <c r="X538" i="1"/>
  <c r="Y538" i="1" s="1"/>
  <c r="AB538" i="1"/>
  <c r="AC538" i="1" s="1"/>
  <c r="X559" i="1"/>
  <c r="Y559" i="1" s="1"/>
  <c r="AB559" i="1"/>
  <c r="AC559" i="1" s="1"/>
  <c r="S580" i="1"/>
  <c r="T580" i="1" s="1"/>
  <c r="V580" i="1"/>
  <c r="W580" i="1" s="1"/>
  <c r="P580" i="1"/>
  <c r="Z580" i="1"/>
  <c r="AA580" i="1" s="1"/>
  <c r="X591" i="1"/>
  <c r="Y591" i="1" s="1"/>
  <c r="AB591" i="1"/>
  <c r="AC591" i="1" s="1"/>
  <c r="S612" i="1"/>
  <c r="T612" i="1" s="1"/>
  <c r="V612" i="1"/>
  <c r="W612" i="1" s="1"/>
  <c r="P612" i="1"/>
  <c r="Z612" i="1"/>
  <c r="AA612" i="1" s="1"/>
  <c r="X623" i="1"/>
  <c r="Y623" i="1" s="1"/>
  <c r="AB623" i="1"/>
  <c r="AC623" i="1" s="1"/>
  <c r="P643" i="1"/>
  <c r="V643" i="1"/>
  <c r="W643" i="1" s="1"/>
  <c r="Z643" i="1"/>
  <c r="AA643" i="1" s="1"/>
  <c r="S643" i="1"/>
  <c r="T643" i="1" s="1"/>
  <c r="P651" i="1"/>
  <c r="V651" i="1"/>
  <c r="W651" i="1" s="1"/>
  <c r="Z651" i="1"/>
  <c r="AA651" i="1" s="1"/>
  <c r="S651" i="1"/>
  <c r="T651" i="1" s="1"/>
  <c r="P659" i="1"/>
  <c r="V659" i="1"/>
  <c r="W659" i="1" s="1"/>
  <c r="Z659" i="1"/>
  <c r="AA659" i="1" s="1"/>
  <c r="S659" i="1"/>
  <c r="T659" i="1" s="1"/>
  <c r="P667" i="1"/>
  <c r="V667" i="1"/>
  <c r="W667" i="1" s="1"/>
  <c r="Z667" i="1"/>
  <c r="AA667" i="1" s="1"/>
  <c r="S667" i="1"/>
  <c r="T667" i="1" s="1"/>
  <c r="P675" i="1"/>
  <c r="V675" i="1"/>
  <c r="W675" i="1" s="1"/>
  <c r="Z675" i="1"/>
  <c r="AA675" i="1" s="1"/>
  <c r="S675" i="1"/>
  <c r="T675" i="1" s="1"/>
  <c r="V695" i="1"/>
  <c r="W695" i="1" s="1"/>
  <c r="P695" i="1"/>
  <c r="S695" i="1"/>
  <c r="T695" i="1" s="1"/>
  <c r="Z695" i="1"/>
  <c r="AA695" i="1" s="1"/>
  <c r="AB423" i="1"/>
  <c r="AC423" i="1" s="1"/>
  <c r="X423" i="1"/>
  <c r="Y423" i="1" s="1"/>
  <c r="X432" i="1"/>
  <c r="Y432" i="1" s="1"/>
  <c r="AB432" i="1"/>
  <c r="AC432" i="1" s="1"/>
  <c r="P439" i="1"/>
  <c r="Z439" i="1"/>
  <c r="AA439" i="1" s="1"/>
  <c r="V439" i="1"/>
  <c r="W439" i="1" s="1"/>
  <c r="S439" i="1"/>
  <c r="T439" i="1" s="1"/>
  <c r="AB454" i="1"/>
  <c r="AC454" i="1" s="1"/>
  <c r="X454" i="1"/>
  <c r="Y454" i="1" s="1"/>
  <c r="AB462" i="1"/>
  <c r="AC462" i="1" s="1"/>
  <c r="X462" i="1"/>
  <c r="Y462" i="1" s="1"/>
  <c r="AB474" i="1"/>
  <c r="AC474" i="1" s="1"/>
  <c r="X474" i="1"/>
  <c r="Y474" i="1" s="1"/>
  <c r="X484" i="1"/>
  <c r="Y484" i="1" s="1"/>
  <c r="AB484" i="1"/>
  <c r="AC484" i="1" s="1"/>
  <c r="P491" i="1"/>
  <c r="Z491" i="1"/>
  <c r="AA491" i="1" s="1"/>
  <c r="V491" i="1"/>
  <c r="W491" i="1" s="1"/>
  <c r="S491" i="1"/>
  <c r="T491" i="1" s="1"/>
  <c r="AB506" i="1"/>
  <c r="AC506" i="1" s="1"/>
  <c r="X506" i="1"/>
  <c r="Y506" i="1" s="1"/>
  <c r="P517" i="1"/>
  <c r="Z517" i="1"/>
  <c r="AA517" i="1" s="1"/>
  <c r="V517" i="1"/>
  <c r="W517" i="1" s="1"/>
  <c r="S517" i="1"/>
  <c r="T517" i="1" s="1"/>
  <c r="AB532" i="1"/>
  <c r="AC532" i="1" s="1"/>
  <c r="X532" i="1"/>
  <c r="Y532" i="1" s="1"/>
  <c r="X542" i="1"/>
  <c r="Y542" i="1" s="1"/>
  <c r="AB542" i="1"/>
  <c r="AC542" i="1" s="1"/>
  <c r="X547" i="1"/>
  <c r="Y547" i="1" s="1"/>
  <c r="AB547" i="1"/>
  <c r="AC547" i="1" s="1"/>
  <c r="S558" i="1"/>
  <c r="T558" i="1" s="1"/>
  <c r="V558" i="1"/>
  <c r="W558" i="1" s="1"/>
  <c r="P558" i="1"/>
  <c r="Z558" i="1"/>
  <c r="AA558" i="1" s="1"/>
  <c r="X569" i="1"/>
  <c r="Y569" i="1" s="1"/>
  <c r="AB569" i="1"/>
  <c r="AC569" i="1" s="1"/>
  <c r="S590" i="1"/>
  <c r="T590" i="1" s="1"/>
  <c r="V590" i="1"/>
  <c r="W590" i="1" s="1"/>
  <c r="P590" i="1"/>
  <c r="Z590" i="1"/>
  <c r="AA590" i="1" s="1"/>
  <c r="X601" i="1"/>
  <c r="Y601" i="1" s="1"/>
  <c r="AB601" i="1"/>
  <c r="AC601" i="1" s="1"/>
  <c r="S622" i="1"/>
  <c r="T622" i="1" s="1"/>
  <c r="V622" i="1"/>
  <c r="W622" i="1" s="1"/>
  <c r="P622" i="1"/>
  <c r="Z622" i="1"/>
  <c r="AA622" i="1" s="1"/>
  <c r="X633" i="1"/>
  <c r="Y633" i="1" s="1"/>
  <c r="AB633" i="1"/>
  <c r="AC633" i="1" s="1"/>
  <c r="AB643" i="1"/>
  <c r="AC643" i="1" s="1"/>
  <c r="X643" i="1"/>
  <c r="Y643" i="1" s="1"/>
  <c r="S654" i="1"/>
  <c r="T654" i="1" s="1"/>
  <c r="Z654" i="1"/>
  <c r="AA654" i="1" s="1"/>
  <c r="P654" i="1"/>
  <c r="V654" i="1"/>
  <c r="W654" i="1" s="1"/>
  <c r="AB659" i="1"/>
  <c r="AC659" i="1" s="1"/>
  <c r="X659" i="1"/>
  <c r="Y659" i="1" s="1"/>
  <c r="S670" i="1"/>
  <c r="T670" i="1" s="1"/>
  <c r="Z670" i="1"/>
  <c r="AA670" i="1" s="1"/>
  <c r="P670" i="1"/>
  <c r="V670" i="1"/>
  <c r="W670" i="1" s="1"/>
  <c r="AB675" i="1"/>
  <c r="AC675" i="1" s="1"/>
  <c r="X675" i="1"/>
  <c r="Y675" i="1" s="1"/>
  <c r="V699" i="1"/>
  <c r="W699" i="1" s="1"/>
  <c r="P699" i="1"/>
  <c r="Z699" i="1"/>
  <c r="AA699" i="1" s="1"/>
  <c r="S699" i="1"/>
  <c r="T699" i="1" s="1"/>
  <c r="V715" i="1"/>
  <c r="W715" i="1" s="1"/>
  <c r="P715" i="1"/>
  <c r="Z715" i="1"/>
  <c r="AA715" i="1" s="1"/>
  <c r="S715" i="1"/>
  <c r="T715" i="1" s="1"/>
  <c r="AB421" i="1"/>
  <c r="AC421" i="1" s="1"/>
  <c r="X421" i="1"/>
  <c r="Y421" i="1" s="1"/>
  <c r="AB429" i="1"/>
  <c r="AC429" i="1" s="1"/>
  <c r="X429" i="1"/>
  <c r="Y429" i="1" s="1"/>
  <c r="AB444" i="1"/>
  <c r="AC444" i="1" s="1"/>
  <c r="X444" i="1"/>
  <c r="Y444" i="1" s="1"/>
  <c r="P451" i="1"/>
  <c r="Z451" i="1"/>
  <c r="AA451" i="1" s="1"/>
  <c r="S451" i="1"/>
  <c r="T451" i="1" s="1"/>
  <c r="V451" i="1"/>
  <c r="W451" i="1" s="1"/>
  <c r="AB469" i="1"/>
  <c r="AC469" i="1" s="1"/>
  <c r="X469" i="1"/>
  <c r="Y469" i="1" s="1"/>
  <c r="AB479" i="1"/>
  <c r="AC479" i="1" s="1"/>
  <c r="X479" i="1"/>
  <c r="Y479" i="1" s="1"/>
  <c r="AB501" i="1"/>
  <c r="AC501" i="1" s="1"/>
  <c r="X501" i="1"/>
  <c r="Y501" i="1" s="1"/>
  <c r="AB511" i="1"/>
  <c r="AC511" i="1" s="1"/>
  <c r="X511" i="1"/>
  <c r="Y511" i="1" s="1"/>
  <c r="AB524" i="1"/>
  <c r="AC524" i="1" s="1"/>
  <c r="X524" i="1"/>
  <c r="Y524" i="1" s="1"/>
  <c r="X534" i="1"/>
  <c r="Y534" i="1" s="1"/>
  <c r="AB534" i="1"/>
  <c r="AC534" i="1" s="1"/>
  <c r="P541" i="1"/>
  <c r="Z541" i="1"/>
  <c r="AA541" i="1" s="1"/>
  <c r="V541" i="1"/>
  <c r="W541" i="1" s="1"/>
  <c r="S541" i="1"/>
  <c r="T541" i="1" s="1"/>
  <c r="S552" i="1"/>
  <c r="T552" i="1" s="1"/>
  <c r="V552" i="1"/>
  <c r="W552" i="1" s="1"/>
  <c r="Z552" i="1"/>
  <c r="AA552" i="1" s="1"/>
  <c r="P552" i="1"/>
  <c r="X563" i="1"/>
  <c r="Y563" i="1" s="1"/>
  <c r="AB563" i="1"/>
  <c r="AC563" i="1" s="1"/>
  <c r="S584" i="1"/>
  <c r="T584" i="1" s="1"/>
  <c r="V584" i="1"/>
  <c r="W584" i="1" s="1"/>
  <c r="Z584" i="1"/>
  <c r="AA584" i="1" s="1"/>
  <c r="P584" i="1"/>
  <c r="X595" i="1"/>
  <c r="Y595" i="1" s="1"/>
  <c r="AB595" i="1"/>
  <c r="AC595" i="1" s="1"/>
  <c r="S616" i="1"/>
  <c r="T616" i="1" s="1"/>
  <c r="V616" i="1"/>
  <c r="W616" i="1" s="1"/>
  <c r="Z616" i="1"/>
  <c r="AA616" i="1" s="1"/>
  <c r="P616" i="1"/>
  <c r="X627" i="1"/>
  <c r="Y627" i="1" s="1"/>
  <c r="AB627" i="1"/>
  <c r="AC627" i="1" s="1"/>
  <c r="AB699" i="1"/>
  <c r="AC699" i="1" s="1"/>
  <c r="X699" i="1"/>
  <c r="Y699" i="1" s="1"/>
  <c r="V725" i="1"/>
  <c r="W725" i="1" s="1"/>
  <c r="P725" i="1"/>
  <c r="Z725" i="1"/>
  <c r="AA725" i="1" s="1"/>
  <c r="S725" i="1"/>
  <c r="T725" i="1" s="1"/>
  <c r="V741" i="1"/>
  <c r="W741" i="1" s="1"/>
  <c r="P741" i="1"/>
  <c r="Z741" i="1"/>
  <c r="AA741" i="1" s="1"/>
  <c r="S741" i="1"/>
  <c r="T741" i="1" s="1"/>
  <c r="V757" i="1"/>
  <c r="W757" i="1" s="1"/>
  <c r="P757" i="1"/>
  <c r="Z757" i="1"/>
  <c r="AA757" i="1" s="1"/>
  <c r="S757" i="1"/>
  <c r="T757" i="1" s="1"/>
  <c r="Z774" i="1"/>
  <c r="AA774" i="1" s="1"/>
  <c r="P774" i="1"/>
  <c r="V774" i="1"/>
  <c r="W774" i="1" s="1"/>
  <c r="S774" i="1"/>
  <c r="T774" i="1" s="1"/>
  <c r="Z790" i="1"/>
  <c r="AA790" i="1" s="1"/>
  <c r="P790" i="1"/>
  <c r="V790" i="1"/>
  <c r="W790" i="1" s="1"/>
  <c r="S790" i="1"/>
  <c r="T790" i="1" s="1"/>
  <c r="Z806" i="1"/>
  <c r="AA806" i="1" s="1"/>
  <c r="P806" i="1"/>
  <c r="V806" i="1"/>
  <c r="W806" i="1" s="1"/>
  <c r="S806" i="1"/>
  <c r="T806" i="1" s="1"/>
  <c r="Z844" i="1"/>
  <c r="AA844" i="1" s="1"/>
  <c r="S844" i="1"/>
  <c r="T844" i="1" s="1"/>
  <c r="P844" i="1"/>
  <c r="V844" i="1"/>
  <c r="W844" i="1" s="1"/>
  <c r="Z860" i="1"/>
  <c r="AA860" i="1" s="1"/>
  <c r="S860" i="1"/>
  <c r="T860" i="1" s="1"/>
  <c r="P860" i="1"/>
  <c r="V860" i="1"/>
  <c r="W860" i="1" s="1"/>
  <c r="Z876" i="1"/>
  <c r="AA876" i="1" s="1"/>
  <c r="S876" i="1"/>
  <c r="T876" i="1" s="1"/>
  <c r="P876" i="1"/>
  <c r="V876" i="1"/>
  <c r="W876" i="1" s="1"/>
  <c r="Z892" i="1"/>
  <c r="AA892" i="1" s="1"/>
  <c r="S892" i="1"/>
  <c r="T892" i="1" s="1"/>
  <c r="P892" i="1"/>
  <c r="V892" i="1"/>
  <c r="W892" i="1" s="1"/>
  <c r="Z908" i="1"/>
  <c r="AA908" i="1" s="1"/>
  <c r="S908" i="1"/>
  <c r="T908" i="1" s="1"/>
  <c r="P908" i="1"/>
  <c r="V908" i="1"/>
  <c r="W908" i="1" s="1"/>
  <c r="V972" i="1"/>
  <c r="W972" i="1" s="1"/>
  <c r="P972" i="1"/>
  <c r="Z972" i="1"/>
  <c r="AA972" i="1" s="1"/>
  <c r="S972" i="1"/>
  <c r="T972" i="1" s="1"/>
  <c r="S1042" i="1"/>
  <c r="T1042" i="1" s="1"/>
  <c r="V1042" i="1"/>
  <c r="W1042" i="1" s="1"/>
  <c r="Z1042" i="1"/>
  <c r="AA1042" i="1" s="1"/>
  <c r="P1042" i="1"/>
  <c r="S1092" i="1"/>
  <c r="T1092" i="1" s="1"/>
  <c r="V1092" i="1"/>
  <c r="W1092" i="1" s="1"/>
  <c r="Z1092" i="1"/>
  <c r="AA1092" i="1" s="1"/>
  <c r="P1092" i="1"/>
  <c r="V709" i="1"/>
  <c r="W709" i="1" s="1"/>
  <c r="P709" i="1"/>
  <c r="S709" i="1"/>
  <c r="T709" i="1" s="1"/>
  <c r="Z709" i="1"/>
  <c r="AA709" i="1" s="1"/>
  <c r="AB719" i="1"/>
  <c r="AC719" i="1" s="1"/>
  <c r="X719" i="1"/>
  <c r="Y719" i="1" s="1"/>
  <c r="P943" i="1"/>
  <c r="Z943" i="1"/>
  <c r="AA943" i="1" s="1"/>
  <c r="S943" i="1"/>
  <c r="T943" i="1" s="1"/>
  <c r="V943" i="1"/>
  <c r="W943" i="1" s="1"/>
  <c r="X1067" i="1"/>
  <c r="Y1067" i="1" s="1"/>
  <c r="AB1067" i="1"/>
  <c r="AC1067" i="1" s="1"/>
  <c r="X1103" i="1"/>
  <c r="Y1103" i="1" s="1"/>
  <c r="AB1103" i="1"/>
  <c r="AC1103" i="1" s="1"/>
  <c r="X1145" i="1"/>
  <c r="Y1145" i="1" s="1"/>
  <c r="AB1145" i="1"/>
  <c r="AC1145" i="1" s="1"/>
  <c r="S783" i="1"/>
  <c r="T783" i="1" s="1"/>
  <c r="Z783" i="1"/>
  <c r="AA783" i="1" s="1"/>
  <c r="P783" i="1"/>
  <c r="V783" i="1"/>
  <c r="W783" i="1" s="1"/>
  <c r="S799" i="1"/>
  <c r="T799" i="1" s="1"/>
  <c r="Z799" i="1"/>
  <c r="AA799" i="1" s="1"/>
  <c r="P799" i="1"/>
  <c r="V799" i="1"/>
  <c r="W799" i="1" s="1"/>
  <c r="S819" i="1"/>
  <c r="T819" i="1" s="1"/>
  <c r="Z819" i="1"/>
  <c r="AA819" i="1" s="1"/>
  <c r="V819" i="1"/>
  <c r="W819" i="1" s="1"/>
  <c r="P819" i="1"/>
  <c r="X944" i="1"/>
  <c r="Y944" i="1" s="1"/>
  <c r="AB944" i="1"/>
  <c r="AC944" i="1" s="1"/>
  <c r="AB707" i="1"/>
  <c r="AC707" i="1" s="1"/>
  <c r="X707" i="1"/>
  <c r="Y707" i="1" s="1"/>
  <c r="AB954" i="1"/>
  <c r="AC954" i="1" s="1"/>
  <c r="X954" i="1"/>
  <c r="Y954" i="1" s="1"/>
  <c r="X1003" i="1"/>
  <c r="Y1003" i="1" s="1"/>
  <c r="AB1003" i="1"/>
  <c r="AC1003" i="1" s="1"/>
  <c r="S1040" i="1"/>
  <c r="T1040" i="1" s="1"/>
  <c r="V1040" i="1"/>
  <c r="W1040" i="1" s="1"/>
  <c r="Z1040" i="1"/>
  <c r="AA1040" i="1" s="1"/>
  <c r="P1040" i="1"/>
  <c r="X1199" i="1"/>
  <c r="Y1199" i="1" s="1"/>
  <c r="AB1199" i="1"/>
  <c r="AC1199" i="1" s="1"/>
  <c r="S1216" i="1"/>
  <c r="T1216" i="1" s="1"/>
  <c r="V1216" i="1"/>
  <c r="W1216" i="1" s="1"/>
  <c r="Z1216" i="1"/>
  <c r="AA1216" i="1" s="1"/>
  <c r="P1216" i="1"/>
  <c r="S1246" i="1"/>
  <c r="T1246" i="1" s="1"/>
  <c r="V1246" i="1"/>
  <c r="W1246" i="1" s="1"/>
  <c r="Z1246" i="1"/>
  <c r="AA1246" i="1" s="1"/>
  <c r="P1246" i="1"/>
  <c r="P1462" i="1"/>
  <c r="S1462" i="1"/>
  <c r="T1462" i="1" s="1"/>
  <c r="Z1462" i="1"/>
  <c r="AA1462" i="1" s="1"/>
  <c r="V1462" i="1"/>
  <c r="W1462" i="1" s="1"/>
  <c r="Z818" i="1"/>
  <c r="AA818" i="1" s="1"/>
  <c r="V818" i="1"/>
  <c r="W818" i="1" s="1"/>
  <c r="S818" i="1"/>
  <c r="T818" i="1" s="1"/>
  <c r="X956" i="1"/>
  <c r="Y956" i="1" s="1"/>
  <c r="AB956" i="1"/>
  <c r="AC956" i="1" s="1"/>
  <c r="V974" i="1"/>
  <c r="W974" i="1" s="1"/>
  <c r="P974" i="1"/>
  <c r="S974" i="1"/>
  <c r="T974" i="1" s="1"/>
  <c r="Z974" i="1"/>
  <c r="AA974" i="1" s="1"/>
  <c r="S1012" i="1"/>
  <c r="T1012" i="1" s="1"/>
  <c r="V1012" i="1"/>
  <c r="W1012" i="1" s="1"/>
  <c r="P1012" i="1"/>
  <c r="Z1012" i="1"/>
  <c r="AA1012" i="1" s="1"/>
  <c r="S1018" i="1"/>
  <c r="T1018" i="1" s="1"/>
  <c r="V1018" i="1"/>
  <c r="W1018" i="1" s="1"/>
  <c r="Z1018" i="1"/>
  <c r="AA1018" i="1" s="1"/>
  <c r="P1018" i="1"/>
  <c r="X1043" i="1"/>
  <c r="Y1043" i="1" s="1"/>
  <c r="AB1043" i="1"/>
  <c r="AC1043" i="1" s="1"/>
  <c r="S1048" i="1"/>
  <c r="T1048" i="1" s="1"/>
  <c r="V1048" i="1"/>
  <c r="W1048" i="1" s="1"/>
  <c r="Z1048" i="1"/>
  <c r="AA1048" i="1" s="1"/>
  <c r="P1048" i="1"/>
  <c r="X1079" i="1"/>
  <c r="Y1079" i="1" s="1"/>
  <c r="AB1079" i="1"/>
  <c r="AC1079" i="1" s="1"/>
  <c r="S1110" i="1"/>
  <c r="T1110" i="1" s="1"/>
  <c r="V1110" i="1"/>
  <c r="W1110" i="1" s="1"/>
  <c r="Z1110" i="1"/>
  <c r="AA1110" i="1" s="1"/>
  <c r="P1110" i="1"/>
  <c r="X1137" i="1"/>
  <c r="Y1137" i="1" s="1"/>
  <c r="AB1137" i="1"/>
  <c r="AC1137" i="1" s="1"/>
  <c r="X1165" i="1"/>
  <c r="Y1165" i="1" s="1"/>
  <c r="AB1165" i="1"/>
  <c r="AC1165" i="1" s="1"/>
  <c r="S1180" i="1"/>
  <c r="T1180" i="1" s="1"/>
  <c r="V1180" i="1"/>
  <c r="W1180" i="1" s="1"/>
  <c r="Z1180" i="1"/>
  <c r="AA1180" i="1" s="1"/>
  <c r="P1180" i="1"/>
  <c r="X1191" i="1"/>
  <c r="Y1191" i="1" s="1"/>
  <c r="AB1191" i="1"/>
  <c r="AC1191" i="1" s="1"/>
  <c r="S1208" i="1"/>
  <c r="T1208" i="1" s="1"/>
  <c r="V1208" i="1"/>
  <c r="W1208" i="1" s="1"/>
  <c r="Z1208" i="1"/>
  <c r="AA1208" i="1" s="1"/>
  <c r="P1208" i="1"/>
  <c r="S1238" i="1"/>
  <c r="T1238" i="1" s="1"/>
  <c r="V1238" i="1"/>
  <c r="W1238" i="1" s="1"/>
  <c r="Z1238" i="1"/>
  <c r="AA1238" i="1" s="1"/>
  <c r="P1238" i="1"/>
  <c r="P1281" i="1"/>
  <c r="S1281" i="1"/>
  <c r="T1281" i="1" s="1"/>
  <c r="Z1281" i="1"/>
  <c r="AA1281" i="1" s="1"/>
  <c r="V1281" i="1"/>
  <c r="W1281" i="1" s="1"/>
  <c r="P1363" i="1"/>
  <c r="S1363" i="1"/>
  <c r="T1363" i="1" s="1"/>
  <c r="Z1363" i="1"/>
  <c r="AA1363" i="1" s="1"/>
  <c r="V1363" i="1"/>
  <c r="W1363" i="1" s="1"/>
  <c r="P1511" i="1"/>
  <c r="S1511" i="1"/>
  <c r="T1511" i="1" s="1"/>
  <c r="Z1511" i="1"/>
  <c r="AA1511" i="1" s="1"/>
  <c r="V1511" i="1"/>
  <c r="W1511" i="1" s="1"/>
  <c r="S682" i="1"/>
  <c r="T682" i="1" s="1"/>
  <c r="Z682" i="1"/>
  <c r="AA682" i="1" s="1"/>
  <c r="P682" i="1"/>
  <c r="V682" i="1"/>
  <c r="W682" i="1" s="1"/>
  <c r="S686" i="1"/>
  <c r="T686" i="1" s="1"/>
  <c r="Z686" i="1"/>
  <c r="AA686" i="1" s="1"/>
  <c r="P686" i="1"/>
  <c r="V686" i="1"/>
  <c r="W686" i="1" s="1"/>
  <c r="S690" i="1"/>
  <c r="T690" i="1" s="1"/>
  <c r="Z690" i="1"/>
  <c r="AA690" i="1" s="1"/>
  <c r="P690" i="1"/>
  <c r="V690" i="1"/>
  <c r="W690" i="1" s="1"/>
  <c r="S694" i="1"/>
  <c r="T694" i="1" s="1"/>
  <c r="Z694" i="1"/>
  <c r="AA694" i="1" s="1"/>
  <c r="P694" i="1"/>
  <c r="V694" i="1"/>
  <c r="W694" i="1" s="1"/>
  <c r="S698" i="1"/>
  <c r="T698" i="1" s="1"/>
  <c r="Z698" i="1"/>
  <c r="AA698" i="1" s="1"/>
  <c r="P698" i="1"/>
  <c r="V698" i="1"/>
  <c r="W698" i="1" s="1"/>
  <c r="S702" i="1"/>
  <c r="T702" i="1" s="1"/>
  <c r="Z702" i="1"/>
  <c r="AA702" i="1" s="1"/>
  <c r="P702" i="1"/>
  <c r="V702" i="1"/>
  <c r="W702" i="1" s="1"/>
  <c r="S706" i="1"/>
  <c r="T706" i="1" s="1"/>
  <c r="Z706" i="1"/>
  <c r="AA706" i="1" s="1"/>
  <c r="P706" i="1"/>
  <c r="V706" i="1"/>
  <c r="W706" i="1" s="1"/>
  <c r="S710" i="1"/>
  <c r="T710" i="1" s="1"/>
  <c r="Z710" i="1"/>
  <c r="AA710" i="1" s="1"/>
  <c r="P710" i="1"/>
  <c r="V710" i="1"/>
  <c r="W710" i="1" s="1"/>
  <c r="S714" i="1"/>
  <c r="T714" i="1" s="1"/>
  <c r="Z714" i="1"/>
  <c r="AA714" i="1" s="1"/>
  <c r="P714" i="1"/>
  <c r="V714" i="1"/>
  <c r="W714" i="1" s="1"/>
  <c r="S718" i="1"/>
  <c r="T718" i="1" s="1"/>
  <c r="Z718" i="1"/>
  <c r="AA718" i="1" s="1"/>
  <c r="P718" i="1"/>
  <c r="V718" i="1"/>
  <c r="W718" i="1" s="1"/>
  <c r="S722" i="1"/>
  <c r="T722" i="1" s="1"/>
  <c r="Z722" i="1"/>
  <c r="AA722" i="1" s="1"/>
  <c r="P722" i="1"/>
  <c r="V722" i="1"/>
  <c r="W722" i="1" s="1"/>
  <c r="AB729" i="1"/>
  <c r="AC729" i="1" s="1"/>
  <c r="X729" i="1"/>
  <c r="Y729" i="1" s="1"/>
  <c r="AB737" i="1"/>
  <c r="AC737" i="1" s="1"/>
  <c r="X737" i="1"/>
  <c r="Y737" i="1" s="1"/>
  <c r="AB745" i="1"/>
  <c r="AC745" i="1" s="1"/>
  <c r="X745" i="1"/>
  <c r="Y745" i="1" s="1"/>
  <c r="AB753" i="1"/>
  <c r="AC753" i="1" s="1"/>
  <c r="X753" i="1"/>
  <c r="Y753" i="1" s="1"/>
  <c r="AB761" i="1"/>
  <c r="AC761" i="1" s="1"/>
  <c r="X761" i="1"/>
  <c r="Y761" i="1" s="1"/>
  <c r="AB769" i="1"/>
  <c r="AC769" i="1" s="1"/>
  <c r="X769" i="1"/>
  <c r="Y769" i="1" s="1"/>
  <c r="S777" i="1"/>
  <c r="T777" i="1" s="1"/>
  <c r="V777" i="1"/>
  <c r="W777" i="1" s="1"/>
  <c r="P777" i="1"/>
  <c r="Z777" i="1"/>
  <c r="AA777" i="1" s="1"/>
  <c r="S785" i="1"/>
  <c r="T785" i="1" s="1"/>
  <c r="V785" i="1"/>
  <c r="W785" i="1" s="1"/>
  <c r="P785" i="1"/>
  <c r="Z785" i="1"/>
  <c r="AA785" i="1" s="1"/>
  <c r="S793" i="1"/>
  <c r="T793" i="1" s="1"/>
  <c r="V793" i="1"/>
  <c r="W793" i="1" s="1"/>
  <c r="P793" i="1"/>
  <c r="Z793" i="1"/>
  <c r="AA793" i="1" s="1"/>
  <c r="S801" i="1"/>
  <c r="T801" i="1" s="1"/>
  <c r="V801" i="1"/>
  <c r="W801" i="1" s="1"/>
  <c r="P801" i="1"/>
  <c r="Z801" i="1"/>
  <c r="AA801" i="1" s="1"/>
  <c r="S809" i="1"/>
  <c r="T809" i="1" s="1"/>
  <c r="V809" i="1"/>
  <c r="W809" i="1" s="1"/>
  <c r="P809" i="1"/>
  <c r="Z809" i="1"/>
  <c r="AA809" i="1" s="1"/>
  <c r="S817" i="1"/>
  <c r="T817" i="1" s="1"/>
  <c r="V817" i="1"/>
  <c r="W817" i="1" s="1"/>
  <c r="P817" i="1"/>
  <c r="Z817" i="1"/>
  <c r="AA817" i="1" s="1"/>
  <c r="S825" i="1"/>
  <c r="T825" i="1" s="1"/>
  <c r="V825" i="1"/>
  <c r="W825" i="1" s="1"/>
  <c r="P825" i="1"/>
  <c r="Z825" i="1"/>
  <c r="AA825" i="1" s="1"/>
  <c r="S833" i="1"/>
  <c r="T833" i="1" s="1"/>
  <c r="V833" i="1"/>
  <c r="W833" i="1" s="1"/>
  <c r="P833" i="1"/>
  <c r="Z833" i="1"/>
  <c r="AA833" i="1" s="1"/>
  <c r="Z842" i="1"/>
  <c r="AA842" i="1" s="1"/>
  <c r="P842" i="1"/>
  <c r="V842" i="1"/>
  <c r="W842" i="1" s="1"/>
  <c r="S842" i="1"/>
  <c r="T842" i="1" s="1"/>
  <c r="Z850" i="1"/>
  <c r="AA850" i="1" s="1"/>
  <c r="P850" i="1"/>
  <c r="V850" i="1"/>
  <c r="W850" i="1" s="1"/>
  <c r="S850" i="1"/>
  <c r="T850" i="1" s="1"/>
  <c r="Z858" i="1"/>
  <c r="AA858" i="1" s="1"/>
  <c r="P858" i="1"/>
  <c r="V858" i="1"/>
  <c r="W858" i="1" s="1"/>
  <c r="S858" i="1"/>
  <c r="T858" i="1" s="1"/>
  <c r="Z866" i="1"/>
  <c r="AA866" i="1" s="1"/>
  <c r="P866" i="1"/>
  <c r="V866" i="1"/>
  <c r="W866" i="1" s="1"/>
  <c r="S866" i="1"/>
  <c r="T866" i="1" s="1"/>
  <c r="Z874" i="1"/>
  <c r="AA874" i="1" s="1"/>
  <c r="P874" i="1"/>
  <c r="V874" i="1"/>
  <c r="W874" i="1" s="1"/>
  <c r="S874" i="1"/>
  <c r="T874" i="1" s="1"/>
  <c r="Z882" i="1"/>
  <c r="AA882" i="1" s="1"/>
  <c r="P882" i="1"/>
  <c r="V882" i="1"/>
  <c r="W882" i="1" s="1"/>
  <c r="S882" i="1"/>
  <c r="T882" i="1" s="1"/>
  <c r="Z890" i="1"/>
  <c r="AA890" i="1" s="1"/>
  <c r="P890" i="1"/>
  <c r="V890" i="1"/>
  <c r="W890" i="1" s="1"/>
  <c r="S890" i="1"/>
  <c r="T890" i="1" s="1"/>
  <c r="Z898" i="1"/>
  <c r="AA898" i="1" s="1"/>
  <c r="P898" i="1"/>
  <c r="V898" i="1"/>
  <c r="W898" i="1" s="1"/>
  <c r="S898" i="1"/>
  <c r="T898" i="1" s="1"/>
  <c r="Z906" i="1"/>
  <c r="AA906" i="1" s="1"/>
  <c r="P906" i="1"/>
  <c r="V906" i="1"/>
  <c r="W906" i="1" s="1"/>
  <c r="S906" i="1"/>
  <c r="T906" i="1" s="1"/>
  <c r="Z914" i="1"/>
  <c r="AA914" i="1" s="1"/>
  <c r="V914" i="1"/>
  <c r="W914" i="1" s="1"/>
  <c r="S914" i="1"/>
  <c r="T914" i="1" s="1"/>
  <c r="Z922" i="1"/>
  <c r="AA922" i="1" s="1"/>
  <c r="P922" i="1"/>
  <c r="V922" i="1"/>
  <c r="W922" i="1" s="1"/>
  <c r="S922" i="1"/>
  <c r="T922" i="1" s="1"/>
  <c r="Z930" i="1"/>
  <c r="AA930" i="1" s="1"/>
  <c r="P930" i="1"/>
  <c r="V930" i="1"/>
  <c r="W930" i="1" s="1"/>
  <c r="S930" i="1"/>
  <c r="T930" i="1" s="1"/>
  <c r="V960" i="1"/>
  <c r="W960" i="1" s="1"/>
  <c r="P960" i="1"/>
  <c r="Z960" i="1"/>
  <c r="AA960" i="1" s="1"/>
  <c r="S960" i="1"/>
  <c r="T960" i="1" s="1"/>
  <c r="X974" i="1"/>
  <c r="Y974" i="1" s="1"/>
  <c r="AB974" i="1"/>
  <c r="AC974" i="1" s="1"/>
  <c r="X991" i="1"/>
  <c r="Y991" i="1" s="1"/>
  <c r="AB991" i="1"/>
  <c r="AC991" i="1" s="1"/>
  <c r="X1021" i="1"/>
  <c r="Y1021" i="1" s="1"/>
  <c r="AB1021" i="1"/>
  <c r="AC1021" i="1" s="1"/>
  <c r="S1052" i="1"/>
  <c r="T1052" i="1" s="1"/>
  <c r="V1052" i="1"/>
  <c r="W1052" i="1" s="1"/>
  <c r="P1052" i="1"/>
  <c r="Z1052" i="1"/>
  <c r="AA1052" i="1" s="1"/>
  <c r="S1058" i="1"/>
  <c r="T1058" i="1" s="1"/>
  <c r="V1058" i="1"/>
  <c r="W1058" i="1" s="1"/>
  <c r="Z1058" i="1"/>
  <c r="AA1058" i="1" s="1"/>
  <c r="P1058" i="1"/>
  <c r="X1083" i="1"/>
  <c r="Y1083" i="1" s="1"/>
  <c r="AB1083" i="1"/>
  <c r="AC1083" i="1" s="1"/>
  <c r="X1093" i="1"/>
  <c r="Y1093" i="1" s="1"/>
  <c r="AB1093" i="1"/>
  <c r="AC1093" i="1" s="1"/>
  <c r="S1108" i="1"/>
  <c r="T1108" i="1" s="1"/>
  <c r="V1108" i="1"/>
  <c r="W1108" i="1" s="1"/>
  <c r="Z1108" i="1"/>
  <c r="AA1108" i="1" s="1"/>
  <c r="P1108" i="1"/>
  <c r="X1119" i="1"/>
  <c r="Y1119" i="1" s="1"/>
  <c r="AB1119" i="1"/>
  <c r="AC1119" i="1" s="1"/>
  <c r="S1136" i="1"/>
  <c r="T1136" i="1" s="1"/>
  <c r="V1136" i="1"/>
  <c r="W1136" i="1" s="1"/>
  <c r="Z1136" i="1"/>
  <c r="AA1136" i="1" s="1"/>
  <c r="P1136" i="1"/>
  <c r="S1166" i="1"/>
  <c r="T1166" i="1" s="1"/>
  <c r="V1166" i="1"/>
  <c r="W1166" i="1" s="1"/>
  <c r="Z1166" i="1"/>
  <c r="AA1166" i="1" s="1"/>
  <c r="P1166" i="1"/>
  <c r="X1193" i="1"/>
  <c r="Y1193" i="1" s="1"/>
  <c r="AB1193" i="1"/>
  <c r="AC1193" i="1" s="1"/>
  <c r="X1221" i="1"/>
  <c r="Y1221" i="1" s="1"/>
  <c r="AB1221" i="1"/>
  <c r="AC1221" i="1" s="1"/>
  <c r="S1236" i="1"/>
  <c r="T1236" i="1" s="1"/>
  <c r="V1236" i="1"/>
  <c r="W1236" i="1" s="1"/>
  <c r="Z1236" i="1"/>
  <c r="AA1236" i="1" s="1"/>
  <c r="P1236" i="1"/>
  <c r="X1247" i="1"/>
  <c r="Y1247" i="1" s="1"/>
  <c r="AB1247" i="1"/>
  <c r="AC1247" i="1" s="1"/>
  <c r="AB1307" i="1"/>
  <c r="AC1307" i="1" s="1"/>
  <c r="X1307" i="1"/>
  <c r="Y1307" i="1" s="1"/>
  <c r="P1435" i="1"/>
  <c r="S1435" i="1"/>
  <c r="T1435" i="1" s="1"/>
  <c r="Z1435" i="1"/>
  <c r="AA1435" i="1" s="1"/>
  <c r="V1435" i="1"/>
  <c r="W1435" i="1" s="1"/>
  <c r="AB1480" i="1"/>
  <c r="AC1480" i="1" s="1"/>
  <c r="X1480" i="1"/>
  <c r="Y1480" i="1" s="1"/>
  <c r="Z55" i="1"/>
  <c r="AA55" i="1" s="1"/>
  <c r="V55" i="1"/>
  <c r="W55" i="1" s="1"/>
  <c r="P55" i="1"/>
  <c r="S55" i="1"/>
  <c r="T55" i="1" s="1"/>
  <c r="Z79" i="1"/>
  <c r="AA79" i="1" s="1"/>
  <c r="V79" i="1"/>
  <c r="W79" i="1" s="1"/>
  <c r="P79" i="1"/>
  <c r="S79" i="1"/>
  <c r="T79" i="1" s="1"/>
  <c r="Z83" i="1"/>
  <c r="AA83" i="1" s="1"/>
  <c r="V83" i="1"/>
  <c r="W83" i="1" s="1"/>
  <c r="S83" i="1"/>
  <c r="T83" i="1" s="1"/>
  <c r="P83" i="1"/>
  <c r="Z87" i="1"/>
  <c r="AA87" i="1" s="1"/>
  <c r="V87" i="1"/>
  <c r="W87" i="1" s="1"/>
  <c r="P87" i="1"/>
  <c r="S87" i="1"/>
  <c r="T87" i="1" s="1"/>
  <c r="Z91" i="1"/>
  <c r="AA91" i="1" s="1"/>
  <c r="V91" i="1"/>
  <c r="W91" i="1" s="1"/>
  <c r="S91" i="1"/>
  <c r="T91" i="1" s="1"/>
  <c r="P91" i="1"/>
  <c r="Z233" i="1"/>
  <c r="AA233" i="1" s="1"/>
  <c r="V233" i="1"/>
  <c r="W233" i="1" s="1"/>
  <c r="P233" i="1"/>
  <c r="S233" i="1"/>
  <c r="T233" i="1" s="1"/>
  <c r="Z237" i="1"/>
  <c r="AA237" i="1" s="1"/>
  <c r="V237" i="1"/>
  <c r="W237" i="1" s="1"/>
  <c r="S237" i="1"/>
  <c r="T237" i="1" s="1"/>
  <c r="P237" i="1"/>
  <c r="Z241" i="1"/>
  <c r="AA241" i="1" s="1"/>
  <c r="V241" i="1"/>
  <c r="W241" i="1" s="1"/>
  <c r="P241" i="1"/>
  <c r="S241" i="1"/>
  <c r="T241" i="1" s="1"/>
  <c r="Z245" i="1"/>
  <c r="AA245" i="1" s="1"/>
  <c r="V245" i="1"/>
  <c r="W245" i="1" s="1"/>
  <c r="S245" i="1"/>
  <c r="T245" i="1" s="1"/>
  <c r="P245" i="1"/>
  <c r="Z249" i="1"/>
  <c r="AA249" i="1" s="1"/>
  <c r="V249" i="1"/>
  <c r="W249" i="1" s="1"/>
  <c r="P249" i="1"/>
  <c r="S249" i="1"/>
  <c r="T249" i="1" s="1"/>
  <c r="Z253" i="1"/>
  <c r="AA253" i="1" s="1"/>
  <c r="V253" i="1"/>
  <c r="W253" i="1" s="1"/>
  <c r="S253" i="1"/>
  <c r="T253" i="1" s="1"/>
  <c r="P253" i="1"/>
  <c r="Z257" i="1"/>
  <c r="AA257" i="1" s="1"/>
  <c r="V257" i="1"/>
  <c r="W257" i="1" s="1"/>
  <c r="P257" i="1"/>
  <c r="S257" i="1"/>
  <c r="T257" i="1" s="1"/>
  <c r="Z261" i="1"/>
  <c r="AA261" i="1" s="1"/>
  <c r="V261" i="1"/>
  <c r="W261" i="1" s="1"/>
  <c r="S261" i="1"/>
  <c r="T261" i="1" s="1"/>
  <c r="P261" i="1"/>
  <c r="Z265" i="1"/>
  <c r="AA265" i="1" s="1"/>
  <c r="V265" i="1"/>
  <c r="W265" i="1" s="1"/>
  <c r="P265" i="1"/>
  <c r="S265" i="1"/>
  <c r="T265" i="1" s="1"/>
  <c r="Z269" i="1"/>
  <c r="AA269" i="1" s="1"/>
  <c r="V269" i="1"/>
  <c r="W269" i="1" s="1"/>
  <c r="S269" i="1"/>
  <c r="T269" i="1" s="1"/>
  <c r="P269" i="1"/>
  <c r="Z273" i="1"/>
  <c r="AA273" i="1" s="1"/>
  <c r="V273" i="1"/>
  <c r="W273" i="1" s="1"/>
  <c r="P273" i="1"/>
  <c r="S273" i="1"/>
  <c r="T273" i="1" s="1"/>
  <c r="Z277" i="1"/>
  <c r="AA277" i="1" s="1"/>
  <c r="V277" i="1"/>
  <c r="W277" i="1" s="1"/>
  <c r="S277" i="1"/>
  <c r="T277" i="1" s="1"/>
  <c r="P277" i="1"/>
  <c r="Z281" i="1"/>
  <c r="AA281" i="1" s="1"/>
  <c r="V281" i="1"/>
  <c r="W281" i="1" s="1"/>
  <c r="P281" i="1"/>
  <c r="S281" i="1"/>
  <c r="T281" i="1" s="1"/>
  <c r="Z285" i="1"/>
  <c r="AA285" i="1" s="1"/>
  <c r="V285" i="1"/>
  <c r="W285" i="1" s="1"/>
  <c r="S285" i="1"/>
  <c r="T285" i="1" s="1"/>
  <c r="P285" i="1"/>
  <c r="Z289" i="1"/>
  <c r="AA289" i="1" s="1"/>
  <c r="V289" i="1"/>
  <c r="W289" i="1" s="1"/>
  <c r="P289" i="1"/>
  <c r="S289" i="1"/>
  <c r="T289" i="1" s="1"/>
  <c r="Z293" i="1"/>
  <c r="AA293" i="1" s="1"/>
  <c r="V293" i="1"/>
  <c r="W293" i="1" s="1"/>
  <c r="S293" i="1"/>
  <c r="T293" i="1" s="1"/>
  <c r="P293" i="1"/>
  <c r="Z297" i="1"/>
  <c r="AA297" i="1" s="1"/>
  <c r="V297" i="1"/>
  <c r="W297" i="1" s="1"/>
  <c r="P297" i="1"/>
  <c r="S297" i="1"/>
  <c r="T297" i="1" s="1"/>
  <c r="Z320" i="1"/>
  <c r="AA320" i="1" s="1"/>
  <c r="V320" i="1"/>
  <c r="W320" i="1" s="1"/>
  <c r="S320" i="1"/>
  <c r="T320" i="1" s="1"/>
  <c r="P320" i="1"/>
  <c r="Z324" i="1"/>
  <c r="AA324" i="1" s="1"/>
  <c r="V324" i="1"/>
  <c r="W324" i="1" s="1"/>
  <c r="P324" i="1"/>
  <c r="S324" i="1"/>
  <c r="T324" i="1" s="1"/>
  <c r="Z328" i="1"/>
  <c r="AA328" i="1" s="1"/>
  <c r="V328" i="1"/>
  <c r="W328" i="1" s="1"/>
  <c r="S328" i="1"/>
  <c r="T328" i="1" s="1"/>
  <c r="P328" i="1"/>
  <c r="Z332" i="1"/>
  <c r="AA332" i="1" s="1"/>
  <c r="V332" i="1"/>
  <c r="W332" i="1" s="1"/>
  <c r="P332" i="1"/>
  <c r="S332" i="1"/>
  <c r="T332" i="1" s="1"/>
  <c r="Z336" i="1"/>
  <c r="AA336" i="1" s="1"/>
  <c r="V336" i="1"/>
  <c r="W336" i="1" s="1"/>
  <c r="S336" i="1"/>
  <c r="T336" i="1" s="1"/>
  <c r="P336" i="1"/>
  <c r="Z340" i="1"/>
  <c r="AA340" i="1" s="1"/>
  <c r="V340" i="1"/>
  <c r="W340" i="1" s="1"/>
  <c r="P340" i="1"/>
  <c r="S340" i="1"/>
  <c r="T340" i="1" s="1"/>
  <c r="Z344" i="1"/>
  <c r="AA344" i="1" s="1"/>
  <c r="V344" i="1"/>
  <c r="W344" i="1" s="1"/>
  <c r="S344" i="1"/>
  <c r="T344" i="1" s="1"/>
  <c r="P344" i="1"/>
  <c r="Z348" i="1"/>
  <c r="AA348" i="1" s="1"/>
  <c r="V348" i="1"/>
  <c r="W348" i="1" s="1"/>
  <c r="P348" i="1"/>
  <c r="S348" i="1"/>
  <c r="T348" i="1" s="1"/>
  <c r="Z352" i="1"/>
  <c r="AA352" i="1" s="1"/>
  <c r="V352" i="1"/>
  <c r="W352" i="1" s="1"/>
  <c r="S352" i="1"/>
  <c r="T352" i="1" s="1"/>
  <c r="P352" i="1"/>
  <c r="Z356" i="1"/>
  <c r="AA356" i="1" s="1"/>
  <c r="V356" i="1"/>
  <c r="W356" i="1" s="1"/>
  <c r="P356" i="1"/>
  <c r="S356" i="1"/>
  <c r="T356" i="1" s="1"/>
  <c r="Z360" i="1"/>
  <c r="AA360" i="1" s="1"/>
  <c r="V360" i="1"/>
  <c r="W360" i="1" s="1"/>
  <c r="S360" i="1"/>
  <c r="T360" i="1" s="1"/>
  <c r="P360" i="1"/>
  <c r="Z410" i="1"/>
  <c r="AA410" i="1" s="1"/>
  <c r="V410" i="1"/>
  <c r="W410" i="1" s="1"/>
  <c r="P410" i="1"/>
  <c r="S410" i="1"/>
  <c r="T410" i="1" s="1"/>
  <c r="AB431" i="1"/>
  <c r="AC431" i="1" s="1"/>
  <c r="X431" i="1"/>
  <c r="Y431" i="1" s="1"/>
  <c r="AB439" i="1"/>
  <c r="AC439" i="1" s="1"/>
  <c r="X439" i="1"/>
  <c r="Y439" i="1" s="1"/>
  <c r="AB447" i="1"/>
  <c r="AC447" i="1" s="1"/>
  <c r="X447" i="1"/>
  <c r="Y447" i="1" s="1"/>
  <c r="AB455" i="1"/>
  <c r="AC455" i="1" s="1"/>
  <c r="X455" i="1"/>
  <c r="Y455" i="1" s="1"/>
  <c r="AB467" i="1"/>
  <c r="AC467" i="1" s="1"/>
  <c r="X467" i="1"/>
  <c r="Y467" i="1" s="1"/>
  <c r="AB475" i="1"/>
  <c r="AC475" i="1" s="1"/>
  <c r="X475" i="1"/>
  <c r="Y475" i="1" s="1"/>
  <c r="AB483" i="1"/>
  <c r="AC483" i="1" s="1"/>
  <c r="X483" i="1"/>
  <c r="Y483" i="1" s="1"/>
  <c r="AB491" i="1"/>
  <c r="AC491" i="1" s="1"/>
  <c r="X491" i="1"/>
  <c r="Y491" i="1" s="1"/>
  <c r="AB499" i="1"/>
  <c r="AC499" i="1" s="1"/>
  <c r="X499" i="1"/>
  <c r="Y499" i="1" s="1"/>
  <c r="AB507" i="1"/>
  <c r="AC507" i="1" s="1"/>
  <c r="X507" i="1"/>
  <c r="Y507" i="1" s="1"/>
  <c r="S553" i="1"/>
  <c r="T553" i="1" s="1"/>
  <c r="P553" i="1"/>
  <c r="V553" i="1"/>
  <c r="W553" i="1" s="1"/>
  <c r="Z553" i="1"/>
  <c r="AA553" i="1" s="1"/>
  <c r="S557" i="1"/>
  <c r="T557" i="1" s="1"/>
  <c r="Z557" i="1"/>
  <c r="AA557" i="1" s="1"/>
  <c r="P557" i="1"/>
  <c r="V557" i="1"/>
  <c r="W557" i="1" s="1"/>
  <c r="S561" i="1"/>
  <c r="T561" i="1" s="1"/>
  <c r="P561" i="1"/>
  <c r="V561" i="1"/>
  <c r="W561" i="1" s="1"/>
  <c r="Z561" i="1"/>
  <c r="AA561" i="1" s="1"/>
  <c r="S565" i="1"/>
  <c r="T565" i="1" s="1"/>
  <c r="Z565" i="1"/>
  <c r="AA565" i="1" s="1"/>
  <c r="P565" i="1"/>
  <c r="V565" i="1"/>
  <c r="W565" i="1" s="1"/>
  <c r="S569" i="1"/>
  <c r="T569" i="1" s="1"/>
  <c r="P569" i="1"/>
  <c r="V569" i="1"/>
  <c r="W569" i="1" s="1"/>
  <c r="Z569" i="1"/>
  <c r="AA569" i="1" s="1"/>
  <c r="S573" i="1"/>
  <c r="T573" i="1" s="1"/>
  <c r="Z573" i="1"/>
  <c r="AA573" i="1" s="1"/>
  <c r="P573" i="1"/>
  <c r="V573" i="1"/>
  <c r="W573" i="1" s="1"/>
  <c r="S577" i="1"/>
  <c r="T577" i="1" s="1"/>
  <c r="P577" i="1"/>
  <c r="V577" i="1"/>
  <c r="W577" i="1" s="1"/>
  <c r="Z577" i="1"/>
  <c r="AA577" i="1" s="1"/>
  <c r="S581" i="1"/>
  <c r="T581" i="1" s="1"/>
  <c r="Z581" i="1"/>
  <c r="AA581" i="1" s="1"/>
  <c r="P581" i="1"/>
  <c r="V581" i="1"/>
  <c r="W581" i="1" s="1"/>
  <c r="S585" i="1"/>
  <c r="T585" i="1" s="1"/>
  <c r="P585" i="1"/>
  <c r="V585" i="1"/>
  <c r="W585" i="1" s="1"/>
  <c r="Z585" i="1"/>
  <c r="AA585" i="1" s="1"/>
  <c r="S589" i="1"/>
  <c r="T589" i="1" s="1"/>
  <c r="Z589" i="1"/>
  <c r="AA589" i="1" s="1"/>
  <c r="P589" i="1"/>
  <c r="V589" i="1"/>
  <c r="W589" i="1" s="1"/>
  <c r="S593" i="1"/>
  <c r="T593" i="1" s="1"/>
  <c r="P593" i="1"/>
  <c r="V593" i="1"/>
  <c r="W593" i="1" s="1"/>
  <c r="Z593" i="1"/>
  <c r="AA593" i="1" s="1"/>
  <c r="S597" i="1"/>
  <c r="T597" i="1" s="1"/>
  <c r="Z597" i="1"/>
  <c r="AA597" i="1" s="1"/>
  <c r="P597" i="1"/>
  <c r="V597" i="1"/>
  <c r="W597" i="1" s="1"/>
  <c r="S601" i="1"/>
  <c r="T601" i="1" s="1"/>
  <c r="P601" i="1"/>
  <c r="V601" i="1"/>
  <c r="W601" i="1" s="1"/>
  <c r="Z601" i="1"/>
  <c r="AA601" i="1" s="1"/>
  <c r="S605" i="1"/>
  <c r="T605" i="1" s="1"/>
  <c r="Z605" i="1"/>
  <c r="AA605" i="1" s="1"/>
  <c r="P605" i="1"/>
  <c r="V605" i="1"/>
  <c r="W605" i="1" s="1"/>
  <c r="S609" i="1"/>
  <c r="T609" i="1" s="1"/>
  <c r="P609" i="1"/>
  <c r="V609" i="1"/>
  <c r="W609" i="1" s="1"/>
  <c r="Z609" i="1"/>
  <c r="AA609" i="1" s="1"/>
  <c r="S613" i="1"/>
  <c r="T613" i="1" s="1"/>
  <c r="Z613" i="1"/>
  <c r="AA613" i="1" s="1"/>
  <c r="P613" i="1"/>
  <c r="V613" i="1"/>
  <c r="W613" i="1" s="1"/>
  <c r="S617" i="1"/>
  <c r="T617" i="1" s="1"/>
  <c r="V617" i="1"/>
  <c r="W617" i="1" s="1"/>
  <c r="Z617" i="1"/>
  <c r="AA617" i="1" s="1"/>
  <c r="S621" i="1"/>
  <c r="T621" i="1" s="1"/>
  <c r="Z621" i="1"/>
  <c r="AA621" i="1" s="1"/>
  <c r="P621" i="1"/>
  <c r="V621" i="1"/>
  <c r="W621" i="1" s="1"/>
  <c r="S625" i="1"/>
  <c r="T625" i="1" s="1"/>
  <c r="P625" i="1"/>
  <c r="V625" i="1"/>
  <c r="W625" i="1" s="1"/>
  <c r="Z625" i="1"/>
  <c r="AA625" i="1" s="1"/>
  <c r="S629" i="1"/>
  <c r="T629" i="1" s="1"/>
  <c r="Z629" i="1"/>
  <c r="AA629" i="1" s="1"/>
  <c r="P629" i="1"/>
  <c r="V629" i="1"/>
  <c r="W629" i="1" s="1"/>
  <c r="S633" i="1"/>
  <c r="T633" i="1" s="1"/>
  <c r="P633" i="1"/>
  <c r="V633" i="1"/>
  <c r="W633" i="1" s="1"/>
  <c r="Z633" i="1"/>
  <c r="AA633" i="1" s="1"/>
  <c r="S637" i="1"/>
  <c r="T637" i="1" s="1"/>
  <c r="Z637" i="1"/>
  <c r="AA637" i="1" s="1"/>
  <c r="P637" i="1"/>
  <c r="V637" i="1"/>
  <c r="W637" i="1" s="1"/>
  <c r="Z820" i="1"/>
  <c r="AA820" i="1" s="1"/>
  <c r="V820" i="1"/>
  <c r="W820" i="1" s="1"/>
  <c r="S820" i="1"/>
  <c r="T820" i="1" s="1"/>
  <c r="Z828" i="1"/>
  <c r="AA828" i="1" s="1"/>
  <c r="V828" i="1"/>
  <c r="W828" i="1" s="1"/>
  <c r="S828" i="1"/>
  <c r="T828" i="1" s="1"/>
  <c r="P828" i="1"/>
  <c r="AB945" i="1"/>
  <c r="AC945" i="1" s="1"/>
  <c r="X945" i="1"/>
  <c r="Y945" i="1" s="1"/>
  <c r="V954" i="1"/>
  <c r="W954" i="1" s="1"/>
  <c r="P954" i="1"/>
  <c r="Z954" i="1"/>
  <c r="AA954" i="1" s="1"/>
  <c r="S954" i="1"/>
  <c r="T954" i="1" s="1"/>
  <c r="AB968" i="1"/>
  <c r="AC968" i="1" s="1"/>
  <c r="X968" i="1"/>
  <c r="Y968" i="1" s="1"/>
  <c r="V986" i="1"/>
  <c r="W986" i="1" s="1"/>
  <c r="P986" i="1"/>
  <c r="Z986" i="1"/>
  <c r="AA986" i="1" s="1"/>
  <c r="S986" i="1"/>
  <c r="T986" i="1" s="1"/>
  <c r="X999" i="1"/>
  <c r="Y999" i="1" s="1"/>
  <c r="AB999" i="1"/>
  <c r="AC999" i="1" s="1"/>
  <c r="X1029" i="1"/>
  <c r="Y1029" i="1" s="1"/>
  <c r="AB1029" i="1"/>
  <c r="AC1029" i="1" s="1"/>
  <c r="S1060" i="1"/>
  <c r="T1060" i="1" s="1"/>
  <c r="V1060" i="1"/>
  <c r="W1060" i="1" s="1"/>
  <c r="P1060" i="1"/>
  <c r="Z1060" i="1"/>
  <c r="AA1060" i="1" s="1"/>
  <c r="S1066" i="1"/>
  <c r="T1066" i="1" s="1"/>
  <c r="V1066" i="1"/>
  <c r="W1066" i="1" s="1"/>
  <c r="Z1066" i="1"/>
  <c r="AA1066" i="1" s="1"/>
  <c r="P1066" i="1"/>
  <c r="X1089" i="1"/>
  <c r="Y1089" i="1" s="1"/>
  <c r="AB1089" i="1"/>
  <c r="AC1089" i="1" s="1"/>
  <c r="X1117" i="1"/>
  <c r="Y1117" i="1" s="1"/>
  <c r="AB1117" i="1"/>
  <c r="AC1117" i="1" s="1"/>
  <c r="S1132" i="1"/>
  <c r="T1132" i="1" s="1"/>
  <c r="V1132" i="1"/>
  <c r="W1132" i="1" s="1"/>
  <c r="Z1132" i="1"/>
  <c r="AA1132" i="1" s="1"/>
  <c r="P1132" i="1"/>
  <c r="X1143" i="1"/>
  <c r="Y1143" i="1" s="1"/>
  <c r="AB1143" i="1"/>
  <c r="AC1143" i="1" s="1"/>
  <c r="S1160" i="1"/>
  <c r="T1160" i="1" s="1"/>
  <c r="V1160" i="1"/>
  <c r="W1160" i="1" s="1"/>
  <c r="Z1160" i="1"/>
  <c r="AA1160" i="1" s="1"/>
  <c r="P1160" i="1"/>
  <c r="S1190" i="1"/>
  <c r="T1190" i="1" s="1"/>
  <c r="V1190" i="1"/>
  <c r="W1190" i="1" s="1"/>
  <c r="Z1190" i="1"/>
  <c r="AA1190" i="1" s="1"/>
  <c r="P1190" i="1"/>
  <c r="X1217" i="1"/>
  <c r="Y1217" i="1" s="1"/>
  <c r="AB1217" i="1"/>
  <c r="AC1217" i="1" s="1"/>
  <c r="X1245" i="1"/>
  <c r="Y1245" i="1" s="1"/>
  <c r="AB1245" i="1"/>
  <c r="AC1245" i="1" s="1"/>
  <c r="P1265" i="1"/>
  <c r="S1265" i="1"/>
  <c r="T1265" i="1" s="1"/>
  <c r="Z1265" i="1"/>
  <c r="AA1265" i="1" s="1"/>
  <c r="V1265" i="1"/>
  <c r="W1265" i="1" s="1"/>
  <c r="AB1315" i="1"/>
  <c r="AC1315" i="1" s="1"/>
  <c r="X1315" i="1"/>
  <c r="Y1315" i="1" s="1"/>
  <c r="P1341" i="1"/>
  <c r="S1341" i="1"/>
  <c r="T1341" i="1" s="1"/>
  <c r="Z1341" i="1"/>
  <c r="AA1341" i="1" s="1"/>
  <c r="V1341" i="1"/>
  <c r="W1341" i="1" s="1"/>
  <c r="Z432" i="1"/>
  <c r="AA432" i="1" s="1"/>
  <c r="V432" i="1"/>
  <c r="W432" i="1" s="1"/>
  <c r="S432" i="1"/>
  <c r="T432" i="1" s="1"/>
  <c r="P432" i="1"/>
  <c r="Z436" i="1"/>
  <c r="AA436" i="1" s="1"/>
  <c r="V436" i="1"/>
  <c r="W436" i="1" s="1"/>
  <c r="P436" i="1"/>
  <c r="S436" i="1"/>
  <c r="T436" i="1" s="1"/>
  <c r="Z440" i="1"/>
  <c r="AA440" i="1" s="1"/>
  <c r="V440" i="1"/>
  <c r="W440" i="1" s="1"/>
  <c r="S440" i="1"/>
  <c r="T440" i="1" s="1"/>
  <c r="P440" i="1"/>
  <c r="Z444" i="1"/>
  <c r="AA444" i="1" s="1"/>
  <c r="V444" i="1"/>
  <c r="W444" i="1" s="1"/>
  <c r="P444" i="1"/>
  <c r="S444" i="1"/>
  <c r="T444" i="1" s="1"/>
  <c r="Z448" i="1"/>
  <c r="AA448" i="1" s="1"/>
  <c r="V448" i="1"/>
  <c r="W448" i="1" s="1"/>
  <c r="S448" i="1"/>
  <c r="T448" i="1" s="1"/>
  <c r="P448" i="1"/>
  <c r="Z452" i="1"/>
  <c r="AA452" i="1" s="1"/>
  <c r="V452" i="1"/>
  <c r="W452" i="1" s="1"/>
  <c r="P452" i="1"/>
  <c r="S452" i="1"/>
  <c r="T452" i="1" s="1"/>
  <c r="Z456" i="1"/>
  <c r="AA456" i="1" s="1"/>
  <c r="V456" i="1"/>
  <c r="W456" i="1" s="1"/>
  <c r="S456" i="1"/>
  <c r="T456" i="1" s="1"/>
  <c r="P456" i="1"/>
  <c r="Z460" i="1"/>
  <c r="AA460" i="1" s="1"/>
  <c r="V460" i="1"/>
  <c r="W460" i="1" s="1"/>
  <c r="P460" i="1"/>
  <c r="S460" i="1"/>
  <c r="T460" i="1" s="1"/>
  <c r="Z470" i="1"/>
  <c r="AA470" i="1" s="1"/>
  <c r="V470" i="1"/>
  <c r="W470" i="1" s="1"/>
  <c r="S470" i="1"/>
  <c r="T470" i="1" s="1"/>
  <c r="P470" i="1"/>
  <c r="Z474" i="1"/>
  <c r="AA474" i="1" s="1"/>
  <c r="V474" i="1"/>
  <c r="W474" i="1" s="1"/>
  <c r="P474" i="1"/>
  <c r="S474" i="1"/>
  <c r="T474" i="1" s="1"/>
  <c r="Z478" i="1"/>
  <c r="AA478" i="1" s="1"/>
  <c r="V478" i="1"/>
  <c r="W478" i="1" s="1"/>
  <c r="S478" i="1"/>
  <c r="T478" i="1" s="1"/>
  <c r="P478" i="1"/>
  <c r="Z482" i="1"/>
  <c r="AA482" i="1" s="1"/>
  <c r="V482" i="1"/>
  <c r="W482" i="1" s="1"/>
  <c r="S482" i="1"/>
  <c r="T482" i="1" s="1"/>
  <c r="P482" i="1"/>
  <c r="Z486" i="1"/>
  <c r="AA486" i="1" s="1"/>
  <c r="V486" i="1"/>
  <c r="W486" i="1" s="1"/>
  <c r="P486" i="1"/>
  <c r="S486" i="1"/>
  <c r="T486" i="1" s="1"/>
  <c r="Z490" i="1"/>
  <c r="AA490" i="1" s="1"/>
  <c r="V490" i="1"/>
  <c r="W490" i="1" s="1"/>
  <c r="S490" i="1"/>
  <c r="T490" i="1" s="1"/>
  <c r="P490" i="1"/>
  <c r="Z494" i="1"/>
  <c r="AA494" i="1" s="1"/>
  <c r="V494" i="1"/>
  <c r="W494" i="1" s="1"/>
  <c r="P494" i="1"/>
  <c r="S494" i="1"/>
  <c r="T494" i="1" s="1"/>
  <c r="Z498" i="1"/>
  <c r="AA498" i="1" s="1"/>
  <c r="V498" i="1"/>
  <c r="W498" i="1" s="1"/>
  <c r="S498" i="1"/>
  <c r="T498" i="1" s="1"/>
  <c r="P498" i="1"/>
  <c r="Z502" i="1"/>
  <c r="AA502" i="1" s="1"/>
  <c r="V502" i="1"/>
  <c r="W502" i="1" s="1"/>
  <c r="S502" i="1"/>
  <c r="T502" i="1" s="1"/>
  <c r="P502" i="1"/>
  <c r="Z506" i="1"/>
  <c r="AA506" i="1" s="1"/>
  <c r="V506" i="1"/>
  <c r="W506" i="1" s="1"/>
  <c r="P506" i="1"/>
  <c r="S506" i="1"/>
  <c r="T506" i="1" s="1"/>
  <c r="Z510" i="1"/>
  <c r="AA510" i="1" s="1"/>
  <c r="V510" i="1"/>
  <c r="W510" i="1" s="1"/>
  <c r="S510" i="1"/>
  <c r="T510" i="1" s="1"/>
  <c r="P510" i="1"/>
  <c r="Z514" i="1"/>
  <c r="AA514" i="1" s="1"/>
  <c r="V514" i="1"/>
  <c r="W514" i="1" s="1"/>
  <c r="P514" i="1"/>
  <c r="S514" i="1"/>
  <c r="T514" i="1" s="1"/>
  <c r="Z518" i="1"/>
  <c r="AA518" i="1" s="1"/>
  <c r="V518" i="1"/>
  <c r="W518" i="1" s="1"/>
  <c r="S518" i="1"/>
  <c r="T518" i="1" s="1"/>
  <c r="P518" i="1"/>
  <c r="Z522" i="1"/>
  <c r="AA522" i="1" s="1"/>
  <c r="V522" i="1"/>
  <c r="W522" i="1" s="1"/>
  <c r="P522" i="1"/>
  <c r="S522" i="1"/>
  <c r="T522" i="1" s="1"/>
  <c r="Z526" i="1"/>
  <c r="AA526" i="1" s="1"/>
  <c r="V526" i="1"/>
  <c r="W526" i="1" s="1"/>
  <c r="S526" i="1"/>
  <c r="T526" i="1" s="1"/>
  <c r="P526" i="1"/>
  <c r="Z530" i="1"/>
  <c r="AA530" i="1" s="1"/>
  <c r="V530" i="1"/>
  <c r="W530" i="1" s="1"/>
  <c r="P530" i="1"/>
  <c r="S530" i="1"/>
  <c r="T530" i="1" s="1"/>
  <c r="Z534" i="1"/>
  <c r="AA534" i="1" s="1"/>
  <c r="V534" i="1"/>
  <c r="W534" i="1" s="1"/>
  <c r="S534" i="1"/>
  <c r="T534" i="1" s="1"/>
  <c r="P534" i="1"/>
  <c r="Z538" i="1"/>
  <c r="AA538" i="1" s="1"/>
  <c r="V538" i="1"/>
  <c r="W538" i="1" s="1"/>
  <c r="P538" i="1"/>
  <c r="S538" i="1"/>
  <c r="T538" i="1" s="1"/>
  <c r="Z542" i="1"/>
  <c r="AA542" i="1" s="1"/>
  <c r="V542" i="1"/>
  <c r="W542" i="1" s="1"/>
  <c r="S542" i="1"/>
  <c r="T542" i="1" s="1"/>
  <c r="P542" i="1"/>
  <c r="AB548" i="1"/>
  <c r="AC548" i="1" s="1"/>
  <c r="X548" i="1"/>
  <c r="Y548" i="1" s="1"/>
  <c r="AB556" i="1"/>
  <c r="AC556" i="1" s="1"/>
  <c r="X556" i="1"/>
  <c r="Y556" i="1" s="1"/>
  <c r="AB564" i="1"/>
  <c r="AC564" i="1" s="1"/>
  <c r="X564" i="1"/>
  <c r="Y564" i="1" s="1"/>
  <c r="AB572" i="1"/>
  <c r="AC572" i="1" s="1"/>
  <c r="X572" i="1"/>
  <c r="Y572" i="1" s="1"/>
  <c r="AB580" i="1"/>
  <c r="AC580" i="1" s="1"/>
  <c r="X580" i="1"/>
  <c r="Y580" i="1" s="1"/>
  <c r="AB588" i="1"/>
  <c r="AC588" i="1" s="1"/>
  <c r="X588" i="1"/>
  <c r="Y588" i="1" s="1"/>
  <c r="AB596" i="1"/>
  <c r="AC596" i="1" s="1"/>
  <c r="X596" i="1"/>
  <c r="Y596" i="1" s="1"/>
  <c r="AB604" i="1"/>
  <c r="AC604" i="1" s="1"/>
  <c r="X604" i="1"/>
  <c r="Y604" i="1" s="1"/>
  <c r="AB612" i="1"/>
  <c r="AC612" i="1" s="1"/>
  <c r="X612" i="1"/>
  <c r="Y612" i="1" s="1"/>
  <c r="AB620" i="1"/>
  <c r="AC620" i="1" s="1"/>
  <c r="X620" i="1"/>
  <c r="Y620" i="1" s="1"/>
  <c r="AB628" i="1"/>
  <c r="AC628" i="1" s="1"/>
  <c r="X628" i="1"/>
  <c r="Y628" i="1" s="1"/>
  <c r="AB636" i="1"/>
  <c r="AC636" i="1" s="1"/>
  <c r="X636" i="1"/>
  <c r="Y636" i="1" s="1"/>
  <c r="X646" i="1"/>
  <c r="Y646" i="1" s="1"/>
  <c r="AB646" i="1"/>
  <c r="AC646" i="1" s="1"/>
  <c r="X654" i="1"/>
  <c r="Y654" i="1" s="1"/>
  <c r="AB654" i="1"/>
  <c r="AC654" i="1" s="1"/>
  <c r="X662" i="1"/>
  <c r="Y662" i="1" s="1"/>
  <c r="AB662" i="1"/>
  <c r="AC662" i="1" s="1"/>
  <c r="X670" i="1"/>
  <c r="Y670" i="1" s="1"/>
  <c r="AB670" i="1"/>
  <c r="AC670" i="1" s="1"/>
  <c r="X678" i="1"/>
  <c r="Y678" i="1" s="1"/>
  <c r="AB678" i="1"/>
  <c r="AC678" i="1" s="1"/>
  <c r="AB686" i="1"/>
  <c r="AC686" i="1" s="1"/>
  <c r="X686" i="1"/>
  <c r="Y686" i="1" s="1"/>
  <c r="AB694" i="1"/>
  <c r="AC694" i="1" s="1"/>
  <c r="X694" i="1"/>
  <c r="Y694" i="1" s="1"/>
  <c r="AB702" i="1"/>
  <c r="AC702" i="1" s="1"/>
  <c r="X702" i="1"/>
  <c r="Y702" i="1" s="1"/>
  <c r="AB710" i="1"/>
  <c r="AC710" i="1" s="1"/>
  <c r="X710" i="1"/>
  <c r="Y710" i="1" s="1"/>
  <c r="AB718" i="1"/>
  <c r="AC718" i="1" s="1"/>
  <c r="X718" i="1"/>
  <c r="Y718" i="1" s="1"/>
  <c r="X728" i="1"/>
  <c r="Y728" i="1" s="1"/>
  <c r="AB728" i="1"/>
  <c r="AC728" i="1" s="1"/>
  <c r="X736" i="1"/>
  <c r="Y736" i="1" s="1"/>
  <c r="AB736" i="1"/>
  <c r="AC736" i="1" s="1"/>
  <c r="X744" i="1"/>
  <c r="Y744" i="1" s="1"/>
  <c r="AB744" i="1"/>
  <c r="AC744" i="1" s="1"/>
  <c r="X752" i="1"/>
  <c r="Y752" i="1" s="1"/>
  <c r="AB752" i="1"/>
  <c r="AC752" i="1" s="1"/>
  <c r="X760" i="1"/>
  <c r="Y760" i="1" s="1"/>
  <c r="AB760" i="1"/>
  <c r="AC760" i="1" s="1"/>
  <c r="X768" i="1"/>
  <c r="Y768" i="1" s="1"/>
  <c r="AB768" i="1"/>
  <c r="AC768" i="1" s="1"/>
  <c r="AB776" i="1"/>
  <c r="AC776" i="1" s="1"/>
  <c r="X776" i="1"/>
  <c r="Y776" i="1" s="1"/>
  <c r="AB784" i="1"/>
  <c r="AC784" i="1" s="1"/>
  <c r="X784" i="1"/>
  <c r="Y784" i="1" s="1"/>
  <c r="AB792" i="1"/>
  <c r="AC792" i="1" s="1"/>
  <c r="X792" i="1"/>
  <c r="Y792" i="1" s="1"/>
  <c r="AB800" i="1"/>
  <c r="AC800" i="1" s="1"/>
  <c r="X800" i="1"/>
  <c r="Y800" i="1" s="1"/>
  <c r="AB808" i="1"/>
  <c r="AC808" i="1" s="1"/>
  <c r="X808" i="1"/>
  <c r="Y808" i="1" s="1"/>
  <c r="AB816" i="1"/>
  <c r="AC816" i="1" s="1"/>
  <c r="X816" i="1"/>
  <c r="Y816" i="1" s="1"/>
  <c r="AB824" i="1"/>
  <c r="AC824" i="1" s="1"/>
  <c r="X824" i="1"/>
  <c r="Y824" i="1" s="1"/>
  <c r="AB832" i="1"/>
  <c r="AC832" i="1" s="1"/>
  <c r="X832" i="1"/>
  <c r="Y832" i="1" s="1"/>
  <c r="AB842" i="1"/>
  <c r="AC842" i="1" s="1"/>
  <c r="X842" i="1"/>
  <c r="Y842" i="1" s="1"/>
  <c r="AB850" i="1"/>
  <c r="AC850" i="1" s="1"/>
  <c r="X850" i="1"/>
  <c r="Y850" i="1" s="1"/>
  <c r="AB858" i="1"/>
  <c r="AC858" i="1" s="1"/>
  <c r="X858" i="1"/>
  <c r="Y858" i="1" s="1"/>
  <c r="AB866" i="1"/>
  <c r="AC866" i="1" s="1"/>
  <c r="X866" i="1"/>
  <c r="Y866" i="1" s="1"/>
  <c r="AB874" i="1"/>
  <c r="AC874" i="1" s="1"/>
  <c r="X874" i="1"/>
  <c r="Y874" i="1" s="1"/>
  <c r="AB882" i="1"/>
  <c r="AC882" i="1" s="1"/>
  <c r="X882" i="1"/>
  <c r="Y882" i="1" s="1"/>
  <c r="AB890" i="1"/>
  <c r="AC890" i="1" s="1"/>
  <c r="X890" i="1"/>
  <c r="Y890" i="1" s="1"/>
  <c r="AB898" i="1"/>
  <c r="AC898" i="1" s="1"/>
  <c r="X898" i="1"/>
  <c r="Y898" i="1" s="1"/>
  <c r="AB906" i="1"/>
  <c r="AC906" i="1" s="1"/>
  <c r="X906" i="1"/>
  <c r="Y906" i="1" s="1"/>
  <c r="AB914" i="1"/>
  <c r="AC914" i="1" s="1"/>
  <c r="X914" i="1"/>
  <c r="Y914" i="1" s="1"/>
  <c r="AB922" i="1"/>
  <c r="AC922" i="1" s="1"/>
  <c r="X922" i="1"/>
  <c r="Y922" i="1" s="1"/>
  <c r="AB930" i="1"/>
  <c r="AC930" i="1" s="1"/>
  <c r="X930" i="1"/>
  <c r="Y930" i="1" s="1"/>
  <c r="X941" i="1"/>
  <c r="Y941" i="1" s="1"/>
  <c r="AB941" i="1"/>
  <c r="AC941" i="1" s="1"/>
  <c r="X993" i="1"/>
  <c r="Y993" i="1" s="1"/>
  <c r="AB993" i="1"/>
  <c r="AC993" i="1" s="1"/>
  <c r="S1014" i="1"/>
  <c r="T1014" i="1" s="1"/>
  <c r="V1014" i="1"/>
  <c r="W1014" i="1" s="1"/>
  <c r="Z1014" i="1"/>
  <c r="AA1014" i="1" s="1"/>
  <c r="P1014" i="1"/>
  <c r="X1025" i="1"/>
  <c r="Y1025" i="1" s="1"/>
  <c r="AB1025" i="1"/>
  <c r="AC1025" i="1" s="1"/>
  <c r="S1046" i="1"/>
  <c r="T1046" i="1" s="1"/>
  <c r="V1046" i="1"/>
  <c r="W1046" i="1" s="1"/>
  <c r="Z1046" i="1"/>
  <c r="AA1046" i="1" s="1"/>
  <c r="P1046" i="1"/>
  <c r="X1057" i="1"/>
  <c r="Y1057" i="1" s="1"/>
  <c r="AB1057" i="1"/>
  <c r="AC1057" i="1" s="1"/>
  <c r="S1078" i="1"/>
  <c r="T1078" i="1" s="1"/>
  <c r="V1078" i="1"/>
  <c r="W1078" i="1" s="1"/>
  <c r="Z1078" i="1"/>
  <c r="AA1078" i="1" s="1"/>
  <c r="P1078" i="1"/>
  <c r="S1090" i="1"/>
  <c r="T1090" i="1" s="1"/>
  <c r="V1090" i="1"/>
  <c r="W1090" i="1" s="1"/>
  <c r="Z1090" i="1"/>
  <c r="AA1090" i="1" s="1"/>
  <c r="P1090" i="1"/>
  <c r="X1099" i="1"/>
  <c r="Y1099" i="1" s="1"/>
  <c r="AB1099" i="1"/>
  <c r="AC1099" i="1" s="1"/>
  <c r="S1122" i="1"/>
  <c r="T1122" i="1" s="1"/>
  <c r="V1122" i="1"/>
  <c r="W1122" i="1" s="1"/>
  <c r="Z1122" i="1"/>
  <c r="AA1122" i="1" s="1"/>
  <c r="P1122" i="1"/>
  <c r="X1131" i="1"/>
  <c r="Y1131" i="1" s="1"/>
  <c r="AB1131" i="1"/>
  <c r="AC1131" i="1" s="1"/>
  <c r="S1154" i="1"/>
  <c r="T1154" i="1" s="1"/>
  <c r="V1154" i="1"/>
  <c r="W1154" i="1" s="1"/>
  <c r="Z1154" i="1"/>
  <c r="AA1154" i="1" s="1"/>
  <c r="P1154" i="1"/>
  <c r="X1163" i="1"/>
  <c r="Y1163" i="1" s="1"/>
  <c r="AB1163" i="1"/>
  <c r="AC1163" i="1" s="1"/>
  <c r="S1186" i="1"/>
  <c r="T1186" i="1" s="1"/>
  <c r="V1186" i="1"/>
  <c r="W1186" i="1" s="1"/>
  <c r="Z1186" i="1"/>
  <c r="AA1186" i="1" s="1"/>
  <c r="P1186" i="1"/>
  <c r="X1195" i="1"/>
  <c r="Y1195" i="1" s="1"/>
  <c r="AB1195" i="1"/>
  <c r="AC1195" i="1" s="1"/>
  <c r="S1218" i="1"/>
  <c r="T1218" i="1" s="1"/>
  <c r="V1218" i="1"/>
  <c r="W1218" i="1" s="1"/>
  <c r="Z1218" i="1"/>
  <c r="AA1218" i="1" s="1"/>
  <c r="P1218" i="1"/>
  <c r="X1227" i="1"/>
  <c r="Y1227" i="1" s="1"/>
  <c r="AB1227" i="1"/>
  <c r="AC1227" i="1" s="1"/>
  <c r="AB1253" i="1"/>
  <c r="AC1253" i="1" s="1"/>
  <c r="X1253" i="1"/>
  <c r="Y1253" i="1" s="1"/>
  <c r="AB1267" i="1"/>
  <c r="AC1267" i="1" s="1"/>
  <c r="X1267" i="1"/>
  <c r="Y1267" i="1" s="1"/>
  <c r="P1313" i="1"/>
  <c r="S1313" i="1"/>
  <c r="T1313" i="1" s="1"/>
  <c r="Z1313" i="1"/>
  <c r="AA1313" i="1" s="1"/>
  <c r="V1313" i="1"/>
  <c r="W1313" i="1" s="1"/>
  <c r="P1351" i="1"/>
  <c r="S1351" i="1"/>
  <c r="T1351" i="1" s="1"/>
  <c r="Z1351" i="1"/>
  <c r="AA1351" i="1" s="1"/>
  <c r="V1351" i="1"/>
  <c r="W1351" i="1" s="1"/>
  <c r="P1395" i="1"/>
  <c r="S1395" i="1"/>
  <c r="T1395" i="1" s="1"/>
  <c r="Z1395" i="1"/>
  <c r="AA1395" i="1" s="1"/>
  <c r="V1395" i="1"/>
  <c r="W1395" i="1" s="1"/>
  <c r="AB1530" i="1"/>
  <c r="AC1530" i="1" s="1"/>
  <c r="X1530" i="1"/>
  <c r="Y1530" i="1" s="1"/>
  <c r="P1427" i="1"/>
  <c r="S1427" i="1"/>
  <c r="T1427" i="1" s="1"/>
  <c r="Z1427" i="1"/>
  <c r="AA1427" i="1" s="1"/>
  <c r="V1427" i="1"/>
  <c r="W1427" i="1" s="1"/>
  <c r="AB1569" i="1"/>
  <c r="AC1569" i="1" s="1"/>
  <c r="X1569" i="1"/>
  <c r="Y1569" i="1" s="1"/>
  <c r="P1419" i="1"/>
  <c r="S1419" i="1"/>
  <c r="T1419" i="1" s="1"/>
  <c r="Z1419" i="1"/>
  <c r="AA1419" i="1" s="1"/>
  <c r="V1419" i="1"/>
  <c r="W1419" i="1" s="1"/>
  <c r="AB1464" i="1"/>
  <c r="AC1464" i="1" s="1"/>
  <c r="X1464" i="1"/>
  <c r="Y1464" i="1" s="1"/>
  <c r="P1534" i="1"/>
  <c r="V1534" i="1"/>
  <c r="W1534" i="1" s="1"/>
  <c r="Z1534" i="1"/>
  <c r="AA1534" i="1" s="1"/>
  <c r="S1534" i="1"/>
  <c r="T1534" i="1" s="1"/>
  <c r="AB1583" i="1"/>
  <c r="AC1583" i="1" s="1"/>
  <c r="X1583" i="1"/>
  <c r="Y1583" i="1" s="1"/>
  <c r="P1263" i="1"/>
  <c r="V1263" i="1"/>
  <c r="W1263" i="1" s="1"/>
  <c r="S1263" i="1"/>
  <c r="T1263" i="1" s="1"/>
  <c r="Z1263" i="1"/>
  <c r="AA1263" i="1" s="1"/>
  <c r="AB1281" i="1"/>
  <c r="AC1281" i="1" s="1"/>
  <c r="X1281" i="1"/>
  <c r="Y1281" i="1" s="1"/>
  <c r="P1295" i="1"/>
  <c r="Z1295" i="1"/>
  <c r="AA1295" i="1" s="1"/>
  <c r="V1295" i="1"/>
  <c r="W1295" i="1" s="1"/>
  <c r="S1295" i="1"/>
  <c r="T1295" i="1" s="1"/>
  <c r="AB1313" i="1"/>
  <c r="AC1313" i="1" s="1"/>
  <c r="X1313" i="1"/>
  <c r="Y1313" i="1" s="1"/>
  <c r="AB1325" i="1"/>
  <c r="AC1325" i="1" s="1"/>
  <c r="X1325" i="1"/>
  <c r="Y1325" i="1" s="1"/>
  <c r="P1339" i="1"/>
  <c r="Z1339" i="1"/>
  <c r="AA1339" i="1" s="1"/>
  <c r="V1339" i="1"/>
  <c r="W1339" i="1" s="1"/>
  <c r="S1339" i="1"/>
  <c r="T1339" i="1" s="1"/>
  <c r="P1347" i="1"/>
  <c r="Z1347" i="1"/>
  <c r="AA1347" i="1" s="1"/>
  <c r="V1347" i="1"/>
  <c r="W1347" i="1" s="1"/>
  <c r="S1347" i="1"/>
  <c r="T1347" i="1" s="1"/>
  <c r="AB1351" i="1"/>
  <c r="AC1351" i="1" s="1"/>
  <c r="X1351" i="1"/>
  <c r="Y1351" i="1" s="1"/>
  <c r="P1361" i="1"/>
  <c r="Z1361" i="1"/>
  <c r="AA1361" i="1" s="1"/>
  <c r="V1361" i="1"/>
  <c r="W1361" i="1" s="1"/>
  <c r="S1361" i="1"/>
  <c r="T1361" i="1" s="1"/>
  <c r="AB1379" i="1"/>
  <c r="AC1379" i="1" s="1"/>
  <c r="X1379" i="1"/>
  <c r="Y1379" i="1" s="1"/>
  <c r="P1393" i="1"/>
  <c r="Z1393" i="1"/>
  <c r="AA1393" i="1" s="1"/>
  <c r="V1393" i="1"/>
  <c r="W1393" i="1" s="1"/>
  <c r="S1393" i="1"/>
  <c r="T1393" i="1" s="1"/>
  <c r="AB1411" i="1"/>
  <c r="AC1411" i="1" s="1"/>
  <c r="X1411" i="1"/>
  <c r="Y1411" i="1" s="1"/>
  <c r="P1425" i="1"/>
  <c r="Z1425" i="1"/>
  <c r="AA1425" i="1" s="1"/>
  <c r="V1425" i="1"/>
  <c r="W1425" i="1" s="1"/>
  <c r="S1425" i="1"/>
  <c r="T1425" i="1" s="1"/>
  <c r="AB1443" i="1"/>
  <c r="AC1443" i="1" s="1"/>
  <c r="X1443" i="1"/>
  <c r="Y1443" i="1" s="1"/>
  <c r="P1457" i="1"/>
  <c r="Z1457" i="1"/>
  <c r="AA1457" i="1" s="1"/>
  <c r="V1457" i="1"/>
  <c r="W1457" i="1" s="1"/>
  <c r="S1457" i="1"/>
  <c r="T1457" i="1" s="1"/>
  <c r="P1476" i="1"/>
  <c r="Z1476" i="1"/>
  <c r="AA1476" i="1" s="1"/>
  <c r="V1476" i="1"/>
  <c r="W1476" i="1" s="1"/>
  <c r="S1476" i="1"/>
  <c r="T1476" i="1" s="1"/>
  <c r="P1495" i="1"/>
  <c r="S1495" i="1"/>
  <c r="T1495" i="1" s="1"/>
  <c r="Z1495" i="1"/>
  <c r="AA1495" i="1" s="1"/>
  <c r="V1495" i="1"/>
  <c r="W1495" i="1" s="1"/>
  <c r="AB1511" i="1"/>
  <c r="AC1511" i="1" s="1"/>
  <c r="X1511" i="1"/>
  <c r="Y1511" i="1" s="1"/>
  <c r="P1528" i="1"/>
  <c r="V1528" i="1"/>
  <c r="W1528" i="1" s="1"/>
  <c r="S1528" i="1"/>
  <c r="T1528" i="1" s="1"/>
  <c r="Z1528" i="1"/>
  <c r="AA1528" i="1" s="1"/>
  <c r="P1544" i="1"/>
  <c r="V1544" i="1"/>
  <c r="W1544" i="1" s="1"/>
  <c r="S1544" i="1"/>
  <c r="T1544" i="1" s="1"/>
  <c r="Z1544" i="1"/>
  <c r="AA1544" i="1" s="1"/>
  <c r="P1560" i="1"/>
  <c r="V1560" i="1"/>
  <c r="W1560" i="1" s="1"/>
  <c r="S1560" i="1"/>
  <c r="T1560" i="1" s="1"/>
  <c r="Z1560" i="1"/>
  <c r="AA1560" i="1" s="1"/>
  <c r="AB1590" i="1"/>
  <c r="AC1590" i="1" s="1"/>
  <c r="X1590" i="1"/>
  <c r="Y1590" i="1" s="1"/>
  <c r="X779" i="1"/>
  <c r="Y779" i="1" s="1"/>
  <c r="AB779" i="1"/>
  <c r="AC779" i="1" s="1"/>
  <c r="X787" i="1"/>
  <c r="Y787" i="1" s="1"/>
  <c r="AB787" i="1"/>
  <c r="AC787" i="1" s="1"/>
  <c r="X795" i="1"/>
  <c r="Y795" i="1" s="1"/>
  <c r="AB795" i="1"/>
  <c r="AC795" i="1" s="1"/>
  <c r="X803" i="1"/>
  <c r="Y803" i="1" s="1"/>
  <c r="AB803" i="1"/>
  <c r="AC803" i="1" s="1"/>
  <c r="X811" i="1"/>
  <c r="Y811" i="1" s="1"/>
  <c r="AB811" i="1"/>
  <c r="AC811" i="1" s="1"/>
  <c r="X819" i="1"/>
  <c r="Y819" i="1" s="1"/>
  <c r="AB819" i="1"/>
  <c r="AC819" i="1" s="1"/>
  <c r="X827" i="1"/>
  <c r="Y827" i="1" s="1"/>
  <c r="AB827" i="1"/>
  <c r="AC827" i="1" s="1"/>
  <c r="X835" i="1"/>
  <c r="Y835" i="1" s="1"/>
  <c r="AB835" i="1"/>
  <c r="AC835" i="1" s="1"/>
  <c r="X843" i="1"/>
  <c r="Y843" i="1" s="1"/>
  <c r="AB843" i="1"/>
  <c r="AC843" i="1" s="1"/>
  <c r="X851" i="1"/>
  <c r="Y851" i="1" s="1"/>
  <c r="AB851" i="1"/>
  <c r="AC851" i="1" s="1"/>
  <c r="X859" i="1"/>
  <c r="Y859" i="1" s="1"/>
  <c r="AB859" i="1"/>
  <c r="AC859" i="1" s="1"/>
  <c r="X867" i="1"/>
  <c r="Y867" i="1" s="1"/>
  <c r="AB867" i="1"/>
  <c r="AC867" i="1" s="1"/>
  <c r="X875" i="1"/>
  <c r="Y875" i="1" s="1"/>
  <c r="AB875" i="1"/>
  <c r="AC875" i="1" s="1"/>
  <c r="X883" i="1"/>
  <c r="Y883" i="1" s="1"/>
  <c r="AB883" i="1"/>
  <c r="AC883" i="1" s="1"/>
  <c r="X891" i="1"/>
  <c r="Y891" i="1" s="1"/>
  <c r="AB891" i="1"/>
  <c r="AC891" i="1" s="1"/>
  <c r="X899" i="1"/>
  <c r="Y899" i="1" s="1"/>
  <c r="AB899" i="1"/>
  <c r="AC899" i="1" s="1"/>
  <c r="X907" i="1"/>
  <c r="Y907" i="1" s="1"/>
  <c r="AB907" i="1"/>
  <c r="AC907" i="1" s="1"/>
  <c r="X915" i="1"/>
  <c r="Y915" i="1" s="1"/>
  <c r="AB915" i="1"/>
  <c r="AC915" i="1" s="1"/>
  <c r="X923" i="1"/>
  <c r="Y923" i="1" s="1"/>
  <c r="AB923" i="1"/>
  <c r="AC923" i="1" s="1"/>
  <c r="X931" i="1"/>
  <c r="Y931" i="1" s="1"/>
  <c r="AB931" i="1"/>
  <c r="AC931" i="1" s="1"/>
  <c r="X938" i="1"/>
  <c r="Y938" i="1" s="1"/>
  <c r="AB938" i="1"/>
  <c r="AC938" i="1" s="1"/>
  <c r="X946" i="1"/>
  <c r="Y946" i="1" s="1"/>
  <c r="AB946" i="1"/>
  <c r="AC946" i="1" s="1"/>
  <c r="AB951" i="1"/>
  <c r="AC951" i="1" s="1"/>
  <c r="X951" i="1"/>
  <c r="Y951" i="1" s="1"/>
  <c r="AB959" i="1"/>
  <c r="AC959" i="1" s="1"/>
  <c r="X959" i="1"/>
  <c r="Y959" i="1" s="1"/>
  <c r="AB967" i="1"/>
  <c r="AC967" i="1" s="1"/>
  <c r="X967" i="1"/>
  <c r="Y967" i="1" s="1"/>
  <c r="AB975" i="1"/>
  <c r="AC975" i="1" s="1"/>
  <c r="X975" i="1"/>
  <c r="Y975" i="1" s="1"/>
  <c r="AB983" i="1"/>
  <c r="AC983" i="1" s="1"/>
  <c r="X983" i="1"/>
  <c r="Y983" i="1" s="1"/>
  <c r="S989" i="1"/>
  <c r="T989" i="1" s="1"/>
  <c r="Z989" i="1"/>
  <c r="AA989" i="1" s="1"/>
  <c r="P989" i="1"/>
  <c r="V989" i="1"/>
  <c r="W989" i="1" s="1"/>
  <c r="S993" i="1"/>
  <c r="T993" i="1" s="1"/>
  <c r="V993" i="1"/>
  <c r="W993" i="1" s="1"/>
  <c r="Z993" i="1"/>
  <c r="AA993" i="1" s="1"/>
  <c r="P993" i="1"/>
  <c r="S997" i="1"/>
  <c r="T997" i="1" s="1"/>
  <c r="Z997" i="1"/>
  <c r="AA997" i="1" s="1"/>
  <c r="V997" i="1"/>
  <c r="W997" i="1" s="1"/>
  <c r="P997" i="1"/>
  <c r="S1001" i="1"/>
  <c r="T1001" i="1" s="1"/>
  <c r="V1001" i="1"/>
  <c r="W1001" i="1" s="1"/>
  <c r="Z1001" i="1"/>
  <c r="AA1001" i="1" s="1"/>
  <c r="P1001" i="1"/>
  <c r="S1005" i="1"/>
  <c r="T1005" i="1" s="1"/>
  <c r="Z1005" i="1"/>
  <c r="AA1005" i="1" s="1"/>
  <c r="V1005" i="1"/>
  <c r="W1005" i="1" s="1"/>
  <c r="P1005" i="1"/>
  <c r="S1009" i="1"/>
  <c r="T1009" i="1" s="1"/>
  <c r="V1009" i="1"/>
  <c r="W1009" i="1" s="1"/>
  <c r="Z1009" i="1"/>
  <c r="AA1009" i="1" s="1"/>
  <c r="P1009" i="1"/>
  <c r="S1013" i="1"/>
  <c r="T1013" i="1" s="1"/>
  <c r="Z1013" i="1"/>
  <c r="AA1013" i="1" s="1"/>
  <c r="P1013" i="1"/>
  <c r="V1013" i="1"/>
  <c r="W1013" i="1" s="1"/>
  <c r="S1017" i="1"/>
  <c r="T1017" i="1" s="1"/>
  <c r="V1017" i="1"/>
  <c r="W1017" i="1" s="1"/>
  <c r="Z1017" i="1"/>
  <c r="AA1017" i="1" s="1"/>
  <c r="P1017" i="1"/>
  <c r="S1021" i="1"/>
  <c r="T1021" i="1" s="1"/>
  <c r="Z1021" i="1"/>
  <c r="AA1021" i="1" s="1"/>
  <c r="P1021" i="1"/>
  <c r="V1021" i="1"/>
  <c r="W1021" i="1" s="1"/>
  <c r="S1025" i="1"/>
  <c r="T1025" i="1" s="1"/>
  <c r="V1025" i="1"/>
  <c r="W1025" i="1" s="1"/>
  <c r="Z1025" i="1"/>
  <c r="AA1025" i="1" s="1"/>
  <c r="P1025" i="1"/>
  <c r="S1029" i="1"/>
  <c r="T1029" i="1" s="1"/>
  <c r="Z1029" i="1"/>
  <c r="AA1029" i="1" s="1"/>
  <c r="V1029" i="1"/>
  <c r="W1029" i="1" s="1"/>
  <c r="P1029" i="1"/>
  <c r="S1033" i="1"/>
  <c r="T1033" i="1" s="1"/>
  <c r="V1033" i="1"/>
  <c r="W1033" i="1" s="1"/>
  <c r="Z1033" i="1"/>
  <c r="AA1033" i="1" s="1"/>
  <c r="P1033" i="1"/>
  <c r="S1037" i="1"/>
  <c r="T1037" i="1" s="1"/>
  <c r="Z1037" i="1"/>
  <c r="AA1037" i="1" s="1"/>
  <c r="V1037" i="1"/>
  <c r="W1037" i="1" s="1"/>
  <c r="P1037" i="1"/>
  <c r="S1041" i="1"/>
  <c r="T1041" i="1" s="1"/>
  <c r="V1041" i="1"/>
  <c r="W1041" i="1" s="1"/>
  <c r="Z1041" i="1"/>
  <c r="AA1041" i="1" s="1"/>
  <c r="P1041" i="1"/>
  <c r="S1045" i="1"/>
  <c r="T1045" i="1" s="1"/>
  <c r="Z1045" i="1"/>
  <c r="AA1045" i="1" s="1"/>
  <c r="P1045" i="1"/>
  <c r="V1045" i="1"/>
  <c r="W1045" i="1" s="1"/>
  <c r="S1049" i="1"/>
  <c r="T1049" i="1" s="1"/>
  <c r="V1049" i="1"/>
  <c r="W1049" i="1" s="1"/>
  <c r="Z1049" i="1"/>
  <c r="AA1049" i="1" s="1"/>
  <c r="P1049" i="1"/>
  <c r="S1053" i="1"/>
  <c r="T1053" i="1" s="1"/>
  <c r="Z1053" i="1"/>
  <c r="AA1053" i="1" s="1"/>
  <c r="P1053" i="1"/>
  <c r="V1053" i="1"/>
  <c r="W1053" i="1" s="1"/>
  <c r="S1057" i="1"/>
  <c r="T1057" i="1" s="1"/>
  <c r="V1057" i="1"/>
  <c r="W1057" i="1" s="1"/>
  <c r="Z1057" i="1"/>
  <c r="AA1057" i="1" s="1"/>
  <c r="P1057" i="1"/>
  <c r="S1061" i="1"/>
  <c r="T1061" i="1" s="1"/>
  <c r="Z1061" i="1"/>
  <c r="AA1061" i="1" s="1"/>
  <c r="V1061" i="1"/>
  <c r="W1061" i="1" s="1"/>
  <c r="P1061" i="1"/>
  <c r="S1065" i="1"/>
  <c r="T1065" i="1" s="1"/>
  <c r="V1065" i="1"/>
  <c r="W1065" i="1" s="1"/>
  <c r="P1065" i="1"/>
  <c r="Z1065" i="1"/>
  <c r="AA1065" i="1" s="1"/>
  <c r="S1069" i="1"/>
  <c r="T1069" i="1" s="1"/>
  <c r="Z1069" i="1"/>
  <c r="AA1069" i="1" s="1"/>
  <c r="V1069" i="1"/>
  <c r="W1069" i="1" s="1"/>
  <c r="P1069" i="1"/>
  <c r="S1073" i="1"/>
  <c r="T1073" i="1" s="1"/>
  <c r="V1073" i="1"/>
  <c r="W1073" i="1" s="1"/>
  <c r="Z1073" i="1"/>
  <c r="AA1073" i="1" s="1"/>
  <c r="P1073" i="1"/>
  <c r="S1077" i="1"/>
  <c r="T1077" i="1" s="1"/>
  <c r="Z1077" i="1"/>
  <c r="AA1077" i="1" s="1"/>
  <c r="P1077" i="1"/>
  <c r="V1077" i="1"/>
  <c r="W1077" i="1" s="1"/>
  <c r="S1081" i="1"/>
  <c r="T1081" i="1" s="1"/>
  <c r="V1081" i="1"/>
  <c r="W1081" i="1" s="1"/>
  <c r="Z1081" i="1"/>
  <c r="AA1081" i="1" s="1"/>
  <c r="P1081" i="1"/>
  <c r="S1085" i="1"/>
  <c r="T1085" i="1" s="1"/>
  <c r="P1085" i="1"/>
  <c r="Z1085" i="1"/>
  <c r="AA1085" i="1" s="1"/>
  <c r="V1085" i="1"/>
  <c r="W1085" i="1" s="1"/>
  <c r="S1089" i="1"/>
  <c r="T1089" i="1" s="1"/>
  <c r="V1089" i="1"/>
  <c r="W1089" i="1" s="1"/>
  <c r="Z1089" i="1"/>
  <c r="AA1089" i="1" s="1"/>
  <c r="P1089" i="1"/>
  <c r="S1093" i="1"/>
  <c r="T1093" i="1" s="1"/>
  <c r="P1093" i="1"/>
  <c r="Z1093" i="1"/>
  <c r="AA1093" i="1" s="1"/>
  <c r="V1093" i="1"/>
  <c r="W1093" i="1" s="1"/>
  <c r="S1097" i="1"/>
  <c r="T1097" i="1" s="1"/>
  <c r="V1097" i="1"/>
  <c r="W1097" i="1" s="1"/>
  <c r="P1097" i="1"/>
  <c r="Z1097" i="1"/>
  <c r="AA1097" i="1" s="1"/>
  <c r="S1101" i="1"/>
  <c r="T1101" i="1" s="1"/>
  <c r="P1101" i="1"/>
  <c r="V1101" i="1"/>
  <c r="W1101" i="1" s="1"/>
  <c r="Z1101" i="1"/>
  <c r="AA1101" i="1" s="1"/>
  <c r="S1105" i="1"/>
  <c r="T1105" i="1" s="1"/>
  <c r="V1105" i="1"/>
  <c r="W1105" i="1" s="1"/>
  <c r="P1105" i="1"/>
  <c r="Z1105" i="1"/>
  <c r="AA1105" i="1" s="1"/>
  <c r="S1109" i="1"/>
  <c r="T1109" i="1" s="1"/>
  <c r="P1109" i="1"/>
  <c r="Z1109" i="1"/>
  <c r="AA1109" i="1" s="1"/>
  <c r="V1109" i="1"/>
  <c r="W1109" i="1" s="1"/>
  <c r="S1113" i="1"/>
  <c r="T1113" i="1" s="1"/>
  <c r="V1113" i="1"/>
  <c r="W1113" i="1" s="1"/>
  <c r="Z1113" i="1"/>
  <c r="AA1113" i="1" s="1"/>
  <c r="P1113" i="1"/>
  <c r="S1117" i="1"/>
  <c r="T1117" i="1" s="1"/>
  <c r="P1117" i="1"/>
  <c r="Z1117" i="1"/>
  <c r="AA1117" i="1" s="1"/>
  <c r="V1117" i="1"/>
  <c r="W1117" i="1" s="1"/>
  <c r="S1121" i="1"/>
  <c r="T1121" i="1" s="1"/>
  <c r="V1121" i="1"/>
  <c r="W1121" i="1" s="1"/>
  <c r="Z1121" i="1"/>
  <c r="AA1121" i="1" s="1"/>
  <c r="P1121" i="1"/>
  <c r="S1125" i="1"/>
  <c r="T1125" i="1" s="1"/>
  <c r="P1125" i="1"/>
  <c r="Z1125" i="1"/>
  <c r="AA1125" i="1" s="1"/>
  <c r="V1125" i="1"/>
  <c r="W1125" i="1" s="1"/>
  <c r="S1129" i="1"/>
  <c r="T1129" i="1" s="1"/>
  <c r="V1129" i="1"/>
  <c r="W1129" i="1" s="1"/>
  <c r="P1129" i="1"/>
  <c r="Z1129" i="1"/>
  <c r="AA1129" i="1" s="1"/>
  <c r="S1133" i="1"/>
  <c r="T1133" i="1" s="1"/>
  <c r="P1133" i="1"/>
  <c r="V1133" i="1"/>
  <c r="W1133" i="1" s="1"/>
  <c r="Z1133" i="1"/>
  <c r="AA1133" i="1" s="1"/>
  <c r="S1137" i="1"/>
  <c r="T1137" i="1" s="1"/>
  <c r="V1137" i="1"/>
  <c r="W1137" i="1" s="1"/>
  <c r="P1137" i="1"/>
  <c r="Z1137" i="1"/>
  <c r="AA1137" i="1" s="1"/>
  <c r="S1141" i="1"/>
  <c r="T1141" i="1" s="1"/>
  <c r="P1141" i="1"/>
  <c r="Z1141" i="1"/>
  <c r="AA1141" i="1" s="1"/>
  <c r="V1141" i="1"/>
  <c r="W1141" i="1" s="1"/>
  <c r="S1145" i="1"/>
  <c r="T1145" i="1" s="1"/>
  <c r="V1145" i="1"/>
  <c r="W1145" i="1" s="1"/>
  <c r="Z1145" i="1"/>
  <c r="AA1145" i="1" s="1"/>
  <c r="P1145" i="1"/>
  <c r="S1149" i="1"/>
  <c r="T1149" i="1" s="1"/>
  <c r="P1149" i="1"/>
  <c r="Z1149" i="1"/>
  <c r="AA1149" i="1" s="1"/>
  <c r="V1149" i="1"/>
  <c r="W1149" i="1" s="1"/>
  <c r="S1153" i="1"/>
  <c r="T1153" i="1" s="1"/>
  <c r="V1153" i="1"/>
  <c r="W1153" i="1" s="1"/>
  <c r="Z1153" i="1"/>
  <c r="AA1153" i="1" s="1"/>
  <c r="P1153" i="1"/>
  <c r="S1157" i="1"/>
  <c r="T1157" i="1" s="1"/>
  <c r="P1157" i="1"/>
  <c r="Z1157" i="1"/>
  <c r="AA1157" i="1" s="1"/>
  <c r="V1157" i="1"/>
  <c r="W1157" i="1" s="1"/>
  <c r="S1161" i="1"/>
  <c r="T1161" i="1" s="1"/>
  <c r="V1161" i="1"/>
  <c r="W1161" i="1" s="1"/>
  <c r="P1161" i="1"/>
  <c r="Z1161" i="1"/>
  <c r="AA1161" i="1" s="1"/>
  <c r="S1165" i="1"/>
  <c r="T1165" i="1" s="1"/>
  <c r="P1165" i="1"/>
  <c r="V1165" i="1"/>
  <c r="W1165" i="1" s="1"/>
  <c r="Z1165" i="1"/>
  <c r="AA1165" i="1" s="1"/>
  <c r="S1169" i="1"/>
  <c r="T1169" i="1" s="1"/>
  <c r="V1169" i="1"/>
  <c r="W1169" i="1" s="1"/>
  <c r="P1169" i="1"/>
  <c r="Z1169" i="1"/>
  <c r="AA1169" i="1" s="1"/>
  <c r="S1173" i="1"/>
  <c r="T1173" i="1" s="1"/>
  <c r="P1173" i="1"/>
  <c r="Z1173" i="1"/>
  <c r="AA1173" i="1" s="1"/>
  <c r="V1173" i="1"/>
  <c r="W1173" i="1" s="1"/>
  <c r="S1177" i="1"/>
  <c r="T1177" i="1" s="1"/>
  <c r="V1177" i="1"/>
  <c r="W1177" i="1" s="1"/>
  <c r="Z1177" i="1"/>
  <c r="AA1177" i="1" s="1"/>
  <c r="P1177" i="1"/>
  <c r="S1181" i="1"/>
  <c r="T1181" i="1" s="1"/>
  <c r="P1181" i="1"/>
  <c r="Z1181" i="1"/>
  <c r="AA1181" i="1" s="1"/>
  <c r="V1181" i="1"/>
  <c r="W1181" i="1" s="1"/>
  <c r="S1185" i="1"/>
  <c r="T1185" i="1" s="1"/>
  <c r="V1185" i="1"/>
  <c r="W1185" i="1" s="1"/>
  <c r="Z1185" i="1"/>
  <c r="AA1185" i="1" s="1"/>
  <c r="P1185" i="1"/>
  <c r="S1189" i="1"/>
  <c r="T1189" i="1" s="1"/>
  <c r="P1189" i="1"/>
  <c r="Z1189" i="1"/>
  <c r="AA1189" i="1" s="1"/>
  <c r="V1189" i="1"/>
  <c r="W1189" i="1" s="1"/>
  <c r="S1193" i="1"/>
  <c r="T1193" i="1" s="1"/>
  <c r="V1193" i="1"/>
  <c r="W1193" i="1" s="1"/>
  <c r="P1193" i="1"/>
  <c r="Z1193" i="1"/>
  <c r="AA1193" i="1" s="1"/>
  <c r="S1197" i="1"/>
  <c r="T1197" i="1" s="1"/>
  <c r="P1197" i="1"/>
  <c r="V1197" i="1"/>
  <c r="W1197" i="1" s="1"/>
  <c r="Z1197" i="1"/>
  <c r="AA1197" i="1" s="1"/>
  <c r="S1201" i="1"/>
  <c r="T1201" i="1" s="1"/>
  <c r="V1201" i="1"/>
  <c r="W1201" i="1" s="1"/>
  <c r="P1201" i="1"/>
  <c r="Z1201" i="1"/>
  <c r="AA1201" i="1" s="1"/>
  <c r="S1205" i="1"/>
  <c r="T1205" i="1" s="1"/>
  <c r="P1205" i="1"/>
  <c r="Z1205" i="1"/>
  <c r="AA1205" i="1" s="1"/>
  <c r="V1205" i="1"/>
  <c r="W1205" i="1" s="1"/>
  <c r="S1209" i="1"/>
  <c r="T1209" i="1" s="1"/>
  <c r="V1209" i="1"/>
  <c r="W1209" i="1" s="1"/>
  <c r="Z1209" i="1"/>
  <c r="AA1209" i="1" s="1"/>
  <c r="P1209" i="1"/>
  <c r="S1213" i="1"/>
  <c r="T1213" i="1" s="1"/>
  <c r="P1213" i="1"/>
  <c r="Z1213" i="1"/>
  <c r="AA1213" i="1" s="1"/>
  <c r="V1213" i="1"/>
  <c r="W1213" i="1" s="1"/>
  <c r="S1217" i="1"/>
  <c r="T1217" i="1" s="1"/>
  <c r="V1217" i="1"/>
  <c r="W1217" i="1" s="1"/>
  <c r="Z1217" i="1"/>
  <c r="AA1217" i="1" s="1"/>
  <c r="P1217" i="1"/>
  <c r="S1221" i="1"/>
  <c r="T1221" i="1" s="1"/>
  <c r="P1221" i="1"/>
  <c r="Z1221" i="1"/>
  <c r="AA1221" i="1" s="1"/>
  <c r="V1221" i="1"/>
  <c r="W1221" i="1" s="1"/>
  <c r="S1225" i="1"/>
  <c r="T1225" i="1" s="1"/>
  <c r="V1225" i="1"/>
  <c r="W1225" i="1" s="1"/>
  <c r="P1225" i="1"/>
  <c r="Z1225" i="1"/>
  <c r="AA1225" i="1" s="1"/>
  <c r="S1229" i="1"/>
  <c r="T1229" i="1" s="1"/>
  <c r="P1229" i="1"/>
  <c r="V1229" i="1"/>
  <c r="W1229" i="1" s="1"/>
  <c r="Z1229" i="1"/>
  <c r="AA1229" i="1" s="1"/>
  <c r="S1233" i="1"/>
  <c r="T1233" i="1" s="1"/>
  <c r="V1233" i="1"/>
  <c r="W1233" i="1" s="1"/>
  <c r="P1233" i="1"/>
  <c r="Z1233" i="1"/>
  <c r="AA1233" i="1" s="1"/>
  <c r="S1237" i="1"/>
  <c r="T1237" i="1" s="1"/>
  <c r="P1237" i="1"/>
  <c r="Z1237" i="1"/>
  <c r="AA1237" i="1" s="1"/>
  <c r="V1237" i="1"/>
  <c r="W1237" i="1" s="1"/>
  <c r="S1241" i="1"/>
  <c r="T1241" i="1" s="1"/>
  <c r="V1241" i="1"/>
  <c r="W1241" i="1" s="1"/>
  <c r="Z1241" i="1"/>
  <c r="AA1241" i="1" s="1"/>
  <c r="P1241" i="1"/>
  <c r="S1245" i="1"/>
  <c r="T1245" i="1" s="1"/>
  <c r="P1245" i="1"/>
  <c r="Z1245" i="1"/>
  <c r="AA1245" i="1" s="1"/>
  <c r="V1245" i="1"/>
  <c r="W1245" i="1" s="1"/>
  <c r="Z1249" i="1"/>
  <c r="AA1249" i="1" s="1"/>
  <c r="S1249" i="1"/>
  <c r="T1249" i="1" s="1"/>
  <c r="V1249" i="1"/>
  <c r="W1249" i="1" s="1"/>
  <c r="P1249" i="1"/>
  <c r="P1261" i="1"/>
  <c r="V1261" i="1"/>
  <c r="W1261" i="1" s="1"/>
  <c r="S1261" i="1"/>
  <c r="T1261" i="1" s="1"/>
  <c r="Z1261" i="1"/>
  <c r="AA1261" i="1" s="1"/>
  <c r="AB1279" i="1"/>
  <c r="AC1279" i="1" s="1"/>
  <c r="X1279" i="1"/>
  <c r="Y1279" i="1" s="1"/>
  <c r="P1293" i="1"/>
  <c r="V1293" i="1"/>
  <c r="W1293" i="1" s="1"/>
  <c r="S1293" i="1"/>
  <c r="T1293" i="1" s="1"/>
  <c r="Z1293" i="1"/>
  <c r="AA1293" i="1" s="1"/>
  <c r="AB1311" i="1"/>
  <c r="AC1311" i="1" s="1"/>
  <c r="X1311" i="1"/>
  <c r="Y1311" i="1" s="1"/>
  <c r="P1329" i="1"/>
  <c r="V1329" i="1"/>
  <c r="W1329" i="1" s="1"/>
  <c r="S1329" i="1"/>
  <c r="T1329" i="1" s="1"/>
  <c r="Z1329" i="1"/>
  <c r="AA1329" i="1" s="1"/>
  <c r="AB1347" i="1"/>
  <c r="AC1347" i="1" s="1"/>
  <c r="X1347" i="1"/>
  <c r="Y1347" i="1" s="1"/>
  <c r="AB1361" i="1"/>
  <c r="AC1361" i="1" s="1"/>
  <c r="X1361" i="1"/>
  <c r="Y1361" i="1" s="1"/>
  <c r="P1375" i="1"/>
  <c r="V1375" i="1"/>
  <c r="W1375" i="1" s="1"/>
  <c r="S1375" i="1"/>
  <c r="T1375" i="1" s="1"/>
  <c r="Z1375" i="1"/>
  <c r="AA1375" i="1" s="1"/>
  <c r="AB1393" i="1"/>
  <c r="AC1393" i="1" s="1"/>
  <c r="X1393" i="1"/>
  <c r="Y1393" i="1" s="1"/>
  <c r="P1407" i="1"/>
  <c r="V1407" i="1"/>
  <c r="W1407" i="1" s="1"/>
  <c r="S1407" i="1"/>
  <c r="T1407" i="1" s="1"/>
  <c r="Z1407" i="1"/>
  <c r="AA1407" i="1" s="1"/>
  <c r="AB1425" i="1"/>
  <c r="AC1425" i="1" s="1"/>
  <c r="X1425" i="1"/>
  <c r="Y1425" i="1" s="1"/>
  <c r="P1439" i="1"/>
  <c r="V1439" i="1"/>
  <c r="W1439" i="1" s="1"/>
  <c r="S1439" i="1"/>
  <c r="T1439" i="1" s="1"/>
  <c r="Z1439" i="1"/>
  <c r="AA1439" i="1" s="1"/>
  <c r="AB1457" i="1"/>
  <c r="AC1457" i="1" s="1"/>
  <c r="X1457" i="1"/>
  <c r="Y1457" i="1" s="1"/>
  <c r="P1474" i="1"/>
  <c r="V1474" i="1"/>
  <c r="W1474" i="1" s="1"/>
  <c r="S1474" i="1"/>
  <c r="T1474" i="1" s="1"/>
  <c r="Z1474" i="1"/>
  <c r="AA1474" i="1" s="1"/>
  <c r="AB1493" i="1"/>
  <c r="AC1493" i="1" s="1"/>
  <c r="X1493" i="1"/>
  <c r="Y1493" i="1" s="1"/>
  <c r="P1507" i="1"/>
  <c r="V1507" i="1"/>
  <c r="W1507" i="1" s="1"/>
  <c r="S1507" i="1"/>
  <c r="T1507" i="1" s="1"/>
  <c r="Z1507" i="1"/>
  <c r="AA1507" i="1" s="1"/>
  <c r="AB1522" i="1"/>
  <c r="AC1522" i="1" s="1"/>
  <c r="X1522" i="1"/>
  <c r="Y1522" i="1" s="1"/>
  <c r="AB1538" i="1"/>
  <c r="AC1538" i="1" s="1"/>
  <c r="X1538" i="1"/>
  <c r="Y1538" i="1" s="1"/>
  <c r="AB1554" i="1"/>
  <c r="AC1554" i="1" s="1"/>
  <c r="X1554" i="1"/>
  <c r="Y1554" i="1" s="1"/>
  <c r="AB1591" i="1"/>
  <c r="AC1591" i="1" s="1"/>
  <c r="X1591" i="1"/>
  <c r="Y1591" i="1" s="1"/>
  <c r="AB1607" i="1"/>
  <c r="AC1607" i="1" s="1"/>
  <c r="X1607" i="1"/>
  <c r="Y1607" i="1" s="1"/>
  <c r="AB1623" i="1"/>
  <c r="AC1623" i="1" s="1"/>
  <c r="X1623" i="1"/>
  <c r="Y1623" i="1" s="1"/>
  <c r="AB1639" i="1"/>
  <c r="AC1639" i="1" s="1"/>
  <c r="X1639" i="1"/>
  <c r="Y1639" i="1" s="1"/>
  <c r="AB1655" i="1"/>
  <c r="AC1655" i="1" s="1"/>
  <c r="X1655" i="1"/>
  <c r="Y1655" i="1" s="1"/>
  <c r="AB1671" i="1"/>
  <c r="AC1671" i="1" s="1"/>
  <c r="X1671" i="1"/>
  <c r="Y1671" i="1" s="1"/>
  <c r="AB1687" i="1"/>
  <c r="AC1687" i="1" s="1"/>
  <c r="X1687" i="1"/>
  <c r="Y1687" i="1" s="1"/>
  <c r="AB1703" i="1"/>
  <c r="AC1703" i="1" s="1"/>
  <c r="X1703" i="1"/>
  <c r="Y1703" i="1" s="1"/>
  <c r="AB1719" i="1"/>
  <c r="AC1719" i="1" s="1"/>
  <c r="X1719" i="1"/>
  <c r="Y1719" i="1" s="1"/>
  <c r="AB1735" i="1"/>
  <c r="AC1735" i="1" s="1"/>
  <c r="X1735" i="1"/>
  <c r="Y1735" i="1" s="1"/>
  <c r="AB1751" i="1"/>
  <c r="AC1751" i="1" s="1"/>
  <c r="X1751" i="1"/>
  <c r="Y1751" i="1" s="1"/>
  <c r="AB1767" i="1"/>
  <c r="AC1767" i="1" s="1"/>
  <c r="X1767" i="1"/>
  <c r="Y1767" i="1" s="1"/>
  <c r="X1893" i="1"/>
  <c r="Y1893" i="1" s="1"/>
  <c r="AB1893" i="1"/>
  <c r="AC1893" i="1" s="1"/>
  <c r="AB1277" i="1"/>
  <c r="AC1277" i="1" s="1"/>
  <c r="X1277" i="1"/>
  <c r="Y1277" i="1" s="1"/>
  <c r="P1291" i="1"/>
  <c r="V1291" i="1"/>
  <c r="W1291" i="1" s="1"/>
  <c r="S1291" i="1"/>
  <c r="T1291" i="1" s="1"/>
  <c r="Z1291" i="1"/>
  <c r="AA1291" i="1" s="1"/>
  <c r="AB1309" i="1"/>
  <c r="AC1309" i="1" s="1"/>
  <c r="X1309" i="1"/>
  <c r="Y1309" i="1" s="1"/>
  <c r="AB1329" i="1"/>
  <c r="AC1329" i="1" s="1"/>
  <c r="X1329" i="1"/>
  <c r="Y1329" i="1" s="1"/>
  <c r="P1343" i="1"/>
  <c r="V1343" i="1"/>
  <c r="W1343" i="1" s="1"/>
  <c r="S1343" i="1"/>
  <c r="T1343" i="1" s="1"/>
  <c r="Z1343" i="1"/>
  <c r="AA1343" i="1" s="1"/>
  <c r="P1353" i="1"/>
  <c r="V1353" i="1"/>
  <c r="W1353" i="1" s="1"/>
  <c r="S1353" i="1"/>
  <c r="T1353" i="1" s="1"/>
  <c r="Z1353" i="1"/>
  <c r="AA1353" i="1" s="1"/>
  <c r="AB1375" i="1"/>
  <c r="AC1375" i="1" s="1"/>
  <c r="X1375" i="1"/>
  <c r="Y1375" i="1" s="1"/>
  <c r="P1389" i="1"/>
  <c r="V1389" i="1"/>
  <c r="W1389" i="1" s="1"/>
  <c r="S1389" i="1"/>
  <c r="T1389" i="1" s="1"/>
  <c r="Z1389" i="1"/>
  <c r="AA1389" i="1" s="1"/>
  <c r="AB1407" i="1"/>
  <c r="AC1407" i="1" s="1"/>
  <c r="X1407" i="1"/>
  <c r="Y1407" i="1" s="1"/>
  <c r="P1421" i="1"/>
  <c r="V1421" i="1"/>
  <c r="W1421" i="1" s="1"/>
  <c r="S1421" i="1"/>
  <c r="T1421" i="1" s="1"/>
  <c r="Z1421" i="1"/>
  <c r="AA1421" i="1" s="1"/>
  <c r="AB1439" i="1"/>
  <c r="AC1439" i="1" s="1"/>
  <c r="X1439" i="1"/>
  <c r="Y1439" i="1" s="1"/>
  <c r="P1453" i="1"/>
  <c r="V1453" i="1"/>
  <c r="W1453" i="1" s="1"/>
  <c r="S1453" i="1"/>
  <c r="T1453" i="1" s="1"/>
  <c r="Z1453" i="1"/>
  <c r="AA1453" i="1" s="1"/>
  <c r="P1464" i="1"/>
  <c r="V1464" i="1"/>
  <c r="W1464" i="1" s="1"/>
  <c r="S1464" i="1"/>
  <c r="T1464" i="1" s="1"/>
  <c r="Z1464" i="1"/>
  <c r="AA1464" i="1" s="1"/>
  <c r="AB1482" i="1"/>
  <c r="AC1482" i="1" s="1"/>
  <c r="X1482" i="1"/>
  <c r="Y1482" i="1" s="1"/>
  <c r="Z1513" i="1"/>
  <c r="AA1513" i="1" s="1"/>
  <c r="V1513" i="1"/>
  <c r="W1513" i="1" s="1"/>
  <c r="P1513" i="1"/>
  <c r="S1513" i="1"/>
  <c r="T1513" i="1" s="1"/>
  <c r="AB1608" i="1"/>
  <c r="AC1608" i="1" s="1"/>
  <c r="X1608" i="1"/>
  <c r="Y1608" i="1" s="1"/>
  <c r="AB1624" i="1"/>
  <c r="AC1624" i="1" s="1"/>
  <c r="X1624" i="1"/>
  <c r="Y1624" i="1" s="1"/>
  <c r="AB1640" i="1"/>
  <c r="AC1640" i="1" s="1"/>
  <c r="X1640" i="1"/>
  <c r="Y1640" i="1" s="1"/>
  <c r="AB1656" i="1"/>
  <c r="AC1656" i="1" s="1"/>
  <c r="X1656" i="1"/>
  <c r="Y1656" i="1" s="1"/>
  <c r="AB1672" i="1"/>
  <c r="AC1672" i="1" s="1"/>
  <c r="X1672" i="1"/>
  <c r="Y1672" i="1" s="1"/>
  <c r="AB1688" i="1"/>
  <c r="AC1688" i="1" s="1"/>
  <c r="X1688" i="1"/>
  <c r="Y1688" i="1" s="1"/>
  <c r="AB1704" i="1"/>
  <c r="AC1704" i="1" s="1"/>
  <c r="X1704" i="1"/>
  <c r="Y1704" i="1" s="1"/>
  <c r="AB1720" i="1"/>
  <c r="AC1720" i="1" s="1"/>
  <c r="X1720" i="1"/>
  <c r="Y1720" i="1" s="1"/>
  <c r="AB1736" i="1"/>
  <c r="AC1736" i="1" s="1"/>
  <c r="X1736" i="1"/>
  <c r="Y1736" i="1" s="1"/>
  <c r="AB1752" i="1"/>
  <c r="AC1752" i="1" s="1"/>
  <c r="X1752" i="1"/>
  <c r="Y1752" i="1" s="1"/>
  <c r="AB1768" i="1"/>
  <c r="AC1768" i="1" s="1"/>
  <c r="X1768" i="1"/>
  <c r="Y1768" i="1" s="1"/>
  <c r="P1928" i="1"/>
  <c r="V1928" i="1"/>
  <c r="W1928" i="1" s="1"/>
  <c r="Z1928" i="1"/>
  <c r="AA1928" i="1" s="1"/>
  <c r="S1928" i="1"/>
  <c r="T1928" i="1" s="1"/>
  <c r="S1308" i="1"/>
  <c r="T1308" i="1" s="1"/>
  <c r="Z1308" i="1"/>
  <c r="AA1308" i="1" s="1"/>
  <c r="V1308" i="1"/>
  <c r="W1308" i="1" s="1"/>
  <c r="P1308" i="1"/>
  <c r="S1312" i="1"/>
  <c r="T1312" i="1" s="1"/>
  <c r="Z1312" i="1"/>
  <c r="AA1312" i="1" s="1"/>
  <c r="V1312" i="1"/>
  <c r="W1312" i="1" s="1"/>
  <c r="P1312" i="1"/>
  <c r="S1344" i="1"/>
  <c r="T1344" i="1" s="1"/>
  <c r="Z1344" i="1"/>
  <c r="AA1344" i="1" s="1"/>
  <c r="V1344" i="1"/>
  <c r="W1344" i="1" s="1"/>
  <c r="P1344" i="1"/>
  <c r="S1348" i="1"/>
  <c r="T1348" i="1" s="1"/>
  <c r="Z1348" i="1"/>
  <c r="AA1348" i="1" s="1"/>
  <c r="V1348" i="1"/>
  <c r="W1348" i="1" s="1"/>
  <c r="P1348" i="1"/>
  <c r="S1352" i="1"/>
  <c r="T1352" i="1" s="1"/>
  <c r="Z1352" i="1"/>
  <c r="AA1352" i="1" s="1"/>
  <c r="V1352" i="1"/>
  <c r="W1352" i="1" s="1"/>
  <c r="P1352" i="1"/>
  <c r="S1356" i="1"/>
  <c r="T1356" i="1" s="1"/>
  <c r="Z1356" i="1"/>
  <c r="AA1356" i="1" s="1"/>
  <c r="V1356" i="1"/>
  <c r="W1356" i="1" s="1"/>
  <c r="P1356" i="1"/>
  <c r="S1467" i="1"/>
  <c r="T1467" i="1" s="1"/>
  <c r="Z1467" i="1"/>
  <c r="AA1467" i="1" s="1"/>
  <c r="V1467" i="1"/>
  <c r="W1467" i="1" s="1"/>
  <c r="P1467" i="1"/>
  <c r="S1471" i="1"/>
  <c r="T1471" i="1" s="1"/>
  <c r="Z1471" i="1"/>
  <c r="AA1471" i="1" s="1"/>
  <c r="V1471" i="1"/>
  <c r="W1471" i="1" s="1"/>
  <c r="P1471" i="1"/>
  <c r="S1475" i="1"/>
  <c r="T1475" i="1" s="1"/>
  <c r="Z1475" i="1"/>
  <c r="AA1475" i="1" s="1"/>
  <c r="V1475" i="1"/>
  <c r="W1475" i="1" s="1"/>
  <c r="P1475" i="1"/>
  <c r="S1479" i="1"/>
  <c r="T1479" i="1" s="1"/>
  <c r="Z1479" i="1"/>
  <c r="AA1479" i="1" s="1"/>
  <c r="V1479" i="1"/>
  <c r="W1479" i="1" s="1"/>
  <c r="P1479" i="1"/>
  <c r="S1483" i="1"/>
  <c r="T1483" i="1" s="1"/>
  <c r="Z1483" i="1"/>
  <c r="AA1483" i="1" s="1"/>
  <c r="V1483" i="1"/>
  <c r="W1483" i="1" s="1"/>
  <c r="P1483" i="1"/>
  <c r="S1487" i="1"/>
  <c r="T1487" i="1" s="1"/>
  <c r="Z1487" i="1"/>
  <c r="AA1487" i="1" s="1"/>
  <c r="V1487" i="1"/>
  <c r="W1487" i="1" s="1"/>
  <c r="P1487" i="1"/>
  <c r="S1492" i="1"/>
  <c r="T1492" i="1" s="1"/>
  <c r="Z1492" i="1"/>
  <c r="AA1492" i="1" s="1"/>
  <c r="V1492" i="1"/>
  <c r="W1492" i="1" s="1"/>
  <c r="P1492" i="1"/>
  <c r="S1504" i="1"/>
  <c r="T1504" i="1" s="1"/>
  <c r="Z1504" i="1"/>
  <c r="AA1504" i="1" s="1"/>
  <c r="V1504" i="1"/>
  <c r="W1504" i="1" s="1"/>
  <c r="P1504" i="1"/>
  <c r="S1508" i="1"/>
  <c r="T1508" i="1" s="1"/>
  <c r="Z1508" i="1"/>
  <c r="AA1508" i="1" s="1"/>
  <c r="V1508" i="1"/>
  <c r="W1508" i="1" s="1"/>
  <c r="P1508" i="1"/>
  <c r="S1512" i="1"/>
  <c r="T1512" i="1" s="1"/>
  <c r="Z1512" i="1"/>
  <c r="AA1512" i="1" s="1"/>
  <c r="V1512" i="1"/>
  <c r="W1512" i="1" s="1"/>
  <c r="P1512" i="1"/>
  <c r="AB1518" i="1"/>
  <c r="AC1518" i="1" s="1"/>
  <c r="X1518" i="1"/>
  <c r="Y1518" i="1" s="1"/>
  <c r="AB1526" i="1"/>
  <c r="AC1526" i="1" s="1"/>
  <c r="X1526" i="1"/>
  <c r="Y1526" i="1" s="1"/>
  <c r="AB1534" i="1"/>
  <c r="AC1534" i="1" s="1"/>
  <c r="X1534" i="1"/>
  <c r="Y1534" i="1" s="1"/>
  <c r="AB1542" i="1"/>
  <c r="AC1542" i="1" s="1"/>
  <c r="X1542" i="1"/>
  <c r="Y1542" i="1" s="1"/>
  <c r="AB1550" i="1"/>
  <c r="AC1550" i="1" s="1"/>
  <c r="X1550" i="1"/>
  <c r="Y1550" i="1" s="1"/>
  <c r="AB1558" i="1"/>
  <c r="AC1558" i="1" s="1"/>
  <c r="X1558" i="1"/>
  <c r="Y1558" i="1" s="1"/>
  <c r="AB1566" i="1"/>
  <c r="AC1566" i="1" s="1"/>
  <c r="X1566" i="1"/>
  <c r="Y1566" i="1" s="1"/>
  <c r="AB1581" i="1"/>
  <c r="AC1581" i="1" s="1"/>
  <c r="X1581" i="1"/>
  <c r="Y1581" i="1" s="1"/>
  <c r="AB1596" i="1"/>
  <c r="AC1596" i="1" s="1"/>
  <c r="X1596" i="1"/>
  <c r="Y1596" i="1" s="1"/>
  <c r="AB1613" i="1"/>
  <c r="AC1613" i="1" s="1"/>
  <c r="X1613" i="1"/>
  <c r="Y1613" i="1" s="1"/>
  <c r="AB1629" i="1"/>
  <c r="AC1629" i="1" s="1"/>
  <c r="X1629" i="1"/>
  <c r="Y1629" i="1" s="1"/>
  <c r="AB1645" i="1"/>
  <c r="AC1645" i="1" s="1"/>
  <c r="X1645" i="1"/>
  <c r="Y1645" i="1" s="1"/>
  <c r="AB1661" i="1"/>
  <c r="AC1661" i="1" s="1"/>
  <c r="X1661" i="1"/>
  <c r="Y1661" i="1" s="1"/>
  <c r="AB1677" i="1"/>
  <c r="AC1677" i="1" s="1"/>
  <c r="X1677" i="1"/>
  <c r="Y1677" i="1" s="1"/>
  <c r="AB1693" i="1"/>
  <c r="AC1693" i="1" s="1"/>
  <c r="X1693" i="1"/>
  <c r="Y1693" i="1" s="1"/>
  <c r="AB1709" i="1"/>
  <c r="AC1709" i="1" s="1"/>
  <c r="X1709" i="1"/>
  <c r="Y1709" i="1" s="1"/>
  <c r="AB1725" i="1"/>
  <c r="AC1725" i="1" s="1"/>
  <c r="X1725" i="1"/>
  <c r="Y1725" i="1" s="1"/>
  <c r="AB1741" i="1"/>
  <c r="AC1741" i="1" s="1"/>
  <c r="X1741" i="1"/>
  <c r="Y1741" i="1" s="1"/>
  <c r="AB1757" i="1"/>
  <c r="AC1757" i="1" s="1"/>
  <c r="X1757" i="1"/>
  <c r="Y1757" i="1" s="1"/>
  <c r="S1770" i="1"/>
  <c r="T1770" i="1" s="1"/>
  <c r="Z1770" i="1"/>
  <c r="AA1770" i="1" s="1"/>
  <c r="V1770" i="1"/>
  <c r="W1770" i="1" s="1"/>
  <c r="P1770" i="1"/>
  <c r="V1946" i="1"/>
  <c r="W1946" i="1" s="1"/>
  <c r="P1946" i="1"/>
  <c r="S1946" i="1"/>
  <c r="T1946" i="1" s="1"/>
  <c r="Z1946" i="1"/>
  <c r="AA1946" i="1" s="1"/>
  <c r="AB992" i="1"/>
  <c r="AC992" i="1" s="1"/>
  <c r="X992" i="1"/>
  <c r="Y992" i="1" s="1"/>
  <c r="AB1000" i="1"/>
  <c r="AC1000" i="1" s="1"/>
  <c r="X1000" i="1"/>
  <c r="Y1000" i="1" s="1"/>
  <c r="AB1008" i="1"/>
  <c r="AC1008" i="1" s="1"/>
  <c r="X1008" i="1"/>
  <c r="Y1008" i="1" s="1"/>
  <c r="AB1016" i="1"/>
  <c r="AC1016" i="1" s="1"/>
  <c r="X1016" i="1"/>
  <c r="Y1016" i="1" s="1"/>
  <c r="AB1024" i="1"/>
  <c r="AC1024" i="1" s="1"/>
  <c r="X1024" i="1"/>
  <c r="Y1024" i="1" s="1"/>
  <c r="AB1032" i="1"/>
  <c r="AC1032" i="1" s="1"/>
  <c r="X1032" i="1"/>
  <c r="Y1032" i="1" s="1"/>
  <c r="AB1040" i="1"/>
  <c r="AC1040" i="1" s="1"/>
  <c r="X1040" i="1"/>
  <c r="Y1040" i="1" s="1"/>
  <c r="AB1048" i="1"/>
  <c r="AC1048" i="1" s="1"/>
  <c r="X1048" i="1"/>
  <c r="Y1048" i="1" s="1"/>
  <c r="AB1056" i="1"/>
  <c r="AC1056" i="1" s="1"/>
  <c r="X1056" i="1"/>
  <c r="Y1056" i="1" s="1"/>
  <c r="AB1064" i="1"/>
  <c r="AC1064" i="1" s="1"/>
  <c r="X1064" i="1"/>
  <c r="Y1064" i="1" s="1"/>
  <c r="AB1072" i="1"/>
  <c r="AC1072" i="1" s="1"/>
  <c r="X1072" i="1"/>
  <c r="Y1072" i="1" s="1"/>
  <c r="AB1080" i="1"/>
  <c r="AC1080" i="1" s="1"/>
  <c r="X1080" i="1"/>
  <c r="Y1080" i="1" s="1"/>
  <c r="AB1088" i="1"/>
  <c r="AC1088" i="1" s="1"/>
  <c r="X1088" i="1"/>
  <c r="Y1088" i="1" s="1"/>
  <c r="AB1096" i="1"/>
  <c r="AC1096" i="1" s="1"/>
  <c r="X1096" i="1"/>
  <c r="Y1096" i="1" s="1"/>
  <c r="AB1104" i="1"/>
  <c r="AC1104" i="1" s="1"/>
  <c r="X1104" i="1"/>
  <c r="Y1104" i="1" s="1"/>
  <c r="AB1112" i="1"/>
  <c r="AC1112" i="1" s="1"/>
  <c r="X1112" i="1"/>
  <c r="Y1112" i="1" s="1"/>
  <c r="AB1120" i="1"/>
  <c r="AC1120" i="1" s="1"/>
  <c r="X1120" i="1"/>
  <c r="Y1120" i="1" s="1"/>
  <c r="AB1128" i="1"/>
  <c r="AC1128" i="1" s="1"/>
  <c r="X1128" i="1"/>
  <c r="Y1128" i="1" s="1"/>
  <c r="AB1136" i="1"/>
  <c r="AC1136" i="1" s="1"/>
  <c r="X1136" i="1"/>
  <c r="Y1136" i="1" s="1"/>
  <c r="AB1144" i="1"/>
  <c r="AC1144" i="1" s="1"/>
  <c r="X1144" i="1"/>
  <c r="Y1144" i="1" s="1"/>
  <c r="AB1152" i="1"/>
  <c r="AC1152" i="1" s="1"/>
  <c r="X1152" i="1"/>
  <c r="Y1152" i="1" s="1"/>
  <c r="AB1160" i="1"/>
  <c r="AC1160" i="1" s="1"/>
  <c r="X1160" i="1"/>
  <c r="Y1160" i="1" s="1"/>
  <c r="AB1168" i="1"/>
  <c r="AC1168" i="1" s="1"/>
  <c r="X1168" i="1"/>
  <c r="Y1168" i="1" s="1"/>
  <c r="AB1176" i="1"/>
  <c r="AC1176" i="1" s="1"/>
  <c r="X1176" i="1"/>
  <c r="Y1176" i="1" s="1"/>
  <c r="AB1184" i="1"/>
  <c r="AC1184" i="1" s="1"/>
  <c r="X1184" i="1"/>
  <c r="Y1184" i="1" s="1"/>
  <c r="AB1192" i="1"/>
  <c r="AC1192" i="1" s="1"/>
  <c r="X1192" i="1"/>
  <c r="Y1192" i="1" s="1"/>
  <c r="AB1200" i="1"/>
  <c r="AC1200" i="1" s="1"/>
  <c r="X1200" i="1"/>
  <c r="Y1200" i="1" s="1"/>
  <c r="AB1208" i="1"/>
  <c r="AC1208" i="1" s="1"/>
  <c r="X1208" i="1"/>
  <c r="Y1208" i="1" s="1"/>
  <c r="AB1216" i="1"/>
  <c r="AC1216" i="1" s="1"/>
  <c r="X1216" i="1"/>
  <c r="Y1216" i="1" s="1"/>
  <c r="AB1224" i="1"/>
  <c r="AC1224" i="1" s="1"/>
  <c r="X1224" i="1"/>
  <c r="Y1224" i="1" s="1"/>
  <c r="AB1232" i="1"/>
  <c r="AC1232" i="1" s="1"/>
  <c r="X1232" i="1"/>
  <c r="Y1232" i="1" s="1"/>
  <c r="AB1240" i="1"/>
  <c r="AC1240" i="1" s="1"/>
  <c r="X1240" i="1"/>
  <c r="Y1240" i="1" s="1"/>
  <c r="AB1248" i="1"/>
  <c r="AC1248" i="1" s="1"/>
  <c r="X1248" i="1"/>
  <c r="Y1248" i="1" s="1"/>
  <c r="AB1256" i="1"/>
  <c r="AC1256" i="1" s="1"/>
  <c r="X1256" i="1"/>
  <c r="Y1256" i="1" s="1"/>
  <c r="X1264" i="1"/>
  <c r="Y1264" i="1" s="1"/>
  <c r="AB1264" i="1"/>
  <c r="AC1264" i="1" s="1"/>
  <c r="X1272" i="1"/>
  <c r="Y1272" i="1" s="1"/>
  <c r="AB1272" i="1"/>
  <c r="AC1272" i="1" s="1"/>
  <c r="X1280" i="1"/>
  <c r="Y1280" i="1" s="1"/>
  <c r="AB1280" i="1"/>
  <c r="AC1280" i="1" s="1"/>
  <c r="X1288" i="1"/>
  <c r="Y1288" i="1" s="1"/>
  <c r="AB1288" i="1"/>
  <c r="AC1288" i="1" s="1"/>
  <c r="X1296" i="1"/>
  <c r="Y1296" i="1" s="1"/>
  <c r="AB1296" i="1"/>
  <c r="AC1296" i="1" s="1"/>
  <c r="X1304" i="1"/>
  <c r="Y1304" i="1" s="1"/>
  <c r="AB1304" i="1"/>
  <c r="AC1304" i="1" s="1"/>
  <c r="X1312" i="1"/>
  <c r="Y1312" i="1" s="1"/>
  <c r="AB1312" i="1"/>
  <c r="AC1312" i="1" s="1"/>
  <c r="AB1322" i="1"/>
  <c r="AC1322" i="1" s="1"/>
  <c r="X1322" i="1"/>
  <c r="Y1322" i="1" s="1"/>
  <c r="AB1330" i="1"/>
  <c r="AC1330" i="1" s="1"/>
  <c r="X1330" i="1"/>
  <c r="Y1330" i="1" s="1"/>
  <c r="AB1338" i="1"/>
  <c r="AC1338" i="1" s="1"/>
  <c r="X1338" i="1"/>
  <c r="Y1338" i="1" s="1"/>
  <c r="AB1346" i="1"/>
  <c r="AC1346" i="1" s="1"/>
  <c r="X1346" i="1"/>
  <c r="Y1346" i="1" s="1"/>
  <c r="AB1354" i="1"/>
  <c r="AC1354" i="1" s="1"/>
  <c r="X1354" i="1"/>
  <c r="Y1354" i="1" s="1"/>
  <c r="X1364" i="1"/>
  <c r="Y1364" i="1" s="1"/>
  <c r="AB1364" i="1"/>
  <c r="AC1364" i="1" s="1"/>
  <c r="X1372" i="1"/>
  <c r="Y1372" i="1" s="1"/>
  <c r="AB1372" i="1"/>
  <c r="AC1372" i="1" s="1"/>
  <c r="X1380" i="1"/>
  <c r="Y1380" i="1" s="1"/>
  <c r="AB1380" i="1"/>
  <c r="AC1380" i="1" s="1"/>
  <c r="X1388" i="1"/>
  <c r="Y1388" i="1" s="1"/>
  <c r="AB1388" i="1"/>
  <c r="AC1388" i="1" s="1"/>
  <c r="X1396" i="1"/>
  <c r="Y1396" i="1" s="1"/>
  <c r="AB1396" i="1"/>
  <c r="AC1396" i="1" s="1"/>
  <c r="X1404" i="1"/>
  <c r="Y1404" i="1" s="1"/>
  <c r="AB1404" i="1"/>
  <c r="AC1404" i="1" s="1"/>
  <c r="X1412" i="1"/>
  <c r="Y1412" i="1" s="1"/>
  <c r="AB1412" i="1"/>
  <c r="AC1412" i="1" s="1"/>
  <c r="X1420" i="1"/>
  <c r="Y1420" i="1" s="1"/>
  <c r="AB1420" i="1"/>
  <c r="AC1420" i="1" s="1"/>
  <c r="X1428" i="1"/>
  <c r="Y1428" i="1" s="1"/>
  <c r="AB1428" i="1"/>
  <c r="AC1428" i="1" s="1"/>
  <c r="X1436" i="1"/>
  <c r="Y1436" i="1" s="1"/>
  <c r="AB1436" i="1"/>
  <c r="AC1436" i="1" s="1"/>
  <c r="X1444" i="1"/>
  <c r="Y1444" i="1" s="1"/>
  <c r="AB1444" i="1"/>
  <c r="AC1444" i="1" s="1"/>
  <c r="X1452" i="1"/>
  <c r="Y1452" i="1" s="1"/>
  <c r="AB1452" i="1"/>
  <c r="AC1452" i="1" s="1"/>
  <c r="X1460" i="1"/>
  <c r="Y1460" i="1" s="1"/>
  <c r="AB1460" i="1"/>
  <c r="AC1460" i="1" s="1"/>
  <c r="AB1467" i="1"/>
  <c r="AC1467" i="1" s="1"/>
  <c r="X1467" i="1"/>
  <c r="Y1467" i="1" s="1"/>
  <c r="AB1475" i="1"/>
  <c r="AC1475" i="1" s="1"/>
  <c r="X1475" i="1"/>
  <c r="Y1475" i="1" s="1"/>
  <c r="AB1483" i="1"/>
  <c r="AC1483" i="1" s="1"/>
  <c r="X1483" i="1"/>
  <c r="Y1483" i="1" s="1"/>
  <c r="AB1492" i="1"/>
  <c r="AC1492" i="1" s="1"/>
  <c r="X1492" i="1"/>
  <c r="Y1492" i="1" s="1"/>
  <c r="X1504" i="1"/>
  <c r="Y1504" i="1" s="1"/>
  <c r="AB1504" i="1"/>
  <c r="AC1504" i="1" s="1"/>
  <c r="X1512" i="1"/>
  <c r="Y1512" i="1" s="1"/>
  <c r="AB1512" i="1"/>
  <c r="AC1512" i="1" s="1"/>
  <c r="X1519" i="1"/>
  <c r="Y1519" i="1" s="1"/>
  <c r="AB1519" i="1"/>
  <c r="AC1519" i="1" s="1"/>
  <c r="X1527" i="1"/>
  <c r="Y1527" i="1" s="1"/>
  <c r="AB1527" i="1"/>
  <c r="AC1527" i="1" s="1"/>
  <c r="X1535" i="1"/>
  <c r="Y1535" i="1" s="1"/>
  <c r="AB1535" i="1"/>
  <c r="AC1535" i="1" s="1"/>
  <c r="X1543" i="1"/>
  <c r="Y1543" i="1" s="1"/>
  <c r="AB1543" i="1"/>
  <c r="AC1543" i="1" s="1"/>
  <c r="X1551" i="1"/>
  <c r="Y1551" i="1" s="1"/>
  <c r="AB1551" i="1"/>
  <c r="AC1551" i="1" s="1"/>
  <c r="X1559" i="1"/>
  <c r="Y1559" i="1" s="1"/>
  <c r="AB1559" i="1"/>
  <c r="AC1559" i="1" s="1"/>
  <c r="AB1567" i="1"/>
  <c r="AC1567" i="1" s="1"/>
  <c r="X1567" i="1"/>
  <c r="Y1567" i="1" s="1"/>
  <c r="AB1582" i="1"/>
  <c r="AC1582" i="1" s="1"/>
  <c r="X1582" i="1"/>
  <c r="Y1582" i="1" s="1"/>
  <c r="AB1601" i="1"/>
  <c r="AC1601" i="1" s="1"/>
  <c r="X1601" i="1"/>
  <c r="Y1601" i="1" s="1"/>
  <c r="AB1614" i="1"/>
  <c r="AC1614" i="1" s="1"/>
  <c r="X1614" i="1"/>
  <c r="Y1614" i="1" s="1"/>
  <c r="AB1630" i="1"/>
  <c r="AC1630" i="1" s="1"/>
  <c r="X1630" i="1"/>
  <c r="Y1630" i="1" s="1"/>
  <c r="AB1646" i="1"/>
  <c r="AC1646" i="1" s="1"/>
  <c r="X1646" i="1"/>
  <c r="Y1646" i="1" s="1"/>
  <c r="AB1662" i="1"/>
  <c r="AC1662" i="1" s="1"/>
  <c r="X1662" i="1"/>
  <c r="Y1662" i="1" s="1"/>
  <c r="AB1678" i="1"/>
  <c r="AC1678" i="1" s="1"/>
  <c r="X1678" i="1"/>
  <c r="Y1678" i="1" s="1"/>
  <c r="AB1694" i="1"/>
  <c r="AC1694" i="1" s="1"/>
  <c r="X1694" i="1"/>
  <c r="Y1694" i="1" s="1"/>
  <c r="AB1710" i="1"/>
  <c r="AC1710" i="1" s="1"/>
  <c r="X1710" i="1"/>
  <c r="Y1710" i="1" s="1"/>
  <c r="AB1726" i="1"/>
  <c r="AC1726" i="1" s="1"/>
  <c r="X1726" i="1"/>
  <c r="Y1726" i="1" s="1"/>
  <c r="AB1742" i="1"/>
  <c r="AC1742" i="1" s="1"/>
  <c r="X1742" i="1"/>
  <c r="Y1742" i="1" s="1"/>
  <c r="AB1758" i="1"/>
  <c r="AC1758" i="1" s="1"/>
  <c r="X1758" i="1"/>
  <c r="Y1758" i="1" s="1"/>
  <c r="P1809" i="1"/>
  <c r="S1809" i="1"/>
  <c r="T1809" i="1" s="1"/>
  <c r="Z1809" i="1"/>
  <c r="AA1809" i="1" s="1"/>
  <c r="V1809" i="1"/>
  <c r="W1809" i="1" s="1"/>
  <c r="AB1890" i="1"/>
  <c r="AC1890" i="1" s="1"/>
  <c r="X1890" i="1"/>
  <c r="Y1890" i="1" s="1"/>
  <c r="P1568" i="1"/>
  <c r="Z1568" i="1"/>
  <c r="AA1568" i="1" s="1"/>
  <c r="V1568" i="1"/>
  <c r="W1568" i="1" s="1"/>
  <c r="S1568" i="1"/>
  <c r="T1568" i="1" s="1"/>
  <c r="P1572" i="1"/>
  <c r="Z1572" i="1"/>
  <c r="AA1572" i="1" s="1"/>
  <c r="V1572" i="1"/>
  <c r="W1572" i="1" s="1"/>
  <c r="S1572" i="1"/>
  <c r="T1572" i="1" s="1"/>
  <c r="P1590" i="1"/>
  <c r="Z1590" i="1"/>
  <c r="AA1590" i="1" s="1"/>
  <c r="V1590" i="1"/>
  <c r="W1590" i="1" s="1"/>
  <c r="S1590" i="1"/>
  <c r="T1590" i="1" s="1"/>
  <c r="P1594" i="1"/>
  <c r="Z1594" i="1"/>
  <c r="AA1594" i="1" s="1"/>
  <c r="V1594" i="1"/>
  <c r="W1594" i="1" s="1"/>
  <c r="S1594" i="1"/>
  <c r="T1594" i="1" s="1"/>
  <c r="P1598" i="1"/>
  <c r="Z1598" i="1"/>
  <c r="AA1598" i="1" s="1"/>
  <c r="V1598" i="1"/>
  <c r="W1598" i="1" s="1"/>
  <c r="S1598" i="1"/>
  <c r="T1598" i="1" s="1"/>
  <c r="P1602" i="1"/>
  <c r="Z1602" i="1"/>
  <c r="AA1602" i="1" s="1"/>
  <c r="V1602" i="1"/>
  <c r="W1602" i="1" s="1"/>
  <c r="S1602" i="1"/>
  <c r="T1602" i="1" s="1"/>
  <c r="P1607" i="1"/>
  <c r="Z1607" i="1"/>
  <c r="AA1607" i="1" s="1"/>
  <c r="V1607" i="1"/>
  <c r="W1607" i="1" s="1"/>
  <c r="S1607" i="1"/>
  <c r="T1607" i="1" s="1"/>
  <c r="P1611" i="1"/>
  <c r="Z1611" i="1"/>
  <c r="AA1611" i="1" s="1"/>
  <c r="V1611" i="1"/>
  <c r="W1611" i="1" s="1"/>
  <c r="S1611" i="1"/>
  <c r="T1611" i="1" s="1"/>
  <c r="P1615" i="1"/>
  <c r="Z1615" i="1"/>
  <c r="AA1615" i="1" s="1"/>
  <c r="V1615" i="1"/>
  <c r="W1615" i="1" s="1"/>
  <c r="S1615" i="1"/>
  <c r="T1615" i="1" s="1"/>
  <c r="P1619" i="1"/>
  <c r="Z1619" i="1"/>
  <c r="AA1619" i="1" s="1"/>
  <c r="V1619" i="1"/>
  <c r="W1619" i="1" s="1"/>
  <c r="S1619" i="1"/>
  <c r="T1619" i="1" s="1"/>
  <c r="P1623" i="1"/>
  <c r="Z1623" i="1"/>
  <c r="AA1623" i="1" s="1"/>
  <c r="V1623" i="1"/>
  <c r="W1623" i="1" s="1"/>
  <c r="S1623" i="1"/>
  <c r="T1623" i="1" s="1"/>
  <c r="P1627" i="1"/>
  <c r="Z1627" i="1"/>
  <c r="AA1627" i="1" s="1"/>
  <c r="V1627" i="1"/>
  <c r="W1627" i="1" s="1"/>
  <c r="S1627" i="1"/>
  <c r="T1627" i="1" s="1"/>
  <c r="P1631" i="1"/>
  <c r="Z1631" i="1"/>
  <c r="AA1631" i="1" s="1"/>
  <c r="V1631" i="1"/>
  <c r="W1631" i="1" s="1"/>
  <c r="S1631" i="1"/>
  <c r="T1631" i="1" s="1"/>
  <c r="P1635" i="1"/>
  <c r="Z1635" i="1"/>
  <c r="AA1635" i="1" s="1"/>
  <c r="V1635" i="1"/>
  <c r="W1635" i="1" s="1"/>
  <c r="S1635" i="1"/>
  <c r="T1635" i="1" s="1"/>
  <c r="P1639" i="1"/>
  <c r="Z1639" i="1"/>
  <c r="AA1639" i="1" s="1"/>
  <c r="V1639" i="1"/>
  <c r="W1639" i="1" s="1"/>
  <c r="S1639" i="1"/>
  <c r="T1639" i="1" s="1"/>
  <c r="P1643" i="1"/>
  <c r="Z1643" i="1"/>
  <c r="AA1643" i="1" s="1"/>
  <c r="V1643" i="1"/>
  <c r="W1643" i="1" s="1"/>
  <c r="S1643" i="1"/>
  <c r="T1643" i="1" s="1"/>
  <c r="P1647" i="1"/>
  <c r="Z1647" i="1"/>
  <c r="AA1647" i="1" s="1"/>
  <c r="V1647" i="1"/>
  <c r="W1647" i="1" s="1"/>
  <c r="S1647" i="1"/>
  <c r="T1647" i="1" s="1"/>
  <c r="P1651" i="1"/>
  <c r="Z1651" i="1"/>
  <c r="AA1651" i="1" s="1"/>
  <c r="V1651" i="1"/>
  <c r="W1651" i="1" s="1"/>
  <c r="S1651" i="1"/>
  <c r="T1651" i="1" s="1"/>
  <c r="P1655" i="1"/>
  <c r="Z1655" i="1"/>
  <c r="AA1655" i="1" s="1"/>
  <c r="V1655" i="1"/>
  <c r="W1655" i="1" s="1"/>
  <c r="S1655" i="1"/>
  <c r="T1655" i="1" s="1"/>
  <c r="P1659" i="1"/>
  <c r="Z1659" i="1"/>
  <c r="AA1659" i="1" s="1"/>
  <c r="V1659" i="1"/>
  <c r="W1659" i="1" s="1"/>
  <c r="S1659" i="1"/>
  <c r="T1659" i="1" s="1"/>
  <c r="P1663" i="1"/>
  <c r="Z1663" i="1"/>
  <c r="AA1663" i="1" s="1"/>
  <c r="V1663" i="1"/>
  <c r="W1663" i="1" s="1"/>
  <c r="S1663" i="1"/>
  <c r="T1663" i="1" s="1"/>
  <c r="P1667" i="1"/>
  <c r="Z1667" i="1"/>
  <c r="AA1667" i="1" s="1"/>
  <c r="V1667" i="1"/>
  <c r="W1667" i="1" s="1"/>
  <c r="S1667" i="1"/>
  <c r="T1667" i="1" s="1"/>
  <c r="P1671" i="1"/>
  <c r="Z1671" i="1"/>
  <c r="AA1671" i="1" s="1"/>
  <c r="V1671" i="1"/>
  <c r="W1671" i="1" s="1"/>
  <c r="S1671" i="1"/>
  <c r="T1671" i="1" s="1"/>
  <c r="P1675" i="1"/>
  <c r="Z1675" i="1"/>
  <c r="AA1675" i="1" s="1"/>
  <c r="V1675" i="1"/>
  <c r="W1675" i="1" s="1"/>
  <c r="S1675" i="1"/>
  <c r="T1675" i="1" s="1"/>
  <c r="P1679" i="1"/>
  <c r="Z1679" i="1"/>
  <c r="AA1679" i="1" s="1"/>
  <c r="V1679" i="1"/>
  <c r="W1679" i="1" s="1"/>
  <c r="S1679" i="1"/>
  <c r="T1679" i="1" s="1"/>
  <c r="P1683" i="1"/>
  <c r="Z1683" i="1"/>
  <c r="AA1683" i="1" s="1"/>
  <c r="V1683" i="1"/>
  <c r="W1683" i="1" s="1"/>
  <c r="S1683" i="1"/>
  <c r="T1683" i="1" s="1"/>
  <c r="P1687" i="1"/>
  <c r="Z1687" i="1"/>
  <c r="AA1687" i="1" s="1"/>
  <c r="V1687" i="1"/>
  <c r="W1687" i="1" s="1"/>
  <c r="S1687" i="1"/>
  <c r="T1687" i="1" s="1"/>
  <c r="P1691" i="1"/>
  <c r="Z1691" i="1"/>
  <c r="AA1691" i="1" s="1"/>
  <c r="V1691" i="1"/>
  <c r="W1691" i="1" s="1"/>
  <c r="S1691" i="1"/>
  <c r="T1691" i="1" s="1"/>
  <c r="P1695" i="1"/>
  <c r="Z1695" i="1"/>
  <c r="AA1695" i="1" s="1"/>
  <c r="V1695" i="1"/>
  <c r="W1695" i="1" s="1"/>
  <c r="S1695" i="1"/>
  <c r="T1695" i="1" s="1"/>
  <c r="P1699" i="1"/>
  <c r="Z1699" i="1"/>
  <c r="AA1699" i="1" s="1"/>
  <c r="V1699" i="1"/>
  <c r="W1699" i="1" s="1"/>
  <c r="S1699" i="1"/>
  <c r="T1699" i="1" s="1"/>
  <c r="P1703" i="1"/>
  <c r="Z1703" i="1"/>
  <c r="AA1703" i="1" s="1"/>
  <c r="V1703" i="1"/>
  <c r="W1703" i="1" s="1"/>
  <c r="S1703" i="1"/>
  <c r="T1703" i="1" s="1"/>
  <c r="P1707" i="1"/>
  <c r="Z1707" i="1"/>
  <c r="AA1707" i="1" s="1"/>
  <c r="V1707" i="1"/>
  <c r="W1707" i="1" s="1"/>
  <c r="S1707" i="1"/>
  <c r="T1707" i="1" s="1"/>
  <c r="P1711" i="1"/>
  <c r="Z1711" i="1"/>
  <c r="AA1711" i="1" s="1"/>
  <c r="V1711" i="1"/>
  <c r="W1711" i="1" s="1"/>
  <c r="S1711" i="1"/>
  <c r="T1711" i="1" s="1"/>
  <c r="P1715" i="1"/>
  <c r="Z1715" i="1"/>
  <c r="AA1715" i="1" s="1"/>
  <c r="V1715" i="1"/>
  <c r="W1715" i="1" s="1"/>
  <c r="S1715" i="1"/>
  <c r="T1715" i="1" s="1"/>
  <c r="P1719" i="1"/>
  <c r="Z1719" i="1"/>
  <c r="AA1719" i="1" s="1"/>
  <c r="V1719" i="1"/>
  <c r="W1719" i="1" s="1"/>
  <c r="S1719" i="1"/>
  <c r="T1719" i="1" s="1"/>
  <c r="P1723" i="1"/>
  <c r="Z1723" i="1"/>
  <c r="AA1723" i="1" s="1"/>
  <c r="V1723" i="1"/>
  <c r="W1723" i="1" s="1"/>
  <c r="S1723" i="1"/>
  <c r="T1723" i="1" s="1"/>
  <c r="P1727" i="1"/>
  <c r="Z1727" i="1"/>
  <c r="AA1727" i="1" s="1"/>
  <c r="V1727" i="1"/>
  <c r="W1727" i="1" s="1"/>
  <c r="S1727" i="1"/>
  <c r="T1727" i="1" s="1"/>
  <c r="P1731" i="1"/>
  <c r="Z1731" i="1"/>
  <c r="AA1731" i="1" s="1"/>
  <c r="V1731" i="1"/>
  <c r="W1731" i="1" s="1"/>
  <c r="S1731" i="1"/>
  <c r="T1731" i="1" s="1"/>
  <c r="P1735" i="1"/>
  <c r="Z1735" i="1"/>
  <c r="AA1735" i="1" s="1"/>
  <c r="V1735" i="1"/>
  <c r="W1735" i="1" s="1"/>
  <c r="S1735" i="1"/>
  <c r="T1735" i="1" s="1"/>
  <c r="P1739" i="1"/>
  <c r="Z1739" i="1"/>
  <c r="AA1739" i="1" s="1"/>
  <c r="V1739" i="1"/>
  <c r="W1739" i="1" s="1"/>
  <c r="S1739" i="1"/>
  <c r="T1739" i="1" s="1"/>
  <c r="P1743" i="1"/>
  <c r="Z1743" i="1"/>
  <c r="AA1743" i="1" s="1"/>
  <c r="V1743" i="1"/>
  <c r="W1743" i="1" s="1"/>
  <c r="S1743" i="1"/>
  <c r="T1743" i="1" s="1"/>
  <c r="P1747" i="1"/>
  <c r="Z1747" i="1"/>
  <c r="AA1747" i="1" s="1"/>
  <c r="V1747" i="1"/>
  <c r="W1747" i="1" s="1"/>
  <c r="S1747" i="1"/>
  <c r="T1747" i="1" s="1"/>
  <c r="P1751" i="1"/>
  <c r="Z1751" i="1"/>
  <c r="AA1751" i="1" s="1"/>
  <c r="V1751" i="1"/>
  <c r="W1751" i="1" s="1"/>
  <c r="S1751" i="1"/>
  <c r="T1751" i="1" s="1"/>
  <c r="P1755" i="1"/>
  <c r="Z1755" i="1"/>
  <c r="AA1755" i="1" s="1"/>
  <c r="V1755" i="1"/>
  <c r="W1755" i="1" s="1"/>
  <c r="S1755" i="1"/>
  <c r="T1755" i="1" s="1"/>
  <c r="P1759" i="1"/>
  <c r="Z1759" i="1"/>
  <c r="AA1759" i="1" s="1"/>
  <c r="V1759" i="1"/>
  <c r="W1759" i="1" s="1"/>
  <c r="S1759" i="1"/>
  <c r="T1759" i="1" s="1"/>
  <c r="P1763" i="1"/>
  <c r="Z1763" i="1"/>
  <c r="AA1763" i="1" s="1"/>
  <c r="V1763" i="1"/>
  <c r="W1763" i="1" s="1"/>
  <c r="S1763" i="1"/>
  <c r="T1763" i="1" s="1"/>
  <c r="P1767" i="1"/>
  <c r="Z1767" i="1"/>
  <c r="AA1767" i="1" s="1"/>
  <c r="V1767" i="1"/>
  <c r="W1767" i="1" s="1"/>
  <c r="S1767" i="1"/>
  <c r="T1767" i="1" s="1"/>
  <c r="P1872" i="1"/>
  <c r="V1872" i="1"/>
  <c r="W1872" i="1" s="1"/>
  <c r="Z1872" i="1"/>
  <c r="AA1872" i="1" s="1"/>
  <c r="S1872" i="1"/>
  <c r="T1872" i="1" s="1"/>
  <c r="P1904" i="1"/>
  <c r="V1904" i="1"/>
  <c r="W1904" i="1" s="1"/>
  <c r="Z1904" i="1"/>
  <c r="AA1904" i="1" s="1"/>
  <c r="S1904" i="1"/>
  <c r="T1904" i="1" s="1"/>
  <c r="P1833" i="1"/>
  <c r="S1833" i="1"/>
  <c r="T1833" i="1" s="1"/>
  <c r="Z1833" i="1"/>
  <c r="AA1833" i="1" s="1"/>
  <c r="V1833" i="1"/>
  <c r="W1833" i="1" s="1"/>
  <c r="P1848" i="1"/>
  <c r="V1848" i="1"/>
  <c r="W1848" i="1" s="1"/>
  <c r="Z1848" i="1"/>
  <c r="AA1848" i="1" s="1"/>
  <c r="S1848" i="1"/>
  <c r="T1848" i="1" s="1"/>
  <c r="P1880" i="1"/>
  <c r="V1880" i="1"/>
  <c r="W1880" i="1" s="1"/>
  <c r="Z1880" i="1"/>
  <c r="AA1880" i="1" s="1"/>
  <c r="S1880" i="1"/>
  <c r="T1880" i="1" s="1"/>
  <c r="P1912" i="1"/>
  <c r="V1912" i="1"/>
  <c r="W1912" i="1" s="1"/>
  <c r="Z1912" i="1"/>
  <c r="AA1912" i="1" s="1"/>
  <c r="S1912" i="1"/>
  <c r="T1912" i="1" s="1"/>
  <c r="X1956" i="1"/>
  <c r="Y1956" i="1" s="1"/>
  <c r="AB1956" i="1"/>
  <c r="AC1956" i="1" s="1"/>
  <c r="X1964" i="1"/>
  <c r="Y1964" i="1" s="1"/>
  <c r="AB1964" i="1"/>
  <c r="AC1964" i="1" s="1"/>
  <c r="Z1608" i="1"/>
  <c r="AA1608" i="1" s="1"/>
  <c r="V1608" i="1"/>
  <c r="W1608" i="1" s="1"/>
  <c r="P1608" i="1"/>
  <c r="S1608" i="1"/>
  <c r="T1608" i="1" s="1"/>
  <c r="Z1612" i="1"/>
  <c r="AA1612" i="1" s="1"/>
  <c r="V1612" i="1"/>
  <c r="W1612" i="1" s="1"/>
  <c r="P1612" i="1"/>
  <c r="S1612" i="1"/>
  <c r="T1612" i="1" s="1"/>
  <c r="Z1616" i="1"/>
  <c r="AA1616" i="1" s="1"/>
  <c r="V1616" i="1"/>
  <c r="W1616" i="1" s="1"/>
  <c r="P1616" i="1"/>
  <c r="S1616" i="1"/>
  <c r="T1616" i="1" s="1"/>
  <c r="Z1620" i="1"/>
  <c r="AA1620" i="1" s="1"/>
  <c r="V1620" i="1"/>
  <c r="W1620" i="1" s="1"/>
  <c r="P1620" i="1"/>
  <c r="S1620" i="1"/>
  <c r="T1620" i="1" s="1"/>
  <c r="Z1624" i="1"/>
  <c r="AA1624" i="1" s="1"/>
  <c r="V1624" i="1"/>
  <c r="W1624" i="1" s="1"/>
  <c r="P1624" i="1"/>
  <c r="S1624" i="1"/>
  <c r="T1624" i="1" s="1"/>
  <c r="Z1628" i="1"/>
  <c r="AA1628" i="1" s="1"/>
  <c r="V1628" i="1"/>
  <c r="W1628" i="1" s="1"/>
  <c r="P1628" i="1"/>
  <c r="S1628" i="1"/>
  <c r="T1628" i="1" s="1"/>
  <c r="Z1632" i="1"/>
  <c r="AA1632" i="1" s="1"/>
  <c r="V1632" i="1"/>
  <c r="W1632" i="1" s="1"/>
  <c r="P1632" i="1"/>
  <c r="S1632" i="1"/>
  <c r="T1632" i="1" s="1"/>
  <c r="Z1636" i="1"/>
  <c r="AA1636" i="1" s="1"/>
  <c r="V1636" i="1"/>
  <c r="W1636" i="1" s="1"/>
  <c r="P1636" i="1"/>
  <c r="S1636" i="1"/>
  <c r="T1636" i="1" s="1"/>
  <c r="Z1640" i="1"/>
  <c r="AA1640" i="1" s="1"/>
  <c r="V1640" i="1"/>
  <c r="W1640" i="1" s="1"/>
  <c r="P1640" i="1"/>
  <c r="S1640" i="1"/>
  <c r="T1640" i="1" s="1"/>
  <c r="Z1644" i="1"/>
  <c r="AA1644" i="1" s="1"/>
  <c r="V1644" i="1"/>
  <c r="W1644" i="1" s="1"/>
  <c r="P1644" i="1"/>
  <c r="S1644" i="1"/>
  <c r="T1644" i="1" s="1"/>
  <c r="Z1648" i="1"/>
  <c r="AA1648" i="1" s="1"/>
  <c r="V1648" i="1"/>
  <c r="W1648" i="1" s="1"/>
  <c r="P1648" i="1"/>
  <c r="S1648" i="1"/>
  <c r="T1648" i="1" s="1"/>
  <c r="Z1652" i="1"/>
  <c r="AA1652" i="1" s="1"/>
  <c r="V1652" i="1"/>
  <c r="W1652" i="1" s="1"/>
  <c r="P1652" i="1"/>
  <c r="S1652" i="1"/>
  <c r="T1652" i="1" s="1"/>
  <c r="Z1656" i="1"/>
  <c r="AA1656" i="1" s="1"/>
  <c r="V1656" i="1"/>
  <c r="W1656" i="1" s="1"/>
  <c r="P1656" i="1"/>
  <c r="S1656" i="1"/>
  <c r="T1656" i="1" s="1"/>
  <c r="Z1660" i="1"/>
  <c r="AA1660" i="1" s="1"/>
  <c r="V1660" i="1"/>
  <c r="W1660" i="1" s="1"/>
  <c r="P1660" i="1"/>
  <c r="S1660" i="1"/>
  <c r="T1660" i="1" s="1"/>
  <c r="Z1664" i="1"/>
  <c r="AA1664" i="1" s="1"/>
  <c r="V1664" i="1"/>
  <c r="W1664" i="1" s="1"/>
  <c r="P1664" i="1"/>
  <c r="S1664" i="1"/>
  <c r="T1664" i="1" s="1"/>
  <c r="Z1668" i="1"/>
  <c r="AA1668" i="1" s="1"/>
  <c r="V1668" i="1"/>
  <c r="W1668" i="1" s="1"/>
  <c r="P1668" i="1"/>
  <c r="S1668" i="1"/>
  <c r="T1668" i="1" s="1"/>
  <c r="Z1672" i="1"/>
  <c r="AA1672" i="1" s="1"/>
  <c r="V1672" i="1"/>
  <c r="W1672" i="1" s="1"/>
  <c r="P1672" i="1"/>
  <c r="S1672" i="1"/>
  <c r="T1672" i="1" s="1"/>
  <c r="Z1676" i="1"/>
  <c r="AA1676" i="1" s="1"/>
  <c r="V1676" i="1"/>
  <c r="W1676" i="1" s="1"/>
  <c r="P1676" i="1"/>
  <c r="S1676" i="1"/>
  <c r="T1676" i="1" s="1"/>
  <c r="Z1680" i="1"/>
  <c r="AA1680" i="1" s="1"/>
  <c r="V1680" i="1"/>
  <c r="W1680" i="1" s="1"/>
  <c r="P1680" i="1"/>
  <c r="S1680" i="1"/>
  <c r="T1680" i="1" s="1"/>
  <c r="Z1684" i="1"/>
  <c r="AA1684" i="1" s="1"/>
  <c r="V1684" i="1"/>
  <c r="W1684" i="1" s="1"/>
  <c r="P1684" i="1"/>
  <c r="S1684" i="1"/>
  <c r="T1684" i="1" s="1"/>
  <c r="Z1688" i="1"/>
  <c r="AA1688" i="1" s="1"/>
  <c r="V1688" i="1"/>
  <c r="W1688" i="1" s="1"/>
  <c r="P1688" i="1"/>
  <c r="S1688" i="1"/>
  <c r="T1688" i="1" s="1"/>
  <c r="Z1692" i="1"/>
  <c r="AA1692" i="1" s="1"/>
  <c r="V1692" i="1"/>
  <c r="W1692" i="1" s="1"/>
  <c r="P1692" i="1"/>
  <c r="S1692" i="1"/>
  <c r="T1692" i="1" s="1"/>
  <c r="Z1696" i="1"/>
  <c r="AA1696" i="1" s="1"/>
  <c r="V1696" i="1"/>
  <c r="W1696" i="1" s="1"/>
  <c r="P1696" i="1"/>
  <c r="S1696" i="1"/>
  <c r="T1696" i="1" s="1"/>
  <c r="Z1700" i="1"/>
  <c r="AA1700" i="1" s="1"/>
  <c r="V1700" i="1"/>
  <c r="W1700" i="1" s="1"/>
  <c r="P1700" i="1"/>
  <c r="S1700" i="1"/>
  <c r="T1700" i="1" s="1"/>
  <c r="Z1704" i="1"/>
  <c r="AA1704" i="1" s="1"/>
  <c r="V1704" i="1"/>
  <c r="W1704" i="1" s="1"/>
  <c r="P1704" i="1"/>
  <c r="S1704" i="1"/>
  <c r="T1704" i="1" s="1"/>
  <c r="Z1708" i="1"/>
  <c r="AA1708" i="1" s="1"/>
  <c r="V1708" i="1"/>
  <c r="W1708" i="1" s="1"/>
  <c r="P1708" i="1"/>
  <c r="S1708" i="1"/>
  <c r="T1708" i="1" s="1"/>
  <c r="Z1712" i="1"/>
  <c r="AA1712" i="1" s="1"/>
  <c r="V1712" i="1"/>
  <c r="W1712" i="1" s="1"/>
  <c r="P1712" i="1"/>
  <c r="S1712" i="1"/>
  <c r="T1712" i="1" s="1"/>
  <c r="Z1716" i="1"/>
  <c r="AA1716" i="1" s="1"/>
  <c r="V1716" i="1"/>
  <c r="W1716" i="1" s="1"/>
  <c r="P1716" i="1"/>
  <c r="S1716" i="1"/>
  <c r="T1716" i="1" s="1"/>
  <c r="Z1720" i="1"/>
  <c r="AA1720" i="1" s="1"/>
  <c r="V1720" i="1"/>
  <c r="W1720" i="1" s="1"/>
  <c r="P1720" i="1"/>
  <c r="S1720" i="1"/>
  <c r="T1720" i="1" s="1"/>
  <c r="Z1724" i="1"/>
  <c r="AA1724" i="1" s="1"/>
  <c r="V1724" i="1"/>
  <c r="W1724" i="1" s="1"/>
  <c r="P1724" i="1"/>
  <c r="S1724" i="1"/>
  <c r="T1724" i="1" s="1"/>
  <c r="Z1728" i="1"/>
  <c r="AA1728" i="1" s="1"/>
  <c r="V1728" i="1"/>
  <c r="W1728" i="1" s="1"/>
  <c r="P1728" i="1"/>
  <c r="S1728" i="1"/>
  <c r="T1728" i="1" s="1"/>
  <c r="Z1732" i="1"/>
  <c r="AA1732" i="1" s="1"/>
  <c r="V1732" i="1"/>
  <c r="W1732" i="1" s="1"/>
  <c r="P1732" i="1"/>
  <c r="S1732" i="1"/>
  <c r="T1732" i="1" s="1"/>
  <c r="Z1736" i="1"/>
  <c r="AA1736" i="1" s="1"/>
  <c r="V1736" i="1"/>
  <c r="W1736" i="1" s="1"/>
  <c r="P1736" i="1"/>
  <c r="S1736" i="1"/>
  <c r="T1736" i="1" s="1"/>
  <c r="Z1740" i="1"/>
  <c r="AA1740" i="1" s="1"/>
  <c r="V1740" i="1"/>
  <c r="W1740" i="1" s="1"/>
  <c r="P1740" i="1"/>
  <c r="S1740" i="1"/>
  <c r="T1740" i="1" s="1"/>
  <c r="Z1744" i="1"/>
  <c r="AA1744" i="1" s="1"/>
  <c r="V1744" i="1"/>
  <c r="W1744" i="1" s="1"/>
  <c r="P1744" i="1"/>
  <c r="S1744" i="1"/>
  <c r="T1744" i="1" s="1"/>
  <c r="Z1748" i="1"/>
  <c r="AA1748" i="1" s="1"/>
  <c r="V1748" i="1"/>
  <c r="W1748" i="1" s="1"/>
  <c r="P1748" i="1"/>
  <c r="S1748" i="1"/>
  <c r="T1748" i="1" s="1"/>
  <c r="Z1752" i="1"/>
  <c r="AA1752" i="1" s="1"/>
  <c r="V1752" i="1"/>
  <c r="W1752" i="1" s="1"/>
  <c r="P1752" i="1"/>
  <c r="S1752" i="1"/>
  <c r="T1752" i="1" s="1"/>
  <c r="Z1756" i="1"/>
  <c r="AA1756" i="1" s="1"/>
  <c r="V1756" i="1"/>
  <c r="W1756" i="1" s="1"/>
  <c r="P1756" i="1"/>
  <c r="S1756" i="1"/>
  <c r="T1756" i="1" s="1"/>
  <c r="Z1760" i="1"/>
  <c r="AA1760" i="1" s="1"/>
  <c r="V1760" i="1"/>
  <c r="W1760" i="1" s="1"/>
  <c r="P1760" i="1"/>
  <c r="S1760" i="1"/>
  <c r="T1760" i="1" s="1"/>
  <c r="Z1764" i="1"/>
  <c r="AA1764" i="1" s="1"/>
  <c r="V1764" i="1"/>
  <c r="W1764" i="1" s="1"/>
  <c r="P1764" i="1"/>
  <c r="S1764" i="1"/>
  <c r="T1764" i="1" s="1"/>
  <c r="Z1768" i="1"/>
  <c r="AA1768" i="1" s="1"/>
  <c r="V1768" i="1"/>
  <c r="W1768" i="1" s="1"/>
  <c r="P1768" i="1"/>
  <c r="S1768" i="1"/>
  <c r="T1768" i="1" s="1"/>
  <c r="S1773" i="1"/>
  <c r="T1773" i="1" s="1"/>
  <c r="V1773" i="1"/>
  <c r="W1773" i="1" s="1"/>
  <c r="Z1773" i="1"/>
  <c r="AA1773" i="1" s="1"/>
  <c r="P1773" i="1"/>
  <c r="S1777" i="1"/>
  <c r="T1777" i="1" s="1"/>
  <c r="V1777" i="1"/>
  <c r="W1777" i="1" s="1"/>
  <c r="Z1777" i="1"/>
  <c r="AA1777" i="1" s="1"/>
  <c r="P1777" i="1"/>
  <c r="S1781" i="1"/>
  <c r="T1781" i="1" s="1"/>
  <c r="V1781" i="1"/>
  <c r="W1781" i="1" s="1"/>
  <c r="Z1781" i="1"/>
  <c r="AA1781" i="1" s="1"/>
  <c r="P1781" i="1"/>
  <c r="S1785" i="1"/>
  <c r="T1785" i="1" s="1"/>
  <c r="V1785" i="1"/>
  <c r="W1785" i="1" s="1"/>
  <c r="Z1785" i="1"/>
  <c r="AA1785" i="1" s="1"/>
  <c r="P1785" i="1"/>
  <c r="S1789" i="1"/>
  <c r="T1789" i="1" s="1"/>
  <c r="V1789" i="1"/>
  <c r="W1789" i="1" s="1"/>
  <c r="Z1789" i="1"/>
  <c r="AA1789" i="1" s="1"/>
  <c r="P1789" i="1"/>
  <c r="S1793" i="1"/>
  <c r="T1793" i="1" s="1"/>
  <c r="V1793" i="1"/>
  <c r="W1793" i="1" s="1"/>
  <c r="Z1793" i="1"/>
  <c r="AA1793" i="1" s="1"/>
  <c r="P1793" i="1"/>
  <c r="S1797" i="1"/>
  <c r="T1797" i="1" s="1"/>
  <c r="V1797" i="1"/>
  <c r="W1797" i="1" s="1"/>
  <c r="Z1797" i="1"/>
  <c r="AA1797" i="1" s="1"/>
  <c r="P1797" i="1"/>
  <c r="X1853" i="1"/>
  <c r="Y1853" i="1" s="1"/>
  <c r="AB1853" i="1"/>
  <c r="AC1853" i="1" s="1"/>
  <c r="X1885" i="1"/>
  <c r="Y1885" i="1" s="1"/>
  <c r="AB1885" i="1"/>
  <c r="AC1885" i="1" s="1"/>
  <c r="X1917" i="1"/>
  <c r="Y1917" i="1" s="1"/>
  <c r="AB1917" i="1"/>
  <c r="AC1917" i="1" s="1"/>
  <c r="AB1771" i="1"/>
  <c r="AC1771" i="1" s="1"/>
  <c r="X1771" i="1"/>
  <c r="Y1771" i="1" s="1"/>
  <c r="AB1779" i="1"/>
  <c r="AC1779" i="1" s="1"/>
  <c r="X1779" i="1"/>
  <c r="Y1779" i="1" s="1"/>
  <c r="AB1787" i="1"/>
  <c r="AC1787" i="1" s="1"/>
  <c r="X1787" i="1"/>
  <c r="Y1787" i="1" s="1"/>
  <c r="AB1795" i="1"/>
  <c r="AC1795" i="1" s="1"/>
  <c r="X1795" i="1"/>
  <c r="Y1795" i="1" s="1"/>
  <c r="AB1803" i="1"/>
  <c r="AC1803" i="1" s="1"/>
  <c r="X1803" i="1"/>
  <c r="Y1803" i="1" s="1"/>
  <c r="AB1811" i="1"/>
  <c r="AC1811" i="1" s="1"/>
  <c r="X1811" i="1"/>
  <c r="Y1811" i="1" s="1"/>
  <c r="AB1821" i="1"/>
  <c r="AC1821" i="1" s="1"/>
  <c r="X1821" i="1"/>
  <c r="Y1821" i="1" s="1"/>
  <c r="AB1831" i="1"/>
  <c r="AC1831" i="1" s="1"/>
  <c r="X1831" i="1"/>
  <c r="Y1831" i="1" s="1"/>
  <c r="AB1839" i="1"/>
  <c r="AC1839" i="1" s="1"/>
  <c r="X1839" i="1"/>
  <c r="Y1839" i="1" s="1"/>
  <c r="AB1848" i="1"/>
  <c r="AC1848" i="1" s="1"/>
  <c r="X1848" i="1"/>
  <c r="Y1848" i="1" s="1"/>
  <c r="AB1856" i="1"/>
  <c r="AC1856" i="1" s="1"/>
  <c r="X1856" i="1"/>
  <c r="Y1856" i="1" s="1"/>
  <c r="AB1864" i="1"/>
  <c r="AC1864" i="1" s="1"/>
  <c r="X1864" i="1"/>
  <c r="Y1864" i="1" s="1"/>
  <c r="AB1872" i="1"/>
  <c r="AC1872" i="1" s="1"/>
  <c r="X1872" i="1"/>
  <c r="Y1872" i="1" s="1"/>
  <c r="AB1880" i="1"/>
  <c r="AC1880" i="1" s="1"/>
  <c r="X1880" i="1"/>
  <c r="Y1880" i="1" s="1"/>
  <c r="AB1888" i="1"/>
  <c r="AC1888" i="1" s="1"/>
  <c r="X1888" i="1"/>
  <c r="Y1888" i="1" s="1"/>
  <c r="AB1896" i="1"/>
  <c r="AC1896" i="1" s="1"/>
  <c r="X1896" i="1"/>
  <c r="Y1896" i="1" s="1"/>
  <c r="AB1904" i="1"/>
  <c r="AC1904" i="1" s="1"/>
  <c r="X1904" i="1"/>
  <c r="Y1904" i="1" s="1"/>
  <c r="AB1912" i="1"/>
  <c r="AC1912" i="1" s="1"/>
  <c r="X1912" i="1"/>
  <c r="Y1912" i="1" s="1"/>
  <c r="AB1920" i="1"/>
  <c r="AC1920" i="1" s="1"/>
  <c r="X1920" i="1"/>
  <c r="Y1920" i="1" s="1"/>
  <c r="AB1928" i="1"/>
  <c r="AC1928" i="1" s="1"/>
  <c r="X1928" i="1"/>
  <c r="Y1928" i="1" s="1"/>
  <c r="V1944" i="1"/>
  <c r="W1944" i="1" s="1"/>
  <c r="P1944" i="1"/>
  <c r="S1944" i="1"/>
  <c r="T1944" i="1" s="1"/>
  <c r="Z1944" i="1"/>
  <c r="AA1944" i="1" s="1"/>
  <c r="AB1954" i="1"/>
  <c r="AC1954" i="1" s="1"/>
  <c r="X1954" i="1"/>
  <c r="Y1954" i="1" s="1"/>
  <c r="AB2148" i="1"/>
  <c r="AC2148" i="1" s="1"/>
  <c r="X2148" i="1"/>
  <c r="Y2148" i="1" s="1"/>
  <c r="X1841" i="1"/>
  <c r="Y1841" i="1" s="1"/>
  <c r="AB1841" i="1"/>
  <c r="AC1841" i="1" s="1"/>
  <c r="X1849" i="1"/>
  <c r="Y1849" i="1" s="1"/>
  <c r="AB1849" i="1"/>
  <c r="AC1849" i="1" s="1"/>
  <c r="X1857" i="1"/>
  <c r="Y1857" i="1" s="1"/>
  <c r="AB1857" i="1"/>
  <c r="AC1857" i="1" s="1"/>
  <c r="X1865" i="1"/>
  <c r="Y1865" i="1" s="1"/>
  <c r="AB1865" i="1"/>
  <c r="AC1865" i="1" s="1"/>
  <c r="X1873" i="1"/>
  <c r="Y1873" i="1" s="1"/>
  <c r="AB1873" i="1"/>
  <c r="AC1873" i="1" s="1"/>
  <c r="X1881" i="1"/>
  <c r="Y1881" i="1" s="1"/>
  <c r="AB1881" i="1"/>
  <c r="AC1881" i="1" s="1"/>
  <c r="X1889" i="1"/>
  <c r="Y1889" i="1" s="1"/>
  <c r="AB1889" i="1"/>
  <c r="AC1889" i="1" s="1"/>
  <c r="X1897" i="1"/>
  <c r="Y1897" i="1" s="1"/>
  <c r="AB1897" i="1"/>
  <c r="AC1897" i="1" s="1"/>
  <c r="X1905" i="1"/>
  <c r="Y1905" i="1" s="1"/>
  <c r="AB1905" i="1"/>
  <c r="AC1905" i="1" s="1"/>
  <c r="X1913" i="1"/>
  <c r="Y1913" i="1" s="1"/>
  <c r="AB1913" i="1"/>
  <c r="AC1913" i="1" s="1"/>
  <c r="X1921" i="1"/>
  <c r="Y1921" i="1" s="1"/>
  <c r="AB1921" i="1"/>
  <c r="AC1921" i="1" s="1"/>
  <c r="X1929" i="1"/>
  <c r="Y1929" i="1" s="1"/>
  <c r="AB1929" i="1"/>
  <c r="AC1929" i="1" s="1"/>
  <c r="X1938" i="1"/>
  <c r="Y1938" i="1" s="1"/>
  <c r="AB1938" i="1"/>
  <c r="AC1938" i="1" s="1"/>
  <c r="X2138" i="1"/>
  <c r="Y2138" i="1" s="1"/>
  <c r="AB2138" i="1"/>
  <c r="AC2138" i="1" s="1"/>
  <c r="AB1774" i="1"/>
  <c r="AC1774" i="1" s="1"/>
  <c r="X1774" i="1"/>
  <c r="Y1774" i="1" s="1"/>
  <c r="X1782" i="1"/>
  <c r="Y1782" i="1" s="1"/>
  <c r="AB1782" i="1"/>
  <c r="AC1782" i="1" s="1"/>
  <c r="X1790" i="1"/>
  <c r="Y1790" i="1" s="1"/>
  <c r="AB1790" i="1"/>
  <c r="AC1790" i="1" s="1"/>
  <c r="AB1798" i="1"/>
  <c r="AC1798" i="1" s="1"/>
  <c r="X1798" i="1"/>
  <c r="Y1798" i="1" s="1"/>
  <c r="AB1806" i="1"/>
  <c r="AC1806" i="1" s="1"/>
  <c r="X1806" i="1"/>
  <c r="Y1806" i="1" s="1"/>
  <c r="AB1814" i="1"/>
  <c r="AC1814" i="1" s="1"/>
  <c r="X1814" i="1"/>
  <c r="Y1814" i="1" s="1"/>
  <c r="AB1822" i="1"/>
  <c r="AC1822" i="1" s="1"/>
  <c r="X1822" i="1"/>
  <c r="Y1822" i="1" s="1"/>
  <c r="AB1830" i="1"/>
  <c r="AC1830" i="1" s="1"/>
  <c r="X1830" i="1"/>
  <c r="Y1830" i="1" s="1"/>
  <c r="AB1838" i="1"/>
  <c r="AC1838" i="1" s="1"/>
  <c r="X1838" i="1"/>
  <c r="Y1838" i="1" s="1"/>
  <c r="AB1844" i="1"/>
  <c r="AC1844" i="1" s="1"/>
  <c r="X1844" i="1"/>
  <c r="Y1844" i="1" s="1"/>
  <c r="AB1852" i="1"/>
  <c r="AC1852" i="1" s="1"/>
  <c r="X1852" i="1"/>
  <c r="Y1852" i="1" s="1"/>
  <c r="AB1860" i="1"/>
  <c r="AC1860" i="1" s="1"/>
  <c r="X1860" i="1"/>
  <c r="Y1860" i="1" s="1"/>
  <c r="AB1868" i="1"/>
  <c r="AC1868" i="1" s="1"/>
  <c r="X1868" i="1"/>
  <c r="Y1868" i="1" s="1"/>
  <c r="AB1876" i="1"/>
  <c r="AC1876" i="1" s="1"/>
  <c r="X1876" i="1"/>
  <c r="Y1876" i="1" s="1"/>
  <c r="AB1884" i="1"/>
  <c r="AC1884" i="1" s="1"/>
  <c r="X1884" i="1"/>
  <c r="Y1884" i="1" s="1"/>
  <c r="AB1892" i="1"/>
  <c r="AC1892" i="1" s="1"/>
  <c r="X1892" i="1"/>
  <c r="Y1892" i="1" s="1"/>
  <c r="AB1900" i="1"/>
  <c r="AC1900" i="1" s="1"/>
  <c r="X1900" i="1"/>
  <c r="Y1900" i="1" s="1"/>
  <c r="AB1908" i="1"/>
  <c r="AC1908" i="1" s="1"/>
  <c r="X1908" i="1"/>
  <c r="Y1908" i="1" s="1"/>
  <c r="AB1916" i="1"/>
  <c r="AC1916" i="1" s="1"/>
  <c r="X1916" i="1"/>
  <c r="Y1916" i="1" s="1"/>
  <c r="AB1924" i="1"/>
  <c r="AC1924" i="1" s="1"/>
  <c r="X1924" i="1"/>
  <c r="Y1924" i="1" s="1"/>
  <c r="X1932" i="1"/>
  <c r="Y1932" i="1" s="1"/>
  <c r="AB1932" i="1"/>
  <c r="AC1932" i="1" s="1"/>
  <c r="V1940" i="1"/>
  <c r="W1940" i="1" s="1"/>
  <c r="P1940" i="1"/>
  <c r="S1940" i="1"/>
  <c r="T1940" i="1" s="1"/>
  <c r="Z1940" i="1"/>
  <c r="AA1940" i="1" s="1"/>
  <c r="AB1950" i="1"/>
  <c r="AC1950" i="1" s="1"/>
  <c r="X1950" i="1"/>
  <c r="Y1950" i="1" s="1"/>
  <c r="AB2020" i="1"/>
  <c r="AC2020" i="1" s="1"/>
  <c r="X2020" i="1"/>
  <c r="Y2020" i="1" s="1"/>
  <c r="AB2071" i="1"/>
  <c r="AC2071" i="1" s="1"/>
  <c r="X2071" i="1"/>
  <c r="Y2071" i="1" s="1"/>
  <c r="X1978" i="1"/>
  <c r="Y1978" i="1" s="1"/>
  <c r="AB1978" i="1"/>
  <c r="AC1978" i="1" s="1"/>
  <c r="P1989" i="1"/>
  <c r="S1989" i="1"/>
  <c r="T1989" i="1" s="1"/>
  <c r="Z1989" i="1"/>
  <c r="AA1989" i="1" s="1"/>
  <c r="V1989" i="1"/>
  <c r="W1989" i="1" s="1"/>
  <c r="P2011" i="1"/>
  <c r="S2011" i="1"/>
  <c r="T2011" i="1" s="1"/>
  <c r="Z2011" i="1"/>
  <c r="AA2011" i="1" s="1"/>
  <c r="V2011" i="1"/>
  <c r="W2011" i="1" s="1"/>
  <c r="P2031" i="1"/>
  <c r="S2031" i="1"/>
  <c r="T2031" i="1" s="1"/>
  <c r="Z2031" i="1"/>
  <c r="AA2031" i="1" s="1"/>
  <c r="V2031" i="1"/>
  <c r="W2031" i="1" s="1"/>
  <c r="P2053" i="1"/>
  <c r="S2053" i="1"/>
  <c r="T2053" i="1" s="1"/>
  <c r="Z2053" i="1"/>
  <c r="AA2053" i="1" s="1"/>
  <c r="V2053" i="1"/>
  <c r="W2053" i="1" s="1"/>
  <c r="P2085" i="1"/>
  <c r="S2085" i="1"/>
  <c r="T2085" i="1" s="1"/>
  <c r="Z2085" i="1"/>
  <c r="AA2085" i="1" s="1"/>
  <c r="V2085" i="1"/>
  <c r="W2085" i="1" s="1"/>
  <c r="X2154" i="1"/>
  <c r="Y2154" i="1" s="1"/>
  <c r="AB2154" i="1"/>
  <c r="AC2154" i="1" s="1"/>
  <c r="X1968" i="1"/>
  <c r="Y1968" i="1" s="1"/>
  <c r="AB1968" i="1"/>
  <c r="AC1968" i="1" s="1"/>
  <c r="P1979" i="1"/>
  <c r="S1979" i="1"/>
  <c r="T1979" i="1" s="1"/>
  <c r="V1979" i="1"/>
  <c r="W1979" i="1" s="1"/>
  <c r="Z1979" i="1"/>
  <c r="AA1979" i="1" s="1"/>
  <c r="X2000" i="1"/>
  <c r="Y2000" i="1" s="1"/>
  <c r="AB2000" i="1"/>
  <c r="AC2000" i="1" s="1"/>
  <c r="X2026" i="1"/>
  <c r="Y2026" i="1" s="1"/>
  <c r="AB2026" i="1"/>
  <c r="AC2026" i="1" s="1"/>
  <c r="AB2063" i="1"/>
  <c r="AC2063" i="1" s="1"/>
  <c r="X2063" i="1"/>
  <c r="Y2063" i="1" s="1"/>
  <c r="AB2079" i="1"/>
  <c r="AC2079" i="1" s="1"/>
  <c r="X2079" i="1"/>
  <c r="Y2079" i="1" s="1"/>
  <c r="P2151" i="1"/>
  <c r="S2151" i="1"/>
  <c r="T2151" i="1" s="1"/>
  <c r="Z2151" i="1"/>
  <c r="AA2151" i="1" s="1"/>
  <c r="V2151" i="1"/>
  <c r="W2151" i="1" s="1"/>
  <c r="AB1974" i="1"/>
  <c r="AC1974" i="1" s="1"/>
  <c r="X1974" i="1"/>
  <c r="Y1974" i="1" s="1"/>
  <c r="P1985" i="1"/>
  <c r="S1985" i="1"/>
  <c r="T1985" i="1" s="1"/>
  <c r="V1985" i="1"/>
  <c r="W1985" i="1" s="1"/>
  <c r="Z1985" i="1"/>
  <c r="AA1985" i="1" s="1"/>
  <c r="X2040" i="1"/>
  <c r="Y2040" i="1" s="1"/>
  <c r="AB2040" i="1"/>
  <c r="AC2040" i="1" s="1"/>
  <c r="X2044" i="1"/>
  <c r="Y2044" i="1" s="1"/>
  <c r="AB2044" i="1"/>
  <c r="AC2044" i="1" s="1"/>
  <c r="P2077" i="1"/>
  <c r="S2077" i="1"/>
  <c r="T2077" i="1" s="1"/>
  <c r="Z2077" i="1"/>
  <c r="AA2077" i="1" s="1"/>
  <c r="V2077" i="1"/>
  <c r="W2077" i="1" s="1"/>
  <c r="AB2132" i="1"/>
  <c r="AC2132" i="1" s="1"/>
  <c r="X2132" i="1"/>
  <c r="Y2132" i="1" s="1"/>
  <c r="P2205" i="1"/>
  <c r="S2205" i="1"/>
  <c r="T2205" i="1" s="1"/>
  <c r="Z2205" i="1"/>
  <c r="AA2205" i="1" s="1"/>
  <c r="V2205" i="1"/>
  <c r="W2205" i="1" s="1"/>
  <c r="V2102" i="1"/>
  <c r="W2102" i="1" s="1"/>
  <c r="P2102" i="1"/>
  <c r="Z2102" i="1"/>
  <c r="AA2102" i="1" s="1"/>
  <c r="S2102" i="1"/>
  <c r="T2102" i="1" s="1"/>
  <c r="P2133" i="1"/>
  <c r="S2133" i="1"/>
  <c r="T2133" i="1" s="1"/>
  <c r="Z2133" i="1"/>
  <c r="AA2133" i="1" s="1"/>
  <c r="V2133" i="1"/>
  <c r="W2133" i="1" s="1"/>
  <c r="P2165" i="1"/>
  <c r="S2165" i="1"/>
  <c r="T2165" i="1" s="1"/>
  <c r="Z2165" i="1"/>
  <c r="AA2165" i="1" s="1"/>
  <c r="V2165" i="1"/>
  <c r="W2165" i="1" s="1"/>
  <c r="P2183" i="1"/>
  <c r="S2183" i="1"/>
  <c r="T2183" i="1" s="1"/>
  <c r="Z2183" i="1"/>
  <c r="AA2183" i="1" s="1"/>
  <c r="V2183" i="1"/>
  <c r="W2183" i="1" s="1"/>
  <c r="P2199" i="1"/>
  <c r="S2199" i="1"/>
  <c r="T2199" i="1" s="1"/>
  <c r="Z2199" i="1"/>
  <c r="AA2199" i="1" s="1"/>
  <c r="V2199" i="1"/>
  <c r="W2199" i="1" s="1"/>
  <c r="P2413" i="1"/>
  <c r="V2413" i="1"/>
  <c r="W2413" i="1" s="1"/>
  <c r="Z2413" i="1"/>
  <c r="AA2413" i="1" s="1"/>
  <c r="S2413" i="1"/>
  <c r="T2413" i="1" s="1"/>
  <c r="S2043" i="1"/>
  <c r="T2043" i="1" s="1"/>
  <c r="V2043" i="1"/>
  <c r="W2043" i="1" s="1"/>
  <c r="Z2043" i="1"/>
  <c r="AA2043" i="1" s="1"/>
  <c r="AB2051" i="1"/>
  <c r="AC2051" i="1" s="1"/>
  <c r="X2051" i="1"/>
  <c r="Y2051" i="1" s="1"/>
  <c r="P2065" i="1"/>
  <c r="V2065" i="1"/>
  <c r="W2065" i="1" s="1"/>
  <c r="Z2065" i="1"/>
  <c r="AA2065" i="1" s="1"/>
  <c r="S2065" i="1"/>
  <c r="T2065" i="1" s="1"/>
  <c r="AB2083" i="1"/>
  <c r="AC2083" i="1" s="1"/>
  <c r="X2083" i="1"/>
  <c r="Y2083" i="1" s="1"/>
  <c r="P2111" i="1"/>
  <c r="S2111" i="1"/>
  <c r="T2111" i="1" s="1"/>
  <c r="Z2111" i="1"/>
  <c r="AA2111" i="1" s="1"/>
  <c r="V2111" i="1"/>
  <c r="W2111" i="1" s="1"/>
  <c r="P2127" i="1"/>
  <c r="S2127" i="1"/>
  <c r="T2127" i="1" s="1"/>
  <c r="Z2127" i="1"/>
  <c r="AA2127" i="1" s="1"/>
  <c r="V2127" i="1"/>
  <c r="W2127" i="1" s="1"/>
  <c r="P2143" i="1"/>
  <c r="S2143" i="1"/>
  <c r="T2143" i="1" s="1"/>
  <c r="Z2143" i="1"/>
  <c r="AA2143" i="1" s="1"/>
  <c r="V2143" i="1"/>
  <c r="W2143" i="1" s="1"/>
  <c r="P2159" i="1"/>
  <c r="S2159" i="1"/>
  <c r="T2159" i="1" s="1"/>
  <c r="Z2159" i="1"/>
  <c r="AA2159" i="1" s="1"/>
  <c r="V2159" i="1"/>
  <c r="W2159" i="1" s="1"/>
  <c r="AB2065" i="1"/>
  <c r="AC2065" i="1" s="1"/>
  <c r="X2065" i="1"/>
  <c r="Y2065" i="1" s="1"/>
  <c r="P2079" i="1"/>
  <c r="V2079" i="1"/>
  <c r="W2079" i="1" s="1"/>
  <c r="S2079" i="1"/>
  <c r="T2079" i="1" s="1"/>
  <c r="Z2079" i="1"/>
  <c r="AA2079" i="1" s="1"/>
  <c r="P2125" i="1"/>
  <c r="S2125" i="1"/>
  <c r="T2125" i="1" s="1"/>
  <c r="Z2125" i="1"/>
  <c r="AA2125" i="1" s="1"/>
  <c r="V2125" i="1"/>
  <c r="W2125" i="1" s="1"/>
  <c r="P2157" i="1"/>
  <c r="S2157" i="1"/>
  <c r="T2157" i="1" s="1"/>
  <c r="Z2157" i="1"/>
  <c r="AA2157" i="1" s="1"/>
  <c r="V2157" i="1"/>
  <c r="W2157" i="1" s="1"/>
  <c r="P2233" i="1"/>
  <c r="S2233" i="1"/>
  <c r="T2233" i="1" s="1"/>
  <c r="Z2233" i="1"/>
  <c r="AA2233" i="1" s="1"/>
  <c r="V2233" i="1"/>
  <c r="W2233" i="1" s="1"/>
  <c r="AB1941" i="1"/>
  <c r="AC1941" i="1" s="1"/>
  <c r="X1941" i="1"/>
  <c r="Y1941" i="1" s="1"/>
  <c r="AB1949" i="1"/>
  <c r="AC1949" i="1" s="1"/>
  <c r="X1949" i="1"/>
  <c r="Y1949" i="1" s="1"/>
  <c r="AB1957" i="1"/>
  <c r="AC1957" i="1" s="1"/>
  <c r="X1957" i="1"/>
  <c r="Y1957" i="1" s="1"/>
  <c r="AB1965" i="1"/>
  <c r="AC1965" i="1" s="1"/>
  <c r="X1965" i="1"/>
  <c r="Y1965" i="1" s="1"/>
  <c r="AB1973" i="1"/>
  <c r="AC1973" i="1" s="1"/>
  <c r="X1973" i="1"/>
  <c r="Y1973" i="1" s="1"/>
  <c r="AB1981" i="1"/>
  <c r="AC1981" i="1" s="1"/>
  <c r="X1981" i="1"/>
  <c r="Y1981" i="1" s="1"/>
  <c r="AB1989" i="1"/>
  <c r="AC1989" i="1" s="1"/>
  <c r="X1989" i="1"/>
  <c r="Y1989" i="1" s="1"/>
  <c r="AB1997" i="1"/>
  <c r="AC1997" i="1" s="1"/>
  <c r="X1997" i="1"/>
  <c r="Y1997" i="1" s="1"/>
  <c r="AB2007" i="1"/>
  <c r="AC2007" i="1" s="1"/>
  <c r="X2007" i="1"/>
  <c r="Y2007" i="1" s="1"/>
  <c r="AB2015" i="1"/>
  <c r="AC2015" i="1" s="1"/>
  <c r="X2015" i="1"/>
  <c r="Y2015" i="1" s="1"/>
  <c r="AB2023" i="1"/>
  <c r="AC2023" i="1" s="1"/>
  <c r="X2023" i="1"/>
  <c r="Y2023" i="1" s="1"/>
  <c r="AB2033" i="1"/>
  <c r="AC2033" i="1" s="1"/>
  <c r="X2033" i="1"/>
  <c r="Y2033" i="1" s="1"/>
  <c r="AB2041" i="1"/>
  <c r="AC2041" i="1" s="1"/>
  <c r="X2041" i="1"/>
  <c r="Y2041" i="1" s="1"/>
  <c r="S2050" i="1"/>
  <c r="T2050" i="1" s="1"/>
  <c r="Z2050" i="1"/>
  <c r="AA2050" i="1" s="1"/>
  <c r="V2050" i="1"/>
  <c r="W2050" i="1" s="1"/>
  <c r="P2050" i="1"/>
  <c r="S2054" i="1"/>
  <c r="T2054" i="1" s="1"/>
  <c r="Z2054" i="1"/>
  <c r="AA2054" i="1" s="1"/>
  <c r="V2054" i="1"/>
  <c r="W2054" i="1" s="1"/>
  <c r="P2054" i="1"/>
  <c r="S2058" i="1"/>
  <c r="T2058" i="1" s="1"/>
  <c r="Z2058" i="1"/>
  <c r="AA2058" i="1" s="1"/>
  <c r="V2058" i="1"/>
  <c r="W2058" i="1" s="1"/>
  <c r="P2058" i="1"/>
  <c r="S2062" i="1"/>
  <c r="T2062" i="1" s="1"/>
  <c r="Z2062" i="1"/>
  <c r="AA2062" i="1" s="1"/>
  <c r="V2062" i="1"/>
  <c r="W2062" i="1" s="1"/>
  <c r="P2062" i="1"/>
  <c r="S2066" i="1"/>
  <c r="T2066" i="1" s="1"/>
  <c r="Z2066" i="1"/>
  <c r="AA2066" i="1" s="1"/>
  <c r="V2066" i="1"/>
  <c r="W2066" i="1" s="1"/>
  <c r="P2066" i="1"/>
  <c r="S2070" i="1"/>
  <c r="T2070" i="1" s="1"/>
  <c r="Z2070" i="1"/>
  <c r="AA2070" i="1" s="1"/>
  <c r="V2070" i="1"/>
  <c r="W2070" i="1" s="1"/>
  <c r="P2070" i="1"/>
  <c r="S2074" i="1"/>
  <c r="T2074" i="1" s="1"/>
  <c r="Z2074" i="1"/>
  <c r="AA2074" i="1" s="1"/>
  <c r="V2074" i="1"/>
  <c r="W2074" i="1" s="1"/>
  <c r="P2074" i="1"/>
  <c r="S2078" i="1"/>
  <c r="T2078" i="1" s="1"/>
  <c r="Z2078" i="1"/>
  <c r="AA2078" i="1" s="1"/>
  <c r="V2078" i="1"/>
  <c r="W2078" i="1" s="1"/>
  <c r="P2078" i="1"/>
  <c r="S2082" i="1"/>
  <c r="T2082" i="1" s="1"/>
  <c r="Z2082" i="1"/>
  <c r="AA2082" i="1" s="1"/>
  <c r="V2082" i="1"/>
  <c r="W2082" i="1" s="1"/>
  <c r="P2082" i="1"/>
  <c r="S2086" i="1"/>
  <c r="T2086" i="1" s="1"/>
  <c r="Z2086" i="1"/>
  <c r="AA2086" i="1" s="1"/>
  <c r="V2086" i="1"/>
  <c r="W2086" i="1" s="1"/>
  <c r="P2086" i="1"/>
  <c r="S2090" i="1"/>
  <c r="T2090" i="1" s="1"/>
  <c r="Z2090" i="1"/>
  <c r="AA2090" i="1" s="1"/>
  <c r="V2090" i="1"/>
  <c r="W2090" i="1" s="1"/>
  <c r="P2090" i="1"/>
  <c r="AB2094" i="1"/>
  <c r="AC2094" i="1" s="1"/>
  <c r="X2094" i="1"/>
  <c r="Y2094" i="1" s="1"/>
  <c r="AB2102" i="1"/>
  <c r="AC2102" i="1" s="1"/>
  <c r="X2102" i="1"/>
  <c r="Y2102" i="1" s="1"/>
  <c r="X2112" i="1"/>
  <c r="Y2112" i="1" s="1"/>
  <c r="AB2112" i="1"/>
  <c r="AC2112" i="1" s="1"/>
  <c r="P2123" i="1"/>
  <c r="S2123" i="1"/>
  <c r="T2123" i="1" s="1"/>
  <c r="V2123" i="1"/>
  <c r="W2123" i="1" s="1"/>
  <c r="Z2123" i="1"/>
  <c r="AA2123" i="1" s="1"/>
  <c r="X2144" i="1"/>
  <c r="Y2144" i="1" s="1"/>
  <c r="AB2144" i="1"/>
  <c r="AC2144" i="1" s="1"/>
  <c r="P2155" i="1"/>
  <c r="S2155" i="1"/>
  <c r="T2155" i="1" s="1"/>
  <c r="V2155" i="1"/>
  <c r="W2155" i="1" s="1"/>
  <c r="Z2155" i="1"/>
  <c r="AA2155" i="1" s="1"/>
  <c r="X2176" i="1"/>
  <c r="Y2176" i="1" s="1"/>
  <c r="AB2176" i="1"/>
  <c r="AC2176" i="1" s="1"/>
  <c r="P2187" i="1"/>
  <c r="S2187" i="1"/>
  <c r="T2187" i="1" s="1"/>
  <c r="V2187" i="1"/>
  <c r="W2187" i="1" s="1"/>
  <c r="Z2187" i="1"/>
  <c r="AA2187" i="1" s="1"/>
  <c r="X2208" i="1"/>
  <c r="Y2208" i="1" s="1"/>
  <c r="AB2208" i="1"/>
  <c r="AC2208" i="1" s="1"/>
  <c r="Z1966" i="1"/>
  <c r="AA1966" i="1" s="1"/>
  <c r="V1966" i="1"/>
  <c r="W1966" i="1" s="1"/>
  <c r="S1966" i="1"/>
  <c r="T1966" i="1" s="1"/>
  <c r="P1966" i="1"/>
  <c r="Z1970" i="1"/>
  <c r="AA1970" i="1" s="1"/>
  <c r="V1970" i="1"/>
  <c r="W1970" i="1" s="1"/>
  <c r="S1970" i="1"/>
  <c r="T1970" i="1" s="1"/>
  <c r="P1970" i="1"/>
  <c r="Z1974" i="1"/>
  <c r="AA1974" i="1" s="1"/>
  <c r="V1974" i="1"/>
  <c r="W1974" i="1" s="1"/>
  <c r="S1974" i="1"/>
  <c r="T1974" i="1" s="1"/>
  <c r="P1974" i="1"/>
  <c r="Z1978" i="1"/>
  <c r="AA1978" i="1" s="1"/>
  <c r="V1978" i="1"/>
  <c r="W1978" i="1" s="1"/>
  <c r="S1978" i="1"/>
  <c r="T1978" i="1" s="1"/>
  <c r="P1978" i="1"/>
  <c r="Z1982" i="1"/>
  <c r="AA1982" i="1" s="1"/>
  <c r="V1982" i="1"/>
  <c r="W1982" i="1" s="1"/>
  <c r="S1982" i="1"/>
  <c r="T1982" i="1" s="1"/>
  <c r="P1982" i="1"/>
  <c r="Z1986" i="1"/>
  <c r="AA1986" i="1" s="1"/>
  <c r="V1986" i="1"/>
  <c r="W1986" i="1" s="1"/>
  <c r="S1986" i="1"/>
  <c r="T1986" i="1" s="1"/>
  <c r="P1986" i="1"/>
  <c r="Z1990" i="1"/>
  <c r="AA1990" i="1" s="1"/>
  <c r="V1990" i="1"/>
  <c r="W1990" i="1" s="1"/>
  <c r="S1990" i="1"/>
  <c r="T1990" i="1" s="1"/>
  <c r="P1990" i="1"/>
  <c r="Z1994" i="1"/>
  <c r="AA1994" i="1" s="1"/>
  <c r="V1994" i="1"/>
  <c r="W1994" i="1" s="1"/>
  <c r="S1994" i="1"/>
  <c r="T1994" i="1" s="1"/>
  <c r="P1994" i="1"/>
  <c r="Z1998" i="1"/>
  <c r="AA1998" i="1" s="1"/>
  <c r="V1998" i="1"/>
  <c r="W1998" i="1" s="1"/>
  <c r="S1998" i="1"/>
  <c r="T1998" i="1" s="1"/>
  <c r="P1998" i="1"/>
  <c r="Z2002" i="1"/>
  <c r="AA2002" i="1" s="1"/>
  <c r="V2002" i="1"/>
  <c r="W2002" i="1" s="1"/>
  <c r="S2002" i="1"/>
  <c r="T2002" i="1" s="1"/>
  <c r="P2002" i="1"/>
  <c r="Z2006" i="1"/>
  <c r="AA2006" i="1" s="1"/>
  <c r="V2006" i="1"/>
  <c r="W2006" i="1" s="1"/>
  <c r="P2006" i="1"/>
  <c r="S2006" i="1"/>
  <c r="T2006" i="1" s="1"/>
  <c r="Z2010" i="1"/>
  <c r="AA2010" i="1" s="1"/>
  <c r="V2010" i="1"/>
  <c r="W2010" i="1" s="1"/>
  <c r="S2010" i="1"/>
  <c r="T2010" i="1" s="1"/>
  <c r="P2010" i="1"/>
  <c r="Z2014" i="1"/>
  <c r="AA2014" i="1" s="1"/>
  <c r="V2014" i="1"/>
  <c r="W2014" i="1" s="1"/>
  <c r="P2014" i="1"/>
  <c r="S2014" i="1"/>
  <c r="T2014" i="1" s="1"/>
  <c r="Z2024" i="1"/>
  <c r="AA2024" i="1" s="1"/>
  <c r="V2024" i="1"/>
  <c r="W2024" i="1" s="1"/>
  <c r="S2024" i="1"/>
  <c r="T2024" i="1" s="1"/>
  <c r="P2024" i="1"/>
  <c r="Z2028" i="1"/>
  <c r="AA2028" i="1" s="1"/>
  <c r="V2028" i="1"/>
  <c r="W2028" i="1" s="1"/>
  <c r="S2028" i="1"/>
  <c r="T2028" i="1" s="1"/>
  <c r="P2028" i="1"/>
  <c r="Z2032" i="1"/>
  <c r="AA2032" i="1" s="1"/>
  <c r="V2032" i="1"/>
  <c r="W2032" i="1" s="1"/>
  <c r="S2032" i="1"/>
  <c r="T2032" i="1" s="1"/>
  <c r="P2032" i="1"/>
  <c r="Z2036" i="1"/>
  <c r="AA2036" i="1" s="1"/>
  <c r="V2036" i="1"/>
  <c r="W2036" i="1" s="1"/>
  <c r="P2036" i="1"/>
  <c r="S2036" i="1"/>
  <c r="T2036" i="1" s="1"/>
  <c r="Z2040" i="1"/>
  <c r="AA2040" i="1" s="1"/>
  <c r="V2040" i="1"/>
  <c r="W2040" i="1" s="1"/>
  <c r="S2040" i="1"/>
  <c r="T2040" i="1" s="1"/>
  <c r="AB2056" i="1"/>
  <c r="AC2056" i="1" s="1"/>
  <c r="X2056" i="1"/>
  <c r="Y2056" i="1" s="1"/>
  <c r="AB2064" i="1"/>
  <c r="AC2064" i="1" s="1"/>
  <c r="X2064" i="1"/>
  <c r="Y2064" i="1" s="1"/>
  <c r="AB2072" i="1"/>
  <c r="AC2072" i="1" s="1"/>
  <c r="X2072" i="1"/>
  <c r="Y2072" i="1" s="1"/>
  <c r="AB2080" i="1"/>
  <c r="AC2080" i="1" s="1"/>
  <c r="X2080" i="1"/>
  <c r="Y2080" i="1" s="1"/>
  <c r="AB2088" i="1"/>
  <c r="AC2088" i="1" s="1"/>
  <c r="X2088" i="1"/>
  <c r="Y2088" i="1" s="1"/>
  <c r="S2095" i="1"/>
  <c r="T2095" i="1" s="1"/>
  <c r="Z2095" i="1"/>
  <c r="AA2095" i="1" s="1"/>
  <c r="P2095" i="1"/>
  <c r="V2095" i="1"/>
  <c r="W2095" i="1" s="1"/>
  <c r="S2099" i="1"/>
  <c r="T2099" i="1" s="1"/>
  <c r="Z2099" i="1"/>
  <c r="AA2099" i="1" s="1"/>
  <c r="P2099" i="1"/>
  <c r="V2099" i="1"/>
  <c r="W2099" i="1" s="1"/>
  <c r="S2103" i="1"/>
  <c r="T2103" i="1" s="1"/>
  <c r="Z2103" i="1"/>
  <c r="AA2103" i="1" s="1"/>
  <c r="P2103" i="1"/>
  <c r="V2103" i="1"/>
  <c r="W2103" i="1" s="1"/>
  <c r="S2107" i="1"/>
  <c r="T2107" i="1" s="1"/>
  <c r="Z2107" i="1"/>
  <c r="AA2107" i="1" s="1"/>
  <c r="P2107" i="1"/>
  <c r="V2107" i="1"/>
  <c r="W2107" i="1" s="1"/>
  <c r="AB2118" i="1"/>
  <c r="AC2118" i="1" s="1"/>
  <c r="X2118" i="1"/>
  <c r="Y2118" i="1" s="1"/>
  <c r="P2129" i="1"/>
  <c r="S2129" i="1"/>
  <c r="T2129" i="1" s="1"/>
  <c r="V2129" i="1"/>
  <c r="W2129" i="1" s="1"/>
  <c r="Z2129" i="1"/>
  <c r="AA2129" i="1" s="1"/>
  <c r="AB2150" i="1"/>
  <c r="AC2150" i="1" s="1"/>
  <c r="X2150" i="1"/>
  <c r="Y2150" i="1" s="1"/>
  <c r="P2161" i="1"/>
  <c r="S2161" i="1"/>
  <c r="T2161" i="1" s="1"/>
  <c r="V2161" i="1"/>
  <c r="W2161" i="1" s="1"/>
  <c r="Z2161" i="1"/>
  <c r="AA2161" i="1" s="1"/>
  <c r="AB2182" i="1"/>
  <c r="AC2182" i="1" s="1"/>
  <c r="X2182" i="1"/>
  <c r="Y2182" i="1" s="1"/>
  <c r="P2193" i="1"/>
  <c r="S2193" i="1"/>
  <c r="T2193" i="1" s="1"/>
  <c r="V2193" i="1"/>
  <c r="W2193" i="1" s="1"/>
  <c r="Z2193" i="1"/>
  <c r="AA2193" i="1" s="1"/>
  <c r="Z2341" i="1"/>
  <c r="AA2341" i="1" s="1"/>
  <c r="V2341" i="1"/>
  <c r="W2341" i="1" s="1"/>
  <c r="S2341" i="1"/>
  <c r="T2341" i="1" s="1"/>
  <c r="P2341" i="1"/>
  <c r="AB2255" i="1"/>
  <c r="AC2255" i="1" s="1"/>
  <c r="X2255" i="1"/>
  <c r="Y2255" i="1" s="1"/>
  <c r="S2348" i="1"/>
  <c r="T2348" i="1" s="1"/>
  <c r="V2348" i="1"/>
  <c r="W2348" i="1" s="1"/>
  <c r="P2348" i="1"/>
  <c r="Z2348" i="1"/>
  <c r="AA2348" i="1" s="1"/>
  <c r="P2225" i="1"/>
  <c r="S2225" i="1"/>
  <c r="T2225" i="1" s="1"/>
  <c r="Z2225" i="1"/>
  <c r="AA2225" i="1" s="1"/>
  <c r="V2225" i="1"/>
  <c r="W2225" i="1" s="1"/>
  <c r="P2265" i="1"/>
  <c r="Z2265" i="1"/>
  <c r="AA2265" i="1" s="1"/>
  <c r="S2265" i="1"/>
  <c r="T2265" i="1" s="1"/>
  <c r="V2265" i="1"/>
  <c r="W2265" i="1" s="1"/>
  <c r="AB2323" i="1"/>
  <c r="AC2323" i="1" s="1"/>
  <c r="X2323" i="1"/>
  <c r="Y2323" i="1" s="1"/>
  <c r="S2220" i="1"/>
  <c r="T2220" i="1" s="1"/>
  <c r="V2220" i="1"/>
  <c r="W2220" i="1" s="1"/>
  <c r="Z2220" i="1"/>
  <c r="AA2220" i="1" s="1"/>
  <c r="P2220" i="1"/>
  <c r="AB2239" i="1"/>
  <c r="AC2239" i="1" s="1"/>
  <c r="X2239" i="1"/>
  <c r="Y2239" i="1" s="1"/>
  <c r="X2252" i="1"/>
  <c r="Y2252" i="1" s="1"/>
  <c r="AB2252" i="1"/>
  <c r="AC2252" i="1" s="1"/>
  <c r="X2101" i="1"/>
  <c r="Y2101" i="1" s="1"/>
  <c r="AB2101" i="1"/>
  <c r="AC2101" i="1" s="1"/>
  <c r="AB2109" i="1"/>
  <c r="AC2109" i="1" s="1"/>
  <c r="X2109" i="1"/>
  <c r="Y2109" i="1" s="1"/>
  <c r="AB2117" i="1"/>
  <c r="AC2117" i="1" s="1"/>
  <c r="X2117" i="1"/>
  <c r="Y2117" i="1" s="1"/>
  <c r="AB2125" i="1"/>
  <c r="AC2125" i="1" s="1"/>
  <c r="X2125" i="1"/>
  <c r="Y2125" i="1" s="1"/>
  <c r="AB2133" i="1"/>
  <c r="AC2133" i="1" s="1"/>
  <c r="X2133" i="1"/>
  <c r="Y2133" i="1" s="1"/>
  <c r="AB2141" i="1"/>
  <c r="AC2141" i="1" s="1"/>
  <c r="X2141" i="1"/>
  <c r="Y2141" i="1" s="1"/>
  <c r="AB2149" i="1"/>
  <c r="AC2149" i="1" s="1"/>
  <c r="X2149" i="1"/>
  <c r="Y2149" i="1" s="1"/>
  <c r="AB2157" i="1"/>
  <c r="AC2157" i="1" s="1"/>
  <c r="X2157" i="1"/>
  <c r="Y2157" i="1" s="1"/>
  <c r="AB2165" i="1"/>
  <c r="AC2165" i="1" s="1"/>
  <c r="X2165" i="1"/>
  <c r="Y2165" i="1" s="1"/>
  <c r="AB2173" i="1"/>
  <c r="AC2173" i="1" s="1"/>
  <c r="X2173" i="1"/>
  <c r="Y2173" i="1" s="1"/>
  <c r="AB2181" i="1"/>
  <c r="AC2181" i="1" s="1"/>
  <c r="X2181" i="1"/>
  <c r="Y2181" i="1" s="1"/>
  <c r="AB2189" i="1"/>
  <c r="AC2189" i="1" s="1"/>
  <c r="X2189" i="1"/>
  <c r="Y2189" i="1" s="1"/>
  <c r="AB2197" i="1"/>
  <c r="AC2197" i="1" s="1"/>
  <c r="X2197" i="1"/>
  <c r="Y2197" i="1" s="1"/>
  <c r="AB2205" i="1"/>
  <c r="AC2205" i="1" s="1"/>
  <c r="X2205" i="1"/>
  <c r="Y2205" i="1" s="1"/>
  <c r="P2229" i="1"/>
  <c r="V2229" i="1"/>
  <c r="W2229" i="1" s="1"/>
  <c r="Z2229" i="1"/>
  <c r="AA2229" i="1" s="1"/>
  <c r="S2229" i="1"/>
  <c r="T2229" i="1" s="1"/>
  <c r="X2282" i="1"/>
  <c r="Y2282" i="1" s="1"/>
  <c r="AB2282" i="1"/>
  <c r="AC2282" i="1" s="1"/>
  <c r="S2358" i="1"/>
  <c r="T2358" i="1" s="1"/>
  <c r="Z2358" i="1"/>
  <c r="AA2358" i="1" s="1"/>
  <c r="P2358" i="1"/>
  <c r="V2358" i="1"/>
  <c r="W2358" i="1" s="1"/>
  <c r="Z2170" i="1"/>
  <c r="AA2170" i="1" s="1"/>
  <c r="V2170" i="1"/>
  <c r="W2170" i="1" s="1"/>
  <c r="S2170" i="1"/>
  <c r="T2170" i="1" s="1"/>
  <c r="P2170" i="1"/>
  <c r="Z2174" i="1"/>
  <c r="AA2174" i="1" s="1"/>
  <c r="V2174" i="1"/>
  <c r="W2174" i="1" s="1"/>
  <c r="S2174" i="1"/>
  <c r="T2174" i="1" s="1"/>
  <c r="P2174" i="1"/>
  <c r="Z2178" i="1"/>
  <c r="AA2178" i="1" s="1"/>
  <c r="V2178" i="1"/>
  <c r="W2178" i="1" s="1"/>
  <c r="S2178" i="1"/>
  <c r="T2178" i="1" s="1"/>
  <c r="P2178" i="1"/>
  <c r="Z2182" i="1"/>
  <c r="AA2182" i="1" s="1"/>
  <c r="V2182" i="1"/>
  <c r="W2182" i="1" s="1"/>
  <c r="S2182" i="1"/>
  <c r="T2182" i="1" s="1"/>
  <c r="P2182" i="1"/>
  <c r="Z2186" i="1"/>
  <c r="AA2186" i="1" s="1"/>
  <c r="V2186" i="1"/>
  <c r="W2186" i="1" s="1"/>
  <c r="S2186" i="1"/>
  <c r="T2186" i="1" s="1"/>
  <c r="P2186" i="1"/>
  <c r="Z2190" i="1"/>
  <c r="AA2190" i="1" s="1"/>
  <c r="V2190" i="1"/>
  <c r="W2190" i="1" s="1"/>
  <c r="S2190" i="1"/>
  <c r="T2190" i="1" s="1"/>
  <c r="P2190" i="1"/>
  <c r="Z2194" i="1"/>
  <c r="AA2194" i="1" s="1"/>
  <c r="V2194" i="1"/>
  <c r="W2194" i="1" s="1"/>
  <c r="S2194" i="1"/>
  <c r="T2194" i="1" s="1"/>
  <c r="P2194" i="1"/>
  <c r="Z2198" i="1"/>
  <c r="AA2198" i="1" s="1"/>
  <c r="V2198" i="1"/>
  <c r="W2198" i="1" s="1"/>
  <c r="S2198" i="1"/>
  <c r="T2198" i="1" s="1"/>
  <c r="P2198" i="1"/>
  <c r="Z2202" i="1"/>
  <c r="AA2202" i="1" s="1"/>
  <c r="V2202" i="1"/>
  <c r="W2202" i="1" s="1"/>
  <c r="S2202" i="1"/>
  <c r="T2202" i="1" s="1"/>
  <c r="P2202" i="1"/>
  <c r="Z2206" i="1"/>
  <c r="AA2206" i="1" s="1"/>
  <c r="V2206" i="1"/>
  <c r="W2206" i="1" s="1"/>
  <c r="S2206" i="1"/>
  <c r="T2206" i="1" s="1"/>
  <c r="P2206" i="1"/>
  <c r="S2210" i="1"/>
  <c r="T2210" i="1" s="1"/>
  <c r="V2210" i="1"/>
  <c r="W2210" i="1" s="1"/>
  <c r="Z2210" i="1"/>
  <c r="AA2210" i="1" s="1"/>
  <c r="P2210" i="1"/>
  <c r="X2217" i="1"/>
  <c r="Y2217" i="1" s="1"/>
  <c r="AB2217" i="1"/>
  <c r="AC2217" i="1" s="1"/>
  <c r="P2227" i="1"/>
  <c r="V2227" i="1"/>
  <c r="W2227" i="1" s="1"/>
  <c r="S2227" i="1"/>
  <c r="T2227" i="1" s="1"/>
  <c r="Z2227" i="1"/>
  <c r="AA2227" i="1" s="1"/>
  <c r="AB2280" i="1"/>
  <c r="AC2280" i="1" s="1"/>
  <c r="X2280" i="1"/>
  <c r="Y2280" i="1" s="1"/>
  <c r="P2299" i="1"/>
  <c r="V2299" i="1"/>
  <c r="W2299" i="1" s="1"/>
  <c r="Z2299" i="1"/>
  <c r="AA2299" i="1" s="1"/>
  <c r="S2299" i="1"/>
  <c r="T2299" i="1" s="1"/>
  <c r="AB2267" i="1"/>
  <c r="AC2267" i="1" s="1"/>
  <c r="X2267" i="1"/>
  <c r="Y2267" i="1" s="1"/>
  <c r="AB2277" i="1"/>
  <c r="AC2277" i="1" s="1"/>
  <c r="X2277" i="1"/>
  <c r="Y2277" i="1" s="1"/>
  <c r="AB2299" i="1"/>
  <c r="AC2299" i="1" s="1"/>
  <c r="X2299" i="1"/>
  <c r="Y2299" i="1" s="1"/>
  <c r="Z2365" i="1"/>
  <c r="AA2365" i="1" s="1"/>
  <c r="V2365" i="1"/>
  <c r="W2365" i="1" s="1"/>
  <c r="S2365" i="1"/>
  <c r="T2365" i="1" s="1"/>
  <c r="P2365" i="1"/>
  <c r="P2419" i="1"/>
  <c r="Z2419" i="1"/>
  <c r="AA2419" i="1" s="1"/>
  <c r="S2419" i="1"/>
  <c r="T2419" i="1" s="1"/>
  <c r="V2419" i="1"/>
  <c r="W2419" i="1" s="1"/>
  <c r="X2216" i="1"/>
  <c r="Y2216" i="1" s="1"/>
  <c r="AB2216" i="1"/>
  <c r="AC2216" i="1" s="1"/>
  <c r="X2224" i="1"/>
  <c r="Y2224" i="1" s="1"/>
  <c r="AB2224" i="1"/>
  <c r="AC2224" i="1" s="1"/>
  <c r="X2232" i="1"/>
  <c r="Y2232" i="1" s="1"/>
  <c r="AB2232" i="1"/>
  <c r="AC2232" i="1" s="1"/>
  <c r="P2241" i="1"/>
  <c r="S2241" i="1"/>
  <c r="T2241" i="1" s="1"/>
  <c r="Z2241" i="1"/>
  <c r="AA2241" i="1" s="1"/>
  <c r="V2241" i="1"/>
  <c r="W2241" i="1" s="1"/>
  <c r="P2249" i="1"/>
  <c r="S2249" i="1"/>
  <c r="T2249" i="1" s="1"/>
  <c r="V2249" i="1"/>
  <c r="W2249" i="1" s="1"/>
  <c r="Z2249" i="1"/>
  <c r="AA2249" i="1" s="1"/>
  <c r="P2257" i="1"/>
  <c r="S2257" i="1"/>
  <c r="T2257" i="1" s="1"/>
  <c r="Z2257" i="1"/>
  <c r="AA2257" i="1" s="1"/>
  <c r="V2257" i="1"/>
  <c r="W2257" i="1" s="1"/>
  <c r="AB2269" i="1"/>
  <c r="AC2269" i="1" s="1"/>
  <c r="X2269" i="1"/>
  <c r="Y2269" i="1" s="1"/>
  <c r="AB2291" i="1"/>
  <c r="AC2291" i="1" s="1"/>
  <c r="X2291" i="1"/>
  <c r="Y2291" i="1" s="1"/>
  <c r="AB2301" i="1"/>
  <c r="AC2301" i="1" s="1"/>
  <c r="X2301" i="1"/>
  <c r="Y2301" i="1" s="1"/>
  <c r="P2305" i="1"/>
  <c r="Z2305" i="1"/>
  <c r="AA2305" i="1" s="1"/>
  <c r="S2305" i="1"/>
  <c r="T2305" i="1" s="1"/>
  <c r="V2305" i="1"/>
  <c r="W2305" i="1" s="1"/>
  <c r="P2317" i="1"/>
  <c r="V2317" i="1"/>
  <c r="W2317" i="1" s="1"/>
  <c r="Z2317" i="1"/>
  <c r="AA2317" i="1" s="1"/>
  <c r="S2317" i="1"/>
  <c r="T2317" i="1" s="1"/>
  <c r="S2356" i="1"/>
  <c r="T2356" i="1" s="1"/>
  <c r="V2356" i="1"/>
  <c r="W2356" i="1" s="1"/>
  <c r="P2356" i="1"/>
  <c r="Z2356" i="1"/>
  <c r="AA2356" i="1" s="1"/>
  <c r="AB2317" i="1"/>
  <c r="AC2317" i="1" s="1"/>
  <c r="X2317" i="1"/>
  <c r="Y2317" i="1" s="1"/>
  <c r="Z2381" i="1"/>
  <c r="AA2381" i="1" s="1"/>
  <c r="P2381" i="1"/>
  <c r="S2381" i="1"/>
  <c r="T2381" i="1" s="1"/>
  <c r="V2381" i="1"/>
  <c r="W2381" i="1" s="1"/>
  <c r="P2323" i="1"/>
  <c r="V2323" i="1"/>
  <c r="W2323" i="1" s="1"/>
  <c r="Z2323" i="1"/>
  <c r="AA2323" i="1" s="1"/>
  <c r="S2323" i="1"/>
  <c r="T2323" i="1" s="1"/>
  <c r="S2389" i="1"/>
  <c r="T2389" i="1" s="1"/>
  <c r="V2389" i="1"/>
  <c r="W2389" i="1" s="1"/>
  <c r="P2389" i="1"/>
  <c r="Z2389" i="1"/>
  <c r="AA2389" i="1" s="1"/>
  <c r="S2395" i="1"/>
  <c r="T2395" i="1" s="1"/>
  <c r="V2395" i="1"/>
  <c r="W2395" i="1" s="1"/>
  <c r="Z2395" i="1"/>
  <c r="AA2395" i="1" s="1"/>
  <c r="P2395" i="1"/>
  <c r="S2380" i="1"/>
  <c r="T2380" i="1" s="1"/>
  <c r="V2380" i="1"/>
  <c r="W2380" i="1" s="1"/>
  <c r="P2380" i="1"/>
  <c r="Z2380" i="1"/>
  <c r="AA2380" i="1" s="1"/>
  <c r="S2397" i="1"/>
  <c r="T2397" i="1" s="1"/>
  <c r="V2397" i="1"/>
  <c r="W2397" i="1" s="1"/>
  <c r="P2397" i="1"/>
  <c r="Z2397" i="1"/>
  <c r="AA2397" i="1" s="1"/>
  <c r="S2403" i="1"/>
  <c r="T2403" i="1" s="1"/>
  <c r="V2403" i="1"/>
  <c r="W2403" i="1" s="1"/>
  <c r="Z2403" i="1"/>
  <c r="AA2403" i="1" s="1"/>
  <c r="P2403" i="1"/>
  <c r="AB2418" i="1"/>
  <c r="AC2418" i="1" s="1"/>
  <c r="X2418" i="1"/>
  <c r="Y2418" i="1" s="1"/>
  <c r="S2405" i="1"/>
  <c r="T2405" i="1" s="1"/>
  <c r="V2405" i="1"/>
  <c r="W2405" i="1" s="1"/>
  <c r="P2405" i="1"/>
  <c r="Z2405" i="1"/>
  <c r="AA2405" i="1" s="1"/>
  <c r="P2411" i="1"/>
  <c r="Z2411" i="1"/>
  <c r="AA2411" i="1" s="1"/>
  <c r="S2411" i="1"/>
  <c r="T2411" i="1" s="1"/>
  <c r="V2411" i="1"/>
  <c r="W2411" i="1" s="1"/>
  <c r="Z2242" i="1"/>
  <c r="AA2242" i="1" s="1"/>
  <c r="V2242" i="1"/>
  <c r="W2242" i="1" s="1"/>
  <c r="P2242" i="1"/>
  <c r="S2242" i="1"/>
  <c r="T2242" i="1" s="1"/>
  <c r="Z2246" i="1"/>
  <c r="AA2246" i="1" s="1"/>
  <c r="V2246" i="1"/>
  <c r="W2246" i="1" s="1"/>
  <c r="S2246" i="1"/>
  <c r="T2246" i="1" s="1"/>
  <c r="P2246" i="1"/>
  <c r="Z2250" i="1"/>
  <c r="AA2250" i="1" s="1"/>
  <c r="V2250" i="1"/>
  <c r="W2250" i="1" s="1"/>
  <c r="P2250" i="1"/>
  <c r="S2250" i="1"/>
  <c r="T2250" i="1" s="1"/>
  <c r="Z2254" i="1"/>
  <c r="AA2254" i="1" s="1"/>
  <c r="V2254" i="1"/>
  <c r="W2254" i="1" s="1"/>
  <c r="S2254" i="1"/>
  <c r="T2254" i="1" s="1"/>
  <c r="P2254" i="1"/>
  <c r="Z2258" i="1"/>
  <c r="AA2258" i="1" s="1"/>
  <c r="V2258" i="1"/>
  <c r="W2258" i="1" s="1"/>
  <c r="P2258" i="1"/>
  <c r="S2258" i="1"/>
  <c r="T2258" i="1" s="1"/>
  <c r="Z2262" i="1"/>
  <c r="AA2262" i="1" s="1"/>
  <c r="V2262" i="1"/>
  <c r="W2262" i="1" s="1"/>
  <c r="P2262" i="1"/>
  <c r="S2262" i="1"/>
  <c r="T2262" i="1" s="1"/>
  <c r="Z2266" i="1"/>
  <c r="AA2266" i="1" s="1"/>
  <c r="V2266" i="1"/>
  <c r="W2266" i="1" s="1"/>
  <c r="S2266" i="1"/>
  <c r="T2266" i="1" s="1"/>
  <c r="P2266" i="1"/>
  <c r="Z2270" i="1"/>
  <c r="AA2270" i="1" s="1"/>
  <c r="V2270" i="1"/>
  <c r="W2270" i="1" s="1"/>
  <c r="P2270" i="1"/>
  <c r="S2270" i="1"/>
  <c r="T2270" i="1" s="1"/>
  <c r="Z2274" i="1"/>
  <c r="AA2274" i="1" s="1"/>
  <c r="V2274" i="1"/>
  <c r="W2274" i="1" s="1"/>
  <c r="S2274" i="1"/>
  <c r="T2274" i="1" s="1"/>
  <c r="P2274" i="1"/>
  <c r="Z2278" i="1"/>
  <c r="AA2278" i="1" s="1"/>
  <c r="V2278" i="1"/>
  <c r="W2278" i="1" s="1"/>
  <c r="P2278" i="1"/>
  <c r="S2278" i="1"/>
  <c r="T2278" i="1" s="1"/>
  <c r="Z2282" i="1"/>
  <c r="AA2282" i="1" s="1"/>
  <c r="V2282" i="1"/>
  <c r="W2282" i="1" s="1"/>
  <c r="S2282" i="1"/>
  <c r="T2282" i="1" s="1"/>
  <c r="P2282" i="1"/>
  <c r="Z2286" i="1"/>
  <c r="AA2286" i="1" s="1"/>
  <c r="V2286" i="1"/>
  <c r="W2286" i="1" s="1"/>
  <c r="P2286" i="1"/>
  <c r="S2286" i="1"/>
  <c r="T2286" i="1" s="1"/>
  <c r="Z2290" i="1"/>
  <c r="AA2290" i="1" s="1"/>
  <c r="V2290" i="1"/>
  <c r="W2290" i="1" s="1"/>
  <c r="S2290" i="1"/>
  <c r="T2290" i="1" s="1"/>
  <c r="P2290" i="1"/>
  <c r="Z2294" i="1"/>
  <c r="AA2294" i="1" s="1"/>
  <c r="V2294" i="1"/>
  <c r="W2294" i="1" s="1"/>
  <c r="P2294" i="1"/>
  <c r="S2294" i="1"/>
  <c r="T2294" i="1" s="1"/>
  <c r="Z2298" i="1"/>
  <c r="AA2298" i="1" s="1"/>
  <c r="V2298" i="1"/>
  <c r="W2298" i="1" s="1"/>
  <c r="S2298" i="1"/>
  <c r="T2298" i="1" s="1"/>
  <c r="P2298" i="1"/>
  <c r="Z2302" i="1"/>
  <c r="AA2302" i="1" s="1"/>
  <c r="V2302" i="1"/>
  <c r="W2302" i="1" s="1"/>
  <c r="P2302" i="1"/>
  <c r="S2302" i="1"/>
  <c r="T2302" i="1" s="1"/>
  <c r="Z2306" i="1"/>
  <c r="AA2306" i="1" s="1"/>
  <c r="V2306" i="1"/>
  <c r="W2306" i="1" s="1"/>
  <c r="S2306" i="1"/>
  <c r="T2306" i="1" s="1"/>
  <c r="P2306" i="1"/>
  <c r="Z2310" i="1"/>
  <c r="AA2310" i="1" s="1"/>
  <c r="V2310" i="1"/>
  <c r="W2310" i="1" s="1"/>
  <c r="P2310" i="1"/>
  <c r="S2310" i="1"/>
  <c r="T2310" i="1" s="1"/>
  <c r="Z2314" i="1"/>
  <c r="AA2314" i="1" s="1"/>
  <c r="V2314" i="1"/>
  <c r="W2314" i="1" s="1"/>
  <c r="S2314" i="1"/>
  <c r="T2314" i="1" s="1"/>
  <c r="P2314" i="1"/>
  <c r="Z2318" i="1"/>
  <c r="AA2318" i="1" s="1"/>
  <c r="V2318" i="1"/>
  <c r="W2318" i="1" s="1"/>
  <c r="P2318" i="1"/>
  <c r="S2318" i="1"/>
  <c r="T2318" i="1" s="1"/>
  <c r="Z2322" i="1"/>
  <c r="AA2322" i="1" s="1"/>
  <c r="V2322" i="1"/>
  <c r="W2322" i="1" s="1"/>
  <c r="S2322" i="1"/>
  <c r="T2322" i="1" s="1"/>
  <c r="P2322" i="1"/>
  <c r="Z2326" i="1"/>
  <c r="AA2326" i="1" s="1"/>
  <c r="V2326" i="1"/>
  <c r="W2326" i="1" s="1"/>
  <c r="P2326" i="1"/>
  <c r="S2326" i="1"/>
  <c r="T2326" i="1" s="1"/>
  <c r="Z2330" i="1"/>
  <c r="AA2330" i="1" s="1"/>
  <c r="V2330" i="1"/>
  <c r="W2330" i="1" s="1"/>
  <c r="S2330" i="1"/>
  <c r="T2330" i="1" s="1"/>
  <c r="P2330" i="1"/>
  <c r="AB2335" i="1"/>
  <c r="AC2335" i="1" s="1"/>
  <c r="X2335" i="1"/>
  <c r="Y2335" i="1" s="1"/>
  <c r="AB2343" i="1"/>
  <c r="AC2343" i="1" s="1"/>
  <c r="X2343" i="1"/>
  <c r="Y2343" i="1" s="1"/>
  <c r="AB2351" i="1"/>
  <c r="AC2351" i="1" s="1"/>
  <c r="X2351" i="1"/>
  <c r="Y2351" i="1" s="1"/>
  <c r="AB2359" i="1"/>
  <c r="AC2359" i="1" s="1"/>
  <c r="X2359" i="1"/>
  <c r="Y2359" i="1" s="1"/>
  <c r="AB2367" i="1"/>
  <c r="AC2367" i="1" s="1"/>
  <c r="X2367" i="1"/>
  <c r="Y2367" i="1" s="1"/>
  <c r="AB2375" i="1"/>
  <c r="AC2375" i="1" s="1"/>
  <c r="X2375" i="1"/>
  <c r="Y2375" i="1" s="1"/>
  <c r="AB2383" i="1"/>
  <c r="AC2383" i="1" s="1"/>
  <c r="X2383" i="1"/>
  <c r="Y2383" i="1" s="1"/>
  <c r="X2394" i="1"/>
  <c r="Y2394" i="1" s="1"/>
  <c r="AB2394" i="1"/>
  <c r="AC2394" i="1" s="1"/>
  <c r="P2423" i="1"/>
  <c r="V2423" i="1"/>
  <c r="W2423" i="1" s="1"/>
  <c r="S2423" i="1"/>
  <c r="T2423" i="1" s="1"/>
  <c r="Z2423" i="1"/>
  <c r="AA2423" i="1" s="1"/>
  <c r="X2338" i="1"/>
  <c r="Y2338" i="1" s="1"/>
  <c r="AB2338" i="1"/>
  <c r="AC2338" i="1" s="1"/>
  <c r="X2346" i="1"/>
  <c r="Y2346" i="1" s="1"/>
  <c r="AB2346" i="1"/>
  <c r="AC2346" i="1" s="1"/>
  <c r="X2354" i="1"/>
  <c r="Y2354" i="1" s="1"/>
  <c r="AB2354" i="1"/>
  <c r="AC2354" i="1" s="1"/>
  <c r="X2362" i="1"/>
  <c r="Y2362" i="1" s="1"/>
  <c r="AB2362" i="1"/>
  <c r="AC2362" i="1" s="1"/>
  <c r="X2370" i="1"/>
  <c r="Y2370" i="1" s="1"/>
  <c r="AB2370" i="1"/>
  <c r="AC2370" i="1" s="1"/>
  <c r="X2378" i="1"/>
  <c r="Y2378" i="1" s="1"/>
  <c r="AB2378" i="1"/>
  <c r="AC2378" i="1" s="1"/>
  <c r="AB2387" i="1"/>
  <c r="AC2387" i="1" s="1"/>
  <c r="X2387" i="1"/>
  <c r="Y2387" i="1" s="1"/>
  <c r="AB2395" i="1"/>
  <c r="AC2395" i="1" s="1"/>
  <c r="X2395" i="1"/>
  <c r="Y2395" i="1" s="1"/>
  <c r="AB2403" i="1"/>
  <c r="AC2403" i="1" s="1"/>
  <c r="X2403" i="1"/>
  <c r="Y2403" i="1" s="1"/>
  <c r="AB2411" i="1"/>
  <c r="AC2411" i="1" s="1"/>
  <c r="X2411" i="1"/>
  <c r="Y2411" i="1" s="1"/>
  <c r="AB2419" i="1"/>
  <c r="AC2419" i="1" s="1"/>
  <c r="X2419" i="1"/>
  <c r="Y2419" i="1" s="1"/>
  <c r="AB2427" i="1"/>
  <c r="AC2427" i="1" s="1"/>
  <c r="X2427" i="1"/>
  <c r="Y2427" i="1" s="1"/>
  <c r="Z2414" i="1"/>
  <c r="AA2414" i="1" s="1"/>
  <c r="V2414" i="1"/>
  <c r="W2414" i="1" s="1"/>
  <c r="S2414" i="1"/>
  <c r="T2414" i="1" s="1"/>
  <c r="P2414" i="1"/>
  <c r="Z2418" i="1"/>
  <c r="AA2418" i="1" s="1"/>
  <c r="V2418" i="1"/>
  <c r="W2418" i="1" s="1"/>
  <c r="P2418" i="1"/>
  <c r="S2418" i="1"/>
  <c r="T2418" i="1" s="1"/>
  <c r="Z2422" i="1"/>
  <c r="AA2422" i="1" s="1"/>
  <c r="V2422" i="1"/>
  <c r="W2422" i="1" s="1"/>
  <c r="P2422" i="1"/>
  <c r="S2422" i="1"/>
  <c r="T2422" i="1" s="1"/>
  <c r="Z2426" i="1"/>
  <c r="AA2426" i="1" s="1"/>
  <c r="V2426" i="1"/>
  <c r="W2426" i="1" s="1"/>
  <c r="S2426" i="1"/>
  <c r="T2426" i="1" s="1"/>
  <c r="P2426" i="1"/>
  <c r="AB409" i="1"/>
  <c r="AC409" i="1" s="1"/>
  <c r="X409" i="1"/>
  <c r="Y409" i="1" s="1"/>
  <c r="P399" i="1"/>
  <c r="V399" i="1"/>
  <c r="W399" i="1" s="1"/>
  <c r="Z399" i="1"/>
  <c r="AA399" i="1" s="1"/>
  <c r="S399" i="1"/>
  <c r="T399" i="1" s="1"/>
  <c r="P391" i="1"/>
  <c r="V391" i="1"/>
  <c r="W391" i="1" s="1"/>
  <c r="Z391" i="1"/>
  <c r="AA391" i="1" s="1"/>
  <c r="S391" i="1"/>
  <c r="T391" i="1" s="1"/>
  <c r="P383" i="1"/>
  <c r="V383" i="1"/>
  <c r="W383" i="1" s="1"/>
  <c r="Z383" i="1"/>
  <c r="AA383" i="1" s="1"/>
  <c r="S383" i="1"/>
  <c r="T383" i="1" s="1"/>
  <c r="P375" i="1"/>
  <c r="V375" i="1"/>
  <c r="W375" i="1" s="1"/>
  <c r="Z375" i="1"/>
  <c r="AA375" i="1" s="1"/>
  <c r="S375" i="1"/>
  <c r="T375" i="1" s="1"/>
  <c r="P367" i="1"/>
  <c r="V367" i="1"/>
  <c r="W367" i="1" s="1"/>
  <c r="Z367" i="1"/>
  <c r="AA367" i="1" s="1"/>
  <c r="S367" i="1"/>
  <c r="T367" i="1" s="1"/>
  <c r="AB357" i="1"/>
  <c r="AC357" i="1" s="1"/>
  <c r="X357" i="1"/>
  <c r="Y357" i="1" s="1"/>
  <c r="AB349" i="1"/>
  <c r="AC349" i="1" s="1"/>
  <c r="X349" i="1"/>
  <c r="Y349" i="1" s="1"/>
  <c r="AB341" i="1"/>
  <c r="AC341" i="1" s="1"/>
  <c r="X341" i="1"/>
  <c r="Y341" i="1" s="1"/>
  <c r="P323" i="1"/>
  <c r="V323" i="1"/>
  <c r="W323" i="1" s="1"/>
  <c r="Z323" i="1"/>
  <c r="AA323" i="1" s="1"/>
  <c r="S323" i="1"/>
  <c r="T323" i="1" s="1"/>
  <c r="P313" i="1"/>
  <c r="V313" i="1"/>
  <c r="W313" i="1" s="1"/>
  <c r="Z313" i="1"/>
  <c r="AA313" i="1" s="1"/>
  <c r="S313" i="1"/>
  <c r="T313" i="1" s="1"/>
  <c r="P304" i="1"/>
  <c r="V304" i="1"/>
  <c r="W304" i="1" s="1"/>
  <c r="Z304" i="1"/>
  <c r="AA304" i="1" s="1"/>
  <c r="S304" i="1"/>
  <c r="T304" i="1" s="1"/>
  <c r="P224" i="1"/>
  <c r="V224" i="1"/>
  <c r="W224" i="1" s="1"/>
  <c r="Z224" i="1"/>
  <c r="AA224" i="1" s="1"/>
  <c r="S224" i="1"/>
  <c r="T224" i="1" s="1"/>
  <c r="P216" i="1"/>
  <c r="V216" i="1"/>
  <c r="W216" i="1" s="1"/>
  <c r="Z216" i="1"/>
  <c r="AA216" i="1" s="1"/>
  <c r="S216" i="1"/>
  <c r="T216" i="1" s="1"/>
  <c r="P208" i="1"/>
  <c r="V208" i="1"/>
  <c r="W208" i="1" s="1"/>
  <c r="Z208" i="1"/>
  <c r="AA208" i="1" s="1"/>
  <c r="S208" i="1"/>
  <c r="T208" i="1" s="1"/>
  <c r="P200" i="1"/>
  <c r="V200" i="1"/>
  <c r="W200" i="1" s="1"/>
  <c r="Z200" i="1"/>
  <c r="AA200" i="1" s="1"/>
  <c r="S200" i="1"/>
  <c r="T200" i="1" s="1"/>
  <c r="P192" i="1"/>
  <c r="V192" i="1"/>
  <c r="W192" i="1" s="1"/>
  <c r="Z192" i="1"/>
  <c r="AA192" i="1" s="1"/>
  <c r="S192" i="1"/>
  <c r="T192" i="1" s="1"/>
  <c r="P184" i="1"/>
  <c r="V184" i="1"/>
  <c r="W184" i="1" s="1"/>
  <c r="Z184" i="1"/>
  <c r="AA184" i="1" s="1"/>
  <c r="S184" i="1"/>
  <c r="T184" i="1" s="1"/>
  <c r="P176" i="1"/>
  <c r="V176" i="1"/>
  <c r="W176" i="1" s="1"/>
  <c r="Z176" i="1"/>
  <c r="AA176" i="1" s="1"/>
  <c r="S176" i="1"/>
  <c r="T176" i="1" s="1"/>
  <c r="P168" i="1"/>
  <c r="V168" i="1"/>
  <c r="W168" i="1" s="1"/>
  <c r="Z168" i="1"/>
  <c r="AA168" i="1" s="1"/>
  <c r="S168" i="1"/>
  <c r="T168" i="1" s="1"/>
  <c r="P160" i="1"/>
  <c r="V160" i="1"/>
  <c r="W160" i="1" s="1"/>
  <c r="Z160" i="1"/>
  <c r="AA160" i="1" s="1"/>
  <c r="S160" i="1"/>
  <c r="T160" i="1" s="1"/>
  <c r="P152" i="1"/>
  <c r="V152" i="1"/>
  <c r="W152" i="1" s="1"/>
  <c r="Z152" i="1"/>
  <c r="AA152" i="1" s="1"/>
  <c r="S152" i="1"/>
  <c r="T152" i="1" s="1"/>
  <c r="P144" i="1"/>
  <c r="V144" i="1"/>
  <c r="W144" i="1" s="1"/>
  <c r="Z144" i="1"/>
  <c r="AA144" i="1" s="1"/>
  <c r="S144" i="1"/>
  <c r="T144" i="1" s="1"/>
  <c r="P136" i="1"/>
  <c r="V136" i="1"/>
  <c r="W136" i="1" s="1"/>
  <c r="Z136" i="1"/>
  <c r="AA136" i="1" s="1"/>
  <c r="S136" i="1"/>
  <c r="T136" i="1" s="1"/>
  <c r="P128" i="1"/>
  <c r="V128" i="1"/>
  <c r="W128" i="1" s="1"/>
  <c r="Z128" i="1"/>
  <c r="AA128" i="1" s="1"/>
  <c r="S128" i="1"/>
  <c r="T128" i="1" s="1"/>
  <c r="P120" i="1"/>
  <c r="V120" i="1"/>
  <c r="W120" i="1" s="1"/>
  <c r="Z120" i="1"/>
  <c r="AA120" i="1" s="1"/>
  <c r="S120" i="1"/>
  <c r="T120" i="1" s="1"/>
  <c r="P112" i="1"/>
  <c r="V112" i="1"/>
  <c r="W112" i="1" s="1"/>
  <c r="Z112" i="1"/>
  <c r="AA112" i="1" s="1"/>
  <c r="S112" i="1"/>
  <c r="T112" i="1" s="1"/>
  <c r="P104" i="1"/>
  <c r="V104" i="1"/>
  <c r="W104" i="1" s="1"/>
  <c r="Z104" i="1"/>
  <c r="AA104" i="1" s="1"/>
  <c r="S104" i="1"/>
  <c r="T104" i="1" s="1"/>
  <c r="P96" i="1"/>
  <c r="V96" i="1"/>
  <c r="W96" i="1" s="1"/>
  <c r="Z96" i="1"/>
  <c r="AA96" i="1" s="1"/>
  <c r="S96" i="1"/>
  <c r="T96" i="1" s="1"/>
  <c r="X91" i="1"/>
  <c r="Y91" i="1" s="1"/>
  <c r="AB91" i="1"/>
  <c r="AC91" i="1" s="1"/>
  <c r="X83" i="1"/>
  <c r="Y83" i="1" s="1"/>
  <c r="AB83" i="1"/>
  <c r="AC83" i="1" s="1"/>
  <c r="X75" i="1"/>
  <c r="Y75" i="1" s="1"/>
  <c r="AB75" i="1"/>
  <c r="AC75" i="1" s="1"/>
  <c r="X67" i="1"/>
  <c r="Y67" i="1" s="1"/>
  <c r="AB67" i="1"/>
  <c r="AC67" i="1" s="1"/>
  <c r="X57" i="1"/>
  <c r="Y57" i="1" s="1"/>
  <c r="AB57" i="1"/>
  <c r="AC57" i="1" s="1"/>
  <c r="AB52" i="1"/>
  <c r="AC52" i="1" s="1"/>
  <c r="X52" i="1"/>
  <c r="Y52" i="1" s="1"/>
  <c r="AB44" i="1"/>
  <c r="AC44" i="1" s="1"/>
  <c r="X44" i="1"/>
  <c r="Y44" i="1" s="1"/>
  <c r="AB36" i="1"/>
  <c r="AC36" i="1" s="1"/>
  <c r="X36" i="1"/>
  <c r="Y36" i="1" s="1"/>
  <c r="AB28" i="1"/>
  <c r="AC28" i="1" s="1"/>
  <c r="X28" i="1"/>
  <c r="Y28" i="1" s="1"/>
  <c r="AB20" i="1"/>
  <c r="AC20" i="1" s="1"/>
  <c r="X20" i="1"/>
  <c r="Y20" i="1" s="1"/>
  <c r="P16" i="1"/>
  <c r="S16" i="1"/>
  <c r="T16" i="1" s="1"/>
  <c r="Z16" i="1"/>
  <c r="AA16" i="1" s="1"/>
  <c r="V16" i="1"/>
  <c r="W16" i="1" s="1"/>
  <c r="P12" i="1"/>
  <c r="S12" i="1"/>
  <c r="T12" i="1" s="1"/>
  <c r="Z12" i="1"/>
  <c r="AA12" i="1" s="1"/>
  <c r="V12" i="1"/>
  <c r="W12" i="1" s="1"/>
  <c r="X380" i="1"/>
  <c r="Y380" i="1" s="1"/>
  <c r="AB380" i="1"/>
  <c r="AC380" i="1" s="1"/>
  <c r="X372" i="1"/>
  <c r="Y372" i="1" s="1"/>
  <c r="AB372" i="1"/>
  <c r="AC372" i="1" s="1"/>
  <c r="X328" i="1"/>
  <c r="Y328" i="1" s="1"/>
  <c r="AB328" i="1"/>
  <c r="AC328" i="1" s="1"/>
  <c r="X320" i="1"/>
  <c r="Y320" i="1" s="1"/>
  <c r="AB320" i="1"/>
  <c r="AC320" i="1" s="1"/>
  <c r="X309" i="1"/>
  <c r="Y309" i="1" s="1"/>
  <c r="AB309" i="1"/>
  <c r="AC309" i="1" s="1"/>
  <c r="X301" i="1"/>
  <c r="Y301" i="1" s="1"/>
  <c r="AB301" i="1"/>
  <c r="AC301" i="1" s="1"/>
  <c r="P294" i="1"/>
  <c r="V294" i="1"/>
  <c r="W294" i="1" s="1"/>
  <c r="Z294" i="1"/>
  <c r="AA294" i="1" s="1"/>
  <c r="S294" i="1"/>
  <c r="T294" i="1" s="1"/>
  <c r="P286" i="1"/>
  <c r="V286" i="1"/>
  <c r="W286" i="1" s="1"/>
  <c r="Z286" i="1"/>
  <c r="AA286" i="1" s="1"/>
  <c r="S286" i="1"/>
  <c r="T286" i="1" s="1"/>
  <c r="P278" i="1"/>
  <c r="V278" i="1"/>
  <c r="W278" i="1" s="1"/>
  <c r="Z278" i="1"/>
  <c r="AA278" i="1" s="1"/>
  <c r="S278" i="1"/>
  <c r="T278" i="1" s="1"/>
  <c r="P270" i="1"/>
  <c r="V270" i="1"/>
  <c r="W270" i="1" s="1"/>
  <c r="Z270" i="1"/>
  <c r="AA270" i="1" s="1"/>
  <c r="S270" i="1"/>
  <c r="T270" i="1" s="1"/>
  <c r="P262" i="1"/>
  <c r="V262" i="1"/>
  <c r="W262" i="1" s="1"/>
  <c r="Z262" i="1"/>
  <c r="AA262" i="1" s="1"/>
  <c r="S262" i="1"/>
  <c r="T262" i="1" s="1"/>
  <c r="P254" i="1"/>
  <c r="V254" i="1"/>
  <c r="W254" i="1" s="1"/>
  <c r="Z254" i="1"/>
  <c r="AA254" i="1" s="1"/>
  <c r="S254" i="1"/>
  <c r="T254" i="1" s="1"/>
  <c r="P246" i="1"/>
  <c r="V246" i="1"/>
  <c r="W246" i="1" s="1"/>
  <c r="Z246" i="1"/>
  <c r="AA246" i="1" s="1"/>
  <c r="S246" i="1"/>
  <c r="T246" i="1" s="1"/>
  <c r="P238" i="1"/>
  <c r="V238" i="1"/>
  <c r="W238" i="1" s="1"/>
  <c r="Z238" i="1"/>
  <c r="AA238" i="1" s="1"/>
  <c r="S238" i="1"/>
  <c r="T238" i="1" s="1"/>
  <c r="X221" i="1"/>
  <c r="Y221" i="1" s="1"/>
  <c r="AB221" i="1"/>
  <c r="AC221" i="1" s="1"/>
  <c r="X213" i="1"/>
  <c r="Y213" i="1" s="1"/>
  <c r="AB213" i="1"/>
  <c r="AC213" i="1" s="1"/>
  <c r="X205" i="1"/>
  <c r="Y205" i="1" s="1"/>
  <c r="AB205" i="1"/>
  <c r="AC205" i="1" s="1"/>
  <c r="X197" i="1"/>
  <c r="Y197" i="1" s="1"/>
  <c r="AB197" i="1"/>
  <c r="AC197" i="1" s="1"/>
  <c r="X189" i="1"/>
  <c r="Y189" i="1" s="1"/>
  <c r="AB189" i="1"/>
  <c r="AC189" i="1" s="1"/>
  <c r="X181" i="1"/>
  <c r="Y181" i="1" s="1"/>
  <c r="AB181" i="1"/>
  <c r="AC181" i="1" s="1"/>
  <c r="X173" i="1"/>
  <c r="Y173" i="1" s="1"/>
  <c r="AB173" i="1"/>
  <c r="AC173" i="1" s="1"/>
  <c r="X165" i="1"/>
  <c r="Y165" i="1" s="1"/>
  <c r="AB165" i="1"/>
  <c r="AC165" i="1" s="1"/>
  <c r="X157" i="1"/>
  <c r="Y157" i="1" s="1"/>
  <c r="AB157" i="1"/>
  <c r="AC157" i="1" s="1"/>
  <c r="X149" i="1"/>
  <c r="Y149" i="1" s="1"/>
  <c r="AB149" i="1"/>
  <c r="AC149" i="1" s="1"/>
  <c r="X141" i="1"/>
  <c r="Y141" i="1" s="1"/>
  <c r="AB141" i="1"/>
  <c r="AC141" i="1" s="1"/>
  <c r="X133" i="1"/>
  <c r="Y133" i="1" s="1"/>
  <c r="AB133" i="1"/>
  <c r="AC133" i="1" s="1"/>
  <c r="X125" i="1"/>
  <c r="Y125" i="1" s="1"/>
  <c r="AB125" i="1"/>
  <c r="AC125" i="1" s="1"/>
  <c r="X117" i="1"/>
  <c r="Y117" i="1" s="1"/>
  <c r="AB117" i="1"/>
  <c r="AC117" i="1" s="1"/>
  <c r="X109" i="1"/>
  <c r="Y109" i="1" s="1"/>
  <c r="AB109" i="1"/>
  <c r="AC109" i="1" s="1"/>
  <c r="X101" i="1"/>
  <c r="Y101" i="1" s="1"/>
  <c r="AB101" i="1"/>
  <c r="AC101" i="1" s="1"/>
  <c r="AB88" i="1"/>
  <c r="AC88" i="1" s="1"/>
  <c r="X88" i="1"/>
  <c r="Y88" i="1" s="1"/>
  <c r="AB80" i="1"/>
  <c r="AC80" i="1" s="1"/>
  <c r="X80" i="1"/>
  <c r="Y80" i="1" s="1"/>
  <c r="AB72" i="1"/>
  <c r="AC72" i="1" s="1"/>
  <c r="X72" i="1"/>
  <c r="Y72" i="1" s="1"/>
  <c r="AB64" i="1"/>
  <c r="AC64" i="1" s="1"/>
  <c r="X64" i="1"/>
  <c r="Y64" i="1" s="1"/>
  <c r="AB54" i="1"/>
  <c r="AC54" i="1" s="1"/>
  <c r="X54" i="1"/>
  <c r="Y54" i="1" s="1"/>
  <c r="P8" i="1"/>
  <c r="S8" i="1"/>
  <c r="T8" i="1" s="1"/>
  <c r="Z8" i="1"/>
  <c r="AA8" i="1" s="1"/>
  <c r="V8" i="1"/>
  <c r="W8" i="1" s="1"/>
  <c r="P6" i="1"/>
  <c r="S6" i="1"/>
  <c r="T6" i="1" s="1"/>
  <c r="Z6" i="1"/>
  <c r="AA6" i="1" s="1"/>
  <c r="V6" i="1"/>
  <c r="W6" i="1" s="1"/>
  <c r="P939" i="1"/>
  <c r="V939" i="1"/>
  <c r="W939" i="1" s="1"/>
  <c r="Z939" i="1"/>
  <c r="AA939" i="1" s="1"/>
  <c r="S939" i="1"/>
  <c r="T939" i="1" s="1"/>
  <c r="U676" i="1"/>
  <c r="R676" i="1"/>
  <c r="Q676" i="1"/>
  <c r="AB411" i="1"/>
  <c r="AC411" i="1" s="1"/>
  <c r="X411" i="1"/>
  <c r="Y411" i="1" s="1"/>
  <c r="AB387" i="1"/>
  <c r="AC387" i="1" s="1"/>
  <c r="X387" i="1"/>
  <c r="Y387" i="1" s="1"/>
  <c r="X364" i="1"/>
  <c r="Y364" i="1" s="1"/>
  <c r="AB364" i="1"/>
  <c r="AC364" i="1" s="1"/>
  <c r="X346" i="1"/>
  <c r="Y346" i="1" s="1"/>
  <c r="AB346" i="1"/>
  <c r="AC346" i="1" s="1"/>
  <c r="X330" i="1"/>
  <c r="Y330" i="1" s="1"/>
  <c r="AB330" i="1"/>
  <c r="AC330" i="1" s="1"/>
  <c r="X215" i="1"/>
  <c r="Y215" i="1" s="1"/>
  <c r="AB215" i="1"/>
  <c r="AC215" i="1" s="1"/>
  <c r="X191" i="1"/>
  <c r="Y191" i="1" s="1"/>
  <c r="AB191" i="1"/>
  <c r="AC191" i="1" s="1"/>
  <c r="X159" i="1"/>
  <c r="Y159" i="1" s="1"/>
  <c r="AB159" i="1"/>
  <c r="AC159" i="1" s="1"/>
  <c r="X127" i="1"/>
  <c r="Y127" i="1" s="1"/>
  <c r="AB127" i="1"/>
  <c r="AC127" i="1" s="1"/>
  <c r="X103" i="1"/>
  <c r="Y103" i="1" s="1"/>
  <c r="AB103" i="1"/>
  <c r="AC103" i="1" s="1"/>
  <c r="X77" i="1"/>
  <c r="Y77" i="1" s="1"/>
  <c r="AB77" i="1"/>
  <c r="AC77" i="1" s="1"/>
  <c r="AB46" i="1"/>
  <c r="AC46" i="1" s="1"/>
  <c r="X46" i="1"/>
  <c r="Y46" i="1" s="1"/>
  <c r="AB30" i="1"/>
  <c r="AC30" i="1" s="1"/>
  <c r="X30" i="1"/>
  <c r="Y30" i="1" s="1"/>
  <c r="AB15" i="1"/>
  <c r="AC15" i="1" s="1"/>
  <c r="X15" i="1"/>
  <c r="Y15" i="1" s="1"/>
  <c r="AB300" i="1"/>
  <c r="AC300" i="1" s="1"/>
  <c r="X300" i="1"/>
  <c r="Y300" i="1" s="1"/>
  <c r="AB276" i="1"/>
  <c r="AC276" i="1" s="1"/>
  <c r="X276" i="1"/>
  <c r="Y276" i="1" s="1"/>
  <c r="AB252" i="1"/>
  <c r="AC252" i="1" s="1"/>
  <c r="X252" i="1"/>
  <c r="Y252" i="1" s="1"/>
  <c r="AB206" i="1"/>
  <c r="AC206" i="1" s="1"/>
  <c r="X206" i="1"/>
  <c r="Y206" i="1" s="1"/>
  <c r="AB182" i="1"/>
  <c r="AC182" i="1" s="1"/>
  <c r="X182" i="1"/>
  <c r="Y182" i="1" s="1"/>
  <c r="AB158" i="1"/>
  <c r="AC158" i="1" s="1"/>
  <c r="X158" i="1"/>
  <c r="Y158" i="1" s="1"/>
  <c r="AB134" i="1"/>
  <c r="AC134" i="1" s="1"/>
  <c r="X134" i="1"/>
  <c r="Y134" i="1" s="1"/>
  <c r="AB110" i="1"/>
  <c r="AC110" i="1" s="1"/>
  <c r="X110" i="1"/>
  <c r="Y110" i="1" s="1"/>
  <c r="AB92" i="1"/>
  <c r="AC92" i="1" s="1"/>
  <c r="X92" i="1"/>
  <c r="Y92" i="1" s="1"/>
  <c r="X51" i="1"/>
  <c r="Y51" i="1" s="1"/>
  <c r="AB51" i="1"/>
  <c r="AC51" i="1" s="1"/>
  <c r="AB391" i="1"/>
  <c r="AC391" i="1" s="1"/>
  <c r="X391" i="1"/>
  <c r="Y391" i="1" s="1"/>
  <c r="AB367" i="1"/>
  <c r="AC367" i="1" s="1"/>
  <c r="X367" i="1"/>
  <c r="Y367" i="1" s="1"/>
  <c r="AB350" i="1"/>
  <c r="AC350" i="1" s="1"/>
  <c r="X350" i="1"/>
  <c r="Y350" i="1" s="1"/>
  <c r="AB326" i="1"/>
  <c r="AC326" i="1" s="1"/>
  <c r="X326" i="1"/>
  <c r="Y326" i="1" s="1"/>
  <c r="AB297" i="1"/>
  <c r="AC297" i="1" s="1"/>
  <c r="X297" i="1"/>
  <c r="Y297" i="1" s="1"/>
  <c r="AB281" i="1"/>
  <c r="AC281" i="1" s="1"/>
  <c r="X281" i="1"/>
  <c r="Y281" i="1" s="1"/>
  <c r="AB257" i="1"/>
  <c r="AC257" i="1" s="1"/>
  <c r="X257" i="1"/>
  <c r="Y257" i="1" s="1"/>
  <c r="AB241" i="1"/>
  <c r="AC241" i="1" s="1"/>
  <c r="X241" i="1"/>
  <c r="Y241" i="1" s="1"/>
  <c r="AB81" i="1"/>
  <c r="AC81" i="1" s="1"/>
  <c r="X81" i="1"/>
  <c r="Y81" i="1" s="1"/>
  <c r="AB50" i="1"/>
  <c r="AC50" i="1" s="1"/>
  <c r="X50" i="1"/>
  <c r="Y50" i="1" s="1"/>
  <c r="AB26" i="1"/>
  <c r="AC26" i="1" s="1"/>
  <c r="X26" i="1"/>
  <c r="Y26" i="1" s="1"/>
  <c r="AB436" i="1"/>
  <c r="AC436" i="1" s="1"/>
  <c r="X436" i="1"/>
  <c r="Y436" i="1" s="1"/>
  <c r="P443" i="1"/>
  <c r="Z443" i="1"/>
  <c r="AA443" i="1" s="1"/>
  <c r="S443" i="1"/>
  <c r="T443" i="1" s="1"/>
  <c r="V443" i="1"/>
  <c r="W443" i="1" s="1"/>
  <c r="P475" i="1"/>
  <c r="Z475" i="1"/>
  <c r="AA475" i="1" s="1"/>
  <c r="S475" i="1"/>
  <c r="T475" i="1" s="1"/>
  <c r="V475" i="1"/>
  <c r="W475" i="1" s="1"/>
  <c r="P507" i="1"/>
  <c r="Z507" i="1"/>
  <c r="AA507" i="1" s="1"/>
  <c r="S507" i="1"/>
  <c r="T507" i="1" s="1"/>
  <c r="V507" i="1"/>
  <c r="W507" i="1" s="1"/>
  <c r="X557" i="1"/>
  <c r="Y557" i="1" s="1"/>
  <c r="AB557" i="1"/>
  <c r="AC557" i="1" s="1"/>
  <c r="S610" i="1"/>
  <c r="T610" i="1" s="1"/>
  <c r="V610" i="1"/>
  <c r="W610" i="1" s="1"/>
  <c r="Z610" i="1"/>
  <c r="AA610" i="1" s="1"/>
  <c r="P610" i="1"/>
  <c r="AB641" i="1"/>
  <c r="AC641" i="1" s="1"/>
  <c r="X641" i="1"/>
  <c r="Y641" i="1" s="1"/>
  <c r="AB673" i="1"/>
  <c r="AC673" i="1" s="1"/>
  <c r="X673" i="1"/>
  <c r="Y673" i="1" s="1"/>
  <c r="V689" i="1"/>
  <c r="W689" i="1" s="1"/>
  <c r="P689" i="1"/>
  <c r="S689" i="1"/>
  <c r="T689" i="1" s="1"/>
  <c r="Z689" i="1"/>
  <c r="AA689" i="1" s="1"/>
  <c r="AB485" i="1"/>
  <c r="AC485" i="1" s="1"/>
  <c r="X485" i="1"/>
  <c r="Y485" i="1" s="1"/>
  <c r="X518" i="1"/>
  <c r="Y518" i="1" s="1"/>
  <c r="AB518" i="1"/>
  <c r="AC518" i="1" s="1"/>
  <c r="X583" i="1"/>
  <c r="Y583" i="1" s="1"/>
  <c r="AB583" i="1"/>
  <c r="AC583" i="1" s="1"/>
  <c r="S604" i="1"/>
  <c r="T604" i="1" s="1"/>
  <c r="V604" i="1"/>
  <c r="W604" i="1" s="1"/>
  <c r="P604" i="1"/>
  <c r="Z604" i="1"/>
  <c r="AA604" i="1" s="1"/>
  <c r="X418" i="1"/>
  <c r="Y418" i="1" s="1"/>
  <c r="AB418" i="1"/>
  <c r="AC418" i="1" s="1"/>
  <c r="AB435" i="1"/>
  <c r="AC435" i="1" s="1"/>
  <c r="X435" i="1"/>
  <c r="Y435" i="1" s="1"/>
  <c r="AB477" i="1"/>
  <c r="AC477" i="1" s="1"/>
  <c r="X477" i="1"/>
  <c r="Y477" i="1" s="1"/>
  <c r="AB513" i="1"/>
  <c r="AC513" i="1" s="1"/>
  <c r="X513" i="1"/>
  <c r="Y513" i="1" s="1"/>
  <c r="X561" i="1"/>
  <c r="Y561" i="1" s="1"/>
  <c r="AB561" i="1"/>
  <c r="AC561" i="1" s="1"/>
  <c r="S614" i="1"/>
  <c r="T614" i="1" s="1"/>
  <c r="V614" i="1"/>
  <c r="W614" i="1" s="1"/>
  <c r="P614" i="1"/>
  <c r="Z614" i="1"/>
  <c r="AA614" i="1" s="1"/>
  <c r="S650" i="1"/>
  <c r="T650" i="1" s="1"/>
  <c r="Z650" i="1"/>
  <c r="AA650" i="1" s="1"/>
  <c r="P650" i="1"/>
  <c r="V650" i="1"/>
  <c r="W650" i="1" s="1"/>
  <c r="AB671" i="1"/>
  <c r="AC671" i="1" s="1"/>
  <c r="X671" i="1"/>
  <c r="Y671" i="1" s="1"/>
  <c r="X416" i="1"/>
  <c r="Y416" i="1" s="1"/>
  <c r="AB416" i="1"/>
  <c r="AC416" i="1" s="1"/>
  <c r="AB446" i="1"/>
  <c r="AC446" i="1" s="1"/>
  <c r="X446" i="1"/>
  <c r="Y446" i="1" s="1"/>
  <c r="AB527" i="1"/>
  <c r="AC527" i="1" s="1"/>
  <c r="X527" i="1"/>
  <c r="Y527" i="1" s="1"/>
  <c r="X555" i="1"/>
  <c r="Y555" i="1" s="1"/>
  <c r="AB555" i="1"/>
  <c r="AC555" i="1" s="1"/>
  <c r="S608" i="1"/>
  <c r="T608" i="1" s="1"/>
  <c r="V608" i="1"/>
  <c r="W608" i="1" s="1"/>
  <c r="Z608" i="1"/>
  <c r="AA608" i="1" s="1"/>
  <c r="P608" i="1"/>
  <c r="Z657" i="1"/>
  <c r="AA657" i="1" s="1"/>
  <c r="S657" i="1"/>
  <c r="T657" i="1" s="1"/>
  <c r="P657" i="1"/>
  <c r="V657" i="1"/>
  <c r="W657" i="1" s="1"/>
  <c r="Z673" i="1"/>
  <c r="AA673" i="1" s="1"/>
  <c r="S673" i="1"/>
  <c r="T673" i="1" s="1"/>
  <c r="P673" i="1"/>
  <c r="V673" i="1"/>
  <c r="W673" i="1" s="1"/>
  <c r="V691" i="1"/>
  <c r="W691" i="1" s="1"/>
  <c r="P691" i="1"/>
  <c r="S691" i="1"/>
  <c r="T691" i="1" s="1"/>
  <c r="Z691" i="1"/>
  <c r="AA691" i="1" s="1"/>
  <c r="Z778" i="1"/>
  <c r="AA778" i="1" s="1"/>
  <c r="P778" i="1"/>
  <c r="V778" i="1"/>
  <c r="W778" i="1" s="1"/>
  <c r="S778" i="1"/>
  <c r="T778" i="1" s="1"/>
  <c r="Z810" i="1"/>
  <c r="AA810" i="1" s="1"/>
  <c r="P810" i="1"/>
  <c r="V810" i="1"/>
  <c r="W810" i="1" s="1"/>
  <c r="S810" i="1"/>
  <c r="T810" i="1" s="1"/>
  <c r="AB978" i="1"/>
  <c r="AC978" i="1" s="1"/>
  <c r="X978" i="1"/>
  <c r="Y978" i="1" s="1"/>
  <c r="V701" i="1"/>
  <c r="W701" i="1" s="1"/>
  <c r="P701" i="1"/>
  <c r="Z701" i="1"/>
  <c r="AA701" i="1" s="1"/>
  <c r="S701" i="1"/>
  <c r="T701" i="1" s="1"/>
  <c r="V755" i="1"/>
  <c r="W755" i="1" s="1"/>
  <c r="P755" i="1"/>
  <c r="Z755" i="1"/>
  <c r="AA755" i="1" s="1"/>
  <c r="S755" i="1"/>
  <c r="T755" i="1" s="1"/>
  <c r="X1071" i="1"/>
  <c r="Y1071" i="1" s="1"/>
  <c r="AB1071" i="1"/>
  <c r="AC1071" i="1" s="1"/>
  <c r="V723" i="1"/>
  <c r="W723" i="1" s="1"/>
  <c r="P723" i="1"/>
  <c r="Z723" i="1"/>
  <c r="AA723" i="1" s="1"/>
  <c r="S723" i="1"/>
  <c r="T723" i="1" s="1"/>
  <c r="V769" i="1"/>
  <c r="W769" i="1" s="1"/>
  <c r="P769" i="1"/>
  <c r="Z769" i="1"/>
  <c r="AA769" i="1" s="1"/>
  <c r="S769" i="1"/>
  <c r="T769" i="1" s="1"/>
  <c r="Z840" i="1"/>
  <c r="AA840" i="1" s="1"/>
  <c r="S840" i="1"/>
  <c r="T840" i="1" s="1"/>
  <c r="P840" i="1"/>
  <c r="V840" i="1"/>
  <c r="W840" i="1" s="1"/>
  <c r="Z888" i="1"/>
  <c r="AA888" i="1" s="1"/>
  <c r="S888" i="1"/>
  <c r="T888" i="1" s="1"/>
  <c r="P888" i="1"/>
  <c r="V888" i="1"/>
  <c r="W888" i="1" s="1"/>
  <c r="Z924" i="1"/>
  <c r="AA924" i="1" s="1"/>
  <c r="S924" i="1"/>
  <c r="T924" i="1" s="1"/>
  <c r="P924" i="1"/>
  <c r="V924" i="1"/>
  <c r="W924" i="1" s="1"/>
  <c r="X1109" i="1"/>
  <c r="Y1109" i="1" s="1"/>
  <c r="AB1109" i="1"/>
  <c r="AC1109" i="1" s="1"/>
  <c r="V735" i="1"/>
  <c r="W735" i="1" s="1"/>
  <c r="P735" i="1"/>
  <c r="Z735" i="1"/>
  <c r="AA735" i="1" s="1"/>
  <c r="S735" i="1"/>
  <c r="T735" i="1" s="1"/>
  <c r="V767" i="1"/>
  <c r="W767" i="1" s="1"/>
  <c r="P767" i="1"/>
  <c r="Z767" i="1"/>
  <c r="AA767" i="1" s="1"/>
  <c r="S767" i="1"/>
  <c r="T767" i="1" s="1"/>
  <c r="X1167" i="1"/>
  <c r="Y1167" i="1" s="1"/>
  <c r="AB1167" i="1"/>
  <c r="AC1167" i="1" s="1"/>
  <c r="X1231" i="1"/>
  <c r="Y1231" i="1" s="1"/>
  <c r="AB1231" i="1"/>
  <c r="AC1231" i="1" s="1"/>
  <c r="AB1488" i="1"/>
  <c r="AC1488" i="1" s="1"/>
  <c r="X1488" i="1"/>
  <c r="Y1488" i="1" s="1"/>
  <c r="S835" i="1"/>
  <c r="T835" i="1" s="1"/>
  <c r="V835" i="1"/>
  <c r="W835" i="1" s="1"/>
  <c r="P835" i="1"/>
  <c r="Z835" i="1"/>
  <c r="AA835" i="1" s="1"/>
  <c r="S859" i="1"/>
  <c r="T859" i="1" s="1"/>
  <c r="V859" i="1"/>
  <c r="W859" i="1" s="1"/>
  <c r="P859" i="1"/>
  <c r="Z859" i="1"/>
  <c r="AA859" i="1" s="1"/>
  <c r="S883" i="1"/>
  <c r="T883" i="1" s="1"/>
  <c r="V883" i="1"/>
  <c r="W883" i="1" s="1"/>
  <c r="P883" i="1"/>
  <c r="Z883" i="1"/>
  <c r="AA883" i="1" s="1"/>
  <c r="S907" i="1"/>
  <c r="T907" i="1" s="1"/>
  <c r="V907" i="1"/>
  <c r="W907" i="1" s="1"/>
  <c r="P907" i="1"/>
  <c r="Z907" i="1"/>
  <c r="AA907" i="1" s="1"/>
  <c r="S931" i="1"/>
  <c r="T931" i="1" s="1"/>
  <c r="V931" i="1"/>
  <c r="W931" i="1" s="1"/>
  <c r="P931" i="1"/>
  <c r="Z931" i="1"/>
  <c r="AA931" i="1" s="1"/>
  <c r="V966" i="1"/>
  <c r="W966" i="1" s="1"/>
  <c r="P966" i="1"/>
  <c r="Z966" i="1"/>
  <c r="AA966" i="1" s="1"/>
  <c r="S966" i="1"/>
  <c r="T966" i="1" s="1"/>
  <c r="S1044" i="1"/>
  <c r="T1044" i="1" s="1"/>
  <c r="V1044" i="1"/>
  <c r="W1044" i="1" s="1"/>
  <c r="P1044" i="1"/>
  <c r="Z1044" i="1"/>
  <c r="AA1044" i="1" s="1"/>
  <c r="S1212" i="1"/>
  <c r="T1212" i="1" s="1"/>
  <c r="V1212" i="1"/>
  <c r="W1212" i="1" s="1"/>
  <c r="Z1212" i="1"/>
  <c r="AA1212" i="1" s="1"/>
  <c r="P1212" i="1"/>
  <c r="P1251" i="1"/>
  <c r="S1251" i="1"/>
  <c r="T1251" i="1" s="1"/>
  <c r="Z1251" i="1"/>
  <c r="AA1251" i="1" s="1"/>
  <c r="V1251" i="1"/>
  <c r="W1251" i="1" s="1"/>
  <c r="AB1513" i="1"/>
  <c r="AC1513" i="1" s="1"/>
  <c r="X1513" i="1"/>
  <c r="Y1513" i="1" s="1"/>
  <c r="AB747" i="1"/>
  <c r="AC747" i="1" s="1"/>
  <c r="X747" i="1"/>
  <c r="Y747" i="1" s="1"/>
  <c r="AB771" i="1"/>
  <c r="AC771" i="1" s="1"/>
  <c r="X771" i="1"/>
  <c r="Y771" i="1" s="1"/>
  <c r="S946" i="1"/>
  <c r="T946" i="1" s="1"/>
  <c r="V946" i="1"/>
  <c r="W946" i="1" s="1"/>
  <c r="P946" i="1"/>
  <c r="Z946" i="1"/>
  <c r="AA946" i="1" s="1"/>
  <c r="V984" i="1"/>
  <c r="W984" i="1" s="1"/>
  <c r="P984" i="1"/>
  <c r="Z984" i="1"/>
  <c r="AA984" i="1" s="1"/>
  <c r="S984" i="1"/>
  <c r="T984" i="1" s="1"/>
  <c r="X1023" i="1"/>
  <c r="Y1023" i="1" s="1"/>
  <c r="AB1023" i="1"/>
  <c r="AC1023" i="1" s="1"/>
  <c r="X1097" i="1"/>
  <c r="Y1097" i="1" s="1"/>
  <c r="AB1097" i="1"/>
  <c r="AC1097" i="1" s="1"/>
  <c r="X1151" i="1"/>
  <c r="Y1151" i="1" s="1"/>
  <c r="AB1151" i="1"/>
  <c r="AC1151" i="1" s="1"/>
  <c r="S1198" i="1"/>
  <c r="T1198" i="1" s="1"/>
  <c r="V1198" i="1"/>
  <c r="W1198" i="1" s="1"/>
  <c r="Z1198" i="1"/>
  <c r="AA1198" i="1" s="1"/>
  <c r="P1198" i="1"/>
  <c r="AB1283" i="1"/>
  <c r="AC1283" i="1" s="1"/>
  <c r="X1283" i="1"/>
  <c r="Y1283" i="1" s="1"/>
  <c r="AB1453" i="1"/>
  <c r="AC1453" i="1" s="1"/>
  <c r="X1453" i="1"/>
  <c r="Y1453" i="1" s="1"/>
  <c r="Z23" i="1"/>
  <c r="AA23" i="1" s="1"/>
  <c r="V23" i="1"/>
  <c r="W23" i="1" s="1"/>
  <c r="S23" i="1"/>
  <c r="T23" i="1" s="1"/>
  <c r="P23" i="1"/>
  <c r="Z35" i="1"/>
  <c r="AA35" i="1" s="1"/>
  <c r="V35" i="1"/>
  <c r="W35" i="1" s="1"/>
  <c r="P35" i="1"/>
  <c r="S35" i="1"/>
  <c r="T35" i="1" s="1"/>
  <c r="Z47" i="1"/>
  <c r="AA47" i="1" s="1"/>
  <c r="V47" i="1"/>
  <c r="W47" i="1" s="1"/>
  <c r="S47" i="1"/>
  <c r="T47" i="1" s="1"/>
  <c r="P47" i="1"/>
  <c r="Z105" i="1"/>
  <c r="AA105" i="1" s="1"/>
  <c r="V105" i="1"/>
  <c r="W105" i="1" s="1"/>
  <c r="P105" i="1"/>
  <c r="S105" i="1"/>
  <c r="T105" i="1" s="1"/>
  <c r="Z117" i="1"/>
  <c r="AA117" i="1" s="1"/>
  <c r="V117" i="1"/>
  <c r="W117" i="1" s="1"/>
  <c r="S117" i="1"/>
  <c r="T117" i="1" s="1"/>
  <c r="P117" i="1"/>
  <c r="Z129" i="1"/>
  <c r="AA129" i="1" s="1"/>
  <c r="V129" i="1"/>
  <c r="W129" i="1" s="1"/>
  <c r="P129" i="1"/>
  <c r="S129" i="1"/>
  <c r="T129" i="1" s="1"/>
  <c r="Z141" i="1"/>
  <c r="AA141" i="1" s="1"/>
  <c r="V141" i="1"/>
  <c r="W141" i="1" s="1"/>
  <c r="S141" i="1"/>
  <c r="T141" i="1" s="1"/>
  <c r="P141" i="1"/>
  <c r="Z157" i="1"/>
  <c r="AA157" i="1" s="1"/>
  <c r="V157" i="1"/>
  <c r="W157" i="1" s="1"/>
  <c r="S157" i="1"/>
  <c r="T157" i="1" s="1"/>
  <c r="P157" i="1"/>
  <c r="Z161" i="1"/>
  <c r="AA161" i="1" s="1"/>
  <c r="V161" i="1"/>
  <c r="W161" i="1" s="1"/>
  <c r="P161" i="1"/>
  <c r="S161" i="1"/>
  <c r="T161" i="1" s="1"/>
  <c r="Z173" i="1"/>
  <c r="AA173" i="1" s="1"/>
  <c r="V173" i="1"/>
  <c r="W173" i="1" s="1"/>
  <c r="S173" i="1"/>
  <c r="T173" i="1" s="1"/>
  <c r="P173" i="1"/>
  <c r="Z185" i="1"/>
  <c r="AA185" i="1" s="1"/>
  <c r="V185" i="1"/>
  <c r="W185" i="1" s="1"/>
  <c r="P185" i="1"/>
  <c r="S185" i="1"/>
  <c r="T185" i="1" s="1"/>
  <c r="Z197" i="1"/>
  <c r="AA197" i="1" s="1"/>
  <c r="V197" i="1"/>
  <c r="W197" i="1" s="1"/>
  <c r="S197" i="1"/>
  <c r="T197" i="1" s="1"/>
  <c r="P197" i="1"/>
  <c r="Z209" i="1"/>
  <c r="AA209" i="1" s="1"/>
  <c r="V209" i="1"/>
  <c r="W209" i="1" s="1"/>
  <c r="P209" i="1"/>
  <c r="S209" i="1"/>
  <c r="T209" i="1" s="1"/>
  <c r="Z217" i="1"/>
  <c r="AA217" i="1" s="1"/>
  <c r="V217" i="1"/>
  <c r="W217" i="1" s="1"/>
  <c r="P217" i="1"/>
  <c r="S217" i="1"/>
  <c r="T217" i="1" s="1"/>
  <c r="Z225" i="1"/>
  <c r="AA225" i="1" s="1"/>
  <c r="V225" i="1"/>
  <c r="W225" i="1" s="1"/>
  <c r="P225" i="1"/>
  <c r="S225" i="1"/>
  <c r="T225" i="1" s="1"/>
  <c r="Z303" i="1"/>
  <c r="AA303" i="1" s="1"/>
  <c r="V303" i="1"/>
  <c r="W303" i="1" s="1"/>
  <c r="S303" i="1"/>
  <c r="T303" i="1" s="1"/>
  <c r="P303" i="1"/>
  <c r="Z316" i="1"/>
  <c r="AA316" i="1" s="1"/>
  <c r="V316" i="1"/>
  <c r="W316" i="1" s="1"/>
  <c r="P316" i="1"/>
  <c r="S316" i="1"/>
  <c r="T316" i="1" s="1"/>
  <c r="Z370" i="1"/>
  <c r="AA370" i="1" s="1"/>
  <c r="V370" i="1"/>
  <c r="W370" i="1" s="1"/>
  <c r="P370" i="1"/>
  <c r="S370" i="1"/>
  <c r="T370" i="1" s="1"/>
  <c r="Z382" i="1"/>
  <c r="AA382" i="1" s="1"/>
  <c r="V382" i="1"/>
  <c r="W382" i="1" s="1"/>
  <c r="S382" i="1"/>
  <c r="T382" i="1" s="1"/>
  <c r="P382" i="1"/>
  <c r="Z394" i="1"/>
  <c r="AA394" i="1" s="1"/>
  <c r="V394" i="1"/>
  <c r="W394" i="1" s="1"/>
  <c r="P394" i="1"/>
  <c r="S394" i="1"/>
  <c r="T394" i="1" s="1"/>
  <c r="X406" i="1"/>
  <c r="Y406" i="1" s="1"/>
  <c r="AB406" i="1"/>
  <c r="AC406" i="1" s="1"/>
  <c r="Z420" i="1"/>
  <c r="AA420" i="1" s="1"/>
  <c r="V420" i="1"/>
  <c r="W420" i="1" s="1"/>
  <c r="P420" i="1"/>
  <c r="S420" i="1"/>
  <c r="T420" i="1" s="1"/>
  <c r="Z428" i="1"/>
  <c r="AA428" i="1" s="1"/>
  <c r="V428" i="1"/>
  <c r="W428" i="1" s="1"/>
  <c r="P428" i="1"/>
  <c r="S428" i="1"/>
  <c r="T428" i="1" s="1"/>
  <c r="X450" i="1"/>
  <c r="Y450" i="1" s="1"/>
  <c r="AB450" i="1"/>
  <c r="AC450" i="1" s="1"/>
  <c r="X470" i="1"/>
  <c r="Y470" i="1" s="1"/>
  <c r="AB470" i="1"/>
  <c r="AC470" i="1" s="1"/>
  <c r="AB486" i="1"/>
  <c r="AC486" i="1" s="1"/>
  <c r="X486" i="1"/>
  <c r="Y486" i="1" s="1"/>
  <c r="X502" i="1"/>
  <c r="Y502" i="1" s="1"/>
  <c r="AB502" i="1"/>
  <c r="AC502" i="1" s="1"/>
  <c r="AB517" i="1"/>
  <c r="AC517" i="1" s="1"/>
  <c r="X517" i="1"/>
  <c r="Y517" i="1" s="1"/>
  <c r="AB533" i="1"/>
  <c r="AC533" i="1" s="1"/>
  <c r="X533" i="1"/>
  <c r="Y533" i="1" s="1"/>
  <c r="S726" i="1"/>
  <c r="T726" i="1" s="1"/>
  <c r="V726" i="1"/>
  <c r="W726" i="1" s="1"/>
  <c r="Z726" i="1"/>
  <c r="AA726" i="1" s="1"/>
  <c r="P726" i="1"/>
  <c r="S738" i="1"/>
  <c r="T738" i="1" s="1"/>
  <c r="Z738" i="1"/>
  <c r="AA738" i="1" s="1"/>
  <c r="P738" i="1"/>
  <c r="V738" i="1"/>
  <c r="W738" i="1" s="1"/>
  <c r="S746" i="1"/>
  <c r="T746" i="1" s="1"/>
  <c r="Z746" i="1"/>
  <c r="AA746" i="1" s="1"/>
  <c r="P746" i="1"/>
  <c r="V746" i="1"/>
  <c r="W746" i="1" s="1"/>
  <c r="S758" i="1"/>
  <c r="T758" i="1" s="1"/>
  <c r="V758" i="1"/>
  <c r="W758" i="1" s="1"/>
  <c r="Z758" i="1"/>
  <c r="AA758" i="1" s="1"/>
  <c r="P758" i="1"/>
  <c r="Z776" i="1"/>
  <c r="AA776" i="1" s="1"/>
  <c r="V776" i="1"/>
  <c r="W776" i="1" s="1"/>
  <c r="S776" i="1"/>
  <c r="T776" i="1" s="1"/>
  <c r="P776" i="1"/>
  <c r="Z792" i="1"/>
  <c r="AA792" i="1" s="1"/>
  <c r="V792" i="1"/>
  <c r="W792" i="1" s="1"/>
  <c r="S792" i="1"/>
  <c r="T792" i="1" s="1"/>
  <c r="P792" i="1"/>
  <c r="Z808" i="1"/>
  <c r="AA808" i="1" s="1"/>
  <c r="V808" i="1"/>
  <c r="W808" i="1" s="1"/>
  <c r="S808" i="1"/>
  <c r="T808" i="1" s="1"/>
  <c r="P808" i="1"/>
  <c r="S845" i="1"/>
  <c r="T845" i="1" s="1"/>
  <c r="Z845" i="1"/>
  <c r="AA845" i="1" s="1"/>
  <c r="V845" i="1"/>
  <c r="W845" i="1" s="1"/>
  <c r="P845" i="1"/>
  <c r="S869" i="1"/>
  <c r="T869" i="1" s="1"/>
  <c r="Z869" i="1"/>
  <c r="AA869" i="1" s="1"/>
  <c r="V869" i="1"/>
  <c r="W869" i="1" s="1"/>
  <c r="P869" i="1"/>
  <c r="S893" i="1"/>
  <c r="T893" i="1" s="1"/>
  <c r="Z893" i="1"/>
  <c r="AA893" i="1" s="1"/>
  <c r="V893" i="1"/>
  <c r="W893" i="1" s="1"/>
  <c r="P893" i="1"/>
  <c r="S917" i="1"/>
  <c r="T917" i="1" s="1"/>
  <c r="Z917" i="1"/>
  <c r="AA917" i="1" s="1"/>
  <c r="V917" i="1"/>
  <c r="W917" i="1" s="1"/>
  <c r="P917" i="1"/>
  <c r="V978" i="1"/>
  <c r="W978" i="1" s="1"/>
  <c r="P978" i="1"/>
  <c r="Z978" i="1"/>
  <c r="AA978" i="1" s="1"/>
  <c r="S978" i="1"/>
  <c r="T978" i="1" s="1"/>
  <c r="S1000" i="1"/>
  <c r="T1000" i="1" s="1"/>
  <c r="V1000" i="1"/>
  <c r="W1000" i="1" s="1"/>
  <c r="Z1000" i="1"/>
  <c r="AA1000" i="1" s="1"/>
  <c r="P1000" i="1"/>
  <c r="S1094" i="1"/>
  <c r="T1094" i="1" s="1"/>
  <c r="V1094" i="1"/>
  <c r="W1094" i="1" s="1"/>
  <c r="Z1094" i="1"/>
  <c r="AA1094" i="1" s="1"/>
  <c r="P1094" i="1"/>
  <c r="AB550" i="1"/>
  <c r="AC550" i="1" s="1"/>
  <c r="X550" i="1"/>
  <c r="Y550" i="1" s="1"/>
  <c r="AB582" i="1"/>
  <c r="AC582" i="1" s="1"/>
  <c r="X582" i="1"/>
  <c r="Y582" i="1" s="1"/>
  <c r="AB614" i="1"/>
  <c r="AC614" i="1" s="1"/>
  <c r="X614" i="1"/>
  <c r="Y614" i="1" s="1"/>
  <c r="AB638" i="1"/>
  <c r="AC638" i="1" s="1"/>
  <c r="X638" i="1"/>
  <c r="Y638" i="1" s="1"/>
  <c r="AB656" i="1"/>
  <c r="AC656" i="1" s="1"/>
  <c r="X656" i="1"/>
  <c r="Y656" i="1" s="1"/>
  <c r="AB680" i="1"/>
  <c r="AC680" i="1" s="1"/>
  <c r="X680" i="1"/>
  <c r="Y680" i="1" s="1"/>
  <c r="X704" i="1"/>
  <c r="Y704" i="1" s="1"/>
  <c r="AB704" i="1"/>
  <c r="AC704" i="1" s="1"/>
  <c r="X730" i="1"/>
  <c r="Y730" i="1" s="1"/>
  <c r="AB730" i="1"/>
  <c r="AC730" i="1" s="1"/>
  <c r="X754" i="1"/>
  <c r="Y754" i="1" s="1"/>
  <c r="AB754" i="1"/>
  <c r="AC754" i="1" s="1"/>
  <c r="X778" i="1"/>
  <c r="Y778" i="1" s="1"/>
  <c r="AB778" i="1"/>
  <c r="AC778" i="1" s="1"/>
  <c r="X802" i="1"/>
  <c r="Y802" i="1" s="1"/>
  <c r="AB802" i="1"/>
  <c r="AC802" i="1" s="1"/>
  <c r="X826" i="1"/>
  <c r="Y826" i="1" s="1"/>
  <c r="AB826" i="1"/>
  <c r="AC826" i="1" s="1"/>
  <c r="X852" i="1"/>
  <c r="Y852" i="1" s="1"/>
  <c r="AB852" i="1"/>
  <c r="AC852" i="1" s="1"/>
  <c r="X884" i="1"/>
  <c r="Y884" i="1" s="1"/>
  <c r="AB884" i="1"/>
  <c r="AC884" i="1" s="1"/>
  <c r="X908" i="1"/>
  <c r="Y908" i="1" s="1"/>
  <c r="AB908" i="1"/>
  <c r="AC908" i="1" s="1"/>
  <c r="X932" i="1"/>
  <c r="Y932" i="1" s="1"/>
  <c r="AB932" i="1"/>
  <c r="AC932" i="1" s="1"/>
  <c r="S951" i="1"/>
  <c r="T951" i="1" s="1"/>
  <c r="Z951" i="1"/>
  <c r="AA951" i="1" s="1"/>
  <c r="V951" i="1"/>
  <c r="W951" i="1" s="1"/>
  <c r="P951" i="1"/>
  <c r="S963" i="1"/>
  <c r="T963" i="1" s="1"/>
  <c r="V963" i="1"/>
  <c r="W963" i="1" s="1"/>
  <c r="P963" i="1"/>
  <c r="Z963" i="1"/>
  <c r="AA963" i="1" s="1"/>
  <c r="S975" i="1"/>
  <c r="T975" i="1" s="1"/>
  <c r="Z975" i="1"/>
  <c r="AA975" i="1" s="1"/>
  <c r="V975" i="1"/>
  <c r="W975" i="1" s="1"/>
  <c r="P975" i="1"/>
  <c r="S987" i="1"/>
  <c r="T987" i="1" s="1"/>
  <c r="Z987" i="1"/>
  <c r="AA987" i="1" s="1"/>
  <c r="P987" i="1"/>
  <c r="V987" i="1"/>
  <c r="W987" i="1" s="1"/>
  <c r="X1049" i="1"/>
  <c r="Y1049" i="1" s="1"/>
  <c r="AB1049" i="1"/>
  <c r="AC1049" i="1" s="1"/>
  <c r="X1081" i="1"/>
  <c r="Y1081" i="1" s="1"/>
  <c r="AB1081" i="1"/>
  <c r="AC1081" i="1" s="1"/>
  <c r="S1114" i="1"/>
  <c r="T1114" i="1" s="1"/>
  <c r="V1114" i="1"/>
  <c r="W1114" i="1" s="1"/>
  <c r="Z1114" i="1"/>
  <c r="AA1114" i="1" s="1"/>
  <c r="P1114" i="1"/>
  <c r="X1155" i="1"/>
  <c r="Y1155" i="1" s="1"/>
  <c r="AB1155" i="1"/>
  <c r="AC1155" i="1" s="1"/>
  <c r="X1187" i="1"/>
  <c r="Y1187" i="1" s="1"/>
  <c r="AB1187" i="1"/>
  <c r="AC1187" i="1" s="1"/>
  <c r="X1219" i="1"/>
  <c r="Y1219" i="1" s="1"/>
  <c r="AB1219" i="1"/>
  <c r="AC1219" i="1" s="1"/>
  <c r="P1257" i="1"/>
  <c r="Z1257" i="1"/>
  <c r="AA1257" i="1" s="1"/>
  <c r="V1257" i="1"/>
  <c r="W1257" i="1" s="1"/>
  <c r="S1257" i="1"/>
  <c r="T1257" i="1" s="1"/>
  <c r="AB1373" i="1"/>
  <c r="AC1373" i="1" s="1"/>
  <c r="X1373" i="1"/>
  <c r="Y1373" i="1" s="1"/>
  <c r="AB1437" i="1"/>
  <c r="AC1437" i="1" s="1"/>
  <c r="X1437" i="1"/>
  <c r="Y1437" i="1" s="1"/>
  <c r="AB1514" i="1"/>
  <c r="AC1514" i="1" s="1"/>
  <c r="X1514" i="1"/>
  <c r="Y1514" i="1" s="1"/>
  <c r="P1387" i="1"/>
  <c r="S1387" i="1"/>
  <c r="T1387" i="1" s="1"/>
  <c r="Z1387" i="1"/>
  <c r="AA1387" i="1" s="1"/>
  <c r="V1387" i="1"/>
  <c r="W1387" i="1" s="1"/>
  <c r="P1255" i="1"/>
  <c r="V1255" i="1"/>
  <c r="W1255" i="1" s="1"/>
  <c r="Z1255" i="1"/>
  <c r="AA1255" i="1" s="1"/>
  <c r="S1255" i="1"/>
  <c r="T1255" i="1" s="1"/>
  <c r="P1287" i="1"/>
  <c r="Z1287" i="1"/>
  <c r="AA1287" i="1" s="1"/>
  <c r="V1287" i="1"/>
  <c r="W1287" i="1" s="1"/>
  <c r="S1287" i="1"/>
  <c r="T1287" i="1" s="1"/>
  <c r="AB1317" i="1"/>
  <c r="AC1317" i="1" s="1"/>
  <c r="X1317" i="1"/>
  <c r="Y1317" i="1" s="1"/>
  <c r="P1357" i="1"/>
  <c r="Z1357" i="1"/>
  <c r="AA1357" i="1" s="1"/>
  <c r="V1357" i="1"/>
  <c r="W1357" i="1" s="1"/>
  <c r="S1357" i="1"/>
  <c r="T1357" i="1" s="1"/>
  <c r="AB1371" i="1"/>
  <c r="AC1371" i="1" s="1"/>
  <c r="X1371" i="1"/>
  <c r="Y1371" i="1" s="1"/>
  <c r="AB1403" i="1"/>
  <c r="AC1403" i="1" s="1"/>
  <c r="X1403" i="1"/>
  <c r="Y1403" i="1" s="1"/>
  <c r="AB1435" i="1"/>
  <c r="AC1435" i="1" s="1"/>
  <c r="X1435" i="1"/>
  <c r="Y1435" i="1" s="1"/>
  <c r="P1468" i="1"/>
  <c r="Z1468" i="1"/>
  <c r="AA1468" i="1" s="1"/>
  <c r="V1468" i="1"/>
  <c r="W1468" i="1" s="1"/>
  <c r="S1468" i="1"/>
  <c r="T1468" i="1" s="1"/>
  <c r="AB1503" i="1"/>
  <c r="AC1503" i="1" s="1"/>
  <c r="X1503" i="1"/>
  <c r="Y1503" i="1" s="1"/>
  <c r="X1517" i="1"/>
  <c r="Y1517" i="1" s="1"/>
  <c r="AB1517" i="1"/>
  <c r="AC1517" i="1" s="1"/>
  <c r="X1565" i="1"/>
  <c r="Y1565" i="1" s="1"/>
  <c r="AB1565" i="1"/>
  <c r="AC1565" i="1" s="1"/>
  <c r="X781" i="1"/>
  <c r="Y781" i="1" s="1"/>
  <c r="AB781" i="1"/>
  <c r="AC781" i="1" s="1"/>
  <c r="X805" i="1"/>
  <c r="Y805" i="1" s="1"/>
  <c r="AB805" i="1"/>
  <c r="AC805" i="1" s="1"/>
  <c r="X837" i="1"/>
  <c r="Y837" i="1" s="1"/>
  <c r="AB837" i="1"/>
  <c r="AC837" i="1" s="1"/>
  <c r="X861" i="1"/>
  <c r="Y861" i="1" s="1"/>
  <c r="AB861" i="1"/>
  <c r="AC861" i="1" s="1"/>
  <c r="X893" i="1"/>
  <c r="Y893" i="1" s="1"/>
  <c r="AB893" i="1"/>
  <c r="AC893" i="1" s="1"/>
  <c r="X917" i="1"/>
  <c r="Y917" i="1" s="1"/>
  <c r="AB917" i="1"/>
  <c r="AC917" i="1" s="1"/>
  <c r="Z948" i="1"/>
  <c r="AA948" i="1" s="1"/>
  <c r="V948" i="1"/>
  <c r="W948" i="1" s="1"/>
  <c r="S948" i="1"/>
  <c r="T948" i="1" s="1"/>
  <c r="P948" i="1"/>
  <c r="X977" i="1"/>
  <c r="Y977" i="1" s="1"/>
  <c r="AB977" i="1"/>
  <c r="AC977" i="1" s="1"/>
  <c r="AB1271" i="1"/>
  <c r="AC1271" i="1" s="1"/>
  <c r="X1271" i="1"/>
  <c r="Y1271" i="1" s="1"/>
  <c r="P1321" i="1"/>
  <c r="V1321" i="1"/>
  <c r="W1321" i="1" s="1"/>
  <c r="S1321" i="1"/>
  <c r="T1321" i="1" s="1"/>
  <c r="Z1321" i="1"/>
  <c r="AA1321" i="1" s="1"/>
  <c r="P1355" i="1"/>
  <c r="V1355" i="1"/>
  <c r="W1355" i="1" s="1"/>
  <c r="S1355" i="1"/>
  <c r="T1355" i="1" s="1"/>
  <c r="Z1355" i="1"/>
  <c r="AA1355" i="1" s="1"/>
  <c r="AB1417" i="1"/>
  <c r="AC1417" i="1" s="1"/>
  <c r="X1417" i="1"/>
  <c r="Y1417" i="1" s="1"/>
  <c r="P1466" i="1"/>
  <c r="V1466" i="1"/>
  <c r="W1466" i="1" s="1"/>
  <c r="S1466" i="1"/>
  <c r="T1466" i="1" s="1"/>
  <c r="Z1466" i="1"/>
  <c r="AA1466" i="1" s="1"/>
  <c r="P1542" i="1"/>
  <c r="V1542" i="1"/>
  <c r="W1542" i="1" s="1"/>
  <c r="Z1542" i="1"/>
  <c r="AA1542" i="1" s="1"/>
  <c r="S1542" i="1"/>
  <c r="T1542" i="1" s="1"/>
  <c r="AB1627" i="1"/>
  <c r="AC1627" i="1" s="1"/>
  <c r="X1627" i="1"/>
  <c r="Y1627" i="1" s="1"/>
  <c r="AB1675" i="1"/>
  <c r="AC1675" i="1" s="1"/>
  <c r="X1675" i="1"/>
  <c r="Y1675" i="1" s="1"/>
  <c r="AB1723" i="1"/>
  <c r="AC1723" i="1" s="1"/>
  <c r="X1723" i="1"/>
  <c r="Y1723" i="1" s="1"/>
  <c r="AB1922" i="1"/>
  <c r="AC1922" i="1" s="1"/>
  <c r="X1922" i="1"/>
  <c r="Y1922" i="1" s="1"/>
  <c r="AB1301" i="1"/>
  <c r="AC1301" i="1" s="1"/>
  <c r="X1301" i="1"/>
  <c r="Y1301" i="1" s="1"/>
  <c r="P1335" i="1"/>
  <c r="V1335" i="1"/>
  <c r="W1335" i="1" s="1"/>
  <c r="S1335" i="1"/>
  <c r="T1335" i="1" s="1"/>
  <c r="Z1335" i="1"/>
  <c r="AA1335" i="1" s="1"/>
  <c r="AB1399" i="1"/>
  <c r="AC1399" i="1" s="1"/>
  <c r="X1399" i="1"/>
  <c r="Y1399" i="1" s="1"/>
  <c r="AB1474" i="1"/>
  <c r="AC1474" i="1" s="1"/>
  <c r="X1474" i="1"/>
  <c r="Y1474" i="1" s="1"/>
  <c r="AB1531" i="1"/>
  <c r="AC1531" i="1" s="1"/>
  <c r="X1531" i="1"/>
  <c r="Y1531" i="1" s="1"/>
  <c r="AB1563" i="1"/>
  <c r="AC1563" i="1" s="1"/>
  <c r="X1563" i="1"/>
  <c r="Y1563" i="1" s="1"/>
  <c r="AB1628" i="1"/>
  <c r="AC1628" i="1" s="1"/>
  <c r="X1628" i="1"/>
  <c r="Y1628" i="1" s="1"/>
  <c r="AB1676" i="1"/>
  <c r="AC1676" i="1" s="1"/>
  <c r="X1676" i="1"/>
  <c r="Y1676" i="1" s="1"/>
  <c r="AB1740" i="1"/>
  <c r="AC1740" i="1" s="1"/>
  <c r="X1740" i="1"/>
  <c r="Y1740" i="1" s="1"/>
  <c r="S1254" i="1"/>
  <c r="T1254" i="1" s="1"/>
  <c r="Z1254" i="1"/>
  <c r="AA1254" i="1" s="1"/>
  <c r="V1254" i="1"/>
  <c r="W1254" i="1" s="1"/>
  <c r="P1254" i="1"/>
  <c r="S1266" i="1"/>
  <c r="T1266" i="1" s="1"/>
  <c r="Z1266" i="1"/>
  <c r="AA1266" i="1" s="1"/>
  <c r="V1266" i="1"/>
  <c r="W1266" i="1" s="1"/>
  <c r="P1266" i="1"/>
  <c r="S1278" i="1"/>
  <c r="T1278" i="1" s="1"/>
  <c r="Z1278" i="1"/>
  <c r="AA1278" i="1" s="1"/>
  <c r="V1278" i="1"/>
  <c r="W1278" i="1" s="1"/>
  <c r="P1278" i="1"/>
  <c r="S1290" i="1"/>
  <c r="T1290" i="1" s="1"/>
  <c r="Z1290" i="1"/>
  <c r="AA1290" i="1" s="1"/>
  <c r="V1290" i="1"/>
  <c r="W1290" i="1" s="1"/>
  <c r="P1290" i="1"/>
  <c r="S1298" i="1"/>
  <c r="T1298" i="1" s="1"/>
  <c r="Z1298" i="1"/>
  <c r="AA1298" i="1" s="1"/>
  <c r="V1298" i="1"/>
  <c r="W1298" i="1" s="1"/>
  <c r="P1298" i="1"/>
  <c r="S1318" i="1"/>
  <c r="T1318" i="1" s="1"/>
  <c r="Z1318" i="1"/>
  <c r="AA1318" i="1" s="1"/>
  <c r="V1318" i="1"/>
  <c r="W1318" i="1" s="1"/>
  <c r="P1318" i="1"/>
  <c r="S1330" i="1"/>
  <c r="T1330" i="1" s="1"/>
  <c r="Z1330" i="1"/>
  <c r="AA1330" i="1" s="1"/>
  <c r="V1330" i="1"/>
  <c r="W1330" i="1" s="1"/>
  <c r="P1330" i="1"/>
  <c r="S1342" i="1"/>
  <c r="T1342" i="1" s="1"/>
  <c r="Z1342" i="1"/>
  <c r="AA1342" i="1" s="1"/>
  <c r="V1342" i="1"/>
  <c r="W1342" i="1" s="1"/>
  <c r="S1370" i="1"/>
  <c r="T1370" i="1" s="1"/>
  <c r="Z1370" i="1"/>
  <c r="AA1370" i="1" s="1"/>
  <c r="V1370" i="1"/>
  <c r="W1370" i="1" s="1"/>
  <c r="P1370" i="1"/>
  <c r="S1382" i="1"/>
  <c r="T1382" i="1" s="1"/>
  <c r="Z1382" i="1"/>
  <c r="AA1382" i="1" s="1"/>
  <c r="V1382" i="1"/>
  <c r="W1382" i="1" s="1"/>
  <c r="P1382" i="1"/>
  <c r="S1394" i="1"/>
  <c r="T1394" i="1" s="1"/>
  <c r="Z1394" i="1"/>
  <c r="AA1394" i="1" s="1"/>
  <c r="V1394" i="1"/>
  <c r="W1394" i="1" s="1"/>
  <c r="P1394" i="1"/>
  <c r="S1406" i="1"/>
  <c r="T1406" i="1" s="1"/>
  <c r="Z1406" i="1"/>
  <c r="AA1406" i="1" s="1"/>
  <c r="V1406" i="1"/>
  <c r="W1406" i="1" s="1"/>
  <c r="P1406" i="1"/>
  <c r="S1418" i="1"/>
  <c r="T1418" i="1" s="1"/>
  <c r="Z1418" i="1"/>
  <c r="AA1418" i="1" s="1"/>
  <c r="V1418" i="1"/>
  <c r="W1418" i="1" s="1"/>
  <c r="P1418" i="1"/>
  <c r="S1430" i="1"/>
  <c r="T1430" i="1" s="1"/>
  <c r="Z1430" i="1"/>
  <c r="AA1430" i="1" s="1"/>
  <c r="V1430" i="1"/>
  <c r="W1430" i="1" s="1"/>
  <c r="P1430" i="1"/>
  <c r="S1438" i="1"/>
  <c r="T1438" i="1" s="1"/>
  <c r="Z1438" i="1"/>
  <c r="AA1438" i="1" s="1"/>
  <c r="V1438" i="1"/>
  <c r="W1438" i="1" s="1"/>
  <c r="P1438" i="1"/>
  <c r="S1446" i="1"/>
  <c r="T1446" i="1" s="1"/>
  <c r="Z1446" i="1"/>
  <c r="AA1446" i="1" s="1"/>
  <c r="V1446" i="1"/>
  <c r="W1446" i="1" s="1"/>
  <c r="P1446" i="1"/>
  <c r="S1450" i="1"/>
  <c r="T1450" i="1" s="1"/>
  <c r="Z1450" i="1"/>
  <c r="AA1450" i="1" s="1"/>
  <c r="V1450" i="1"/>
  <c r="W1450" i="1" s="1"/>
  <c r="P1450" i="1"/>
  <c r="S1458" i="1"/>
  <c r="T1458" i="1" s="1"/>
  <c r="Z1458" i="1"/>
  <c r="AA1458" i="1" s="1"/>
  <c r="V1458" i="1"/>
  <c r="W1458" i="1" s="1"/>
  <c r="P1458" i="1"/>
  <c r="AB1500" i="1"/>
  <c r="AC1500" i="1" s="1"/>
  <c r="X1500" i="1"/>
  <c r="Y1500" i="1" s="1"/>
  <c r="AB1537" i="1"/>
  <c r="AC1537" i="1" s="1"/>
  <c r="X1537" i="1"/>
  <c r="Y1537" i="1" s="1"/>
  <c r="AB1561" i="1"/>
  <c r="AC1561" i="1" s="1"/>
  <c r="X1561" i="1"/>
  <c r="Y1561" i="1" s="1"/>
  <c r="AB1600" i="1"/>
  <c r="AC1600" i="1" s="1"/>
  <c r="X1600" i="1"/>
  <c r="Y1600" i="1" s="1"/>
  <c r="AB1633" i="1"/>
  <c r="AC1633" i="1" s="1"/>
  <c r="X1633" i="1"/>
  <c r="Y1633" i="1" s="1"/>
  <c r="AB1681" i="1"/>
  <c r="AC1681" i="1" s="1"/>
  <c r="X1681" i="1"/>
  <c r="Y1681" i="1" s="1"/>
  <c r="AB1729" i="1"/>
  <c r="AC1729" i="1" s="1"/>
  <c r="X1729" i="1"/>
  <c r="Y1729" i="1" s="1"/>
  <c r="AB1858" i="1"/>
  <c r="AC1858" i="1" s="1"/>
  <c r="X1858" i="1"/>
  <c r="Y1858" i="1" s="1"/>
  <c r="AB994" i="1"/>
  <c r="AC994" i="1" s="1"/>
  <c r="X994" i="1"/>
  <c r="Y994" i="1" s="1"/>
  <c r="AB1026" i="1"/>
  <c r="AC1026" i="1" s="1"/>
  <c r="X1026" i="1"/>
  <c r="Y1026" i="1" s="1"/>
  <c r="AB1058" i="1"/>
  <c r="AC1058" i="1" s="1"/>
  <c r="X1058" i="1"/>
  <c r="Y1058" i="1" s="1"/>
  <c r="AB1082" i="1"/>
  <c r="AC1082" i="1" s="1"/>
  <c r="X1082" i="1"/>
  <c r="Y1082" i="1" s="1"/>
  <c r="AB1098" i="1"/>
  <c r="AC1098" i="1" s="1"/>
  <c r="X1098" i="1"/>
  <c r="Y1098" i="1" s="1"/>
  <c r="AB1130" i="1"/>
  <c r="AC1130" i="1" s="1"/>
  <c r="X1130" i="1"/>
  <c r="Y1130" i="1" s="1"/>
  <c r="AB1154" i="1"/>
  <c r="AC1154" i="1" s="1"/>
  <c r="X1154" i="1"/>
  <c r="Y1154" i="1" s="1"/>
  <c r="AB1178" i="1"/>
  <c r="AC1178" i="1" s="1"/>
  <c r="X1178" i="1"/>
  <c r="Y1178" i="1" s="1"/>
  <c r="AB1202" i="1"/>
  <c r="AC1202" i="1" s="1"/>
  <c r="X1202" i="1"/>
  <c r="Y1202" i="1" s="1"/>
  <c r="AB1226" i="1"/>
  <c r="AC1226" i="1" s="1"/>
  <c r="X1226" i="1"/>
  <c r="Y1226" i="1" s="1"/>
  <c r="X1250" i="1"/>
  <c r="Y1250" i="1" s="1"/>
  <c r="AB1250" i="1"/>
  <c r="AC1250" i="1" s="1"/>
  <c r="X1274" i="1"/>
  <c r="Y1274" i="1" s="1"/>
  <c r="AB1274" i="1"/>
  <c r="AC1274" i="1" s="1"/>
  <c r="X1298" i="1"/>
  <c r="Y1298" i="1" s="1"/>
  <c r="AB1298" i="1"/>
  <c r="AC1298" i="1" s="1"/>
  <c r="X1324" i="1"/>
  <c r="Y1324" i="1" s="1"/>
  <c r="AB1324" i="1"/>
  <c r="AC1324" i="1" s="1"/>
  <c r="X1348" i="1"/>
  <c r="Y1348" i="1" s="1"/>
  <c r="AB1348" i="1"/>
  <c r="AC1348" i="1" s="1"/>
  <c r="AB1374" i="1"/>
  <c r="AC1374" i="1" s="1"/>
  <c r="X1374" i="1"/>
  <c r="Y1374" i="1" s="1"/>
  <c r="AB1398" i="1"/>
  <c r="AC1398" i="1" s="1"/>
  <c r="X1398" i="1"/>
  <c r="Y1398" i="1" s="1"/>
  <c r="AB1438" i="1"/>
  <c r="AC1438" i="1" s="1"/>
  <c r="X1438" i="1"/>
  <c r="Y1438" i="1" s="1"/>
  <c r="AB1454" i="1"/>
  <c r="AC1454" i="1" s="1"/>
  <c r="X1454" i="1"/>
  <c r="Y1454" i="1" s="1"/>
  <c r="X1469" i="1"/>
  <c r="Y1469" i="1" s="1"/>
  <c r="AB1469" i="1"/>
  <c r="AC1469" i="1" s="1"/>
  <c r="Z1494" i="1"/>
  <c r="AA1494" i="1" s="1"/>
  <c r="V1494" i="1"/>
  <c r="W1494" i="1" s="1"/>
  <c r="S1494" i="1"/>
  <c r="T1494" i="1" s="1"/>
  <c r="P1494" i="1"/>
  <c r="P1530" i="1"/>
  <c r="S1530" i="1"/>
  <c r="T1530" i="1" s="1"/>
  <c r="V1530" i="1"/>
  <c r="W1530" i="1" s="1"/>
  <c r="Z1530" i="1"/>
  <c r="AA1530" i="1" s="1"/>
  <c r="P1554" i="1"/>
  <c r="S1554" i="1"/>
  <c r="T1554" i="1" s="1"/>
  <c r="Z1554" i="1"/>
  <c r="AA1554" i="1" s="1"/>
  <c r="V1554" i="1"/>
  <c r="W1554" i="1" s="1"/>
  <c r="AB1589" i="1"/>
  <c r="AC1589" i="1" s="1"/>
  <c r="X1589" i="1"/>
  <c r="Y1589" i="1" s="1"/>
  <c r="AB1650" i="1"/>
  <c r="AC1650" i="1" s="1"/>
  <c r="X1650" i="1"/>
  <c r="Y1650" i="1" s="1"/>
  <c r="AB1698" i="1"/>
  <c r="AC1698" i="1" s="1"/>
  <c r="X1698" i="1"/>
  <c r="Y1698" i="1" s="1"/>
  <c r="AB1746" i="1"/>
  <c r="AC1746" i="1" s="1"/>
  <c r="X1746" i="1"/>
  <c r="Y1746" i="1" s="1"/>
  <c r="P1896" i="1"/>
  <c r="V1896" i="1"/>
  <c r="W1896" i="1" s="1"/>
  <c r="Z1896" i="1"/>
  <c r="AA1896" i="1" s="1"/>
  <c r="S1896" i="1"/>
  <c r="T1896" i="1" s="1"/>
  <c r="P1578" i="1"/>
  <c r="Z1578" i="1"/>
  <c r="AA1578" i="1" s="1"/>
  <c r="V1578" i="1"/>
  <c r="W1578" i="1" s="1"/>
  <c r="S1578" i="1"/>
  <c r="T1578" i="1" s="1"/>
  <c r="S1776" i="1"/>
  <c r="T1776" i="1" s="1"/>
  <c r="Z1776" i="1"/>
  <c r="AA1776" i="1" s="1"/>
  <c r="V1776" i="1"/>
  <c r="W1776" i="1" s="1"/>
  <c r="P1776" i="1"/>
  <c r="S1788" i="1"/>
  <c r="T1788" i="1" s="1"/>
  <c r="Z1788" i="1"/>
  <c r="AA1788" i="1" s="1"/>
  <c r="P1788" i="1"/>
  <c r="V1788" i="1"/>
  <c r="W1788" i="1" s="1"/>
  <c r="P1807" i="1"/>
  <c r="S1807" i="1"/>
  <c r="T1807" i="1" s="1"/>
  <c r="V1807" i="1"/>
  <c r="W1807" i="1" s="1"/>
  <c r="Z1807" i="1"/>
  <c r="AA1807" i="1" s="1"/>
  <c r="P1805" i="1"/>
  <c r="S1805" i="1"/>
  <c r="T1805" i="1" s="1"/>
  <c r="Z1805" i="1"/>
  <c r="AA1805" i="1" s="1"/>
  <c r="V1805" i="1"/>
  <c r="W1805" i="1" s="1"/>
  <c r="X1958" i="1"/>
  <c r="Y1958" i="1" s="1"/>
  <c r="AB1958" i="1"/>
  <c r="AC1958" i="1" s="1"/>
  <c r="Z1521" i="1"/>
  <c r="AA1521" i="1" s="1"/>
  <c r="V1521" i="1"/>
  <c r="W1521" i="1" s="1"/>
  <c r="P1521" i="1"/>
  <c r="S1521" i="1"/>
  <c r="T1521" i="1" s="1"/>
  <c r="Z1537" i="1"/>
  <c r="AA1537" i="1" s="1"/>
  <c r="V1537" i="1"/>
  <c r="W1537" i="1" s="1"/>
  <c r="P1537" i="1"/>
  <c r="S1537" i="1"/>
  <c r="T1537" i="1" s="1"/>
  <c r="Z1549" i="1"/>
  <c r="AA1549" i="1" s="1"/>
  <c r="V1549" i="1"/>
  <c r="W1549" i="1" s="1"/>
  <c r="S1549" i="1"/>
  <c r="T1549" i="1" s="1"/>
  <c r="P1549" i="1"/>
  <c r="Z1561" i="1"/>
  <c r="AA1561" i="1" s="1"/>
  <c r="V1561" i="1"/>
  <c r="W1561" i="1" s="1"/>
  <c r="P1561" i="1"/>
  <c r="S1561" i="1"/>
  <c r="T1561" i="1" s="1"/>
  <c r="Z1573" i="1"/>
  <c r="AA1573" i="1" s="1"/>
  <c r="V1573" i="1"/>
  <c r="W1573" i="1" s="1"/>
  <c r="P1573" i="1"/>
  <c r="S1573" i="1"/>
  <c r="T1573" i="1" s="1"/>
  <c r="Z1585" i="1"/>
  <c r="AA1585" i="1" s="1"/>
  <c r="V1585" i="1"/>
  <c r="W1585" i="1" s="1"/>
  <c r="P1585" i="1"/>
  <c r="S1585" i="1"/>
  <c r="T1585" i="1" s="1"/>
  <c r="Z1597" i="1"/>
  <c r="AA1597" i="1" s="1"/>
  <c r="V1597" i="1"/>
  <c r="W1597" i="1" s="1"/>
  <c r="P1597" i="1"/>
  <c r="S1597" i="1"/>
  <c r="T1597" i="1" s="1"/>
  <c r="P1817" i="1"/>
  <c r="S1817" i="1"/>
  <c r="T1817" i="1" s="1"/>
  <c r="Z1817" i="1"/>
  <c r="AA1817" i="1" s="1"/>
  <c r="V1817" i="1"/>
  <c r="W1817" i="1" s="1"/>
  <c r="AB1773" i="1"/>
  <c r="AC1773" i="1" s="1"/>
  <c r="X1773" i="1"/>
  <c r="Y1773" i="1" s="1"/>
  <c r="AB1797" i="1"/>
  <c r="AC1797" i="1" s="1"/>
  <c r="X1797" i="1"/>
  <c r="Y1797" i="1" s="1"/>
  <c r="AB1823" i="1"/>
  <c r="AC1823" i="1" s="1"/>
  <c r="X1823" i="1"/>
  <c r="Y1823" i="1" s="1"/>
  <c r="AB1851" i="1"/>
  <c r="AC1851" i="1" s="1"/>
  <c r="X1851" i="1"/>
  <c r="Y1851" i="1" s="1"/>
  <c r="AB1875" i="1"/>
  <c r="AC1875" i="1" s="1"/>
  <c r="X1875" i="1"/>
  <c r="Y1875" i="1" s="1"/>
  <c r="AB1899" i="1"/>
  <c r="AC1899" i="1" s="1"/>
  <c r="X1899" i="1"/>
  <c r="Y1899" i="1" s="1"/>
  <c r="AB1915" i="1"/>
  <c r="AC1915" i="1" s="1"/>
  <c r="X1915" i="1"/>
  <c r="Y1915" i="1" s="1"/>
  <c r="AB1946" i="1"/>
  <c r="AC1946" i="1" s="1"/>
  <c r="X1946" i="1"/>
  <c r="Y1946" i="1" s="1"/>
  <c r="S1806" i="1"/>
  <c r="T1806" i="1" s="1"/>
  <c r="Z1806" i="1"/>
  <c r="AA1806" i="1" s="1"/>
  <c r="V1806" i="1"/>
  <c r="W1806" i="1" s="1"/>
  <c r="P1806" i="1"/>
  <c r="S1818" i="1"/>
  <c r="T1818" i="1" s="1"/>
  <c r="Z1818" i="1"/>
  <c r="AA1818" i="1" s="1"/>
  <c r="V1818" i="1"/>
  <c r="W1818" i="1" s="1"/>
  <c r="P1818" i="1"/>
  <c r="S1830" i="1"/>
  <c r="T1830" i="1" s="1"/>
  <c r="Z1830" i="1"/>
  <c r="AA1830" i="1" s="1"/>
  <c r="V1830" i="1"/>
  <c r="W1830" i="1" s="1"/>
  <c r="P1830" i="1"/>
  <c r="P1844" i="1"/>
  <c r="Z1844" i="1"/>
  <c r="AA1844" i="1" s="1"/>
  <c r="S1844" i="1"/>
  <c r="T1844" i="1" s="1"/>
  <c r="V1844" i="1"/>
  <c r="W1844" i="1" s="1"/>
  <c r="P1868" i="1"/>
  <c r="Z1868" i="1"/>
  <c r="AA1868" i="1" s="1"/>
  <c r="S1868" i="1"/>
  <c r="T1868" i="1" s="1"/>
  <c r="V1868" i="1"/>
  <c r="W1868" i="1" s="1"/>
  <c r="P1892" i="1"/>
  <c r="Z1892" i="1"/>
  <c r="AA1892" i="1" s="1"/>
  <c r="S1892" i="1"/>
  <c r="T1892" i="1" s="1"/>
  <c r="V1892" i="1"/>
  <c r="W1892" i="1" s="1"/>
  <c r="P1916" i="1"/>
  <c r="Z1916" i="1"/>
  <c r="AA1916" i="1" s="1"/>
  <c r="S1916" i="1"/>
  <c r="T1916" i="1" s="1"/>
  <c r="V1916" i="1"/>
  <c r="W1916" i="1" s="1"/>
  <c r="V1950" i="1"/>
  <c r="W1950" i="1" s="1"/>
  <c r="P1950" i="1"/>
  <c r="Z1950" i="1"/>
  <c r="AA1950" i="1" s="1"/>
  <c r="S1950" i="1"/>
  <c r="T1950" i="1" s="1"/>
  <c r="AB2055" i="1"/>
  <c r="AC2055" i="1" s="1"/>
  <c r="X2055" i="1"/>
  <c r="Y2055" i="1" s="1"/>
  <c r="AB1800" i="1"/>
  <c r="AC1800" i="1" s="1"/>
  <c r="X1800" i="1"/>
  <c r="Y1800" i="1" s="1"/>
  <c r="AB1824" i="1"/>
  <c r="AC1824" i="1" s="1"/>
  <c r="X1824" i="1"/>
  <c r="Y1824" i="1" s="1"/>
  <c r="X1847" i="1"/>
  <c r="Y1847" i="1" s="1"/>
  <c r="AB1847" i="1"/>
  <c r="AC1847" i="1" s="1"/>
  <c r="X1871" i="1"/>
  <c r="Y1871" i="1" s="1"/>
  <c r="AB1871" i="1"/>
  <c r="AC1871" i="1" s="1"/>
  <c r="X1895" i="1"/>
  <c r="Y1895" i="1" s="1"/>
  <c r="AB1895" i="1"/>
  <c r="AC1895" i="1" s="1"/>
  <c r="X1911" i="1"/>
  <c r="Y1911" i="1" s="1"/>
  <c r="AB1911" i="1"/>
  <c r="AC1911" i="1" s="1"/>
  <c r="X1927" i="1"/>
  <c r="Y1927" i="1" s="1"/>
  <c r="AB1927" i="1"/>
  <c r="AC1927" i="1" s="1"/>
  <c r="AB1942" i="1"/>
  <c r="AC1942" i="1" s="1"/>
  <c r="X1942" i="1"/>
  <c r="Y1942" i="1" s="1"/>
  <c r="S1939" i="1"/>
  <c r="T1939" i="1" s="1"/>
  <c r="Z1939" i="1"/>
  <c r="AA1939" i="1" s="1"/>
  <c r="P1939" i="1"/>
  <c r="V1939" i="1"/>
  <c r="W1939" i="1" s="1"/>
  <c r="S1951" i="1"/>
  <c r="T1951" i="1" s="1"/>
  <c r="Z1951" i="1"/>
  <c r="AA1951" i="1" s="1"/>
  <c r="P1951" i="1"/>
  <c r="V1951" i="1"/>
  <c r="W1951" i="1" s="1"/>
  <c r="X1970" i="1"/>
  <c r="Y1970" i="1" s="1"/>
  <c r="AB1970" i="1"/>
  <c r="AC1970" i="1" s="1"/>
  <c r="AB2032" i="1"/>
  <c r="AC2032" i="1" s="1"/>
  <c r="X2032" i="1"/>
  <c r="Y2032" i="1" s="1"/>
  <c r="AB2164" i="1"/>
  <c r="AC2164" i="1" s="1"/>
  <c r="X2164" i="1"/>
  <c r="Y2164" i="1" s="1"/>
  <c r="X2014" i="1"/>
  <c r="Y2014" i="1" s="1"/>
  <c r="AB2014" i="1"/>
  <c r="AC2014" i="1" s="1"/>
  <c r="P2083" i="1"/>
  <c r="Z2083" i="1"/>
  <c r="AA2083" i="1" s="1"/>
  <c r="S2083" i="1"/>
  <c r="T2083" i="1" s="1"/>
  <c r="V2083" i="1"/>
  <c r="W2083" i="1" s="1"/>
  <c r="P1977" i="1"/>
  <c r="S1977" i="1"/>
  <c r="T1977" i="1" s="1"/>
  <c r="V1977" i="1"/>
  <c r="W1977" i="1" s="1"/>
  <c r="Z1977" i="1"/>
  <c r="AA1977" i="1" s="1"/>
  <c r="AB2012" i="1"/>
  <c r="AC2012" i="1" s="1"/>
  <c r="X2012" i="1"/>
  <c r="Y2012" i="1" s="1"/>
  <c r="P2057" i="1"/>
  <c r="V2057" i="1"/>
  <c r="W2057" i="1" s="1"/>
  <c r="S2057" i="1"/>
  <c r="T2057" i="1" s="1"/>
  <c r="Z2057" i="1"/>
  <c r="AA2057" i="1" s="1"/>
  <c r="V2100" i="1"/>
  <c r="W2100" i="1" s="1"/>
  <c r="P2100" i="1"/>
  <c r="Z2100" i="1"/>
  <c r="AA2100" i="1" s="1"/>
  <c r="S2100" i="1"/>
  <c r="T2100" i="1" s="1"/>
  <c r="P2071" i="1"/>
  <c r="V2071" i="1"/>
  <c r="W2071" i="1" s="1"/>
  <c r="S2071" i="1"/>
  <c r="T2071" i="1" s="1"/>
  <c r="Z2071" i="1"/>
  <c r="AA2071" i="1" s="1"/>
  <c r="X2178" i="1"/>
  <c r="Y2178" i="1" s="1"/>
  <c r="AB2178" i="1"/>
  <c r="AC2178" i="1" s="1"/>
  <c r="Z1841" i="1"/>
  <c r="AA1841" i="1" s="1"/>
  <c r="V1841" i="1"/>
  <c r="W1841" i="1" s="1"/>
  <c r="P1841" i="1"/>
  <c r="S1841" i="1"/>
  <c r="T1841" i="1" s="1"/>
  <c r="Z1853" i="1"/>
  <c r="AA1853" i="1" s="1"/>
  <c r="V1853" i="1"/>
  <c r="W1853" i="1" s="1"/>
  <c r="S1853" i="1"/>
  <c r="T1853" i="1" s="1"/>
  <c r="P1853" i="1"/>
  <c r="Z1861" i="1"/>
  <c r="AA1861" i="1" s="1"/>
  <c r="V1861" i="1"/>
  <c r="W1861" i="1" s="1"/>
  <c r="S1861" i="1"/>
  <c r="T1861" i="1" s="1"/>
  <c r="P1861" i="1"/>
  <c r="Z1869" i="1"/>
  <c r="AA1869" i="1" s="1"/>
  <c r="V1869" i="1"/>
  <c r="W1869" i="1" s="1"/>
  <c r="S1869" i="1"/>
  <c r="T1869" i="1" s="1"/>
  <c r="P1869" i="1"/>
  <c r="Z1881" i="1"/>
  <c r="AA1881" i="1" s="1"/>
  <c r="V1881" i="1"/>
  <c r="W1881" i="1" s="1"/>
  <c r="P1881" i="1"/>
  <c r="S1881" i="1"/>
  <c r="T1881" i="1" s="1"/>
  <c r="Z1893" i="1"/>
  <c r="AA1893" i="1" s="1"/>
  <c r="V1893" i="1"/>
  <c r="W1893" i="1" s="1"/>
  <c r="S1893" i="1"/>
  <c r="T1893" i="1" s="1"/>
  <c r="P1893" i="1"/>
  <c r="Z1909" i="1"/>
  <c r="AA1909" i="1" s="1"/>
  <c r="V1909" i="1"/>
  <c r="W1909" i="1" s="1"/>
  <c r="S1909" i="1"/>
  <c r="T1909" i="1" s="1"/>
  <c r="P1909" i="1"/>
  <c r="Z1921" i="1"/>
  <c r="AA1921" i="1" s="1"/>
  <c r="V1921" i="1"/>
  <c r="W1921" i="1" s="1"/>
  <c r="P1921" i="1"/>
  <c r="S1921" i="1"/>
  <c r="T1921" i="1" s="1"/>
  <c r="X1933" i="1"/>
  <c r="Y1933" i="1" s="1"/>
  <c r="AB1933" i="1"/>
  <c r="AC1933" i="1" s="1"/>
  <c r="AB1959" i="1"/>
  <c r="AC1959" i="1" s="1"/>
  <c r="X1959" i="1"/>
  <c r="Y1959" i="1" s="1"/>
  <c r="AB1975" i="1"/>
  <c r="AC1975" i="1" s="1"/>
  <c r="X1975" i="1"/>
  <c r="Y1975" i="1" s="1"/>
  <c r="AB1999" i="1"/>
  <c r="AC1999" i="1" s="1"/>
  <c r="X1999" i="1"/>
  <c r="Y1999" i="1" s="1"/>
  <c r="AB2017" i="1"/>
  <c r="AC2017" i="1" s="1"/>
  <c r="X2017" i="1"/>
  <c r="Y2017" i="1" s="1"/>
  <c r="AB2035" i="1"/>
  <c r="AC2035" i="1" s="1"/>
  <c r="X2035" i="1"/>
  <c r="Y2035" i="1" s="1"/>
  <c r="AB2104" i="1"/>
  <c r="AC2104" i="1" s="1"/>
  <c r="X2104" i="1"/>
  <c r="Y2104" i="1" s="1"/>
  <c r="P2147" i="1"/>
  <c r="S2147" i="1"/>
  <c r="T2147" i="1" s="1"/>
  <c r="V2147" i="1"/>
  <c r="W2147" i="1" s="1"/>
  <c r="Z2147" i="1"/>
  <c r="AA2147" i="1" s="1"/>
  <c r="X2200" i="1"/>
  <c r="Y2200" i="1" s="1"/>
  <c r="AB2200" i="1"/>
  <c r="AC2200" i="1" s="1"/>
  <c r="AB2050" i="1"/>
  <c r="AC2050" i="1" s="1"/>
  <c r="X2050" i="1"/>
  <c r="Y2050" i="1" s="1"/>
  <c r="AB2074" i="1"/>
  <c r="AC2074" i="1" s="1"/>
  <c r="X2074" i="1"/>
  <c r="Y2074" i="1" s="1"/>
  <c r="AB2090" i="1"/>
  <c r="AC2090" i="1" s="1"/>
  <c r="X2090" i="1"/>
  <c r="Y2090" i="1" s="1"/>
  <c r="AB2142" i="1"/>
  <c r="AC2142" i="1" s="1"/>
  <c r="X2142" i="1"/>
  <c r="Y2142" i="1" s="1"/>
  <c r="AB2206" i="1"/>
  <c r="AC2206" i="1" s="1"/>
  <c r="X2206" i="1"/>
  <c r="Y2206" i="1" s="1"/>
  <c r="AB2293" i="1"/>
  <c r="AC2293" i="1" s="1"/>
  <c r="X2293" i="1"/>
  <c r="Y2293" i="1" s="1"/>
  <c r="P2253" i="1"/>
  <c r="V2253" i="1"/>
  <c r="W2253" i="1" s="1"/>
  <c r="Z2253" i="1"/>
  <c r="AA2253" i="1" s="1"/>
  <c r="S2253" i="1"/>
  <c r="T2253" i="1" s="1"/>
  <c r="X2103" i="1"/>
  <c r="Y2103" i="1" s="1"/>
  <c r="AB2103" i="1"/>
  <c r="AC2103" i="1" s="1"/>
  <c r="AB2127" i="1"/>
  <c r="AC2127" i="1" s="1"/>
  <c r="X2127" i="1"/>
  <c r="Y2127" i="1" s="1"/>
  <c r="AB2159" i="1"/>
  <c r="AC2159" i="1" s="1"/>
  <c r="X2159" i="1"/>
  <c r="Y2159" i="1" s="1"/>
  <c r="AB2183" i="1"/>
  <c r="AC2183" i="1" s="1"/>
  <c r="X2183" i="1"/>
  <c r="Y2183" i="1" s="1"/>
  <c r="AB2207" i="1"/>
  <c r="AC2207" i="1" s="1"/>
  <c r="X2207" i="1"/>
  <c r="Y2207" i="1" s="1"/>
  <c r="Z2221" i="1"/>
  <c r="AA2221" i="1" s="1"/>
  <c r="S2221" i="1"/>
  <c r="T2221" i="1" s="1"/>
  <c r="P2221" i="1"/>
  <c r="V2221" i="1"/>
  <c r="W2221" i="1" s="1"/>
  <c r="AB2257" i="1"/>
  <c r="AC2257" i="1" s="1"/>
  <c r="X2257" i="1"/>
  <c r="Y2257" i="1" s="1"/>
  <c r="P2289" i="1"/>
  <c r="Z2289" i="1"/>
  <c r="AA2289" i="1" s="1"/>
  <c r="S2289" i="1"/>
  <c r="T2289" i="1" s="1"/>
  <c r="V2289" i="1"/>
  <c r="W2289" i="1" s="1"/>
  <c r="Z2116" i="1"/>
  <c r="AA2116" i="1" s="1"/>
  <c r="V2116" i="1"/>
  <c r="W2116" i="1" s="1"/>
  <c r="S2116" i="1"/>
  <c r="T2116" i="1" s="1"/>
  <c r="P2116" i="1"/>
  <c r="Z2128" i="1"/>
  <c r="AA2128" i="1" s="1"/>
  <c r="V2128" i="1"/>
  <c r="W2128" i="1" s="1"/>
  <c r="P2128" i="1"/>
  <c r="S2128" i="1"/>
  <c r="T2128" i="1" s="1"/>
  <c r="Z2140" i="1"/>
  <c r="AA2140" i="1" s="1"/>
  <c r="V2140" i="1"/>
  <c r="W2140" i="1" s="1"/>
  <c r="S2140" i="1"/>
  <c r="T2140" i="1" s="1"/>
  <c r="P2140" i="1"/>
  <c r="Z2148" i="1"/>
  <c r="AA2148" i="1" s="1"/>
  <c r="V2148" i="1"/>
  <c r="W2148" i="1" s="1"/>
  <c r="S2148" i="1"/>
  <c r="T2148" i="1" s="1"/>
  <c r="P2148" i="1"/>
  <c r="Z2160" i="1"/>
  <c r="AA2160" i="1" s="1"/>
  <c r="V2160" i="1"/>
  <c r="W2160" i="1" s="1"/>
  <c r="P2160" i="1"/>
  <c r="S2160" i="1"/>
  <c r="T2160" i="1" s="1"/>
  <c r="X2211" i="1"/>
  <c r="Y2211" i="1" s="1"/>
  <c r="AB2211" i="1"/>
  <c r="AC2211" i="1" s="1"/>
  <c r="AB2250" i="1"/>
  <c r="AC2250" i="1" s="1"/>
  <c r="X2250" i="1"/>
  <c r="Y2250" i="1" s="1"/>
  <c r="S2382" i="1"/>
  <c r="T2382" i="1" s="1"/>
  <c r="Z2382" i="1"/>
  <c r="AA2382" i="1" s="1"/>
  <c r="V2382" i="1"/>
  <c r="W2382" i="1" s="1"/>
  <c r="P2382" i="1"/>
  <c r="S2234" i="1"/>
  <c r="T2234" i="1" s="1"/>
  <c r="Z2234" i="1"/>
  <c r="AA2234" i="1" s="1"/>
  <c r="V2234" i="1"/>
  <c r="W2234" i="1" s="1"/>
  <c r="P2234" i="1"/>
  <c r="AB2261" i="1"/>
  <c r="AC2261" i="1" s="1"/>
  <c r="X2261" i="1"/>
  <c r="Y2261" i="1" s="1"/>
  <c r="X2218" i="1"/>
  <c r="Y2218" i="1" s="1"/>
  <c r="AB2218" i="1"/>
  <c r="AC2218" i="1" s="1"/>
  <c r="P2283" i="1"/>
  <c r="V2283" i="1"/>
  <c r="W2283" i="1" s="1"/>
  <c r="Z2283" i="1"/>
  <c r="AA2283" i="1" s="1"/>
  <c r="S2283" i="1"/>
  <c r="T2283" i="1" s="1"/>
  <c r="S2340" i="1"/>
  <c r="T2340" i="1" s="1"/>
  <c r="V2340" i="1"/>
  <c r="W2340" i="1" s="1"/>
  <c r="P2340" i="1"/>
  <c r="Z2340" i="1"/>
  <c r="AA2340" i="1" s="1"/>
  <c r="S2387" i="1"/>
  <c r="T2387" i="1" s="1"/>
  <c r="V2387" i="1"/>
  <c r="W2387" i="1" s="1"/>
  <c r="P2387" i="1"/>
  <c r="Z2387" i="1"/>
  <c r="AA2387" i="1" s="1"/>
  <c r="AB2326" i="1"/>
  <c r="AC2326" i="1" s="1"/>
  <c r="X2326" i="1"/>
  <c r="Y2326" i="1" s="1"/>
  <c r="S2362" i="1"/>
  <c r="T2362" i="1" s="1"/>
  <c r="Z2362" i="1"/>
  <c r="AA2362" i="1" s="1"/>
  <c r="V2362" i="1"/>
  <c r="W2362" i="1" s="1"/>
  <c r="P2362" i="1"/>
  <c r="X2398" i="1"/>
  <c r="Y2398" i="1" s="1"/>
  <c r="AB2398" i="1"/>
  <c r="AC2398" i="1" s="1"/>
  <c r="AB2265" i="1"/>
  <c r="AC2265" i="1" s="1"/>
  <c r="X2265" i="1"/>
  <c r="Y2265" i="1" s="1"/>
  <c r="AB2281" i="1"/>
  <c r="AC2281" i="1" s="1"/>
  <c r="X2281" i="1"/>
  <c r="Y2281" i="1" s="1"/>
  <c r="AB2305" i="1"/>
  <c r="AC2305" i="1" s="1"/>
  <c r="X2305" i="1"/>
  <c r="Y2305" i="1" s="1"/>
  <c r="AB2329" i="1"/>
  <c r="AC2329" i="1" s="1"/>
  <c r="X2329" i="1"/>
  <c r="Y2329" i="1" s="1"/>
  <c r="Z2355" i="1"/>
  <c r="AA2355" i="1" s="1"/>
  <c r="V2355" i="1"/>
  <c r="W2355" i="1" s="1"/>
  <c r="S2355" i="1"/>
  <c r="T2355" i="1" s="1"/>
  <c r="P2355" i="1"/>
  <c r="Z2379" i="1"/>
  <c r="AA2379" i="1" s="1"/>
  <c r="V2379" i="1"/>
  <c r="W2379" i="1" s="1"/>
  <c r="S2379" i="1"/>
  <c r="T2379" i="1" s="1"/>
  <c r="P2379" i="1"/>
  <c r="X2361" i="1"/>
  <c r="Y2361" i="1" s="1"/>
  <c r="AB2361" i="1"/>
  <c r="AC2361" i="1" s="1"/>
  <c r="X2386" i="1"/>
  <c r="Y2386" i="1" s="1"/>
  <c r="AB2386" i="1"/>
  <c r="AC2386" i="1" s="1"/>
  <c r="X2340" i="1"/>
  <c r="Y2340" i="1" s="1"/>
  <c r="AB2340" i="1"/>
  <c r="AC2340" i="1" s="1"/>
  <c r="X2364" i="1"/>
  <c r="Y2364" i="1" s="1"/>
  <c r="AB2364" i="1"/>
  <c r="AC2364" i="1" s="1"/>
  <c r="S2386" i="1"/>
  <c r="T2386" i="1" s="1"/>
  <c r="V2386" i="1"/>
  <c r="W2386" i="1" s="1"/>
  <c r="P2386" i="1"/>
  <c r="Z2386" i="1"/>
  <c r="AA2386" i="1" s="1"/>
  <c r="S2394" i="1"/>
  <c r="T2394" i="1" s="1"/>
  <c r="V2394" i="1"/>
  <c r="W2394" i="1" s="1"/>
  <c r="Z2394" i="1"/>
  <c r="AA2394" i="1" s="1"/>
  <c r="P2394" i="1"/>
  <c r="S2406" i="1"/>
  <c r="T2406" i="1" s="1"/>
  <c r="Z2406" i="1"/>
  <c r="AA2406" i="1" s="1"/>
  <c r="V2406" i="1"/>
  <c r="W2406" i="1" s="1"/>
  <c r="P2406" i="1"/>
  <c r="X404" i="1"/>
  <c r="Y404" i="1" s="1"/>
  <c r="AB404" i="1"/>
  <c r="AC404" i="1" s="1"/>
  <c r="U2001" i="1"/>
  <c r="R2001" i="1"/>
  <c r="Q2001" i="1"/>
  <c r="AD2001" i="1" s="1"/>
  <c r="Z933" i="1"/>
  <c r="AA933" i="1" s="1"/>
  <c r="V933" i="1"/>
  <c r="W933" i="1" s="1"/>
  <c r="S933" i="1"/>
  <c r="T933" i="1" s="1"/>
  <c r="P933" i="1"/>
  <c r="S934" i="1"/>
  <c r="T934" i="1" s="1"/>
  <c r="V934" i="1"/>
  <c r="W934" i="1" s="1"/>
  <c r="P934" i="1"/>
  <c r="Z934" i="1"/>
  <c r="AA934" i="1" s="1"/>
  <c r="U465" i="1"/>
  <c r="R465" i="1"/>
  <c r="Q465" i="1"/>
  <c r="AD465" i="1" s="1"/>
  <c r="AB359" i="1"/>
  <c r="AC359" i="1" s="1"/>
  <c r="X359" i="1"/>
  <c r="Y359" i="1" s="1"/>
  <c r="AB327" i="1"/>
  <c r="AC327" i="1" s="1"/>
  <c r="X327" i="1"/>
  <c r="Y327" i="1" s="1"/>
  <c r="P315" i="1"/>
  <c r="S315" i="1"/>
  <c r="T315" i="1" s="1"/>
  <c r="V315" i="1"/>
  <c r="W315" i="1" s="1"/>
  <c r="Z315" i="1"/>
  <c r="AA315" i="1" s="1"/>
  <c r="P296" i="1"/>
  <c r="S296" i="1"/>
  <c r="T296" i="1" s="1"/>
  <c r="V296" i="1"/>
  <c r="W296" i="1" s="1"/>
  <c r="Z296" i="1"/>
  <c r="AA296" i="1" s="1"/>
  <c r="P280" i="1"/>
  <c r="S280" i="1"/>
  <c r="T280" i="1" s="1"/>
  <c r="V280" i="1"/>
  <c r="W280" i="1" s="1"/>
  <c r="Z280" i="1"/>
  <c r="AA280" i="1" s="1"/>
  <c r="P256" i="1"/>
  <c r="S256" i="1"/>
  <c r="T256" i="1" s="1"/>
  <c r="V256" i="1"/>
  <c r="W256" i="1" s="1"/>
  <c r="Z256" i="1"/>
  <c r="AA256" i="1" s="1"/>
  <c r="AB232" i="1"/>
  <c r="AC232" i="1" s="1"/>
  <c r="X232" i="1"/>
  <c r="Y232" i="1" s="1"/>
  <c r="AB220" i="1"/>
  <c r="AC220" i="1" s="1"/>
  <c r="X220" i="1"/>
  <c r="Y220" i="1" s="1"/>
  <c r="AB196" i="1"/>
  <c r="AC196" i="1" s="1"/>
  <c r="X196" i="1"/>
  <c r="Y196" i="1" s="1"/>
  <c r="AB180" i="1"/>
  <c r="AC180" i="1" s="1"/>
  <c r="X180" i="1"/>
  <c r="Y180" i="1" s="1"/>
  <c r="AB156" i="1"/>
  <c r="AC156" i="1" s="1"/>
  <c r="X156" i="1"/>
  <c r="Y156" i="1" s="1"/>
  <c r="AB132" i="1"/>
  <c r="AC132" i="1" s="1"/>
  <c r="X132" i="1"/>
  <c r="Y132" i="1" s="1"/>
  <c r="AB108" i="1"/>
  <c r="AC108" i="1" s="1"/>
  <c r="X108" i="1"/>
  <c r="Y108" i="1" s="1"/>
  <c r="AB82" i="1"/>
  <c r="AC82" i="1" s="1"/>
  <c r="X82" i="1"/>
  <c r="Y82" i="1" s="1"/>
  <c r="AB56" i="1"/>
  <c r="AC56" i="1" s="1"/>
  <c r="X56" i="1"/>
  <c r="Y56" i="1" s="1"/>
  <c r="AB415" i="1"/>
  <c r="AC415" i="1" s="1"/>
  <c r="X415" i="1"/>
  <c r="Y415" i="1" s="1"/>
  <c r="AB363" i="1"/>
  <c r="AC363" i="1" s="1"/>
  <c r="X363" i="1"/>
  <c r="Y363" i="1" s="1"/>
  <c r="P351" i="1"/>
  <c r="Z351" i="1"/>
  <c r="AA351" i="1" s="1"/>
  <c r="S351" i="1"/>
  <c r="T351" i="1" s="1"/>
  <c r="V351" i="1"/>
  <c r="W351" i="1" s="1"/>
  <c r="P327" i="1"/>
  <c r="Z327" i="1"/>
  <c r="AA327" i="1" s="1"/>
  <c r="S327" i="1"/>
  <c r="T327" i="1" s="1"/>
  <c r="V327" i="1"/>
  <c r="W327" i="1" s="1"/>
  <c r="P308" i="1"/>
  <c r="Z308" i="1"/>
  <c r="AA308" i="1" s="1"/>
  <c r="S308" i="1"/>
  <c r="T308" i="1" s="1"/>
  <c r="V308" i="1"/>
  <c r="W308" i="1" s="1"/>
  <c r="S228" i="1"/>
  <c r="T228" i="1" s="1"/>
  <c r="V228" i="1"/>
  <c r="W228" i="1" s="1"/>
  <c r="Z228" i="1"/>
  <c r="AA228" i="1" s="1"/>
  <c r="AB48" i="1"/>
  <c r="AC48" i="1" s="1"/>
  <c r="X48" i="1"/>
  <c r="Y48" i="1" s="1"/>
  <c r="AB24" i="1"/>
  <c r="AC24" i="1" s="1"/>
  <c r="X24" i="1"/>
  <c r="Y24" i="1" s="1"/>
  <c r="AB339" i="1"/>
  <c r="AC339" i="1" s="1"/>
  <c r="X339" i="1"/>
  <c r="Y339" i="1" s="1"/>
  <c r="AB313" i="1"/>
  <c r="AC313" i="1" s="1"/>
  <c r="X313" i="1"/>
  <c r="Y313" i="1" s="1"/>
  <c r="AB278" i="1"/>
  <c r="AC278" i="1" s="1"/>
  <c r="X278" i="1"/>
  <c r="Y278" i="1" s="1"/>
  <c r="AB254" i="1"/>
  <c r="AC254" i="1" s="1"/>
  <c r="X254" i="1"/>
  <c r="Y254" i="1" s="1"/>
  <c r="P190" i="1"/>
  <c r="V190" i="1"/>
  <c r="W190" i="1" s="1"/>
  <c r="Z190" i="1"/>
  <c r="AA190" i="1" s="1"/>
  <c r="S190" i="1"/>
  <c r="T190" i="1" s="1"/>
  <c r="P158" i="1"/>
  <c r="V158" i="1"/>
  <c r="W158" i="1" s="1"/>
  <c r="Z158" i="1"/>
  <c r="AA158" i="1" s="1"/>
  <c r="S158" i="1"/>
  <c r="T158" i="1" s="1"/>
  <c r="P134" i="1"/>
  <c r="V134" i="1"/>
  <c r="W134" i="1" s="1"/>
  <c r="Z134" i="1"/>
  <c r="AA134" i="1" s="1"/>
  <c r="S134" i="1"/>
  <c r="T134" i="1" s="1"/>
  <c r="P110" i="1"/>
  <c r="V110" i="1"/>
  <c r="W110" i="1" s="1"/>
  <c r="Z110" i="1"/>
  <c r="AA110" i="1" s="1"/>
  <c r="S110" i="1"/>
  <c r="T110" i="1" s="1"/>
  <c r="AB86" i="1"/>
  <c r="AC86" i="1" s="1"/>
  <c r="X86" i="1"/>
  <c r="Y86" i="1" s="1"/>
  <c r="AB62" i="1"/>
  <c r="AC62" i="1" s="1"/>
  <c r="X62" i="1"/>
  <c r="Y62" i="1" s="1"/>
  <c r="X422" i="1"/>
  <c r="Y422" i="1" s="1"/>
  <c r="AB422" i="1"/>
  <c r="AC422" i="1" s="1"/>
  <c r="X448" i="1"/>
  <c r="Y448" i="1" s="1"/>
  <c r="AB448" i="1"/>
  <c r="AC448" i="1" s="1"/>
  <c r="S570" i="1"/>
  <c r="T570" i="1" s="1"/>
  <c r="V570" i="1"/>
  <c r="W570" i="1" s="1"/>
  <c r="Z570" i="1"/>
  <c r="AA570" i="1" s="1"/>
  <c r="P570" i="1"/>
  <c r="X621" i="1"/>
  <c r="Y621" i="1" s="1"/>
  <c r="AB621" i="1"/>
  <c r="AC621" i="1" s="1"/>
  <c r="AB669" i="1"/>
  <c r="AC669" i="1" s="1"/>
  <c r="X669" i="1"/>
  <c r="Y669" i="1" s="1"/>
  <c r="AB681" i="1"/>
  <c r="AC681" i="1" s="1"/>
  <c r="X681" i="1"/>
  <c r="Y681" i="1" s="1"/>
  <c r="V707" i="1"/>
  <c r="W707" i="1" s="1"/>
  <c r="P707" i="1"/>
  <c r="Z707" i="1"/>
  <c r="AA707" i="1" s="1"/>
  <c r="S707" i="1"/>
  <c r="T707" i="1" s="1"/>
  <c r="AB417" i="1"/>
  <c r="AC417" i="1" s="1"/>
  <c r="X417" i="1"/>
  <c r="Y417" i="1" s="1"/>
  <c r="AB425" i="1"/>
  <c r="AC425" i="1" s="1"/>
  <c r="X425" i="1"/>
  <c r="Y425" i="1" s="1"/>
  <c r="AB445" i="1"/>
  <c r="AC445" i="1" s="1"/>
  <c r="X445" i="1"/>
  <c r="Y445" i="1" s="1"/>
  <c r="P477" i="1"/>
  <c r="V477" i="1"/>
  <c r="W477" i="1" s="1"/>
  <c r="Z477" i="1"/>
  <c r="AA477" i="1" s="1"/>
  <c r="S477" i="1"/>
  <c r="T477" i="1" s="1"/>
  <c r="P509" i="1"/>
  <c r="V509" i="1"/>
  <c r="W509" i="1" s="1"/>
  <c r="Z509" i="1"/>
  <c r="AA509" i="1" s="1"/>
  <c r="S509" i="1"/>
  <c r="T509" i="1" s="1"/>
  <c r="AB521" i="1"/>
  <c r="AC521" i="1" s="1"/>
  <c r="X521" i="1"/>
  <c r="Y521" i="1" s="1"/>
  <c r="S543" i="1"/>
  <c r="T543" i="1" s="1"/>
  <c r="Z543" i="1"/>
  <c r="AA543" i="1" s="1"/>
  <c r="P543" i="1"/>
  <c r="V543" i="1"/>
  <c r="W543" i="1" s="1"/>
  <c r="S564" i="1"/>
  <c r="T564" i="1" s="1"/>
  <c r="V564" i="1"/>
  <c r="W564" i="1" s="1"/>
  <c r="P564" i="1"/>
  <c r="Z564" i="1"/>
  <c r="AA564" i="1" s="1"/>
  <c r="X575" i="1"/>
  <c r="Y575" i="1" s="1"/>
  <c r="AB575" i="1"/>
  <c r="AC575" i="1" s="1"/>
  <c r="S596" i="1"/>
  <c r="T596" i="1" s="1"/>
  <c r="V596" i="1"/>
  <c r="W596" i="1" s="1"/>
  <c r="P596" i="1"/>
  <c r="Z596" i="1"/>
  <c r="AA596" i="1" s="1"/>
  <c r="X607" i="1"/>
  <c r="Y607" i="1" s="1"/>
  <c r="AB607" i="1"/>
  <c r="AC607" i="1" s="1"/>
  <c r="S628" i="1"/>
  <c r="T628" i="1" s="1"/>
  <c r="V628" i="1"/>
  <c r="W628" i="1" s="1"/>
  <c r="P628" i="1"/>
  <c r="Z628" i="1"/>
  <c r="AA628" i="1" s="1"/>
  <c r="X639" i="1"/>
  <c r="Y639" i="1" s="1"/>
  <c r="AB639" i="1"/>
  <c r="AC639" i="1" s="1"/>
  <c r="P647" i="1"/>
  <c r="V647" i="1"/>
  <c r="W647" i="1" s="1"/>
  <c r="Z647" i="1"/>
  <c r="AA647" i="1" s="1"/>
  <c r="S647" i="1"/>
  <c r="T647" i="1" s="1"/>
  <c r="P655" i="1"/>
  <c r="V655" i="1"/>
  <c r="W655" i="1" s="1"/>
  <c r="Z655" i="1"/>
  <c r="AA655" i="1" s="1"/>
  <c r="S655" i="1"/>
  <c r="T655" i="1" s="1"/>
  <c r="P663" i="1"/>
  <c r="V663" i="1"/>
  <c r="W663" i="1" s="1"/>
  <c r="Z663" i="1"/>
  <c r="AA663" i="1" s="1"/>
  <c r="S663" i="1"/>
  <c r="T663" i="1" s="1"/>
  <c r="P671" i="1"/>
  <c r="V671" i="1"/>
  <c r="W671" i="1" s="1"/>
  <c r="Z671" i="1"/>
  <c r="AA671" i="1" s="1"/>
  <c r="S671" i="1"/>
  <c r="T671" i="1" s="1"/>
  <c r="P679" i="1"/>
  <c r="V679" i="1"/>
  <c r="W679" i="1" s="1"/>
  <c r="Z679" i="1"/>
  <c r="AA679" i="1" s="1"/>
  <c r="S679" i="1"/>
  <c r="T679" i="1" s="1"/>
  <c r="AB689" i="1"/>
  <c r="AC689" i="1" s="1"/>
  <c r="X689" i="1"/>
  <c r="Y689" i="1" s="1"/>
  <c r="AB709" i="1"/>
  <c r="AC709" i="1" s="1"/>
  <c r="X709" i="1"/>
  <c r="Y709" i="1" s="1"/>
  <c r="P421" i="1"/>
  <c r="Z421" i="1"/>
  <c r="AA421" i="1" s="1"/>
  <c r="S421" i="1"/>
  <c r="T421" i="1" s="1"/>
  <c r="V421" i="1"/>
  <c r="W421" i="1" s="1"/>
  <c r="P429" i="1"/>
  <c r="Z429" i="1"/>
  <c r="AA429" i="1" s="1"/>
  <c r="S429" i="1"/>
  <c r="T429" i="1" s="1"/>
  <c r="V429" i="1"/>
  <c r="W429" i="1" s="1"/>
  <c r="P449" i="1"/>
  <c r="V449" i="1"/>
  <c r="W449" i="1" s="1"/>
  <c r="Z449" i="1"/>
  <c r="AA449" i="1" s="1"/>
  <c r="S449" i="1"/>
  <c r="T449" i="1" s="1"/>
  <c r="P469" i="1"/>
  <c r="V469" i="1"/>
  <c r="W469" i="1" s="1"/>
  <c r="Z469" i="1"/>
  <c r="AA469" i="1" s="1"/>
  <c r="S469" i="1"/>
  <c r="T469" i="1" s="1"/>
  <c r="P501" i="1"/>
  <c r="V501" i="1"/>
  <c r="W501" i="1" s="1"/>
  <c r="Z501" i="1"/>
  <c r="AA501" i="1" s="1"/>
  <c r="S501" i="1"/>
  <c r="T501" i="1" s="1"/>
  <c r="P527" i="1"/>
  <c r="V527" i="1"/>
  <c r="W527" i="1" s="1"/>
  <c r="Z527" i="1"/>
  <c r="AA527" i="1" s="1"/>
  <c r="S527" i="1"/>
  <c r="T527" i="1" s="1"/>
  <c r="X553" i="1"/>
  <c r="Y553" i="1" s="1"/>
  <c r="AB553" i="1"/>
  <c r="AC553" i="1" s="1"/>
  <c r="S574" i="1"/>
  <c r="T574" i="1" s="1"/>
  <c r="V574" i="1"/>
  <c r="W574" i="1" s="1"/>
  <c r="P574" i="1"/>
  <c r="Z574" i="1"/>
  <c r="AA574" i="1" s="1"/>
  <c r="X585" i="1"/>
  <c r="Y585" i="1" s="1"/>
  <c r="AB585" i="1"/>
  <c r="AC585" i="1" s="1"/>
  <c r="S606" i="1"/>
  <c r="T606" i="1" s="1"/>
  <c r="V606" i="1"/>
  <c r="W606" i="1" s="1"/>
  <c r="P606" i="1"/>
  <c r="Z606" i="1"/>
  <c r="AA606" i="1" s="1"/>
  <c r="X617" i="1"/>
  <c r="Y617" i="1" s="1"/>
  <c r="AB617" i="1"/>
  <c r="AC617" i="1" s="1"/>
  <c r="S638" i="1"/>
  <c r="T638" i="1" s="1"/>
  <c r="V638" i="1"/>
  <c r="W638" i="1" s="1"/>
  <c r="P638" i="1"/>
  <c r="Z638" i="1"/>
  <c r="AA638" i="1" s="1"/>
  <c r="S646" i="1"/>
  <c r="T646" i="1" s="1"/>
  <c r="Z646" i="1"/>
  <c r="AA646" i="1" s="1"/>
  <c r="P646" i="1"/>
  <c r="V646" i="1"/>
  <c r="W646" i="1" s="1"/>
  <c r="AB651" i="1"/>
  <c r="AC651" i="1" s="1"/>
  <c r="X651" i="1"/>
  <c r="Y651" i="1" s="1"/>
  <c r="S662" i="1"/>
  <c r="T662" i="1" s="1"/>
  <c r="Z662" i="1"/>
  <c r="AA662" i="1" s="1"/>
  <c r="P662" i="1"/>
  <c r="V662" i="1"/>
  <c r="W662" i="1" s="1"/>
  <c r="AB667" i="1"/>
  <c r="AC667" i="1" s="1"/>
  <c r="X667" i="1"/>
  <c r="Y667" i="1" s="1"/>
  <c r="S678" i="1"/>
  <c r="T678" i="1" s="1"/>
  <c r="Z678" i="1"/>
  <c r="AA678" i="1" s="1"/>
  <c r="P678" i="1"/>
  <c r="V678" i="1"/>
  <c r="W678" i="1" s="1"/>
  <c r="V685" i="1"/>
  <c r="W685" i="1" s="1"/>
  <c r="P685" i="1"/>
  <c r="Z685" i="1"/>
  <c r="AA685" i="1" s="1"/>
  <c r="S685" i="1"/>
  <c r="T685" i="1" s="1"/>
  <c r="AB695" i="1"/>
  <c r="AC695" i="1" s="1"/>
  <c r="X695" i="1"/>
  <c r="Y695" i="1" s="1"/>
  <c r="P419" i="1"/>
  <c r="S419" i="1"/>
  <c r="T419" i="1" s="1"/>
  <c r="V419" i="1"/>
  <c r="W419" i="1" s="1"/>
  <c r="Z419" i="1"/>
  <c r="AA419" i="1" s="1"/>
  <c r="P427" i="1"/>
  <c r="S427" i="1"/>
  <c r="T427" i="1" s="1"/>
  <c r="V427" i="1"/>
  <c r="W427" i="1" s="1"/>
  <c r="Z427" i="1"/>
  <c r="AA427" i="1" s="1"/>
  <c r="AB449" i="1"/>
  <c r="AC449" i="1" s="1"/>
  <c r="X449" i="1"/>
  <c r="Y449" i="1" s="1"/>
  <c r="AB459" i="1"/>
  <c r="AC459" i="1" s="1"/>
  <c r="X459" i="1"/>
  <c r="Y459" i="1" s="1"/>
  <c r="P471" i="1"/>
  <c r="Z471" i="1"/>
  <c r="AA471" i="1" s="1"/>
  <c r="S471" i="1"/>
  <c r="T471" i="1" s="1"/>
  <c r="V471" i="1"/>
  <c r="W471" i="1" s="1"/>
  <c r="AB481" i="1"/>
  <c r="AC481" i="1" s="1"/>
  <c r="X481" i="1"/>
  <c r="Y481" i="1" s="1"/>
  <c r="AB496" i="1"/>
  <c r="AC496" i="1" s="1"/>
  <c r="X496" i="1"/>
  <c r="Y496" i="1" s="1"/>
  <c r="P503" i="1"/>
  <c r="Z503" i="1"/>
  <c r="AA503" i="1" s="1"/>
  <c r="S503" i="1"/>
  <c r="T503" i="1" s="1"/>
  <c r="V503" i="1"/>
  <c r="W503" i="1" s="1"/>
  <c r="P519" i="1"/>
  <c r="V519" i="1"/>
  <c r="W519" i="1" s="1"/>
  <c r="Z519" i="1"/>
  <c r="AA519" i="1" s="1"/>
  <c r="S519" i="1"/>
  <c r="T519" i="1" s="1"/>
  <c r="S568" i="1"/>
  <c r="T568" i="1" s="1"/>
  <c r="V568" i="1"/>
  <c r="W568" i="1" s="1"/>
  <c r="Z568" i="1"/>
  <c r="AA568" i="1" s="1"/>
  <c r="P568" i="1"/>
  <c r="X579" i="1"/>
  <c r="Y579" i="1" s="1"/>
  <c r="AB579" i="1"/>
  <c r="AC579" i="1" s="1"/>
  <c r="S600" i="1"/>
  <c r="T600" i="1" s="1"/>
  <c r="V600" i="1"/>
  <c r="W600" i="1" s="1"/>
  <c r="Z600" i="1"/>
  <c r="AA600" i="1" s="1"/>
  <c r="P600" i="1"/>
  <c r="X611" i="1"/>
  <c r="Y611" i="1" s="1"/>
  <c r="AB611" i="1"/>
  <c r="AC611" i="1" s="1"/>
  <c r="S632" i="1"/>
  <c r="T632" i="1" s="1"/>
  <c r="V632" i="1"/>
  <c r="W632" i="1" s="1"/>
  <c r="Z632" i="1"/>
  <c r="AA632" i="1" s="1"/>
  <c r="P632" i="1"/>
  <c r="V683" i="1"/>
  <c r="W683" i="1" s="1"/>
  <c r="P683" i="1"/>
  <c r="S683" i="1"/>
  <c r="T683" i="1" s="1"/>
  <c r="Z683" i="1"/>
  <c r="AA683" i="1" s="1"/>
  <c r="AB693" i="1"/>
  <c r="AC693" i="1" s="1"/>
  <c r="X693" i="1"/>
  <c r="Y693" i="1" s="1"/>
  <c r="AB701" i="1"/>
  <c r="AC701" i="1" s="1"/>
  <c r="X701" i="1"/>
  <c r="Y701" i="1" s="1"/>
  <c r="AB721" i="1"/>
  <c r="AC721" i="1" s="1"/>
  <c r="X721" i="1"/>
  <c r="Y721" i="1" s="1"/>
  <c r="V733" i="1"/>
  <c r="W733" i="1" s="1"/>
  <c r="P733" i="1"/>
  <c r="Z733" i="1"/>
  <c r="AA733" i="1" s="1"/>
  <c r="S733" i="1"/>
  <c r="T733" i="1" s="1"/>
  <c r="V749" i="1"/>
  <c r="W749" i="1" s="1"/>
  <c r="P749" i="1"/>
  <c r="Z749" i="1"/>
  <c r="AA749" i="1" s="1"/>
  <c r="S749" i="1"/>
  <c r="T749" i="1" s="1"/>
  <c r="V765" i="1"/>
  <c r="W765" i="1" s="1"/>
  <c r="P765" i="1"/>
  <c r="Z765" i="1"/>
  <c r="AA765" i="1" s="1"/>
  <c r="S765" i="1"/>
  <c r="T765" i="1" s="1"/>
  <c r="Z782" i="1"/>
  <c r="AA782" i="1" s="1"/>
  <c r="P782" i="1"/>
  <c r="V782" i="1"/>
  <c r="W782" i="1" s="1"/>
  <c r="S782" i="1"/>
  <c r="T782" i="1" s="1"/>
  <c r="Z798" i="1"/>
  <c r="AA798" i="1" s="1"/>
  <c r="P798" i="1"/>
  <c r="V798" i="1"/>
  <c r="W798" i="1" s="1"/>
  <c r="S798" i="1"/>
  <c r="T798" i="1" s="1"/>
  <c r="Z836" i="1"/>
  <c r="AA836" i="1" s="1"/>
  <c r="S836" i="1"/>
  <c r="T836" i="1" s="1"/>
  <c r="P836" i="1"/>
  <c r="V836" i="1"/>
  <c r="W836" i="1" s="1"/>
  <c r="Z852" i="1"/>
  <c r="AA852" i="1" s="1"/>
  <c r="S852" i="1"/>
  <c r="T852" i="1" s="1"/>
  <c r="P852" i="1"/>
  <c r="V852" i="1"/>
  <c r="W852" i="1" s="1"/>
  <c r="Z868" i="1"/>
  <c r="AA868" i="1" s="1"/>
  <c r="S868" i="1"/>
  <c r="T868" i="1" s="1"/>
  <c r="P868" i="1"/>
  <c r="V868" i="1"/>
  <c r="W868" i="1" s="1"/>
  <c r="Z884" i="1"/>
  <c r="AA884" i="1" s="1"/>
  <c r="S884" i="1"/>
  <c r="T884" i="1" s="1"/>
  <c r="P884" i="1"/>
  <c r="V884" i="1"/>
  <c r="W884" i="1" s="1"/>
  <c r="Z900" i="1"/>
  <c r="AA900" i="1" s="1"/>
  <c r="S900" i="1"/>
  <c r="T900" i="1" s="1"/>
  <c r="P900" i="1"/>
  <c r="V900" i="1"/>
  <c r="W900" i="1" s="1"/>
  <c r="S942" i="1"/>
  <c r="T942" i="1" s="1"/>
  <c r="V942" i="1"/>
  <c r="W942" i="1" s="1"/>
  <c r="Z942" i="1"/>
  <c r="AA942" i="1" s="1"/>
  <c r="P942" i="1"/>
  <c r="X1035" i="1"/>
  <c r="Y1035" i="1" s="1"/>
  <c r="AB1035" i="1"/>
  <c r="AC1035" i="1" s="1"/>
  <c r="S1072" i="1"/>
  <c r="T1072" i="1" s="1"/>
  <c r="V1072" i="1"/>
  <c r="W1072" i="1" s="1"/>
  <c r="Z1072" i="1"/>
  <c r="AA1072" i="1" s="1"/>
  <c r="P1072" i="1"/>
  <c r="X1135" i="1"/>
  <c r="Y1135" i="1" s="1"/>
  <c r="AB1135" i="1"/>
  <c r="AC1135" i="1" s="1"/>
  <c r="X1177" i="1"/>
  <c r="Y1177" i="1" s="1"/>
  <c r="AB1177" i="1"/>
  <c r="AC1177" i="1" s="1"/>
  <c r="AB703" i="1"/>
  <c r="AC703" i="1" s="1"/>
  <c r="X703" i="1"/>
  <c r="Y703" i="1" s="1"/>
  <c r="V964" i="1"/>
  <c r="W964" i="1" s="1"/>
  <c r="P964" i="1"/>
  <c r="Z964" i="1"/>
  <c r="AA964" i="1" s="1"/>
  <c r="S964" i="1"/>
  <c r="T964" i="1" s="1"/>
  <c r="X1005" i="1"/>
  <c r="Y1005" i="1" s="1"/>
  <c r="AB1005" i="1"/>
  <c r="AC1005" i="1" s="1"/>
  <c r="S1074" i="1"/>
  <c r="T1074" i="1" s="1"/>
  <c r="V1074" i="1"/>
  <c r="W1074" i="1" s="1"/>
  <c r="Z1074" i="1"/>
  <c r="AA1074" i="1" s="1"/>
  <c r="P1074" i="1"/>
  <c r="S775" i="1"/>
  <c r="T775" i="1" s="1"/>
  <c r="Z775" i="1"/>
  <c r="AA775" i="1" s="1"/>
  <c r="P775" i="1"/>
  <c r="V775" i="1"/>
  <c r="W775" i="1" s="1"/>
  <c r="S791" i="1"/>
  <c r="T791" i="1" s="1"/>
  <c r="Z791" i="1"/>
  <c r="AA791" i="1" s="1"/>
  <c r="P791" i="1"/>
  <c r="V791" i="1"/>
  <c r="W791" i="1" s="1"/>
  <c r="S807" i="1"/>
  <c r="T807" i="1" s="1"/>
  <c r="Z807" i="1"/>
  <c r="AA807" i="1" s="1"/>
  <c r="P807" i="1"/>
  <c r="V807" i="1"/>
  <c r="W807" i="1" s="1"/>
  <c r="S827" i="1"/>
  <c r="T827" i="1" s="1"/>
  <c r="Z827" i="1"/>
  <c r="AA827" i="1" s="1"/>
  <c r="V827" i="1"/>
  <c r="W827" i="1" s="1"/>
  <c r="P827" i="1"/>
  <c r="V956" i="1"/>
  <c r="W956" i="1" s="1"/>
  <c r="P956" i="1"/>
  <c r="Z956" i="1"/>
  <c r="AA956" i="1" s="1"/>
  <c r="S956" i="1"/>
  <c r="T956" i="1" s="1"/>
  <c r="S1008" i="1"/>
  <c r="T1008" i="1" s="1"/>
  <c r="V1008" i="1"/>
  <c r="W1008" i="1" s="1"/>
  <c r="Z1008" i="1"/>
  <c r="AA1008" i="1" s="1"/>
  <c r="P1008" i="1"/>
  <c r="X1113" i="1"/>
  <c r="Y1113" i="1" s="1"/>
  <c r="AB1113" i="1"/>
  <c r="AC1113" i="1" s="1"/>
  <c r="V713" i="1"/>
  <c r="W713" i="1" s="1"/>
  <c r="P713" i="1"/>
  <c r="S713" i="1"/>
  <c r="T713" i="1" s="1"/>
  <c r="Z713" i="1"/>
  <c r="AA713" i="1" s="1"/>
  <c r="AB723" i="1"/>
  <c r="AC723" i="1" s="1"/>
  <c r="X723" i="1"/>
  <c r="Y723" i="1" s="1"/>
  <c r="Z912" i="1"/>
  <c r="AA912" i="1" s="1"/>
  <c r="S912" i="1"/>
  <c r="T912" i="1" s="1"/>
  <c r="P912" i="1"/>
  <c r="V912" i="1"/>
  <c r="W912" i="1" s="1"/>
  <c r="V980" i="1"/>
  <c r="W980" i="1" s="1"/>
  <c r="P980" i="1"/>
  <c r="Z980" i="1"/>
  <c r="AA980" i="1" s="1"/>
  <c r="S980" i="1"/>
  <c r="T980" i="1" s="1"/>
  <c r="S1010" i="1"/>
  <c r="T1010" i="1" s="1"/>
  <c r="V1010" i="1"/>
  <c r="W1010" i="1" s="1"/>
  <c r="Z1010" i="1"/>
  <c r="AA1010" i="1" s="1"/>
  <c r="P1010" i="1"/>
  <c r="S1182" i="1"/>
  <c r="T1182" i="1" s="1"/>
  <c r="V1182" i="1"/>
  <c r="W1182" i="1" s="1"/>
  <c r="Z1182" i="1"/>
  <c r="AA1182" i="1" s="1"/>
  <c r="P1182" i="1"/>
  <c r="X1209" i="1"/>
  <c r="Y1209" i="1" s="1"/>
  <c r="AB1209" i="1"/>
  <c r="AC1209" i="1" s="1"/>
  <c r="X1237" i="1"/>
  <c r="Y1237" i="1" s="1"/>
  <c r="AB1237" i="1"/>
  <c r="AC1237" i="1" s="1"/>
  <c r="AB1335" i="1"/>
  <c r="AC1335" i="1" s="1"/>
  <c r="X1335" i="1"/>
  <c r="Y1335" i="1" s="1"/>
  <c r="Z814" i="1"/>
  <c r="AA814" i="1" s="1"/>
  <c r="P814" i="1"/>
  <c r="V814" i="1"/>
  <c r="W814" i="1" s="1"/>
  <c r="S814" i="1"/>
  <c r="T814" i="1" s="1"/>
  <c r="V958" i="1"/>
  <c r="W958" i="1" s="1"/>
  <c r="P958" i="1"/>
  <c r="Z958" i="1"/>
  <c r="AA958" i="1" s="1"/>
  <c r="S958" i="1"/>
  <c r="T958" i="1" s="1"/>
  <c r="X972" i="1"/>
  <c r="Y972" i="1" s="1"/>
  <c r="AB972" i="1"/>
  <c r="AC972" i="1" s="1"/>
  <c r="X1015" i="1"/>
  <c r="Y1015" i="1" s="1"/>
  <c r="AB1015" i="1"/>
  <c r="AC1015" i="1" s="1"/>
  <c r="X1045" i="1"/>
  <c r="Y1045" i="1" s="1"/>
  <c r="AB1045" i="1"/>
  <c r="AC1045" i="1" s="1"/>
  <c r="S1076" i="1"/>
  <c r="T1076" i="1" s="1"/>
  <c r="V1076" i="1"/>
  <c r="W1076" i="1" s="1"/>
  <c r="P1076" i="1"/>
  <c r="Z1076" i="1"/>
  <c r="AA1076" i="1" s="1"/>
  <c r="S1082" i="1"/>
  <c r="T1082" i="1" s="1"/>
  <c r="V1082" i="1"/>
  <c r="W1082" i="1" s="1"/>
  <c r="Z1082" i="1"/>
  <c r="AA1082" i="1" s="1"/>
  <c r="P1082" i="1"/>
  <c r="X1101" i="1"/>
  <c r="Y1101" i="1" s="1"/>
  <c r="AB1101" i="1"/>
  <c r="AC1101" i="1" s="1"/>
  <c r="S1116" i="1"/>
  <c r="T1116" i="1" s="1"/>
  <c r="V1116" i="1"/>
  <c r="W1116" i="1" s="1"/>
  <c r="Z1116" i="1"/>
  <c r="AA1116" i="1" s="1"/>
  <c r="P1116" i="1"/>
  <c r="X1127" i="1"/>
  <c r="Y1127" i="1" s="1"/>
  <c r="AB1127" i="1"/>
  <c r="AC1127" i="1" s="1"/>
  <c r="S1144" i="1"/>
  <c r="T1144" i="1" s="1"/>
  <c r="V1144" i="1"/>
  <c r="W1144" i="1" s="1"/>
  <c r="Z1144" i="1"/>
  <c r="AA1144" i="1" s="1"/>
  <c r="P1144" i="1"/>
  <c r="S1174" i="1"/>
  <c r="T1174" i="1" s="1"/>
  <c r="V1174" i="1"/>
  <c r="W1174" i="1" s="1"/>
  <c r="Z1174" i="1"/>
  <c r="AA1174" i="1" s="1"/>
  <c r="P1174" i="1"/>
  <c r="X1201" i="1"/>
  <c r="Y1201" i="1" s="1"/>
  <c r="AB1201" i="1"/>
  <c r="AC1201" i="1" s="1"/>
  <c r="X1229" i="1"/>
  <c r="Y1229" i="1" s="1"/>
  <c r="AB1229" i="1"/>
  <c r="AC1229" i="1" s="1"/>
  <c r="S1244" i="1"/>
  <c r="T1244" i="1" s="1"/>
  <c r="V1244" i="1"/>
  <c r="W1244" i="1" s="1"/>
  <c r="Z1244" i="1"/>
  <c r="AA1244" i="1" s="1"/>
  <c r="P1244" i="1"/>
  <c r="P1317" i="1"/>
  <c r="S1317" i="1"/>
  <c r="T1317" i="1" s="1"/>
  <c r="Z1317" i="1"/>
  <c r="AA1317" i="1" s="1"/>
  <c r="V1317" i="1"/>
  <c r="W1317" i="1" s="1"/>
  <c r="AB1445" i="1"/>
  <c r="AC1445" i="1" s="1"/>
  <c r="X1445" i="1"/>
  <c r="Y1445" i="1" s="1"/>
  <c r="P1518" i="1"/>
  <c r="V1518" i="1"/>
  <c r="W1518" i="1" s="1"/>
  <c r="Z1518" i="1"/>
  <c r="AA1518" i="1" s="1"/>
  <c r="S1518" i="1"/>
  <c r="T1518" i="1" s="1"/>
  <c r="S684" i="1"/>
  <c r="T684" i="1" s="1"/>
  <c r="Z684" i="1"/>
  <c r="AA684" i="1" s="1"/>
  <c r="P684" i="1"/>
  <c r="V684" i="1"/>
  <c r="W684" i="1" s="1"/>
  <c r="S688" i="1"/>
  <c r="T688" i="1" s="1"/>
  <c r="Z688" i="1"/>
  <c r="AA688" i="1" s="1"/>
  <c r="P688" i="1"/>
  <c r="V688" i="1"/>
  <c r="W688" i="1" s="1"/>
  <c r="S692" i="1"/>
  <c r="T692" i="1" s="1"/>
  <c r="Z692" i="1"/>
  <c r="AA692" i="1" s="1"/>
  <c r="P692" i="1"/>
  <c r="V692" i="1"/>
  <c r="W692" i="1" s="1"/>
  <c r="S696" i="1"/>
  <c r="T696" i="1" s="1"/>
  <c r="Z696" i="1"/>
  <c r="AA696" i="1" s="1"/>
  <c r="P696" i="1"/>
  <c r="V696" i="1"/>
  <c r="W696" i="1" s="1"/>
  <c r="S700" i="1"/>
  <c r="T700" i="1" s="1"/>
  <c r="Z700" i="1"/>
  <c r="AA700" i="1" s="1"/>
  <c r="P700" i="1"/>
  <c r="V700" i="1"/>
  <c r="W700" i="1" s="1"/>
  <c r="S704" i="1"/>
  <c r="T704" i="1" s="1"/>
  <c r="Z704" i="1"/>
  <c r="AA704" i="1" s="1"/>
  <c r="P704" i="1"/>
  <c r="V704" i="1"/>
  <c r="W704" i="1" s="1"/>
  <c r="S708" i="1"/>
  <c r="T708" i="1" s="1"/>
  <c r="Z708" i="1"/>
  <c r="AA708" i="1" s="1"/>
  <c r="P708" i="1"/>
  <c r="V708" i="1"/>
  <c r="W708" i="1" s="1"/>
  <c r="S712" i="1"/>
  <c r="T712" i="1" s="1"/>
  <c r="Z712" i="1"/>
  <c r="AA712" i="1" s="1"/>
  <c r="P712" i="1"/>
  <c r="V712" i="1"/>
  <c r="W712" i="1" s="1"/>
  <c r="S716" i="1"/>
  <c r="T716" i="1" s="1"/>
  <c r="Z716" i="1"/>
  <c r="AA716" i="1" s="1"/>
  <c r="P716" i="1"/>
  <c r="V716" i="1"/>
  <c r="W716" i="1" s="1"/>
  <c r="S720" i="1"/>
  <c r="T720" i="1" s="1"/>
  <c r="Z720" i="1"/>
  <c r="AA720" i="1" s="1"/>
  <c r="P720" i="1"/>
  <c r="V720" i="1"/>
  <c r="W720" i="1" s="1"/>
  <c r="AB725" i="1"/>
  <c r="AC725" i="1" s="1"/>
  <c r="X725" i="1"/>
  <c r="Y725" i="1" s="1"/>
  <c r="AB733" i="1"/>
  <c r="AC733" i="1" s="1"/>
  <c r="X733" i="1"/>
  <c r="Y733" i="1" s="1"/>
  <c r="AB741" i="1"/>
  <c r="AC741" i="1" s="1"/>
  <c r="X741" i="1"/>
  <c r="Y741" i="1" s="1"/>
  <c r="AB749" i="1"/>
  <c r="AC749" i="1" s="1"/>
  <c r="X749" i="1"/>
  <c r="Y749" i="1" s="1"/>
  <c r="AB757" i="1"/>
  <c r="AC757" i="1" s="1"/>
  <c r="X757" i="1"/>
  <c r="Y757" i="1" s="1"/>
  <c r="AB765" i="1"/>
  <c r="AC765" i="1" s="1"/>
  <c r="X765" i="1"/>
  <c r="Y765" i="1" s="1"/>
  <c r="S773" i="1"/>
  <c r="T773" i="1" s="1"/>
  <c r="V773" i="1"/>
  <c r="W773" i="1" s="1"/>
  <c r="P773" i="1"/>
  <c r="Z773" i="1"/>
  <c r="AA773" i="1" s="1"/>
  <c r="S781" i="1"/>
  <c r="T781" i="1" s="1"/>
  <c r="V781" i="1"/>
  <c r="W781" i="1" s="1"/>
  <c r="P781" i="1"/>
  <c r="Z781" i="1"/>
  <c r="AA781" i="1" s="1"/>
  <c r="S789" i="1"/>
  <c r="T789" i="1" s="1"/>
  <c r="V789" i="1"/>
  <c r="W789" i="1" s="1"/>
  <c r="P789" i="1"/>
  <c r="Z789" i="1"/>
  <c r="AA789" i="1" s="1"/>
  <c r="S797" i="1"/>
  <c r="T797" i="1" s="1"/>
  <c r="V797" i="1"/>
  <c r="W797" i="1" s="1"/>
  <c r="P797" i="1"/>
  <c r="Z797" i="1"/>
  <c r="AA797" i="1" s="1"/>
  <c r="S805" i="1"/>
  <c r="T805" i="1" s="1"/>
  <c r="V805" i="1"/>
  <c r="W805" i="1" s="1"/>
  <c r="P805" i="1"/>
  <c r="Z805" i="1"/>
  <c r="AA805" i="1" s="1"/>
  <c r="S813" i="1"/>
  <c r="T813" i="1" s="1"/>
  <c r="V813" i="1"/>
  <c r="W813" i="1" s="1"/>
  <c r="P813" i="1"/>
  <c r="Z813" i="1"/>
  <c r="AA813" i="1" s="1"/>
  <c r="S821" i="1"/>
  <c r="T821" i="1" s="1"/>
  <c r="V821" i="1"/>
  <c r="W821" i="1" s="1"/>
  <c r="P821" i="1"/>
  <c r="Z821" i="1"/>
  <c r="AA821" i="1" s="1"/>
  <c r="S829" i="1"/>
  <c r="T829" i="1" s="1"/>
  <c r="V829" i="1"/>
  <c r="W829" i="1" s="1"/>
  <c r="P829" i="1"/>
  <c r="Z829" i="1"/>
  <c r="AA829" i="1" s="1"/>
  <c r="Z838" i="1"/>
  <c r="AA838" i="1" s="1"/>
  <c r="P838" i="1"/>
  <c r="V838" i="1"/>
  <c r="W838" i="1" s="1"/>
  <c r="S838" i="1"/>
  <c r="T838" i="1" s="1"/>
  <c r="Z846" i="1"/>
  <c r="AA846" i="1" s="1"/>
  <c r="P846" i="1"/>
  <c r="V846" i="1"/>
  <c r="W846" i="1" s="1"/>
  <c r="S846" i="1"/>
  <c r="T846" i="1" s="1"/>
  <c r="Z854" i="1"/>
  <c r="AA854" i="1" s="1"/>
  <c r="P854" i="1"/>
  <c r="V854" i="1"/>
  <c r="W854" i="1" s="1"/>
  <c r="S854" i="1"/>
  <c r="T854" i="1" s="1"/>
  <c r="Z862" i="1"/>
  <c r="AA862" i="1" s="1"/>
  <c r="P862" i="1"/>
  <c r="V862" i="1"/>
  <c r="W862" i="1" s="1"/>
  <c r="S862" i="1"/>
  <c r="T862" i="1" s="1"/>
  <c r="Z870" i="1"/>
  <c r="AA870" i="1" s="1"/>
  <c r="P870" i="1"/>
  <c r="V870" i="1"/>
  <c r="W870" i="1" s="1"/>
  <c r="S870" i="1"/>
  <c r="T870" i="1" s="1"/>
  <c r="Z878" i="1"/>
  <c r="AA878" i="1" s="1"/>
  <c r="P878" i="1"/>
  <c r="V878" i="1"/>
  <c r="W878" i="1" s="1"/>
  <c r="S878" i="1"/>
  <c r="T878" i="1" s="1"/>
  <c r="Z886" i="1"/>
  <c r="AA886" i="1" s="1"/>
  <c r="P886" i="1"/>
  <c r="V886" i="1"/>
  <c r="W886" i="1" s="1"/>
  <c r="S886" i="1"/>
  <c r="T886" i="1" s="1"/>
  <c r="Z894" i="1"/>
  <c r="AA894" i="1" s="1"/>
  <c r="P894" i="1"/>
  <c r="V894" i="1"/>
  <c r="W894" i="1" s="1"/>
  <c r="S894" i="1"/>
  <c r="T894" i="1" s="1"/>
  <c r="Z902" i="1"/>
  <c r="AA902" i="1" s="1"/>
  <c r="P902" i="1"/>
  <c r="V902" i="1"/>
  <c r="W902" i="1" s="1"/>
  <c r="S902" i="1"/>
  <c r="T902" i="1" s="1"/>
  <c r="Z910" i="1"/>
  <c r="AA910" i="1" s="1"/>
  <c r="V910" i="1"/>
  <c r="W910" i="1" s="1"/>
  <c r="S910" i="1"/>
  <c r="T910" i="1" s="1"/>
  <c r="Z918" i="1"/>
  <c r="AA918" i="1" s="1"/>
  <c r="P918" i="1"/>
  <c r="V918" i="1"/>
  <c r="W918" i="1" s="1"/>
  <c r="S918" i="1"/>
  <c r="T918" i="1" s="1"/>
  <c r="Z926" i="1"/>
  <c r="AA926" i="1" s="1"/>
  <c r="P926" i="1"/>
  <c r="V926" i="1"/>
  <c r="W926" i="1" s="1"/>
  <c r="S926" i="1"/>
  <c r="T926" i="1" s="1"/>
  <c r="V936" i="1"/>
  <c r="W936" i="1" s="1"/>
  <c r="P936" i="1"/>
  <c r="Z936" i="1"/>
  <c r="AA936" i="1" s="1"/>
  <c r="S936" i="1"/>
  <c r="T936" i="1" s="1"/>
  <c r="AB947" i="1"/>
  <c r="AC947" i="1" s="1"/>
  <c r="X947" i="1"/>
  <c r="Y947" i="1" s="1"/>
  <c r="X958" i="1"/>
  <c r="Y958" i="1" s="1"/>
  <c r="AB958" i="1"/>
  <c r="AC958" i="1" s="1"/>
  <c r="V976" i="1"/>
  <c r="W976" i="1" s="1"/>
  <c r="P976" i="1"/>
  <c r="Z976" i="1"/>
  <c r="AA976" i="1" s="1"/>
  <c r="S976" i="1"/>
  <c r="T976" i="1" s="1"/>
  <c r="S988" i="1"/>
  <c r="T988" i="1" s="1"/>
  <c r="V988" i="1"/>
  <c r="W988" i="1" s="1"/>
  <c r="P988" i="1"/>
  <c r="Z988" i="1"/>
  <c r="AA988" i="1" s="1"/>
  <c r="S994" i="1"/>
  <c r="T994" i="1" s="1"/>
  <c r="V994" i="1"/>
  <c r="W994" i="1" s="1"/>
  <c r="Z994" i="1"/>
  <c r="AA994" i="1" s="1"/>
  <c r="P994" i="1"/>
  <c r="X1019" i="1"/>
  <c r="Y1019" i="1" s="1"/>
  <c r="AB1019" i="1"/>
  <c r="AC1019" i="1" s="1"/>
  <c r="S1024" i="1"/>
  <c r="T1024" i="1" s="1"/>
  <c r="V1024" i="1"/>
  <c r="W1024" i="1" s="1"/>
  <c r="Z1024" i="1"/>
  <c r="AA1024" i="1" s="1"/>
  <c r="P1024" i="1"/>
  <c r="X1055" i="1"/>
  <c r="Y1055" i="1" s="1"/>
  <c r="AB1055" i="1"/>
  <c r="AC1055" i="1" s="1"/>
  <c r="X1085" i="1"/>
  <c r="Y1085" i="1" s="1"/>
  <c r="AB1085" i="1"/>
  <c r="AC1085" i="1" s="1"/>
  <c r="S1102" i="1"/>
  <c r="T1102" i="1" s="1"/>
  <c r="V1102" i="1"/>
  <c r="W1102" i="1" s="1"/>
  <c r="Z1102" i="1"/>
  <c r="AA1102" i="1" s="1"/>
  <c r="P1102" i="1"/>
  <c r="X1129" i="1"/>
  <c r="Y1129" i="1" s="1"/>
  <c r="AB1129" i="1"/>
  <c r="AC1129" i="1" s="1"/>
  <c r="X1157" i="1"/>
  <c r="Y1157" i="1" s="1"/>
  <c r="AB1157" i="1"/>
  <c r="AC1157" i="1" s="1"/>
  <c r="S1172" i="1"/>
  <c r="T1172" i="1" s="1"/>
  <c r="V1172" i="1"/>
  <c r="W1172" i="1" s="1"/>
  <c r="Z1172" i="1"/>
  <c r="AA1172" i="1" s="1"/>
  <c r="P1172" i="1"/>
  <c r="X1183" i="1"/>
  <c r="Y1183" i="1" s="1"/>
  <c r="AB1183" i="1"/>
  <c r="AC1183" i="1" s="1"/>
  <c r="S1200" i="1"/>
  <c r="T1200" i="1" s="1"/>
  <c r="V1200" i="1"/>
  <c r="W1200" i="1" s="1"/>
  <c r="Z1200" i="1"/>
  <c r="AA1200" i="1" s="1"/>
  <c r="P1200" i="1"/>
  <c r="S1230" i="1"/>
  <c r="T1230" i="1" s="1"/>
  <c r="V1230" i="1"/>
  <c r="W1230" i="1" s="1"/>
  <c r="Z1230" i="1"/>
  <c r="AA1230" i="1" s="1"/>
  <c r="P1230" i="1"/>
  <c r="P1259" i="1"/>
  <c r="S1259" i="1"/>
  <c r="T1259" i="1" s="1"/>
  <c r="Z1259" i="1"/>
  <c r="AA1259" i="1" s="1"/>
  <c r="V1259" i="1"/>
  <c r="W1259" i="1" s="1"/>
  <c r="P1297" i="1"/>
  <c r="S1297" i="1"/>
  <c r="T1297" i="1" s="1"/>
  <c r="Z1297" i="1"/>
  <c r="AA1297" i="1" s="1"/>
  <c r="V1297" i="1"/>
  <c r="W1297" i="1" s="1"/>
  <c r="P1359" i="1"/>
  <c r="S1359" i="1"/>
  <c r="T1359" i="1" s="1"/>
  <c r="Z1359" i="1"/>
  <c r="AA1359" i="1" s="1"/>
  <c r="V1359" i="1"/>
  <c r="W1359" i="1" s="1"/>
  <c r="P1403" i="1"/>
  <c r="S1403" i="1"/>
  <c r="T1403" i="1" s="1"/>
  <c r="Z1403" i="1"/>
  <c r="AA1403" i="1" s="1"/>
  <c r="V1403" i="1"/>
  <c r="W1403" i="1" s="1"/>
  <c r="Z57" i="1"/>
  <c r="AA57" i="1" s="1"/>
  <c r="V57" i="1"/>
  <c r="W57" i="1" s="1"/>
  <c r="S57" i="1"/>
  <c r="T57" i="1" s="1"/>
  <c r="P57" i="1"/>
  <c r="Z77" i="1"/>
  <c r="AA77" i="1" s="1"/>
  <c r="V77" i="1"/>
  <c r="W77" i="1" s="1"/>
  <c r="S77" i="1"/>
  <c r="T77" i="1" s="1"/>
  <c r="P77" i="1"/>
  <c r="Z81" i="1"/>
  <c r="AA81" i="1" s="1"/>
  <c r="V81" i="1"/>
  <c r="W81" i="1" s="1"/>
  <c r="P81" i="1"/>
  <c r="S81" i="1"/>
  <c r="T81" i="1" s="1"/>
  <c r="Z85" i="1"/>
  <c r="AA85" i="1" s="1"/>
  <c r="V85" i="1"/>
  <c r="W85" i="1" s="1"/>
  <c r="S85" i="1"/>
  <c r="T85" i="1" s="1"/>
  <c r="P85" i="1"/>
  <c r="Z89" i="1"/>
  <c r="AA89" i="1" s="1"/>
  <c r="V89" i="1"/>
  <c r="W89" i="1" s="1"/>
  <c r="P89" i="1"/>
  <c r="S89" i="1"/>
  <c r="T89" i="1" s="1"/>
  <c r="Z93" i="1"/>
  <c r="AA93" i="1" s="1"/>
  <c r="V93" i="1"/>
  <c r="W93" i="1" s="1"/>
  <c r="S93" i="1"/>
  <c r="T93" i="1" s="1"/>
  <c r="P93" i="1"/>
  <c r="Z229" i="1"/>
  <c r="AA229" i="1" s="1"/>
  <c r="V229" i="1"/>
  <c r="W229" i="1" s="1"/>
  <c r="S229" i="1"/>
  <c r="T229" i="1" s="1"/>
  <c r="Z235" i="1"/>
  <c r="AA235" i="1" s="1"/>
  <c r="V235" i="1"/>
  <c r="W235" i="1" s="1"/>
  <c r="S235" i="1"/>
  <c r="T235" i="1" s="1"/>
  <c r="P235" i="1"/>
  <c r="Z239" i="1"/>
  <c r="AA239" i="1" s="1"/>
  <c r="V239" i="1"/>
  <c r="W239" i="1" s="1"/>
  <c r="P239" i="1"/>
  <c r="S239" i="1"/>
  <c r="T239" i="1" s="1"/>
  <c r="Z243" i="1"/>
  <c r="AA243" i="1" s="1"/>
  <c r="V243" i="1"/>
  <c r="W243" i="1" s="1"/>
  <c r="S243" i="1"/>
  <c r="T243" i="1" s="1"/>
  <c r="P243" i="1"/>
  <c r="Z247" i="1"/>
  <c r="AA247" i="1" s="1"/>
  <c r="V247" i="1"/>
  <c r="W247" i="1" s="1"/>
  <c r="P247" i="1"/>
  <c r="S247" i="1"/>
  <c r="T247" i="1" s="1"/>
  <c r="Z251" i="1"/>
  <c r="AA251" i="1" s="1"/>
  <c r="V251" i="1"/>
  <c r="W251" i="1" s="1"/>
  <c r="S251" i="1"/>
  <c r="T251" i="1" s="1"/>
  <c r="P251" i="1"/>
  <c r="Z255" i="1"/>
  <c r="AA255" i="1" s="1"/>
  <c r="V255" i="1"/>
  <c r="W255" i="1" s="1"/>
  <c r="P255" i="1"/>
  <c r="S255" i="1"/>
  <c r="T255" i="1" s="1"/>
  <c r="Z259" i="1"/>
  <c r="AA259" i="1" s="1"/>
  <c r="V259" i="1"/>
  <c r="W259" i="1" s="1"/>
  <c r="S259" i="1"/>
  <c r="T259" i="1" s="1"/>
  <c r="P259" i="1"/>
  <c r="Z263" i="1"/>
  <c r="AA263" i="1" s="1"/>
  <c r="V263" i="1"/>
  <c r="W263" i="1" s="1"/>
  <c r="P263" i="1"/>
  <c r="S263" i="1"/>
  <c r="T263" i="1" s="1"/>
  <c r="Z267" i="1"/>
  <c r="AA267" i="1" s="1"/>
  <c r="V267" i="1"/>
  <c r="W267" i="1" s="1"/>
  <c r="S267" i="1"/>
  <c r="T267" i="1" s="1"/>
  <c r="P267" i="1"/>
  <c r="Z271" i="1"/>
  <c r="AA271" i="1" s="1"/>
  <c r="V271" i="1"/>
  <c r="W271" i="1" s="1"/>
  <c r="P271" i="1"/>
  <c r="S271" i="1"/>
  <c r="T271" i="1" s="1"/>
  <c r="Z275" i="1"/>
  <c r="AA275" i="1" s="1"/>
  <c r="V275" i="1"/>
  <c r="W275" i="1" s="1"/>
  <c r="S275" i="1"/>
  <c r="T275" i="1" s="1"/>
  <c r="P275" i="1"/>
  <c r="Z279" i="1"/>
  <c r="AA279" i="1" s="1"/>
  <c r="V279" i="1"/>
  <c r="W279" i="1" s="1"/>
  <c r="P279" i="1"/>
  <c r="S279" i="1"/>
  <c r="T279" i="1" s="1"/>
  <c r="Z283" i="1"/>
  <c r="AA283" i="1" s="1"/>
  <c r="V283" i="1"/>
  <c r="W283" i="1" s="1"/>
  <c r="S283" i="1"/>
  <c r="T283" i="1" s="1"/>
  <c r="P283" i="1"/>
  <c r="Z287" i="1"/>
  <c r="AA287" i="1" s="1"/>
  <c r="V287" i="1"/>
  <c r="W287" i="1" s="1"/>
  <c r="P287" i="1"/>
  <c r="S287" i="1"/>
  <c r="T287" i="1" s="1"/>
  <c r="Z291" i="1"/>
  <c r="AA291" i="1" s="1"/>
  <c r="V291" i="1"/>
  <c r="W291" i="1" s="1"/>
  <c r="S291" i="1"/>
  <c r="T291" i="1" s="1"/>
  <c r="P291" i="1"/>
  <c r="Z295" i="1"/>
  <c r="AA295" i="1" s="1"/>
  <c r="V295" i="1"/>
  <c r="W295" i="1" s="1"/>
  <c r="P295" i="1"/>
  <c r="S295" i="1"/>
  <c r="T295" i="1" s="1"/>
  <c r="Z299" i="1"/>
  <c r="AA299" i="1" s="1"/>
  <c r="V299" i="1"/>
  <c r="W299" i="1" s="1"/>
  <c r="S299" i="1"/>
  <c r="T299" i="1" s="1"/>
  <c r="P299" i="1"/>
  <c r="Z322" i="1"/>
  <c r="AA322" i="1" s="1"/>
  <c r="V322" i="1"/>
  <c r="W322" i="1" s="1"/>
  <c r="S322" i="1"/>
  <c r="T322" i="1" s="1"/>
  <c r="P322" i="1"/>
  <c r="Z326" i="1"/>
  <c r="AA326" i="1" s="1"/>
  <c r="V326" i="1"/>
  <c r="W326" i="1" s="1"/>
  <c r="P326" i="1"/>
  <c r="S326" i="1"/>
  <c r="T326" i="1" s="1"/>
  <c r="Z330" i="1"/>
  <c r="AA330" i="1" s="1"/>
  <c r="V330" i="1"/>
  <c r="W330" i="1" s="1"/>
  <c r="S330" i="1"/>
  <c r="T330" i="1" s="1"/>
  <c r="P330" i="1"/>
  <c r="Z334" i="1"/>
  <c r="AA334" i="1" s="1"/>
  <c r="V334" i="1"/>
  <c r="W334" i="1" s="1"/>
  <c r="P334" i="1"/>
  <c r="S334" i="1"/>
  <c r="T334" i="1" s="1"/>
  <c r="Z338" i="1"/>
  <c r="AA338" i="1" s="1"/>
  <c r="V338" i="1"/>
  <c r="W338" i="1" s="1"/>
  <c r="S338" i="1"/>
  <c r="T338" i="1" s="1"/>
  <c r="P338" i="1"/>
  <c r="Z342" i="1"/>
  <c r="AA342" i="1" s="1"/>
  <c r="V342" i="1"/>
  <c r="W342" i="1" s="1"/>
  <c r="P342" i="1"/>
  <c r="S342" i="1"/>
  <c r="T342" i="1" s="1"/>
  <c r="Z346" i="1"/>
  <c r="AA346" i="1" s="1"/>
  <c r="V346" i="1"/>
  <c r="W346" i="1" s="1"/>
  <c r="S346" i="1"/>
  <c r="T346" i="1" s="1"/>
  <c r="P346" i="1"/>
  <c r="Z350" i="1"/>
  <c r="AA350" i="1" s="1"/>
  <c r="V350" i="1"/>
  <c r="W350" i="1" s="1"/>
  <c r="P350" i="1"/>
  <c r="S350" i="1"/>
  <c r="T350" i="1" s="1"/>
  <c r="Z354" i="1"/>
  <c r="AA354" i="1" s="1"/>
  <c r="V354" i="1"/>
  <c r="W354" i="1" s="1"/>
  <c r="S354" i="1"/>
  <c r="T354" i="1" s="1"/>
  <c r="P354" i="1"/>
  <c r="Z358" i="1"/>
  <c r="AA358" i="1" s="1"/>
  <c r="V358" i="1"/>
  <c r="W358" i="1" s="1"/>
  <c r="P358" i="1"/>
  <c r="S358" i="1"/>
  <c r="T358" i="1" s="1"/>
  <c r="Z408" i="1"/>
  <c r="AA408" i="1" s="1"/>
  <c r="V408" i="1"/>
  <c r="W408" i="1" s="1"/>
  <c r="P408" i="1"/>
  <c r="S408" i="1"/>
  <c r="T408" i="1" s="1"/>
  <c r="P437" i="1"/>
  <c r="S437" i="1"/>
  <c r="T437" i="1" s="1"/>
  <c r="V437" i="1"/>
  <c r="W437" i="1" s="1"/>
  <c r="Z437" i="1"/>
  <c r="AA437" i="1" s="1"/>
  <c r="P445" i="1"/>
  <c r="S445" i="1"/>
  <c r="T445" i="1" s="1"/>
  <c r="Z445" i="1"/>
  <c r="AA445" i="1" s="1"/>
  <c r="V445" i="1"/>
  <c r="W445" i="1" s="1"/>
  <c r="P453" i="1"/>
  <c r="S453" i="1"/>
  <c r="T453" i="1" s="1"/>
  <c r="Z453" i="1"/>
  <c r="AA453" i="1" s="1"/>
  <c r="V453" i="1"/>
  <c r="W453" i="1" s="1"/>
  <c r="P473" i="1"/>
  <c r="S473" i="1"/>
  <c r="T473" i="1" s="1"/>
  <c r="Z473" i="1"/>
  <c r="AA473" i="1" s="1"/>
  <c r="V473" i="1"/>
  <c r="W473" i="1" s="1"/>
  <c r="P481" i="1"/>
  <c r="S481" i="1"/>
  <c r="T481" i="1" s="1"/>
  <c r="V481" i="1"/>
  <c r="W481" i="1" s="1"/>
  <c r="Z481" i="1"/>
  <c r="AA481" i="1" s="1"/>
  <c r="P489" i="1"/>
  <c r="S489" i="1"/>
  <c r="T489" i="1" s="1"/>
  <c r="V489" i="1"/>
  <c r="W489" i="1" s="1"/>
  <c r="Z489" i="1"/>
  <c r="AA489" i="1" s="1"/>
  <c r="P497" i="1"/>
  <c r="S497" i="1"/>
  <c r="T497" i="1" s="1"/>
  <c r="Z497" i="1"/>
  <c r="AA497" i="1" s="1"/>
  <c r="V497" i="1"/>
  <c r="W497" i="1" s="1"/>
  <c r="P505" i="1"/>
  <c r="S505" i="1"/>
  <c r="T505" i="1" s="1"/>
  <c r="Z505" i="1"/>
  <c r="AA505" i="1" s="1"/>
  <c r="V505" i="1"/>
  <c r="W505" i="1" s="1"/>
  <c r="AB512" i="1"/>
  <c r="AC512" i="1" s="1"/>
  <c r="X512" i="1"/>
  <c r="Y512" i="1" s="1"/>
  <c r="X520" i="1"/>
  <c r="Y520" i="1" s="1"/>
  <c r="AB520" i="1"/>
  <c r="AC520" i="1" s="1"/>
  <c r="X528" i="1"/>
  <c r="Y528" i="1" s="1"/>
  <c r="AB528" i="1"/>
  <c r="AC528" i="1" s="1"/>
  <c r="AB536" i="1"/>
  <c r="AC536" i="1" s="1"/>
  <c r="X536" i="1"/>
  <c r="Y536" i="1" s="1"/>
  <c r="AB545" i="1"/>
  <c r="AC545" i="1" s="1"/>
  <c r="X545" i="1"/>
  <c r="Y545" i="1" s="1"/>
  <c r="S551" i="1"/>
  <c r="T551" i="1" s="1"/>
  <c r="Z551" i="1"/>
  <c r="AA551" i="1" s="1"/>
  <c r="P551" i="1"/>
  <c r="V551" i="1"/>
  <c r="W551" i="1" s="1"/>
  <c r="S555" i="1"/>
  <c r="T555" i="1" s="1"/>
  <c r="V555" i="1"/>
  <c r="W555" i="1" s="1"/>
  <c r="Z555" i="1"/>
  <c r="AA555" i="1" s="1"/>
  <c r="P555" i="1"/>
  <c r="S559" i="1"/>
  <c r="T559" i="1" s="1"/>
  <c r="Z559" i="1"/>
  <c r="AA559" i="1" s="1"/>
  <c r="P559" i="1"/>
  <c r="V559" i="1"/>
  <c r="W559" i="1" s="1"/>
  <c r="S563" i="1"/>
  <c r="T563" i="1" s="1"/>
  <c r="V563" i="1"/>
  <c r="W563" i="1" s="1"/>
  <c r="Z563" i="1"/>
  <c r="AA563" i="1" s="1"/>
  <c r="P563" i="1"/>
  <c r="S567" i="1"/>
  <c r="T567" i="1" s="1"/>
  <c r="Z567" i="1"/>
  <c r="AA567" i="1" s="1"/>
  <c r="P567" i="1"/>
  <c r="V567" i="1"/>
  <c r="W567" i="1" s="1"/>
  <c r="S571" i="1"/>
  <c r="T571" i="1" s="1"/>
  <c r="V571" i="1"/>
  <c r="W571" i="1" s="1"/>
  <c r="Z571" i="1"/>
  <c r="AA571" i="1" s="1"/>
  <c r="P571" i="1"/>
  <c r="S575" i="1"/>
  <c r="T575" i="1" s="1"/>
  <c r="Z575" i="1"/>
  <c r="AA575" i="1" s="1"/>
  <c r="P575" i="1"/>
  <c r="V575" i="1"/>
  <c r="W575" i="1" s="1"/>
  <c r="S579" i="1"/>
  <c r="T579" i="1" s="1"/>
  <c r="V579" i="1"/>
  <c r="W579" i="1" s="1"/>
  <c r="Z579" i="1"/>
  <c r="AA579" i="1" s="1"/>
  <c r="P579" i="1"/>
  <c r="S583" i="1"/>
  <c r="T583" i="1" s="1"/>
  <c r="Z583" i="1"/>
  <c r="AA583" i="1" s="1"/>
  <c r="P583" i="1"/>
  <c r="V583" i="1"/>
  <c r="W583" i="1" s="1"/>
  <c r="S587" i="1"/>
  <c r="T587" i="1" s="1"/>
  <c r="V587" i="1"/>
  <c r="W587" i="1" s="1"/>
  <c r="Z587" i="1"/>
  <c r="AA587" i="1" s="1"/>
  <c r="P587" i="1"/>
  <c r="S591" i="1"/>
  <c r="T591" i="1" s="1"/>
  <c r="Z591" i="1"/>
  <c r="AA591" i="1" s="1"/>
  <c r="P591" i="1"/>
  <c r="V591" i="1"/>
  <c r="W591" i="1" s="1"/>
  <c r="S595" i="1"/>
  <c r="T595" i="1" s="1"/>
  <c r="V595" i="1"/>
  <c r="W595" i="1" s="1"/>
  <c r="Z595" i="1"/>
  <c r="AA595" i="1" s="1"/>
  <c r="P595" i="1"/>
  <c r="S599" i="1"/>
  <c r="T599" i="1" s="1"/>
  <c r="Z599" i="1"/>
  <c r="AA599" i="1" s="1"/>
  <c r="P599" i="1"/>
  <c r="V599" i="1"/>
  <c r="W599" i="1" s="1"/>
  <c r="S603" i="1"/>
  <c r="T603" i="1" s="1"/>
  <c r="V603" i="1"/>
  <c r="W603" i="1" s="1"/>
  <c r="Z603" i="1"/>
  <c r="AA603" i="1" s="1"/>
  <c r="P603" i="1"/>
  <c r="S607" i="1"/>
  <c r="T607" i="1" s="1"/>
  <c r="Z607" i="1"/>
  <c r="AA607" i="1" s="1"/>
  <c r="P607" i="1"/>
  <c r="V607" i="1"/>
  <c r="W607" i="1" s="1"/>
  <c r="S611" i="1"/>
  <c r="T611" i="1" s="1"/>
  <c r="V611" i="1"/>
  <c r="W611" i="1" s="1"/>
  <c r="Z611" i="1"/>
  <c r="AA611" i="1" s="1"/>
  <c r="P611" i="1"/>
  <c r="S615" i="1"/>
  <c r="T615" i="1" s="1"/>
  <c r="Z615" i="1"/>
  <c r="AA615" i="1" s="1"/>
  <c r="P615" i="1"/>
  <c r="V615" i="1"/>
  <c r="W615" i="1" s="1"/>
  <c r="S619" i="1"/>
  <c r="T619" i="1" s="1"/>
  <c r="V619" i="1"/>
  <c r="W619" i="1" s="1"/>
  <c r="Z619" i="1"/>
  <c r="AA619" i="1" s="1"/>
  <c r="P619" i="1"/>
  <c r="S623" i="1"/>
  <c r="T623" i="1" s="1"/>
  <c r="Z623" i="1"/>
  <c r="AA623" i="1" s="1"/>
  <c r="P623" i="1"/>
  <c r="V623" i="1"/>
  <c r="W623" i="1" s="1"/>
  <c r="S627" i="1"/>
  <c r="T627" i="1" s="1"/>
  <c r="V627" i="1"/>
  <c r="W627" i="1" s="1"/>
  <c r="Z627" i="1"/>
  <c r="AA627" i="1" s="1"/>
  <c r="P627" i="1"/>
  <c r="S631" i="1"/>
  <c r="T631" i="1" s="1"/>
  <c r="Z631" i="1"/>
  <c r="AA631" i="1" s="1"/>
  <c r="P631" i="1"/>
  <c r="V631" i="1"/>
  <c r="W631" i="1" s="1"/>
  <c r="S635" i="1"/>
  <c r="T635" i="1" s="1"/>
  <c r="V635" i="1"/>
  <c r="W635" i="1" s="1"/>
  <c r="Z635" i="1"/>
  <c r="AA635" i="1" s="1"/>
  <c r="P635" i="1"/>
  <c r="S639" i="1"/>
  <c r="T639" i="1" s="1"/>
  <c r="Z639" i="1"/>
  <c r="AA639" i="1" s="1"/>
  <c r="P639" i="1"/>
  <c r="V639" i="1"/>
  <c r="W639" i="1" s="1"/>
  <c r="Z824" i="1"/>
  <c r="AA824" i="1" s="1"/>
  <c r="V824" i="1"/>
  <c r="W824" i="1" s="1"/>
  <c r="S824" i="1"/>
  <c r="T824" i="1" s="1"/>
  <c r="P824" i="1"/>
  <c r="Z832" i="1"/>
  <c r="AA832" i="1" s="1"/>
  <c r="V832" i="1"/>
  <c r="W832" i="1" s="1"/>
  <c r="S832" i="1"/>
  <c r="T832" i="1" s="1"/>
  <c r="P832" i="1"/>
  <c r="AB936" i="1"/>
  <c r="AC936" i="1" s="1"/>
  <c r="X936" i="1"/>
  <c r="Y936" i="1" s="1"/>
  <c r="AB952" i="1"/>
  <c r="AC952" i="1" s="1"/>
  <c r="X952" i="1"/>
  <c r="Y952" i="1" s="1"/>
  <c r="V970" i="1"/>
  <c r="W970" i="1" s="1"/>
  <c r="P970" i="1"/>
  <c r="Z970" i="1"/>
  <c r="AA970" i="1" s="1"/>
  <c r="S970" i="1"/>
  <c r="T970" i="1" s="1"/>
  <c r="AB984" i="1"/>
  <c r="AC984" i="1" s="1"/>
  <c r="X984" i="1"/>
  <c r="Y984" i="1" s="1"/>
  <c r="S996" i="1"/>
  <c r="T996" i="1" s="1"/>
  <c r="V996" i="1"/>
  <c r="W996" i="1" s="1"/>
  <c r="P996" i="1"/>
  <c r="Z996" i="1"/>
  <c r="AA996" i="1" s="1"/>
  <c r="S1002" i="1"/>
  <c r="T1002" i="1" s="1"/>
  <c r="V1002" i="1"/>
  <c r="W1002" i="1" s="1"/>
  <c r="Z1002" i="1"/>
  <c r="AA1002" i="1" s="1"/>
  <c r="P1002" i="1"/>
  <c r="X1027" i="1"/>
  <c r="Y1027" i="1" s="1"/>
  <c r="AB1027" i="1"/>
  <c r="AC1027" i="1" s="1"/>
  <c r="S1032" i="1"/>
  <c r="T1032" i="1" s="1"/>
  <c r="V1032" i="1"/>
  <c r="W1032" i="1" s="1"/>
  <c r="Z1032" i="1"/>
  <c r="AA1032" i="1" s="1"/>
  <c r="P1032" i="1"/>
  <c r="X1063" i="1"/>
  <c r="Y1063" i="1" s="1"/>
  <c r="AB1063" i="1"/>
  <c r="AC1063" i="1" s="1"/>
  <c r="S1096" i="1"/>
  <c r="T1096" i="1" s="1"/>
  <c r="V1096" i="1"/>
  <c r="W1096" i="1" s="1"/>
  <c r="Z1096" i="1"/>
  <c r="AA1096" i="1" s="1"/>
  <c r="P1096" i="1"/>
  <c r="S1126" i="1"/>
  <c r="T1126" i="1" s="1"/>
  <c r="V1126" i="1"/>
  <c r="W1126" i="1" s="1"/>
  <c r="Z1126" i="1"/>
  <c r="AA1126" i="1" s="1"/>
  <c r="P1126" i="1"/>
  <c r="X1153" i="1"/>
  <c r="Y1153" i="1" s="1"/>
  <c r="AB1153" i="1"/>
  <c r="AC1153" i="1" s="1"/>
  <c r="X1181" i="1"/>
  <c r="Y1181" i="1" s="1"/>
  <c r="AB1181" i="1"/>
  <c r="AC1181" i="1" s="1"/>
  <c r="S1196" i="1"/>
  <c r="T1196" i="1" s="1"/>
  <c r="V1196" i="1"/>
  <c r="W1196" i="1" s="1"/>
  <c r="Z1196" i="1"/>
  <c r="AA1196" i="1" s="1"/>
  <c r="P1196" i="1"/>
  <c r="X1207" i="1"/>
  <c r="Y1207" i="1" s="1"/>
  <c r="AB1207" i="1"/>
  <c r="AC1207" i="1" s="1"/>
  <c r="S1224" i="1"/>
  <c r="T1224" i="1" s="1"/>
  <c r="V1224" i="1"/>
  <c r="W1224" i="1" s="1"/>
  <c r="Z1224" i="1"/>
  <c r="AA1224" i="1" s="1"/>
  <c r="P1224" i="1"/>
  <c r="AB1291" i="1"/>
  <c r="AC1291" i="1" s="1"/>
  <c r="X1291" i="1"/>
  <c r="Y1291" i="1" s="1"/>
  <c r="P1411" i="1"/>
  <c r="S1411" i="1"/>
  <c r="T1411" i="1" s="1"/>
  <c r="Z1411" i="1"/>
  <c r="AA1411" i="1" s="1"/>
  <c r="V1411" i="1"/>
  <c r="W1411" i="1" s="1"/>
  <c r="AB1546" i="1"/>
  <c r="AC1546" i="1" s="1"/>
  <c r="X1546" i="1"/>
  <c r="Y1546" i="1" s="1"/>
  <c r="Z434" i="1"/>
  <c r="AA434" i="1" s="1"/>
  <c r="V434" i="1"/>
  <c r="W434" i="1" s="1"/>
  <c r="P434" i="1"/>
  <c r="S434" i="1"/>
  <c r="T434" i="1" s="1"/>
  <c r="Z438" i="1"/>
  <c r="AA438" i="1" s="1"/>
  <c r="V438" i="1"/>
  <c r="W438" i="1" s="1"/>
  <c r="S438" i="1"/>
  <c r="T438" i="1" s="1"/>
  <c r="P438" i="1"/>
  <c r="Z442" i="1"/>
  <c r="AA442" i="1" s="1"/>
  <c r="V442" i="1"/>
  <c r="W442" i="1" s="1"/>
  <c r="P442" i="1"/>
  <c r="S442" i="1"/>
  <c r="T442" i="1" s="1"/>
  <c r="Z446" i="1"/>
  <c r="AA446" i="1" s="1"/>
  <c r="V446" i="1"/>
  <c r="W446" i="1" s="1"/>
  <c r="S446" i="1"/>
  <c r="T446" i="1" s="1"/>
  <c r="P446" i="1"/>
  <c r="Z450" i="1"/>
  <c r="AA450" i="1" s="1"/>
  <c r="V450" i="1"/>
  <c r="W450" i="1" s="1"/>
  <c r="S450" i="1"/>
  <c r="T450" i="1" s="1"/>
  <c r="P450" i="1"/>
  <c r="Z454" i="1"/>
  <c r="AA454" i="1" s="1"/>
  <c r="V454" i="1"/>
  <c r="W454" i="1" s="1"/>
  <c r="P454" i="1"/>
  <c r="S454" i="1"/>
  <c r="T454" i="1" s="1"/>
  <c r="Z458" i="1"/>
  <c r="AA458" i="1" s="1"/>
  <c r="V458" i="1"/>
  <c r="W458" i="1" s="1"/>
  <c r="S458" i="1"/>
  <c r="T458" i="1" s="1"/>
  <c r="P458" i="1"/>
  <c r="Z462" i="1"/>
  <c r="AA462" i="1" s="1"/>
  <c r="V462" i="1"/>
  <c r="W462" i="1" s="1"/>
  <c r="P462" i="1"/>
  <c r="S462" i="1"/>
  <c r="T462" i="1" s="1"/>
  <c r="Z468" i="1"/>
  <c r="AA468" i="1" s="1"/>
  <c r="V468" i="1"/>
  <c r="W468" i="1" s="1"/>
  <c r="S468" i="1"/>
  <c r="T468" i="1" s="1"/>
  <c r="P468" i="1"/>
  <c r="Z472" i="1"/>
  <c r="AA472" i="1" s="1"/>
  <c r="V472" i="1"/>
  <c r="W472" i="1" s="1"/>
  <c r="P472" i="1"/>
  <c r="S472" i="1"/>
  <c r="T472" i="1" s="1"/>
  <c r="Z476" i="1"/>
  <c r="AA476" i="1" s="1"/>
  <c r="V476" i="1"/>
  <c r="W476" i="1" s="1"/>
  <c r="S476" i="1"/>
  <c r="T476" i="1" s="1"/>
  <c r="P476" i="1"/>
  <c r="Z480" i="1"/>
  <c r="AA480" i="1" s="1"/>
  <c r="V480" i="1"/>
  <c r="W480" i="1" s="1"/>
  <c r="P480" i="1"/>
  <c r="S480" i="1"/>
  <c r="T480" i="1" s="1"/>
  <c r="Z484" i="1"/>
  <c r="AA484" i="1" s="1"/>
  <c r="V484" i="1"/>
  <c r="W484" i="1" s="1"/>
  <c r="S484" i="1"/>
  <c r="T484" i="1" s="1"/>
  <c r="P484" i="1"/>
  <c r="Z488" i="1"/>
  <c r="AA488" i="1" s="1"/>
  <c r="V488" i="1"/>
  <c r="W488" i="1" s="1"/>
  <c r="P488" i="1"/>
  <c r="S488" i="1"/>
  <c r="T488" i="1" s="1"/>
  <c r="Z492" i="1"/>
  <c r="AA492" i="1" s="1"/>
  <c r="V492" i="1"/>
  <c r="W492" i="1" s="1"/>
  <c r="S492" i="1"/>
  <c r="T492" i="1" s="1"/>
  <c r="P492" i="1"/>
  <c r="Z496" i="1"/>
  <c r="AA496" i="1" s="1"/>
  <c r="V496" i="1"/>
  <c r="W496" i="1" s="1"/>
  <c r="P496" i="1"/>
  <c r="S496" i="1"/>
  <c r="T496" i="1" s="1"/>
  <c r="Z500" i="1"/>
  <c r="AA500" i="1" s="1"/>
  <c r="V500" i="1"/>
  <c r="W500" i="1" s="1"/>
  <c r="S500" i="1"/>
  <c r="T500" i="1" s="1"/>
  <c r="P500" i="1"/>
  <c r="Z504" i="1"/>
  <c r="AA504" i="1" s="1"/>
  <c r="V504" i="1"/>
  <c r="W504" i="1" s="1"/>
  <c r="P504" i="1"/>
  <c r="S504" i="1"/>
  <c r="T504" i="1" s="1"/>
  <c r="Z508" i="1"/>
  <c r="AA508" i="1" s="1"/>
  <c r="V508" i="1"/>
  <c r="W508" i="1" s="1"/>
  <c r="S508" i="1"/>
  <c r="T508" i="1" s="1"/>
  <c r="P508" i="1"/>
  <c r="Z512" i="1"/>
  <c r="AA512" i="1" s="1"/>
  <c r="V512" i="1"/>
  <c r="W512" i="1" s="1"/>
  <c r="P512" i="1"/>
  <c r="S512" i="1"/>
  <c r="T512" i="1" s="1"/>
  <c r="Z516" i="1"/>
  <c r="AA516" i="1" s="1"/>
  <c r="V516" i="1"/>
  <c r="W516" i="1" s="1"/>
  <c r="S516" i="1"/>
  <c r="T516" i="1" s="1"/>
  <c r="P516" i="1"/>
  <c r="Z520" i="1"/>
  <c r="AA520" i="1" s="1"/>
  <c r="V520" i="1"/>
  <c r="W520" i="1" s="1"/>
  <c r="P520" i="1"/>
  <c r="S520" i="1"/>
  <c r="T520" i="1" s="1"/>
  <c r="Z524" i="1"/>
  <c r="AA524" i="1" s="1"/>
  <c r="V524" i="1"/>
  <c r="W524" i="1" s="1"/>
  <c r="S524" i="1"/>
  <c r="T524" i="1" s="1"/>
  <c r="P524" i="1"/>
  <c r="Z528" i="1"/>
  <c r="AA528" i="1" s="1"/>
  <c r="V528" i="1"/>
  <c r="W528" i="1" s="1"/>
  <c r="S528" i="1"/>
  <c r="T528" i="1" s="1"/>
  <c r="P528" i="1"/>
  <c r="Z532" i="1"/>
  <c r="AA532" i="1" s="1"/>
  <c r="V532" i="1"/>
  <c r="W532" i="1" s="1"/>
  <c r="P532" i="1"/>
  <c r="S532" i="1"/>
  <c r="T532" i="1" s="1"/>
  <c r="Z536" i="1"/>
  <c r="AA536" i="1" s="1"/>
  <c r="V536" i="1"/>
  <c r="W536" i="1" s="1"/>
  <c r="S536" i="1"/>
  <c r="T536" i="1" s="1"/>
  <c r="P536" i="1"/>
  <c r="Z540" i="1"/>
  <c r="AA540" i="1" s="1"/>
  <c r="V540" i="1"/>
  <c r="W540" i="1" s="1"/>
  <c r="S540" i="1"/>
  <c r="T540" i="1" s="1"/>
  <c r="P540" i="1"/>
  <c r="Z545" i="1"/>
  <c r="AA545" i="1" s="1"/>
  <c r="V545" i="1"/>
  <c r="W545" i="1" s="1"/>
  <c r="S545" i="1"/>
  <c r="T545" i="1" s="1"/>
  <c r="P545" i="1"/>
  <c r="AB552" i="1"/>
  <c r="AC552" i="1" s="1"/>
  <c r="X552" i="1"/>
  <c r="Y552" i="1" s="1"/>
  <c r="AB560" i="1"/>
  <c r="AC560" i="1" s="1"/>
  <c r="X560" i="1"/>
  <c r="Y560" i="1" s="1"/>
  <c r="AB568" i="1"/>
  <c r="AC568" i="1" s="1"/>
  <c r="X568" i="1"/>
  <c r="Y568" i="1" s="1"/>
  <c r="AB576" i="1"/>
  <c r="AC576" i="1" s="1"/>
  <c r="X576" i="1"/>
  <c r="Y576" i="1" s="1"/>
  <c r="AB584" i="1"/>
  <c r="AC584" i="1" s="1"/>
  <c r="X584" i="1"/>
  <c r="Y584" i="1" s="1"/>
  <c r="AB592" i="1"/>
  <c r="AC592" i="1" s="1"/>
  <c r="X592" i="1"/>
  <c r="Y592" i="1" s="1"/>
  <c r="AB600" i="1"/>
  <c r="AC600" i="1" s="1"/>
  <c r="X600" i="1"/>
  <c r="Y600" i="1" s="1"/>
  <c r="AB608" i="1"/>
  <c r="AC608" i="1" s="1"/>
  <c r="X608" i="1"/>
  <c r="Y608" i="1" s="1"/>
  <c r="AB616" i="1"/>
  <c r="AC616" i="1" s="1"/>
  <c r="X616" i="1"/>
  <c r="Y616" i="1" s="1"/>
  <c r="AB624" i="1"/>
  <c r="AC624" i="1" s="1"/>
  <c r="X624" i="1"/>
  <c r="Y624" i="1" s="1"/>
  <c r="AB632" i="1"/>
  <c r="AC632" i="1" s="1"/>
  <c r="X632" i="1"/>
  <c r="Y632" i="1" s="1"/>
  <c r="X642" i="1"/>
  <c r="Y642" i="1" s="1"/>
  <c r="AB642" i="1"/>
  <c r="AC642" i="1" s="1"/>
  <c r="X650" i="1"/>
  <c r="Y650" i="1" s="1"/>
  <c r="AB650" i="1"/>
  <c r="AC650" i="1" s="1"/>
  <c r="X658" i="1"/>
  <c r="Y658" i="1" s="1"/>
  <c r="AB658" i="1"/>
  <c r="AC658" i="1" s="1"/>
  <c r="X666" i="1"/>
  <c r="Y666" i="1" s="1"/>
  <c r="AB666" i="1"/>
  <c r="AC666" i="1" s="1"/>
  <c r="X674" i="1"/>
  <c r="Y674" i="1" s="1"/>
  <c r="AB674" i="1"/>
  <c r="AC674" i="1" s="1"/>
  <c r="X682" i="1"/>
  <c r="Y682" i="1" s="1"/>
  <c r="AB682" i="1"/>
  <c r="AC682" i="1" s="1"/>
  <c r="X690" i="1"/>
  <c r="Y690" i="1" s="1"/>
  <c r="AB690" i="1"/>
  <c r="AC690" i="1" s="1"/>
  <c r="AB698" i="1"/>
  <c r="AC698" i="1" s="1"/>
  <c r="X698" i="1"/>
  <c r="Y698" i="1" s="1"/>
  <c r="AB706" i="1"/>
  <c r="AC706" i="1" s="1"/>
  <c r="X706" i="1"/>
  <c r="Y706" i="1" s="1"/>
  <c r="AB714" i="1"/>
  <c r="AC714" i="1" s="1"/>
  <c r="X714" i="1"/>
  <c r="Y714" i="1" s="1"/>
  <c r="AB722" i="1"/>
  <c r="AC722" i="1" s="1"/>
  <c r="X722" i="1"/>
  <c r="Y722" i="1" s="1"/>
  <c r="X732" i="1"/>
  <c r="Y732" i="1" s="1"/>
  <c r="AB732" i="1"/>
  <c r="AC732" i="1" s="1"/>
  <c r="X740" i="1"/>
  <c r="Y740" i="1" s="1"/>
  <c r="AB740" i="1"/>
  <c r="AC740" i="1" s="1"/>
  <c r="X748" i="1"/>
  <c r="Y748" i="1" s="1"/>
  <c r="AB748" i="1"/>
  <c r="AC748" i="1" s="1"/>
  <c r="X756" i="1"/>
  <c r="Y756" i="1" s="1"/>
  <c r="AB756" i="1"/>
  <c r="AC756" i="1" s="1"/>
  <c r="X764" i="1"/>
  <c r="Y764" i="1" s="1"/>
  <c r="AB764" i="1"/>
  <c r="AC764" i="1" s="1"/>
  <c r="AB772" i="1"/>
  <c r="AC772" i="1" s="1"/>
  <c r="X772" i="1"/>
  <c r="Y772" i="1" s="1"/>
  <c r="AB780" i="1"/>
  <c r="AC780" i="1" s="1"/>
  <c r="X780" i="1"/>
  <c r="Y780" i="1" s="1"/>
  <c r="AB788" i="1"/>
  <c r="AC788" i="1" s="1"/>
  <c r="X788" i="1"/>
  <c r="Y788" i="1" s="1"/>
  <c r="AB796" i="1"/>
  <c r="AC796" i="1" s="1"/>
  <c r="X796" i="1"/>
  <c r="Y796" i="1" s="1"/>
  <c r="AB804" i="1"/>
  <c r="AC804" i="1" s="1"/>
  <c r="X804" i="1"/>
  <c r="Y804" i="1" s="1"/>
  <c r="AB812" i="1"/>
  <c r="AC812" i="1" s="1"/>
  <c r="X812" i="1"/>
  <c r="Y812" i="1" s="1"/>
  <c r="AB820" i="1"/>
  <c r="AC820" i="1" s="1"/>
  <c r="X820" i="1"/>
  <c r="Y820" i="1" s="1"/>
  <c r="AB828" i="1"/>
  <c r="AC828" i="1" s="1"/>
  <c r="X828" i="1"/>
  <c r="Y828" i="1" s="1"/>
  <c r="AB838" i="1"/>
  <c r="AC838" i="1" s="1"/>
  <c r="X838" i="1"/>
  <c r="Y838" i="1" s="1"/>
  <c r="AB846" i="1"/>
  <c r="AC846" i="1" s="1"/>
  <c r="X846" i="1"/>
  <c r="Y846" i="1" s="1"/>
  <c r="AB854" i="1"/>
  <c r="AC854" i="1" s="1"/>
  <c r="X854" i="1"/>
  <c r="Y854" i="1" s="1"/>
  <c r="AB862" i="1"/>
  <c r="AC862" i="1" s="1"/>
  <c r="X862" i="1"/>
  <c r="Y862" i="1" s="1"/>
  <c r="AB870" i="1"/>
  <c r="AC870" i="1" s="1"/>
  <c r="X870" i="1"/>
  <c r="Y870" i="1" s="1"/>
  <c r="AB878" i="1"/>
  <c r="AC878" i="1" s="1"/>
  <c r="X878" i="1"/>
  <c r="Y878" i="1" s="1"/>
  <c r="AB886" i="1"/>
  <c r="AC886" i="1" s="1"/>
  <c r="X886" i="1"/>
  <c r="Y886" i="1" s="1"/>
  <c r="AB894" i="1"/>
  <c r="AC894" i="1" s="1"/>
  <c r="X894" i="1"/>
  <c r="Y894" i="1" s="1"/>
  <c r="AB902" i="1"/>
  <c r="AC902" i="1" s="1"/>
  <c r="X902" i="1"/>
  <c r="Y902" i="1" s="1"/>
  <c r="AB910" i="1"/>
  <c r="AC910" i="1" s="1"/>
  <c r="X910" i="1"/>
  <c r="Y910" i="1" s="1"/>
  <c r="AB918" i="1"/>
  <c r="AC918" i="1" s="1"/>
  <c r="X918" i="1"/>
  <c r="Y918" i="1" s="1"/>
  <c r="AB926" i="1"/>
  <c r="AC926" i="1" s="1"/>
  <c r="X926" i="1"/>
  <c r="Y926" i="1" s="1"/>
  <c r="S998" i="1"/>
  <c r="T998" i="1" s="1"/>
  <c r="V998" i="1"/>
  <c r="W998" i="1" s="1"/>
  <c r="P998" i="1"/>
  <c r="Z998" i="1"/>
  <c r="AA998" i="1" s="1"/>
  <c r="X1009" i="1"/>
  <c r="Y1009" i="1" s="1"/>
  <c r="AB1009" i="1"/>
  <c r="AC1009" i="1" s="1"/>
  <c r="S1030" i="1"/>
  <c r="T1030" i="1" s="1"/>
  <c r="V1030" i="1"/>
  <c r="W1030" i="1" s="1"/>
  <c r="P1030" i="1"/>
  <c r="Z1030" i="1"/>
  <c r="AA1030" i="1" s="1"/>
  <c r="X1041" i="1"/>
  <c r="Y1041" i="1" s="1"/>
  <c r="AB1041" i="1"/>
  <c r="AC1041" i="1" s="1"/>
  <c r="S1062" i="1"/>
  <c r="T1062" i="1" s="1"/>
  <c r="V1062" i="1"/>
  <c r="W1062" i="1" s="1"/>
  <c r="P1062" i="1"/>
  <c r="Z1062" i="1"/>
  <c r="AA1062" i="1" s="1"/>
  <c r="X1073" i="1"/>
  <c r="Y1073" i="1" s="1"/>
  <c r="AB1073" i="1"/>
  <c r="AC1073" i="1" s="1"/>
  <c r="S1106" i="1"/>
  <c r="T1106" i="1" s="1"/>
  <c r="V1106" i="1"/>
  <c r="W1106" i="1" s="1"/>
  <c r="Z1106" i="1"/>
  <c r="AA1106" i="1" s="1"/>
  <c r="P1106" i="1"/>
  <c r="X1115" i="1"/>
  <c r="Y1115" i="1" s="1"/>
  <c r="AB1115" i="1"/>
  <c r="AC1115" i="1" s="1"/>
  <c r="S1138" i="1"/>
  <c r="T1138" i="1" s="1"/>
  <c r="V1138" i="1"/>
  <c r="W1138" i="1" s="1"/>
  <c r="Z1138" i="1"/>
  <c r="AA1138" i="1" s="1"/>
  <c r="P1138" i="1"/>
  <c r="X1147" i="1"/>
  <c r="Y1147" i="1" s="1"/>
  <c r="AB1147" i="1"/>
  <c r="AC1147" i="1" s="1"/>
  <c r="S1170" i="1"/>
  <c r="T1170" i="1" s="1"/>
  <c r="V1170" i="1"/>
  <c r="W1170" i="1" s="1"/>
  <c r="Z1170" i="1"/>
  <c r="AA1170" i="1" s="1"/>
  <c r="P1170" i="1"/>
  <c r="X1179" i="1"/>
  <c r="Y1179" i="1" s="1"/>
  <c r="AB1179" i="1"/>
  <c r="AC1179" i="1" s="1"/>
  <c r="S1202" i="1"/>
  <c r="T1202" i="1" s="1"/>
  <c r="V1202" i="1"/>
  <c r="W1202" i="1" s="1"/>
  <c r="Z1202" i="1"/>
  <c r="AA1202" i="1" s="1"/>
  <c r="P1202" i="1"/>
  <c r="X1211" i="1"/>
  <c r="Y1211" i="1" s="1"/>
  <c r="AB1211" i="1"/>
  <c r="AC1211" i="1" s="1"/>
  <c r="S1234" i="1"/>
  <c r="T1234" i="1" s="1"/>
  <c r="V1234" i="1"/>
  <c r="W1234" i="1" s="1"/>
  <c r="Z1234" i="1"/>
  <c r="AA1234" i="1" s="1"/>
  <c r="P1234" i="1"/>
  <c r="X1243" i="1"/>
  <c r="Y1243" i="1" s="1"/>
  <c r="AB1243" i="1"/>
  <c r="AC1243" i="1" s="1"/>
  <c r="P1289" i="1"/>
  <c r="S1289" i="1"/>
  <c r="T1289" i="1" s="1"/>
  <c r="Z1289" i="1"/>
  <c r="AA1289" i="1" s="1"/>
  <c r="V1289" i="1"/>
  <c r="W1289" i="1" s="1"/>
  <c r="P1333" i="1"/>
  <c r="S1333" i="1"/>
  <c r="T1333" i="1" s="1"/>
  <c r="Z1333" i="1"/>
  <c r="AA1333" i="1" s="1"/>
  <c r="V1333" i="1"/>
  <c r="W1333" i="1" s="1"/>
  <c r="P1470" i="1"/>
  <c r="S1470" i="1"/>
  <c r="T1470" i="1" s="1"/>
  <c r="Z1470" i="1"/>
  <c r="AA1470" i="1" s="1"/>
  <c r="V1470" i="1"/>
  <c r="W1470" i="1" s="1"/>
  <c r="P1566" i="1"/>
  <c r="Z1566" i="1"/>
  <c r="AA1566" i="1" s="1"/>
  <c r="V1566" i="1"/>
  <c r="W1566" i="1" s="1"/>
  <c r="S1566" i="1"/>
  <c r="T1566" i="1" s="1"/>
  <c r="AB1520" i="1"/>
  <c r="AC1520" i="1" s="1"/>
  <c r="X1520" i="1"/>
  <c r="Y1520" i="1" s="1"/>
  <c r="AB1397" i="1"/>
  <c r="AC1397" i="1" s="1"/>
  <c r="X1397" i="1"/>
  <c r="Y1397" i="1" s="1"/>
  <c r="P1486" i="1"/>
  <c r="S1486" i="1"/>
  <c r="T1486" i="1" s="1"/>
  <c r="Z1486" i="1"/>
  <c r="AA1486" i="1" s="1"/>
  <c r="V1486" i="1"/>
  <c r="W1486" i="1" s="1"/>
  <c r="AB1562" i="1"/>
  <c r="AC1562" i="1" s="1"/>
  <c r="X1562" i="1"/>
  <c r="Y1562" i="1" s="1"/>
  <c r="AB1265" i="1"/>
  <c r="AC1265" i="1" s="1"/>
  <c r="X1265" i="1"/>
  <c r="Y1265" i="1" s="1"/>
  <c r="P1279" i="1"/>
  <c r="Z1279" i="1"/>
  <c r="AA1279" i="1" s="1"/>
  <c r="V1279" i="1"/>
  <c r="W1279" i="1" s="1"/>
  <c r="S1279" i="1"/>
  <c r="T1279" i="1" s="1"/>
  <c r="AB1297" i="1"/>
  <c r="AC1297" i="1" s="1"/>
  <c r="X1297" i="1"/>
  <c r="Y1297" i="1" s="1"/>
  <c r="P1311" i="1"/>
  <c r="Z1311" i="1"/>
  <c r="AA1311" i="1" s="1"/>
  <c r="V1311" i="1"/>
  <c r="W1311" i="1" s="1"/>
  <c r="S1311" i="1"/>
  <c r="T1311" i="1" s="1"/>
  <c r="P1323" i="1"/>
  <c r="Z1323" i="1"/>
  <c r="AA1323" i="1" s="1"/>
  <c r="V1323" i="1"/>
  <c r="W1323" i="1" s="1"/>
  <c r="S1323" i="1"/>
  <c r="T1323" i="1" s="1"/>
  <c r="AB1341" i="1"/>
  <c r="AC1341" i="1" s="1"/>
  <c r="X1341" i="1"/>
  <c r="Y1341" i="1" s="1"/>
  <c r="AB1349" i="1"/>
  <c r="AC1349" i="1" s="1"/>
  <c r="X1349" i="1"/>
  <c r="Y1349" i="1" s="1"/>
  <c r="AB1363" i="1"/>
  <c r="AC1363" i="1" s="1"/>
  <c r="X1363" i="1"/>
  <c r="Y1363" i="1" s="1"/>
  <c r="P1377" i="1"/>
  <c r="Z1377" i="1"/>
  <c r="AA1377" i="1" s="1"/>
  <c r="V1377" i="1"/>
  <c r="W1377" i="1" s="1"/>
  <c r="S1377" i="1"/>
  <c r="T1377" i="1" s="1"/>
  <c r="AB1395" i="1"/>
  <c r="AC1395" i="1" s="1"/>
  <c r="X1395" i="1"/>
  <c r="Y1395" i="1" s="1"/>
  <c r="P1409" i="1"/>
  <c r="Z1409" i="1"/>
  <c r="AA1409" i="1" s="1"/>
  <c r="V1409" i="1"/>
  <c r="W1409" i="1" s="1"/>
  <c r="S1409" i="1"/>
  <c r="T1409" i="1" s="1"/>
  <c r="AB1427" i="1"/>
  <c r="AC1427" i="1" s="1"/>
  <c r="X1427" i="1"/>
  <c r="Y1427" i="1" s="1"/>
  <c r="P1441" i="1"/>
  <c r="Z1441" i="1"/>
  <c r="AA1441" i="1" s="1"/>
  <c r="V1441" i="1"/>
  <c r="W1441" i="1" s="1"/>
  <c r="S1441" i="1"/>
  <c r="T1441" i="1" s="1"/>
  <c r="AB1459" i="1"/>
  <c r="AC1459" i="1" s="1"/>
  <c r="X1459" i="1"/>
  <c r="Y1459" i="1" s="1"/>
  <c r="AB1478" i="1"/>
  <c r="AC1478" i="1" s="1"/>
  <c r="X1478" i="1"/>
  <c r="Y1478" i="1" s="1"/>
  <c r="P1493" i="1"/>
  <c r="Z1493" i="1"/>
  <c r="AA1493" i="1" s="1"/>
  <c r="V1493" i="1"/>
  <c r="W1493" i="1" s="1"/>
  <c r="S1493" i="1"/>
  <c r="T1493" i="1" s="1"/>
  <c r="X1499" i="1"/>
  <c r="Y1499" i="1" s="1"/>
  <c r="AB1499" i="1"/>
  <c r="AC1499" i="1" s="1"/>
  <c r="P1509" i="1"/>
  <c r="Z1509" i="1"/>
  <c r="AA1509" i="1" s="1"/>
  <c r="V1509" i="1"/>
  <c r="W1509" i="1" s="1"/>
  <c r="S1509" i="1"/>
  <c r="T1509" i="1" s="1"/>
  <c r="AB1580" i="1"/>
  <c r="AC1580" i="1" s="1"/>
  <c r="X1580" i="1"/>
  <c r="Y1580" i="1" s="1"/>
  <c r="AB1598" i="1"/>
  <c r="AC1598" i="1" s="1"/>
  <c r="X1598" i="1"/>
  <c r="Y1598" i="1" s="1"/>
  <c r="X775" i="1"/>
  <c r="Y775" i="1" s="1"/>
  <c r="AB775" i="1"/>
  <c r="AC775" i="1" s="1"/>
  <c r="X783" i="1"/>
  <c r="Y783" i="1" s="1"/>
  <c r="AB783" i="1"/>
  <c r="AC783" i="1" s="1"/>
  <c r="X791" i="1"/>
  <c r="Y791" i="1" s="1"/>
  <c r="AB791" i="1"/>
  <c r="AC791" i="1" s="1"/>
  <c r="X799" i="1"/>
  <c r="Y799" i="1" s="1"/>
  <c r="AB799" i="1"/>
  <c r="AC799" i="1" s="1"/>
  <c r="X807" i="1"/>
  <c r="Y807" i="1" s="1"/>
  <c r="AB807" i="1"/>
  <c r="AC807" i="1" s="1"/>
  <c r="X815" i="1"/>
  <c r="Y815" i="1" s="1"/>
  <c r="AB815" i="1"/>
  <c r="AC815" i="1" s="1"/>
  <c r="X823" i="1"/>
  <c r="Y823" i="1" s="1"/>
  <c r="AB823" i="1"/>
  <c r="AC823" i="1" s="1"/>
  <c r="X831" i="1"/>
  <c r="Y831" i="1" s="1"/>
  <c r="AB831" i="1"/>
  <c r="AC831" i="1" s="1"/>
  <c r="X839" i="1"/>
  <c r="Y839" i="1" s="1"/>
  <c r="AB839" i="1"/>
  <c r="AC839" i="1" s="1"/>
  <c r="X847" i="1"/>
  <c r="Y847" i="1" s="1"/>
  <c r="AB847" i="1"/>
  <c r="AC847" i="1" s="1"/>
  <c r="X855" i="1"/>
  <c r="Y855" i="1" s="1"/>
  <c r="AB855" i="1"/>
  <c r="AC855" i="1" s="1"/>
  <c r="X863" i="1"/>
  <c r="Y863" i="1" s="1"/>
  <c r="AB863" i="1"/>
  <c r="AC863" i="1" s="1"/>
  <c r="X871" i="1"/>
  <c r="Y871" i="1" s="1"/>
  <c r="AB871" i="1"/>
  <c r="AC871" i="1" s="1"/>
  <c r="X879" i="1"/>
  <c r="Y879" i="1" s="1"/>
  <c r="AB879" i="1"/>
  <c r="AC879" i="1" s="1"/>
  <c r="X887" i="1"/>
  <c r="Y887" i="1" s="1"/>
  <c r="AB887" i="1"/>
  <c r="AC887" i="1" s="1"/>
  <c r="X895" i="1"/>
  <c r="Y895" i="1" s="1"/>
  <c r="AB895" i="1"/>
  <c r="AC895" i="1" s="1"/>
  <c r="X903" i="1"/>
  <c r="Y903" i="1" s="1"/>
  <c r="AB903" i="1"/>
  <c r="AC903" i="1" s="1"/>
  <c r="X911" i="1"/>
  <c r="Y911" i="1" s="1"/>
  <c r="AB911" i="1"/>
  <c r="AC911" i="1" s="1"/>
  <c r="X919" i="1"/>
  <c r="Y919" i="1" s="1"/>
  <c r="AB919" i="1"/>
  <c r="AC919" i="1" s="1"/>
  <c r="X927" i="1"/>
  <c r="Y927" i="1" s="1"/>
  <c r="AB927" i="1"/>
  <c r="AC927" i="1" s="1"/>
  <c r="AB934" i="1"/>
  <c r="AC934" i="1" s="1"/>
  <c r="X934" i="1"/>
  <c r="Y934" i="1" s="1"/>
  <c r="AB942" i="1"/>
  <c r="AC942" i="1" s="1"/>
  <c r="X942" i="1"/>
  <c r="Y942" i="1" s="1"/>
  <c r="X955" i="1"/>
  <c r="Y955" i="1" s="1"/>
  <c r="AB955" i="1"/>
  <c r="AC955" i="1" s="1"/>
  <c r="X963" i="1"/>
  <c r="Y963" i="1" s="1"/>
  <c r="AB963" i="1"/>
  <c r="AC963" i="1" s="1"/>
  <c r="X971" i="1"/>
  <c r="Y971" i="1" s="1"/>
  <c r="AB971" i="1"/>
  <c r="AC971" i="1" s="1"/>
  <c r="X979" i="1"/>
  <c r="Y979" i="1" s="1"/>
  <c r="AB979" i="1"/>
  <c r="AC979" i="1" s="1"/>
  <c r="X987" i="1"/>
  <c r="Y987" i="1" s="1"/>
  <c r="AB987" i="1"/>
  <c r="AC987" i="1" s="1"/>
  <c r="S991" i="1"/>
  <c r="T991" i="1" s="1"/>
  <c r="P991" i="1"/>
  <c r="Z991" i="1"/>
  <c r="AA991" i="1" s="1"/>
  <c r="V991" i="1"/>
  <c r="W991" i="1" s="1"/>
  <c r="S995" i="1"/>
  <c r="T995" i="1" s="1"/>
  <c r="V995" i="1"/>
  <c r="W995" i="1" s="1"/>
  <c r="P995" i="1"/>
  <c r="Z995" i="1"/>
  <c r="AA995" i="1" s="1"/>
  <c r="S999" i="1"/>
  <c r="T999" i="1" s="1"/>
  <c r="P999" i="1"/>
  <c r="Z999" i="1"/>
  <c r="AA999" i="1" s="1"/>
  <c r="V999" i="1"/>
  <c r="W999" i="1" s="1"/>
  <c r="S1003" i="1"/>
  <c r="T1003" i="1" s="1"/>
  <c r="V1003" i="1"/>
  <c r="W1003" i="1" s="1"/>
  <c r="Z1003" i="1"/>
  <c r="AA1003" i="1" s="1"/>
  <c r="P1003" i="1"/>
  <c r="S1007" i="1"/>
  <c r="T1007" i="1" s="1"/>
  <c r="P1007" i="1"/>
  <c r="V1007" i="1"/>
  <c r="W1007" i="1" s="1"/>
  <c r="Z1007" i="1"/>
  <c r="AA1007" i="1" s="1"/>
  <c r="S1011" i="1"/>
  <c r="T1011" i="1" s="1"/>
  <c r="Z1011" i="1"/>
  <c r="AA1011" i="1" s="1"/>
  <c r="P1011" i="1"/>
  <c r="V1011" i="1"/>
  <c r="W1011" i="1" s="1"/>
  <c r="S1015" i="1"/>
  <c r="T1015" i="1" s="1"/>
  <c r="P1015" i="1"/>
  <c r="Z1015" i="1"/>
  <c r="AA1015" i="1" s="1"/>
  <c r="V1015" i="1"/>
  <c r="W1015" i="1" s="1"/>
  <c r="S1019" i="1"/>
  <c r="T1019" i="1" s="1"/>
  <c r="Z1019" i="1"/>
  <c r="AA1019" i="1" s="1"/>
  <c r="P1019" i="1"/>
  <c r="V1019" i="1"/>
  <c r="W1019" i="1" s="1"/>
  <c r="S1023" i="1"/>
  <c r="T1023" i="1" s="1"/>
  <c r="P1023" i="1"/>
  <c r="Z1023" i="1"/>
  <c r="AA1023" i="1" s="1"/>
  <c r="V1023" i="1"/>
  <c r="W1023" i="1" s="1"/>
  <c r="S1027" i="1"/>
  <c r="T1027" i="1" s="1"/>
  <c r="V1027" i="1"/>
  <c r="W1027" i="1" s="1"/>
  <c r="Z1027" i="1"/>
  <c r="AA1027" i="1" s="1"/>
  <c r="P1027" i="1"/>
  <c r="S1031" i="1"/>
  <c r="T1031" i="1" s="1"/>
  <c r="P1031" i="1"/>
  <c r="Z1031" i="1"/>
  <c r="AA1031" i="1" s="1"/>
  <c r="V1031" i="1"/>
  <c r="W1031" i="1" s="1"/>
  <c r="S1035" i="1"/>
  <c r="T1035" i="1" s="1"/>
  <c r="V1035" i="1"/>
  <c r="W1035" i="1" s="1"/>
  <c r="Z1035" i="1"/>
  <c r="AA1035" i="1" s="1"/>
  <c r="P1035" i="1"/>
  <c r="S1039" i="1"/>
  <c r="T1039" i="1" s="1"/>
  <c r="P1039" i="1"/>
  <c r="V1039" i="1"/>
  <c r="W1039" i="1" s="1"/>
  <c r="Z1039" i="1"/>
  <c r="AA1039" i="1" s="1"/>
  <c r="S1043" i="1"/>
  <c r="T1043" i="1" s="1"/>
  <c r="Z1043" i="1"/>
  <c r="AA1043" i="1" s="1"/>
  <c r="P1043" i="1"/>
  <c r="V1043" i="1"/>
  <c r="W1043" i="1" s="1"/>
  <c r="S1047" i="1"/>
  <c r="T1047" i="1" s="1"/>
  <c r="P1047" i="1"/>
  <c r="Z1047" i="1"/>
  <c r="AA1047" i="1" s="1"/>
  <c r="V1047" i="1"/>
  <c r="W1047" i="1" s="1"/>
  <c r="S1051" i="1"/>
  <c r="T1051" i="1" s="1"/>
  <c r="Z1051" i="1"/>
  <c r="AA1051" i="1" s="1"/>
  <c r="P1051" i="1"/>
  <c r="V1051" i="1"/>
  <c r="W1051" i="1" s="1"/>
  <c r="S1055" i="1"/>
  <c r="T1055" i="1" s="1"/>
  <c r="P1055" i="1"/>
  <c r="Z1055" i="1"/>
  <c r="AA1055" i="1" s="1"/>
  <c r="V1055" i="1"/>
  <c r="W1055" i="1" s="1"/>
  <c r="S1059" i="1"/>
  <c r="T1059" i="1" s="1"/>
  <c r="V1059" i="1"/>
  <c r="W1059" i="1" s="1"/>
  <c r="Z1059" i="1"/>
  <c r="AA1059" i="1" s="1"/>
  <c r="P1059" i="1"/>
  <c r="S1063" i="1"/>
  <c r="T1063" i="1" s="1"/>
  <c r="P1063" i="1"/>
  <c r="Z1063" i="1"/>
  <c r="AA1063" i="1" s="1"/>
  <c r="V1063" i="1"/>
  <c r="W1063" i="1" s="1"/>
  <c r="S1067" i="1"/>
  <c r="T1067" i="1" s="1"/>
  <c r="V1067" i="1"/>
  <c r="W1067" i="1" s="1"/>
  <c r="Z1067" i="1"/>
  <c r="AA1067" i="1" s="1"/>
  <c r="P1067" i="1"/>
  <c r="S1071" i="1"/>
  <c r="T1071" i="1" s="1"/>
  <c r="P1071" i="1"/>
  <c r="V1071" i="1"/>
  <c r="W1071" i="1" s="1"/>
  <c r="Z1071" i="1"/>
  <c r="AA1071" i="1" s="1"/>
  <c r="S1075" i="1"/>
  <c r="T1075" i="1" s="1"/>
  <c r="Z1075" i="1"/>
  <c r="AA1075" i="1" s="1"/>
  <c r="P1075" i="1"/>
  <c r="V1075" i="1"/>
  <c r="W1075" i="1" s="1"/>
  <c r="S1079" i="1"/>
  <c r="T1079" i="1" s="1"/>
  <c r="P1079" i="1"/>
  <c r="Z1079" i="1"/>
  <c r="AA1079" i="1" s="1"/>
  <c r="V1079" i="1"/>
  <c r="W1079" i="1" s="1"/>
  <c r="S1083" i="1"/>
  <c r="T1083" i="1" s="1"/>
  <c r="Z1083" i="1"/>
  <c r="AA1083" i="1" s="1"/>
  <c r="P1083" i="1"/>
  <c r="V1083" i="1"/>
  <c r="W1083" i="1" s="1"/>
  <c r="S1087" i="1"/>
  <c r="T1087" i="1" s="1"/>
  <c r="P1087" i="1"/>
  <c r="Z1087" i="1"/>
  <c r="AA1087" i="1" s="1"/>
  <c r="V1087" i="1"/>
  <c r="W1087" i="1" s="1"/>
  <c r="S1091" i="1"/>
  <c r="T1091" i="1" s="1"/>
  <c r="Z1091" i="1"/>
  <c r="AA1091" i="1" s="1"/>
  <c r="P1091" i="1"/>
  <c r="V1091" i="1"/>
  <c r="W1091" i="1" s="1"/>
  <c r="S1095" i="1"/>
  <c r="T1095" i="1" s="1"/>
  <c r="V1095" i="1"/>
  <c r="W1095" i="1" s="1"/>
  <c r="P1095" i="1"/>
  <c r="Z1095" i="1"/>
  <c r="AA1095" i="1" s="1"/>
  <c r="S1099" i="1"/>
  <c r="T1099" i="1" s="1"/>
  <c r="Z1099" i="1"/>
  <c r="AA1099" i="1" s="1"/>
  <c r="P1099" i="1"/>
  <c r="V1099" i="1"/>
  <c r="W1099" i="1" s="1"/>
  <c r="S1103" i="1"/>
  <c r="T1103" i="1" s="1"/>
  <c r="Z1103" i="1"/>
  <c r="AA1103" i="1" s="1"/>
  <c r="V1103" i="1"/>
  <c r="W1103" i="1" s="1"/>
  <c r="P1103" i="1"/>
  <c r="S1107" i="1"/>
  <c r="T1107" i="1" s="1"/>
  <c r="Z1107" i="1"/>
  <c r="AA1107" i="1" s="1"/>
  <c r="V1107" i="1"/>
  <c r="W1107" i="1" s="1"/>
  <c r="P1107" i="1"/>
  <c r="S1111" i="1"/>
  <c r="T1111" i="1" s="1"/>
  <c r="Z1111" i="1"/>
  <c r="AA1111" i="1" s="1"/>
  <c r="V1111" i="1"/>
  <c r="W1111" i="1" s="1"/>
  <c r="P1111" i="1"/>
  <c r="S1115" i="1"/>
  <c r="T1115" i="1" s="1"/>
  <c r="Z1115" i="1"/>
  <c r="AA1115" i="1" s="1"/>
  <c r="V1115" i="1"/>
  <c r="W1115" i="1" s="1"/>
  <c r="P1115" i="1"/>
  <c r="S1119" i="1"/>
  <c r="T1119" i="1" s="1"/>
  <c r="P1119" i="1"/>
  <c r="Z1119" i="1"/>
  <c r="AA1119" i="1" s="1"/>
  <c r="V1119" i="1"/>
  <c r="W1119" i="1" s="1"/>
  <c r="S1123" i="1"/>
  <c r="T1123" i="1" s="1"/>
  <c r="Z1123" i="1"/>
  <c r="AA1123" i="1" s="1"/>
  <c r="P1123" i="1"/>
  <c r="V1123" i="1"/>
  <c r="W1123" i="1" s="1"/>
  <c r="S1127" i="1"/>
  <c r="T1127" i="1" s="1"/>
  <c r="V1127" i="1"/>
  <c r="W1127" i="1" s="1"/>
  <c r="P1127" i="1"/>
  <c r="Z1127" i="1"/>
  <c r="AA1127" i="1" s="1"/>
  <c r="S1131" i="1"/>
  <c r="T1131" i="1" s="1"/>
  <c r="Z1131" i="1"/>
  <c r="AA1131" i="1" s="1"/>
  <c r="P1131" i="1"/>
  <c r="V1131" i="1"/>
  <c r="W1131" i="1" s="1"/>
  <c r="S1135" i="1"/>
  <c r="T1135" i="1" s="1"/>
  <c r="Z1135" i="1"/>
  <c r="AA1135" i="1" s="1"/>
  <c r="V1135" i="1"/>
  <c r="W1135" i="1" s="1"/>
  <c r="P1135" i="1"/>
  <c r="S1139" i="1"/>
  <c r="T1139" i="1" s="1"/>
  <c r="Z1139" i="1"/>
  <c r="AA1139" i="1" s="1"/>
  <c r="V1139" i="1"/>
  <c r="W1139" i="1" s="1"/>
  <c r="P1139" i="1"/>
  <c r="S1143" i="1"/>
  <c r="T1143" i="1" s="1"/>
  <c r="Z1143" i="1"/>
  <c r="AA1143" i="1" s="1"/>
  <c r="V1143" i="1"/>
  <c r="W1143" i="1" s="1"/>
  <c r="P1143" i="1"/>
  <c r="S1147" i="1"/>
  <c r="T1147" i="1" s="1"/>
  <c r="Z1147" i="1"/>
  <c r="AA1147" i="1" s="1"/>
  <c r="V1147" i="1"/>
  <c r="W1147" i="1" s="1"/>
  <c r="P1147" i="1"/>
  <c r="S1151" i="1"/>
  <c r="T1151" i="1" s="1"/>
  <c r="P1151" i="1"/>
  <c r="Z1151" i="1"/>
  <c r="AA1151" i="1" s="1"/>
  <c r="V1151" i="1"/>
  <c r="W1151" i="1" s="1"/>
  <c r="S1155" i="1"/>
  <c r="T1155" i="1" s="1"/>
  <c r="Z1155" i="1"/>
  <c r="AA1155" i="1" s="1"/>
  <c r="P1155" i="1"/>
  <c r="V1155" i="1"/>
  <c r="W1155" i="1" s="1"/>
  <c r="S1159" i="1"/>
  <c r="T1159" i="1" s="1"/>
  <c r="V1159" i="1"/>
  <c r="W1159" i="1" s="1"/>
  <c r="P1159" i="1"/>
  <c r="Z1159" i="1"/>
  <c r="AA1159" i="1" s="1"/>
  <c r="S1163" i="1"/>
  <c r="T1163" i="1" s="1"/>
  <c r="Z1163" i="1"/>
  <c r="AA1163" i="1" s="1"/>
  <c r="P1163" i="1"/>
  <c r="V1163" i="1"/>
  <c r="W1163" i="1" s="1"/>
  <c r="S1167" i="1"/>
  <c r="T1167" i="1" s="1"/>
  <c r="Z1167" i="1"/>
  <c r="AA1167" i="1" s="1"/>
  <c r="V1167" i="1"/>
  <c r="W1167" i="1" s="1"/>
  <c r="P1167" i="1"/>
  <c r="S1171" i="1"/>
  <c r="T1171" i="1" s="1"/>
  <c r="Z1171" i="1"/>
  <c r="AA1171" i="1" s="1"/>
  <c r="V1171" i="1"/>
  <c r="W1171" i="1" s="1"/>
  <c r="P1171" i="1"/>
  <c r="S1175" i="1"/>
  <c r="T1175" i="1" s="1"/>
  <c r="Z1175" i="1"/>
  <c r="AA1175" i="1" s="1"/>
  <c r="V1175" i="1"/>
  <c r="W1175" i="1" s="1"/>
  <c r="P1175" i="1"/>
  <c r="S1179" i="1"/>
  <c r="T1179" i="1" s="1"/>
  <c r="Z1179" i="1"/>
  <c r="AA1179" i="1" s="1"/>
  <c r="V1179" i="1"/>
  <c r="W1179" i="1" s="1"/>
  <c r="P1179" i="1"/>
  <c r="S1183" i="1"/>
  <c r="T1183" i="1" s="1"/>
  <c r="P1183" i="1"/>
  <c r="Z1183" i="1"/>
  <c r="AA1183" i="1" s="1"/>
  <c r="V1183" i="1"/>
  <c r="W1183" i="1" s="1"/>
  <c r="S1187" i="1"/>
  <c r="T1187" i="1" s="1"/>
  <c r="Z1187" i="1"/>
  <c r="AA1187" i="1" s="1"/>
  <c r="P1187" i="1"/>
  <c r="V1187" i="1"/>
  <c r="W1187" i="1" s="1"/>
  <c r="S1191" i="1"/>
  <c r="T1191" i="1" s="1"/>
  <c r="V1191" i="1"/>
  <c r="W1191" i="1" s="1"/>
  <c r="P1191" i="1"/>
  <c r="Z1191" i="1"/>
  <c r="AA1191" i="1" s="1"/>
  <c r="S1195" i="1"/>
  <c r="T1195" i="1" s="1"/>
  <c r="Z1195" i="1"/>
  <c r="AA1195" i="1" s="1"/>
  <c r="P1195" i="1"/>
  <c r="V1195" i="1"/>
  <c r="W1195" i="1" s="1"/>
  <c r="S1199" i="1"/>
  <c r="T1199" i="1" s="1"/>
  <c r="Z1199" i="1"/>
  <c r="AA1199" i="1" s="1"/>
  <c r="V1199" i="1"/>
  <c r="W1199" i="1" s="1"/>
  <c r="P1199" i="1"/>
  <c r="S1203" i="1"/>
  <c r="T1203" i="1" s="1"/>
  <c r="Z1203" i="1"/>
  <c r="AA1203" i="1" s="1"/>
  <c r="V1203" i="1"/>
  <c r="W1203" i="1" s="1"/>
  <c r="P1203" i="1"/>
  <c r="S1207" i="1"/>
  <c r="T1207" i="1" s="1"/>
  <c r="Z1207" i="1"/>
  <c r="AA1207" i="1" s="1"/>
  <c r="V1207" i="1"/>
  <c r="W1207" i="1" s="1"/>
  <c r="P1207" i="1"/>
  <c r="S1211" i="1"/>
  <c r="T1211" i="1" s="1"/>
  <c r="Z1211" i="1"/>
  <c r="AA1211" i="1" s="1"/>
  <c r="V1211" i="1"/>
  <c r="W1211" i="1" s="1"/>
  <c r="P1211" i="1"/>
  <c r="S1215" i="1"/>
  <c r="T1215" i="1" s="1"/>
  <c r="P1215" i="1"/>
  <c r="Z1215" i="1"/>
  <c r="AA1215" i="1" s="1"/>
  <c r="V1215" i="1"/>
  <c r="W1215" i="1" s="1"/>
  <c r="S1219" i="1"/>
  <c r="T1219" i="1" s="1"/>
  <c r="Z1219" i="1"/>
  <c r="AA1219" i="1" s="1"/>
  <c r="P1219" i="1"/>
  <c r="V1219" i="1"/>
  <c r="W1219" i="1" s="1"/>
  <c r="S1223" i="1"/>
  <c r="T1223" i="1" s="1"/>
  <c r="V1223" i="1"/>
  <c r="W1223" i="1" s="1"/>
  <c r="P1223" i="1"/>
  <c r="Z1223" i="1"/>
  <c r="AA1223" i="1" s="1"/>
  <c r="S1227" i="1"/>
  <c r="T1227" i="1" s="1"/>
  <c r="Z1227" i="1"/>
  <c r="AA1227" i="1" s="1"/>
  <c r="P1227" i="1"/>
  <c r="V1227" i="1"/>
  <c r="W1227" i="1" s="1"/>
  <c r="S1231" i="1"/>
  <c r="T1231" i="1" s="1"/>
  <c r="Z1231" i="1"/>
  <c r="AA1231" i="1" s="1"/>
  <c r="V1231" i="1"/>
  <c r="W1231" i="1" s="1"/>
  <c r="P1231" i="1"/>
  <c r="S1235" i="1"/>
  <c r="T1235" i="1" s="1"/>
  <c r="Z1235" i="1"/>
  <c r="AA1235" i="1" s="1"/>
  <c r="V1235" i="1"/>
  <c r="W1235" i="1" s="1"/>
  <c r="P1235" i="1"/>
  <c r="S1239" i="1"/>
  <c r="T1239" i="1" s="1"/>
  <c r="Z1239" i="1"/>
  <c r="AA1239" i="1" s="1"/>
  <c r="V1239" i="1"/>
  <c r="W1239" i="1" s="1"/>
  <c r="P1239" i="1"/>
  <c r="S1243" i="1"/>
  <c r="T1243" i="1" s="1"/>
  <c r="Z1243" i="1"/>
  <c r="AA1243" i="1" s="1"/>
  <c r="V1243" i="1"/>
  <c r="W1243" i="1" s="1"/>
  <c r="P1243" i="1"/>
  <c r="S1247" i="1"/>
  <c r="T1247" i="1" s="1"/>
  <c r="P1247" i="1"/>
  <c r="Z1247" i="1"/>
  <c r="AA1247" i="1" s="1"/>
  <c r="V1247" i="1"/>
  <c r="W1247" i="1" s="1"/>
  <c r="AB1263" i="1"/>
  <c r="AC1263" i="1" s="1"/>
  <c r="X1263" i="1"/>
  <c r="Y1263" i="1" s="1"/>
  <c r="P1277" i="1"/>
  <c r="V1277" i="1"/>
  <c r="W1277" i="1" s="1"/>
  <c r="S1277" i="1"/>
  <c r="T1277" i="1" s="1"/>
  <c r="Z1277" i="1"/>
  <c r="AA1277" i="1" s="1"/>
  <c r="AB1295" i="1"/>
  <c r="AC1295" i="1" s="1"/>
  <c r="X1295" i="1"/>
  <c r="Y1295" i="1" s="1"/>
  <c r="P1309" i="1"/>
  <c r="V1309" i="1"/>
  <c r="W1309" i="1" s="1"/>
  <c r="S1309" i="1"/>
  <c r="T1309" i="1" s="1"/>
  <c r="Z1309" i="1"/>
  <c r="AA1309" i="1" s="1"/>
  <c r="AB1331" i="1"/>
  <c r="AC1331" i="1" s="1"/>
  <c r="X1331" i="1"/>
  <c r="Y1331" i="1" s="1"/>
  <c r="P1345" i="1"/>
  <c r="V1345" i="1"/>
  <c r="W1345" i="1" s="1"/>
  <c r="S1345" i="1"/>
  <c r="T1345" i="1" s="1"/>
  <c r="Z1345" i="1"/>
  <c r="AA1345" i="1" s="1"/>
  <c r="AB1377" i="1"/>
  <c r="AC1377" i="1" s="1"/>
  <c r="X1377" i="1"/>
  <c r="Y1377" i="1" s="1"/>
  <c r="P1391" i="1"/>
  <c r="V1391" i="1"/>
  <c r="W1391" i="1" s="1"/>
  <c r="S1391" i="1"/>
  <c r="T1391" i="1" s="1"/>
  <c r="Z1391" i="1"/>
  <c r="AA1391" i="1" s="1"/>
  <c r="AB1409" i="1"/>
  <c r="AC1409" i="1" s="1"/>
  <c r="X1409" i="1"/>
  <c r="Y1409" i="1" s="1"/>
  <c r="P1423" i="1"/>
  <c r="V1423" i="1"/>
  <c r="W1423" i="1" s="1"/>
  <c r="S1423" i="1"/>
  <c r="T1423" i="1" s="1"/>
  <c r="Z1423" i="1"/>
  <c r="AA1423" i="1" s="1"/>
  <c r="AB1441" i="1"/>
  <c r="AC1441" i="1" s="1"/>
  <c r="X1441" i="1"/>
  <c r="Y1441" i="1" s="1"/>
  <c r="P1455" i="1"/>
  <c r="V1455" i="1"/>
  <c r="W1455" i="1" s="1"/>
  <c r="S1455" i="1"/>
  <c r="T1455" i="1" s="1"/>
  <c r="Z1455" i="1"/>
  <c r="AA1455" i="1" s="1"/>
  <c r="AB1476" i="1"/>
  <c r="AC1476" i="1" s="1"/>
  <c r="X1476" i="1"/>
  <c r="Y1476" i="1" s="1"/>
  <c r="P1491" i="1"/>
  <c r="V1491" i="1"/>
  <c r="W1491" i="1" s="1"/>
  <c r="S1491" i="1"/>
  <c r="T1491" i="1" s="1"/>
  <c r="Z1491" i="1"/>
  <c r="AA1491" i="1" s="1"/>
  <c r="AB1509" i="1"/>
  <c r="AC1509" i="1" s="1"/>
  <c r="X1509" i="1"/>
  <c r="Y1509" i="1" s="1"/>
  <c r="AB1528" i="1"/>
  <c r="AC1528" i="1" s="1"/>
  <c r="X1528" i="1"/>
  <c r="Y1528" i="1" s="1"/>
  <c r="AB1544" i="1"/>
  <c r="AC1544" i="1" s="1"/>
  <c r="X1544" i="1"/>
  <c r="Y1544" i="1" s="1"/>
  <c r="AB1560" i="1"/>
  <c r="AC1560" i="1" s="1"/>
  <c r="X1560" i="1"/>
  <c r="Y1560" i="1" s="1"/>
  <c r="AB1599" i="1"/>
  <c r="AC1599" i="1" s="1"/>
  <c r="X1599" i="1"/>
  <c r="Y1599" i="1" s="1"/>
  <c r="AB1615" i="1"/>
  <c r="AC1615" i="1" s="1"/>
  <c r="X1615" i="1"/>
  <c r="Y1615" i="1" s="1"/>
  <c r="AB1631" i="1"/>
  <c r="AC1631" i="1" s="1"/>
  <c r="X1631" i="1"/>
  <c r="Y1631" i="1" s="1"/>
  <c r="AB1647" i="1"/>
  <c r="AC1647" i="1" s="1"/>
  <c r="X1647" i="1"/>
  <c r="Y1647" i="1" s="1"/>
  <c r="AB1663" i="1"/>
  <c r="AC1663" i="1" s="1"/>
  <c r="X1663" i="1"/>
  <c r="Y1663" i="1" s="1"/>
  <c r="AB1679" i="1"/>
  <c r="AC1679" i="1" s="1"/>
  <c r="X1679" i="1"/>
  <c r="Y1679" i="1" s="1"/>
  <c r="AB1695" i="1"/>
  <c r="AC1695" i="1" s="1"/>
  <c r="X1695" i="1"/>
  <c r="Y1695" i="1" s="1"/>
  <c r="AB1711" i="1"/>
  <c r="AC1711" i="1" s="1"/>
  <c r="X1711" i="1"/>
  <c r="Y1711" i="1" s="1"/>
  <c r="AB1727" i="1"/>
  <c r="AC1727" i="1" s="1"/>
  <c r="X1727" i="1"/>
  <c r="Y1727" i="1" s="1"/>
  <c r="AB1743" i="1"/>
  <c r="AC1743" i="1" s="1"/>
  <c r="X1743" i="1"/>
  <c r="Y1743" i="1" s="1"/>
  <c r="AB1759" i="1"/>
  <c r="AC1759" i="1" s="1"/>
  <c r="X1759" i="1"/>
  <c r="Y1759" i="1" s="1"/>
  <c r="AB1980" i="1"/>
  <c r="AC1980" i="1" s="1"/>
  <c r="X1980" i="1"/>
  <c r="Y1980" i="1" s="1"/>
  <c r="P1275" i="1"/>
  <c r="V1275" i="1"/>
  <c r="W1275" i="1" s="1"/>
  <c r="S1275" i="1"/>
  <c r="T1275" i="1" s="1"/>
  <c r="Z1275" i="1"/>
  <c r="AA1275" i="1" s="1"/>
  <c r="AB1293" i="1"/>
  <c r="AC1293" i="1" s="1"/>
  <c r="X1293" i="1"/>
  <c r="Y1293" i="1" s="1"/>
  <c r="P1307" i="1"/>
  <c r="V1307" i="1"/>
  <c r="W1307" i="1" s="1"/>
  <c r="S1307" i="1"/>
  <c r="T1307" i="1" s="1"/>
  <c r="Z1307" i="1"/>
  <c r="AA1307" i="1" s="1"/>
  <c r="P1327" i="1"/>
  <c r="V1327" i="1"/>
  <c r="W1327" i="1" s="1"/>
  <c r="S1327" i="1"/>
  <c r="T1327" i="1" s="1"/>
  <c r="Z1327" i="1"/>
  <c r="AA1327" i="1" s="1"/>
  <c r="AB1345" i="1"/>
  <c r="AC1345" i="1" s="1"/>
  <c r="X1345" i="1"/>
  <c r="Y1345" i="1" s="1"/>
  <c r="AB1355" i="1"/>
  <c r="AC1355" i="1" s="1"/>
  <c r="X1355" i="1"/>
  <c r="Y1355" i="1" s="1"/>
  <c r="P1373" i="1"/>
  <c r="V1373" i="1"/>
  <c r="W1373" i="1" s="1"/>
  <c r="S1373" i="1"/>
  <c r="T1373" i="1" s="1"/>
  <c r="Z1373" i="1"/>
  <c r="AA1373" i="1" s="1"/>
  <c r="AB1391" i="1"/>
  <c r="AC1391" i="1" s="1"/>
  <c r="X1391" i="1"/>
  <c r="Y1391" i="1" s="1"/>
  <c r="P1405" i="1"/>
  <c r="V1405" i="1"/>
  <c r="W1405" i="1" s="1"/>
  <c r="S1405" i="1"/>
  <c r="T1405" i="1" s="1"/>
  <c r="Z1405" i="1"/>
  <c r="AA1405" i="1" s="1"/>
  <c r="AB1423" i="1"/>
  <c r="AC1423" i="1" s="1"/>
  <c r="X1423" i="1"/>
  <c r="Y1423" i="1" s="1"/>
  <c r="P1437" i="1"/>
  <c r="V1437" i="1"/>
  <c r="W1437" i="1" s="1"/>
  <c r="S1437" i="1"/>
  <c r="T1437" i="1" s="1"/>
  <c r="Z1437" i="1"/>
  <c r="AA1437" i="1" s="1"/>
  <c r="AB1455" i="1"/>
  <c r="AC1455" i="1" s="1"/>
  <c r="X1455" i="1"/>
  <c r="Y1455" i="1" s="1"/>
  <c r="AB1466" i="1"/>
  <c r="AC1466" i="1" s="1"/>
  <c r="X1466" i="1"/>
  <c r="Y1466" i="1" s="1"/>
  <c r="P1480" i="1"/>
  <c r="V1480" i="1"/>
  <c r="W1480" i="1" s="1"/>
  <c r="S1480" i="1"/>
  <c r="T1480" i="1" s="1"/>
  <c r="Z1480" i="1"/>
  <c r="AA1480" i="1" s="1"/>
  <c r="AB1496" i="1"/>
  <c r="AC1496" i="1" s="1"/>
  <c r="X1496" i="1"/>
  <c r="Y1496" i="1" s="1"/>
  <c r="P1520" i="1"/>
  <c r="V1520" i="1"/>
  <c r="W1520" i="1" s="1"/>
  <c r="S1520" i="1"/>
  <c r="T1520" i="1" s="1"/>
  <c r="Z1520" i="1"/>
  <c r="AA1520" i="1" s="1"/>
  <c r="P1536" i="1"/>
  <c r="V1536" i="1"/>
  <c r="W1536" i="1" s="1"/>
  <c r="S1536" i="1"/>
  <c r="T1536" i="1" s="1"/>
  <c r="Z1536" i="1"/>
  <c r="AA1536" i="1" s="1"/>
  <c r="P1552" i="1"/>
  <c r="V1552" i="1"/>
  <c r="W1552" i="1" s="1"/>
  <c r="S1552" i="1"/>
  <c r="T1552" i="1" s="1"/>
  <c r="Z1552" i="1"/>
  <c r="AA1552" i="1" s="1"/>
  <c r="AB1568" i="1"/>
  <c r="AC1568" i="1" s="1"/>
  <c r="X1568" i="1"/>
  <c r="Y1568" i="1" s="1"/>
  <c r="AB1616" i="1"/>
  <c r="AC1616" i="1" s="1"/>
  <c r="X1616" i="1"/>
  <c r="Y1616" i="1" s="1"/>
  <c r="AB1632" i="1"/>
  <c r="AC1632" i="1" s="1"/>
  <c r="X1632" i="1"/>
  <c r="Y1632" i="1" s="1"/>
  <c r="AB1648" i="1"/>
  <c r="AC1648" i="1" s="1"/>
  <c r="X1648" i="1"/>
  <c r="Y1648" i="1" s="1"/>
  <c r="AB1664" i="1"/>
  <c r="AC1664" i="1" s="1"/>
  <c r="X1664" i="1"/>
  <c r="Y1664" i="1" s="1"/>
  <c r="AB1680" i="1"/>
  <c r="AC1680" i="1" s="1"/>
  <c r="X1680" i="1"/>
  <c r="Y1680" i="1" s="1"/>
  <c r="AB1696" i="1"/>
  <c r="AC1696" i="1" s="1"/>
  <c r="X1696" i="1"/>
  <c r="Y1696" i="1" s="1"/>
  <c r="AB1712" i="1"/>
  <c r="AC1712" i="1" s="1"/>
  <c r="X1712" i="1"/>
  <c r="Y1712" i="1" s="1"/>
  <c r="AB1728" i="1"/>
  <c r="AC1728" i="1" s="1"/>
  <c r="X1728" i="1"/>
  <c r="Y1728" i="1" s="1"/>
  <c r="AB1744" i="1"/>
  <c r="AC1744" i="1" s="1"/>
  <c r="X1744" i="1"/>
  <c r="Y1744" i="1" s="1"/>
  <c r="AB1760" i="1"/>
  <c r="AC1760" i="1" s="1"/>
  <c r="X1760" i="1"/>
  <c r="Y1760" i="1" s="1"/>
  <c r="P1823" i="1"/>
  <c r="S1823" i="1"/>
  <c r="T1823" i="1" s="1"/>
  <c r="Z1823" i="1"/>
  <c r="AA1823" i="1" s="1"/>
  <c r="V1823" i="1"/>
  <c r="W1823" i="1" s="1"/>
  <c r="S1306" i="1"/>
  <c r="T1306" i="1" s="1"/>
  <c r="Z1306" i="1"/>
  <c r="AA1306" i="1" s="1"/>
  <c r="V1306" i="1"/>
  <c r="W1306" i="1" s="1"/>
  <c r="P1306" i="1"/>
  <c r="S1310" i="1"/>
  <c r="T1310" i="1" s="1"/>
  <c r="Z1310" i="1"/>
  <c r="AA1310" i="1" s="1"/>
  <c r="V1310" i="1"/>
  <c r="W1310" i="1" s="1"/>
  <c r="P1310" i="1"/>
  <c r="S1314" i="1"/>
  <c r="T1314" i="1" s="1"/>
  <c r="Z1314" i="1"/>
  <c r="AA1314" i="1" s="1"/>
  <c r="V1314" i="1"/>
  <c r="W1314" i="1" s="1"/>
  <c r="P1314" i="1"/>
  <c r="S1346" i="1"/>
  <c r="T1346" i="1" s="1"/>
  <c r="Z1346" i="1"/>
  <c r="AA1346" i="1" s="1"/>
  <c r="V1346" i="1"/>
  <c r="W1346" i="1" s="1"/>
  <c r="P1346" i="1"/>
  <c r="S1350" i="1"/>
  <c r="T1350" i="1" s="1"/>
  <c r="Z1350" i="1"/>
  <c r="AA1350" i="1" s="1"/>
  <c r="V1350" i="1"/>
  <c r="W1350" i="1" s="1"/>
  <c r="P1350" i="1"/>
  <c r="S1354" i="1"/>
  <c r="T1354" i="1" s="1"/>
  <c r="Z1354" i="1"/>
  <c r="AA1354" i="1" s="1"/>
  <c r="V1354" i="1"/>
  <c r="W1354" i="1" s="1"/>
  <c r="P1354" i="1"/>
  <c r="S1358" i="1"/>
  <c r="T1358" i="1" s="1"/>
  <c r="Z1358" i="1"/>
  <c r="AA1358" i="1" s="1"/>
  <c r="V1358" i="1"/>
  <c r="W1358" i="1" s="1"/>
  <c r="P1358" i="1"/>
  <c r="S1465" i="1"/>
  <c r="T1465" i="1" s="1"/>
  <c r="Z1465" i="1"/>
  <c r="AA1465" i="1" s="1"/>
  <c r="V1465" i="1"/>
  <c r="W1465" i="1" s="1"/>
  <c r="P1465" i="1"/>
  <c r="S1469" i="1"/>
  <c r="T1469" i="1" s="1"/>
  <c r="Z1469" i="1"/>
  <c r="AA1469" i="1" s="1"/>
  <c r="V1469" i="1"/>
  <c r="W1469" i="1" s="1"/>
  <c r="P1469" i="1"/>
  <c r="S1473" i="1"/>
  <c r="T1473" i="1" s="1"/>
  <c r="Z1473" i="1"/>
  <c r="AA1473" i="1" s="1"/>
  <c r="V1473" i="1"/>
  <c r="W1473" i="1" s="1"/>
  <c r="P1473" i="1"/>
  <c r="S1477" i="1"/>
  <c r="T1477" i="1" s="1"/>
  <c r="Z1477" i="1"/>
  <c r="AA1477" i="1" s="1"/>
  <c r="V1477" i="1"/>
  <c r="W1477" i="1" s="1"/>
  <c r="P1477" i="1"/>
  <c r="S1481" i="1"/>
  <c r="T1481" i="1" s="1"/>
  <c r="Z1481" i="1"/>
  <c r="AA1481" i="1" s="1"/>
  <c r="V1481" i="1"/>
  <c r="W1481" i="1" s="1"/>
  <c r="P1481" i="1"/>
  <c r="S1485" i="1"/>
  <c r="T1485" i="1" s="1"/>
  <c r="Z1485" i="1"/>
  <c r="AA1485" i="1" s="1"/>
  <c r="V1485" i="1"/>
  <c r="W1485" i="1" s="1"/>
  <c r="P1485" i="1"/>
  <c r="S1489" i="1"/>
  <c r="T1489" i="1" s="1"/>
  <c r="Z1489" i="1"/>
  <c r="AA1489" i="1" s="1"/>
  <c r="V1489" i="1"/>
  <c r="W1489" i="1" s="1"/>
  <c r="P1489" i="1"/>
  <c r="AB1495" i="1"/>
  <c r="AC1495" i="1" s="1"/>
  <c r="X1495" i="1"/>
  <c r="Y1495" i="1" s="1"/>
  <c r="S1502" i="1"/>
  <c r="T1502" i="1" s="1"/>
  <c r="Z1502" i="1"/>
  <c r="AA1502" i="1" s="1"/>
  <c r="V1502" i="1"/>
  <c r="W1502" i="1" s="1"/>
  <c r="P1502" i="1"/>
  <c r="S1506" i="1"/>
  <c r="T1506" i="1" s="1"/>
  <c r="Z1506" i="1"/>
  <c r="AA1506" i="1" s="1"/>
  <c r="V1506" i="1"/>
  <c r="W1506" i="1" s="1"/>
  <c r="P1506" i="1"/>
  <c r="S1510" i="1"/>
  <c r="T1510" i="1" s="1"/>
  <c r="Z1510" i="1"/>
  <c r="AA1510" i="1" s="1"/>
  <c r="V1510" i="1"/>
  <c r="W1510" i="1" s="1"/>
  <c r="P1510" i="1"/>
  <c r="P1516" i="1"/>
  <c r="Z1516" i="1"/>
  <c r="AA1516" i="1" s="1"/>
  <c r="S1516" i="1"/>
  <c r="T1516" i="1" s="1"/>
  <c r="V1516" i="1"/>
  <c r="W1516" i="1" s="1"/>
  <c r="P1524" i="1"/>
  <c r="Z1524" i="1"/>
  <c r="AA1524" i="1" s="1"/>
  <c r="S1524" i="1"/>
  <c r="T1524" i="1" s="1"/>
  <c r="V1524" i="1"/>
  <c r="W1524" i="1" s="1"/>
  <c r="P1532" i="1"/>
  <c r="Z1532" i="1"/>
  <c r="AA1532" i="1" s="1"/>
  <c r="S1532" i="1"/>
  <c r="T1532" i="1" s="1"/>
  <c r="V1532" i="1"/>
  <c r="W1532" i="1" s="1"/>
  <c r="P1540" i="1"/>
  <c r="Z1540" i="1"/>
  <c r="AA1540" i="1" s="1"/>
  <c r="S1540" i="1"/>
  <c r="T1540" i="1" s="1"/>
  <c r="V1540" i="1"/>
  <c r="W1540" i="1" s="1"/>
  <c r="P1548" i="1"/>
  <c r="Z1548" i="1"/>
  <c r="AA1548" i="1" s="1"/>
  <c r="S1548" i="1"/>
  <c r="T1548" i="1" s="1"/>
  <c r="V1548" i="1"/>
  <c r="W1548" i="1" s="1"/>
  <c r="P1556" i="1"/>
  <c r="Z1556" i="1"/>
  <c r="AA1556" i="1" s="1"/>
  <c r="S1556" i="1"/>
  <c r="T1556" i="1" s="1"/>
  <c r="V1556" i="1"/>
  <c r="W1556" i="1" s="1"/>
  <c r="P1564" i="1"/>
  <c r="Z1564" i="1"/>
  <c r="AA1564" i="1" s="1"/>
  <c r="S1564" i="1"/>
  <c r="T1564" i="1" s="1"/>
  <c r="V1564" i="1"/>
  <c r="W1564" i="1" s="1"/>
  <c r="AB1574" i="1"/>
  <c r="AC1574" i="1" s="1"/>
  <c r="X1574" i="1"/>
  <c r="Y1574" i="1" s="1"/>
  <c r="AB1588" i="1"/>
  <c r="AC1588" i="1" s="1"/>
  <c r="X1588" i="1"/>
  <c r="Y1588" i="1" s="1"/>
  <c r="AB1604" i="1"/>
  <c r="AC1604" i="1" s="1"/>
  <c r="X1604" i="1"/>
  <c r="Y1604" i="1" s="1"/>
  <c r="AB1621" i="1"/>
  <c r="AC1621" i="1" s="1"/>
  <c r="X1621" i="1"/>
  <c r="Y1621" i="1" s="1"/>
  <c r="AB1637" i="1"/>
  <c r="AC1637" i="1" s="1"/>
  <c r="X1637" i="1"/>
  <c r="Y1637" i="1" s="1"/>
  <c r="AB1653" i="1"/>
  <c r="AC1653" i="1" s="1"/>
  <c r="X1653" i="1"/>
  <c r="Y1653" i="1" s="1"/>
  <c r="AB1669" i="1"/>
  <c r="AC1669" i="1" s="1"/>
  <c r="X1669" i="1"/>
  <c r="Y1669" i="1" s="1"/>
  <c r="AB1685" i="1"/>
  <c r="AC1685" i="1" s="1"/>
  <c r="X1685" i="1"/>
  <c r="Y1685" i="1" s="1"/>
  <c r="AB1701" i="1"/>
  <c r="AC1701" i="1" s="1"/>
  <c r="X1701" i="1"/>
  <c r="Y1701" i="1" s="1"/>
  <c r="AB1717" i="1"/>
  <c r="AC1717" i="1" s="1"/>
  <c r="X1717" i="1"/>
  <c r="Y1717" i="1" s="1"/>
  <c r="AB1733" i="1"/>
  <c r="AC1733" i="1" s="1"/>
  <c r="X1733" i="1"/>
  <c r="Y1733" i="1" s="1"/>
  <c r="AB1749" i="1"/>
  <c r="AC1749" i="1" s="1"/>
  <c r="X1749" i="1"/>
  <c r="Y1749" i="1" s="1"/>
  <c r="AB1765" i="1"/>
  <c r="AC1765" i="1" s="1"/>
  <c r="X1765" i="1"/>
  <c r="Y1765" i="1" s="1"/>
  <c r="P1864" i="1"/>
  <c r="V1864" i="1"/>
  <c r="W1864" i="1" s="1"/>
  <c r="Z1864" i="1"/>
  <c r="AA1864" i="1" s="1"/>
  <c r="S1864" i="1"/>
  <c r="T1864" i="1" s="1"/>
  <c r="AB988" i="1"/>
  <c r="AC988" i="1" s="1"/>
  <c r="X988" i="1"/>
  <c r="Y988" i="1" s="1"/>
  <c r="AB996" i="1"/>
  <c r="AC996" i="1" s="1"/>
  <c r="X996" i="1"/>
  <c r="Y996" i="1" s="1"/>
  <c r="AB1004" i="1"/>
  <c r="AC1004" i="1" s="1"/>
  <c r="X1004" i="1"/>
  <c r="Y1004" i="1" s="1"/>
  <c r="AB1012" i="1"/>
  <c r="AC1012" i="1" s="1"/>
  <c r="X1012" i="1"/>
  <c r="Y1012" i="1" s="1"/>
  <c r="AB1020" i="1"/>
  <c r="AC1020" i="1" s="1"/>
  <c r="X1020" i="1"/>
  <c r="Y1020" i="1" s="1"/>
  <c r="AB1028" i="1"/>
  <c r="AC1028" i="1" s="1"/>
  <c r="X1028" i="1"/>
  <c r="Y1028" i="1" s="1"/>
  <c r="AB1036" i="1"/>
  <c r="AC1036" i="1" s="1"/>
  <c r="X1036" i="1"/>
  <c r="Y1036" i="1" s="1"/>
  <c r="AB1044" i="1"/>
  <c r="AC1044" i="1" s="1"/>
  <c r="X1044" i="1"/>
  <c r="Y1044" i="1" s="1"/>
  <c r="AB1052" i="1"/>
  <c r="AC1052" i="1" s="1"/>
  <c r="X1052" i="1"/>
  <c r="Y1052" i="1" s="1"/>
  <c r="AB1060" i="1"/>
  <c r="AC1060" i="1" s="1"/>
  <c r="X1060" i="1"/>
  <c r="Y1060" i="1" s="1"/>
  <c r="AB1068" i="1"/>
  <c r="AC1068" i="1" s="1"/>
  <c r="X1068" i="1"/>
  <c r="Y1068" i="1" s="1"/>
  <c r="AB1076" i="1"/>
  <c r="AC1076" i="1" s="1"/>
  <c r="X1076" i="1"/>
  <c r="Y1076" i="1" s="1"/>
  <c r="AB1084" i="1"/>
  <c r="AC1084" i="1" s="1"/>
  <c r="X1084" i="1"/>
  <c r="Y1084" i="1" s="1"/>
  <c r="AB1092" i="1"/>
  <c r="AC1092" i="1" s="1"/>
  <c r="X1092" i="1"/>
  <c r="Y1092" i="1" s="1"/>
  <c r="AB1100" i="1"/>
  <c r="AC1100" i="1" s="1"/>
  <c r="X1100" i="1"/>
  <c r="Y1100" i="1" s="1"/>
  <c r="AB1108" i="1"/>
  <c r="AC1108" i="1" s="1"/>
  <c r="X1108" i="1"/>
  <c r="Y1108" i="1" s="1"/>
  <c r="AB1116" i="1"/>
  <c r="AC1116" i="1" s="1"/>
  <c r="X1116" i="1"/>
  <c r="Y1116" i="1" s="1"/>
  <c r="AB1124" i="1"/>
  <c r="AC1124" i="1" s="1"/>
  <c r="X1124" i="1"/>
  <c r="Y1124" i="1" s="1"/>
  <c r="AB1132" i="1"/>
  <c r="AC1132" i="1" s="1"/>
  <c r="X1132" i="1"/>
  <c r="Y1132" i="1" s="1"/>
  <c r="AB1140" i="1"/>
  <c r="AC1140" i="1" s="1"/>
  <c r="X1140" i="1"/>
  <c r="Y1140" i="1" s="1"/>
  <c r="AB1148" i="1"/>
  <c r="AC1148" i="1" s="1"/>
  <c r="X1148" i="1"/>
  <c r="Y1148" i="1" s="1"/>
  <c r="AB1156" i="1"/>
  <c r="AC1156" i="1" s="1"/>
  <c r="X1156" i="1"/>
  <c r="Y1156" i="1" s="1"/>
  <c r="AB1164" i="1"/>
  <c r="AC1164" i="1" s="1"/>
  <c r="X1164" i="1"/>
  <c r="Y1164" i="1" s="1"/>
  <c r="AB1172" i="1"/>
  <c r="AC1172" i="1" s="1"/>
  <c r="X1172" i="1"/>
  <c r="Y1172" i="1" s="1"/>
  <c r="AB1180" i="1"/>
  <c r="AC1180" i="1" s="1"/>
  <c r="X1180" i="1"/>
  <c r="Y1180" i="1" s="1"/>
  <c r="AB1188" i="1"/>
  <c r="AC1188" i="1" s="1"/>
  <c r="X1188" i="1"/>
  <c r="Y1188" i="1" s="1"/>
  <c r="AB1196" i="1"/>
  <c r="AC1196" i="1" s="1"/>
  <c r="X1196" i="1"/>
  <c r="Y1196" i="1" s="1"/>
  <c r="AB1204" i="1"/>
  <c r="AC1204" i="1" s="1"/>
  <c r="X1204" i="1"/>
  <c r="Y1204" i="1" s="1"/>
  <c r="AB1212" i="1"/>
  <c r="AC1212" i="1" s="1"/>
  <c r="X1212" i="1"/>
  <c r="Y1212" i="1" s="1"/>
  <c r="AB1220" i="1"/>
  <c r="AC1220" i="1" s="1"/>
  <c r="X1220" i="1"/>
  <c r="Y1220" i="1" s="1"/>
  <c r="AB1228" i="1"/>
  <c r="AC1228" i="1" s="1"/>
  <c r="X1228" i="1"/>
  <c r="Y1228" i="1" s="1"/>
  <c r="AB1236" i="1"/>
  <c r="AC1236" i="1" s="1"/>
  <c r="X1236" i="1"/>
  <c r="Y1236" i="1" s="1"/>
  <c r="AB1244" i="1"/>
  <c r="AC1244" i="1" s="1"/>
  <c r="X1244" i="1"/>
  <c r="Y1244" i="1" s="1"/>
  <c r="X1252" i="1"/>
  <c r="Y1252" i="1" s="1"/>
  <c r="AB1252" i="1"/>
  <c r="AC1252" i="1" s="1"/>
  <c r="X1260" i="1"/>
  <c r="Y1260" i="1" s="1"/>
  <c r="AB1260" i="1"/>
  <c r="AC1260" i="1" s="1"/>
  <c r="AB1268" i="1"/>
  <c r="AC1268" i="1" s="1"/>
  <c r="X1268" i="1"/>
  <c r="Y1268" i="1" s="1"/>
  <c r="AB1276" i="1"/>
  <c r="AC1276" i="1" s="1"/>
  <c r="X1276" i="1"/>
  <c r="Y1276" i="1" s="1"/>
  <c r="AB1284" i="1"/>
  <c r="AC1284" i="1" s="1"/>
  <c r="X1284" i="1"/>
  <c r="Y1284" i="1" s="1"/>
  <c r="AB1292" i="1"/>
  <c r="AC1292" i="1" s="1"/>
  <c r="X1292" i="1"/>
  <c r="Y1292" i="1" s="1"/>
  <c r="AB1300" i="1"/>
  <c r="AC1300" i="1" s="1"/>
  <c r="X1300" i="1"/>
  <c r="Y1300" i="1" s="1"/>
  <c r="AB1308" i="1"/>
  <c r="AC1308" i="1" s="1"/>
  <c r="X1308" i="1"/>
  <c r="Y1308" i="1" s="1"/>
  <c r="X1318" i="1"/>
  <c r="Y1318" i="1" s="1"/>
  <c r="AB1318" i="1"/>
  <c r="AC1318" i="1" s="1"/>
  <c r="X1326" i="1"/>
  <c r="Y1326" i="1" s="1"/>
  <c r="AB1326" i="1"/>
  <c r="AC1326" i="1" s="1"/>
  <c r="X1334" i="1"/>
  <c r="Y1334" i="1" s="1"/>
  <c r="AB1334" i="1"/>
  <c r="AC1334" i="1" s="1"/>
  <c r="X1342" i="1"/>
  <c r="Y1342" i="1" s="1"/>
  <c r="AB1342" i="1"/>
  <c r="AC1342" i="1" s="1"/>
  <c r="X1350" i="1"/>
  <c r="Y1350" i="1" s="1"/>
  <c r="AB1350" i="1"/>
  <c r="AC1350" i="1" s="1"/>
  <c r="X1358" i="1"/>
  <c r="Y1358" i="1" s="1"/>
  <c r="AB1358" i="1"/>
  <c r="AC1358" i="1" s="1"/>
  <c r="AB1368" i="1"/>
  <c r="AC1368" i="1" s="1"/>
  <c r="X1368" i="1"/>
  <c r="Y1368" i="1" s="1"/>
  <c r="AB1376" i="1"/>
  <c r="AC1376" i="1" s="1"/>
  <c r="X1376" i="1"/>
  <c r="Y1376" i="1" s="1"/>
  <c r="AB1384" i="1"/>
  <c r="AC1384" i="1" s="1"/>
  <c r="X1384" i="1"/>
  <c r="Y1384" i="1" s="1"/>
  <c r="AB1392" i="1"/>
  <c r="AC1392" i="1" s="1"/>
  <c r="X1392" i="1"/>
  <c r="Y1392" i="1" s="1"/>
  <c r="AB1400" i="1"/>
  <c r="AC1400" i="1" s="1"/>
  <c r="X1400" i="1"/>
  <c r="Y1400" i="1" s="1"/>
  <c r="AB1408" i="1"/>
  <c r="AC1408" i="1" s="1"/>
  <c r="X1408" i="1"/>
  <c r="Y1408" i="1" s="1"/>
  <c r="AB1416" i="1"/>
  <c r="AC1416" i="1" s="1"/>
  <c r="X1416" i="1"/>
  <c r="Y1416" i="1" s="1"/>
  <c r="AB1424" i="1"/>
  <c r="AC1424" i="1" s="1"/>
  <c r="X1424" i="1"/>
  <c r="Y1424" i="1" s="1"/>
  <c r="AB1432" i="1"/>
  <c r="AC1432" i="1" s="1"/>
  <c r="X1432" i="1"/>
  <c r="Y1432" i="1" s="1"/>
  <c r="AB1440" i="1"/>
  <c r="AC1440" i="1" s="1"/>
  <c r="X1440" i="1"/>
  <c r="Y1440" i="1" s="1"/>
  <c r="AB1448" i="1"/>
  <c r="AC1448" i="1" s="1"/>
  <c r="X1448" i="1"/>
  <c r="Y1448" i="1" s="1"/>
  <c r="AB1456" i="1"/>
  <c r="AC1456" i="1" s="1"/>
  <c r="X1456" i="1"/>
  <c r="Y1456" i="1" s="1"/>
  <c r="X1471" i="1"/>
  <c r="Y1471" i="1" s="1"/>
  <c r="AB1471" i="1"/>
  <c r="AC1471" i="1" s="1"/>
  <c r="X1479" i="1"/>
  <c r="Y1479" i="1" s="1"/>
  <c r="AB1479" i="1"/>
  <c r="AC1479" i="1" s="1"/>
  <c r="X1487" i="1"/>
  <c r="Y1487" i="1" s="1"/>
  <c r="AB1487" i="1"/>
  <c r="AC1487" i="1" s="1"/>
  <c r="AB1508" i="1"/>
  <c r="AC1508" i="1" s="1"/>
  <c r="X1508" i="1"/>
  <c r="Y1508" i="1" s="1"/>
  <c r="AB1575" i="1"/>
  <c r="AC1575" i="1" s="1"/>
  <c r="X1575" i="1"/>
  <c r="Y1575" i="1" s="1"/>
  <c r="AB1593" i="1"/>
  <c r="AC1593" i="1" s="1"/>
  <c r="X1593" i="1"/>
  <c r="Y1593" i="1" s="1"/>
  <c r="AB1606" i="1"/>
  <c r="AC1606" i="1" s="1"/>
  <c r="X1606" i="1"/>
  <c r="Y1606" i="1" s="1"/>
  <c r="AB1622" i="1"/>
  <c r="AC1622" i="1" s="1"/>
  <c r="X1622" i="1"/>
  <c r="Y1622" i="1" s="1"/>
  <c r="AB1638" i="1"/>
  <c r="AC1638" i="1" s="1"/>
  <c r="X1638" i="1"/>
  <c r="Y1638" i="1" s="1"/>
  <c r="AB1654" i="1"/>
  <c r="AC1654" i="1" s="1"/>
  <c r="X1654" i="1"/>
  <c r="Y1654" i="1" s="1"/>
  <c r="AB1670" i="1"/>
  <c r="AC1670" i="1" s="1"/>
  <c r="X1670" i="1"/>
  <c r="Y1670" i="1" s="1"/>
  <c r="AB1686" i="1"/>
  <c r="AC1686" i="1" s="1"/>
  <c r="X1686" i="1"/>
  <c r="Y1686" i="1" s="1"/>
  <c r="AB1702" i="1"/>
  <c r="AC1702" i="1" s="1"/>
  <c r="X1702" i="1"/>
  <c r="Y1702" i="1" s="1"/>
  <c r="AB1718" i="1"/>
  <c r="AC1718" i="1" s="1"/>
  <c r="X1718" i="1"/>
  <c r="Y1718" i="1" s="1"/>
  <c r="AB1734" i="1"/>
  <c r="AC1734" i="1" s="1"/>
  <c r="X1734" i="1"/>
  <c r="Y1734" i="1" s="1"/>
  <c r="AB1750" i="1"/>
  <c r="AC1750" i="1" s="1"/>
  <c r="X1750" i="1"/>
  <c r="Y1750" i="1" s="1"/>
  <c r="AB1766" i="1"/>
  <c r="AC1766" i="1" s="1"/>
  <c r="X1766" i="1"/>
  <c r="Y1766" i="1" s="1"/>
  <c r="P1837" i="1"/>
  <c r="S1837" i="1"/>
  <c r="T1837" i="1" s="1"/>
  <c r="Z1837" i="1"/>
  <c r="AA1837" i="1" s="1"/>
  <c r="V1837" i="1"/>
  <c r="W1837" i="1" s="1"/>
  <c r="P1570" i="1"/>
  <c r="Z1570" i="1"/>
  <c r="AA1570" i="1" s="1"/>
  <c r="V1570" i="1"/>
  <c r="W1570" i="1" s="1"/>
  <c r="S1570" i="1"/>
  <c r="T1570" i="1" s="1"/>
  <c r="P1574" i="1"/>
  <c r="Z1574" i="1"/>
  <c r="AA1574" i="1" s="1"/>
  <c r="V1574" i="1"/>
  <c r="W1574" i="1" s="1"/>
  <c r="S1574" i="1"/>
  <c r="T1574" i="1" s="1"/>
  <c r="P1588" i="1"/>
  <c r="Z1588" i="1"/>
  <c r="AA1588" i="1" s="1"/>
  <c r="V1588" i="1"/>
  <c r="W1588" i="1" s="1"/>
  <c r="S1588" i="1"/>
  <c r="T1588" i="1" s="1"/>
  <c r="P1592" i="1"/>
  <c r="Z1592" i="1"/>
  <c r="AA1592" i="1" s="1"/>
  <c r="V1592" i="1"/>
  <c r="W1592" i="1" s="1"/>
  <c r="S1592" i="1"/>
  <c r="T1592" i="1" s="1"/>
  <c r="P1596" i="1"/>
  <c r="Z1596" i="1"/>
  <c r="AA1596" i="1" s="1"/>
  <c r="V1596" i="1"/>
  <c r="W1596" i="1" s="1"/>
  <c r="S1596" i="1"/>
  <c r="T1596" i="1" s="1"/>
  <c r="P1600" i="1"/>
  <c r="Z1600" i="1"/>
  <c r="AA1600" i="1" s="1"/>
  <c r="V1600" i="1"/>
  <c r="W1600" i="1" s="1"/>
  <c r="S1600" i="1"/>
  <c r="T1600" i="1" s="1"/>
  <c r="P1604" i="1"/>
  <c r="Z1604" i="1"/>
  <c r="AA1604" i="1" s="1"/>
  <c r="V1604" i="1"/>
  <c r="W1604" i="1" s="1"/>
  <c r="S1604" i="1"/>
  <c r="T1604" i="1" s="1"/>
  <c r="P1609" i="1"/>
  <c r="Z1609" i="1"/>
  <c r="AA1609" i="1" s="1"/>
  <c r="V1609" i="1"/>
  <c r="W1609" i="1" s="1"/>
  <c r="S1609" i="1"/>
  <c r="T1609" i="1" s="1"/>
  <c r="P1613" i="1"/>
  <c r="Z1613" i="1"/>
  <c r="AA1613" i="1" s="1"/>
  <c r="V1613" i="1"/>
  <c r="W1613" i="1" s="1"/>
  <c r="S1613" i="1"/>
  <c r="T1613" i="1" s="1"/>
  <c r="P1617" i="1"/>
  <c r="Z1617" i="1"/>
  <c r="AA1617" i="1" s="1"/>
  <c r="V1617" i="1"/>
  <c r="W1617" i="1" s="1"/>
  <c r="S1617" i="1"/>
  <c r="T1617" i="1" s="1"/>
  <c r="P1621" i="1"/>
  <c r="Z1621" i="1"/>
  <c r="AA1621" i="1" s="1"/>
  <c r="V1621" i="1"/>
  <c r="W1621" i="1" s="1"/>
  <c r="S1621" i="1"/>
  <c r="T1621" i="1" s="1"/>
  <c r="P1625" i="1"/>
  <c r="Z1625" i="1"/>
  <c r="AA1625" i="1" s="1"/>
  <c r="V1625" i="1"/>
  <c r="W1625" i="1" s="1"/>
  <c r="S1625" i="1"/>
  <c r="T1625" i="1" s="1"/>
  <c r="P1629" i="1"/>
  <c r="Z1629" i="1"/>
  <c r="AA1629" i="1" s="1"/>
  <c r="V1629" i="1"/>
  <c r="W1629" i="1" s="1"/>
  <c r="S1629" i="1"/>
  <c r="T1629" i="1" s="1"/>
  <c r="P1633" i="1"/>
  <c r="Z1633" i="1"/>
  <c r="AA1633" i="1" s="1"/>
  <c r="V1633" i="1"/>
  <c r="W1633" i="1" s="1"/>
  <c r="S1633" i="1"/>
  <c r="T1633" i="1" s="1"/>
  <c r="P1637" i="1"/>
  <c r="Z1637" i="1"/>
  <c r="AA1637" i="1" s="1"/>
  <c r="V1637" i="1"/>
  <c r="W1637" i="1" s="1"/>
  <c r="S1637" i="1"/>
  <c r="T1637" i="1" s="1"/>
  <c r="P1641" i="1"/>
  <c r="Z1641" i="1"/>
  <c r="AA1641" i="1" s="1"/>
  <c r="V1641" i="1"/>
  <c r="W1641" i="1" s="1"/>
  <c r="S1641" i="1"/>
  <c r="T1641" i="1" s="1"/>
  <c r="P1645" i="1"/>
  <c r="Z1645" i="1"/>
  <c r="AA1645" i="1" s="1"/>
  <c r="V1645" i="1"/>
  <c r="W1645" i="1" s="1"/>
  <c r="S1645" i="1"/>
  <c r="T1645" i="1" s="1"/>
  <c r="P1649" i="1"/>
  <c r="Z1649" i="1"/>
  <c r="AA1649" i="1" s="1"/>
  <c r="V1649" i="1"/>
  <c r="W1649" i="1" s="1"/>
  <c r="S1649" i="1"/>
  <c r="T1649" i="1" s="1"/>
  <c r="P1653" i="1"/>
  <c r="Z1653" i="1"/>
  <c r="AA1653" i="1" s="1"/>
  <c r="V1653" i="1"/>
  <c r="W1653" i="1" s="1"/>
  <c r="S1653" i="1"/>
  <c r="T1653" i="1" s="1"/>
  <c r="P1657" i="1"/>
  <c r="Z1657" i="1"/>
  <c r="AA1657" i="1" s="1"/>
  <c r="V1657" i="1"/>
  <c r="W1657" i="1" s="1"/>
  <c r="S1657" i="1"/>
  <c r="T1657" i="1" s="1"/>
  <c r="P1661" i="1"/>
  <c r="Z1661" i="1"/>
  <c r="AA1661" i="1" s="1"/>
  <c r="V1661" i="1"/>
  <c r="W1661" i="1" s="1"/>
  <c r="S1661" i="1"/>
  <c r="T1661" i="1" s="1"/>
  <c r="P1665" i="1"/>
  <c r="Z1665" i="1"/>
  <c r="AA1665" i="1" s="1"/>
  <c r="V1665" i="1"/>
  <c r="W1665" i="1" s="1"/>
  <c r="S1665" i="1"/>
  <c r="T1665" i="1" s="1"/>
  <c r="P1669" i="1"/>
  <c r="Z1669" i="1"/>
  <c r="AA1669" i="1" s="1"/>
  <c r="V1669" i="1"/>
  <c r="W1669" i="1" s="1"/>
  <c r="S1669" i="1"/>
  <c r="T1669" i="1" s="1"/>
  <c r="P1673" i="1"/>
  <c r="Z1673" i="1"/>
  <c r="AA1673" i="1" s="1"/>
  <c r="V1673" i="1"/>
  <c r="W1673" i="1" s="1"/>
  <c r="S1673" i="1"/>
  <c r="T1673" i="1" s="1"/>
  <c r="P1677" i="1"/>
  <c r="Z1677" i="1"/>
  <c r="AA1677" i="1" s="1"/>
  <c r="V1677" i="1"/>
  <c r="W1677" i="1" s="1"/>
  <c r="S1677" i="1"/>
  <c r="T1677" i="1" s="1"/>
  <c r="P1681" i="1"/>
  <c r="Z1681" i="1"/>
  <c r="AA1681" i="1" s="1"/>
  <c r="V1681" i="1"/>
  <c r="W1681" i="1" s="1"/>
  <c r="S1681" i="1"/>
  <c r="T1681" i="1" s="1"/>
  <c r="P1685" i="1"/>
  <c r="Z1685" i="1"/>
  <c r="AA1685" i="1" s="1"/>
  <c r="V1685" i="1"/>
  <c r="W1685" i="1" s="1"/>
  <c r="S1685" i="1"/>
  <c r="T1685" i="1" s="1"/>
  <c r="P1689" i="1"/>
  <c r="Z1689" i="1"/>
  <c r="AA1689" i="1" s="1"/>
  <c r="V1689" i="1"/>
  <c r="W1689" i="1" s="1"/>
  <c r="S1689" i="1"/>
  <c r="T1689" i="1" s="1"/>
  <c r="P1693" i="1"/>
  <c r="Z1693" i="1"/>
  <c r="AA1693" i="1" s="1"/>
  <c r="V1693" i="1"/>
  <c r="W1693" i="1" s="1"/>
  <c r="S1693" i="1"/>
  <c r="T1693" i="1" s="1"/>
  <c r="P1697" i="1"/>
  <c r="Z1697" i="1"/>
  <c r="AA1697" i="1" s="1"/>
  <c r="V1697" i="1"/>
  <c r="W1697" i="1" s="1"/>
  <c r="S1697" i="1"/>
  <c r="T1697" i="1" s="1"/>
  <c r="P1701" i="1"/>
  <c r="Z1701" i="1"/>
  <c r="AA1701" i="1" s="1"/>
  <c r="V1701" i="1"/>
  <c r="W1701" i="1" s="1"/>
  <c r="S1701" i="1"/>
  <c r="T1701" i="1" s="1"/>
  <c r="P1705" i="1"/>
  <c r="Z1705" i="1"/>
  <c r="AA1705" i="1" s="1"/>
  <c r="V1705" i="1"/>
  <c r="W1705" i="1" s="1"/>
  <c r="S1705" i="1"/>
  <c r="T1705" i="1" s="1"/>
  <c r="P1709" i="1"/>
  <c r="Z1709" i="1"/>
  <c r="AA1709" i="1" s="1"/>
  <c r="V1709" i="1"/>
  <c r="W1709" i="1" s="1"/>
  <c r="S1709" i="1"/>
  <c r="T1709" i="1" s="1"/>
  <c r="P1713" i="1"/>
  <c r="Z1713" i="1"/>
  <c r="AA1713" i="1" s="1"/>
  <c r="V1713" i="1"/>
  <c r="W1713" i="1" s="1"/>
  <c r="S1713" i="1"/>
  <c r="T1713" i="1" s="1"/>
  <c r="P1717" i="1"/>
  <c r="Z1717" i="1"/>
  <c r="AA1717" i="1" s="1"/>
  <c r="V1717" i="1"/>
  <c r="W1717" i="1" s="1"/>
  <c r="S1717" i="1"/>
  <c r="T1717" i="1" s="1"/>
  <c r="P1721" i="1"/>
  <c r="Z1721" i="1"/>
  <c r="AA1721" i="1" s="1"/>
  <c r="V1721" i="1"/>
  <c r="W1721" i="1" s="1"/>
  <c r="S1721" i="1"/>
  <c r="T1721" i="1" s="1"/>
  <c r="P1725" i="1"/>
  <c r="Z1725" i="1"/>
  <c r="AA1725" i="1" s="1"/>
  <c r="V1725" i="1"/>
  <c r="W1725" i="1" s="1"/>
  <c r="S1725" i="1"/>
  <c r="T1725" i="1" s="1"/>
  <c r="P1729" i="1"/>
  <c r="Z1729" i="1"/>
  <c r="AA1729" i="1" s="1"/>
  <c r="V1729" i="1"/>
  <c r="W1729" i="1" s="1"/>
  <c r="S1729" i="1"/>
  <c r="T1729" i="1" s="1"/>
  <c r="P1733" i="1"/>
  <c r="Z1733" i="1"/>
  <c r="AA1733" i="1" s="1"/>
  <c r="V1733" i="1"/>
  <c r="W1733" i="1" s="1"/>
  <c r="S1733" i="1"/>
  <c r="T1733" i="1" s="1"/>
  <c r="P1737" i="1"/>
  <c r="Z1737" i="1"/>
  <c r="AA1737" i="1" s="1"/>
  <c r="V1737" i="1"/>
  <c r="W1737" i="1" s="1"/>
  <c r="S1737" i="1"/>
  <c r="T1737" i="1" s="1"/>
  <c r="P1741" i="1"/>
  <c r="Z1741" i="1"/>
  <c r="AA1741" i="1" s="1"/>
  <c r="V1741" i="1"/>
  <c r="W1741" i="1" s="1"/>
  <c r="S1741" i="1"/>
  <c r="T1741" i="1" s="1"/>
  <c r="P1745" i="1"/>
  <c r="Z1745" i="1"/>
  <c r="AA1745" i="1" s="1"/>
  <c r="V1745" i="1"/>
  <c r="W1745" i="1" s="1"/>
  <c r="S1745" i="1"/>
  <c r="T1745" i="1" s="1"/>
  <c r="P1749" i="1"/>
  <c r="Z1749" i="1"/>
  <c r="AA1749" i="1" s="1"/>
  <c r="V1749" i="1"/>
  <c r="W1749" i="1" s="1"/>
  <c r="S1749" i="1"/>
  <c r="T1749" i="1" s="1"/>
  <c r="P1753" i="1"/>
  <c r="Z1753" i="1"/>
  <c r="AA1753" i="1" s="1"/>
  <c r="V1753" i="1"/>
  <c r="W1753" i="1" s="1"/>
  <c r="S1753" i="1"/>
  <c r="T1753" i="1" s="1"/>
  <c r="P1757" i="1"/>
  <c r="Z1757" i="1"/>
  <c r="AA1757" i="1" s="1"/>
  <c r="V1757" i="1"/>
  <c r="W1757" i="1" s="1"/>
  <c r="S1757" i="1"/>
  <c r="T1757" i="1" s="1"/>
  <c r="P1761" i="1"/>
  <c r="Z1761" i="1"/>
  <c r="AA1761" i="1" s="1"/>
  <c r="V1761" i="1"/>
  <c r="W1761" i="1" s="1"/>
  <c r="S1761" i="1"/>
  <c r="T1761" i="1" s="1"/>
  <c r="P1765" i="1"/>
  <c r="Z1765" i="1"/>
  <c r="AA1765" i="1" s="1"/>
  <c r="V1765" i="1"/>
  <c r="W1765" i="1" s="1"/>
  <c r="S1765" i="1"/>
  <c r="T1765" i="1" s="1"/>
  <c r="S1769" i="1"/>
  <c r="T1769" i="1" s="1"/>
  <c r="Z1769" i="1"/>
  <c r="AA1769" i="1" s="1"/>
  <c r="P1769" i="1"/>
  <c r="V1769" i="1"/>
  <c r="W1769" i="1" s="1"/>
  <c r="AB1866" i="1"/>
  <c r="AC1866" i="1" s="1"/>
  <c r="X1866" i="1"/>
  <c r="Y1866" i="1" s="1"/>
  <c r="AB1898" i="1"/>
  <c r="AC1898" i="1" s="1"/>
  <c r="X1898" i="1"/>
  <c r="Y1898" i="1" s="1"/>
  <c r="AB1930" i="1"/>
  <c r="AC1930" i="1" s="1"/>
  <c r="X1930" i="1"/>
  <c r="Y1930" i="1" s="1"/>
  <c r="AB1842" i="1"/>
  <c r="AC1842" i="1" s="1"/>
  <c r="X1842" i="1"/>
  <c r="Y1842" i="1" s="1"/>
  <c r="AB1874" i="1"/>
  <c r="AC1874" i="1" s="1"/>
  <c r="X1874" i="1"/>
  <c r="Y1874" i="1" s="1"/>
  <c r="AB1906" i="1"/>
  <c r="AC1906" i="1" s="1"/>
  <c r="X1906" i="1"/>
  <c r="Y1906" i="1" s="1"/>
  <c r="X1960" i="1"/>
  <c r="Y1960" i="1" s="1"/>
  <c r="AB1960" i="1"/>
  <c r="AC1960" i="1" s="1"/>
  <c r="Z1606" i="1"/>
  <c r="AA1606" i="1" s="1"/>
  <c r="V1606" i="1"/>
  <c r="W1606" i="1" s="1"/>
  <c r="P1606" i="1"/>
  <c r="S1606" i="1"/>
  <c r="T1606" i="1" s="1"/>
  <c r="Z1610" i="1"/>
  <c r="AA1610" i="1" s="1"/>
  <c r="V1610" i="1"/>
  <c r="W1610" i="1" s="1"/>
  <c r="P1610" i="1"/>
  <c r="S1610" i="1"/>
  <c r="T1610" i="1" s="1"/>
  <c r="Z1614" i="1"/>
  <c r="AA1614" i="1" s="1"/>
  <c r="V1614" i="1"/>
  <c r="W1614" i="1" s="1"/>
  <c r="P1614" i="1"/>
  <c r="S1614" i="1"/>
  <c r="T1614" i="1" s="1"/>
  <c r="Z1618" i="1"/>
  <c r="AA1618" i="1" s="1"/>
  <c r="V1618" i="1"/>
  <c r="W1618" i="1" s="1"/>
  <c r="P1618" i="1"/>
  <c r="S1618" i="1"/>
  <c r="T1618" i="1" s="1"/>
  <c r="Z1622" i="1"/>
  <c r="AA1622" i="1" s="1"/>
  <c r="V1622" i="1"/>
  <c r="W1622" i="1" s="1"/>
  <c r="P1622" i="1"/>
  <c r="S1622" i="1"/>
  <c r="T1622" i="1" s="1"/>
  <c r="Z1626" i="1"/>
  <c r="AA1626" i="1" s="1"/>
  <c r="V1626" i="1"/>
  <c r="W1626" i="1" s="1"/>
  <c r="P1626" i="1"/>
  <c r="S1626" i="1"/>
  <c r="T1626" i="1" s="1"/>
  <c r="Z1630" i="1"/>
  <c r="AA1630" i="1" s="1"/>
  <c r="V1630" i="1"/>
  <c r="W1630" i="1" s="1"/>
  <c r="P1630" i="1"/>
  <c r="S1630" i="1"/>
  <c r="T1630" i="1" s="1"/>
  <c r="Z1634" i="1"/>
  <c r="AA1634" i="1" s="1"/>
  <c r="V1634" i="1"/>
  <c r="W1634" i="1" s="1"/>
  <c r="P1634" i="1"/>
  <c r="S1634" i="1"/>
  <c r="T1634" i="1" s="1"/>
  <c r="Z1638" i="1"/>
  <c r="AA1638" i="1" s="1"/>
  <c r="V1638" i="1"/>
  <c r="W1638" i="1" s="1"/>
  <c r="P1638" i="1"/>
  <c r="S1638" i="1"/>
  <c r="T1638" i="1" s="1"/>
  <c r="Z1642" i="1"/>
  <c r="AA1642" i="1" s="1"/>
  <c r="V1642" i="1"/>
  <c r="W1642" i="1" s="1"/>
  <c r="P1642" i="1"/>
  <c r="S1642" i="1"/>
  <c r="T1642" i="1" s="1"/>
  <c r="Z1646" i="1"/>
  <c r="AA1646" i="1" s="1"/>
  <c r="V1646" i="1"/>
  <c r="W1646" i="1" s="1"/>
  <c r="P1646" i="1"/>
  <c r="S1646" i="1"/>
  <c r="T1646" i="1" s="1"/>
  <c r="Z1650" i="1"/>
  <c r="AA1650" i="1" s="1"/>
  <c r="V1650" i="1"/>
  <c r="W1650" i="1" s="1"/>
  <c r="P1650" i="1"/>
  <c r="S1650" i="1"/>
  <c r="T1650" i="1" s="1"/>
  <c r="Z1654" i="1"/>
  <c r="AA1654" i="1" s="1"/>
  <c r="V1654" i="1"/>
  <c r="W1654" i="1" s="1"/>
  <c r="P1654" i="1"/>
  <c r="S1654" i="1"/>
  <c r="T1654" i="1" s="1"/>
  <c r="Z1658" i="1"/>
  <c r="AA1658" i="1" s="1"/>
  <c r="V1658" i="1"/>
  <c r="W1658" i="1" s="1"/>
  <c r="P1658" i="1"/>
  <c r="S1658" i="1"/>
  <c r="T1658" i="1" s="1"/>
  <c r="Z1662" i="1"/>
  <c r="AA1662" i="1" s="1"/>
  <c r="V1662" i="1"/>
  <c r="W1662" i="1" s="1"/>
  <c r="P1662" i="1"/>
  <c r="S1662" i="1"/>
  <c r="T1662" i="1" s="1"/>
  <c r="Z1666" i="1"/>
  <c r="AA1666" i="1" s="1"/>
  <c r="V1666" i="1"/>
  <c r="W1666" i="1" s="1"/>
  <c r="P1666" i="1"/>
  <c r="S1666" i="1"/>
  <c r="T1666" i="1" s="1"/>
  <c r="Z1670" i="1"/>
  <c r="AA1670" i="1" s="1"/>
  <c r="V1670" i="1"/>
  <c r="W1670" i="1" s="1"/>
  <c r="P1670" i="1"/>
  <c r="S1670" i="1"/>
  <c r="T1670" i="1" s="1"/>
  <c r="Z1674" i="1"/>
  <c r="AA1674" i="1" s="1"/>
  <c r="V1674" i="1"/>
  <c r="W1674" i="1" s="1"/>
  <c r="P1674" i="1"/>
  <c r="S1674" i="1"/>
  <c r="T1674" i="1" s="1"/>
  <c r="Z1678" i="1"/>
  <c r="AA1678" i="1" s="1"/>
  <c r="V1678" i="1"/>
  <c r="W1678" i="1" s="1"/>
  <c r="P1678" i="1"/>
  <c r="S1678" i="1"/>
  <c r="T1678" i="1" s="1"/>
  <c r="Z1682" i="1"/>
  <c r="AA1682" i="1" s="1"/>
  <c r="V1682" i="1"/>
  <c r="W1682" i="1" s="1"/>
  <c r="P1682" i="1"/>
  <c r="S1682" i="1"/>
  <c r="T1682" i="1" s="1"/>
  <c r="Z1686" i="1"/>
  <c r="AA1686" i="1" s="1"/>
  <c r="V1686" i="1"/>
  <c r="W1686" i="1" s="1"/>
  <c r="P1686" i="1"/>
  <c r="S1686" i="1"/>
  <c r="T1686" i="1" s="1"/>
  <c r="Z1690" i="1"/>
  <c r="AA1690" i="1" s="1"/>
  <c r="V1690" i="1"/>
  <c r="W1690" i="1" s="1"/>
  <c r="P1690" i="1"/>
  <c r="S1690" i="1"/>
  <c r="T1690" i="1" s="1"/>
  <c r="Z1694" i="1"/>
  <c r="AA1694" i="1" s="1"/>
  <c r="V1694" i="1"/>
  <c r="W1694" i="1" s="1"/>
  <c r="P1694" i="1"/>
  <c r="S1694" i="1"/>
  <c r="T1694" i="1" s="1"/>
  <c r="Z1698" i="1"/>
  <c r="AA1698" i="1" s="1"/>
  <c r="V1698" i="1"/>
  <c r="W1698" i="1" s="1"/>
  <c r="P1698" i="1"/>
  <c r="S1698" i="1"/>
  <c r="T1698" i="1" s="1"/>
  <c r="Z1702" i="1"/>
  <c r="AA1702" i="1" s="1"/>
  <c r="V1702" i="1"/>
  <c r="W1702" i="1" s="1"/>
  <c r="P1702" i="1"/>
  <c r="S1702" i="1"/>
  <c r="T1702" i="1" s="1"/>
  <c r="Z1706" i="1"/>
  <c r="AA1706" i="1" s="1"/>
  <c r="V1706" i="1"/>
  <c r="W1706" i="1" s="1"/>
  <c r="P1706" i="1"/>
  <c r="S1706" i="1"/>
  <c r="T1706" i="1" s="1"/>
  <c r="Z1710" i="1"/>
  <c r="AA1710" i="1" s="1"/>
  <c r="V1710" i="1"/>
  <c r="W1710" i="1" s="1"/>
  <c r="P1710" i="1"/>
  <c r="S1710" i="1"/>
  <c r="T1710" i="1" s="1"/>
  <c r="Z1714" i="1"/>
  <c r="AA1714" i="1" s="1"/>
  <c r="V1714" i="1"/>
  <c r="W1714" i="1" s="1"/>
  <c r="P1714" i="1"/>
  <c r="S1714" i="1"/>
  <c r="T1714" i="1" s="1"/>
  <c r="Z1718" i="1"/>
  <c r="AA1718" i="1" s="1"/>
  <c r="V1718" i="1"/>
  <c r="W1718" i="1" s="1"/>
  <c r="P1718" i="1"/>
  <c r="S1718" i="1"/>
  <c r="T1718" i="1" s="1"/>
  <c r="Z1722" i="1"/>
  <c r="AA1722" i="1" s="1"/>
  <c r="V1722" i="1"/>
  <c r="W1722" i="1" s="1"/>
  <c r="P1722" i="1"/>
  <c r="S1722" i="1"/>
  <c r="T1722" i="1" s="1"/>
  <c r="Z1726" i="1"/>
  <c r="AA1726" i="1" s="1"/>
  <c r="V1726" i="1"/>
  <c r="W1726" i="1" s="1"/>
  <c r="P1726" i="1"/>
  <c r="S1726" i="1"/>
  <c r="T1726" i="1" s="1"/>
  <c r="Z1730" i="1"/>
  <c r="AA1730" i="1" s="1"/>
  <c r="V1730" i="1"/>
  <c r="W1730" i="1" s="1"/>
  <c r="P1730" i="1"/>
  <c r="S1730" i="1"/>
  <c r="T1730" i="1" s="1"/>
  <c r="Z1734" i="1"/>
  <c r="AA1734" i="1" s="1"/>
  <c r="V1734" i="1"/>
  <c r="W1734" i="1" s="1"/>
  <c r="P1734" i="1"/>
  <c r="S1734" i="1"/>
  <c r="T1734" i="1" s="1"/>
  <c r="Z1738" i="1"/>
  <c r="AA1738" i="1" s="1"/>
  <c r="V1738" i="1"/>
  <c r="W1738" i="1" s="1"/>
  <c r="P1738" i="1"/>
  <c r="S1738" i="1"/>
  <c r="T1738" i="1" s="1"/>
  <c r="Z1742" i="1"/>
  <c r="AA1742" i="1" s="1"/>
  <c r="V1742" i="1"/>
  <c r="W1742" i="1" s="1"/>
  <c r="P1742" i="1"/>
  <c r="S1742" i="1"/>
  <c r="T1742" i="1" s="1"/>
  <c r="Z1746" i="1"/>
  <c r="AA1746" i="1" s="1"/>
  <c r="V1746" i="1"/>
  <c r="W1746" i="1" s="1"/>
  <c r="P1746" i="1"/>
  <c r="S1746" i="1"/>
  <c r="T1746" i="1" s="1"/>
  <c r="Z1750" i="1"/>
  <c r="AA1750" i="1" s="1"/>
  <c r="V1750" i="1"/>
  <c r="W1750" i="1" s="1"/>
  <c r="P1750" i="1"/>
  <c r="S1750" i="1"/>
  <c r="T1750" i="1" s="1"/>
  <c r="Z1754" i="1"/>
  <c r="AA1754" i="1" s="1"/>
  <c r="V1754" i="1"/>
  <c r="W1754" i="1" s="1"/>
  <c r="P1754" i="1"/>
  <c r="S1754" i="1"/>
  <c r="T1754" i="1" s="1"/>
  <c r="Z1758" i="1"/>
  <c r="AA1758" i="1" s="1"/>
  <c r="V1758" i="1"/>
  <c r="W1758" i="1" s="1"/>
  <c r="P1758" i="1"/>
  <c r="S1758" i="1"/>
  <c r="T1758" i="1" s="1"/>
  <c r="Z1762" i="1"/>
  <c r="AA1762" i="1" s="1"/>
  <c r="V1762" i="1"/>
  <c r="W1762" i="1" s="1"/>
  <c r="P1762" i="1"/>
  <c r="S1762" i="1"/>
  <c r="T1762" i="1" s="1"/>
  <c r="Z1766" i="1"/>
  <c r="AA1766" i="1" s="1"/>
  <c r="V1766" i="1"/>
  <c r="W1766" i="1" s="1"/>
  <c r="P1766" i="1"/>
  <c r="S1766" i="1"/>
  <c r="T1766" i="1" s="1"/>
  <c r="S1771" i="1"/>
  <c r="T1771" i="1" s="1"/>
  <c r="V1771" i="1"/>
  <c r="W1771" i="1" s="1"/>
  <c r="Z1771" i="1"/>
  <c r="AA1771" i="1" s="1"/>
  <c r="P1771" i="1"/>
  <c r="S1775" i="1"/>
  <c r="T1775" i="1" s="1"/>
  <c r="V1775" i="1"/>
  <c r="W1775" i="1" s="1"/>
  <c r="Z1775" i="1"/>
  <c r="AA1775" i="1" s="1"/>
  <c r="P1775" i="1"/>
  <c r="S1779" i="1"/>
  <c r="T1779" i="1" s="1"/>
  <c r="V1779" i="1"/>
  <c r="W1779" i="1" s="1"/>
  <c r="Z1779" i="1"/>
  <c r="AA1779" i="1" s="1"/>
  <c r="P1779" i="1"/>
  <c r="S1783" i="1"/>
  <c r="T1783" i="1" s="1"/>
  <c r="V1783" i="1"/>
  <c r="W1783" i="1" s="1"/>
  <c r="Z1783" i="1"/>
  <c r="AA1783" i="1" s="1"/>
  <c r="P1783" i="1"/>
  <c r="S1787" i="1"/>
  <c r="T1787" i="1" s="1"/>
  <c r="V1787" i="1"/>
  <c r="W1787" i="1" s="1"/>
  <c r="Z1787" i="1"/>
  <c r="AA1787" i="1" s="1"/>
  <c r="P1787" i="1"/>
  <c r="S1791" i="1"/>
  <c r="T1791" i="1" s="1"/>
  <c r="V1791" i="1"/>
  <c r="W1791" i="1" s="1"/>
  <c r="Z1791" i="1"/>
  <c r="AA1791" i="1" s="1"/>
  <c r="P1791" i="1"/>
  <c r="S1795" i="1"/>
  <c r="T1795" i="1" s="1"/>
  <c r="V1795" i="1"/>
  <c r="W1795" i="1" s="1"/>
  <c r="Z1795" i="1"/>
  <c r="AA1795" i="1" s="1"/>
  <c r="P1795" i="1"/>
  <c r="AB1775" i="1"/>
  <c r="AC1775" i="1" s="1"/>
  <c r="X1775" i="1"/>
  <c r="Y1775" i="1" s="1"/>
  <c r="AB1783" i="1"/>
  <c r="AC1783" i="1" s="1"/>
  <c r="X1783" i="1"/>
  <c r="Y1783" i="1" s="1"/>
  <c r="AB1791" i="1"/>
  <c r="AC1791" i="1" s="1"/>
  <c r="X1791" i="1"/>
  <c r="Y1791" i="1" s="1"/>
  <c r="AB1799" i="1"/>
  <c r="AC1799" i="1" s="1"/>
  <c r="X1799" i="1"/>
  <c r="Y1799" i="1" s="1"/>
  <c r="AB1807" i="1"/>
  <c r="AC1807" i="1" s="1"/>
  <c r="X1807" i="1"/>
  <c r="Y1807" i="1" s="1"/>
  <c r="AB1817" i="1"/>
  <c r="AC1817" i="1" s="1"/>
  <c r="X1817" i="1"/>
  <c r="Y1817" i="1" s="1"/>
  <c r="AB1827" i="1"/>
  <c r="AC1827" i="1" s="1"/>
  <c r="X1827" i="1"/>
  <c r="Y1827" i="1" s="1"/>
  <c r="AB1835" i="1"/>
  <c r="AC1835" i="1" s="1"/>
  <c r="X1835" i="1"/>
  <c r="Y1835" i="1" s="1"/>
  <c r="P1846" i="1"/>
  <c r="V1846" i="1"/>
  <c r="W1846" i="1" s="1"/>
  <c r="Z1846" i="1"/>
  <c r="AA1846" i="1" s="1"/>
  <c r="S1846" i="1"/>
  <c r="T1846" i="1" s="1"/>
  <c r="P1854" i="1"/>
  <c r="V1854" i="1"/>
  <c r="W1854" i="1" s="1"/>
  <c r="Z1854" i="1"/>
  <c r="AA1854" i="1" s="1"/>
  <c r="S1854" i="1"/>
  <c r="T1854" i="1" s="1"/>
  <c r="P1862" i="1"/>
  <c r="V1862" i="1"/>
  <c r="W1862" i="1" s="1"/>
  <c r="Z1862" i="1"/>
  <c r="AA1862" i="1" s="1"/>
  <c r="S1862" i="1"/>
  <c r="T1862" i="1" s="1"/>
  <c r="P1870" i="1"/>
  <c r="V1870" i="1"/>
  <c r="W1870" i="1" s="1"/>
  <c r="Z1870" i="1"/>
  <c r="AA1870" i="1" s="1"/>
  <c r="S1870" i="1"/>
  <c r="T1870" i="1" s="1"/>
  <c r="P1878" i="1"/>
  <c r="V1878" i="1"/>
  <c r="W1878" i="1" s="1"/>
  <c r="Z1878" i="1"/>
  <c r="AA1878" i="1" s="1"/>
  <c r="S1878" i="1"/>
  <c r="T1878" i="1" s="1"/>
  <c r="P1886" i="1"/>
  <c r="V1886" i="1"/>
  <c r="W1886" i="1" s="1"/>
  <c r="Z1886" i="1"/>
  <c r="AA1886" i="1" s="1"/>
  <c r="S1886" i="1"/>
  <c r="T1886" i="1" s="1"/>
  <c r="P1894" i="1"/>
  <c r="V1894" i="1"/>
  <c r="W1894" i="1" s="1"/>
  <c r="Z1894" i="1"/>
  <c r="AA1894" i="1" s="1"/>
  <c r="S1894" i="1"/>
  <c r="T1894" i="1" s="1"/>
  <c r="P1902" i="1"/>
  <c r="V1902" i="1"/>
  <c r="W1902" i="1" s="1"/>
  <c r="Z1902" i="1"/>
  <c r="AA1902" i="1" s="1"/>
  <c r="S1902" i="1"/>
  <c r="T1902" i="1" s="1"/>
  <c r="P1910" i="1"/>
  <c r="V1910" i="1"/>
  <c r="W1910" i="1" s="1"/>
  <c r="Z1910" i="1"/>
  <c r="AA1910" i="1" s="1"/>
  <c r="S1910" i="1"/>
  <c r="T1910" i="1" s="1"/>
  <c r="P1918" i="1"/>
  <c r="V1918" i="1"/>
  <c r="W1918" i="1" s="1"/>
  <c r="Z1918" i="1"/>
  <c r="AA1918" i="1" s="1"/>
  <c r="S1918" i="1"/>
  <c r="T1918" i="1" s="1"/>
  <c r="P1926" i="1"/>
  <c r="V1926" i="1"/>
  <c r="W1926" i="1" s="1"/>
  <c r="Z1926" i="1"/>
  <c r="AA1926" i="1" s="1"/>
  <c r="S1926" i="1"/>
  <c r="T1926" i="1" s="1"/>
  <c r="V1938" i="1"/>
  <c r="W1938" i="1" s="1"/>
  <c r="P1938" i="1"/>
  <c r="S1938" i="1"/>
  <c r="T1938" i="1" s="1"/>
  <c r="Z1938" i="1"/>
  <c r="AA1938" i="1" s="1"/>
  <c r="P1983" i="1"/>
  <c r="S1983" i="1"/>
  <c r="T1983" i="1" s="1"/>
  <c r="Z1983" i="1"/>
  <c r="AA1983" i="1" s="1"/>
  <c r="V1983" i="1"/>
  <c r="W1983" i="1" s="1"/>
  <c r="AB2048" i="1"/>
  <c r="AC2048" i="1" s="1"/>
  <c r="X2048" i="1"/>
  <c r="Y2048" i="1" s="1"/>
  <c r="X1934" i="1"/>
  <c r="Y1934" i="1" s="1"/>
  <c r="AB1934" i="1"/>
  <c r="AC1934" i="1" s="1"/>
  <c r="V1942" i="1"/>
  <c r="W1942" i="1" s="1"/>
  <c r="P1942" i="1"/>
  <c r="Z1942" i="1"/>
  <c r="AA1942" i="1" s="1"/>
  <c r="S1942" i="1"/>
  <c r="T1942" i="1" s="1"/>
  <c r="AB1952" i="1"/>
  <c r="AC1952" i="1" s="1"/>
  <c r="X1952" i="1"/>
  <c r="Y1952" i="1" s="1"/>
  <c r="AB1996" i="1"/>
  <c r="AC1996" i="1" s="1"/>
  <c r="X1996" i="1"/>
  <c r="Y1996" i="1" s="1"/>
  <c r="P2033" i="1"/>
  <c r="S2033" i="1"/>
  <c r="T2033" i="1" s="1"/>
  <c r="Z2033" i="1"/>
  <c r="AA2033" i="1" s="1"/>
  <c r="V2033" i="1"/>
  <c r="W2033" i="1" s="1"/>
  <c r="P2059" i="1"/>
  <c r="Z2059" i="1"/>
  <c r="AA2059" i="1" s="1"/>
  <c r="V2059" i="1"/>
  <c r="W2059" i="1" s="1"/>
  <c r="S2059" i="1"/>
  <c r="T2059" i="1" s="1"/>
  <c r="AB1778" i="1"/>
  <c r="AC1778" i="1" s="1"/>
  <c r="X1778" i="1"/>
  <c r="Y1778" i="1" s="1"/>
  <c r="X1786" i="1"/>
  <c r="Y1786" i="1" s="1"/>
  <c r="AB1786" i="1"/>
  <c r="AC1786" i="1" s="1"/>
  <c r="X1794" i="1"/>
  <c r="Y1794" i="1" s="1"/>
  <c r="AB1794" i="1"/>
  <c r="AC1794" i="1" s="1"/>
  <c r="AB1802" i="1"/>
  <c r="AC1802" i="1" s="1"/>
  <c r="X1802" i="1"/>
  <c r="Y1802" i="1" s="1"/>
  <c r="AB1810" i="1"/>
  <c r="AC1810" i="1" s="1"/>
  <c r="X1810" i="1"/>
  <c r="Y1810" i="1" s="1"/>
  <c r="X1818" i="1"/>
  <c r="Y1818" i="1" s="1"/>
  <c r="AB1818" i="1"/>
  <c r="AC1818" i="1" s="1"/>
  <c r="AB1826" i="1"/>
  <c r="AC1826" i="1" s="1"/>
  <c r="X1826" i="1"/>
  <c r="Y1826" i="1" s="1"/>
  <c r="AB1834" i="1"/>
  <c r="AC1834" i="1" s="1"/>
  <c r="X1834" i="1"/>
  <c r="Y1834" i="1" s="1"/>
  <c r="P1842" i="1"/>
  <c r="S1842" i="1"/>
  <c r="T1842" i="1" s="1"/>
  <c r="V1842" i="1"/>
  <c r="W1842" i="1" s="1"/>
  <c r="Z1842" i="1"/>
  <c r="AA1842" i="1" s="1"/>
  <c r="P1850" i="1"/>
  <c r="S1850" i="1"/>
  <c r="T1850" i="1" s="1"/>
  <c r="V1850" i="1"/>
  <c r="W1850" i="1" s="1"/>
  <c r="Z1850" i="1"/>
  <c r="AA1850" i="1" s="1"/>
  <c r="P1858" i="1"/>
  <c r="S1858" i="1"/>
  <c r="T1858" i="1" s="1"/>
  <c r="V1858" i="1"/>
  <c r="W1858" i="1" s="1"/>
  <c r="Z1858" i="1"/>
  <c r="AA1858" i="1" s="1"/>
  <c r="P1866" i="1"/>
  <c r="S1866" i="1"/>
  <c r="T1866" i="1" s="1"/>
  <c r="V1866" i="1"/>
  <c r="W1866" i="1" s="1"/>
  <c r="Z1866" i="1"/>
  <c r="AA1866" i="1" s="1"/>
  <c r="P1874" i="1"/>
  <c r="S1874" i="1"/>
  <c r="T1874" i="1" s="1"/>
  <c r="V1874" i="1"/>
  <c r="W1874" i="1" s="1"/>
  <c r="Z1874" i="1"/>
  <c r="AA1874" i="1" s="1"/>
  <c r="P1882" i="1"/>
  <c r="S1882" i="1"/>
  <c r="T1882" i="1" s="1"/>
  <c r="V1882" i="1"/>
  <c r="W1882" i="1" s="1"/>
  <c r="Z1882" i="1"/>
  <c r="AA1882" i="1" s="1"/>
  <c r="P1890" i="1"/>
  <c r="S1890" i="1"/>
  <c r="T1890" i="1" s="1"/>
  <c r="V1890" i="1"/>
  <c r="W1890" i="1" s="1"/>
  <c r="Z1890" i="1"/>
  <c r="AA1890" i="1" s="1"/>
  <c r="P1898" i="1"/>
  <c r="S1898" i="1"/>
  <c r="T1898" i="1" s="1"/>
  <c r="V1898" i="1"/>
  <c r="W1898" i="1" s="1"/>
  <c r="Z1898" i="1"/>
  <c r="AA1898" i="1" s="1"/>
  <c r="P1906" i="1"/>
  <c r="S1906" i="1"/>
  <c r="T1906" i="1" s="1"/>
  <c r="V1906" i="1"/>
  <c r="W1906" i="1" s="1"/>
  <c r="Z1906" i="1"/>
  <c r="AA1906" i="1" s="1"/>
  <c r="P1914" i="1"/>
  <c r="S1914" i="1"/>
  <c r="T1914" i="1" s="1"/>
  <c r="V1914" i="1"/>
  <c r="W1914" i="1" s="1"/>
  <c r="Z1914" i="1"/>
  <c r="AA1914" i="1" s="1"/>
  <c r="P1922" i="1"/>
  <c r="S1922" i="1"/>
  <c r="T1922" i="1" s="1"/>
  <c r="V1922" i="1"/>
  <c r="W1922" i="1" s="1"/>
  <c r="Z1922" i="1"/>
  <c r="AA1922" i="1" s="1"/>
  <c r="P1930" i="1"/>
  <c r="S1930" i="1"/>
  <c r="T1930" i="1" s="1"/>
  <c r="V1930" i="1"/>
  <c r="W1930" i="1" s="1"/>
  <c r="Z1930" i="1"/>
  <c r="AA1930" i="1" s="1"/>
  <c r="P1967" i="1"/>
  <c r="S1967" i="1"/>
  <c r="T1967" i="1" s="1"/>
  <c r="Z1967" i="1"/>
  <c r="AA1967" i="1" s="1"/>
  <c r="V1967" i="1"/>
  <c r="W1967" i="1" s="1"/>
  <c r="P2005" i="1"/>
  <c r="S2005" i="1"/>
  <c r="T2005" i="1" s="1"/>
  <c r="Z2005" i="1"/>
  <c r="AA2005" i="1" s="1"/>
  <c r="V2005" i="1"/>
  <c r="W2005" i="1" s="1"/>
  <c r="P1973" i="1"/>
  <c r="S1973" i="1"/>
  <c r="T1973" i="1" s="1"/>
  <c r="Z1973" i="1"/>
  <c r="AA1973" i="1" s="1"/>
  <c r="V1973" i="1"/>
  <c r="W1973" i="1" s="1"/>
  <c r="X1994" i="1"/>
  <c r="Y1994" i="1" s="1"/>
  <c r="AB1994" i="1"/>
  <c r="AC1994" i="1" s="1"/>
  <c r="X2018" i="1"/>
  <c r="Y2018" i="1" s="1"/>
  <c r="AB2018" i="1"/>
  <c r="AC2018" i="1" s="1"/>
  <c r="AB2049" i="1"/>
  <c r="AC2049" i="1" s="1"/>
  <c r="X2049" i="1"/>
  <c r="Y2049" i="1" s="1"/>
  <c r="P2069" i="1"/>
  <c r="S2069" i="1"/>
  <c r="T2069" i="1" s="1"/>
  <c r="Z2069" i="1"/>
  <c r="AA2069" i="1" s="1"/>
  <c r="V2069" i="1"/>
  <c r="W2069" i="1" s="1"/>
  <c r="P2173" i="1"/>
  <c r="S2173" i="1"/>
  <c r="T2173" i="1" s="1"/>
  <c r="Z2173" i="1"/>
  <c r="AA2173" i="1" s="1"/>
  <c r="V2173" i="1"/>
  <c r="W2173" i="1" s="1"/>
  <c r="X1984" i="1"/>
  <c r="Y1984" i="1" s="1"/>
  <c r="AB1984" i="1"/>
  <c r="AC1984" i="1" s="1"/>
  <c r="P1995" i="1"/>
  <c r="S1995" i="1"/>
  <c r="T1995" i="1" s="1"/>
  <c r="V1995" i="1"/>
  <c r="W1995" i="1" s="1"/>
  <c r="Z1995" i="1"/>
  <c r="AA1995" i="1" s="1"/>
  <c r="X2006" i="1"/>
  <c r="Y2006" i="1" s="1"/>
  <c r="AB2006" i="1"/>
  <c r="AC2006" i="1" s="1"/>
  <c r="P2019" i="1"/>
  <c r="S2019" i="1"/>
  <c r="T2019" i="1" s="1"/>
  <c r="V2019" i="1"/>
  <c r="W2019" i="1" s="1"/>
  <c r="Z2019" i="1"/>
  <c r="AA2019" i="1" s="1"/>
  <c r="AB2116" i="1"/>
  <c r="AC2116" i="1" s="1"/>
  <c r="X2116" i="1"/>
  <c r="Y2116" i="1" s="1"/>
  <c r="P2189" i="1"/>
  <c r="S2189" i="1"/>
  <c r="T2189" i="1" s="1"/>
  <c r="Z2189" i="1"/>
  <c r="AA2189" i="1" s="1"/>
  <c r="V2189" i="1"/>
  <c r="W2189" i="1" s="1"/>
  <c r="P1969" i="1"/>
  <c r="S1969" i="1"/>
  <c r="T1969" i="1" s="1"/>
  <c r="V1969" i="1"/>
  <c r="W1969" i="1" s="1"/>
  <c r="Z1969" i="1"/>
  <c r="AA1969" i="1" s="1"/>
  <c r="AB1990" i="1"/>
  <c r="AC1990" i="1" s="1"/>
  <c r="X1990" i="1"/>
  <c r="Y1990" i="1" s="1"/>
  <c r="AB2004" i="1"/>
  <c r="AC2004" i="1" s="1"/>
  <c r="X2004" i="1"/>
  <c r="Y2004" i="1" s="1"/>
  <c r="P2027" i="1"/>
  <c r="S2027" i="1"/>
  <c r="T2027" i="1" s="1"/>
  <c r="V2027" i="1"/>
  <c r="W2027" i="1" s="1"/>
  <c r="Z2027" i="1"/>
  <c r="AA2027" i="1" s="1"/>
  <c r="X2036" i="1"/>
  <c r="Y2036" i="1" s="1"/>
  <c r="AB2036" i="1"/>
  <c r="AC2036" i="1" s="1"/>
  <c r="X2042" i="1"/>
  <c r="Y2042" i="1" s="1"/>
  <c r="AB2042" i="1"/>
  <c r="AC2042" i="1" s="1"/>
  <c r="P2061" i="1"/>
  <c r="S2061" i="1"/>
  <c r="T2061" i="1" s="1"/>
  <c r="Z2061" i="1"/>
  <c r="AA2061" i="1" s="1"/>
  <c r="V2061" i="1"/>
  <c r="W2061" i="1" s="1"/>
  <c r="P2167" i="1"/>
  <c r="S2167" i="1"/>
  <c r="T2167" i="1" s="1"/>
  <c r="Z2167" i="1"/>
  <c r="AA2167" i="1" s="1"/>
  <c r="V2167" i="1"/>
  <c r="W2167" i="1" s="1"/>
  <c r="AB2085" i="1"/>
  <c r="AC2085" i="1" s="1"/>
  <c r="X2085" i="1"/>
  <c r="Y2085" i="1" s="1"/>
  <c r="V2094" i="1"/>
  <c r="W2094" i="1" s="1"/>
  <c r="P2094" i="1"/>
  <c r="Z2094" i="1"/>
  <c r="AA2094" i="1" s="1"/>
  <c r="S2094" i="1"/>
  <c r="T2094" i="1" s="1"/>
  <c r="P2117" i="1"/>
  <c r="S2117" i="1"/>
  <c r="T2117" i="1" s="1"/>
  <c r="Z2117" i="1"/>
  <c r="AA2117" i="1" s="1"/>
  <c r="V2117" i="1"/>
  <c r="W2117" i="1" s="1"/>
  <c r="P2149" i="1"/>
  <c r="S2149" i="1"/>
  <c r="T2149" i="1" s="1"/>
  <c r="Z2149" i="1"/>
  <c r="AA2149" i="1" s="1"/>
  <c r="V2149" i="1"/>
  <c r="W2149" i="1" s="1"/>
  <c r="X2170" i="1"/>
  <c r="Y2170" i="1" s="1"/>
  <c r="AB2170" i="1"/>
  <c r="AC2170" i="1" s="1"/>
  <c r="X2186" i="1"/>
  <c r="Y2186" i="1" s="1"/>
  <c r="AB2186" i="1"/>
  <c r="AC2186" i="1" s="1"/>
  <c r="X2202" i="1"/>
  <c r="Y2202" i="1" s="1"/>
  <c r="AB2202" i="1"/>
  <c r="AC2202" i="1" s="1"/>
  <c r="S2041" i="1"/>
  <c r="T2041" i="1" s="1"/>
  <c r="V2041" i="1"/>
  <c r="W2041" i="1" s="1"/>
  <c r="Z2041" i="1"/>
  <c r="AA2041" i="1" s="1"/>
  <c r="AB2045" i="1"/>
  <c r="AC2045" i="1" s="1"/>
  <c r="X2045" i="1"/>
  <c r="Y2045" i="1" s="1"/>
  <c r="AB2067" i="1"/>
  <c r="AC2067" i="1" s="1"/>
  <c r="X2067" i="1"/>
  <c r="Y2067" i="1" s="1"/>
  <c r="P2081" i="1"/>
  <c r="V2081" i="1"/>
  <c r="W2081" i="1" s="1"/>
  <c r="Z2081" i="1"/>
  <c r="AA2081" i="1" s="1"/>
  <c r="S2081" i="1"/>
  <c r="T2081" i="1" s="1"/>
  <c r="X2114" i="1"/>
  <c r="Y2114" i="1" s="1"/>
  <c r="AB2114" i="1"/>
  <c r="AC2114" i="1" s="1"/>
  <c r="X2130" i="1"/>
  <c r="Y2130" i="1" s="1"/>
  <c r="AB2130" i="1"/>
  <c r="AC2130" i="1" s="1"/>
  <c r="X2146" i="1"/>
  <c r="Y2146" i="1" s="1"/>
  <c r="AB2146" i="1"/>
  <c r="AC2146" i="1" s="1"/>
  <c r="X2162" i="1"/>
  <c r="Y2162" i="1" s="1"/>
  <c r="AB2162" i="1"/>
  <c r="AC2162" i="1" s="1"/>
  <c r="P2037" i="1"/>
  <c r="S2037" i="1"/>
  <c r="T2037" i="1" s="1"/>
  <c r="V2037" i="1"/>
  <c r="W2037" i="1" s="1"/>
  <c r="Z2037" i="1"/>
  <c r="AA2037" i="1" s="1"/>
  <c r="P2063" i="1"/>
  <c r="V2063" i="1"/>
  <c r="W2063" i="1" s="1"/>
  <c r="S2063" i="1"/>
  <c r="T2063" i="1" s="1"/>
  <c r="Z2063" i="1"/>
  <c r="AA2063" i="1" s="1"/>
  <c r="AB2081" i="1"/>
  <c r="AC2081" i="1" s="1"/>
  <c r="X2081" i="1"/>
  <c r="Y2081" i="1" s="1"/>
  <c r="P2109" i="1"/>
  <c r="S2109" i="1"/>
  <c r="T2109" i="1" s="1"/>
  <c r="Z2109" i="1"/>
  <c r="AA2109" i="1" s="1"/>
  <c r="V2109" i="1"/>
  <c r="W2109" i="1" s="1"/>
  <c r="P2141" i="1"/>
  <c r="S2141" i="1"/>
  <c r="T2141" i="1" s="1"/>
  <c r="Z2141" i="1"/>
  <c r="AA2141" i="1" s="1"/>
  <c r="V2141" i="1"/>
  <c r="W2141" i="1" s="1"/>
  <c r="AB2172" i="1"/>
  <c r="AC2172" i="1" s="1"/>
  <c r="X2172" i="1"/>
  <c r="Y2172" i="1" s="1"/>
  <c r="AB2188" i="1"/>
  <c r="AC2188" i="1" s="1"/>
  <c r="X2188" i="1"/>
  <c r="Y2188" i="1" s="1"/>
  <c r="AB2204" i="1"/>
  <c r="AC2204" i="1" s="1"/>
  <c r="X2204" i="1"/>
  <c r="Y2204" i="1" s="1"/>
  <c r="S2212" i="1"/>
  <c r="T2212" i="1" s="1"/>
  <c r="V2212" i="1"/>
  <c r="W2212" i="1" s="1"/>
  <c r="Z2212" i="1"/>
  <c r="AA2212" i="1" s="1"/>
  <c r="P2212" i="1"/>
  <c r="AB1937" i="1"/>
  <c r="AC1937" i="1" s="1"/>
  <c r="X1937" i="1"/>
  <c r="Y1937" i="1" s="1"/>
  <c r="AB1945" i="1"/>
  <c r="AC1945" i="1" s="1"/>
  <c r="X1945" i="1"/>
  <c r="Y1945" i="1" s="1"/>
  <c r="AB1953" i="1"/>
  <c r="AC1953" i="1" s="1"/>
  <c r="X1953" i="1"/>
  <c r="Y1953" i="1" s="1"/>
  <c r="AB1961" i="1"/>
  <c r="AC1961" i="1" s="1"/>
  <c r="X1961" i="1"/>
  <c r="Y1961" i="1" s="1"/>
  <c r="AB1969" i="1"/>
  <c r="AC1969" i="1" s="1"/>
  <c r="X1969" i="1"/>
  <c r="Y1969" i="1" s="1"/>
  <c r="AB1977" i="1"/>
  <c r="AC1977" i="1" s="1"/>
  <c r="X1977" i="1"/>
  <c r="Y1977" i="1" s="1"/>
  <c r="AB1985" i="1"/>
  <c r="AC1985" i="1" s="1"/>
  <c r="X1985" i="1"/>
  <c r="Y1985" i="1" s="1"/>
  <c r="AB1993" i="1"/>
  <c r="AC1993" i="1" s="1"/>
  <c r="X1993" i="1"/>
  <c r="Y1993" i="1" s="1"/>
  <c r="AB2003" i="1"/>
  <c r="AC2003" i="1" s="1"/>
  <c r="X2003" i="1"/>
  <c r="Y2003" i="1" s="1"/>
  <c r="AB2011" i="1"/>
  <c r="AC2011" i="1" s="1"/>
  <c r="X2011" i="1"/>
  <c r="Y2011" i="1" s="1"/>
  <c r="AB2019" i="1"/>
  <c r="AC2019" i="1" s="1"/>
  <c r="X2019" i="1"/>
  <c r="Y2019" i="1" s="1"/>
  <c r="AB2027" i="1"/>
  <c r="AC2027" i="1" s="1"/>
  <c r="X2027" i="1"/>
  <c r="Y2027" i="1" s="1"/>
  <c r="AB2037" i="1"/>
  <c r="AC2037" i="1" s="1"/>
  <c r="X2037" i="1"/>
  <c r="Y2037" i="1" s="1"/>
  <c r="AB2046" i="1"/>
  <c r="AC2046" i="1" s="1"/>
  <c r="X2046" i="1"/>
  <c r="Y2046" i="1" s="1"/>
  <c r="S2052" i="1"/>
  <c r="T2052" i="1" s="1"/>
  <c r="Z2052" i="1"/>
  <c r="AA2052" i="1" s="1"/>
  <c r="V2052" i="1"/>
  <c r="W2052" i="1" s="1"/>
  <c r="P2052" i="1"/>
  <c r="S2056" i="1"/>
  <c r="T2056" i="1" s="1"/>
  <c r="Z2056" i="1"/>
  <c r="AA2056" i="1" s="1"/>
  <c r="V2056" i="1"/>
  <c r="W2056" i="1" s="1"/>
  <c r="P2056" i="1"/>
  <c r="S2060" i="1"/>
  <c r="T2060" i="1" s="1"/>
  <c r="Z2060" i="1"/>
  <c r="AA2060" i="1" s="1"/>
  <c r="V2060" i="1"/>
  <c r="W2060" i="1" s="1"/>
  <c r="P2060" i="1"/>
  <c r="S2064" i="1"/>
  <c r="T2064" i="1" s="1"/>
  <c r="Z2064" i="1"/>
  <c r="AA2064" i="1" s="1"/>
  <c r="V2064" i="1"/>
  <c r="W2064" i="1" s="1"/>
  <c r="P2064" i="1"/>
  <c r="S2068" i="1"/>
  <c r="T2068" i="1" s="1"/>
  <c r="Z2068" i="1"/>
  <c r="AA2068" i="1" s="1"/>
  <c r="V2068" i="1"/>
  <c r="W2068" i="1" s="1"/>
  <c r="P2068" i="1"/>
  <c r="S2072" i="1"/>
  <c r="T2072" i="1" s="1"/>
  <c r="Z2072" i="1"/>
  <c r="AA2072" i="1" s="1"/>
  <c r="V2072" i="1"/>
  <c r="W2072" i="1" s="1"/>
  <c r="P2072" i="1"/>
  <c r="S2076" i="1"/>
  <c r="T2076" i="1" s="1"/>
  <c r="Z2076" i="1"/>
  <c r="AA2076" i="1" s="1"/>
  <c r="V2076" i="1"/>
  <c r="W2076" i="1" s="1"/>
  <c r="P2076" i="1"/>
  <c r="S2080" i="1"/>
  <c r="T2080" i="1" s="1"/>
  <c r="Z2080" i="1"/>
  <c r="AA2080" i="1" s="1"/>
  <c r="V2080" i="1"/>
  <c r="W2080" i="1" s="1"/>
  <c r="P2080" i="1"/>
  <c r="S2084" i="1"/>
  <c r="T2084" i="1" s="1"/>
  <c r="Z2084" i="1"/>
  <c r="AA2084" i="1" s="1"/>
  <c r="V2084" i="1"/>
  <c r="W2084" i="1" s="1"/>
  <c r="P2084" i="1"/>
  <c r="S2088" i="1"/>
  <c r="T2088" i="1" s="1"/>
  <c r="Z2088" i="1"/>
  <c r="AA2088" i="1" s="1"/>
  <c r="V2088" i="1"/>
  <c r="W2088" i="1" s="1"/>
  <c r="P2088" i="1"/>
  <c r="S2092" i="1"/>
  <c r="T2092" i="1" s="1"/>
  <c r="Z2092" i="1"/>
  <c r="AA2092" i="1" s="1"/>
  <c r="V2092" i="1"/>
  <c r="W2092" i="1" s="1"/>
  <c r="P2092" i="1"/>
  <c r="X2098" i="1"/>
  <c r="Y2098" i="1" s="1"/>
  <c r="AB2098" i="1"/>
  <c r="AC2098" i="1" s="1"/>
  <c r="X2106" i="1"/>
  <c r="Y2106" i="1" s="1"/>
  <c r="AB2106" i="1"/>
  <c r="AC2106" i="1" s="1"/>
  <c r="X2128" i="1"/>
  <c r="Y2128" i="1" s="1"/>
  <c r="AB2128" i="1"/>
  <c r="AC2128" i="1" s="1"/>
  <c r="P2139" i="1"/>
  <c r="S2139" i="1"/>
  <c r="T2139" i="1" s="1"/>
  <c r="V2139" i="1"/>
  <c r="W2139" i="1" s="1"/>
  <c r="Z2139" i="1"/>
  <c r="AA2139" i="1" s="1"/>
  <c r="X2160" i="1"/>
  <c r="Y2160" i="1" s="1"/>
  <c r="AB2160" i="1"/>
  <c r="AC2160" i="1" s="1"/>
  <c r="P2171" i="1"/>
  <c r="S2171" i="1"/>
  <c r="T2171" i="1" s="1"/>
  <c r="V2171" i="1"/>
  <c r="W2171" i="1" s="1"/>
  <c r="Z2171" i="1"/>
  <c r="AA2171" i="1" s="1"/>
  <c r="X2192" i="1"/>
  <c r="Y2192" i="1" s="1"/>
  <c r="AB2192" i="1"/>
  <c r="AC2192" i="1" s="1"/>
  <c r="P2203" i="1"/>
  <c r="S2203" i="1"/>
  <c r="T2203" i="1" s="1"/>
  <c r="V2203" i="1"/>
  <c r="W2203" i="1" s="1"/>
  <c r="Z2203" i="1"/>
  <c r="AA2203" i="1" s="1"/>
  <c r="AB2227" i="1"/>
  <c r="AC2227" i="1" s="1"/>
  <c r="X2227" i="1"/>
  <c r="Y2227" i="1" s="1"/>
  <c r="Z1968" i="1"/>
  <c r="AA1968" i="1" s="1"/>
  <c r="V1968" i="1"/>
  <c r="W1968" i="1" s="1"/>
  <c r="P1968" i="1"/>
  <c r="S1968" i="1"/>
  <c r="T1968" i="1" s="1"/>
  <c r="Z1972" i="1"/>
  <c r="AA1972" i="1" s="1"/>
  <c r="V1972" i="1"/>
  <c r="W1972" i="1" s="1"/>
  <c r="S1972" i="1"/>
  <c r="T1972" i="1" s="1"/>
  <c r="P1972" i="1"/>
  <c r="Z1976" i="1"/>
  <c r="AA1976" i="1" s="1"/>
  <c r="V1976" i="1"/>
  <c r="W1976" i="1" s="1"/>
  <c r="P1976" i="1"/>
  <c r="S1976" i="1"/>
  <c r="T1976" i="1" s="1"/>
  <c r="Z1980" i="1"/>
  <c r="AA1980" i="1" s="1"/>
  <c r="V1980" i="1"/>
  <c r="W1980" i="1" s="1"/>
  <c r="S1980" i="1"/>
  <c r="T1980" i="1" s="1"/>
  <c r="P1980" i="1"/>
  <c r="Z1984" i="1"/>
  <c r="AA1984" i="1" s="1"/>
  <c r="V1984" i="1"/>
  <c r="W1984" i="1" s="1"/>
  <c r="P1984" i="1"/>
  <c r="S1984" i="1"/>
  <c r="T1984" i="1" s="1"/>
  <c r="Z1988" i="1"/>
  <c r="AA1988" i="1" s="1"/>
  <c r="V1988" i="1"/>
  <c r="W1988" i="1" s="1"/>
  <c r="S1988" i="1"/>
  <c r="T1988" i="1" s="1"/>
  <c r="P1988" i="1"/>
  <c r="Z1992" i="1"/>
  <c r="AA1992" i="1" s="1"/>
  <c r="V1992" i="1"/>
  <c r="W1992" i="1" s="1"/>
  <c r="P1992" i="1"/>
  <c r="S1992" i="1"/>
  <c r="T1992" i="1" s="1"/>
  <c r="Z1996" i="1"/>
  <c r="AA1996" i="1" s="1"/>
  <c r="V1996" i="1"/>
  <c r="W1996" i="1" s="1"/>
  <c r="S1996" i="1"/>
  <c r="T1996" i="1" s="1"/>
  <c r="P1996" i="1"/>
  <c r="Z2000" i="1"/>
  <c r="AA2000" i="1" s="1"/>
  <c r="V2000" i="1"/>
  <c r="W2000" i="1" s="1"/>
  <c r="P2000" i="1"/>
  <c r="S2000" i="1"/>
  <c r="T2000" i="1" s="1"/>
  <c r="Z2004" i="1"/>
  <c r="AA2004" i="1" s="1"/>
  <c r="V2004" i="1"/>
  <c r="W2004" i="1" s="1"/>
  <c r="S2004" i="1"/>
  <c r="T2004" i="1" s="1"/>
  <c r="P2004" i="1"/>
  <c r="Z2008" i="1"/>
  <c r="AA2008" i="1" s="1"/>
  <c r="V2008" i="1"/>
  <c r="W2008" i="1" s="1"/>
  <c r="S2008" i="1"/>
  <c r="T2008" i="1" s="1"/>
  <c r="P2008" i="1"/>
  <c r="Z2012" i="1"/>
  <c r="AA2012" i="1" s="1"/>
  <c r="V2012" i="1"/>
  <c r="W2012" i="1" s="1"/>
  <c r="S2012" i="1"/>
  <c r="T2012" i="1" s="1"/>
  <c r="P2012" i="1"/>
  <c r="Z2026" i="1"/>
  <c r="AA2026" i="1" s="1"/>
  <c r="V2026" i="1"/>
  <c r="W2026" i="1" s="1"/>
  <c r="P2026" i="1"/>
  <c r="S2026" i="1"/>
  <c r="T2026" i="1" s="1"/>
  <c r="Z2030" i="1"/>
  <c r="AA2030" i="1" s="1"/>
  <c r="V2030" i="1"/>
  <c r="W2030" i="1" s="1"/>
  <c r="S2030" i="1"/>
  <c r="T2030" i="1" s="1"/>
  <c r="P2030" i="1"/>
  <c r="Z2034" i="1"/>
  <c r="AA2034" i="1" s="1"/>
  <c r="V2034" i="1"/>
  <c r="W2034" i="1" s="1"/>
  <c r="S2034" i="1"/>
  <c r="T2034" i="1" s="1"/>
  <c r="P2034" i="1"/>
  <c r="Z2038" i="1"/>
  <c r="AA2038" i="1" s="1"/>
  <c r="V2038" i="1"/>
  <c r="W2038" i="1" s="1"/>
  <c r="S2038" i="1"/>
  <c r="T2038" i="1" s="1"/>
  <c r="P2038" i="1"/>
  <c r="Z2044" i="1"/>
  <c r="AA2044" i="1" s="1"/>
  <c r="V2044" i="1"/>
  <c r="W2044" i="1" s="1"/>
  <c r="S2044" i="1"/>
  <c r="T2044" i="1" s="1"/>
  <c r="X2047" i="1"/>
  <c r="Y2047" i="1" s="1"/>
  <c r="AB2047" i="1"/>
  <c r="AC2047" i="1" s="1"/>
  <c r="X2052" i="1"/>
  <c r="Y2052" i="1" s="1"/>
  <c r="AB2052" i="1"/>
  <c r="AC2052" i="1" s="1"/>
  <c r="X2060" i="1"/>
  <c r="Y2060" i="1" s="1"/>
  <c r="AB2060" i="1"/>
  <c r="AC2060" i="1" s="1"/>
  <c r="X2068" i="1"/>
  <c r="Y2068" i="1" s="1"/>
  <c r="AB2068" i="1"/>
  <c r="AC2068" i="1" s="1"/>
  <c r="X2076" i="1"/>
  <c r="Y2076" i="1" s="1"/>
  <c r="AB2076" i="1"/>
  <c r="AC2076" i="1" s="1"/>
  <c r="X2084" i="1"/>
  <c r="Y2084" i="1" s="1"/>
  <c r="AB2084" i="1"/>
  <c r="AC2084" i="1" s="1"/>
  <c r="X2092" i="1"/>
  <c r="Y2092" i="1" s="1"/>
  <c r="AB2092" i="1"/>
  <c r="AC2092" i="1" s="1"/>
  <c r="S2097" i="1"/>
  <c r="T2097" i="1" s="1"/>
  <c r="V2097" i="1"/>
  <c r="W2097" i="1" s="1"/>
  <c r="Z2097" i="1"/>
  <c r="AA2097" i="1" s="1"/>
  <c r="P2097" i="1"/>
  <c r="S2101" i="1"/>
  <c r="T2101" i="1" s="1"/>
  <c r="Z2101" i="1"/>
  <c r="AA2101" i="1" s="1"/>
  <c r="P2101" i="1"/>
  <c r="V2101" i="1"/>
  <c r="W2101" i="1" s="1"/>
  <c r="S2105" i="1"/>
  <c r="T2105" i="1" s="1"/>
  <c r="V2105" i="1"/>
  <c r="W2105" i="1" s="1"/>
  <c r="Z2105" i="1"/>
  <c r="AA2105" i="1" s="1"/>
  <c r="P2105" i="1"/>
  <c r="P2113" i="1"/>
  <c r="S2113" i="1"/>
  <c r="T2113" i="1" s="1"/>
  <c r="V2113" i="1"/>
  <c r="W2113" i="1" s="1"/>
  <c r="Z2113" i="1"/>
  <c r="AA2113" i="1" s="1"/>
  <c r="AB2134" i="1"/>
  <c r="AC2134" i="1" s="1"/>
  <c r="X2134" i="1"/>
  <c r="Y2134" i="1" s="1"/>
  <c r="P2145" i="1"/>
  <c r="S2145" i="1"/>
  <c r="T2145" i="1" s="1"/>
  <c r="V2145" i="1"/>
  <c r="W2145" i="1" s="1"/>
  <c r="Z2145" i="1"/>
  <c r="AA2145" i="1" s="1"/>
  <c r="AB2166" i="1"/>
  <c r="AC2166" i="1" s="1"/>
  <c r="X2166" i="1"/>
  <c r="Y2166" i="1" s="1"/>
  <c r="P2177" i="1"/>
  <c r="S2177" i="1"/>
  <c r="T2177" i="1" s="1"/>
  <c r="V2177" i="1"/>
  <c r="W2177" i="1" s="1"/>
  <c r="Z2177" i="1"/>
  <c r="AA2177" i="1" s="1"/>
  <c r="AB2198" i="1"/>
  <c r="AC2198" i="1" s="1"/>
  <c r="X2198" i="1"/>
  <c r="Y2198" i="1" s="1"/>
  <c r="P2209" i="1"/>
  <c r="S2209" i="1"/>
  <c r="T2209" i="1" s="1"/>
  <c r="V2209" i="1"/>
  <c r="W2209" i="1" s="1"/>
  <c r="Z2209" i="1"/>
  <c r="AA2209" i="1" s="1"/>
  <c r="AB2278" i="1"/>
  <c r="AC2278" i="1" s="1"/>
  <c r="X2278" i="1"/>
  <c r="Y2278" i="1" s="1"/>
  <c r="P2267" i="1"/>
  <c r="V2267" i="1"/>
  <c r="W2267" i="1" s="1"/>
  <c r="S2267" i="1"/>
  <c r="T2267" i="1" s="1"/>
  <c r="Z2267" i="1"/>
  <c r="AA2267" i="1" s="1"/>
  <c r="P2309" i="1"/>
  <c r="V2309" i="1"/>
  <c r="W2309" i="1" s="1"/>
  <c r="S2309" i="1"/>
  <c r="T2309" i="1" s="1"/>
  <c r="Z2309" i="1"/>
  <c r="AA2309" i="1" s="1"/>
  <c r="S2342" i="1"/>
  <c r="T2342" i="1" s="1"/>
  <c r="Z2342" i="1"/>
  <c r="AA2342" i="1" s="1"/>
  <c r="P2342" i="1"/>
  <c r="V2342" i="1"/>
  <c r="W2342" i="1" s="1"/>
  <c r="S2385" i="1"/>
  <c r="T2385" i="1" s="1"/>
  <c r="V2385" i="1"/>
  <c r="W2385" i="1" s="1"/>
  <c r="Z2385" i="1"/>
  <c r="AA2385" i="1" s="1"/>
  <c r="P2385" i="1"/>
  <c r="AB2225" i="1"/>
  <c r="AC2225" i="1" s="1"/>
  <c r="X2225" i="1"/>
  <c r="Y2225" i="1" s="1"/>
  <c r="P2247" i="1"/>
  <c r="V2247" i="1"/>
  <c r="W2247" i="1" s="1"/>
  <c r="S2247" i="1"/>
  <c r="T2247" i="1" s="1"/>
  <c r="Z2247" i="1"/>
  <c r="AA2247" i="1" s="1"/>
  <c r="AB2285" i="1"/>
  <c r="AC2285" i="1" s="1"/>
  <c r="X2285" i="1"/>
  <c r="Y2285" i="1" s="1"/>
  <c r="AB2327" i="1"/>
  <c r="AC2327" i="1" s="1"/>
  <c r="X2327" i="1"/>
  <c r="Y2327" i="1" s="1"/>
  <c r="X2097" i="1"/>
  <c r="Y2097" i="1" s="1"/>
  <c r="AB2097" i="1"/>
  <c r="AC2097" i="1" s="1"/>
  <c r="X2105" i="1"/>
  <c r="Y2105" i="1" s="1"/>
  <c r="AB2105" i="1"/>
  <c r="AC2105" i="1" s="1"/>
  <c r="AB2113" i="1"/>
  <c r="AC2113" i="1" s="1"/>
  <c r="X2113" i="1"/>
  <c r="Y2113" i="1" s="1"/>
  <c r="AB2121" i="1"/>
  <c r="AC2121" i="1" s="1"/>
  <c r="X2121" i="1"/>
  <c r="Y2121" i="1" s="1"/>
  <c r="AB2129" i="1"/>
  <c r="AC2129" i="1" s="1"/>
  <c r="X2129" i="1"/>
  <c r="Y2129" i="1" s="1"/>
  <c r="AB2137" i="1"/>
  <c r="AC2137" i="1" s="1"/>
  <c r="X2137" i="1"/>
  <c r="Y2137" i="1" s="1"/>
  <c r="AB2145" i="1"/>
  <c r="AC2145" i="1" s="1"/>
  <c r="X2145" i="1"/>
  <c r="Y2145" i="1" s="1"/>
  <c r="AB2153" i="1"/>
  <c r="AC2153" i="1" s="1"/>
  <c r="X2153" i="1"/>
  <c r="Y2153" i="1" s="1"/>
  <c r="AB2161" i="1"/>
  <c r="AC2161" i="1" s="1"/>
  <c r="X2161" i="1"/>
  <c r="Y2161" i="1" s="1"/>
  <c r="AB2169" i="1"/>
  <c r="AC2169" i="1" s="1"/>
  <c r="X2169" i="1"/>
  <c r="Y2169" i="1" s="1"/>
  <c r="AB2177" i="1"/>
  <c r="AC2177" i="1" s="1"/>
  <c r="X2177" i="1"/>
  <c r="Y2177" i="1" s="1"/>
  <c r="AB2185" i="1"/>
  <c r="AC2185" i="1" s="1"/>
  <c r="X2185" i="1"/>
  <c r="Y2185" i="1" s="1"/>
  <c r="AB2193" i="1"/>
  <c r="AC2193" i="1" s="1"/>
  <c r="X2193" i="1"/>
  <c r="Y2193" i="1" s="1"/>
  <c r="AB2201" i="1"/>
  <c r="AC2201" i="1" s="1"/>
  <c r="X2201" i="1"/>
  <c r="Y2201" i="1" s="1"/>
  <c r="AB2209" i="1"/>
  <c r="AC2209" i="1" s="1"/>
  <c r="X2209" i="1"/>
  <c r="Y2209" i="1" s="1"/>
  <c r="AB2231" i="1"/>
  <c r="AC2231" i="1" s="1"/>
  <c r="X2231" i="1"/>
  <c r="Y2231" i="1" s="1"/>
  <c r="P2245" i="1"/>
  <c r="V2245" i="1"/>
  <c r="W2245" i="1" s="1"/>
  <c r="Z2245" i="1"/>
  <c r="AA2245" i="1" s="1"/>
  <c r="S2245" i="1"/>
  <c r="T2245" i="1" s="1"/>
  <c r="P2261" i="1"/>
  <c r="V2261" i="1"/>
  <c r="W2261" i="1" s="1"/>
  <c r="Z2261" i="1"/>
  <c r="AA2261" i="1" s="1"/>
  <c r="S2261" i="1"/>
  <c r="T2261" i="1" s="1"/>
  <c r="P2275" i="1"/>
  <c r="V2275" i="1"/>
  <c r="W2275" i="1" s="1"/>
  <c r="Z2275" i="1"/>
  <c r="AA2275" i="1" s="1"/>
  <c r="S2275" i="1"/>
  <c r="T2275" i="1" s="1"/>
  <c r="AB2307" i="1"/>
  <c r="AC2307" i="1" s="1"/>
  <c r="X2307" i="1"/>
  <c r="Y2307" i="1" s="1"/>
  <c r="S2364" i="1"/>
  <c r="T2364" i="1" s="1"/>
  <c r="V2364" i="1"/>
  <c r="W2364" i="1" s="1"/>
  <c r="P2364" i="1"/>
  <c r="Z2364" i="1"/>
  <c r="AA2364" i="1" s="1"/>
  <c r="Z2172" i="1"/>
  <c r="AA2172" i="1" s="1"/>
  <c r="V2172" i="1"/>
  <c r="W2172" i="1" s="1"/>
  <c r="S2172" i="1"/>
  <c r="T2172" i="1" s="1"/>
  <c r="P2172" i="1"/>
  <c r="Z2176" i="1"/>
  <c r="AA2176" i="1" s="1"/>
  <c r="V2176" i="1"/>
  <c r="W2176" i="1" s="1"/>
  <c r="P2176" i="1"/>
  <c r="S2176" i="1"/>
  <c r="T2176" i="1" s="1"/>
  <c r="Z2180" i="1"/>
  <c r="AA2180" i="1" s="1"/>
  <c r="V2180" i="1"/>
  <c r="W2180" i="1" s="1"/>
  <c r="S2180" i="1"/>
  <c r="T2180" i="1" s="1"/>
  <c r="P2180" i="1"/>
  <c r="Z2184" i="1"/>
  <c r="AA2184" i="1" s="1"/>
  <c r="V2184" i="1"/>
  <c r="W2184" i="1" s="1"/>
  <c r="P2184" i="1"/>
  <c r="S2184" i="1"/>
  <c r="T2184" i="1" s="1"/>
  <c r="Z2188" i="1"/>
  <c r="AA2188" i="1" s="1"/>
  <c r="V2188" i="1"/>
  <c r="W2188" i="1" s="1"/>
  <c r="S2188" i="1"/>
  <c r="T2188" i="1" s="1"/>
  <c r="P2188" i="1"/>
  <c r="Z2192" i="1"/>
  <c r="AA2192" i="1" s="1"/>
  <c r="V2192" i="1"/>
  <c r="W2192" i="1" s="1"/>
  <c r="P2192" i="1"/>
  <c r="S2192" i="1"/>
  <c r="T2192" i="1" s="1"/>
  <c r="Z2196" i="1"/>
  <c r="AA2196" i="1" s="1"/>
  <c r="V2196" i="1"/>
  <c r="W2196" i="1" s="1"/>
  <c r="S2196" i="1"/>
  <c r="T2196" i="1" s="1"/>
  <c r="P2196" i="1"/>
  <c r="Z2200" i="1"/>
  <c r="AA2200" i="1" s="1"/>
  <c r="V2200" i="1"/>
  <c r="W2200" i="1" s="1"/>
  <c r="P2200" i="1"/>
  <c r="S2200" i="1"/>
  <c r="T2200" i="1" s="1"/>
  <c r="Z2204" i="1"/>
  <c r="AA2204" i="1" s="1"/>
  <c r="V2204" i="1"/>
  <c r="W2204" i="1" s="1"/>
  <c r="S2204" i="1"/>
  <c r="T2204" i="1" s="1"/>
  <c r="P2204" i="1"/>
  <c r="Z2208" i="1"/>
  <c r="AA2208" i="1" s="1"/>
  <c r="V2208" i="1"/>
  <c r="W2208" i="1" s="1"/>
  <c r="P2208" i="1"/>
  <c r="S2208" i="1"/>
  <c r="T2208" i="1" s="1"/>
  <c r="X2213" i="1"/>
  <c r="Y2213" i="1" s="1"/>
  <c r="AB2213" i="1"/>
  <c r="AC2213" i="1" s="1"/>
  <c r="X2221" i="1"/>
  <c r="Y2221" i="1" s="1"/>
  <c r="AB2221" i="1"/>
  <c r="AC2221" i="1" s="1"/>
  <c r="AB2229" i="1"/>
  <c r="AC2229" i="1" s="1"/>
  <c r="X2229" i="1"/>
  <c r="Y2229" i="1" s="1"/>
  <c r="P2239" i="1"/>
  <c r="V2239" i="1"/>
  <c r="W2239" i="1" s="1"/>
  <c r="Z2239" i="1"/>
  <c r="AA2239" i="1" s="1"/>
  <c r="S2239" i="1"/>
  <c r="T2239" i="1" s="1"/>
  <c r="P2255" i="1"/>
  <c r="V2255" i="1"/>
  <c r="W2255" i="1" s="1"/>
  <c r="Z2255" i="1"/>
  <c r="AA2255" i="1" s="1"/>
  <c r="S2255" i="1"/>
  <c r="T2255" i="1" s="1"/>
  <c r="AB2275" i="1"/>
  <c r="AC2275" i="1" s="1"/>
  <c r="X2275" i="1"/>
  <c r="Y2275" i="1" s="1"/>
  <c r="AB2287" i="1"/>
  <c r="AC2287" i="1" s="1"/>
  <c r="X2287" i="1"/>
  <c r="Y2287" i="1" s="1"/>
  <c r="AB2320" i="1"/>
  <c r="AC2320" i="1" s="1"/>
  <c r="X2320" i="1"/>
  <c r="Y2320" i="1" s="1"/>
  <c r="Z2357" i="1"/>
  <c r="AA2357" i="1" s="1"/>
  <c r="V2357" i="1"/>
  <c r="W2357" i="1" s="1"/>
  <c r="S2357" i="1"/>
  <c r="T2357" i="1" s="1"/>
  <c r="P2357" i="1"/>
  <c r="X2384" i="1"/>
  <c r="Y2384" i="1" s="1"/>
  <c r="AB2384" i="1"/>
  <c r="AC2384" i="1" s="1"/>
  <c r="AB2240" i="1"/>
  <c r="AC2240" i="1" s="1"/>
  <c r="X2240" i="1"/>
  <c r="Y2240" i="1" s="1"/>
  <c r="AB2248" i="1"/>
  <c r="AC2248" i="1" s="1"/>
  <c r="X2248" i="1"/>
  <c r="Y2248" i="1" s="1"/>
  <c r="AB2256" i="1"/>
  <c r="AC2256" i="1" s="1"/>
  <c r="X2256" i="1"/>
  <c r="Y2256" i="1" s="1"/>
  <c r="X2262" i="1"/>
  <c r="Y2262" i="1" s="1"/>
  <c r="AB2262" i="1"/>
  <c r="AC2262" i="1" s="1"/>
  <c r="P2269" i="1"/>
  <c r="V2269" i="1"/>
  <c r="W2269" i="1" s="1"/>
  <c r="S2269" i="1"/>
  <c r="T2269" i="1" s="1"/>
  <c r="Z2269" i="1"/>
  <c r="AA2269" i="1" s="1"/>
  <c r="AB2279" i="1"/>
  <c r="AC2279" i="1" s="1"/>
  <c r="X2279" i="1"/>
  <c r="Y2279" i="1" s="1"/>
  <c r="X2294" i="1"/>
  <c r="Y2294" i="1" s="1"/>
  <c r="AB2294" i="1"/>
  <c r="AC2294" i="1" s="1"/>
  <c r="P2301" i="1"/>
  <c r="V2301" i="1"/>
  <c r="W2301" i="1" s="1"/>
  <c r="Z2301" i="1"/>
  <c r="AA2301" i="1" s="1"/>
  <c r="S2301" i="1"/>
  <c r="T2301" i="1" s="1"/>
  <c r="X2333" i="1"/>
  <c r="Y2333" i="1" s="1"/>
  <c r="AB2333" i="1"/>
  <c r="AC2333" i="1" s="1"/>
  <c r="X2212" i="1"/>
  <c r="Y2212" i="1" s="1"/>
  <c r="AB2212" i="1"/>
  <c r="AC2212" i="1" s="1"/>
  <c r="X2220" i="1"/>
  <c r="Y2220" i="1" s="1"/>
  <c r="AB2220" i="1"/>
  <c r="AC2220" i="1" s="1"/>
  <c r="AB2228" i="1"/>
  <c r="AC2228" i="1" s="1"/>
  <c r="X2228" i="1"/>
  <c r="Y2228" i="1" s="1"/>
  <c r="AB2236" i="1"/>
  <c r="AC2236" i="1" s="1"/>
  <c r="X2236" i="1"/>
  <c r="Y2236" i="1" s="1"/>
  <c r="AB2243" i="1"/>
  <c r="AC2243" i="1" s="1"/>
  <c r="X2243" i="1"/>
  <c r="Y2243" i="1" s="1"/>
  <c r="AB2251" i="1"/>
  <c r="AC2251" i="1" s="1"/>
  <c r="X2251" i="1"/>
  <c r="Y2251" i="1" s="1"/>
  <c r="AB2259" i="1"/>
  <c r="AC2259" i="1" s="1"/>
  <c r="X2259" i="1"/>
  <c r="Y2259" i="1" s="1"/>
  <c r="AB2271" i="1"/>
  <c r="AC2271" i="1" s="1"/>
  <c r="X2271" i="1"/>
  <c r="Y2271" i="1" s="1"/>
  <c r="AB2286" i="1"/>
  <c r="AC2286" i="1" s="1"/>
  <c r="X2286" i="1"/>
  <c r="Y2286" i="1" s="1"/>
  <c r="P2293" i="1"/>
  <c r="Z2293" i="1"/>
  <c r="AA2293" i="1" s="1"/>
  <c r="S2293" i="1"/>
  <c r="T2293" i="1" s="1"/>
  <c r="V2293" i="1"/>
  <c r="W2293" i="1" s="1"/>
  <c r="AB2303" i="1"/>
  <c r="AC2303" i="1" s="1"/>
  <c r="X2303" i="1"/>
  <c r="Y2303" i="1" s="1"/>
  <c r="AB2312" i="1"/>
  <c r="AC2312" i="1" s="1"/>
  <c r="X2312" i="1"/>
  <c r="Y2312" i="1" s="1"/>
  <c r="P2329" i="1"/>
  <c r="Z2329" i="1"/>
  <c r="AA2329" i="1" s="1"/>
  <c r="S2329" i="1"/>
  <c r="T2329" i="1" s="1"/>
  <c r="V2329" i="1"/>
  <c r="W2329" i="1" s="1"/>
  <c r="S2350" i="1"/>
  <c r="T2350" i="1" s="1"/>
  <c r="Z2350" i="1"/>
  <c r="AA2350" i="1" s="1"/>
  <c r="P2350" i="1"/>
  <c r="V2350" i="1"/>
  <c r="W2350" i="1" s="1"/>
  <c r="AB2319" i="1"/>
  <c r="AC2319" i="1" s="1"/>
  <c r="X2319" i="1"/>
  <c r="Y2319" i="1" s="1"/>
  <c r="S2336" i="1"/>
  <c r="T2336" i="1" s="1"/>
  <c r="V2336" i="1"/>
  <c r="W2336" i="1" s="1"/>
  <c r="P2336" i="1"/>
  <c r="Z2336" i="1"/>
  <c r="AA2336" i="1" s="1"/>
  <c r="S2344" i="1"/>
  <c r="T2344" i="1" s="1"/>
  <c r="V2344" i="1"/>
  <c r="W2344" i="1" s="1"/>
  <c r="P2344" i="1"/>
  <c r="Z2344" i="1"/>
  <c r="AA2344" i="1" s="1"/>
  <c r="S2352" i="1"/>
  <c r="T2352" i="1" s="1"/>
  <c r="V2352" i="1"/>
  <c r="W2352" i="1" s="1"/>
  <c r="P2352" i="1"/>
  <c r="Z2352" i="1"/>
  <c r="AA2352" i="1" s="1"/>
  <c r="S2360" i="1"/>
  <c r="T2360" i="1" s="1"/>
  <c r="V2360" i="1"/>
  <c r="W2360" i="1" s="1"/>
  <c r="P2360" i="1"/>
  <c r="Z2360" i="1"/>
  <c r="AA2360" i="1" s="1"/>
  <c r="S2368" i="1"/>
  <c r="T2368" i="1" s="1"/>
  <c r="V2368" i="1"/>
  <c r="W2368" i="1" s="1"/>
  <c r="P2368" i="1"/>
  <c r="Z2368" i="1"/>
  <c r="AA2368" i="1" s="1"/>
  <c r="S2376" i="1"/>
  <c r="T2376" i="1" s="1"/>
  <c r="V2376" i="1"/>
  <c r="W2376" i="1" s="1"/>
  <c r="P2376" i="1"/>
  <c r="Z2376" i="1"/>
  <c r="AA2376" i="1" s="1"/>
  <c r="X2306" i="1"/>
  <c r="Y2306" i="1" s="1"/>
  <c r="AB2306" i="1"/>
  <c r="AC2306" i="1" s="1"/>
  <c r="P2313" i="1"/>
  <c r="Z2313" i="1"/>
  <c r="AA2313" i="1" s="1"/>
  <c r="V2313" i="1"/>
  <c r="W2313" i="1" s="1"/>
  <c r="S2313" i="1"/>
  <c r="T2313" i="1" s="1"/>
  <c r="AB2328" i="1"/>
  <c r="AC2328" i="1" s="1"/>
  <c r="X2328" i="1"/>
  <c r="Y2328" i="1" s="1"/>
  <c r="X2392" i="1"/>
  <c r="Y2392" i="1" s="1"/>
  <c r="AB2392" i="1"/>
  <c r="AC2392" i="1" s="1"/>
  <c r="X2400" i="1"/>
  <c r="Y2400" i="1" s="1"/>
  <c r="AB2400" i="1"/>
  <c r="AC2400" i="1" s="1"/>
  <c r="X2412" i="1"/>
  <c r="Y2412" i="1" s="1"/>
  <c r="AB2412" i="1"/>
  <c r="AC2412" i="1" s="1"/>
  <c r="X2428" i="1"/>
  <c r="Y2428" i="1" s="1"/>
  <c r="AB2428" i="1"/>
  <c r="AC2428" i="1" s="1"/>
  <c r="AB2268" i="1"/>
  <c r="AC2268" i="1" s="1"/>
  <c r="X2268" i="1"/>
  <c r="Y2268" i="1" s="1"/>
  <c r="AB2276" i="1"/>
  <c r="AC2276" i="1" s="1"/>
  <c r="X2276" i="1"/>
  <c r="Y2276" i="1" s="1"/>
  <c r="X2284" i="1"/>
  <c r="Y2284" i="1" s="1"/>
  <c r="AB2284" i="1"/>
  <c r="AC2284" i="1" s="1"/>
  <c r="X2292" i="1"/>
  <c r="Y2292" i="1" s="1"/>
  <c r="AB2292" i="1"/>
  <c r="AC2292" i="1" s="1"/>
  <c r="AB2300" i="1"/>
  <c r="AC2300" i="1" s="1"/>
  <c r="X2300" i="1"/>
  <c r="Y2300" i="1" s="1"/>
  <c r="AB2308" i="1"/>
  <c r="AC2308" i="1" s="1"/>
  <c r="X2308" i="1"/>
  <c r="Y2308" i="1" s="1"/>
  <c r="X2316" i="1"/>
  <c r="Y2316" i="1" s="1"/>
  <c r="AB2316" i="1"/>
  <c r="AC2316" i="1" s="1"/>
  <c r="X2324" i="1"/>
  <c r="Y2324" i="1" s="1"/>
  <c r="AB2324" i="1"/>
  <c r="AC2324" i="1" s="1"/>
  <c r="X2332" i="1"/>
  <c r="Y2332" i="1" s="1"/>
  <c r="AB2332" i="1"/>
  <c r="AC2332" i="1" s="1"/>
  <c r="X2408" i="1"/>
  <c r="Y2408" i="1" s="1"/>
  <c r="AB2408" i="1"/>
  <c r="AC2408" i="1" s="1"/>
  <c r="Z2240" i="1"/>
  <c r="AA2240" i="1" s="1"/>
  <c r="V2240" i="1"/>
  <c r="W2240" i="1" s="1"/>
  <c r="P2240" i="1"/>
  <c r="S2240" i="1"/>
  <c r="T2240" i="1" s="1"/>
  <c r="Z2244" i="1"/>
  <c r="AA2244" i="1" s="1"/>
  <c r="V2244" i="1"/>
  <c r="W2244" i="1" s="1"/>
  <c r="S2244" i="1"/>
  <c r="T2244" i="1" s="1"/>
  <c r="P2244" i="1"/>
  <c r="Z2248" i="1"/>
  <c r="AA2248" i="1" s="1"/>
  <c r="V2248" i="1"/>
  <c r="W2248" i="1" s="1"/>
  <c r="P2248" i="1"/>
  <c r="S2248" i="1"/>
  <c r="T2248" i="1" s="1"/>
  <c r="Z2252" i="1"/>
  <c r="AA2252" i="1" s="1"/>
  <c r="V2252" i="1"/>
  <c r="W2252" i="1" s="1"/>
  <c r="S2252" i="1"/>
  <c r="T2252" i="1" s="1"/>
  <c r="P2252" i="1"/>
  <c r="Z2256" i="1"/>
  <c r="AA2256" i="1" s="1"/>
  <c r="V2256" i="1"/>
  <c r="W2256" i="1" s="1"/>
  <c r="P2256" i="1"/>
  <c r="S2256" i="1"/>
  <c r="T2256" i="1" s="1"/>
  <c r="Z2260" i="1"/>
  <c r="AA2260" i="1" s="1"/>
  <c r="V2260" i="1"/>
  <c r="W2260" i="1" s="1"/>
  <c r="S2260" i="1"/>
  <c r="T2260" i="1" s="1"/>
  <c r="P2260" i="1"/>
  <c r="Z2264" i="1"/>
  <c r="AA2264" i="1" s="1"/>
  <c r="V2264" i="1"/>
  <c r="W2264" i="1" s="1"/>
  <c r="P2264" i="1"/>
  <c r="S2264" i="1"/>
  <c r="T2264" i="1" s="1"/>
  <c r="Z2268" i="1"/>
  <c r="AA2268" i="1" s="1"/>
  <c r="V2268" i="1"/>
  <c r="W2268" i="1" s="1"/>
  <c r="S2268" i="1"/>
  <c r="T2268" i="1" s="1"/>
  <c r="P2268" i="1"/>
  <c r="Z2272" i="1"/>
  <c r="AA2272" i="1" s="1"/>
  <c r="V2272" i="1"/>
  <c r="W2272" i="1" s="1"/>
  <c r="S2272" i="1"/>
  <c r="T2272" i="1" s="1"/>
  <c r="P2272" i="1"/>
  <c r="Z2276" i="1"/>
  <c r="AA2276" i="1" s="1"/>
  <c r="V2276" i="1"/>
  <c r="W2276" i="1" s="1"/>
  <c r="P2276" i="1"/>
  <c r="S2276" i="1"/>
  <c r="T2276" i="1" s="1"/>
  <c r="Z2280" i="1"/>
  <c r="AA2280" i="1" s="1"/>
  <c r="V2280" i="1"/>
  <c r="W2280" i="1" s="1"/>
  <c r="S2280" i="1"/>
  <c r="T2280" i="1" s="1"/>
  <c r="P2280" i="1"/>
  <c r="Z2284" i="1"/>
  <c r="AA2284" i="1" s="1"/>
  <c r="V2284" i="1"/>
  <c r="W2284" i="1" s="1"/>
  <c r="P2284" i="1"/>
  <c r="S2284" i="1"/>
  <c r="T2284" i="1" s="1"/>
  <c r="Z2288" i="1"/>
  <c r="AA2288" i="1" s="1"/>
  <c r="V2288" i="1"/>
  <c r="W2288" i="1" s="1"/>
  <c r="S2288" i="1"/>
  <c r="T2288" i="1" s="1"/>
  <c r="P2288" i="1"/>
  <c r="Z2292" i="1"/>
  <c r="AA2292" i="1" s="1"/>
  <c r="V2292" i="1"/>
  <c r="W2292" i="1" s="1"/>
  <c r="S2292" i="1"/>
  <c r="T2292" i="1" s="1"/>
  <c r="P2292" i="1"/>
  <c r="Z2296" i="1"/>
  <c r="AA2296" i="1" s="1"/>
  <c r="V2296" i="1"/>
  <c r="W2296" i="1" s="1"/>
  <c r="P2296" i="1"/>
  <c r="S2296" i="1"/>
  <c r="T2296" i="1" s="1"/>
  <c r="Z2300" i="1"/>
  <c r="AA2300" i="1" s="1"/>
  <c r="V2300" i="1"/>
  <c r="W2300" i="1" s="1"/>
  <c r="S2300" i="1"/>
  <c r="T2300" i="1" s="1"/>
  <c r="P2300" i="1"/>
  <c r="Z2304" i="1"/>
  <c r="AA2304" i="1" s="1"/>
  <c r="V2304" i="1"/>
  <c r="W2304" i="1" s="1"/>
  <c r="P2304" i="1"/>
  <c r="S2304" i="1"/>
  <c r="T2304" i="1" s="1"/>
  <c r="Z2308" i="1"/>
  <c r="AA2308" i="1" s="1"/>
  <c r="V2308" i="1"/>
  <c r="W2308" i="1" s="1"/>
  <c r="S2308" i="1"/>
  <c r="T2308" i="1" s="1"/>
  <c r="P2308" i="1"/>
  <c r="Z2312" i="1"/>
  <c r="AA2312" i="1" s="1"/>
  <c r="V2312" i="1"/>
  <c r="W2312" i="1" s="1"/>
  <c r="S2312" i="1"/>
  <c r="T2312" i="1" s="1"/>
  <c r="P2312" i="1"/>
  <c r="Z2316" i="1"/>
  <c r="AA2316" i="1" s="1"/>
  <c r="V2316" i="1"/>
  <c r="W2316" i="1" s="1"/>
  <c r="P2316" i="1"/>
  <c r="S2316" i="1"/>
  <c r="T2316" i="1" s="1"/>
  <c r="Z2320" i="1"/>
  <c r="AA2320" i="1" s="1"/>
  <c r="V2320" i="1"/>
  <c r="W2320" i="1" s="1"/>
  <c r="S2320" i="1"/>
  <c r="T2320" i="1" s="1"/>
  <c r="P2320" i="1"/>
  <c r="Z2324" i="1"/>
  <c r="AA2324" i="1" s="1"/>
  <c r="V2324" i="1"/>
  <c r="W2324" i="1" s="1"/>
  <c r="P2324" i="1"/>
  <c r="S2324" i="1"/>
  <c r="T2324" i="1" s="1"/>
  <c r="Z2328" i="1"/>
  <c r="AA2328" i="1" s="1"/>
  <c r="V2328" i="1"/>
  <c r="W2328" i="1" s="1"/>
  <c r="S2328" i="1"/>
  <c r="T2328" i="1" s="1"/>
  <c r="P2328" i="1"/>
  <c r="Z2332" i="1"/>
  <c r="AA2332" i="1" s="1"/>
  <c r="V2332" i="1"/>
  <c r="W2332" i="1" s="1"/>
  <c r="S2332" i="1"/>
  <c r="T2332" i="1" s="1"/>
  <c r="P2332" i="1"/>
  <c r="AB2339" i="1"/>
  <c r="AC2339" i="1" s="1"/>
  <c r="X2339" i="1"/>
  <c r="Y2339" i="1" s="1"/>
  <c r="AB2347" i="1"/>
  <c r="AC2347" i="1" s="1"/>
  <c r="X2347" i="1"/>
  <c r="Y2347" i="1" s="1"/>
  <c r="AB2355" i="1"/>
  <c r="AC2355" i="1" s="1"/>
  <c r="X2355" i="1"/>
  <c r="Y2355" i="1" s="1"/>
  <c r="AB2363" i="1"/>
  <c r="AC2363" i="1" s="1"/>
  <c r="X2363" i="1"/>
  <c r="Y2363" i="1" s="1"/>
  <c r="AB2371" i="1"/>
  <c r="AC2371" i="1" s="1"/>
  <c r="X2371" i="1"/>
  <c r="Y2371" i="1" s="1"/>
  <c r="AB2379" i="1"/>
  <c r="AC2379" i="1" s="1"/>
  <c r="X2379" i="1"/>
  <c r="Y2379" i="1" s="1"/>
  <c r="S2399" i="1"/>
  <c r="T2399" i="1" s="1"/>
  <c r="V2399" i="1"/>
  <c r="W2399" i="1" s="1"/>
  <c r="Z2399" i="1"/>
  <c r="AA2399" i="1" s="1"/>
  <c r="P2399" i="1"/>
  <c r="X2410" i="1"/>
  <c r="Y2410" i="1" s="1"/>
  <c r="AB2410" i="1"/>
  <c r="AC2410" i="1" s="1"/>
  <c r="X2334" i="1"/>
  <c r="Y2334" i="1" s="1"/>
  <c r="AB2334" i="1"/>
  <c r="AC2334" i="1" s="1"/>
  <c r="X2342" i="1"/>
  <c r="Y2342" i="1" s="1"/>
  <c r="AB2342" i="1"/>
  <c r="AC2342" i="1" s="1"/>
  <c r="X2350" i="1"/>
  <c r="Y2350" i="1" s="1"/>
  <c r="AB2350" i="1"/>
  <c r="AC2350" i="1" s="1"/>
  <c r="X2358" i="1"/>
  <c r="Y2358" i="1" s="1"/>
  <c r="AB2358" i="1"/>
  <c r="AC2358" i="1" s="1"/>
  <c r="X2366" i="1"/>
  <c r="Y2366" i="1" s="1"/>
  <c r="AB2366" i="1"/>
  <c r="AC2366" i="1" s="1"/>
  <c r="X2374" i="1"/>
  <c r="Y2374" i="1" s="1"/>
  <c r="AB2374" i="1"/>
  <c r="AC2374" i="1" s="1"/>
  <c r="X2382" i="1"/>
  <c r="Y2382" i="1" s="1"/>
  <c r="AB2382" i="1"/>
  <c r="AC2382" i="1" s="1"/>
  <c r="X2420" i="1"/>
  <c r="Y2420" i="1" s="1"/>
  <c r="AB2420" i="1"/>
  <c r="AC2420" i="1" s="1"/>
  <c r="P2427" i="1"/>
  <c r="Z2427" i="1"/>
  <c r="AA2427" i="1" s="1"/>
  <c r="V2427" i="1"/>
  <c r="W2427" i="1" s="1"/>
  <c r="S2427" i="1"/>
  <c r="T2427" i="1" s="1"/>
  <c r="AB2391" i="1"/>
  <c r="AC2391" i="1" s="1"/>
  <c r="X2391" i="1"/>
  <c r="Y2391" i="1" s="1"/>
  <c r="AB2399" i="1"/>
  <c r="AC2399" i="1" s="1"/>
  <c r="X2399" i="1"/>
  <c r="Y2399" i="1" s="1"/>
  <c r="AB2407" i="1"/>
  <c r="AC2407" i="1" s="1"/>
  <c r="X2407" i="1"/>
  <c r="Y2407" i="1" s="1"/>
  <c r="P2417" i="1"/>
  <c r="S2417" i="1"/>
  <c r="T2417" i="1" s="1"/>
  <c r="Z2417" i="1"/>
  <c r="AA2417" i="1" s="1"/>
  <c r="V2417" i="1"/>
  <c r="W2417" i="1" s="1"/>
  <c r="P2425" i="1"/>
  <c r="S2425" i="1"/>
  <c r="T2425" i="1" s="1"/>
  <c r="V2425" i="1"/>
  <c r="W2425" i="1" s="1"/>
  <c r="Z2425" i="1"/>
  <c r="AA2425" i="1" s="1"/>
  <c r="Z2412" i="1"/>
  <c r="AA2412" i="1" s="1"/>
  <c r="V2412" i="1"/>
  <c r="W2412" i="1" s="1"/>
  <c r="S2412" i="1"/>
  <c r="T2412" i="1" s="1"/>
  <c r="P2412" i="1"/>
  <c r="Z2416" i="1"/>
  <c r="AA2416" i="1" s="1"/>
  <c r="V2416" i="1"/>
  <c r="W2416" i="1" s="1"/>
  <c r="P2416" i="1"/>
  <c r="S2416" i="1"/>
  <c r="T2416" i="1" s="1"/>
  <c r="Z2420" i="1"/>
  <c r="AA2420" i="1" s="1"/>
  <c r="V2420" i="1"/>
  <c r="W2420" i="1" s="1"/>
  <c r="S2420" i="1"/>
  <c r="T2420" i="1" s="1"/>
  <c r="P2420" i="1"/>
  <c r="Z2424" i="1"/>
  <c r="AA2424" i="1" s="1"/>
  <c r="V2424" i="1"/>
  <c r="W2424" i="1" s="1"/>
  <c r="P2424" i="1"/>
  <c r="S2424" i="1"/>
  <c r="T2424" i="1" s="1"/>
  <c r="Z2428" i="1"/>
  <c r="AA2428" i="1" s="1"/>
  <c r="V2428" i="1"/>
  <c r="W2428" i="1" s="1"/>
  <c r="S2428" i="1"/>
  <c r="T2428" i="1" s="1"/>
  <c r="P2428" i="1"/>
  <c r="AB401" i="1"/>
  <c r="AC401" i="1" s="1"/>
  <c r="X401" i="1"/>
  <c r="Y401" i="1" s="1"/>
  <c r="AB393" i="1"/>
  <c r="AC393" i="1" s="1"/>
  <c r="X393" i="1"/>
  <c r="Y393" i="1" s="1"/>
  <c r="AB385" i="1"/>
  <c r="AC385" i="1" s="1"/>
  <c r="X385" i="1"/>
  <c r="Y385" i="1" s="1"/>
  <c r="AB377" i="1"/>
  <c r="AC377" i="1" s="1"/>
  <c r="X377" i="1"/>
  <c r="Y377" i="1" s="1"/>
  <c r="AB369" i="1"/>
  <c r="AC369" i="1" s="1"/>
  <c r="X369" i="1"/>
  <c r="Y369" i="1" s="1"/>
  <c r="V365" i="1"/>
  <c r="W365" i="1" s="1"/>
  <c r="Z365" i="1"/>
  <c r="AA365" i="1" s="1"/>
  <c r="S365" i="1"/>
  <c r="T365" i="1" s="1"/>
  <c r="P355" i="1"/>
  <c r="V355" i="1"/>
  <c r="W355" i="1" s="1"/>
  <c r="Z355" i="1"/>
  <c r="AA355" i="1" s="1"/>
  <c r="S355" i="1"/>
  <c r="T355" i="1" s="1"/>
  <c r="P347" i="1"/>
  <c r="V347" i="1"/>
  <c r="W347" i="1" s="1"/>
  <c r="Z347" i="1"/>
  <c r="AA347" i="1" s="1"/>
  <c r="S347" i="1"/>
  <c r="T347" i="1" s="1"/>
  <c r="P339" i="1"/>
  <c r="V339" i="1"/>
  <c r="W339" i="1" s="1"/>
  <c r="Z339" i="1"/>
  <c r="AA339" i="1" s="1"/>
  <c r="S339" i="1"/>
  <c r="T339" i="1" s="1"/>
  <c r="AB333" i="1"/>
  <c r="AC333" i="1" s="1"/>
  <c r="X333" i="1"/>
  <c r="Y333" i="1" s="1"/>
  <c r="AB325" i="1"/>
  <c r="AC325" i="1" s="1"/>
  <c r="X325" i="1"/>
  <c r="Y325" i="1" s="1"/>
  <c r="AB315" i="1"/>
  <c r="AC315" i="1" s="1"/>
  <c r="X315" i="1"/>
  <c r="Y315" i="1" s="1"/>
  <c r="AB306" i="1"/>
  <c r="AC306" i="1" s="1"/>
  <c r="X306" i="1"/>
  <c r="Y306" i="1" s="1"/>
  <c r="X299" i="1"/>
  <c r="Y299" i="1" s="1"/>
  <c r="AB299" i="1"/>
  <c r="AC299" i="1" s="1"/>
  <c r="X291" i="1"/>
  <c r="Y291" i="1" s="1"/>
  <c r="AB291" i="1"/>
  <c r="AC291" i="1" s="1"/>
  <c r="X283" i="1"/>
  <c r="Y283" i="1" s="1"/>
  <c r="AB283" i="1"/>
  <c r="AC283" i="1" s="1"/>
  <c r="X275" i="1"/>
  <c r="Y275" i="1" s="1"/>
  <c r="AB275" i="1"/>
  <c r="AC275" i="1" s="1"/>
  <c r="X267" i="1"/>
  <c r="Y267" i="1" s="1"/>
  <c r="AB267" i="1"/>
  <c r="AC267" i="1" s="1"/>
  <c r="X259" i="1"/>
  <c r="Y259" i="1" s="1"/>
  <c r="AB259" i="1"/>
  <c r="AC259" i="1" s="1"/>
  <c r="X251" i="1"/>
  <c r="Y251" i="1" s="1"/>
  <c r="AB251" i="1"/>
  <c r="AC251" i="1" s="1"/>
  <c r="X243" i="1"/>
  <c r="Y243" i="1" s="1"/>
  <c r="AB243" i="1"/>
  <c r="AC243" i="1" s="1"/>
  <c r="X235" i="1"/>
  <c r="Y235" i="1" s="1"/>
  <c r="AB235" i="1"/>
  <c r="AC235" i="1" s="1"/>
  <c r="AB218" i="1"/>
  <c r="AC218" i="1" s="1"/>
  <c r="X218" i="1"/>
  <c r="Y218" i="1" s="1"/>
  <c r="AB210" i="1"/>
  <c r="AC210" i="1" s="1"/>
  <c r="X210" i="1"/>
  <c r="Y210" i="1" s="1"/>
  <c r="AB202" i="1"/>
  <c r="AC202" i="1" s="1"/>
  <c r="X202" i="1"/>
  <c r="Y202" i="1" s="1"/>
  <c r="AB194" i="1"/>
  <c r="AC194" i="1" s="1"/>
  <c r="X194" i="1"/>
  <c r="Y194" i="1" s="1"/>
  <c r="AB186" i="1"/>
  <c r="AC186" i="1" s="1"/>
  <c r="X186" i="1"/>
  <c r="Y186" i="1" s="1"/>
  <c r="AB178" i="1"/>
  <c r="AC178" i="1" s="1"/>
  <c r="X178" i="1"/>
  <c r="Y178" i="1" s="1"/>
  <c r="AB170" i="1"/>
  <c r="AC170" i="1" s="1"/>
  <c r="X170" i="1"/>
  <c r="Y170" i="1" s="1"/>
  <c r="AB162" i="1"/>
  <c r="AC162" i="1" s="1"/>
  <c r="X162" i="1"/>
  <c r="Y162" i="1" s="1"/>
  <c r="AB154" i="1"/>
  <c r="AC154" i="1" s="1"/>
  <c r="X154" i="1"/>
  <c r="Y154" i="1" s="1"/>
  <c r="AB146" i="1"/>
  <c r="AC146" i="1" s="1"/>
  <c r="X146" i="1"/>
  <c r="Y146" i="1" s="1"/>
  <c r="AB138" i="1"/>
  <c r="AC138" i="1" s="1"/>
  <c r="X138" i="1"/>
  <c r="Y138" i="1" s="1"/>
  <c r="AB130" i="1"/>
  <c r="AC130" i="1" s="1"/>
  <c r="X130" i="1"/>
  <c r="Y130" i="1" s="1"/>
  <c r="AB122" i="1"/>
  <c r="AC122" i="1" s="1"/>
  <c r="X122" i="1"/>
  <c r="Y122" i="1" s="1"/>
  <c r="AB114" i="1"/>
  <c r="AC114" i="1" s="1"/>
  <c r="X114" i="1"/>
  <c r="Y114" i="1" s="1"/>
  <c r="AB106" i="1"/>
  <c r="AC106" i="1" s="1"/>
  <c r="X106" i="1"/>
  <c r="Y106" i="1" s="1"/>
  <c r="AB98" i="1"/>
  <c r="AC98" i="1" s="1"/>
  <c r="X98" i="1"/>
  <c r="Y98" i="1" s="1"/>
  <c r="P50" i="1"/>
  <c r="V50" i="1"/>
  <c r="W50" i="1" s="1"/>
  <c r="Z50" i="1"/>
  <c r="AA50" i="1" s="1"/>
  <c r="S50" i="1"/>
  <c r="T50" i="1" s="1"/>
  <c r="P42" i="1"/>
  <c r="V42" i="1"/>
  <c r="W42" i="1" s="1"/>
  <c r="Z42" i="1"/>
  <c r="AA42" i="1" s="1"/>
  <c r="S42" i="1"/>
  <c r="T42" i="1" s="1"/>
  <c r="P34" i="1"/>
  <c r="V34" i="1"/>
  <c r="W34" i="1" s="1"/>
  <c r="Z34" i="1"/>
  <c r="AA34" i="1" s="1"/>
  <c r="S34" i="1"/>
  <c r="T34" i="1" s="1"/>
  <c r="P26" i="1"/>
  <c r="V26" i="1"/>
  <c r="W26" i="1" s="1"/>
  <c r="Z26" i="1"/>
  <c r="AA26" i="1" s="1"/>
  <c r="S26" i="1"/>
  <c r="T26" i="1" s="1"/>
  <c r="P18" i="1"/>
  <c r="V18" i="1"/>
  <c r="W18" i="1" s="1"/>
  <c r="Z18" i="1"/>
  <c r="AA18" i="1" s="1"/>
  <c r="S18" i="1"/>
  <c r="T18" i="1" s="1"/>
  <c r="P14" i="1"/>
  <c r="S14" i="1"/>
  <c r="T14" i="1" s="1"/>
  <c r="Z14" i="1"/>
  <c r="AA14" i="1" s="1"/>
  <c r="V14" i="1"/>
  <c r="W14" i="1" s="1"/>
  <c r="P10" i="1"/>
  <c r="S10" i="1"/>
  <c r="T10" i="1" s="1"/>
  <c r="Z10" i="1"/>
  <c r="AA10" i="1" s="1"/>
  <c r="V10" i="1"/>
  <c r="W10" i="1" s="1"/>
  <c r="AB1490" i="1"/>
  <c r="AC1490" i="1" s="1"/>
  <c r="X1490" i="1"/>
  <c r="Y1490" i="1" s="1"/>
  <c r="AB544" i="1"/>
  <c r="AC544" i="1" s="1"/>
  <c r="X544" i="1"/>
  <c r="Y544" i="1" s="1"/>
  <c r="AB403" i="1"/>
  <c r="AC403" i="1" s="1"/>
  <c r="X403" i="1"/>
  <c r="Y403" i="1" s="1"/>
  <c r="AB379" i="1"/>
  <c r="AC379" i="1" s="1"/>
  <c r="X379" i="1"/>
  <c r="Y379" i="1" s="1"/>
  <c r="X354" i="1"/>
  <c r="Y354" i="1" s="1"/>
  <c r="AB354" i="1"/>
  <c r="AC354" i="1" s="1"/>
  <c r="X338" i="1"/>
  <c r="Y338" i="1" s="1"/>
  <c r="AB338" i="1"/>
  <c r="AC338" i="1" s="1"/>
  <c r="X322" i="1"/>
  <c r="Y322" i="1" s="1"/>
  <c r="AB322" i="1"/>
  <c r="AC322" i="1" s="1"/>
  <c r="X199" i="1"/>
  <c r="Y199" i="1" s="1"/>
  <c r="AB199" i="1"/>
  <c r="AC199" i="1" s="1"/>
  <c r="X175" i="1"/>
  <c r="Y175" i="1" s="1"/>
  <c r="AB175" i="1"/>
  <c r="AC175" i="1" s="1"/>
  <c r="X151" i="1"/>
  <c r="Y151" i="1" s="1"/>
  <c r="AB151" i="1"/>
  <c r="AC151" i="1" s="1"/>
  <c r="X135" i="1"/>
  <c r="Y135" i="1" s="1"/>
  <c r="AB135" i="1"/>
  <c r="AC135" i="1" s="1"/>
  <c r="X111" i="1"/>
  <c r="Y111" i="1" s="1"/>
  <c r="AB111" i="1"/>
  <c r="AC111" i="1" s="1"/>
  <c r="X85" i="1"/>
  <c r="Y85" i="1" s="1"/>
  <c r="AB85" i="1"/>
  <c r="AC85" i="1" s="1"/>
  <c r="X61" i="1"/>
  <c r="Y61" i="1" s="1"/>
  <c r="AB61" i="1"/>
  <c r="AC61" i="1" s="1"/>
  <c r="AB397" i="1"/>
  <c r="AC397" i="1" s="1"/>
  <c r="X397" i="1"/>
  <c r="Y397" i="1" s="1"/>
  <c r="AB381" i="1"/>
  <c r="AC381" i="1" s="1"/>
  <c r="X381" i="1"/>
  <c r="Y381" i="1" s="1"/>
  <c r="AB373" i="1"/>
  <c r="AC373" i="1" s="1"/>
  <c r="X373" i="1"/>
  <c r="Y373" i="1" s="1"/>
  <c r="AB284" i="1"/>
  <c r="AC284" i="1" s="1"/>
  <c r="X284" i="1"/>
  <c r="Y284" i="1" s="1"/>
  <c r="AB260" i="1"/>
  <c r="AC260" i="1" s="1"/>
  <c r="X260" i="1"/>
  <c r="Y260" i="1" s="1"/>
  <c r="AB214" i="1"/>
  <c r="AC214" i="1" s="1"/>
  <c r="X214" i="1"/>
  <c r="Y214" i="1" s="1"/>
  <c r="AB190" i="1"/>
  <c r="AC190" i="1" s="1"/>
  <c r="X190" i="1"/>
  <c r="Y190" i="1" s="1"/>
  <c r="AB166" i="1"/>
  <c r="AC166" i="1" s="1"/>
  <c r="X166" i="1"/>
  <c r="Y166" i="1" s="1"/>
  <c r="AB142" i="1"/>
  <c r="AC142" i="1" s="1"/>
  <c r="X142" i="1"/>
  <c r="Y142" i="1" s="1"/>
  <c r="AB118" i="1"/>
  <c r="AC118" i="1" s="1"/>
  <c r="X118" i="1"/>
  <c r="Y118" i="1" s="1"/>
  <c r="AB84" i="1"/>
  <c r="AC84" i="1" s="1"/>
  <c r="X84" i="1"/>
  <c r="Y84" i="1" s="1"/>
  <c r="AB68" i="1"/>
  <c r="AC68" i="1" s="1"/>
  <c r="X68" i="1"/>
  <c r="Y68" i="1" s="1"/>
  <c r="X35" i="1"/>
  <c r="Y35" i="1" s="1"/>
  <c r="AB35" i="1"/>
  <c r="AC35" i="1" s="1"/>
  <c r="X19" i="1"/>
  <c r="Y19" i="1" s="1"/>
  <c r="AB19" i="1"/>
  <c r="AC19" i="1" s="1"/>
  <c r="S11" i="1"/>
  <c r="T11" i="1" s="1"/>
  <c r="Z11" i="1"/>
  <c r="AA11" i="1" s="1"/>
  <c r="V11" i="1"/>
  <c r="W11" i="1" s="1"/>
  <c r="P11" i="1"/>
  <c r="AB399" i="1"/>
  <c r="AC399" i="1" s="1"/>
  <c r="X399" i="1"/>
  <c r="Y399" i="1" s="1"/>
  <c r="AB375" i="1"/>
  <c r="AC375" i="1" s="1"/>
  <c r="X375" i="1"/>
  <c r="Y375" i="1" s="1"/>
  <c r="AB358" i="1"/>
  <c r="AC358" i="1" s="1"/>
  <c r="X358" i="1"/>
  <c r="Y358" i="1" s="1"/>
  <c r="AB334" i="1"/>
  <c r="AC334" i="1" s="1"/>
  <c r="X334" i="1"/>
  <c r="Y334" i="1" s="1"/>
  <c r="P310" i="1"/>
  <c r="V310" i="1"/>
  <c r="W310" i="1" s="1"/>
  <c r="Z310" i="1"/>
  <c r="AA310" i="1" s="1"/>
  <c r="S310" i="1"/>
  <c r="T310" i="1" s="1"/>
  <c r="AB289" i="1"/>
  <c r="AC289" i="1" s="1"/>
  <c r="X289" i="1"/>
  <c r="Y289" i="1" s="1"/>
  <c r="AB265" i="1"/>
  <c r="AC265" i="1" s="1"/>
  <c r="X265" i="1"/>
  <c r="Y265" i="1" s="1"/>
  <c r="AB233" i="1"/>
  <c r="AC233" i="1" s="1"/>
  <c r="X233" i="1"/>
  <c r="Y233" i="1" s="1"/>
  <c r="AB73" i="1"/>
  <c r="AC73" i="1" s="1"/>
  <c r="X73" i="1"/>
  <c r="Y73" i="1" s="1"/>
  <c r="AB42" i="1"/>
  <c r="AC42" i="1" s="1"/>
  <c r="X42" i="1"/>
  <c r="Y42" i="1" s="1"/>
  <c r="AB34" i="1"/>
  <c r="AC34" i="1" s="1"/>
  <c r="X34" i="1"/>
  <c r="Y34" i="1" s="1"/>
  <c r="AB10" i="1"/>
  <c r="AC10" i="1" s="1"/>
  <c r="X10" i="1"/>
  <c r="Y10" i="1" s="1"/>
  <c r="AB427" i="1"/>
  <c r="AC427" i="1" s="1"/>
  <c r="X427" i="1"/>
  <c r="Y427" i="1" s="1"/>
  <c r="AB453" i="1"/>
  <c r="AC453" i="1" s="1"/>
  <c r="X453" i="1"/>
  <c r="Y453" i="1" s="1"/>
  <c r="X500" i="1"/>
  <c r="Y500" i="1" s="1"/>
  <c r="AB500" i="1"/>
  <c r="AC500" i="1" s="1"/>
  <c r="AB529" i="1"/>
  <c r="AC529" i="1" s="1"/>
  <c r="X529" i="1"/>
  <c r="Y529" i="1" s="1"/>
  <c r="X589" i="1"/>
  <c r="Y589" i="1" s="1"/>
  <c r="AB589" i="1"/>
  <c r="AC589" i="1" s="1"/>
  <c r="X629" i="1"/>
  <c r="Y629" i="1" s="1"/>
  <c r="AB629" i="1"/>
  <c r="AC629" i="1" s="1"/>
  <c r="AB657" i="1"/>
  <c r="AC657" i="1" s="1"/>
  <c r="X657" i="1"/>
  <c r="Y657" i="1" s="1"/>
  <c r="S680" i="1"/>
  <c r="T680" i="1" s="1"/>
  <c r="Z680" i="1"/>
  <c r="AA680" i="1" s="1"/>
  <c r="P680" i="1"/>
  <c r="V680" i="1"/>
  <c r="W680" i="1" s="1"/>
  <c r="P525" i="1"/>
  <c r="Z525" i="1"/>
  <c r="AA525" i="1" s="1"/>
  <c r="V525" i="1"/>
  <c r="W525" i="1" s="1"/>
  <c r="S525" i="1"/>
  <c r="T525" i="1" s="1"/>
  <c r="X551" i="1"/>
  <c r="Y551" i="1" s="1"/>
  <c r="AB551" i="1"/>
  <c r="AC551" i="1" s="1"/>
  <c r="X615" i="1"/>
  <c r="Y615" i="1" s="1"/>
  <c r="AB615" i="1"/>
  <c r="AC615" i="1" s="1"/>
  <c r="V687" i="1"/>
  <c r="W687" i="1" s="1"/>
  <c r="P687" i="1"/>
  <c r="S687" i="1"/>
  <c r="T687" i="1" s="1"/>
  <c r="Z687" i="1"/>
  <c r="AA687" i="1" s="1"/>
  <c r="AB457" i="1"/>
  <c r="AC457" i="1" s="1"/>
  <c r="X457" i="1"/>
  <c r="Y457" i="1" s="1"/>
  <c r="AB509" i="1"/>
  <c r="AC509" i="1" s="1"/>
  <c r="X509" i="1"/>
  <c r="Y509" i="1" s="1"/>
  <c r="S550" i="1"/>
  <c r="T550" i="1" s="1"/>
  <c r="V550" i="1"/>
  <c r="W550" i="1" s="1"/>
  <c r="P550" i="1"/>
  <c r="Z550" i="1"/>
  <c r="AA550" i="1" s="1"/>
  <c r="X593" i="1"/>
  <c r="Y593" i="1" s="1"/>
  <c r="AB593" i="1"/>
  <c r="AC593" i="1" s="1"/>
  <c r="S666" i="1"/>
  <c r="T666" i="1" s="1"/>
  <c r="Z666" i="1"/>
  <c r="AA666" i="1" s="1"/>
  <c r="P666" i="1"/>
  <c r="V666" i="1"/>
  <c r="W666" i="1" s="1"/>
  <c r="V703" i="1"/>
  <c r="W703" i="1" s="1"/>
  <c r="P703" i="1"/>
  <c r="Z703" i="1"/>
  <c r="AA703" i="1" s="1"/>
  <c r="S703" i="1"/>
  <c r="T703" i="1" s="1"/>
  <c r="X456" i="1"/>
  <c r="Y456" i="1" s="1"/>
  <c r="AB456" i="1"/>
  <c r="AC456" i="1" s="1"/>
  <c r="AB546" i="1"/>
  <c r="AC546" i="1" s="1"/>
  <c r="X546" i="1"/>
  <c r="Y546" i="1" s="1"/>
  <c r="X587" i="1"/>
  <c r="Y587" i="1" s="1"/>
  <c r="AB587" i="1"/>
  <c r="AC587" i="1" s="1"/>
  <c r="Z641" i="1"/>
  <c r="AA641" i="1" s="1"/>
  <c r="S641" i="1"/>
  <c r="T641" i="1" s="1"/>
  <c r="P641" i="1"/>
  <c r="V641" i="1"/>
  <c r="W641" i="1" s="1"/>
  <c r="AB717" i="1"/>
  <c r="AC717" i="1" s="1"/>
  <c r="X717" i="1"/>
  <c r="Y717" i="1" s="1"/>
  <c r="Z794" i="1"/>
  <c r="AA794" i="1" s="1"/>
  <c r="P794" i="1"/>
  <c r="V794" i="1"/>
  <c r="W794" i="1" s="1"/>
  <c r="S794" i="1"/>
  <c r="T794" i="1" s="1"/>
  <c r="S831" i="1"/>
  <c r="T831" i="1" s="1"/>
  <c r="Z831" i="1"/>
  <c r="AA831" i="1" s="1"/>
  <c r="V831" i="1"/>
  <c r="W831" i="1" s="1"/>
  <c r="P831" i="1"/>
  <c r="Z928" i="1"/>
  <c r="AA928" i="1" s="1"/>
  <c r="S928" i="1"/>
  <c r="T928" i="1" s="1"/>
  <c r="P928" i="1"/>
  <c r="V928" i="1"/>
  <c r="W928" i="1" s="1"/>
  <c r="X1173" i="1"/>
  <c r="Y1173" i="1" s="1"/>
  <c r="AB1173" i="1"/>
  <c r="AC1173" i="1" s="1"/>
  <c r="V739" i="1"/>
  <c r="W739" i="1" s="1"/>
  <c r="P739" i="1"/>
  <c r="Z739" i="1"/>
  <c r="AA739" i="1" s="1"/>
  <c r="S739" i="1"/>
  <c r="T739" i="1" s="1"/>
  <c r="S1118" i="1"/>
  <c r="T1118" i="1" s="1"/>
  <c r="V1118" i="1"/>
  <c r="W1118" i="1" s="1"/>
  <c r="Z1118" i="1"/>
  <c r="AA1118" i="1" s="1"/>
  <c r="P1118" i="1"/>
  <c r="V737" i="1"/>
  <c r="W737" i="1" s="1"/>
  <c r="P737" i="1"/>
  <c r="Z737" i="1"/>
  <c r="AA737" i="1" s="1"/>
  <c r="S737" i="1"/>
  <c r="T737" i="1" s="1"/>
  <c r="S787" i="1"/>
  <c r="T787" i="1" s="1"/>
  <c r="Z787" i="1"/>
  <c r="AA787" i="1" s="1"/>
  <c r="P787" i="1"/>
  <c r="V787" i="1"/>
  <c r="W787" i="1" s="1"/>
  <c r="Z856" i="1"/>
  <c r="AA856" i="1" s="1"/>
  <c r="S856" i="1"/>
  <c r="T856" i="1" s="1"/>
  <c r="P856" i="1"/>
  <c r="V856" i="1"/>
  <c r="W856" i="1" s="1"/>
  <c r="Z904" i="1"/>
  <c r="AA904" i="1" s="1"/>
  <c r="S904" i="1"/>
  <c r="T904" i="1" s="1"/>
  <c r="P904" i="1"/>
  <c r="V904" i="1"/>
  <c r="W904" i="1" s="1"/>
  <c r="S1004" i="1"/>
  <c r="T1004" i="1" s="1"/>
  <c r="V1004" i="1"/>
  <c r="W1004" i="1" s="1"/>
  <c r="P1004" i="1"/>
  <c r="Z1004" i="1"/>
  <c r="AA1004" i="1" s="1"/>
  <c r="S1156" i="1"/>
  <c r="T1156" i="1" s="1"/>
  <c r="V1156" i="1"/>
  <c r="W1156" i="1" s="1"/>
  <c r="Z1156" i="1"/>
  <c r="AA1156" i="1" s="1"/>
  <c r="P1156" i="1"/>
  <c r="S815" i="1"/>
  <c r="T815" i="1" s="1"/>
  <c r="Z815" i="1"/>
  <c r="AA815" i="1" s="1"/>
  <c r="V815" i="1"/>
  <c r="W815" i="1" s="1"/>
  <c r="P815" i="1"/>
  <c r="X1205" i="1"/>
  <c r="Y1205" i="1" s="1"/>
  <c r="AB1205" i="1"/>
  <c r="AC1205" i="1" s="1"/>
  <c r="Z826" i="1"/>
  <c r="AA826" i="1" s="1"/>
  <c r="P826" i="1"/>
  <c r="V826" i="1"/>
  <c r="W826" i="1" s="1"/>
  <c r="S826" i="1"/>
  <c r="T826" i="1" s="1"/>
  <c r="S851" i="1"/>
  <c r="T851" i="1" s="1"/>
  <c r="V851" i="1"/>
  <c r="W851" i="1" s="1"/>
  <c r="P851" i="1"/>
  <c r="Z851" i="1"/>
  <c r="AA851" i="1" s="1"/>
  <c r="S875" i="1"/>
  <c r="T875" i="1" s="1"/>
  <c r="V875" i="1"/>
  <c r="W875" i="1" s="1"/>
  <c r="P875" i="1"/>
  <c r="Z875" i="1"/>
  <c r="AA875" i="1" s="1"/>
  <c r="S899" i="1"/>
  <c r="T899" i="1" s="1"/>
  <c r="V899" i="1"/>
  <c r="W899" i="1" s="1"/>
  <c r="P899" i="1"/>
  <c r="Z899" i="1"/>
  <c r="AA899" i="1" s="1"/>
  <c r="S923" i="1"/>
  <c r="T923" i="1" s="1"/>
  <c r="V923" i="1"/>
  <c r="W923" i="1" s="1"/>
  <c r="P923" i="1"/>
  <c r="Z923" i="1"/>
  <c r="AA923" i="1" s="1"/>
  <c r="X980" i="1"/>
  <c r="Y980" i="1" s="1"/>
  <c r="AB980" i="1"/>
  <c r="AC980" i="1" s="1"/>
  <c r="X1075" i="1"/>
  <c r="Y1075" i="1" s="1"/>
  <c r="AB1075" i="1"/>
  <c r="AC1075" i="1" s="1"/>
  <c r="X1095" i="1"/>
  <c r="Y1095" i="1" s="1"/>
  <c r="AB1095" i="1"/>
  <c r="AC1095" i="1" s="1"/>
  <c r="S1142" i="1"/>
  <c r="T1142" i="1" s="1"/>
  <c r="V1142" i="1"/>
  <c r="W1142" i="1" s="1"/>
  <c r="Z1142" i="1"/>
  <c r="AA1142" i="1" s="1"/>
  <c r="P1142" i="1"/>
  <c r="X1197" i="1"/>
  <c r="Y1197" i="1" s="1"/>
  <c r="AB1197" i="1"/>
  <c r="AC1197" i="1" s="1"/>
  <c r="S1240" i="1"/>
  <c r="T1240" i="1" s="1"/>
  <c r="V1240" i="1"/>
  <c r="W1240" i="1" s="1"/>
  <c r="Z1240" i="1"/>
  <c r="AA1240" i="1" s="1"/>
  <c r="P1240" i="1"/>
  <c r="P1379" i="1"/>
  <c r="S1379" i="1"/>
  <c r="T1379" i="1" s="1"/>
  <c r="Z1379" i="1"/>
  <c r="AA1379" i="1" s="1"/>
  <c r="V1379" i="1"/>
  <c r="W1379" i="1" s="1"/>
  <c r="AB739" i="1"/>
  <c r="AC739" i="1" s="1"/>
  <c r="X739" i="1"/>
  <c r="Y739" i="1" s="1"/>
  <c r="AB763" i="1"/>
  <c r="AC763" i="1" s="1"/>
  <c r="X763" i="1"/>
  <c r="Y763" i="1" s="1"/>
  <c r="V952" i="1"/>
  <c r="W952" i="1" s="1"/>
  <c r="P952" i="1"/>
  <c r="Z952" i="1"/>
  <c r="AA952" i="1" s="1"/>
  <c r="S952" i="1"/>
  <c r="T952" i="1" s="1"/>
  <c r="S992" i="1"/>
  <c r="T992" i="1" s="1"/>
  <c r="V992" i="1"/>
  <c r="W992" i="1" s="1"/>
  <c r="Z992" i="1"/>
  <c r="AA992" i="1" s="1"/>
  <c r="P992" i="1"/>
  <c r="X1125" i="1"/>
  <c r="Y1125" i="1" s="1"/>
  <c r="AB1125" i="1"/>
  <c r="AC1125" i="1" s="1"/>
  <c r="S1168" i="1"/>
  <c r="T1168" i="1" s="1"/>
  <c r="V1168" i="1"/>
  <c r="W1168" i="1" s="1"/>
  <c r="Z1168" i="1"/>
  <c r="AA1168" i="1" s="1"/>
  <c r="P1168" i="1"/>
  <c r="X1225" i="1"/>
  <c r="Y1225" i="1" s="1"/>
  <c r="AB1225" i="1"/>
  <c r="AC1225" i="1" s="1"/>
  <c r="AB1389" i="1"/>
  <c r="AC1389" i="1" s="1"/>
  <c r="X1389" i="1"/>
  <c r="Y1389" i="1" s="1"/>
  <c r="Z19" i="1"/>
  <c r="AA19" i="1" s="1"/>
  <c r="V19" i="1"/>
  <c r="W19" i="1" s="1"/>
  <c r="P19" i="1"/>
  <c r="S19" i="1"/>
  <c r="T19" i="1" s="1"/>
  <c r="Z31" i="1"/>
  <c r="AA31" i="1" s="1"/>
  <c r="V31" i="1"/>
  <c r="W31" i="1" s="1"/>
  <c r="S31" i="1"/>
  <c r="T31" i="1" s="1"/>
  <c r="P31" i="1"/>
  <c r="Z43" i="1"/>
  <c r="AA43" i="1" s="1"/>
  <c r="V43" i="1"/>
  <c r="W43" i="1" s="1"/>
  <c r="P43" i="1"/>
  <c r="S43" i="1"/>
  <c r="T43" i="1" s="1"/>
  <c r="Z61" i="1"/>
  <c r="AA61" i="1" s="1"/>
  <c r="V61" i="1"/>
  <c r="W61" i="1" s="1"/>
  <c r="S61" i="1"/>
  <c r="T61" i="1" s="1"/>
  <c r="P61" i="1"/>
  <c r="Z73" i="1"/>
  <c r="AA73" i="1" s="1"/>
  <c r="V73" i="1"/>
  <c r="W73" i="1" s="1"/>
  <c r="P73" i="1"/>
  <c r="S73" i="1"/>
  <c r="T73" i="1" s="1"/>
  <c r="Z97" i="1"/>
  <c r="AA97" i="1" s="1"/>
  <c r="V97" i="1"/>
  <c r="W97" i="1" s="1"/>
  <c r="P97" i="1"/>
  <c r="S97" i="1"/>
  <c r="T97" i="1" s="1"/>
  <c r="Z109" i="1"/>
  <c r="AA109" i="1" s="1"/>
  <c r="V109" i="1"/>
  <c r="W109" i="1" s="1"/>
  <c r="S109" i="1"/>
  <c r="T109" i="1" s="1"/>
  <c r="P109" i="1"/>
  <c r="Z121" i="1"/>
  <c r="AA121" i="1" s="1"/>
  <c r="V121" i="1"/>
  <c r="W121" i="1" s="1"/>
  <c r="P121" i="1"/>
  <c r="S121" i="1"/>
  <c r="T121" i="1" s="1"/>
  <c r="Z133" i="1"/>
  <c r="AA133" i="1" s="1"/>
  <c r="V133" i="1"/>
  <c r="W133" i="1" s="1"/>
  <c r="S133" i="1"/>
  <c r="T133" i="1" s="1"/>
  <c r="P133" i="1"/>
  <c r="Z145" i="1"/>
  <c r="AA145" i="1" s="1"/>
  <c r="V145" i="1"/>
  <c r="W145" i="1" s="1"/>
  <c r="P145" i="1"/>
  <c r="S145" i="1"/>
  <c r="T145" i="1" s="1"/>
  <c r="Z165" i="1"/>
  <c r="AA165" i="1" s="1"/>
  <c r="V165" i="1"/>
  <c r="W165" i="1" s="1"/>
  <c r="S165" i="1"/>
  <c r="T165" i="1" s="1"/>
  <c r="P165" i="1"/>
  <c r="Z177" i="1"/>
  <c r="AA177" i="1" s="1"/>
  <c r="V177" i="1"/>
  <c r="W177" i="1" s="1"/>
  <c r="P177" i="1"/>
  <c r="S177" i="1"/>
  <c r="T177" i="1" s="1"/>
  <c r="Z189" i="1"/>
  <c r="AA189" i="1" s="1"/>
  <c r="V189" i="1"/>
  <c r="W189" i="1" s="1"/>
  <c r="S189" i="1"/>
  <c r="T189" i="1" s="1"/>
  <c r="P189" i="1"/>
  <c r="Z205" i="1"/>
  <c r="AA205" i="1" s="1"/>
  <c r="V205" i="1"/>
  <c r="W205" i="1" s="1"/>
  <c r="S205" i="1"/>
  <c r="T205" i="1" s="1"/>
  <c r="P205" i="1"/>
  <c r="Z312" i="1"/>
  <c r="AA312" i="1" s="1"/>
  <c r="V312" i="1"/>
  <c r="W312" i="1" s="1"/>
  <c r="S312" i="1"/>
  <c r="T312" i="1" s="1"/>
  <c r="P312" i="1"/>
  <c r="Z366" i="1"/>
  <c r="AA366" i="1" s="1"/>
  <c r="V366" i="1"/>
  <c r="W366" i="1" s="1"/>
  <c r="S366" i="1"/>
  <c r="T366" i="1" s="1"/>
  <c r="P366" i="1"/>
  <c r="Z378" i="1"/>
  <c r="AA378" i="1" s="1"/>
  <c r="V378" i="1"/>
  <c r="W378" i="1" s="1"/>
  <c r="P378" i="1"/>
  <c r="S378" i="1"/>
  <c r="T378" i="1" s="1"/>
  <c r="Z386" i="1"/>
  <c r="AA386" i="1" s="1"/>
  <c r="V386" i="1"/>
  <c r="W386" i="1" s="1"/>
  <c r="P386" i="1"/>
  <c r="S386" i="1"/>
  <c r="T386" i="1" s="1"/>
  <c r="Z398" i="1"/>
  <c r="AA398" i="1" s="1"/>
  <c r="V398" i="1"/>
  <c r="W398" i="1" s="1"/>
  <c r="S398" i="1"/>
  <c r="T398" i="1" s="1"/>
  <c r="P398" i="1"/>
  <c r="Z416" i="1"/>
  <c r="AA416" i="1" s="1"/>
  <c r="V416" i="1"/>
  <c r="W416" i="1" s="1"/>
  <c r="S416" i="1"/>
  <c r="T416" i="1" s="1"/>
  <c r="P416" i="1"/>
  <c r="AB434" i="1"/>
  <c r="AC434" i="1" s="1"/>
  <c r="X434" i="1"/>
  <c r="Y434" i="1" s="1"/>
  <c r="AB458" i="1"/>
  <c r="AC458" i="1" s="1"/>
  <c r="X458" i="1"/>
  <c r="Y458" i="1" s="1"/>
  <c r="AB478" i="1"/>
  <c r="AC478" i="1" s="1"/>
  <c r="X478" i="1"/>
  <c r="Y478" i="1" s="1"/>
  <c r="X494" i="1"/>
  <c r="Y494" i="1" s="1"/>
  <c r="AB494" i="1"/>
  <c r="AC494" i="1" s="1"/>
  <c r="AB510" i="1"/>
  <c r="AC510" i="1" s="1"/>
  <c r="X510" i="1"/>
  <c r="Y510" i="1" s="1"/>
  <c r="AB525" i="1"/>
  <c r="AC525" i="1" s="1"/>
  <c r="X525" i="1"/>
  <c r="Y525" i="1" s="1"/>
  <c r="AB541" i="1"/>
  <c r="AC541" i="1" s="1"/>
  <c r="X541" i="1"/>
  <c r="Y541" i="1" s="1"/>
  <c r="S734" i="1"/>
  <c r="T734" i="1" s="1"/>
  <c r="V734" i="1"/>
  <c r="W734" i="1" s="1"/>
  <c r="Z734" i="1"/>
  <c r="AA734" i="1" s="1"/>
  <c r="P734" i="1"/>
  <c r="S750" i="1"/>
  <c r="T750" i="1" s="1"/>
  <c r="V750" i="1"/>
  <c r="W750" i="1" s="1"/>
  <c r="Z750" i="1"/>
  <c r="AA750" i="1" s="1"/>
  <c r="P750" i="1"/>
  <c r="S766" i="1"/>
  <c r="T766" i="1" s="1"/>
  <c r="V766" i="1"/>
  <c r="W766" i="1" s="1"/>
  <c r="Z766" i="1"/>
  <c r="AA766" i="1" s="1"/>
  <c r="P766" i="1"/>
  <c r="Z784" i="1"/>
  <c r="AA784" i="1" s="1"/>
  <c r="V784" i="1"/>
  <c r="W784" i="1" s="1"/>
  <c r="S784" i="1"/>
  <c r="T784" i="1" s="1"/>
  <c r="P784" i="1"/>
  <c r="Z800" i="1"/>
  <c r="AA800" i="1" s="1"/>
  <c r="V800" i="1"/>
  <c r="W800" i="1" s="1"/>
  <c r="S800" i="1"/>
  <c r="T800" i="1" s="1"/>
  <c r="P800" i="1"/>
  <c r="S837" i="1"/>
  <c r="T837" i="1" s="1"/>
  <c r="Z837" i="1"/>
  <c r="AA837" i="1" s="1"/>
  <c r="V837" i="1"/>
  <c r="W837" i="1" s="1"/>
  <c r="P837" i="1"/>
  <c r="S861" i="1"/>
  <c r="T861" i="1" s="1"/>
  <c r="Z861" i="1"/>
  <c r="AA861" i="1" s="1"/>
  <c r="V861" i="1"/>
  <c r="W861" i="1" s="1"/>
  <c r="P861" i="1"/>
  <c r="S885" i="1"/>
  <c r="T885" i="1" s="1"/>
  <c r="Z885" i="1"/>
  <c r="AA885" i="1" s="1"/>
  <c r="V885" i="1"/>
  <c r="W885" i="1" s="1"/>
  <c r="P885" i="1"/>
  <c r="S909" i="1"/>
  <c r="T909" i="1" s="1"/>
  <c r="Z909" i="1"/>
  <c r="AA909" i="1" s="1"/>
  <c r="V909" i="1"/>
  <c r="W909" i="1" s="1"/>
  <c r="P909" i="1"/>
  <c r="AB960" i="1"/>
  <c r="AC960" i="1" s="1"/>
  <c r="X960" i="1"/>
  <c r="Y960" i="1" s="1"/>
  <c r="X1031" i="1"/>
  <c r="Y1031" i="1" s="1"/>
  <c r="AB1031" i="1"/>
  <c r="AC1031" i="1" s="1"/>
  <c r="X1149" i="1"/>
  <c r="Y1149" i="1" s="1"/>
  <c r="AB1149" i="1"/>
  <c r="AC1149" i="1" s="1"/>
  <c r="X1175" i="1"/>
  <c r="Y1175" i="1" s="1"/>
  <c r="AB1175" i="1"/>
  <c r="AC1175" i="1" s="1"/>
  <c r="AB1249" i="1"/>
  <c r="AC1249" i="1" s="1"/>
  <c r="X1249" i="1"/>
  <c r="Y1249" i="1" s="1"/>
  <c r="AB1536" i="1"/>
  <c r="AC1536" i="1" s="1"/>
  <c r="X1536" i="1"/>
  <c r="Y1536" i="1" s="1"/>
  <c r="AB566" i="1"/>
  <c r="AC566" i="1" s="1"/>
  <c r="X566" i="1"/>
  <c r="Y566" i="1" s="1"/>
  <c r="AB590" i="1"/>
  <c r="AC590" i="1" s="1"/>
  <c r="X590" i="1"/>
  <c r="Y590" i="1" s="1"/>
  <c r="AB606" i="1"/>
  <c r="AC606" i="1" s="1"/>
  <c r="X606" i="1"/>
  <c r="Y606" i="1" s="1"/>
  <c r="AB630" i="1"/>
  <c r="AC630" i="1" s="1"/>
  <c r="X630" i="1"/>
  <c r="Y630" i="1" s="1"/>
  <c r="AB664" i="1"/>
  <c r="AC664" i="1" s="1"/>
  <c r="X664" i="1"/>
  <c r="Y664" i="1" s="1"/>
  <c r="AB696" i="1"/>
  <c r="AC696" i="1" s="1"/>
  <c r="X696" i="1"/>
  <c r="Y696" i="1" s="1"/>
  <c r="X720" i="1"/>
  <c r="Y720" i="1" s="1"/>
  <c r="AB720" i="1"/>
  <c r="AC720" i="1" s="1"/>
  <c r="X746" i="1"/>
  <c r="Y746" i="1" s="1"/>
  <c r="AB746" i="1"/>
  <c r="AC746" i="1" s="1"/>
  <c r="X770" i="1"/>
  <c r="Y770" i="1" s="1"/>
  <c r="AB770" i="1"/>
  <c r="AC770" i="1" s="1"/>
  <c r="X794" i="1"/>
  <c r="Y794" i="1" s="1"/>
  <c r="AB794" i="1"/>
  <c r="AC794" i="1" s="1"/>
  <c r="X810" i="1"/>
  <c r="Y810" i="1" s="1"/>
  <c r="AB810" i="1"/>
  <c r="AC810" i="1" s="1"/>
  <c r="X844" i="1"/>
  <c r="Y844" i="1" s="1"/>
  <c r="AB844" i="1"/>
  <c r="AC844" i="1" s="1"/>
  <c r="X868" i="1"/>
  <c r="Y868" i="1" s="1"/>
  <c r="AB868" i="1"/>
  <c r="AC868" i="1" s="1"/>
  <c r="X892" i="1"/>
  <c r="Y892" i="1" s="1"/>
  <c r="AB892" i="1"/>
  <c r="AC892" i="1" s="1"/>
  <c r="X924" i="1"/>
  <c r="Y924" i="1" s="1"/>
  <c r="AB924" i="1"/>
  <c r="AC924" i="1" s="1"/>
  <c r="S955" i="1"/>
  <c r="T955" i="1" s="1"/>
  <c r="V955" i="1"/>
  <c r="W955" i="1" s="1"/>
  <c r="P955" i="1"/>
  <c r="Z955" i="1"/>
  <c r="AA955" i="1" s="1"/>
  <c r="S967" i="1"/>
  <c r="T967" i="1" s="1"/>
  <c r="Z967" i="1"/>
  <c r="AA967" i="1" s="1"/>
  <c r="P967" i="1"/>
  <c r="V967" i="1"/>
  <c r="W967" i="1" s="1"/>
  <c r="S979" i="1"/>
  <c r="T979" i="1" s="1"/>
  <c r="V979" i="1"/>
  <c r="W979" i="1" s="1"/>
  <c r="P979" i="1"/>
  <c r="Z979" i="1"/>
  <c r="AA979" i="1" s="1"/>
  <c r="X1017" i="1"/>
  <c r="Y1017" i="1" s="1"/>
  <c r="AB1017" i="1"/>
  <c r="AC1017" i="1" s="1"/>
  <c r="X1091" i="1"/>
  <c r="Y1091" i="1" s="1"/>
  <c r="AB1091" i="1"/>
  <c r="AC1091" i="1" s="1"/>
  <c r="S1210" i="1"/>
  <c r="T1210" i="1" s="1"/>
  <c r="V1210" i="1"/>
  <c r="W1210" i="1" s="1"/>
  <c r="Z1210" i="1"/>
  <c r="AA1210" i="1" s="1"/>
  <c r="P1210" i="1"/>
  <c r="X1549" i="1"/>
  <c r="Y1549" i="1" s="1"/>
  <c r="AB1549" i="1"/>
  <c r="AC1549" i="1" s="1"/>
  <c r="X773" i="1"/>
  <c r="Y773" i="1" s="1"/>
  <c r="AB773" i="1"/>
  <c r="AC773" i="1" s="1"/>
  <c r="X797" i="1"/>
  <c r="Y797" i="1" s="1"/>
  <c r="AB797" i="1"/>
  <c r="AC797" i="1" s="1"/>
  <c r="X813" i="1"/>
  <c r="Y813" i="1" s="1"/>
  <c r="AB813" i="1"/>
  <c r="AC813" i="1" s="1"/>
  <c r="X829" i="1"/>
  <c r="Y829" i="1" s="1"/>
  <c r="AB829" i="1"/>
  <c r="AC829" i="1" s="1"/>
  <c r="X853" i="1"/>
  <c r="Y853" i="1" s="1"/>
  <c r="AB853" i="1"/>
  <c r="AC853" i="1" s="1"/>
  <c r="X877" i="1"/>
  <c r="Y877" i="1" s="1"/>
  <c r="AB877" i="1"/>
  <c r="AC877" i="1" s="1"/>
  <c r="X901" i="1"/>
  <c r="Y901" i="1" s="1"/>
  <c r="AB901" i="1"/>
  <c r="AC901" i="1" s="1"/>
  <c r="X925" i="1"/>
  <c r="Y925" i="1" s="1"/>
  <c r="AB925" i="1"/>
  <c r="AC925" i="1" s="1"/>
  <c r="X961" i="1"/>
  <c r="Y961" i="1" s="1"/>
  <c r="AB961" i="1"/>
  <c r="AC961" i="1" s="1"/>
  <c r="X985" i="1"/>
  <c r="Y985" i="1" s="1"/>
  <c r="AB985" i="1"/>
  <c r="AC985" i="1" s="1"/>
  <c r="AB1303" i="1"/>
  <c r="AC1303" i="1" s="1"/>
  <c r="X1303" i="1"/>
  <c r="Y1303" i="1" s="1"/>
  <c r="P1367" i="1"/>
  <c r="V1367" i="1"/>
  <c r="W1367" i="1" s="1"/>
  <c r="S1367" i="1"/>
  <c r="T1367" i="1" s="1"/>
  <c r="Z1367" i="1"/>
  <c r="AA1367" i="1" s="1"/>
  <c r="P1399" i="1"/>
  <c r="V1399" i="1"/>
  <c r="W1399" i="1" s="1"/>
  <c r="S1399" i="1"/>
  <c r="T1399" i="1" s="1"/>
  <c r="Z1399" i="1"/>
  <c r="AA1399" i="1" s="1"/>
  <c r="AB1449" i="1"/>
  <c r="AC1449" i="1" s="1"/>
  <c r="X1449" i="1"/>
  <c r="Y1449" i="1" s="1"/>
  <c r="P1500" i="1"/>
  <c r="S1500" i="1"/>
  <c r="T1500" i="1" s="1"/>
  <c r="V1500" i="1"/>
  <c r="W1500" i="1" s="1"/>
  <c r="Z1500" i="1"/>
  <c r="AA1500" i="1" s="1"/>
  <c r="AB1595" i="1"/>
  <c r="AC1595" i="1" s="1"/>
  <c r="X1595" i="1"/>
  <c r="Y1595" i="1" s="1"/>
  <c r="AB1643" i="1"/>
  <c r="AC1643" i="1" s="1"/>
  <c r="X1643" i="1"/>
  <c r="Y1643" i="1" s="1"/>
  <c r="AB1691" i="1"/>
  <c r="AC1691" i="1" s="1"/>
  <c r="X1691" i="1"/>
  <c r="Y1691" i="1" s="1"/>
  <c r="AB1739" i="1"/>
  <c r="AC1739" i="1" s="1"/>
  <c r="X1739" i="1"/>
  <c r="Y1739" i="1" s="1"/>
  <c r="AB1269" i="1"/>
  <c r="AC1269" i="1" s="1"/>
  <c r="X1269" i="1"/>
  <c r="Y1269" i="1" s="1"/>
  <c r="P1315" i="1"/>
  <c r="V1315" i="1"/>
  <c r="W1315" i="1" s="1"/>
  <c r="S1315" i="1"/>
  <c r="T1315" i="1" s="1"/>
  <c r="Z1315" i="1"/>
  <c r="AA1315" i="1" s="1"/>
  <c r="AB1367" i="1"/>
  <c r="AC1367" i="1" s="1"/>
  <c r="X1367" i="1"/>
  <c r="Y1367" i="1" s="1"/>
  <c r="P1413" i="1"/>
  <c r="V1413" i="1"/>
  <c r="W1413" i="1" s="1"/>
  <c r="S1413" i="1"/>
  <c r="T1413" i="1" s="1"/>
  <c r="Z1413" i="1"/>
  <c r="AA1413" i="1" s="1"/>
  <c r="P1445" i="1"/>
  <c r="V1445" i="1"/>
  <c r="W1445" i="1" s="1"/>
  <c r="S1445" i="1"/>
  <c r="T1445" i="1" s="1"/>
  <c r="Z1445" i="1"/>
  <c r="AA1445" i="1" s="1"/>
  <c r="P1488" i="1"/>
  <c r="V1488" i="1"/>
  <c r="W1488" i="1" s="1"/>
  <c r="S1488" i="1"/>
  <c r="T1488" i="1" s="1"/>
  <c r="Z1488" i="1"/>
  <c r="AA1488" i="1" s="1"/>
  <c r="P1505" i="1"/>
  <c r="V1505" i="1"/>
  <c r="W1505" i="1" s="1"/>
  <c r="S1505" i="1"/>
  <c r="T1505" i="1" s="1"/>
  <c r="Z1505" i="1"/>
  <c r="AA1505" i="1" s="1"/>
  <c r="AB1547" i="1"/>
  <c r="AC1547" i="1" s="1"/>
  <c r="X1547" i="1"/>
  <c r="Y1547" i="1" s="1"/>
  <c r="AB1644" i="1"/>
  <c r="AC1644" i="1" s="1"/>
  <c r="X1644" i="1"/>
  <c r="Y1644" i="1" s="1"/>
  <c r="AB1692" i="1"/>
  <c r="AC1692" i="1" s="1"/>
  <c r="X1692" i="1"/>
  <c r="Y1692" i="1" s="1"/>
  <c r="AB1756" i="1"/>
  <c r="AC1756" i="1" s="1"/>
  <c r="X1756" i="1"/>
  <c r="Y1756" i="1" s="1"/>
  <c r="S1258" i="1"/>
  <c r="T1258" i="1" s="1"/>
  <c r="Z1258" i="1"/>
  <c r="AA1258" i="1" s="1"/>
  <c r="V1258" i="1"/>
  <c r="W1258" i="1" s="1"/>
  <c r="P1258" i="1"/>
  <c r="S1270" i="1"/>
  <c r="T1270" i="1" s="1"/>
  <c r="Z1270" i="1"/>
  <c r="AA1270" i="1" s="1"/>
  <c r="V1270" i="1"/>
  <c r="W1270" i="1" s="1"/>
  <c r="P1270" i="1"/>
  <c r="S1282" i="1"/>
  <c r="T1282" i="1" s="1"/>
  <c r="Z1282" i="1"/>
  <c r="AA1282" i="1" s="1"/>
  <c r="V1282" i="1"/>
  <c r="W1282" i="1" s="1"/>
  <c r="P1282" i="1"/>
  <c r="S1294" i="1"/>
  <c r="T1294" i="1" s="1"/>
  <c r="Z1294" i="1"/>
  <c r="AA1294" i="1" s="1"/>
  <c r="V1294" i="1"/>
  <c r="W1294" i="1" s="1"/>
  <c r="P1294" i="1"/>
  <c r="S1302" i="1"/>
  <c r="T1302" i="1" s="1"/>
  <c r="Z1302" i="1"/>
  <c r="AA1302" i="1" s="1"/>
  <c r="V1302" i="1"/>
  <c r="W1302" i="1" s="1"/>
  <c r="P1302" i="1"/>
  <c r="S1322" i="1"/>
  <c r="T1322" i="1" s="1"/>
  <c r="Z1322" i="1"/>
  <c r="AA1322" i="1" s="1"/>
  <c r="V1322" i="1"/>
  <c r="W1322" i="1" s="1"/>
  <c r="P1322" i="1"/>
  <c r="S1338" i="1"/>
  <c r="T1338" i="1" s="1"/>
  <c r="Z1338" i="1"/>
  <c r="AA1338" i="1" s="1"/>
  <c r="V1338" i="1"/>
  <c r="W1338" i="1" s="1"/>
  <c r="P1338" i="1"/>
  <c r="S1362" i="1"/>
  <c r="T1362" i="1" s="1"/>
  <c r="Z1362" i="1"/>
  <c r="AA1362" i="1" s="1"/>
  <c r="V1362" i="1"/>
  <c r="W1362" i="1" s="1"/>
  <c r="P1362" i="1"/>
  <c r="S1378" i="1"/>
  <c r="T1378" i="1" s="1"/>
  <c r="Z1378" i="1"/>
  <c r="AA1378" i="1" s="1"/>
  <c r="V1378" i="1"/>
  <c r="W1378" i="1" s="1"/>
  <c r="P1378" i="1"/>
  <c r="S1390" i="1"/>
  <c r="T1390" i="1" s="1"/>
  <c r="Z1390" i="1"/>
  <c r="AA1390" i="1" s="1"/>
  <c r="V1390" i="1"/>
  <c r="W1390" i="1" s="1"/>
  <c r="P1390" i="1"/>
  <c r="S1402" i="1"/>
  <c r="T1402" i="1" s="1"/>
  <c r="Z1402" i="1"/>
  <c r="AA1402" i="1" s="1"/>
  <c r="V1402" i="1"/>
  <c r="W1402" i="1" s="1"/>
  <c r="P1402" i="1"/>
  <c r="S1414" i="1"/>
  <c r="T1414" i="1" s="1"/>
  <c r="Z1414" i="1"/>
  <c r="AA1414" i="1" s="1"/>
  <c r="V1414" i="1"/>
  <c r="W1414" i="1" s="1"/>
  <c r="P1414" i="1"/>
  <c r="S1426" i="1"/>
  <c r="T1426" i="1" s="1"/>
  <c r="Z1426" i="1"/>
  <c r="AA1426" i="1" s="1"/>
  <c r="V1426" i="1"/>
  <c r="W1426" i="1" s="1"/>
  <c r="P1426" i="1"/>
  <c r="AB1529" i="1"/>
  <c r="AC1529" i="1" s="1"/>
  <c r="X1529" i="1"/>
  <c r="Y1529" i="1" s="1"/>
  <c r="AB1553" i="1"/>
  <c r="AC1553" i="1" s="1"/>
  <c r="X1553" i="1"/>
  <c r="Y1553" i="1" s="1"/>
  <c r="AB1585" i="1"/>
  <c r="AC1585" i="1" s="1"/>
  <c r="X1585" i="1"/>
  <c r="Y1585" i="1" s="1"/>
  <c r="AB1617" i="1"/>
  <c r="AC1617" i="1" s="1"/>
  <c r="X1617" i="1"/>
  <c r="Y1617" i="1" s="1"/>
  <c r="AB1665" i="1"/>
  <c r="AC1665" i="1" s="1"/>
  <c r="X1665" i="1"/>
  <c r="Y1665" i="1" s="1"/>
  <c r="AB1713" i="1"/>
  <c r="AC1713" i="1" s="1"/>
  <c r="X1713" i="1"/>
  <c r="Y1713" i="1" s="1"/>
  <c r="AB1761" i="1"/>
  <c r="AC1761" i="1" s="1"/>
  <c r="X1761" i="1"/>
  <c r="Y1761" i="1" s="1"/>
  <c r="P1975" i="1"/>
  <c r="S1975" i="1"/>
  <c r="T1975" i="1" s="1"/>
  <c r="Z1975" i="1"/>
  <c r="AA1975" i="1" s="1"/>
  <c r="V1975" i="1"/>
  <c r="W1975" i="1" s="1"/>
  <c r="AB1010" i="1"/>
  <c r="AC1010" i="1" s="1"/>
  <c r="X1010" i="1"/>
  <c r="Y1010" i="1" s="1"/>
  <c r="AB1034" i="1"/>
  <c r="AC1034" i="1" s="1"/>
  <c r="X1034" i="1"/>
  <c r="Y1034" i="1" s="1"/>
  <c r="AB1050" i="1"/>
  <c r="AC1050" i="1" s="1"/>
  <c r="X1050" i="1"/>
  <c r="Y1050" i="1" s="1"/>
  <c r="AB1074" i="1"/>
  <c r="AC1074" i="1" s="1"/>
  <c r="X1074" i="1"/>
  <c r="Y1074" i="1" s="1"/>
  <c r="AB1114" i="1"/>
  <c r="AC1114" i="1" s="1"/>
  <c r="X1114" i="1"/>
  <c r="Y1114" i="1" s="1"/>
  <c r="AB1138" i="1"/>
  <c r="AC1138" i="1" s="1"/>
  <c r="X1138" i="1"/>
  <c r="Y1138" i="1" s="1"/>
  <c r="AB1162" i="1"/>
  <c r="AC1162" i="1" s="1"/>
  <c r="X1162" i="1"/>
  <c r="Y1162" i="1" s="1"/>
  <c r="AB1186" i="1"/>
  <c r="AC1186" i="1" s="1"/>
  <c r="X1186" i="1"/>
  <c r="Y1186" i="1" s="1"/>
  <c r="AB1210" i="1"/>
  <c r="AC1210" i="1" s="1"/>
  <c r="X1210" i="1"/>
  <c r="Y1210" i="1" s="1"/>
  <c r="AB1234" i="1"/>
  <c r="AC1234" i="1" s="1"/>
  <c r="X1234" i="1"/>
  <c r="Y1234" i="1" s="1"/>
  <c r="X1258" i="1"/>
  <c r="Y1258" i="1" s="1"/>
  <c r="AB1258" i="1"/>
  <c r="AC1258" i="1" s="1"/>
  <c r="X1282" i="1"/>
  <c r="Y1282" i="1" s="1"/>
  <c r="AB1282" i="1"/>
  <c r="AC1282" i="1" s="1"/>
  <c r="X1306" i="1"/>
  <c r="Y1306" i="1" s="1"/>
  <c r="AB1306" i="1"/>
  <c r="AC1306" i="1" s="1"/>
  <c r="X1332" i="1"/>
  <c r="Y1332" i="1" s="1"/>
  <c r="AB1332" i="1"/>
  <c r="AC1332" i="1" s="1"/>
  <c r="AB1356" i="1"/>
  <c r="AC1356" i="1" s="1"/>
  <c r="X1356" i="1"/>
  <c r="Y1356" i="1" s="1"/>
  <c r="AB1382" i="1"/>
  <c r="AC1382" i="1" s="1"/>
  <c r="X1382" i="1"/>
  <c r="Y1382" i="1" s="1"/>
  <c r="AB1406" i="1"/>
  <c r="AC1406" i="1" s="1"/>
  <c r="X1406" i="1"/>
  <c r="Y1406" i="1" s="1"/>
  <c r="AB1422" i="1"/>
  <c r="AC1422" i="1" s="1"/>
  <c r="X1422" i="1"/>
  <c r="Y1422" i="1" s="1"/>
  <c r="AB1446" i="1"/>
  <c r="AC1446" i="1" s="1"/>
  <c r="X1446" i="1"/>
  <c r="Y1446" i="1" s="1"/>
  <c r="X1463" i="1"/>
  <c r="Y1463" i="1" s="1"/>
  <c r="AB1463" i="1"/>
  <c r="AC1463" i="1" s="1"/>
  <c r="X1485" i="1"/>
  <c r="Y1485" i="1" s="1"/>
  <c r="AB1485" i="1"/>
  <c r="AC1485" i="1" s="1"/>
  <c r="AB1506" i="1"/>
  <c r="AC1506" i="1" s="1"/>
  <c r="X1506" i="1"/>
  <c r="Y1506" i="1" s="1"/>
  <c r="P1522" i="1"/>
  <c r="S1522" i="1"/>
  <c r="T1522" i="1" s="1"/>
  <c r="Z1522" i="1"/>
  <c r="AA1522" i="1" s="1"/>
  <c r="V1522" i="1"/>
  <c r="W1522" i="1" s="1"/>
  <c r="P1546" i="1"/>
  <c r="S1546" i="1"/>
  <c r="T1546" i="1" s="1"/>
  <c r="V1546" i="1"/>
  <c r="W1546" i="1" s="1"/>
  <c r="Z1546" i="1"/>
  <c r="AA1546" i="1" s="1"/>
  <c r="AB1571" i="1"/>
  <c r="AC1571" i="1" s="1"/>
  <c r="X1571" i="1"/>
  <c r="Y1571" i="1" s="1"/>
  <c r="AB1618" i="1"/>
  <c r="AC1618" i="1" s="1"/>
  <c r="X1618" i="1"/>
  <c r="Y1618" i="1" s="1"/>
  <c r="AB1634" i="1"/>
  <c r="AC1634" i="1" s="1"/>
  <c r="X1634" i="1"/>
  <c r="Y1634" i="1" s="1"/>
  <c r="AB1666" i="1"/>
  <c r="AC1666" i="1" s="1"/>
  <c r="X1666" i="1"/>
  <c r="Y1666" i="1" s="1"/>
  <c r="AB1714" i="1"/>
  <c r="AC1714" i="1" s="1"/>
  <c r="X1714" i="1"/>
  <c r="Y1714" i="1" s="1"/>
  <c r="S1772" i="1"/>
  <c r="T1772" i="1" s="1"/>
  <c r="Z1772" i="1"/>
  <c r="AA1772" i="1" s="1"/>
  <c r="V1772" i="1"/>
  <c r="W1772" i="1" s="1"/>
  <c r="P1772" i="1"/>
  <c r="S1784" i="1"/>
  <c r="T1784" i="1" s="1"/>
  <c r="Z1784" i="1"/>
  <c r="AA1784" i="1" s="1"/>
  <c r="P1784" i="1"/>
  <c r="V1784" i="1"/>
  <c r="W1784" i="1" s="1"/>
  <c r="S1796" i="1"/>
  <c r="T1796" i="1" s="1"/>
  <c r="Z1796" i="1"/>
  <c r="AA1796" i="1" s="1"/>
  <c r="P1796" i="1"/>
  <c r="V1796" i="1"/>
  <c r="W1796" i="1" s="1"/>
  <c r="V1954" i="1"/>
  <c r="W1954" i="1" s="1"/>
  <c r="P1954" i="1"/>
  <c r="S1954" i="1"/>
  <c r="T1954" i="1" s="1"/>
  <c r="Z1954" i="1"/>
  <c r="AA1954" i="1" s="1"/>
  <c r="AB2077" i="1"/>
  <c r="AC2077" i="1" s="1"/>
  <c r="X2077" i="1"/>
  <c r="Y2077" i="1" s="1"/>
  <c r="Z1525" i="1"/>
  <c r="AA1525" i="1" s="1"/>
  <c r="V1525" i="1"/>
  <c r="W1525" i="1" s="1"/>
  <c r="S1525" i="1"/>
  <c r="T1525" i="1" s="1"/>
  <c r="P1525" i="1"/>
  <c r="Z1529" i="1"/>
  <c r="AA1529" i="1" s="1"/>
  <c r="V1529" i="1"/>
  <c r="W1529" i="1" s="1"/>
  <c r="P1529" i="1"/>
  <c r="S1529" i="1"/>
  <c r="T1529" i="1" s="1"/>
  <c r="Z1541" i="1"/>
  <c r="AA1541" i="1" s="1"/>
  <c r="V1541" i="1"/>
  <c r="W1541" i="1" s="1"/>
  <c r="S1541" i="1"/>
  <c r="T1541" i="1" s="1"/>
  <c r="P1541" i="1"/>
  <c r="Z1553" i="1"/>
  <c r="AA1553" i="1" s="1"/>
  <c r="V1553" i="1"/>
  <c r="W1553" i="1" s="1"/>
  <c r="P1553" i="1"/>
  <c r="S1553" i="1"/>
  <c r="T1553" i="1" s="1"/>
  <c r="Z1565" i="1"/>
  <c r="AA1565" i="1" s="1"/>
  <c r="V1565" i="1"/>
  <c r="W1565" i="1" s="1"/>
  <c r="S1565" i="1"/>
  <c r="T1565" i="1" s="1"/>
  <c r="P1565" i="1"/>
  <c r="Z1577" i="1"/>
  <c r="AA1577" i="1" s="1"/>
  <c r="V1577" i="1"/>
  <c r="W1577" i="1" s="1"/>
  <c r="P1577" i="1"/>
  <c r="S1577" i="1"/>
  <c r="T1577" i="1" s="1"/>
  <c r="Z1593" i="1"/>
  <c r="AA1593" i="1" s="1"/>
  <c r="V1593" i="1"/>
  <c r="W1593" i="1" s="1"/>
  <c r="P1593" i="1"/>
  <c r="S1593" i="1"/>
  <c r="T1593" i="1" s="1"/>
  <c r="Z1605" i="1"/>
  <c r="AA1605" i="1" s="1"/>
  <c r="V1605" i="1"/>
  <c r="W1605" i="1" s="1"/>
  <c r="P1605" i="1"/>
  <c r="S1605" i="1"/>
  <c r="T1605" i="1" s="1"/>
  <c r="P1803" i="1"/>
  <c r="S1803" i="1"/>
  <c r="T1803" i="1" s="1"/>
  <c r="Z1803" i="1"/>
  <c r="AA1803" i="1" s="1"/>
  <c r="V1803" i="1"/>
  <c r="W1803" i="1" s="1"/>
  <c r="P1856" i="1"/>
  <c r="V1856" i="1"/>
  <c r="W1856" i="1" s="1"/>
  <c r="Z1856" i="1"/>
  <c r="AA1856" i="1" s="1"/>
  <c r="S1856" i="1"/>
  <c r="T1856" i="1" s="1"/>
  <c r="P1920" i="1"/>
  <c r="V1920" i="1"/>
  <c r="W1920" i="1" s="1"/>
  <c r="Z1920" i="1"/>
  <c r="AA1920" i="1" s="1"/>
  <c r="S1920" i="1"/>
  <c r="T1920" i="1" s="1"/>
  <c r="AB1789" i="1"/>
  <c r="AC1789" i="1" s="1"/>
  <c r="X1789" i="1"/>
  <c r="Y1789" i="1" s="1"/>
  <c r="AB1813" i="1"/>
  <c r="AC1813" i="1" s="1"/>
  <c r="X1813" i="1"/>
  <c r="Y1813" i="1" s="1"/>
  <c r="AB1843" i="1"/>
  <c r="AC1843" i="1" s="1"/>
  <c r="X1843" i="1"/>
  <c r="Y1843" i="1" s="1"/>
  <c r="AB1867" i="1"/>
  <c r="AC1867" i="1" s="1"/>
  <c r="X1867" i="1"/>
  <c r="Y1867" i="1" s="1"/>
  <c r="AB1891" i="1"/>
  <c r="AC1891" i="1" s="1"/>
  <c r="X1891" i="1"/>
  <c r="Y1891" i="1" s="1"/>
  <c r="AB1907" i="1"/>
  <c r="AC1907" i="1" s="1"/>
  <c r="X1907" i="1"/>
  <c r="Y1907" i="1" s="1"/>
  <c r="AB1923" i="1"/>
  <c r="AC1923" i="1" s="1"/>
  <c r="X1923" i="1"/>
  <c r="Y1923" i="1" s="1"/>
  <c r="S1802" i="1"/>
  <c r="T1802" i="1" s="1"/>
  <c r="Z1802" i="1"/>
  <c r="AA1802" i="1" s="1"/>
  <c r="V1802" i="1"/>
  <c r="W1802" i="1" s="1"/>
  <c r="P1802" i="1"/>
  <c r="S1814" i="1"/>
  <c r="T1814" i="1" s="1"/>
  <c r="Z1814" i="1"/>
  <c r="AA1814" i="1" s="1"/>
  <c r="V1814" i="1"/>
  <c r="W1814" i="1" s="1"/>
  <c r="P1814" i="1"/>
  <c r="S1826" i="1"/>
  <c r="T1826" i="1" s="1"/>
  <c r="Z1826" i="1"/>
  <c r="AA1826" i="1" s="1"/>
  <c r="V1826" i="1"/>
  <c r="W1826" i="1" s="1"/>
  <c r="P1826" i="1"/>
  <c r="S1838" i="1"/>
  <c r="T1838" i="1" s="1"/>
  <c r="Z1838" i="1"/>
  <c r="AA1838" i="1" s="1"/>
  <c r="V1838" i="1"/>
  <c r="W1838" i="1" s="1"/>
  <c r="P1838" i="1"/>
  <c r="P1860" i="1"/>
  <c r="Z1860" i="1"/>
  <c r="AA1860" i="1" s="1"/>
  <c r="S1860" i="1"/>
  <c r="T1860" i="1" s="1"/>
  <c r="V1860" i="1"/>
  <c r="W1860" i="1" s="1"/>
  <c r="P1884" i="1"/>
  <c r="Z1884" i="1"/>
  <c r="AA1884" i="1" s="1"/>
  <c r="S1884" i="1"/>
  <c r="T1884" i="1" s="1"/>
  <c r="V1884" i="1"/>
  <c r="W1884" i="1" s="1"/>
  <c r="P1908" i="1"/>
  <c r="Z1908" i="1"/>
  <c r="AA1908" i="1" s="1"/>
  <c r="S1908" i="1"/>
  <c r="T1908" i="1" s="1"/>
  <c r="V1908" i="1"/>
  <c r="W1908" i="1" s="1"/>
  <c r="P1932" i="1"/>
  <c r="V1932" i="1"/>
  <c r="W1932" i="1" s="1"/>
  <c r="Z1932" i="1"/>
  <c r="AA1932" i="1" s="1"/>
  <c r="S1932" i="1"/>
  <c r="T1932" i="1" s="1"/>
  <c r="P2025" i="1"/>
  <c r="S2025" i="1"/>
  <c r="T2025" i="1" s="1"/>
  <c r="Z2025" i="1"/>
  <c r="AA2025" i="1" s="1"/>
  <c r="V2025" i="1"/>
  <c r="W2025" i="1" s="1"/>
  <c r="X1784" i="1"/>
  <c r="Y1784" i="1" s="1"/>
  <c r="AB1784" i="1"/>
  <c r="AC1784" i="1" s="1"/>
  <c r="AB1808" i="1"/>
  <c r="AC1808" i="1" s="1"/>
  <c r="X1808" i="1"/>
  <c r="Y1808" i="1" s="1"/>
  <c r="X1832" i="1"/>
  <c r="Y1832" i="1" s="1"/>
  <c r="AB1832" i="1"/>
  <c r="AC1832" i="1" s="1"/>
  <c r="X1855" i="1"/>
  <c r="Y1855" i="1" s="1"/>
  <c r="AB1855" i="1"/>
  <c r="AC1855" i="1" s="1"/>
  <c r="X1879" i="1"/>
  <c r="Y1879" i="1" s="1"/>
  <c r="AB1879" i="1"/>
  <c r="AC1879" i="1" s="1"/>
  <c r="S1943" i="1"/>
  <c r="T1943" i="1" s="1"/>
  <c r="Z1943" i="1"/>
  <c r="AA1943" i="1" s="1"/>
  <c r="P1943" i="1"/>
  <c r="V1943" i="1"/>
  <c r="W1943" i="1" s="1"/>
  <c r="S1955" i="1"/>
  <c r="T1955" i="1" s="1"/>
  <c r="V1955" i="1"/>
  <c r="W1955" i="1" s="1"/>
  <c r="Z1955" i="1"/>
  <c r="AA1955" i="1" s="1"/>
  <c r="P1955" i="1"/>
  <c r="P1981" i="1"/>
  <c r="S1981" i="1"/>
  <c r="T1981" i="1" s="1"/>
  <c r="Z1981" i="1"/>
  <c r="AA1981" i="1" s="1"/>
  <c r="V1981" i="1"/>
  <c r="W1981" i="1" s="1"/>
  <c r="V2096" i="1"/>
  <c r="W2096" i="1" s="1"/>
  <c r="P2096" i="1"/>
  <c r="Z2096" i="1"/>
  <c r="AA2096" i="1" s="1"/>
  <c r="S2096" i="1"/>
  <c r="T2096" i="1" s="1"/>
  <c r="X1992" i="1"/>
  <c r="Y1992" i="1" s="1"/>
  <c r="AB1992" i="1"/>
  <c r="AC1992" i="1" s="1"/>
  <c r="P2051" i="1"/>
  <c r="Z2051" i="1"/>
  <c r="AA2051" i="1" s="1"/>
  <c r="S2051" i="1"/>
  <c r="T2051" i="1" s="1"/>
  <c r="V2051" i="1"/>
  <c r="W2051" i="1" s="1"/>
  <c r="V2104" i="1"/>
  <c r="W2104" i="1" s="1"/>
  <c r="P2104" i="1"/>
  <c r="Z2104" i="1"/>
  <c r="AA2104" i="1" s="1"/>
  <c r="S2104" i="1"/>
  <c r="T2104" i="1" s="1"/>
  <c r="AB1966" i="1"/>
  <c r="AC1966" i="1" s="1"/>
  <c r="X1966" i="1"/>
  <c r="Y1966" i="1" s="1"/>
  <c r="AB1998" i="1"/>
  <c r="AC1998" i="1" s="1"/>
  <c r="X1998" i="1"/>
  <c r="Y1998" i="1" s="1"/>
  <c r="P2035" i="1"/>
  <c r="S2035" i="1"/>
  <c r="T2035" i="1" s="1"/>
  <c r="V2035" i="1"/>
  <c r="W2035" i="1" s="1"/>
  <c r="Z2035" i="1"/>
  <c r="AA2035" i="1" s="1"/>
  <c r="X2093" i="1"/>
  <c r="Y2093" i="1" s="1"/>
  <c r="AB2093" i="1"/>
  <c r="AC2093" i="1" s="1"/>
  <c r="X2302" i="1"/>
  <c r="Y2302" i="1" s="1"/>
  <c r="AB2302" i="1"/>
  <c r="AC2302" i="1" s="1"/>
  <c r="AB2075" i="1"/>
  <c r="AC2075" i="1" s="1"/>
  <c r="X2075" i="1"/>
  <c r="Y2075" i="1" s="1"/>
  <c r="X2034" i="1"/>
  <c r="Y2034" i="1" s="1"/>
  <c r="AB2034" i="1"/>
  <c r="AC2034" i="1" s="1"/>
  <c r="AB2057" i="1"/>
  <c r="AC2057" i="1" s="1"/>
  <c r="X2057" i="1"/>
  <c r="Y2057" i="1" s="1"/>
  <c r="V2106" i="1"/>
  <c r="W2106" i="1" s="1"/>
  <c r="P2106" i="1"/>
  <c r="Z2106" i="1"/>
  <c r="AA2106" i="1" s="1"/>
  <c r="S2106" i="1"/>
  <c r="T2106" i="1" s="1"/>
  <c r="X2194" i="1"/>
  <c r="Y2194" i="1" s="1"/>
  <c r="AB2194" i="1"/>
  <c r="AC2194" i="1" s="1"/>
  <c r="Z1845" i="1"/>
  <c r="AA1845" i="1" s="1"/>
  <c r="V1845" i="1"/>
  <c r="W1845" i="1" s="1"/>
  <c r="S1845" i="1"/>
  <c r="T1845" i="1" s="1"/>
  <c r="P1845" i="1"/>
  <c r="Z1857" i="1"/>
  <c r="AA1857" i="1" s="1"/>
  <c r="V1857" i="1"/>
  <c r="W1857" i="1" s="1"/>
  <c r="P1857" i="1"/>
  <c r="S1857" i="1"/>
  <c r="T1857" i="1" s="1"/>
  <c r="Z1873" i="1"/>
  <c r="AA1873" i="1" s="1"/>
  <c r="V1873" i="1"/>
  <c r="W1873" i="1" s="1"/>
  <c r="P1873" i="1"/>
  <c r="S1873" i="1"/>
  <c r="T1873" i="1" s="1"/>
  <c r="Z1885" i="1"/>
  <c r="AA1885" i="1" s="1"/>
  <c r="V1885" i="1"/>
  <c r="W1885" i="1" s="1"/>
  <c r="S1885" i="1"/>
  <c r="T1885" i="1" s="1"/>
  <c r="P1885" i="1"/>
  <c r="Z1901" i="1"/>
  <c r="AA1901" i="1" s="1"/>
  <c r="V1901" i="1"/>
  <c r="W1901" i="1" s="1"/>
  <c r="S1901" i="1"/>
  <c r="T1901" i="1" s="1"/>
  <c r="P1901" i="1"/>
  <c r="Z1913" i="1"/>
  <c r="AA1913" i="1" s="1"/>
  <c r="V1913" i="1"/>
  <c r="W1913" i="1" s="1"/>
  <c r="P1913" i="1"/>
  <c r="S1913" i="1"/>
  <c r="T1913" i="1" s="1"/>
  <c r="Z1925" i="1"/>
  <c r="AA1925" i="1" s="1"/>
  <c r="V1925" i="1"/>
  <c r="W1925" i="1" s="1"/>
  <c r="S1925" i="1"/>
  <c r="T1925" i="1" s="1"/>
  <c r="P1925" i="1"/>
  <c r="AB1943" i="1"/>
  <c r="AC1943" i="1" s="1"/>
  <c r="X1943" i="1"/>
  <c r="Y1943" i="1" s="1"/>
  <c r="AB1967" i="1"/>
  <c r="AC1967" i="1" s="1"/>
  <c r="X1967" i="1"/>
  <c r="Y1967" i="1" s="1"/>
  <c r="AB1983" i="1"/>
  <c r="AC1983" i="1" s="1"/>
  <c r="X1983" i="1"/>
  <c r="Y1983" i="1" s="1"/>
  <c r="AB2009" i="1"/>
  <c r="AC2009" i="1" s="1"/>
  <c r="X2009" i="1"/>
  <c r="Y2009" i="1" s="1"/>
  <c r="AB2025" i="1"/>
  <c r="AC2025" i="1" s="1"/>
  <c r="X2025" i="1"/>
  <c r="Y2025" i="1" s="1"/>
  <c r="AB2043" i="1"/>
  <c r="AC2043" i="1" s="1"/>
  <c r="X2043" i="1"/>
  <c r="Y2043" i="1" s="1"/>
  <c r="P2115" i="1"/>
  <c r="S2115" i="1"/>
  <c r="T2115" i="1" s="1"/>
  <c r="V2115" i="1"/>
  <c r="W2115" i="1" s="1"/>
  <c r="Z2115" i="1"/>
  <c r="AA2115" i="1" s="1"/>
  <c r="P2179" i="1"/>
  <c r="S2179" i="1"/>
  <c r="T2179" i="1" s="1"/>
  <c r="V2179" i="1"/>
  <c r="W2179" i="1" s="1"/>
  <c r="Z2179" i="1"/>
  <c r="AA2179" i="1" s="1"/>
  <c r="AB2058" i="1"/>
  <c r="AC2058" i="1" s="1"/>
  <c r="X2058" i="1"/>
  <c r="Y2058" i="1" s="1"/>
  <c r="AB2082" i="1"/>
  <c r="AC2082" i="1" s="1"/>
  <c r="X2082" i="1"/>
  <c r="Y2082" i="1" s="1"/>
  <c r="P2121" i="1"/>
  <c r="S2121" i="1"/>
  <c r="T2121" i="1" s="1"/>
  <c r="V2121" i="1"/>
  <c r="W2121" i="1" s="1"/>
  <c r="Z2121" i="1"/>
  <c r="AA2121" i="1" s="1"/>
  <c r="P2153" i="1"/>
  <c r="S2153" i="1"/>
  <c r="T2153" i="1" s="1"/>
  <c r="V2153" i="1"/>
  <c r="W2153" i="1" s="1"/>
  <c r="Z2153" i="1"/>
  <c r="AA2153" i="1" s="1"/>
  <c r="P2185" i="1"/>
  <c r="S2185" i="1"/>
  <c r="T2185" i="1" s="1"/>
  <c r="V2185" i="1"/>
  <c r="W2185" i="1" s="1"/>
  <c r="Z2185" i="1"/>
  <c r="AA2185" i="1" s="1"/>
  <c r="P2231" i="1"/>
  <c r="Z2231" i="1"/>
  <c r="AA2231" i="1" s="1"/>
  <c r="V2231" i="1"/>
  <c r="W2231" i="1" s="1"/>
  <c r="S2231" i="1"/>
  <c r="T2231" i="1" s="1"/>
  <c r="P2325" i="1"/>
  <c r="Z2325" i="1"/>
  <c r="AA2325" i="1" s="1"/>
  <c r="S2325" i="1"/>
  <c r="T2325" i="1" s="1"/>
  <c r="V2325" i="1"/>
  <c r="W2325" i="1" s="1"/>
  <c r="AB2325" i="1"/>
  <c r="AC2325" i="1" s="1"/>
  <c r="X2325" i="1"/>
  <c r="Y2325" i="1" s="1"/>
  <c r="AB2111" i="1"/>
  <c r="AC2111" i="1" s="1"/>
  <c r="X2111" i="1"/>
  <c r="Y2111" i="1" s="1"/>
  <c r="AB2135" i="1"/>
  <c r="AC2135" i="1" s="1"/>
  <c r="X2135" i="1"/>
  <c r="Y2135" i="1" s="1"/>
  <c r="AB2151" i="1"/>
  <c r="AC2151" i="1" s="1"/>
  <c r="X2151" i="1"/>
  <c r="Y2151" i="1" s="1"/>
  <c r="AB2167" i="1"/>
  <c r="AC2167" i="1" s="1"/>
  <c r="X2167" i="1"/>
  <c r="Y2167" i="1" s="1"/>
  <c r="AB2191" i="1"/>
  <c r="AC2191" i="1" s="1"/>
  <c r="X2191" i="1"/>
  <c r="Y2191" i="1" s="1"/>
  <c r="Z2213" i="1"/>
  <c r="AA2213" i="1" s="1"/>
  <c r="S2213" i="1"/>
  <c r="T2213" i="1" s="1"/>
  <c r="P2213" i="1"/>
  <c r="V2213" i="1"/>
  <c r="W2213" i="1" s="1"/>
  <c r="AB2241" i="1"/>
  <c r="AC2241" i="1" s="1"/>
  <c r="X2241" i="1"/>
  <c r="Y2241" i="1" s="1"/>
  <c r="Z2112" i="1"/>
  <c r="AA2112" i="1" s="1"/>
  <c r="V2112" i="1"/>
  <c r="W2112" i="1" s="1"/>
  <c r="P2112" i="1"/>
  <c r="S2112" i="1"/>
  <c r="T2112" i="1" s="1"/>
  <c r="Z2124" i="1"/>
  <c r="AA2124" i="1" s="1"/>
  <c r="V2124" i="1"/>
  <c r="W2124" i="1" s="1"/>
  <c r="S2124" i="1"/>
  <c r="T2124" i="1" s="1"/>
  <c r="P2124" i="1"/>
  <c r="Z2136" i="1"/>
  <c r="AA2136" i="1" s="1"/>
  <c r="V2136" i="1"/>
  <c r="W2136" i="1" s="1"/>
  <c r="P2136" i="1"/>
  <c r="S2136" i="1"/>
  <c r="T2136" i="1" s="1"/>
  <c r="Z2152" i="1"/>
  <c r="AA2152" i="1" s="1"/>
  <c r="V2152" i="1"/>
  <c r="W2152" i="1" s="1"/>
  <c r="P2152" i="1"/>
  <c r="S2152" i="1"/>
  <c r="T2152" i="1" s="1"/>
  <c r="Z2168" i="1"/>
  <c r="AA2168" i="1" s="1"/>
  <c r="V2168" i="1"/>
  <c r="W2168" i="1" s="1"/>
  <c r="S2168" i="1"/>
  <c r="T2168" i="1" s="1"/>
  <c r="AB2237" i="1"/>
  <c r="AC2237" i="1" s="1"/>
  <c r="X2237" i="1"/>
  <c r="Y2237" i="1" s="1"/>
  <c r="S2226" i="1"/>
  <c r="T2226" i="1" s="1"/>
  <c r="Z2226" i="1"/>
  <c r="AA2226" i="1" s="1"/>
  <c r="V2226" i="1"/>
  <c r="W2226" i="1" s="1"/>
  <c r="P2226" i="1"/>
  <c r="Z2238" i="1"/>
  <c r="AA2238" i="1" s="1"/>
  <c r="V2238" i="1"/>
  <c r="W2238" i="1" s="1"/>
  <c r="S2238" i="1"/>
  <c r="T2238" i="1" s="1"/>
  <c r="P2238" i="1"/>
  <c r="AB2253" i="1"/>
  <c r="AC2253" i="1" s="1"/>
  <c r="X2253" i="1"/>
  <c r="Y2253" i="1" s="1"/>
  <c r="Z2349" i="1"/>
  <c r="AA2349" i="1" s="1"/>
  <c r="V2349" i="1"/>
  <c r="W2349" i="1" s="1"/>
  <c r="S2349" i="1"/>
  <c r="T2349" i="1" s="1"/>
  <c r="P2349" i="1"/>
  <c r="X2234" i="1"/>
  <c r="Y2234" i="1" s="1"/>
  <c r="AB2234" i="1"/>
  <c r="AC2234" i="1" s="1"/>
  <c r="X2322" i="1"/>
  <c r="Y2322" i="1" s="1"/>
  <c r="AB2322" i="1"/>
  <c r="AC2322" i="1" s="1"/>
  <c r="P2331" i="1"/>
  <c r="V2331" i="1"/>
  <c r="W2331" i="1" s="1"/>
  <c r="Z2331" i="1"/>
  <c r="AA2331" i="1" s="1"/>
  <c r="S2331" i="1"/>
  <c r="T2331" i="1" s="1"/>
  <c r="AB2417" i="1"/>
  <c r="AC2417" i="1" s="1"/>
  <c r="X2417" i="1"/>
  <c r="Y2417" i="1" s="1"/>
  <c r="Z2333" i="1"/>
  <c r="AA2333" i="1" s="1"/>
  <c r="P2333" i="1"/>
  <c r="V2333" i="1"/>
  <c r="W2333" i="1" s="1"/>
  <c r="S2333" i="1"/>
  <c r="T2333" i="1" s="1"/>
  <c r="X2390" i="1"/>
  <c r="Y2390" i="1" s="1"/>
  <c r="AB2390" i="1"/>
  <c r="AC2390" i="1" s="1"/>
  <c r="AB2426" i="1"/>
  <c r="AC2426" i="1" s="1"/>
  <c r="X2426" i="1"/>
  <c r="Y2426" i="1" s="1"/>
  <c r="AB2273" i="1"/>
  <c r="AC2273" i="1" s="1"/>
  <c r="X2273" i="1"/>
  <c r="Y2273" i="1" s="1"/>
  <c r="AB2297" i="1"/>
  <c r="AC2297" i="1" s="1"/>
  <c r="X2297" i="1"/>
  <c r="Y2297" i="1" s="1"/>
  <c r="AB2321" i="1"/>
  <c r="AC2321" i="1" s="1"/>
  <c r="X2321" i="1"/>
  <c r="Y2321" i="1" s="1"/>
  <c r="Z2347" i="1"/>
  <c r="AA2347" i="1" s="1"/>
  <c r="V2347" i="1"/>
  <c r="W2347" i="1" s="1"/>
  <c r="S2347" i="1"/>
  <c r="T2347" i="1" s="1"/>
  <c r="P2347" i="1"/>
  <c r="Z2371" i="1"/>
  <c r="AA2371" i="1" s="1"/>
  <c r="V2371" i="1"/>
  <c r="W2371" i="1" s="1"/>
  <c r="S2371" i="1"/>
  <c r="T2371" i="1" s="1"/>
  <c r="P2371" i="1"/>
  <c r="X2337" i="1"/>
  <c r="Y2337" i="1" s="1"/>
  <c r="AB2337" i="1"/>
  <c r="AC2337" i="1" s="1"/>
  <c r="X2353" i="1"/>
  <c r="Y2353" i="1" s="1"/>
  <c r="AB2353" i="1"/>
  <c r="AC2353" i="1" s="1"/>
  <c r="X2377" i="1"/>
  <c r="Y2377" i="1" s="1"/>
  <c r="AB2377" i="1"/>
  <c r="AC2377" i="1" s="1"/>
  <c r="X2424" i="1"/>
  <c r="Y2424" i="1" s="1"/>
  <c r="AB2424" i="1"/>
  <c r="AC2424" i="1" s="1"/>
  <c r="X2356" i="1"/>
  <c r="Y2356" i="1" s="1"/>
  <c r="AB2356" i="1"/>
  <c r="AC2356" i="1" s="1"/>
  <c r="X2380" i="1"/>
  <c r="Y2380" i="1" s="1"/>
  <c r="AB2380" i="1"/>
  <c r="AC2380" i="1" s="1"/>
  <c r="S2398" i="1"/>
  <c r="T2398" i="1" s="1"/>
  <c r="Z2398" i="1"/>
  <c r="AA2398" i="1" s="1"/>
  <c r="P2398" i="1"/>
  <c r="V2398" i="1"/>
  <c r="W2398" i="1" s="1"/>
  <c r="S2410" i="1"/>
  <c r="T2410" i="1" s="1"/>
  <c r="V2410" i="1"/>
  <c r="W2410" i="1" s="1"/>
  <c r="Z2410" i="1"/>
  <c r="AA2410" i="1" s="1"/>
  <c r="P2410" i="1"/>
  <c r="AB2425" i="1"/>
  <c r="AC2425" i="1" s="1"/>
  <c r="X2425" i="1"/>
  <c r="Y2425" i="1" s="1"/>
  <c r="AB2397" i="1"/>
  <c r="AC2397" i="1" s="1"/>
  <c r="X2397" i="1"/>
  <c r="Y2397" i="1" s="1"/>
  <c r="X388" i="1"/>
  <c r="Y388" i="1" s="1"/>
  <c r="AB388" i="1"/>
  <c r="AC388" i="1" s="1"/>
  <c r="AB1497" i="1"/>
  <c r="AC1497" i="1" s="1"/>
  <c r="X1497" i="1"/>
  <c r="Y1497" i="1" s="1"/>
  <c r="S938" i="1"/>
  <c r="T938" i="1" s="1"/>
  <c r="Z938" i="1"/>
  <c r="AA938" i="1" s="1"/>
  <c r="P938" i="1"/>
  <c r="V938" i="1"/>
  <c r="W938" i="1" s="1"/>
  <c r="X543" i="1"/>
  <c r="Y543" i="1" s="1"/>
  <c r="AB543" i="1"/>
  <c r="AC543" i="1" s="1"/>
  <c r="AB343" i="1"/>
  <c r="AC343" i="1" s="1"/>
  <c r="X343" i="1"/>
  <c r="Y343" i="1" s="1"/>
  <c r="AB335" i="1"/>
  <c r="AC335" i="1" s="1"/>
  <c r="X335" i="1"/>
  <c r="Y335" i="1" s="1"/>
  <c r="AB319" i="1"/>
  <c r="AC319" i="1" s="1"/>
  <c r="X319" i="1"/>
  <c r="Y319" i="1" s="1"/>
  <c r="P306" i="1"/>
  <c r="S306" i="1"/>
  <c r="T306" i="1" s="1"/>
  <c r="V306" i="1"/>
  <c r="W306" i="1" s="1"/>
  <c r="Z306" i="1"/>
  <c r="AA306" i="1" s="1"/>
  <c r="P288" i="1"/>
  <c r="S288" i="1"/>
  <c r="T288" i="1" s="1"/>
  <c r="V288" i="1"/>
  <c r="W288" i="1" s="1"/>
  <c r="Z288" i="1"/>
  <c r="AA288" i="1" s="1"/>
  <c r="P272" i="1"/>
  <c r="S272" i="1"/>
  <c r="T272" i="1" s="1"/>
  <c r="V272" i="1"/>
  <c r="W272" i="1" s="1"/>
  <c r="Z272" i="1"/>
  <c r="AA272" i="1" s="1"/>
  <c r="P264" i="1"/>
  <c r="S264" i="1"/>
  <c r="T264" i="1" s="1"/>
  <c r="V264" i="1"/>
  <c r="W264" i="1" s="1"/>
  <c r="Z264" i="1"/>
  <c r="AA264" i="1" s="1"/>
  <c r="P248" i="1"/>
  <c r="S248" i="1"/>
  <c r="T248" i="1" s="1"/>
  <c r="V248" i="1"/>
  <c r="W248" i="1" s="1"/>
  <c r="Z248" i="1"/>
  <c r="AA248" i="1" s="1"/>
  <c r="P240" i="1"/>
  <c r="S240" i="1"/>
  <c r="T240" i="1" s="1"/>
  <c r="V240" i="1"/>
  <c r="W240" i="1" s="1"/>
  <c r="Z240" i="1"/>
  <c r="AA240" i="1" s="1"/>
  <c r="AB228" i="1"/>
  <c r="AC228" i="1" s="1"/>
  <c r="X228" i="1"/>
  <c r="Y228" i="1" s="1"/>
  <c r="AB212" i="1"/>
  <c r="AC212" i="1" s="1"/>
  <c r="X212" i="1"/>
  <c r="Y212" i="1" s="1"/>
  <c r="AB204" i="1"/>
  <c r="AC204" i="1" s="1"/>
  <c r="X204" i="1"/>
  <c r="Y204" i="1" s="1"/>
  <c r="AB188" i="1"/>
  <c r="AC188" i="1" s="1"/>
  <c r="X188" i="1"/>
  <c r="Y188" i="1" s="1"/>
  <c r="AB164" i="1"/>
  <c r="AC164" i="1" s="1"/>
  <c r="X164" i="1"/>
  <c r="Y164" i="1" s="1"/>
  <c r="AB140" i="1"/>
  <c r="AC140" i="1" s="1"/>
  <c r="X140" i="1"/>
  <c r="Y140" i="1" s="1"/>
  <c r="AB116" i="1"/>
  <c r="AC116" i="1" s="1"/>
  <c r="X116" i="1"/>
  <c r="Y116" i="1" s="1"/>
  <c r="AB90" i="1"/>
  <c r="AC90" i="1" s="1"/>
  <c r="X90" i="1"/>
  <c r="Y90" i="1" s="1"/>
  <c r="AB74" i="1"/>
  <c r="AC74" i="1" s="1"/>
  <c r="X74" i="1"/>
  <c r="Y74" i="1" s="1"/>
  <c r="AB13" i="1"/>
  <c r="AC13" i="1" s="1"/>
  <c r="X13" i="1"/>
  <c r="Y13" i="1" s="1"/>
  <c r="P343" i="1"/>
  <c r="Z343" i="1"/>
  <c r="AA343" i="1" s="1"/>
  <c r="S343" i="1"/>
  <c r="T343" i="1" s="1"/>
  <c r="V343" i="1"/>
  <c r="W343" i="1" s="1"/>
  <c r="P319" i="1"/>
  <c r="Z319" i="1"/>
  <c r="AA319" i="1" s="1"/>
  <c r="S319" i="1"/>
  <c r="T319" i="1" s="1"/>
  <c r="V319" i="1"/>
  <c r="W319" i="1" s="1"/>
  <c r="AB58" i="1"/>
  <c r="AC58" i="1" s="1"/>
  <c r="X58" i="1"/>
  <c r="Y58" i="1" s="1"/>
  <c r="AB32" i="1"/>
  <c r="AC32" i="1" s="1"/>
  <c r="X32" i="1"/>
  <c r="Y32" i="1" s="1"/>
  <c r="P417" i="1"/>
  <c r="V417" i="1"/>
  <c r="W417" i="1" s="1"/>
  <c r="Z417" i="1"/>
  <c r="AA417" i="1" s="1"/>
  <c r="S417" i="1"/>
  <c r="T417" i="1" s="1"/>
  <c r="AB355" i="1"/>
  <c r="AC355" i="1" s="1"/>
  <c r="X355" i="1"/>
  <c r="Y355" i="1" s="1"/>
  <c r="AB331" i="1"/>
  <c r="AC331" i="1" s="1"/>
  <c r="X331" i="1"/>
  <c r="Y331" i="1" s="1"/>
  <c r="AB307" i="1"/>
  <c r="AC307" i="1" s="1"/>
  <c r="X307" i="1"/>
  <c r="Y307" i="1" s="1"/>
  <c r="AB286" i="1"/>
  <c r="AC286" i="1" s="1"/>
  <c r="X286" i="1"/>
  <c r="Y286" i="1" s="1"/>
  <c r="AB262" i="1"/>
  <c r="AC262" i="1" s="1"/>
  <c r="X262" i="1"/>
  <c r="Y262" i="1" s="1"/>
  <c r="AB238" i="1"/>
  <c r="AC238" i="1" s="1"/>
  <c r="X238" i="1"/>
  <c r="Y238" i="1" s="1"/>
  <c r="P222" i="1"/>
  <c r="V222" i="1"/>
  <c r="W222" i="1" s="1"/>
  <c r="Z222" i="1"/>
  <c r="AA222" i="1" s="1"/>
  <c r="S222" i="1"/>
  <c r="T222" i="1" s="1"/>
  <c r="P198" i="1"/>
  <c r="V198" i="1"/>
  <c r="W198" i="1" s="1"/>
  <c r="Z198" i="1"/>
  <c r="AA198" i="1" s="1"/>
  <c r="S198" i="1"/>
  <c r="T198" i="1" s="1"/>
  <c r="P182" i="1"/>
  <c r="V182" i="1"/>
  <c r="W182" i="1" s="1"/>
  <c r="Z182" i="1"/>
  <c r="AA182" i="1" s="1"/>
  <c r="S182" i="1"/>
  <c r="T182" i="1" s="1"/>
  <c r="P174" i="1"/>
  <c r="V174" i="1"/>
  <c r="W174" i="1" s="1"/>
  <c r="Z174" i="1"/>
  <c r="AA174" i="1" s="1"/>
  <c r="S174" i="1"/>
  <c r="T174" i="1" s="1"/>
  <c r="P150" i="1"/>
  <c r="V150" i="1"/>
  <c r="W150" i="1" s="1"/>
  <c r="Z150" i="1"/>
  <c r="AA150" i="1" s="1"/>
  <c r="S150" i="1"/>
  <c r="T150" i="1" s="1"/>
  <c r="P126" i="1"/>
  <c r="V126" i="1"/>
  <c r="W126" i="1" s="1"/>
  <c r="Z126" i="1"/>
  <c r="AA126" i="1" s="1"/>
  <c r="S126" i="1"/>
  <c r="T126" i="1" s="1"/>
  <c r="AB94" i="1"/>
  <c r="AC94" i="1" s="1"/>
  <c r="X94" i="1"/>
  <c r="Y94" i="1" s="1"/>
  <c r="AB70" i="1"/>
  <c r="AC70" i="1" s="1"/>
  <c r="X70" i="1"/>
  <c r="Y70" i="1" s="1"/>
  <c r="X8" i="1"/>
  <c r="Y8" i="1" s="1"/>
  <c r="AB8" i="1"/>
  <c r="AC8" i="1" s="1"/>
  <c r="AB438" i="1"/>
  <c r="AC438" i="1" s="1"/>
  <c r="X438" i="1"/>
  <c r="Y438" i="1" s="1"/>
  <c r="AB471" i="1"/>
  <c r="AC471" i="1" s="1"/>
  <c r="X471" i="1"/>
  <c r="Y471" i="1" s="1"/>
  <c r="AB503" i="1"/>
  <c r="AC503" i="1" s="1"/>
  <c r="X503" i="1"/>
  <c r="Y503" i="1" s="1"/>
  <c r="X613" i="1"/>
  <c r="Y613" i="1" s="1"/>
  <c r="AB613" i="1"/>
  <c r="AC613" i="1" s="1"/>
  <c r="AB653" i="1"/>
  <c r="AC653" i="1" s="1"/>
  <c r="X653" i="1"/>
  <c r="Y653" i="1" s="1"/>
  <c r="AB691" i="1"/>
  <c r="AC691" i="1" s="1"/>
  <c r="X691" i="1"/>
  <c r="Y691" i="1" s="1"/>
  <c r="P435" i="1"/>
  <c r="V435" i="1"/>
  <c r="W435" i="1" s="1"/>
  <c r="Z435" i="1"/>
  <c r="AA435" i="1" s="1"/>
  <c r="S435" i="1"/>
  <c r="T435" i="1" s="1"/>
  <c r="Q2315" i="1"/>
  <c r="AD2315" i="1" s="1"/>
  <c r="U2315" i="1"/>
  <c r="R2315" i="1"/>
  <c r="U834" i="1"/>
  <c r="Q834" i="1"/>
  <c r="AD834" i="1" s="1"/>
  <c r="R834" i="1"/>
  <c r="P935" i="1"/>
  <c r="Z935" i="1"/>
  <c r="AA935" i="1" s="1"/>
  <c r="V935" i="1"/>
  <c r="W935" i="1" s="1"/>
  <c r="S935" i="1"/>
  <c r="T935" i="1" s="1"/>
  <c r="AB413" i="1"/>
  <c r="AC413" i="1" s="1"/>
  <c r="X413" i="1"/>
  <c r="Y413" i="1" s="1"/>
  <c r="P409" i="1"/>
  <c r="S409" i="1"/>
  <c r="T409" i="1" s="1"/>
  <c r="V409" i="1"/>
  <c r="W409" i="1" s="1"/>
  <c r="Z409" i="1"/>
  <c r="AA409" i="1" s="1"/>
  <c r="P401" i="1"/>
  <c r="S401" i="1"/>
  <c r="T401" i="1" s="1"/>
  <c r="V401" i="1"/>
  <c r="W401" i="1" s="1"/>
  <c r="Z401" i="1"/>
  <c r="AA401" i="1" s="1"/>
  <c r="P393" i="1"/>
  <c r="S393" i="1"/>
  <c r="T393" i="1" s="1"/>
  <c r="V393" i="1"/>
  <c r="W393" i="1" s="1"/>
  <c r="Z393" i="1"/>
  <c r="AA393" i="1" s="1"/>
  <c r="P385" i="1"/>
  <c r="S385" i="1"/>
  <c r="T385" i="1" s="1"/>
  <c r="V385" i="1"/>
  <c r="W385" i="1" s="1"/>
  <c r="Z385" i="1"/>
  <c r="AA385" i="1" s="1"/>
  <c r="P377" i="1"/>
  <c r="S377" i="1"/>
  <c r="T377" i="1" s="1"/>
  <c r="V377" i="1"/>
  <c r="W377" i="1" s="1"/>
  <c r="Z377" i="1"/>
  <c r="AA377" i="1" s="1"/>
  <c r="P369" i="1"/>
  <c r="S369" i="1"/>
  <c r="T369" i="1" s="1"/>
  <c r="V369" i="1"/>
  <c r="W369" i="1" s="1"/>
  <c r="Z369" i="1"/>
  <c r="AA369" i="1" s="1"/>
  <c r="X312" i="1"/>
  <c r="Y312" i="1" s="1"/>
  <c r="AB312" i="1"/>
  <c r="AC312" i="1" s="1"/>
  <c r="X303" i="1"/>
  <c r="Y303" i="1" s="1"/>
  <c r="AB303" i="1"/>
  <c r="AC303" i="1" s="1"/>
  <c r="X293" i="1"/>
  <c r="Y293" i="1" s="1"/>
  <c r="AB293" i="1"/>
  <c r="AC293" i="1" s="1"/>
  <c r="X285" i="1"/>
  <c r="Y285" i="1" s="1"/>
  <c r="AB285" i="1"/>
  <c r="AC285" i="1" s="1"/>
  <c r="X277" i="1"/>
  <c r="Y277" i="1" s="1"/>
  <c r="AB277" i="1"/>
  <c r="AC277" i="1" s="1"/>
  <c r="X269" i="1"/>
  <c r="Y269" i="1" s="1"/>
  <c r="AB269" i="1"/>
  <c r="AC269" i="1" s="1"/>
  <c r="X261" i="1"/>
  <c r="Y261" i="1" s="1"/>
  <c r="AB261" i="1"/>
  <c r="AC261" i="1" s="1"/>
  <c r="X253" i="1"/>
  <c r="Y253" i="1" s="1"/>
  <c r="AB253" i="1"/>
  <c r="AC253" i="1" s="1"/>
  <c r="X245" i="1"/>
  <c r="Y245" i="1" s="1"/>
  <c r="AB245" i="1"/>
  <c r="AC245" i="1" s="1"/>
  <c r="X237" i="1"/>
  <c r="Y237" i="1" s="1"/>
  <c r="AB237" i="1"/>
  <c r="AC237" i="1" s="1"/>
  <c r="P52" i="1"/>
  <c r="S52" i="1"/>
  <c r="T52" i="1" s="1"/>
  <c r="V52" i="1"/>
  <c r="W52" i="1" s="1"/>
  <c r="Z52" i="1"/>
  <c r="AA52" i="1" s="1"/>
  <c r="P44" i="1"/>
  <c r="S44" i="1"/>
  <c r="T44" i="1" s="1"/>
  <c r="V44" i="1"/>
  <c r="W44" i="1" s="1"/>
  <c r="Z44" i="1"/>
  <c r="AA44" i="1" s="1"/>
  <c r="P36" i="1"/>
  <c r="S36" i="1"/>
  <c r="T36" i="1" s="1"/>
  <c r="V36" i="1"/>
  <c r="W36" i="1" s="1"/>
  <c r="Z36" i="1"/>
  <c r="AA36" i="1" s="1"/>
  <c r="P28" i="1"/>
  <c r="S28" i="1"/>
  <c r="T28" i="1" s="1"/>
  <c r="V28" i="1"/>
  <c r="W28" i="1" s="1"/>
  <c r="Z28" i="1"/>
  <c r="AA28" i="1" s="1"/>
  <c r="P20" i="1"/>
  <c r="S20" i="1"/>
  <c r="T20" i="1" s="1"/>
  <c r="V20" i="1"/>
  <c r="W20" i="1" s="1"/>
  <c r="Z20" i="1"/>
  <c r="AA20" i="1" s="1"/>
  <c r="AB11" i="1"/>
  <c r="AC11" i="1" s="1"/>
  <c r="X11" i="1"/>
  <c r="Y11" i="1" s="1"/>
  <c r="P411" i="1"/>
  <c r="Z411" i="1"/>
  <c r="AA411" i="1" s="1"/>
  <c r="S411" i="1"/>
  <c r="T411" i="1" s="1"/>
  <c r="V411" i="1"/>
  <c r="W411" i="1" s="1"/>
  <c r="P403" i="1"/>
  <c r="Z403" i="1"/>
  <c r="AA403" i="1" s="1"/>
  <c r="S403" i="1"/>
  <c r="T403" i="1" s="1"/>
  <c r="V403" i="1"/>
  <c r="W403" i="1" s="1"/>
  <c r="P395" i="1"/>
  <c r="Z395" i="1"/>
  <c r="AA395" i="1" s="1"/>
  <c r="S395" i="1"/>
  <c r="T395" i="1" s="1"/>
  <c r="V395" i="1"/>
  <c r="W395" i="1" s="1"/>
  <c r="P387" i="1"/>
  <c r="Z387" i="1"/>
  <c r="AA387" i="1" s="1"/>
  <c r="S387" i="1"/>
  <c r="T387" i="1" s="1"/>
  <c r="V387" i="1"/>
  <c r="W387" i="1" s="1"/>
  <c r="P379" i="1"/>
  <c r="Z379" i="1"/>
  <c r="AA379" i="1" s="1"/>
  <c r="S379" i="1"/>
  <c r="T379" i="1" s="1"/>
  <c r="V379" i="1"/>
  <c r="W379" i="1" s="1"/>
  <c r="P371" i="1"/>
  <c r="Z371" i="1"/>
  <c r="AA371" i="1" s="1"/>
  <c r="S371" i="1"/>
  <c r="T371" i="1" s="1"/>
  <c r="V371" i="1"/>
  <c r="W371" i="1" s="1"/>
  <c r="X356" i="1"/>
  <c r="Y356" i="1" s="1"/>
  <c r="AB356" i="1"/>
  <c r="AC356" i="1" s="1"/>
  <c r="X348" i="1"/>
  <c r="Y348" i="1" s="1"/>
  <c r="AB348" i="1"/>
  <c r="AC348" i="1" s="1"/>
  <c r="X340" i="1"/>
  <c r="Y340" i="1" s="1"/>
  <c r="AB340" i="1"/>
  <c r="AC340" i="1" s="1"/>
  <c r="X332" i="1"/>
  <c r="Y332" i="1" s="1"/>
  <c r="AB332" i="1"/>
  <c r="AC332" i="1" s="1"/>
  <c r="X324" i="1"/>
  <c r="Y324" i="1" s="1"/>
  <c r="AB324" i="1"/>
  <c r="AC324" i="1" s="1"/>
  <c r="AB311" i="1"/>
  <c r="AC311" i="1" s="1"/>
  <c r="X311" i="1"/>
  <c r="Y311" i="1" s="1"/>
  <c r="X305" i="1"/>
  <c r="Y305" i="1" s="1"/>
  <c r="AB305" i="1"/>
  <c r="AC305" i="1" s="1"/>
  <c r="P298" i="1"/>
  <c r="Z298" i="1"/>
  <c r="AA298" i="1" s="1"/>
  <c r="S298" i="1"/>
  <c r="T298" i="1" s="1"/>
  <c r="V298" i="1"/>
  <c r="W298" i="1" s="1"/>
  <c r="P290" i="1"/>
  <c r="Z290" i="1"/>
  <c r="AA290" i="1" s="1"/>
  <c r="S290" i="1"/>
  <c r="T290" i="1" s="1"/>
  <c r="V290" i="1"/>
  <c r="W290" i="1" s="1"/>
  <c r="P282" i="1"/>
  <c r="Z282" i="1"/>
  <c r="AA282" i="1" s="1"/>
  <c r="S282" i="1"/>
  <c r="T282" i="1" s="1"/>
  <c r="V282" i="1"/>
  <c r="W282" i="1" s="1"/>
  <c r="P274" i="1"/>
  <c r="Z274" i="1"/>
  <c r="AA274" i="1" s="1"/>
  <c r="S274" i="1"/>
  <c r="T274" i="1" s="1"/>
  <c r="V274" i="1"/>
  <c r="W274" i="1" s="1"/>
  <c r="P266" i="1"/>
  <c r="Z266" i="1"/>
  <c r="AA266" i="1" s="1"/>
  <c r="S266" i="1"/>
  <c r="T266" i="1" s="1"/>
  <c r="V266" i="1"/>
  <c r="W266" i="1" s="1"/>
  <c r="P258" i="1"/>
  <c r="Z258" i="1"/>
  <c r="AA258" i="1" s="1"/>
  <c r="S258" i="1"/>
  <c r="T258" i="1" s="1"/>
  <c r="V258" i="1"/>
  <c r="W258" i="1" s="1"/>
  <c r="P250" i="1"/>
  <c r="Z250" i="1"/>
  <c r="AA250" i="1" s="1"/>
  <c r="S250" i="1"/>
  <c r="T250" i="1" s="1"/>
  <c r="V250" i="1"/>
  <c r="W250" i="1" s="1"/>
  <c r="P242" i="1"/>
  <c r="Z242" i="1"/>
  <c r="AA242" i="1" s="1"/>
  <c r="S242" i="1"/>
  <c r="T242" i="1" s="1"/>
  <c r="V242" i="1"/>
  <c r="W242" i="1" s="1"/>
  <c r="P234" i="1"/>
  <c r="Z234" i="1"/>
  <c r="AA234" i="1" s="1"/>
  <c r="S234" i="1"/>
  <c r="T234" i="1" s="1"/>
  <c r="V234" i="1"/>
  <c r="W234" i="1" s="1"/>
  <c r="S230" i="1"/>
  <c r="T230" i="1" s="1"/>
  <c r="V230" i="1"/>
  <c r="W230" i="1" s="1"/>
  <c r="Z230" i="1"/>
  <c r="AA230" i="1" s="1"/>
  <c r="P220" i="1"/>
  <c r="Z220" i="1"/>
  <c r="AA220" i="1" s="1"/>
  <c r="S220" i="1"/>
  <c r="T220" i="1" s="1"/>
  <c r="V220" i="1"/>
  <c r="W220" i="1" s="1"/>
  <c r="P212" i="1"/>
  <c r="Z212" i="1"/>
  <c r="AA212" i="1" s="1"/>
  <c r="S212" i="1"/>
  <c r="T212" i="1" s="1"/>
  <c r="V212" i="1"/>
  <c r="W212" i="1" s="1"/>
  <c r="P204" i="1"/>
  <c r="Z204" i="1"/>
  <c r="AA204" i="1" s="1"/>
  <c r="S204" i="1"/>
  <c r="T204" i="1" s="1"/>
  <c r="V204" i="1"/>
  <c r="W204" i="1" s="1"/>
  <c r="P196" i="1"/>
  <c r="Z196" i="1"/>
  <c r="AA196" i="1" s="1"/>
  <c r="S196" i="1"/>
  <c r="T196" i="1" s="1"/>
  <c r="V196" i="1"/>
  <c r="W196" i="1" s="1"/>
  <c r="P188" i="1"/>
  <c r="Z188" i="1"/>
  <c r="AA188" i="1" s="1"/>
  <c r="S188" i="1"/>
  <c r="T188" i="1" s="1"/>
  <c r="V188" i="1"/>
  <c r="W188" i="1" s="1"/>
  <c r="P180" i="1"/>
  <c r="Z180" i="1"/>
  <c r="AA180" i="1" s="1"/>
  <c r="S180" i="1"/>
  <c r="T180" i="1" s="1"/>
  <c r="V180" i="1"/>
  <c r="W180" i="1" s="1"/>
  <c r="P172" i="1"/>
  <c r="Z172" i="1"/>
  <c r="AA172" i="1" s="1"/>
  <c r="S172" i="1"/>
  <c r="T172" i="1" s="1"/>
  <c r="V172" i="1"/>
  <c r="W172" i="1" s="1"/>
  <c r="P164" i="1"/>
  <c r="Z164" i="1"/>
  <c r="AA164" i="1" s="1"/>
  <c r="S164" i="1"/>
  <c r="T164" i="1" s="1"/>
  <c r="V164" i="1"/>
  <c r="W164" i="1" s="1"/>
  <c r="P156" i="1"/>
  <c r="Z156" i="1"/>
  <c r="AA156" i="1" s="1"/>
  <c r="S156" i="1"/>
  <c r="T156" i="1" s="1"/>
  <c r="V156" i="1"/>
  <c r="W156" i="1" s="1"/>
  <c r="P148" i="1"/>
  <c r="Z148" i="1"/>
  <c r="AA148" i="1" s="1"/>
  <c r="S148" i="1"/>
  <c r="T148" i="1" s="1"/>
  <c r="V148" i="1"/>
  <c r="W148" i="1" s="1"/>
  <c r="P140" i="1"/>
  <c r="Z140" i="1"/>
  <c r="AA140" i="1" s="1"/>
  <c r="S140" i="1"/>
  <c r="T140" i="1" s="1"/>
  <c r="V140" i="1"/>
  <c r="W140" i="1" s="1"/>
  <c r="P132" i="1"/>
  <c r="Z132" i="1"/>
  <c r="AA132" i="1" s="1"/>
  <c r="S132" i="1"/>
  <c r="T132" i="1" s="1"/>
  <c r="V132" i="1"/>
  <c r="W132" i="1" s="1"/>
  <c r="P124" i="1"/>
  <c r="Z124" i="1"/>
  <c r="AA124" i="1" s="1"/>
  <c r="S124" i="1"/>
  <c r="T124" i="1" s="1"/>
  <c r="V124" i="1"/>
  <c r="W124" i="1" s="1"/>
  <c r="P116" i="1"/>
  <c r="Z116" i="1"/>
  <c r="AA116" i="1" s="1"/>
  <c r="S116" i="1"/>
  <c r="T116" i="1" s="1"/>
  <c r="V116" i="1"/>
  <c r="W116" i="1" s="1"/>
  <c r="P108" i="1"/>
  <c r="Z108" i="1"/>
  <c r="AA108" i="1" s="1"/>
  <c r="S108" i="1"/>
  <c r="T108" i="1" s="1"/>
  <c r="V108" i="1"/>
  <c r="W108" i="1" s="1"/>
  <c r="P100" i="1"/>
  <c r="Z100" i="1"/>
  <c r="AA100" i="1" s="1"/>
  <c r="S100" i="1"/>
  <c r="T100" i="1" s="1"/>
  <c r="V100" i="1"/>
  <c r="W100" i="1" s="1"/>
  <c r="P90" i="1"/>
  <c r="Z90" i="1"/>
  <c r="AA90" i="1" s="1"/>
  <c r="S90" i="1"/>
  <c r="T90" i="1" s="1"/>
  <c r="V90" i="1"/>
  <c r="W90" i="1" s="1"/>
  <c r="P82" i="1"/>
  <c r="Z82" i="1"/>
  <c r="AA82" i="1" s="1"/>
  <c r="S82" i="1"/>
  <c r="T82" i="1" s="1"/>
  <c r="V82" i="1"/>
  <c r="W82" i="1" s="1"/>
  <c r="P74" i="1"/>
  <c r="Z74" i="1"/>
  <c r="AA74" i="1" s="1"/>
  <c r="S74" i="1"/>
  <c r="T74" i="1" s="1"/>
  <c r="V74" i="1"/>
  <c r="W74" i="1" s="1"/>
  <c r="P66" i="1"/>
  <c r="Z66" i="1"/>
  <c r="AA66" i="1" s="1"/>
  <c r="S66" i="1"/>
  <c r="T66" i="1" s="1"/>
  <c r="V66" i="1"/>
  <c r="W66" i="1" s="1"/>
  <c r="S17" i="1"/>
  <c r="T17" i="1" s="1"/>
  <c r="Z17" i="1"/>
  <c r="AA17" i="1" s="1"/>
  <c r="V17" i="1"/>
  <c r="W17" i="1" s="1"/>
  <c r="P17" i="1"/>
  <c r="S13" i="1"/>
  <c r="T13" i="1" s="1"/>
  <c r="Z13" i="1"/>
  <c r="AA13" i="1" s="1"/>
  <c r="V13" i="1"/>
  <c r="W13" i="1" s="1"/>
  <c r="P13" i="1"/>
  <c r="P415" i="1"/>
  <c r="V415" i="1"/>
  <c r="W415" i="1" s="1"/>
  <c r="S415" i="1"/>
  <c r="T415" i="1" s="1"/>
  <c r="Z415" i="1"/>
  <c r="AA415" i="1" s="1"/>
  <c r="AB405" i="1"/>
  <c r="AC405" i="1" s="1"/>
  <c r="X405" i="1"/>
  <c r="Y405" i="1" s="1"/>
  <c r="P397" i="1"/>
  <c r="V397" i="1"/>
  <c r="W397" i="1" s="1"/>
  <c r="Z397" i="1"/>
  <c r="AA397" i="1" s="1"/>
  <c r="S397" i="1"/>
  <c r="T397" i="1" s="1"/>
  <c r="P389" i="1"/>
  <c r="V389" i="1"/>
  <c r="W389" i="1" s="1"/>
  <c r="Z389" i="1"/>
  <c r="AA389" i="1" s="1"/>
  <c r="S389" i="1"/>
  <c r="T389" i="1" s="1"/>
  <c r="P381" i="1"/>
  <c r="V381" i="1"/>
  <c r="W381" i="1" s="1"/>
  <c r="Z381" i="1"/>
  <c r="AA381" i="1" s="1"/>
  <c r="S381" i="1"/>
  <c r="T381" i="1" s="1"/>
  <c r="P373" i="1"/>
  <c r="V373" i="1"/>
  <c r="W373" i="1" s="1"/>
  <c r="Z373" i="1"/>
  <c r="AA373" i="1" s="1"/>
  <c r="S373" i="1"/>
  <c r="T373" i="1" s="1"/>
  <c r="AB365" i="1"/>
  <c r="AC365" i="1" s="1"/>
  <c r="X365" i="1"/>
  <c r="Y365" i="1" s="1"/>
  <c r="AB304" i="1"/>
  <c r="AC304" i="1" s="1"/>
  <c r="X304" i="1"/>
  <c r="Y304" i="1" s="1"/>
  <c r="AB231" i="1"/>
  <c r="AC231" i="1" s="1"/>
  <c r="X231" i="1"/>
  <c r="Y231" i="1" s="1"/>
  <c r="AB219" i="1"/>
  <c r="AC219" i="1" s="1"/>
  <c r="X219" i="1"/>
  <c r="Y219" i="1" s="1"/>
  <c r="AB211" i="1"/>
  <c r="AC211" i="1" s="1"/>
  <c r="X211" i="1"/>
  <c r="Y211" i="1" s="1"/>
  <c r="AB203" i="1"/>
  <c r="AC203" i="1" s="1"/>
  <c r="X203" i="1"/>
  <c r="Y203" i="1" s="1"/>
  <c r="AB195" i="1"/>
  <c r="AC195" i="1" s="1"/>
  <c r="X195" i="1"/>
  <c r="Y195" i="1" s="1"/>
  <c r="AB187" i="1"/>
  <c r="AC187" i="1" s="1"/>
  <c r="X187" i="1"/>
  <c r="Y187" i="1" s="1"/>
  <c r="AB179" i="1"/>
  <c r="AC179" i="1" s="1"/>
  <c r="X179" i="1"/>
  <c r="Y179" i="1" s="1"/>
  <c r="AB171" i="1"/>
  <c r="AC171" i="1" s="1"/>
  <c r="X171" i="1"/>
  <c r="Y171" i="1" s="1"/>
  <c r="AB163" i="1"/>
  <c r="AC163" i="1" s="1"/>
  <c r="X163" i="1"/>
  <c r="Y163" i="1" s="1"/>
  <c r="AB155" i="1"/>
  <c r="AC155" i="1" s="1"/>
  <c r="X155" i="1"/>
  <c r="Y155" i="1" s="1"/>
  <c r="AB147" i="1"/>
  <c r="AC147" i="1" s="1"/>
  <c r="X147" i="1"/>
  <c r="Y147" i="1" s="1"/>
  <c r="AB139" i="1"/>
  <c r="AC139" i="1" s="1"/>
  <c r="X139" i="1"/>
  <c r="Y139" i="1" s="1"/>
  <c r="AB131" i="1"/>
  <c r="AC131" i="1" s="1"/>
  <c r="X131" i="1"/>
  <c r="Y131" i="1" s="1"/>
  <c r="AB123" i="1"/>
  <c r="AC123" i="1" s="1"/>
  <c r="X123" i="1"/>
  <c r="Y123" i="1" s="1"/>
  <c r="AB115" i="1"/>
  <c r="AC115" i="1" s="1"/>
  <c r="X115" i="1"/>
  <c r="Y115" i="1" s="1"/>
  <c r="AB107" i="1"/>
  <c r="AC107" i="1" s="1"/>
  <c r="X107" i="1"/>
  <c r="Y107" i="1" s="1"/>
  <c r="AB99" i="1"/>
  <c r="AC99" i="1" s="1"/>
  <c r="X99" i="1"/>
  <c r="Y99" i="1" s="1"/>
  <c r="P58" i="1"/>
  <c r="V58" i="1"/>
  <c r="W58" i="1" s="1"/>
  <c r="Z58" i="1"/>
  <c r="AA58" i="1" s="1"/>
  <c r="S58" i="1"/>
  <c r="T58" i="1" s="1"/>
  <c r="P48" i="1"/>
  <c r="V48" i="1"/>
  <c r="W48" i="1" s="1"/>
  <c r="Z48" i="1"/>
  <c r="AA48" i="1" s="1"/>
  <c r="S48" i="1"/>
  <c r="T48" i="1" s="1"/>
  <c r="P40" i="1"/>
  <c r="V40" i="1"/>
  <c r="W40" i="1" s="1"/>
  <c r="Z40" i="1"/>
  <c r="AA40" i="1" s="1"/>
  <c r="S40" i="1"/>
  <c r="T40" i="1" s="1"/>
  <c r="P32" i="1"/>
  <c r="V32" i="1"/>
  <c r="W32" i="1" s="1"/>
  <c r="Z32" i="1"/>
  <c r="AA32" i="1" s="1"/>
  <c r="S32" i="1"/>
  <c r="T32" i="1" s="1"/>
  <c r="P24" i="1"/>
  <c r="V24" i="1"/>
  <c r="W24" i="1" s="1"/>
  <c r="Z24" i="1"/>
  <c r="AA24" i="1" s="1"/>
  <c r="S24" i="1"/>
  <c r="T24" i="1" s="1"/>
  <c r="AB14" i="1"/>
  <c r="AC14" i="1" s="1"/>
  <c r="X14" i="1"/>
  <c r="Y14" i="1" s="1"/>
  <c r="X6" i="1"/>
  <c r="Y6" i="1" s="1"/>
  <c r="AB6" i="1"/>
  <c r="AC6" i="1" s="1"/>
  <c r="P425" i="1"/>
  <c r="V425" i="1"/>
  <c r="W425" i="1" s="1"/>
  <c r="Z425" i="1"/>
  <c r="AA425" i="1" s="1"/>
  <c r="S425" i="1"/>
  <c r="T425" i="1" s="1"/>
  <c r="AB441" i="1"/>
  <c r="AC441" i="1" s="1"/>
  <c r="X441" i="1"/>
  <c r="Y441" i="1" s="1"/>
  <c r="AB451" i="1"/>
  <c r="AC451" i="1" s="1"/>
  <c r="X451" i="1"/>
  <c r="Y451" i="1" s="1"/>
  <c r="P463" i="1"/>
  <c r="Z463" i="1"/>
  <c r="AA463" i="1" s="1"/>
  <c r="S463" i="1"/>
  <c r="T463" i="1" s="1"/>
  <c r="V463" i="1"/>
  <c r="W463" i="1" s="1"/>
  <c r="P485" i="1"/>
  <c r="V485" i="1"/>
  <c r="W485" i="1" s="1"/>
  <c r="Z485" i="1"/>
  <c r="AA485" i="1" s="1"/>
  <c r="S485" i="1"/>
  <c r="T485" i="1" s="1"/>
  <c r="AB514" i="1"/>
  <c r="AC514" i="1" s="1"/>
  <c r="X514" i="1"/>
  <c r="Y514" i="1" s="1"/>
  <c r="P521" i="1"/>
  <c r="Z521" i="1"/>
  <c r="AA521" i="1" s="1"/>
  <c r="S521" i="1"/>
  <c r="T521" i="1" s="1"/>
  <c r="V521" i="1"/>
  <c r="W521" i="1" s="1"/>
  <c r="AB531" i="1"/>
  <c r="AC531" i="1" s="1"/>
  <c r="X531" i="1"/>
  <c r="Y531" i="1" s="1"/>
  <c r="S562" i="1"/>
  <c r="T562" i="1" s="1"/>
  <c r="V562" i="1"/>
  <c r="W562" i="1" s="1"/>
  <c r="Z562" i="1"/>
  <c r="AA562" i="1" s="1"/>
  <c r="P562" i="1"/>
  <c r="X573" i="1"/>
  <c r="Y573" i="1" s="1"/>
  <c r="AB573" i="1"/>
  <c r="AC573" i="1" s="1"/>
  <c r="S594" i="1"/>
  <c r="T594" i="1" s="1"/>
  <c r="V594" i="1"/>
  <c r="W594" i="1" s="1"/>
  <c r="Z594" i="1"/>
  <c r="AA594" i="1" s="1"/>
  <c r="P594" i="1"/>
  <c r="X605" i="1"/>
  <c r="Y605" i="1" s="1"/>
  <c r="AB605" i="1"/>
  <c r="AC605" i="1" s="1"/>
  <c r="S634" i="1"/>
  <c r="T634" i="1" s="1"/>
  <c r="V634" i="1"/>
  <c r="W634" i="1" s="1"/>
  <c r="Z634" i="1"/>
  <c r="AA634" i="1" s="1"/>
  <c r="P634" i="1"/>
  <c r="S644" i="1"/>
  <c r="T644" i="1" s="1"/>
  <c r="Z644" i="1"/>
  <c r="AA644" i="1" s="1"/>
  <c r="P644" i="1"/>
  <c r="V644" i="1"/>
  <c r="W644" i="1" s="1"/>
  <c r="AB649" i="1"/>
  <c r="AC649" i="1" s="1"/>
  <c r="X649" i="1"/>
  <c r="Y649" i="1" s="1"/>
  <c r="S660" i="1"/>
  <c r="T660" i="1" s="1"/>
  <c r="Z660" i="1"/>
  <c r="AA660" i="1" s="1"/>
  <c r="P660" i="1"/>
  <c r="V660" i="1"/>
  <c r="W660" i="1" s="1"/>
  <c r="AB665" i="1"/>
  <c r="AC665" i="1" s="1"/>
  <c r="X665" i="1"/>
  <c r="Y665" i="1" s="1"/>
  <c r="AB677" i="1"/>
  <c r="AC677" i="1" s="1"/>
  <c r="X677" i="1"/>
  <c r="Y677" i="1" s="1"/>
  <c r="AB683" i="1"/>
  <c r="AC683" i="1" s="1"/>
  <c r="X683" i="1"/>
  <c r="Y683" i="1" s="1"/>
  <c r="AB420" i="1"/>
  <c r="AC420" i="1" s="1"/>
  <c r="X420" i="1"/>
  <c r="Y420" i="1" s="1"/>
  <c r="AB428" i="1"/>
  <c r="AC428" i="1" s="1"/>
  <c r="X428" i="1"/>
  <c r="Y428" i="1" s="1"/>
  <c r="X440" i="1"/>
  <c r="Y440" i="1" s="1"/>
  <c r="AB440" i="1"/>
  <c r="AC440" i="1" s="1"/>
  <c r="P447" i="1"/>
  <c r="Z447" i="1"/>
  <c r="AA447" i="1" s="1"/>
  <c r="V447" i="1"/>
  <c r="W447" i="1" s="1"/>
  <c r="S447" i="1"/>
  <c r="T447" i="1" s="1"/>
  <c r="X480" i="1"/>
  <c r="Y480" i="1" s="1"/>
  <c r="AB480" i="1"/>
  <c r="AC480" i="1" s="1"/>
  <c r="P487" i="1"/>
  <c r="V487" i="1"/>
  <c r="W487" i="1" s="1"/>
  <c r="Z487" i="1"/>
  <c r="AA487" i="1" s="1"/>
  <c r="S487" i="1"/>
  <c r="T487" i="1" s="1"/>
  <c r="AB497" i="1"/>
  <c r="AC497" i="1" s="1"/>
  <c r="X497" i="1"/>
  <c r="Y497" i="1" s="1"/>
  <c r="P535" i="1"/>
  <c r="V535" i="1"/>
  <c r="W535" i="1" s="1"/>
  <c r="Z535" i="1"/>
  <c r="AA535" i="1" s="1"/>
  <c r="S535" i="1"/>
  <c r="T535" i="1" s="1"/>
  <c r="P544" i="1"/>
  <c r="V544" i="1"/>
  <c r="W544" i="1" s="1"/>
  <c r="Z544" i="1"/>
  <c r="AA544" i="1" s="1"/>
  <c r="S544" i="1"/>
  <c r="T544" i="1" s="1"/>
  <c r="S556" i="1"/>
  <c r="T556" i="1" s="1"/>
  <c r="V556" i="1"/>
  <c r="W556" i="1" s="1"/>
  <c r="P556" i="1"/>
  <c r="Z556" i="1"/>
  <c r="AA556" i="1" s="1"/>
  <c r="X567" i="1"/>
  <c r="Y567" i="1" s="1"/>
  <c r="AB567" i="1"/>
  <c r="AC567" i="1" s="1"/>
  <c r="S588" i="1"/>
  <c r="T588" i="1" s="1"/>
  <c r="V588" i="1"/>
  <c r="W588" i="1" s="1"/>
  <c r="P588" i="1"/>
  <c r="Z588" i="1"/>
  <c r="AA588" i="1" s="1"/>
  <c r="X599" i="1"/>
  <c r="Y599" i="1" s="1"/>
  <c r="AB599" i="1"/>
  <c r="AC599" i="1" s="1"/>
  <c r="S620" i="1"/>
  <c r="T620" i="1" s="1"/>
  <c r="V620" i="1"/>
  <c r="W620" i="1" s="1"/>
  <c r="P620" i="1"/>
  <c r="Z620" i="1"/>
  <c r="AA620" i="1" s="1"/>
  <c r="X631" i="1"/>
  <c r="Y631" i="1" s="1"/>
  <c r="AB631" i="1"/>
  <c r="AC631" i="1" s="1"/>
  <c r="V711" i="1"/>
  <c r="W711" i="1" s="1"/>
  <c r="P711" i="1"/>
  <c r="Z711" i="1"/>
  <c r="AA711" i="1" s="1"/>
  <c r="S711" i="1"/>
  <c r="T711" i="1" s="1"/>
  <c r="AB437" i="1"/>
  <c r="AC437" i="1" s="1"/>
  <c r="X437" i="1"/>
  <c r="Y437" i="1" s="1"/>
  <c r="X452" i="1"/>
  <c r="Y452" i="1" s="1"/>
  <c r="AB452" i="1"/>
  <c r="AC452" i="1" s="1"/>
  <c r="P459" i="1"/>
  <c r="V459" i="1"/>
  <c r="W459" i="1" s="1"/>
  <c r="Z459" i="1"/>
  <c r="AA459" i="1" s="1"/>
  <c r="S459" i="1"/>
  <c r="T459" i="1" s="1"/>
  <c r="X472" i="1"/>
  <c r="Y472" i="1" s="1"/>
  <c r="AB472" i="1"/>
  <c r="AC472" i="1" s="1"/>
  <c r="P479" i="1"/>
  <c r="V479" i="1"/>
  <c r="W479" i="1" s="1"/>
  <c r="Z479" i="1"/>
  <c r="AA479" i="1" s="1"/>
  <c r="S479" i="1"/>
  <c r="T479" i="1" s="1"/>
  <c r="AB489" i="1"/>
  <c r="AC489" i="1" s="1"/>
  <c r="X489" i="1"/>
  <c r="Y489" i="1" s="1"/>
  <c r="X504" i="1"/>
  <c r="Y504" i="1" s="1"/>
  <c r="AB504" i="1"/>
  <c r="AC504" i="1" s="1"/>
  <c r="V511" i="1"/>
  <c r="W511" i="1" s="1"/>
  <c r="Z511" i="1"/>
  <c r="AA511" i="1" s="1"/>
  <c r="S511" i="1"/>
  <c r="T511" i="1" s="1"/>
  <c r="AB515" i="1"/>
  <c r="AC515" i="1" s="1"/>
  <c r="X515" i="1"/>
  <c r="Y515" i="1" s="1"/>
  <c r="X530" i="1"/>
  <c r="Y530" i="1" s="1"/>
  <c r="AB530" i="1"/>
  <c r="AC530" i="1" s="1"/>
  <c r="P537" i="1"/>
  <c r="V537" i="1"/>
  <c r="W537" i="1" s="1"/>
  <c r="Z537" i="1"/>
  <c r="AA537" i="1" s="1"/>
  <c r="S537" i="1"/>
  <c r="T537" i="1" s="1"/>
  <c r="P546" i="1"/>
  <c r="V546" i="1"/>
  <c r="W546" i="1" s="1"/>
  <c r="Z546" i="1"/>
  <c r="AA546" i="1" s="1"/>
  <c r="S546" i="1"/>
  <c r="T546" i="1" s="1"/>
  <c r="S566" i="1"/>
  <c r="T566" i="1" s="1"/>
  <c r="V566" i="1"/>
  <c r="W566" i="1" s="1"/>
  <c r="P566" i="1"/>
  <c r="Z566" i="1"/>
  <c r="AA566" i="1" s="1"/>
  <c r="X577" i="1"/>
  <c r="Y577" i="1" s="1"/>
  <c r="AB577" i="1"/>
  <c r="AC577" i="1" s="1"/>
  <c r="S598" i="1"/>
  <c r="T598" i="1" s="1"/>
  <c r="V598" i="1"/>
  <c r="W598" i="1" s="1"/>
  <c r="P598" i="1"/>
  <c r="Z598" i="1"/>
  <c r="AA598" i="1" s="1"/>
  <c r="X609" i="1"/>
  <c r="Y609" i="1" s="1"/>
  <c r="AB609" i="1"/>
  <c r="AC609" i="1" s="1"/>
  <c r="S630" i="1"/>
  <c r="T630" i="1" s="1"/>
  <c r="V630" i="1"/>
  <c r="W630" i="1" s="1"/>
  <c r="P630" i="1"/>
  <c r="Z630" i="1"/>
  <c r="AA630" i="1" s="1"/>
  <c r="S642" i="1"/>
  <c r="T642" i="1" s="1"/>
  <c r="Z642" i="1"/>
  <c r="AA642" i="1" s="1"/>
  <c r="P642" i="1"/>
  <c r="V642" i="1"/>
  <c r="W642" i="1" s="1"/>
  <c r="AB647" i="1"/>
  <c r="AC647" i="1" s="1"/>
  <c r="X647" i="1"/>
  <c r="Y647" i="1" s="1"/>
  <c r="S658" i="1"/>
  <c r="T658" i="1" s="1"/>
  <c r="Z658" i="1"/>
  <c r="AA658" i="1" s="1"/>
  <c r="P658" i="1"/>
  <c r="V658" i="1"/>
  <c r="W658" i="1" s="1"/>
  <c r="AB663" i="1"/>
  <c r="AC663" i="1" s="1"/>
  <c r="X663" i="1"/>
  <c r="Y663" i="1" s="1"/>
  <c r="S674" i="1"/>
  <c r="T674" i="1" s="1"/>
  <c r="Z674" i="1"/>
  <c r="AA674" i="1" s="1"/>
  <c r="P674" i="1"/>
  <c r="V674" i="1"/>
  <c r="W674" i="1" s="1"/>
  <c r="AB679" i="1"/>
  <c r="AC679" i="1" s="1"/>
  <c r="X679" i="1"/>
  <c r="Y679" i="1" s="1"/>
  <c r="AB687" i="1"/>
  <c r="AC687" i="1" s="1"/>
  <c r="X687" i="1"/>
  <c r="Y687" i="1" s="1"/>
  <c r="AB713" i="1"/>
  <c r="AC713" i="1" s="1"/>
  <c r="X713" i="1"/>
  <c r="Y713" i="1" s="1"/>
  <c r="P441" i="1"/>
  <c r="V441" i="1"/>
  <c r="W441" i="1" s="1"/>
  <c r="Z441" i="1"/>
  <c r="AA441" i="1" s="1"/>
  <c r="S441" i="1"/>
  <c r="T441" i="1" s="1"/>
  <c r="X476" i="1"/>
  <c r="Y476" i="1" s="1"/>
  <c r="AB476" i="1"/>
  <c r="AC476" i="1" s="1"/>
  <c r="P483" i="1"/>
  <c r="Z483" i="1"/>
  <c r="AA483" i="1" s="1"/>
  <c r="V483" i="1"/>
  <c r="W483" i="1" s="1"/>
  <c r="S483" i="1"/>
  <c r="T483" i="1" s="1"/>
  <c r="AB498" i="1"/>
  <c r="AC498" i="1" s="1"/>
  <c r="X498" i="1"/>
  <c r="Y498" i="1" s="1"/>
  <c r="X508" i="1"/>
  <c r="Y508" i="1" s="1"/>
  <c r="AB508" i="1"/>
  <c r="AC508" i="1" s="1"/>
  <c r="AB522" i="1"/>
  <c r="AC522" i="1" s="1"/>
  <c r="X522" i="1"/>
  <c r="Y522" i="1" s="1"/>
  <c r="P529" i="1"/>
  <c r="Z529" i="1"/>
  <c r="AA529" i="1" s="1"/>
  <c r="S529" i="1"/>
  <c r="T529" i="1" s="1"/>
  <c r="V529" i="1"/>
  <c r="W529" i="1" s="1"/>
  <c r="AB539" i="1"/>
  <c r="AC539" i="1" s="1"/>
  <c r="X539" i="1"/>
  <c r="Y539" i="1" s="1"/>
  <c r="S560" i="1"/>
  <c r="T560" i="1" s="1"/>
  <c r="V560" i="1"/>
  <c r="W560" i="1" s="1"/>
  <c r="Z560" i="1"/>
  <c r="AA560" i="1" s="1"/>
  <c r="P560" i="1"/>
  <c r="X571" i="1"/>
  <c r="Y571" i="1" s="1"/>
  <c r="AB571" i="1"/>
  <c r="AC571" i="1" s="1"/>
  <c r="S592" i="1"/>
  <c r="T592" i="1" s="1"/>
  <c r="V592" i="1"/>
  <c r="W592" i="1" s="1"/>
  <c r="Z592" i="1"/>
  <c r="AA592" i="1" s="1"/>
  <c r="P592" i="1"/>
  <c r="X603" i="1"/>
  <c r="Y603" i="1" s="1"/>
  <c r="AB603" i="1"/>
  <c r="AC603" i="1" s="1"/>
  <c r="S624" i="1"/>
  <c r="T624" i="1" s="1"/>
  <c r="V624" i="1"/>
  <c r="W624" i="1" s="1"/>
  <c r="Z624" i="1"/>
  <c r="AA624" i="1" s="1"/>
  <c r="P624" i="1"/>
  <c r="X635" i="1"/>
  <c r="Y635" i="1" s="1"/>
  <c r="AB635" i="1"/>
  <c r="AC635" i="1" s="1"/>
  <c r="Z645" i="1"/>
  <c r="AA645" i="1" s="1"/>
  <c r="S645" i="1"/>
  <c r="T645" i="1" s="1"/>
  <c r="P645" i="1"/>
  <c r="V645" i="1"/>
  <c r="W645" i="1" s="1"/>
  <c r="Z653" i="1"/>
  <c r="AA653" i="1" s="1"/>
  <c r="S653" i="1"/>
  <c r="T653" i="1" s="1"/>
  <c r="P653" i="1"/>
  <c r="V653" i="1"/>
  <c r="W653" i="1" s="1"/>
  <c r="Z661" i="1"/>
  <c r="AA661" i="1" s="1"/>
  <c r="S661" i="1"/>
  <c r="T661" i="1" s="1"/>
  <c r="P661" i="1"/>
  <c r="V661" i="1"/>
  <c r="W661" i="1" s="1"/>
  <c r="Z669" i="1"/>
  <c r="AA669" i="1" s="1"/>
  <c r="S669" i="1"/>
  <c r="T669" i="1" s="1"/>
  <c r="P669" i="1"/>
  <c r="V669" i="1"/>
  <c r="W669" i="1" s="1"/>
  <c r="Z677" i="1"/>
  <c r="AA677" i="1" s="1"/>
  <c r="S677" i="1"/>
  <c r="T677" i="1" s="1"/>
  <c r="P677" i="1"/>
  <c r="V677" i="1"/>
  <c r="W677" i="1" s="1"/>
  <c r="AB685" i="1"/>
  <c r="AC685" i="1" s="1"/>
  <c r="X685" i="1"/>
  <c r="Y685" i="1" s="1"/>
  <c r="Z786" i="1"/>
  <c r="AA786" i="1" s="1"/>
  <c r="P786" i="1"/>
  <c r="V786" i="1"/>
  <c r="W786" i="1" s="1"/>
  <c r="S786" i="1"/>
  <c r="T786" i="1" s="1"/>
  <c r="Z802" i="1"/>
  <c r="AA802" i="1" s="1"/>
  <c r="P802" i="1"/>
  <c r="V802" i="1"/>
  <c r="W802" i="1" s="1"/>
  <c r="S802" i="1"/>
  <c r="T802" i="1" s="1"/>
  <c r="S823" i="1"/>
  <c r="T823" i="1" s="1"/>
  <c r="Z823" i="1"/>
  <c r="AA823" i="1" s="1"/>
  <c r="V823" i="1"/>
  <c r="W823" i="1" s="1"/>
  <c r="P823" i="1"/>
  <c r="Z920" i="1"/>
  <c r="AA920" i="1" s="1"/>
  <c r="S920" i="1"/>
  <c r="T920" i="1" s="1"/>
  <c r="P920" i="1"/>
  <c r="V920" i="1"/>
  <c r="W920" i="1" s="1"/>
  <c r="X1039" i="1"/>
  <c r="Y1039" i="1" s="1"/>
  <c r="AB1039" i="1"/>
  <c r="AC1039" i="1" s="1"/>
  <c r="S1150" i="1"/>
  <c r="T1150" i="1" s="1"/>
  <c r="V1150" i="1"/>
  <c r="W1150" i="1" s="1"/>
  <c r="Z1150" i="1"/>
  <c r="AA1150" i="1" s="1"/>
  <c r="P1150" i="1"/>
  <c r="S1184" i="1"/>
  <c r="T1184" i="1" s="1"/>
  <c r="V1184" i="1"/>
  <c r="W1184" i="1" s="1"/>
  <c r="Z1184" i="1"/>
  <c r="AA1184" i="1" s="1"/>
  <c r="P1184" i="1"/>
  <c r="V717" i="1"/>
  <c r="W717" i="1" s="1"/>
  <c r="P717" i="1"/>
  <c r="S717" i="1"/>
  <c r="T717" i="1" s="1"/>
  <c r="Z717" i="1"/>
  <c r="AA717" i="1" s="1"/>
  <c r="V731" i="1"/>
  <c r="W731" i="1" s="1"/>
  <c r="P731" i="1"/>
  <c r="Z731" i="1"/>
  <c r="AA731" i="1" s="1"/>
  <c r="S731" i="1"/>
  <c r="T731" i="1" s="1"/>
  <c r="V747" i="1"/>
  <c r="W747" i="1" s="1"/>
  <c r="P747" i="1"/>
  <c r="Z747" i="1"/>
  <c r="AA747" i="1" s="1"/>
  <c r="S747" i="1"/>
  <c r="T747" i="1" s="1"/>
  <c r="V763" i="1"/>
  <c r="W763" i="1" s="1"/>
  <c r="P763" i="1"/>
  <c r="Z763" i="1"/>
  <c r="AA763" i="1" s="1"/>
  <c r="S763" i="1"/>
  <c r="T763" i="1" s="1"/>
  <c r="AB970" i="1"/>
  <c r="AC970" i="1" s="1"/>
  <c r="X970" i="1"/>
  <c r="Y970" i="1" s="1"/>
  <c r="X1141" i="1"/>
  <c r="Y1141" i="1" s="1"/>
  <c r="AB1141" i="1"/>
  <c r="AC1141" i="1" s="1"/>
  <c r="S1188" i="1"/>
  <c r="T1188" i="1" s="1"/>
  <c r="V1188" i="1"/>
  <c r="W1188" i="1" s="1"/>
  <c r="Z1188" i="1"/>
  <c r="AA1188" i="1" s="1"/>
  <c r="P1188" i="1"/>
  <c r="V729" i="1"/>
  <c r="W729" i="1" s="1"/>
  <c r="P729" i="1"/>
  <c r="Z729" i="1"/>
  <c r="AA729" i="1" s="1"/>
  <c r="S729" i="1"/>
  <c r="T729" i="1" s="1"/>
  <c r="V745" i="1"/>
  <c r="W745" i="1" s="1"/>
  <c r="P745" i="1"/>
  <c r="Z745" i="1"/>
  <c r="AA745" i="1" s="1"/>
  <c r="S745" i="1"/>
  <c r="T745" i="1" s="1"/>
  <c r="V761" i="1"/>
  <c r="W761" i="1" s="1"/>
  <c r="P761" i="1"/>
  <c r="Z761" i="1"/>
  <c r="AA761" i="1" s="1"/>
  <c r="S761" i="1"/>
  <c r="T761" i="1" s="1"/>
  <c r="S779" i="1"/>
  <c r="T779" i="1" s="1"/>
  <c r="Z779" i="1"/>
  <c r="AA779" i="1" s="1"/>
  <c r="P779" i="1"/>
  <c r="V779" i="1"/>
  <c r="W779" i="1" s="1"/>
  <c r="S795" i="1"/>
  <c r="T795" i="1" s="1"/>
  <c r="Z795" i="1"/>
  <c r="AA795" i="1" s="1"/>
  <c r="P795" i="1"/>
  <c r="V795" i="1"/>
  <c r="W795" i="1" s="1"/>
  <c r="S811" i="1"/>
  <c r="T811" i="1" s="1"/>
  <c r="Z811" i="1"/>
  <c r="AA811" i="1" s="1"/>
  <c r="P811" i="1"/>
  <c r="V811" i="1"/>
  <c r="W811" i="1" s="1"/>
  <c r="Z848" i="1"/>
  <c r="AA848" i="1" s="1"/>
  <c r="S848" i="1"/>
  <c r="T848" i="1" s="1"/>
  <c r="P848" i="1"/>
  <c r="V848" i="1"/>
  <c r="W848" i="1" s="1"/>
  <c r="Z864" i="1"/>
  <c r="AA864" i="1" s="1"/>
  <c r="S864" i="1"/>
  <c r="T864" i="1" s="1"/>
  <c r="P864" i="1"/>
  <c r="V864" i="1"/>
  <c r="W864" i="1" s="1"/>
  <c r="Z880" i="1"/>
  <c r="AA880" i="1" s="1"/>
  <c r="S880" i="1"/>
  <c r="T880" i="1" s="1"/>
  <c r="P880" i="1"/>
  <c r="V880" i="1"/>
  <c r="W880" i="1" s="1"/>
  <c r="Z896" i="1"/>
  <c r="AA896" i="1" s="1"/>
  <c r="S896" i="1"/>
  <c r="T896" i="1" s="1"/>
  <c r="P896" i="1"/>
  <c r="V896" i="1"/>
  <c r="W896" i="1" s="1"/>
  <c r="Z916" i="1"/>
  <c r="AA916" i="1" s="1"/>
  <c r="S916" i="1"/>
  <c r="T916" i="1" s="1"/>
  <c r="P916" i="1"/>
  <c r="V916" i="1"/>
  <c r="W916" i="1" s="1"/>
  <c r="Z932" i="1"/>
  <c r="AA932" i="1" s="1"/>
  <c r="S932" i="1"/>
  <c r="T932" i="1" s="1"/>
  <c r="P932" i="1"/>
  <c r="V932" i="1"/>
  <c r="W932" i="1" s="1"/>
  <c r="AB962" i="1"/>
  <c r="AC962" i="1" s="1"/>
  <c r="X962" i="1"/>
  <c r="Y962" i="1" s="1"/>
  <c r="S1086" i="1"/>
  <c r="T1086" i="1" s="1"/>
  <c r="V1086" i="1"/>
  <c r="W1086" i="1" s="1"/>
  <c r="Z1086" i="1"/>
  <c r="AA1086" i="1" s="1"/>
  <c r="P1086" i="1"/>
  <c r="S1120" i="1"/>
  <c r="T1120" i="1" s="1"/>
  <c r="V1120" i="1"/>
  <c r="W1120" i="1" s="1"/>
  <c r="Z1120" i="1"/>
  <c r="AA1120" i="1" s="1"/>
  <c r="P1120" i="1"/>
  <c r="V705" i="1"/>
  <c r="W705" i="1" s="1"/>
  <c r="P705" i="1"/>
  <c r="S705" i="1"/>
  <c r="T705" i="1" s="1"/>
  <c r="Z705" i="1"/>
  <c r="AA705" i="1" s="1"/>
  <c r="AB715" i="1"/>
  <c r="AC715" i="1" s="1"/>
  <c r="X715" i="1"/>
  <c r="Y715" i="1" s="1"/>
  <c r="V727" i="1"/>
  <c r="W727" i="1" s="1"/>
  <c r="P727" i="1"/>
  <c r="Z727" i="1"/>
  <c r="AA727" i="1" s="1"/>
  <c r="S727" i="1"/>
  <c r="T727" i="1" s="1"/>
  <c r="V743" i="1"/>
  <c r="W743" i="1" s="1"/>
  <c r="P743" i="1"/>
  <c r="Z743" i="1"/>
  <c r="AA743" i="1" s="1"/>
  <c r="S743" i="1"/>
  <c r="T743" i="1" s="1"/>
  <c r="V759" i="1"/>
  <c r="W759" i="1" s="1"/>
  <c r="P759" i="1"/>
  <c r="Z759" i="1"/>
  <c r="AA759" i="1" s="1"/>
  <c r="S759" i="1"/>
  <c r="T759" i="1" s="1"/>
  <c r="AB933" i="1"/>
  <c r="AC933" i="1" s="1"/>
  <c r="X933" i="1"/>
  <c r="Y933" i="1" s="1"/>
  <c r="AB986" i="1"/>
  <c r="AC986" i="1" s="1"/>
  <c r="X986" i="1"/>
  <c r="Y986" i="1" s="1"/>
  <c r="S1036" i="1"/>
  <c r="T1036" i="1" s="1"/>
  <c r="V1036" i="1"/>
  <c r="W1036" i="1" s="1"/>
  <c r="P1036" i="1"/>
  <c r="Z1036" i="1"/>
  <c r="AA1036" i="1" s="1"/>
  <c r="X1069" i="1"/>
  <c r="Y1069" i="1" s="1"/>
  <c r="AB1069" i="1"/>
  <c r="AC1069" i="1" s="1"/>
  <c r="S1124" i="1"/>
  <c r="T1124" i="1" s="1"/>
  <c r="V1124" i="1"/>
  <c r="W1124" i="1" s="1"/>
  <c r="Z1124" i="1"/>
  <c r="AA1124" i="1" s="1"/>
  <c r="P1124" i="1"/>
  <c r="S1214" i="1"/>
  <c r="T1214" i="1" s="1"/>
  <c r="V1214" i="1"/>
  <c r="W1214" i="1" s="1"/>
  <c r="Z1214" i="1"/>
  <c r="AA1214" i="1" s="1"/>
  <c r="P1214" i="1"/>
  <c r="X1241" i="1"/>
  <c r="Y1241" i="1" s="1"/>
  <c r="AB1241" i="1"/>
  <c r="AC1241" i="1" s="1"/>
  <c r="P1273" i="1"/>
  <c r="S1273" i="1"/>
  <c r="T1273" i="1" s="1"/>
  <c r="Z1273" i="1"/>
  <c r="AA1273" i="1" s="1"/>
  <c r="V1273" i="1"/>
  <c r="W1273" i="1" s="1"/>
  <c r="Z822" i="1"/>
  <c r="AA822" i="1" s="1"/>
  <c r="P822" i="1"/>
  <c r="V822" i="1"/>
  <c r="W822" i="1" s="1"/>
  <c r="S822" i="1"/>
  <c r="T822" i="1" s="1"/>
  <c r="Z830" i="1"/>
  <c r="AA830" i="1" s="1"/>
  <c r="P830" i="1"/>
  <c r="V830" i="1"/>
  <c r="W830" i="1" s="1"/>
  <c r="S830" i="1"/>
  <c r="T830" i="1" s="1"/>
  <c r="S839" i="1"/>
  <c r="T839" i="1" s="1"/>
  <c r="V839" i="1"/>
  <c r="W839" i="1" s="1"/>
  <c r="P839" i="1"/>
  <c r="Z839" i="1"/>
  <c r="AA839" i="1" s="1"/>
  <c r="S847" i="1"/>
  <c r="T847" i="1" s="1"/>
  <c r="V847" i="1"/>
  <c r="W847" i="1" s="1"/>
  <c r="P847" i="1"/>
  <c r="Z847" i="1"/>
  <c r="AA847" i="1" s="1"/>
  <c r="S855" i="1"/>
  <c r="T855" i="1" s="1"/>
  <c r="V855" i="1"/>
  <c r="W855" i="1" s="1"/>
  <c r="P855" i="1"/>
  <c r="Z855" i="1"/>
  <c r="AA855" i="1" s="1"/>
  <c r="S863" i="1"/>
  <c r="T863" i="1" s="1"/>
  <c r="V863" i="1"/>
  <c r="W863" i="1" s="1"/>
  <c r="P863" i="1"/>
  <c r="Z863" i="1"/>
  <c r="AA863" i="1" s="1"/>
  <c r="S871" i="1"/>
  <c r="T871" i="1" s="1"/>
  <c r="V871" i="1"/>
  <c r="W871" i="1" s="1"/>
  <c r="P871" i="1"/>
  <c r="Z871" i="1"/>
  <c r="AA871" i="1" s="1"/>
  <c r="S879" i="1"/>
  <c r="T879" i="1" s="1"/>
  <c r="V879" i="1"/>
  <c r="W879" i="1" s="1"/>
  <c r="P879" i="1"/>
  <c r="Z879" i="1"/>
  <c r="AA879" i="1" s="1"/>
  <c r="S887" i="1"/>
  <c r="T887" i="1" s="1"/>
  <c r="V887" i="1"/>
  <c r="W887" i="1" s="1"/>
  <c r="P887" i="1"/>
  <c r="Z887" i="1"/>
  <c r="AA887" i="1" s="1"/>
  <c r="S895" i="1"/>
  <c r="T895" i="1" s="1"/>
  <c r="V895" i="1"/>
  <c r="W895" i="1" s="1"/>
  <c r="P895" i="1"/>
  <c r="Z895" i="1"/>
  <c r="AA895" i="1" s="1"/>
  <c r="S903" i="1"/>
  <c r="T903" i="1" s="1"/>
  <c r="V903" i="1"/>
  <c r="W903" i="1" s="1"/>
  <c r="P903" i="1"/>
  <c r="Z903" i="1"/>
  <c r="AA903" i="1" s="1"/>
  <c r="S911" i="1"/>
  <c r="T911" i="1" s="1"/>
  <c r="V911" i="1"/>
  <c r="W911" i="1" s="1"/>
  <c r="P911" i="1"/>
  <c r="Z911" i="1"/>
  <c r="AA911" i="1" s="1"/>
  <c r="S919" i="1"/>
  <c r="T919" i="1" s="1"/>
  <c r="V919" i="1"/>
  <c r="W919" i="1" s="1"/>
  <c r="P919" i="1"/>
  <c r="Z919" i="1"/>
  <c r="AA919" i="1" s="1"/>
  <c r="S927" i="1"/>
  <c r="T927" i="1" s="1"/>
  <c r="V927" i="1"/>
  <c r="W927" i="1" s="1"/>
  <c r="P927" i="1"/>
  <c r="Z927" i="1"/>
  <c r="AA927" i="1" s="1"/>
  <c r="P940" i="1"/>
  <c r="V940" i="1"/>
  <c r="W940" i="1" s="1"/>
  <c r="Z940" i="1"/>
  <c r="AA940" i="1" s="1"/>
  <c r="S940" i="1"/>
  <c r="T940" i="1" s="1"/>
  <c r="V950" i="1"/>
  <c r="W950" i="1" s="1"/>
  <c r="P950" i="1"/>
  <c r="Z950" i="1"/>
  <c r="AA950" i="1" s="1"/>
  <c r="S950" i="1"/>
  <c r="T950" i="1" s="1"/>
  <c r="X964" i="1"/>
  <c r="Y964" i="1" s="1"/>
  <c r="AB964" i="1"/>
  <c r="AC964" i="1" s="1"/>
  <c r="V982" i="1"/>
  <c r="W982" i="1" s="1"/>
  <c r="P982" i="1"/>
  <c r="Z982" i="1"/>
  <c r="AA982" i="1" s="1"/>
  <c r="S982" i="1"/>
  <c r="T982" i="1" s="1"/>
  <c r="X1011" i="1"/>
  <c r="Y1011" i="1" s="1"/>
  <c r="AB1011" i="1"/>
  <c r="AC1011" i="1" s="1"/>
  <c r="S1016" i="1"/>
  <c r="T1016" i="1" s="1"/>
  <c r="V1016" i="1"/>
  <c r="W1016" i="1" s="1"/>
  <c r="Z1016" i="1"/>
  <c r="AA1016" i="1" s="1"/>
  <c r="P1016" i="1"/>
  <c r="X1047" i="1"/>
  <c r="Y1047" i="1" s="1"/>
  <c r="AB1047" i="1"/>
  <c r="AC1047" i="1" s="1"/>
  <c r="X1077" i="1"/>
  <c r="Y1077" i="1" s="1"/>
  <c r="AB1077" i="1"/>
  <c r="AC1077" i="1" s="1"/>
  <c r="X1105" i="1"/>
  <c r="Y1105" i="1" s="1"/>
  <c r="AB1105" i="1"/>
  <c r="AC1105" i="1" s="1"/>
  <c r="X1133" i="1"/>
  <c r="Y1133" i="1" s="1"/>
  <c r="AB1133" i="1"/>
  <c r="AC1133" i="1" s="1"/>
  <c r="S1148" i="1"/>
  <c r="T1148" i="1" s="1"/>
  <c r="V1148" i="1"/>
  <c r="W1148" i="1" s="1"/>
  <c r="Z1148" i="1"/>
  <c r="AA1148" i="1" s="1"/>
  <c r="P1148" i="1"/>
  <c r="X1159" i="1"/>
  <c r="Y1159" i="1" s="1"/>
  <c r="AB1159" i="1"/>
  <c r="AC1159" i="1" s="1"/>
  <c r="S1176" i="1"/>
  <c r="T1176" i="1" s="1"/>
  <c r="V1176" i="1"/>
  <c r="W1176" i="1" s="1"/>
  <c r="Z1176" i="1"/>
  <c r="AA1176" i="1" s="1"/>
  <c r="P1176" i="1"/>
  <c r="S1206" i="1"/>
  <c r="T1206" i="1" s="1"/>
  <c r="V1206" i="1"/>
  <c r="W1206" i="1" s="1"/>
  <c r="Z1206" i="1"/>
  <c r="AA1206" i="1" s="1"/>
  <c r="P1206" i="1"/>
  <c r="X1233" i="1"/>
  <c r="Y1233" i="1" s="1"/>
  <c r="AB1233" i="1"/>
  <c r="AC1233" i="1" s="1"/>
  <c r="AB1421" i="1"/>
  <c r="AC1421" i="1" s="1"/>
  <c r="X1421" i="1"/>
  <c r="Y1421" i="1" s="1"/>
  <c r="X727" i="1"/>
  <c r="Y727" i="1" s="1"/>
  <c r="AB727" i="1"/>
  <c r="AC727" i="1" s="1"/>
  <c r="X735" i="1"/>
  <c r="Y735" i="1" s="1"/>
  <c r="AB735" i="1"/>
  <c r="AC735" i="1" s="1"/>
  <c r="X743" i="1"/>
  <c r="Y743" i="1" s="1"/>
  <c r="AB743" i="1"/>
  <c r="AC743" i="1" s="1"/>
  <c r="X751" i="1"/>
  <c r="Y751" i="1" s="1"/>
  <c r="AB751" i="1"/>
  <c r="AC751" i="1" s="1"/>
  <c r="X759" i="1"/>
  <c r="Y759" i="1" s="1"/>
  <c r="AB759" i="1"/>
  <c r="AC759" i="1" s="1"/>
  <c r="X767" i="1"/>
  <c r="Y767" i="1" s="1"/>
  <c r="AB767" i="1"/>
  <c r="AC767" i="1" s="1"/>
  <c r="X937" i="1"/>
  <c r="Y937" i="1" s="1"/>
  <c r="AB937" i="1"/>
  <c r="AC937" i="1" s="1"/>
  <c r="AB940" i="1"/>
  <c r="AC940" i="1" s="1"/>
  <c r="X940" i="1"/>
  <c r="Y940" i="1" s="1"/>
  <c r="X950" i="1"/>
  <c r="Y950" i="1" s="1"/>
  <c r="AB950" i="1"/>
  <c r="AC950" i="1" s="1"/>
  <c r="V968" i="1"/>
  <c r="W968" i="1" s="1"/>
  <c r="P968" i="1"/>
  <c r="Z968" i="1"/>
  <c r="AA968" i="1" s="1"/>
  <c r="S968" i="1"/>
  <c r="T968" i="1" s="1"/>
  <c r="X982" i="1"/>
  <c r="Y982" i="1" s="1"/>
  <c r="AB982" i="1"/>
  <c r="AC982" i="1" s="1"/>
  <c r="X989" i="1"/>
  <c r="Y989" i="1" s="1"/>
  <c r="AB989" i="1"/>
  <c r="AC989" i="1" s="1"/>
  <c r="S1020" i="1"/>
  <c r="T1020" i="1" s="1"/>
  <c r="V1020" i="1"/>
  <c r="W1020" i="1" s="1"/>
  <c r="P1020" i="1"/>
  <c r="Z1020" i="1"/>
  <c r="AA1020" i="1" s="1"/>
  <c r="S1026" i="1"/>
  <c r="T1026" i="1" s="1"/>
  <c r="V1026" i="1"/>
  <c r="W1026" i="1" s="1"/>
  <c r="Z1026" i="1"/>
  <c r="AA1026" i="1" s="1"/>
  <c r="P1026" i="1"/>
  <c r="X1051" i="1"/>
  <c r="Y1051" i="1" s="1"/>
  <c r="AB1051" i="1"/>
  <c r="AC1051" i="1" s="1"/>
  <c r="S1056" i="1"/>
  <c r="T1056" i="1" s="1"/>
  <c r="V1056" i="1"/>
  <c r="W1056" i="1" s="1"/>
  <c r="Z1056" i="1"/>
  <c r="AA1056" i="1" s="1"/>
  <c r="P1056" i="1"/>
  <c r="X1087" i="1"/>
  <c r="Y1087" i="1" s="1"/>
  <c r="AB1087" i="1"/>
  <c r="AC1087" i="1" s="1"/>
  <c r="S1104" i="1"/>
  <c r="T1104" i="1" s="1"/>
  <c r="V1104" i="1"/>
  <c r="W1104" i="1" s="1"/>
  <c r="Z1104" i="1"/>
  <c r="AA1104" i="1" s="1"/>
  <c r="P1104" i="1"/>
  <c r="S1134" i="1"/>
  <c r="T1134" i="1" s="1"/>
  <c r="V1134" i="1"/>
  <c r="W1134" i="1" s="1"/>
  <c r="Z1134" i="1"/>
  <c r="AA1134" i="1" s="1"/>
  <c r="P1134" i="1"/>
  <c r="X1161" i="1"/>
  <c r="Y1161" i="1" s="1"/>
  <c r="AB1161" i="1"/>
  <c r="AC1161" i="1" s="1"/>
  <c r="X1189" i="1"/>
  <c r="Y1189" i="1" s="1"/>
  <c r="AB1189" i="1"/>
  <c r="AC1189" i="1" s="1"/>
  <c r="S1204" i="1"/>
  <c r="T1204" i="1" s="1"/>
  <c r="V1204" i="1"/>
  <c r="W1204" i="1" s="1"/>
  <c r="Z1204" i="1"/>
  <c r="AA1204" i="1" s="1"/>
  <c r="P1204" i="1"/>
  <c r="X1215" i="1"/>
  <c r="Y1215" i="1" s="1"/>
  <c r="AB1215" i="1"/>
  <c r="AC1215" i="1" s="1"/>
  <c r="S1232" i="1"/>
  <c r="T1232" i="1" s="1"/>
  <c r="V1232" i="1"/>
  <c r="W1232" i="1" s="1"/>
  <c r="Z1232" i="1"/>
  <c r="AA1232" i="1" s="1"/>
  <c r="P1232" i="1"/>
  <c r="AB1275" i="1"/>
  <c r="AC1275" i="1" s="1"/>
  <c r="X1275" i="1"/>
  <c r="Y1275" i="1" s="1"/>
  <c r="P1371" i="1"/>
  <c r="S1371" i="1"/>
  <c r="T1371" i="1" s="1"/>
  <c r="Z1371" i="1"/>
  <c r="AA1371" i="1" s="1"/>
  <c r="V1371" i="1"/>
  <c r="W1371" i="1" s="1"/>
  <c r="P1478" i="1"/>
  <c r="S1478" i="1"/>
  <c r="T1478" i="1" s="1"/>
  <c r="Z1478" i="1"/>
  <c r="AA1478" i="1" s="1"/>
  <c r="V1478" i="1"/>
  <c r="W1478" i="1" s="1"/>
  <c r="Z21" i="1"/>
  <c r="AA21" i="1" s="1"/>
  <c r="V21" i="1"/>
  <c r="W21" i="1" s="1"/>
  <c r="P21" i="1"/>
  <c r="S21" i="1"/>
  <c r="T21" i="1" s="1"/>
  <c r="Z25" i="1"/>
  <c r="AA25" i="1" s="1"/>
  <c r="V25" i="1"/>
  <c r="W25" i="1" s="1"/>
  <c r="S25" i="1"/>
  <c r="T25" i="1" s="1"/>
  <c r="P25" i="1"/>
  <c r="Z29" i="1"/>
  <c r="AA29" i="1" s="1"/>
  <c r="V29" i="1"/>
  <c r="W29" i="1" s="1"/>
  <c r="P29" i="1"/>
  <c r="S29" i="1"/>
  <c r="T29" i="1" s="1"/>
  <c r="Z33" i="1"/>
  <c r="AA33" i="1" s="1"/>
  <c r="V33" i="1"/>
  <c r="W33" i="1" s="1"/>
  <c r="S33" i="1"/>
  <c r="T33" i="1" s="1"/>
  <c r="P33" i="1"/>
  <c r="Z37" i="1"/>
  <c r="AA37" i="1" s="1"/>
  <c r="V37" i="1"/>
  <c r="W37" i="1" s="1"/>
  <c r="P37" i="1"/>
  <c r="S37" i="1"/>
  <c r="T37" i="1" s="1"/>
  <c r="Z41" i="1"/>
  <c r="AA41" i="1" s="1"/>
  <c r="V41" i="1"/>
  <c r="W41" i="1" s="1"/>
  <c r="S41" i="1"/>
  <c r="T41" i="1" s="1"/>
  <c r="P41" i="1"/>
  <c r="Z45" i="1"/>
  <c r="AA45" i="1" s="1"/>
  <c r="V45" i="1"/>
  <c r="W45" i="1" s="1"/>
  <c r="P45" i="1"/>
  <c r="S45" i="1"/>
  <c r="T45" i="1" s="1"/>
  <c r="Z49" i="1"/>
  <c r="AA49" i="1" s="1"/>
  <c r="V49" i="1"/>
  <c r="W49" i="1" s="1"/>
  <c r="S49" i="1"/>
  <c r="T49" i="1" s="1"/>
  <c r="P49" i="1"/>
  <c r="Z63" i="1"/>
  <c r="AA63" i="1" s="1"/>
  <c r="V63" i="1"/>
  <c r="W63" i="1" s="1"/>
  <c r="P63" i="1"/>
  <c r="S63" i="1"/>
  <c r="T63" i="1" s="1"/>
  <c r="Z67" i="1"/>
  <c r="AA67" i="1" s="1"/>
  <c r="V67" i="1"/>
  <c r="W67" i="1" s="1"/>
  <c r="S67" i="1"/>
  <c r="T67" i="1" s="1"/>
  <c r="P67" i="1"/>
  <c r="Z71" i="1"/>
  <c r="AA71" i="1" s="1"/>
  <c r="V71" i="1"/>
  <c r="W71" i="1" s="1"/>
  <c r="P71" i="1"/>
  <c r="S71" i="1"/>
  <c r="T71" i="1" s="1"/>
  <c r="Z75" i="1"/>
  <c r="AA75" i="1" s="1"/>
  <c r="V75" i="1"/>
  <c r="W75" i="1" s="1"/>
  <c r="S75" i="1"/>
  <c r="T75" i="1" s="1"/>
  <c r="Z99" i="1"/>
  <c r="AA99" i="1" s="1"/>
  <c r="V99" i="1"/>
  <c r="W99" i="1" s="1"/>
  <c r="P99" i="1"/>
  <c r="S99" i="1"/>
  <c r="T99" i="1" s="1"/>
  <c r="Z103" i="1"/>
  <c r="AA103" i="1" s="1"/>
  <c r="V103" i="1"/>
  <c r="W103" i="1" s="1"/>
  <c r="S103" i="1"/>
  <c r="T103" i="1" s="1"/>
  <c r="P103" i="1"/>
  <c r="Z107" i="1"/>
  <c r="AA107" i="1" s="1"/>
  <c r="V107" i="1"/>
  <c r="W107" i="1" s="1"/>
  <c r="P107" i="1"/>
  <c r="S107" i="1"/>
  <c r="T107" i="1" s="1"/>
  <c r="Z111" i="1"/>
  <c r="AA111" i="1" s="1"/>
  <c r="V111" i="1"/>
  <c r="W111" i="1" s="1"/>
  <c r="S111" i="1"/>
  <c r="T111" i="1" s="1"/>
  <c r="P111" i="1"/>
  <c r="Z115" i="1"/>
  <c r="AA115" i="1" s="1"/>
  <c r="V115" i="1"/>
  <c r="W115" i="1" s="1"/>
  <c r="P115" i="1"/>
  <c r="S115" i="1"/>
  <c r="T115" i="1" s="1"/>
  <c r="Z119" i="1"/>
  <c r="AA119" i="1" s="1"/>
  <c r="V119" i="1"/>
  <c r="W119" i="1" s="1"/>
  <c r="S119" i="1"/>
  <c r="T119" i="1" s="1"/>
  <c r="P119" i="1"/>
  <c r="Z123" i="1"/>
  <c r="AA123" i="1" s="1"/>
  <c r="V123" i="1"/>
  <c r="W123" i="1" s="1"/>
  <c r="P123" i="1"/>
  <c r="S123" i="1"/>
  <c r="T123" i="1" s="1"/>
  <c r="Z127" i="1"/>
  <c r="AA127" i="1" s="1"/>
  <c r="V127" i="1"/>
  <c r="W127" i="1" s="1"/>
  <c r="S127" i="1"/>
  <c r="T127" i="1" s="1"/>
  <c r="P127" i="1"/>
  <c r="Z131" i="1"/>
  <c r="AA131" i="1" s="1"/>
  <c r="V131" i="1"/>
  <c r="W131" i="1" s="1"/>
  <c r="P131" i="1"/>
  <c r="S131" i="1"/>
  <c r="T131" i="1" s="1"/>
  <c r="Z135" i="1"/>
  <c r="AA135" i="1" s="1"/>
  <c r="V135" i="1"/>
  <c r="W135" i="1" s="1"/>
  <c r="S135" i="1"/>
  <c r="T135" i="1" s="1"/>
  <c r="P135" i="1"/>
  <c r="Z139" i="1"/>
  <c r="AA139" i="1" s="1"/>
  <c r="V139" i="1"/>
  <c r="W139" i="1" s="1"/>
  <c r="P139" i="1"/>
  <c r="S139" i="1"/>
  <c r="T139" i="1" s="1"/>
  <c r="Z143" i="1"/>
  <c r="AA143" i="1" s="1"/>
  <c r="V143" i="1"/>
  <c r="W143" i="1" s="1"/>
  <c r="S143" i="1"/>
  <c r="T143" i="1" s="1"/>
  <c r="P143" i="1"/>
  <c r="Z147" i="1"/>
  <c r="AA147" i="1" s="1"/>
  <c r="V147" i="1"/>
  <c r="W147" i="1" s="1"/>
  <c r="P147" i="1"/>
  <c r="S147" i="1"/>
  <c r="T147" i="1" s="1"/>
  <c r="Z151" i="1"/>
  <c r="AA151" i="1" s="1"/>
  <c r="V151" i="1"/>
  <c r="W151" i="1" s="1"/>
  <c r="S151" i="1"/>
  <c r="T151" i="1" s="1"/>
  <c r="P151" i="1"/>
  <c r="Z155" i="1"/>
  <c r="AA155" i="1" s="1"/>
  <c r="V155" i="1"/>
  <c r="W155" i="1" s="1"/>
  <c r="P155" i="1"/>
  <c r="S155" i="1"/>
  <c r="T155" i="1" s="1"/>
  <c r="Z159" i="1"/>
  <c r="AA159" i="1" s="1"/>
  <c r="V159" i="1"/>
  <c r="W159" i="1" s="1"/>
  <c r="S159" i="1"/>
  <c r="T159" i="1" s="1"/>
  <c r="P159" i="1"/>
  <c r="Z163" i="1"/>
  <c r="AA163" i="1" s="1"/>
  <c r="V163" i="1"/>
  <c r="W163" i="1" s="1"/>
  <c r="P163" i="1"/>
  <c r="S163" i="1"/>
  <c r="T163" i="1" s="1"/>
  <c r="Z167" i="1"/>
  <c r="AA167" i="1" s="1"/>
  <c r="V167" i="1"/>
  <c r="W167" i="1" s="1"/>
  <c r="S167" i="1"/>
  <c r="T167" i="1" s="1"/>
  <c r="P167" i="1"/>
  <c r="Z171" i="1"/>
  <c r="AA171" i="1" s="1"/>
  <c r="V171" i="1"/>
  <c r="W171" i="1" s="1"/>
  <c r="P171" i="1"/>
  <c r="S171" i="1"/>
  <c r="T171" i="1" s="1"/>
  <c r="Z175" i="1"/>
  <c r="AA175" i="1" s="1"/>
  <c r="V175" i="1"/>
  <c r="W175" i="1" s="1"/>
  <c r="S175" i="1"/>
  <c r="T175" i="1" s="1"/>
  <c r="P175" i="1"/>
  <c r="Z179" i="1"/>
  <c r="AA179" i="1" s="1"/>
  <c r="V179" i="1"/>
  <c r="W179" i="1" s="1"/>
  <c r="P179" i="1"/>
  <c r="S179" i="1"/>
  <c r="T179" i="1" s="1"/>
  <c r="Z183" i="1"/>
  <c r="AA183" i="1" s="1"/>
  <c r="V183" i="1"/>
  <c r="W183" i="1" s="1"/>
  <c r="S183" i="1"/>
  <c r="T183" i="1" s="1"/>
  <c r="P183" i="1"/>
  <c r="Z187" i="1"/>
  <c r="AA187" i="1" s="1"/>
  <c r="V187" i="1"/>
  <c r="W187" i="1" s="1"/>
  <c r="P187" i="1"/>
  <c r="S187" i="1"/>
  <c r="T187" i="1" s="1"/>
  <c r="Z191" i="1"/>
  <c r="AA191" i="1" s="1"/>
  <c r="V191" i="1"/>
  <c r="W191" i="1" s="1"/>
  <c r="S191" i="1"/>
  <c r="T191" i="1" s="1"/>
  <c r="P191" i="1"/>
  <c r="Z195" i="1"/>
  <c r="AA195" i="1" s="1"/>
  <c r="V195" i="1"/>
  <c r="W195" i="1" s="1"/>
  <c r="P195" i="1"/>
  <c r="S195" i="1"/>
  <c r="T195" i="1" s="1"/>
  <c r="Z199" i="1"/>
  <c r="AA199" i="1" s="1"/>
  <c r="V199" i="1"/>
  <c r="W199" i="1" s="1"/>
  <c r="S199" i="1"/>
  <c r="T199" i="1" s="1"/>
  <c r="P199" i="1"/>
  <c r="Z203" i="1"/>
  <c r="AA203" i="1" s="1"/>
  <c r="V203" i="1"/>
  <c r="W203" i="1" s="1"/>
  <c r="P203" i="1"/>
  <c r="S203" i="1"/>
  <c r="T203" i="1" s="1"/>
  <c r="Z207" i="1"/>
  <c r="AA207" i="1" s="1"/>
  <c r="V207" i="1"/>
  <c r="W207" i="1" s="1"/>
  <c r="S207" i="1"/>
  <c r="T207" i="1" s="1"/>
  <c r="P207" i="1"/>
  <c r="Z211" i="1"/>
  <c r="AA211" i="1" s="1"/>
  <c r="V211" i="1"/>
  <c r="W211" i="1" s="1"/>
  <c r="P211" i="1"/>
  <c r="S211" i="1"/>
  <c r="T211" i="1" s="1"/>
  <c r="Z215" i="1"/>
  <c r="AA215" i="1" s="1"/>
  <c r="V215" i="1"/>
  <c r="W215" i="1" s="1"/>
  <c r="S215" i="1"/>
  <c r="T215" i="1" s="1"/>
  <c r="P215" i="1"/>
  <c r="Z219" i="1"/>
  <c r="AA219" i="1" s="1"/>
  <c r="V219" i="1"/>
  <c r="W219" i="1" s="1"/>
  <c r="P219" i="1"/>
  <c r="S219" i="1"/>
  <c r="T219" i="1" s="1"/>
  <c r="Z223" i="1"/>
  <c r="AA223" i="1" s="1"/>
  <c r="V223" i="1"/>
  <c r="W223" i="1" s="1"/>
  <c r="S223" i="1"/>
  <c r="T223" i="1" s="1"/>
  <c r="P223" i="1"/>
  <c r="Z227" i="1"/>
  <c r="AA227" i="1" s="1"/>
  <c r="V227" i="1"/>
  <c r="W227" i="1" s="1"/>
  <c r="S227" i="1"/>
  <c r="T227" i="1" s="1"/>
  <c r="Z305" i="1"/>
  <c r="AA305" i="1" s="1"/>
  <c r="V305" i="1"/>
  <c r="W305" i="1" s="1"/>
  <c r="P305" i="1"/>
  <c r="S305" i="1"/>
  <c r="T305" i="1" s="1"/>
  <c r="Z309" i="1"/>
  <c r="AA309" i="1" s="1"/>
  <c r="V309" i="1"/>
  <c r="W309" i="1" s="1"/>
  <c r="S309" i="1"/>
  <c r="T309" i="1" s="1"/>
  <c r="P309" i="1"/>
  <c r="Z314" i="1"/>
  <c r="AA314" i="1" s="1"/>
  <c r="V314" i="1"/>
  <c r="W314" i="1" s="1"/>
  <c r="P314" i="1"/>
  <c r="S314" i="1"/>
  <c r="T314" i="1" s="1"/>
  <c r="Z364" i="1"/>
  <c r="AA364" i="1" s="1"/>
  <c r="V364" i="1"/>
  <c r="W364" i="1" s="1"/>
  <c r="S364" i="1"/>
  <c r="T364" i="1" s="1"/>
  <c r="P364" i="1"/>
  <c r="Z368" i="1"/>
  <c r="AA368" i="1" s="1"/>
  <c r="V368" i="1"/>
  <c r="W368" i="1" s="1"/>
  <c r="P368" i="1"/>
  <c r="S368" i="1"/>
  <c r="T368" i="1" s="1"/>
  <c r="Z372" i="1"/>
  <c r="AA372" i="1" s="1"/>
  <c r="V372" i="1"/>
  <c r="W372" i="1" s="1"/>
  <c r="S372" i="1"/>
  <c r="T372" i="1" s="1"/>
  <c r="P372" i="1"/>
  <c r="Z376" i="1"/>
  <c r="AA376" i="1" s="1"/>
  <c r="V376" i="1"/>
  <c r="W376" i="1" s="1"/>
  <c r="P376" i="1"/>
  <c r="S376" i="1"/>
  <c r="T376" i="1" s="1"/>
  <c r="Z380" i="1"/>
  <c r="AA380" i="1" s="1"/>
  <c r="V380" i="1"/>
  <c r="W380" i="1" s="1"/>
  <c r="S380" i="1"/>
  <c r="T380" i="1" s="1"/>
  <c r="P380" i="1"/>
  <c r="Z384" i="1"/>
  <c r="AA384" i="1" s="1"/>
  <c r="V384" i="1"/>
  <c r="W384" i="1" s="1"/>
  <c r="P384" i="1"/>
  <c r="S384" i="1"/>
  <c r="T384" i="1" s="1"/>
  <c r="Z388" i="1"/>
  <c r="AA388" i="1" s="1"/>
  <c r="V388" i="1"/>
  <c r="W388" i="1" s="1"/>
  <c r="S388" i="1"/>
  <c r="T388" i="1" s="1"/>
  <c r="P388" i="1"/>
  <c r="Z392" i="1"/>
  <c r="AA392" i="1" s="1"/>
  <c r="V392" i="1"/>
  <c r="W392" i="1" s="1"/>
  <c r="P392" i="1"/>
  <c r="S392" i="1"/>
  <c r="T392" i="1" s="1"/>
  <c r="Z396" i="1"/>
  <c r="AA396" i="1" s="1"/>
  <c r="V396" i="1"/>
  <c r="W396" i="1" s="1"/>
  <c r="S396" i="1"/>
  <c r="T396" i="1" s="1"/>
  <c r="P396" i="1"/>
  <c r="Z400" i="1"/>
  <c r="AA400" i="1" s="1"/>
  <c r="V400" i="1"/>
  <c r="W400" i="1" s="1"/>
  <c r="P400" i="1"/>
  <c r="S400" i="1"/>
  <c r="T400" i="1" s="1"/>
  <c r="Z404" i="1"/>
  <c r="AA404" i="1" s="1"/>
  <c r="V404" i="1"/>
  <c r="W404" i="1" s="1"/>
  <c r="S404" i="1"/>
  <c r="T404" i="1" s="1"/>
  <c r="P404" i="1"/>
  <c r="Z414" i="1"/>
  <c r="AA414" i="1" s="1"/>
  <c r="V414" i="1"/>
  <c r="W414" i="1" s="1"/>
  <c r="S414" i="1"/>
  <c r="T414" i="1" s="1"/>
  <c r="P414" i="1"/>
  <c r="Z418" i="1"/>
  <c r="AA418" i="1" s="1"/>
  <c r="V418" i="1"/>
  <c r="W418" i="1" s="1"/>
  <c r="P418" i="1"/>
  <c r="S418" i="1"/>
  <c r="T418" i="1" s="1"/>
  <c r="Z422" i="1"/>
  <c r="AA422" i="1" s="1"/>
  <c r="V422" i="1"/>
  <c r="W422" i="1" s="1"/>
  <c r="S422" i="1"/>
  <c r="T422" i="1" s="1"/>
  <c r="P422" i="1"/>
  <c r="Z426" i="1"/>
  <c r="AA426" i="1" s="1"/>
  <c r="V426" i="1"/>
  <c r="W426" i="1" s="1"/>
  <c r="P426" i="1"/>
  <c r="S426" i="1"/>
  <c r="T426" i="1" s="1"/>
  <c r="Z430" i="1"/>
  <c r="AA430" i="1" s="1"/>
  <c r="V430" i="1"/>
  <c r="W430" i="1" s="1"/>
  <c r="S430" i="1"/>
  <c r="T430" i="1" s="1"/>
  <c r="P430" i="1"/>
  <c r="AB463" i="1"/>
  <c r="AC463" i="1" s="1"/>
  <c r="X463" i="1"/>
  <c r="Y463" i="1" s="1"/>
  <c r="P515" i="1"/>
  <c r="S515" i="1"/>
  <c r="T515" i="1" s="1"/>
  <c r="V515" i="1"/>
  <c r="W515" i="1" s="1"/>
  <c r="Z515" i="1"/>
  <c r="AA515" i="1" s="1"/>
  <c r="P523" i="1"/>
  <c r="S523" i="1"/>
  <c r="T523" i="1" s="1"/>
  <c r="Z523" i="1"/>
  <c r="AA523" i="1" s="1"/>
  <c r="V523" i="1"/>
  <c r="W523" i="1" s="1"/>
  <c r="P531" i="1"/>
  <c r="S531" i="1"/>
  <c r="T531" i="1" s="1"/>
  <c r="Z531" i="1"/>
  <c r="AA531" i="1" s="1"/>
  <c r="V531" i="1"/>
  <c r="W531" i="1" s="1"/>
  <c r="P539" i="1"/>
  <c r="S539" i="1"/>
  <c r="T539" i="1" s="1"/>
  <c r="V539" i="1"/>
  <c r="W539" i="1" s="1"/>
  <c r="Z539" i="1"/>
  <c r="AA539" i="1" s="1"/>
  <c r="S547" i="1"/>
  <c r="T547" i="1" s="1"/>
  <c r="P547" i="1"/>
  <c r="V547" i="1"/>
  <c r="W547" i="1" s="1"/>
  <c r="Z547" i="1"/>
  <c r="AA547" i="1" s="1"/>
  <c r="S728" i="1"/>
  <c r="T728" i="1" s="1"/>
  <c r="Z728" i="1"/>
  <c r="AA728" i="1" s="1"/>
  <c r="P728" i="1"/>
  <c r="V728" i="1"/>
  <c r="W728" i="1" s="1"/>
  <c r="S732" i="1"/>
  <c r="T732" i="1" s="1"/>
  <c r="Z732" i="1"/>
  <c r="AA732" i="1" s="1"/>
  <c r="P732" i="1"/>
  <c r="V732" i="1"/>
  <c r="W732" i="1" s="1"/>
  <c r="S736" i="1"/>
  <c r="T736" i="1" s="1"/>
  <c r="Z736" i="1"/>
  <c r="AA736" i="1" s="1"/>
  <c r="P736" i="1"/>
  <c r="V736" i="1"/>
  <c r="W736" i="1" s="1"/>
  <c r="S740" i="1"/>
  <c r="T740" i="1" s="1"/>
  <c r="Z740" i="1"/>
  <c r="AA740" i="1" s="1"/>
  <c r="P740" i="1"/>
  <c r="V740" i="1"/>
  <c r="W740" i="1" s="1"/>
  <c r="S744" i="1"/>
  <c r="T744" i="1" s="1"/>
  <c r="Z744" i="1"/>
  <c r="AA744" i="1" s="1"/>
  <c r="P744" i="1"/>
  <c r="V744" i="1"/>
  <c r="W744" i="1" s="1"/>
  <c r="S748" i="1"/>
  <c r="T748" i="1" s="1"/>
  <c r="Z748" i="1"/>
  <c r="AA748" i="1" s="1"/>
  <c r="P748" i="1"/>
  <c r="V748" i="1"/>
  <c r="W748" i="1" s="1"/>
  <c r="S752" i="1"/>
  <c r="T752" i="1" s="1"/>
  <c r="Z752" i="1"/>
  <c r="AA752" i="1" s="1"/>
  <c r="P752" i="1"/>
  <c r="V752" i="1"/>
  <c r="W752" i="1" s="1"/>
  <c r="S756" i="1"/>
  <c r="T756" i="1" s="1"/>
  <c r="Z756" i="1"/>
  <c r="AA756" i="1" s="1"/>
  <c r="P756" i="1"/>
  <c r="V756" i="1"/>
  <c r="W756" i="1" s="1"/>
  <c r="S760" i="1"/>
  <c r="T760" i="1" s="1"/>
  <c r="Z760" i="1"/>
  <c r="AA760" i="1" s="1"/>
  <c r="P760" i="1"/>
  <c r="V760" i="1"/>
  <c r="W760" i="1" s="1"/>
  <c r="S764" i="1"/>
  <c r="T764" i="1" s="1"/>
  <c r="Z764" i="1"/>
  <c r="AA764" i="1" s="1"/>
  <c r="P764" i="1"/>
  <c r="V764" i="1"/>
  <c r="W764" i="1" s="1"/>
  <c r="S768" i="1"/>
  <c r="T768" i="1" s="1"/>
  <c r="Z768" i="1"/>
  <c r="AA768" i="1" s="1"/>
  <c r="P768" i="1"/>
  <c r="V768" i="1"/>
  <c r="W768" i="1" s="1"/>
  <c r="Z772" i="1"/>
  <c r="AA772" i="1" s="1"/>
  <c r="V772" i="1"/>
  <c r="W772" i="1" s="1"/>
  <c r="S772" i="1"/>
  <c r="T772" i="1" s="1"/>
  <c r="P772" i="1"/>
  <c r="Z780" i="1"/>
  <c r="AA780" i="1" s="1"/>
  <c r="V780" i="1"/>
  <c r="W780" i="1" s="1"/>
  <c r="S780" i="1"/>
  <c r="T780" i="1" s="1"/>
  <c r="P780" i="1"/>
  <c r="Z788" i="1"/>
  <c r="AA788" i="1" s="1"/>
  <c r="V788" i="1"/>
  <c r="W788" i="1" s="1"/>
  <c r="S788" i="1"/>
  <c r="T788" i="1" s="1"/>
  <c r="P788" i="1"/>
  <c r="Z796" i="1"/>
  <c r="AA796" i="1" s="1"/>
  <c r="V796" i="1"/>
  <c r="W796" i="1" s="1"/>
  <c r="S796" i="1"/>
  <c r="T796" i="1" s="1"/>
  <c r="P796" i="1"/>
  <c r="Z804" i="1"/>
  <c r="AA804" i="1" s="1"/>
  <c r="V804" i="1"/>
  <c r="W804" i="1" s="1"/>
  <c r="S804" i="1"/>
  <c r="T804" i="1" s="1"/>
  <c r="P804" i="1"/>
  <c r="Z812" i="1"/>
  <c r="AA812" i="1" s="1"/>
  <c r="V812" i="1"/>
  <c r="W812" i="1" s="1"/>
  <c r="S812" i="1"/>
  <c r="T812" i="1" s="1"/>
  <c r="P812" i="1"/>
  <c r="S841" i="1"/>
  <c r="T841" i="1" s="1"/>
  <c r="Z841" i="1"/>
  <c r="AA841" i="1" s="1"/>
  <c r="V841" i="1"/>
  <c r="W841" i="1" s="1"/>
  <c r="P841" i="1"/>
  <c r="S849" i="1"/>
  <c r="T849" i="1" s="1"/>
  <c r="Z849" i="1"/>
  <c r="AA849" i="1" s="1"/>
  <c r="V849" i="1"/>
  <c r="W849" i="1" s="1"/>
  <c r="P849" i="1"/>
  <c r="S857" i="1"/>
  <c r="T857" i="1" s="1"/>
  <c r="Z857" i="1"/>
  <c r="AA857" i="1" s="1"/>
  <c r="V857" i="1"/>
  <c r="W857" i="1" s="1"/>
  <c r="P857" i="1"/>
  <c r="S865" i="1"/>
  <c r="T865" i="1" s="1"/>
  <c r="Z865" i="1"/>
  <c r="AA865" i="1" s="1"/>
  <c r="V865" i="1"/>
  <c r="W865" i="1" s="1"/>
  <c r="P865" i="1"/>
  <c r="S873" i="1"/>
  <c r="T873" i="1" s="1"/>
  <c r="Z873" i="1"/>
  <c r="AA873" i="1" s="1"/>
  <c r="V873" i="1"/>
  <c r="W873" i="1" s="1"/>
  <c r="P873" i="1"/>
  <c r="S881" i="1"/>
  <c r="T881" i="1" s="1"/>
  <c r="Z881" i="1"/>
  <c r="AA881" i="1" s="1"/>
  <c r="V881" i="1"/>
  <c r="W881" i="1" s="1"/>
  <c r="P881" i="1"/>
  <c r="S889" i="1"/>
  <c r="T889" i="1" s="1"/>
  <c r="Z889" i="1"/>
  <c r="AA889" i="1" s="1"/>
  <c r="V889" i="1"/>
  <c r="W889" i="1" s="1"/>
  <c r="P889" i="1"/>
  <c r="S897" i="1"/>
  <c r="T897" i="1" s="1"/>
  <c r="Z897" i="1"/>
  <c r="AA897" i="1" s="1"/>
  <c r="V897" i="1"/>
  <c r="W897" i="1" s="1"/>
  <c r="P897" i="1"/>
  <c r="S905" i="1"/>
  <c r="T905" i="1" s="1"/>
  <c r="Z905" i="1"/>
  <c r="AA905" i="1" s="1"/>
  <c r="V905" i="1"/>
  <c r="W905" i="1" s="1"/>
  <c r="P905" i="1"/>
  <c r="S913" i="1"/>
  <c r="T913" i="1" s="1"/>
  <c r="Z913" i="1"/>
  <c r="AA913" i="1" s="1"/>
  <c r="P913" i="1"/>
  <c r="V913" i="1"/>
  <c r="W913" i="1" s="1"/>
  <c r="S921" i="1"/>
  <c r="T921" i="1" s="1"/>
  <c r="Z921" i="1"/>
  <c r="AA921" i="1" s="1"/>
  <c r="V921" i="1"/>
  <c r="W921" i="1" s="1"/>
  <c r="P921" i="1"/>
  <c r="S929" i="1"/>
  <c r="T929" i="1" s="1"/>
  <c r="Z929" i="1"/>
  <c r="AA929" i="1" s="1"/>
  <c r="V929" i="1"/>
  <c r="W929" i="1" s="1"/>
  <c r="P929" i="1"/>
  <c r="V962" i="1"/>
  <c r="W962" i="1" s="1"/>
  <c r="P962" i="1"/>
  <c r="Z962" i="1"/>
  <c r="AA962" i="1" s="1"/>
  <c r="S962" i="1"/>
  <c r="T962" i="1" s="1"/>
  <c r="AB976" i="1"/>
  <c r="AC976" i="1" s="1"/>
  <c r="X976" i="1"/>
  <c r="Y976" i="1" s="1"/>
  <c r="X997" i="1"/>
  <c r="Y997" i="1" s="1"/>
  <c r="AB997" i="1"/>
  <c r="AC997" i="1" s="1"/>
  <c r="S1028" i="1"/>
  <c r="T1028" i="1" s="1"/>
  <c r="V1028" i="1"/>
  <c r="W1028" i="1" s="1"/>
  <c r="P1028" i="1"/>
  <c r="Z1028" i="1"/>
  <c r="AA1028" i="1" s="1"/>
  <c r="S1034" i="1"/>
  <c r="T1034" i="1" s="1"/>
  <c r="V1034" i="1"/>
  <c r="W1034" i="1" s="1"/>
  <c r="Z1034" i="1"/>
  <c r="AA1034" i="1" s="1"/>
  <c r="P1034" i="1"/>
  <c r="X1059" i="1"/>
  <c r="Y1059" i="1" s="1"/>
  <c r="AB1059" i="1"/>
  <c r="AC1059" i="1" s="1"/>
  <c r="S1064" i="1"/>
  <c r="T1064" i="1" s="1"/>
  <c r="V1064" i="1"/>
  <c r="W1064" i="1" s="1"/>
  <c r="Z1064" i="1"/>
  <c r="AA1064" i="1" s="1"/>
  <c r="P1064" i="1"/>
  <c r="S1100" i="1"/>
  <c r="T1100" i="1" s="1"/>
  <c r="V1100" i="1"/>
  <c r="W1100" i="1" s="1"/>
  <c r="Z1100" i="1"/>
  <c r="AA1100" i="1" s="1"/>
  <c r="P1100" i="1"/>
  <c r="X1111" i="1"/>
  <c r="Y1111" i="1" s="1"/>
  <c r="AB1111" i="1"/>
  <c r="AC1111" i="1" s="1"/>
  <c r="S1128" i="1"/>
  <c r="T1128" i="1" s="1"/>
  <c r="V1128" i="1"/>
  <c r="W1128" i="1" s="1"/>
  <c r="Z1128" i="1"/>
  <c r="AA1128" i="1" s="1"/>
  <c r="P1128" i="1"/>
  <c r="S1158" i="1"/>
  <c r="T1158" i="1" s="1"/>
  <c r="V1158" i="1"/>
  <c r="W1158" i="1" s="1"/>
  <c r="Z1158" i="1"/>
  <c r="AA1158" i="1" s="1"/>
  <c r="P1158" i="1"/>
  <c r="X1185" i="1"/>
  <c r="Y1185" i="1" s="1"/>
  <c r="AB1185" i="1"/>
  <c r="AC1185" i="1" s="1"/>
  <c r="X1213" i="1"/>
  <c r="Y1213" i="1" s="1"/>
  <c r="AB1213" i="1"/>
  <c r="AC1213" i="1" s="1"/>
  <c r="S1228" i="1"/>
  <c r="T1228" i="1" s="1"/>
  <c r="V1228" i="1"/>
  <c r="W1228" i="1" s="1"/>
  <c r="Z1228" i="1"/>
  <c r="AA1228" i="1" s="1"/>
  <c r="P1228" i="1"/>
  <c r="X1239" i="1"/>
  <c r="Y1239" i="1" s="1"/>
  <c r="AB1239" i="1"/>
  <c r="AC1239" i="1" s="1"/>
  <c r="AB1261" i="1"/>
  <c r="AC1261" i="1" s="1"/>
  <c r="X1261" i="1"/>
  <c r="Y1261" i="1" s="1"/>
  <c r="AB1327" i="1"/>
  <c r="AC1327" i="1" s="1"/>
  <c r="X1327" i="1"/>
  <c r="Y1327" i="1" s="1"/>
  <c r="AB1353" i="1"/>
  <c r="AC1353" i="1" s="1"/>
  <c r="X1353" i="1"/>
  <c r="Y1353" i="1" s="1"/>
  <c r="AB1413" i="1"/>
  <c r="AC1413" i="1" s="1"/>
  <c r="X1413" i="1"/>
  <c r="Y1413" i="1" s="1"/>
  <c r="AB554" i="1"/>
  <c r="AC554" i="1" s="1"/>
  <c r="X554" i="1"/>
  <c r="Y554" i="1" s="1"/>
  <c r="AB562" i="1"/>
  <c r="AC562" i="1" s="1"/>
  <c r="X562" i="1"/>
  <c r="Y562" i="1" s="1"/>
  <c r="AB570" i="1"/>
  <c r="AC570" i="1" s="1"/>
  <c r="X570" i="1"/>
  <c r="Y570" i="1" s="1"/>
  <c r="AB578" i="1"/>
  <c r="AC578" i="1" s="1"/>
  <c r="X578" i="1"/>
  <c r="Y578" i="1" s="1"/>
  <c r="AB586" i="1"/>
  <c r="AC586" i="1" s="1"/>
  <c r="X586" i="1"/>
  <c r="Y586" i="1" s="1"/>
  <c r="AB594" i="1"/>
  <c r="AC594" i="1" s="1"/>
  <c r="X594" i="1"/>
  <c r="Y594" i="1" s="1"/>
  <c r="AB602" i="1"/>
  <c r="AC602" i="1" s="1"/>
  <c r="X602" i="1"/>
  <c r="Y602" i="1" s="1"/>
  <c r="AB610" i="1"/>
  <c r="AC610" i="1" s="1"/>
  <c r="X610" i="1"/>
  <c r="Y610" i="1" s="1"/>
  <c r="AB618" i="1"/>
  <c r="AC618" i="1" s="1"/>
  <c r="X618" i="1"/>
  <c r="Y618" i="1" s="1"/>
  <c r="AB626" i="1"/>
  <c r="AC626" i="1" s="1"/>
  <c r="X626" i="1"/>
  <c r="Y626" i="1" s="1"/>
  <c r="AB634" i="1"/>
  <c r="AC634" i="1" s="1"/>
  <c r="X634" i="1"/>
  <c r="Y634" i="1" s="1"/>
  <c r="AB644" i="1"/>
  <c r="AC644" i="1" s="1"/>
  <c r="X644" i="1"/>
  <c r="Y644" i="1" s="1"/>
  <c r="AB652" i="1"/>
  <c r="AC652" i="1" s="1"/>
  <c r="X652" i="1"/>
  <c r="Y652" i="1" s="1"/>
  <c r="AB660" i="1"/>
  <c r="AC660" i="1" s="1"/>
  <c r="X660" i="1"/>
  <c r="Y660" i="1" s="1"/>
  <c r="AB668" i="1"/>
  <c r="AC668" i="1" s="1"/>
  <c r="X668" i="1"/>
  <c r="Y668" i="1" s="1"/>
  <c r="AB676" i="1"/>
  <c r="AC676" i="1" s="1"/>
  <c r="X676" i="1"/>
  <c r="Y676" i="1" s="1"/>
  <c r="AB684" i="1"/>
  <c r="AC684" i="1" s="1"/>
  <c r="X684" i="1"/>
  <c r="Y684" i="1" s="1"/>
  <c r="AB692" i="1"/>
  <c r="AC692" i="1" s="1"/>
  <c r="X692" i="1"/>
  <c r="Y692" i="1" s="1"/>
  <c r="X700" i="1"/>
  <c r="Y700" i="1" s="1"/>
  <c r="AB700" i="1"/>
  <c r="AC700" i="1" s="1"/>
  <c r="X708" i="1"/>
  <c r="Y708" i="1" s="1"/>
  <c r="AB708" i="1"/>
  <c r="AC708" i="1" s="1"/>
  <c r="X716" i="1"/>
  <c r="Y716" i="1" s="1"/>
  <c r="AB716" i="1"/>
  <c r="AC716" i="1" s="1"/>
  <c r="X726" i="1"/>
  <c r="Y726" i="1" s="1"/>
  <c r="AB726" i="1"/>
  <c r="AC726" i="1" s="1"/>
  <c r="X734" i="1"/>
  <c r="Y734" i="1" s="1"/>
  <c r="AB734" i="1"/>
  <c r="AC734" i="1" s="1"/>
  <c r="X742" i="1"/>
  <c r="Y742" i="1" s="1"/>
  <c r="AB742" i="1"/>
  <c r="AC742" i="1" s="1"/>
  <c r="X750" i="1"/>
  <c r="Y750" i="1" s="1"/>
  <c r="AB750" i="1"/>
  <c r="AC750" i="1" s="1"/>
  <c r="X758" i="1"/>
  <c r="Y758" i="1" s="1"/>
  <c r="AB758" i="1"/>
  <c r="AC758" i="1" s="1"/>
  <c r="X766" i="1"/>
  <c r="Y766" i="1" s="1"/>
  <c r="AB766" i="1"/>
  <c r="AC766" i="1" s="1"/>
  <c r="X774" i="1"/>
  <c r="Y774" i="1" s="1"/>
  <c r="AB774" i="1"/>
  <c r="AC774" i="1" s="1"/>
  <c r="X782" i="1"/>
  <c r="Y782" i="1" s="1"/>
  <c r="AB782" i="1"/>
  <c r="AC782" i="1" s="1"/>
  <c r="X790" i="1"/>
  <c r="Y790" i="1" s="1"/>
  <c r="AB790" i="1"/>
  <c r="AC790" i="1" s="1"/>
  <c r="X798" i="1"/>
  <c r="Y798" i="1" s="1"/>
  <c r="AB798" i="1"/>
  <c r="AC798" i="1" s="1"/>
  <c r="X806" i="1"/>
  <c r="Y806" i="1" s="1"/>
  <c r="AB806" i="1"/>
  <c r="AC806" i="1" s="1"/>
  <c r="X814" i="1"/>
  <c r="Y814" i="1" s="1"/>
  <c r="AB814" i="1"/>
  <c r="AC814" i="1" s="1"/>
  <c r="X822" i="1"/>
  <c r="Y822" i="1" s="1"/>
  <c r="AB822" i="1"/>
  <c r="AC822" i="1" s="1"/>
  <c r="X830" i="1"/>
  <c r="Y830" i="1" s="1"/>
  <c r="AB830" i="1"/>
  <c r="AC830" i="1" s="1"/>
  <c r="X840" i="1"/>
  <c r="Y840" i="1" s="1"/>
  <c r="AB840" i="1"/>
  <c r="AC840" i="1" s="1"/>
  <c r="X848" i="1"/>
  <c r="Y848" i="1" s="1"/>
  <c r="AB848" i="1"/>
  <c r="AC848" i="1" s="1"/>
  <c r="X856" i="1"/>
  <c r="Y856" i="1" s="1"/>
  <c r="AB856" i="1"/>
  <c r="AC856" i="1" s="1"/>
  <c r="X864" i="1"/>
  <c r="Y864" i="1" s="1"/>
  <c r="AB864" i="1"/>
  <c r="AC864" i="1" s="1"/>
  <c r="X872" i="1"/>
  <c r="Y872" i="1" s="1"/>
  <c r="AB872" i="1"/>
  <c r="AC872" i="1" s="1"/>
  <c r="X880" i="1"/>
  <c r="Y880" i="1" s="1"/>
  <c r="AB880" i="1"/>
  <c r="AC880" i="1" s="1"/>
  <c r="X888" i="1"/>
  <c r="Y888" i="1" s="1"/>
  <c r="AB888" i="1"/>
  <c r="AC888" i="1" s="1"/>
  <c r="X896" i="1"/>
  <c r="Y896" i="1" s="1"/>
  <c r="AB896" i="1"/>
  <c r="AC896" i="1" s="1"/>
  <c r="X904" i="1"/>
  <c r="Y904" i="1" s="1"/>
  <c r="AB904" i="1"/>
  <c r="AC904" i="1" s="1"/>
  <c r="X912" i="1"/>
  <c r="Y912" i="1" s="1"/>
  <c r="AB912" i="1"/>
  <c r="AC912" i="1" s="1"/>
  <c r="X920" i="1"/>
  <c r="Y920" i="1" s="1"/>
  <c r="AB920" i="1"/>
  <c r="AC920" i="1" s="1"/>
  <c r="X928" i="1"/>
  <c r="Y928" i="1" s="1"/>
  <c r="AB928" i="1"/>
  <c r="AC928" i="1" s="1"/>
  <c r="AB935" i="1"/>
  <c r="AC935" i="1" s="1"/>
  <c r="X935" i="1"/>
  <c r="Y935" i="1" s="1"/>
  <c r="S953" i="1"/>
  <c r="T953" i="1" s="1"/>
  <c r="Z953" i="1"/>
  <c r="AA953" i="1" s="1"/>
  <c r="V953" i="1"/>
  <c r="W953" i="1" s="1"/>
  <c r="P953" i="1"/>
  <c r="S957" i="1"/>
  <c r="T957" i="1" s="1"/>
  <c r="V957" i="1"/>
  <c r="W957" i="1" s="1"/>
  <c r="P957" i="1"/>
  <c r="Z957" i="1"/>
  <c r="AA957" i="1" s="1"/>
  <c r="S961" i="1"/>
  <c r="T961" i="1" s="1"/>
  <c r="Z961" i="1"/>
  <c r="AA961" i="1" s="1"/>
  <c r="V961" i="1"/>
  <c r="W961" i="1" s="1"/>
  <c r="P961" i="1"/>
  <c r="S965" i="1"/>
  <c r="T965" i="1" s="1"/>
  <c r="V965" i="1"/>
  <c r="W965" i="1" s="1"/>
  <c r="P965" i="1"/>
  <c r="Z965" i="1"/>
  <c r="AA965" i="1" s="1"/>
  <c r="S969" i="1"/>
  <c r="T969" i="1" s="1"/>
  <c r="Z969" i="1"/>
  <c r="AA969" i="1" s="1"/>
  <c r="V969" i="1"/>
  <c r="W969" i="1" s="1"/>
  <c r="P969" i="1"/>
  <c r="S973" i="1"/>
  <c r="T973" i="1" s="1"/>
  <c r="V973" i="1"/>
  <c r="W973" i="1" s="1"/>
  <c r="P973" i="1"/>
  <c r="Z973" i="1"/>
  <c r="AA973" i="1" s="1"/>
  <c r="S977" i="1"/>
  <c r="T977" i="1" s="1"/>
  <c r="Z977" i="1"/>
  <c r="AA977" i="1" s="1"/>
  <c r="V977" i="1"/>
  <c r="W977" i="1" s="1"/>
  <c r="P977" i="1"/>
  <c r="S981" i="1"/>
  <c r="T981" i="1" s="1"/>
  <c r="V981" i="1"/>
  <c r="W981" i="1" s="1"/>
  <c r="P981" i="1"/>
  <c r="Z981" i="1"/>
  <c r="AA981" i="1" s="1"/>
  <c r="S985" i="1"/>
  <c r="T985" i="1" s="1"/>
  <c r="Z985" i="1"/>
  <c r="AA985" i="1" s="1"/>
  <c r="V985" i="1"/>
  <c r="W985" i="1" s="1"/>
  <c r="P985" i="1"/>
  <c r="S990" i="1"/>
  <c r="T990" i="1" s="1"/>
  <c r="V990" i="1"/>
  <c r="W990" i="1" s="1"/>
  <c r="Z990" i="1"/>
  <c r="AA990" i="1" s="1"/>
  <c r="P990" i="1"/>
  <c r="X1001" i="1"/>
  <c r="Y1001" i="1" s="1"/>
  <c r="AB1001" i="1"/>
  <c r="AC1001" i="1" s="1"/>
  <c r="S1022" i="1"/>
  <c r="T1022" i="1" s="1"/>
  <c r="V1022" i="1"/>
  <c r="W1022" i="1" s="1"/>
  <c r="Z1022" i="1"/>
  <c r="AA1022" i="1" s="1"/>
  <c r="P1022" i="1"/>
  <c r="X1033" i="1"/>
  <c r="Y1033" i="1" s="1"/>
  <c r="AB1033" i="1"/>
  <c r="AC1033" i="1" s="1"/>
  <c r="S1054" i="1"/>
  <c r="T1054" i="1" s="1"/>
  <c r="V1054" i="1"/>
  <c r="W1054" i="1" s="1"/>
  <c r="Z1054" i="1"/>
  <c r="AA1054" i="1" s="1"/>
  <c r="P1054" i="1"/>
  <c r="X1065" i="1"/>
  <c r="Y1065" i="1" s="1"/>
  <c r="AB1065" i="1"/>
  <c r="AC1065" i="1" s="1"/>
  <c r="S1098" i="1"/>
  <c r="T1098" i="1" s="1"/>
  <c r="V1098" i="1"/>
  <c r="W1098" i="1" s="1"/>
  <c r="Z1098" i="1"/>
  <c r="AA1098" i="1" s="1"/>
  <c r="P1098" i="1"/>
  <c r="X1107" i="1"/>
  <c r="Y1107" i="1" s="1"/>
  <c r="AB1107" i="1"/>
  <c r="AC1107" i="1" s="1"/>
  <c r="S1130" i="1"/>
  <c r="T1130" i="1" s="1"/>
  <c r="V1130" i="1"/>
  <c r="W1130" i="1" s="1"/>
  <c r="Z1130" i="1"/>
  <c r="AA1130" i="1" s="1"/>
  <c r="P1130" i="1"/>
  <c r="X1139" i="1"/>
  <c r="Y1139" i="1" s="1"/>
  <c r="AB1139" i="1"/>
  <c r="AC1139" i="1" s="1"/>
  <c r="S1162" i="1"/>
  <c r="T1162" i="1" s="1"/>
  <c r="V1162" i="1"/>
  <c r="W1162" i="1" s="1"/>
  <c r="Z1162" i="1"/>
  <c r="AA1162" i="1" s="1"/>
  <c r="P1162" i="1"/>
  <c r="X1171" i="1"/>
  <c r="Y1171" i="1" s="1"/>
  <c r="AB1171" i="1"/>
  <c r="AC1171" i="1" s="1"/>
  <c r="S1194" i="1"/>
  <c r="T1194" i="1" s="1"/>
  <c r="V1194" i="1"/>
  <c r="W1194" i="1" s="1"/>
  <c r="Z1194" i="1"/>
  <c r="AA1194" i="1" s="1"/>
  <c r="P1194" i="1"/>
  <c r="X1203" i="1"/>
  <c r="Y1203" i="1" s="1"/>
  <c r="AB1203" i="1"/>
  <c r="AC1203" i="1" s="1"/>
  <c r="S1226" i="1"/>
  <c r="T1226" i="1" s="1"/>
  <c r="V1226" i="1"/>
  <c r="W1226" i="1" s="1"/>
  <c r="Z1226" i="1"/>
  <c r="AA1226" i="1" s="1"/>
  <c r="P1226" i="1"/>
  <c r="X1235" i="1"/>
  <c r="Y1235" i="1" s="1"/>
  <c r="AB1235" i="1"/>
  <c r="AC1235" i="1" s="1"/>
  <c r="AB1259" i="1"/>
  <c r="AC1259" i="1" s="1"/>
  <c r="X1259" i="1"/>
  <c r="Y1259" i="1" s="1"/>
  <c r="AB1299" i="1"/>
  <c r="AC1299" i="1" s="1"/>
  <c r="X1299" i="1"/>
  <c r="Y1299" i="1" s="1"/>
  <c r="Z1349" i="1"/>
  <c r="AA1349" i="1" s="1"/>
  <c r="V1349" i="1"/>
  <c r="W1349" i="1" s="1"/>
  <c r="S1349" i="1"/>
  <c r="T1349" i="1" s="1"/>
  <c r="AB1381" i="1"/>
  <c r="AC1381" i="1" s="1"/>
  <c r="X1381" i="1"/>
  <c r="Y1381" i="1" s="1"/>
  <c r="P1503" i="1"/>
  <c r="S1503" i="1"/>
  <c r="T1503" i="1" s="1"/>
  <c r="Z1503" i="1"/>
  <c r="AA1503" i="1" s="1"/>
  <c r="V1503" i="1"/>
  <c r="W1503" i="1" s="1"/>
  <c r="P1459" i="1"/>
  <c r="S1459" i="1"/>
  <c r="T1459" i="1" s="1"/>
  <c r="Z1459" i="1"/>
  <c r="AA1459" i="1" s="1"/>
  <c r="V1459" i="1"/>
  <c r="W1459" i="1" s="1"/>
  <c r="AB1505" i="1"/>
  <c r="AC1505" i="1" s="1"/>
  <c r="X1505" i="1"/>
  <c r="Y1505" i="1" s="1"/>
  <c r="P1550" i="1"/>
  <c r="V1550" i="1"/>
  <c r="W1550" i="1" s="1"/>
  <c r="Z1550" i="1"/>
  <c r="AA1550" i="1" s="1"/>
  <c r="S1550" i="1"/>
  <c r="T1550" i="1" s="1"/>
  <c r="AB1365" i="1"/>
  <c r="AC1365" i="1" s="1"/>
  <c r="X1365" i="1"/>
  <c r="Y1365" i="1" s="1"/>
  <c r="P1451" i="1"/>
  <c r="S1451" i="1"/>
  <c r="T1451" i="1" s="1"/>
  <c r="Z1451" i="1"/>
  <c r="AA1451" i="1" s="1"/>
  <c r="V1451" i="1"/>
  <c r="W1451" i="1" s="1"/>
  <c r="AB1579" i="1"/>
  <c r="AC1579" i="1" s="1"/>
  <c r="X1579" i="1"/>
  <c r="Y1579" i="1" s="1"/>
  <c r="AB1257" i="1"/>
  <c r="AC1257" i="1" s="1"/>
  <c r="X1257" i="1"/>
  <c r="Y1257" i="1" s="1"/>
  <c r="P1271" i="1"/>
  <c r="Z1271" i="1"/>
  <c r="AA1271" i="1" s="1"/>
  <c r="V1271" i="1"/>
  <c r="W1271" i="1" s="1"/>
  <c r="S1271" i="1"/>
  <c r="T1271" i="1" s="1"/>
  <c r="AB1289" i="1"/>
  <c r="AC1289" i="1" s="1"/>
  <c r="X1289" i="1"/>
  <c r="Y1289" i="1" s="1"/>
  <c r="P1303" i="1"/>
  <c r="Z1303" i="1"/>
  <c r="AA1303" i="1" s="1"/>
  <c r="V1303" i="1"/>
  <c r="W1303" i="1" s="1"/>
  <c r="S1303" i="1"/>
  <c r="T1303" i="1" s="1"/>
  <c r="AB1333" i="1"/>
  <c r="AC1333" i="1" s="1"/>
  <c r="X1333" i="1"/>
  <c r="Y1333" i="1" s="1"/>
  <c r="AB1359" i="1"/>
  <c r="AC1359" i="1" s="1"/>
  <c r="X1359" i="1"/>
  <c r="Y1359" i="1" s="1"/>
  <c r="P1369" i="1"/>
  <c r="Z1369" i="1"/>
  <c r="AA1369" i="1" s="1"/>
  <c r="V1369" i="1"/>
  <c r="W1369" i="1" s="1"/>
  <c r="S1369" i="1"/>
  <c r="T1369" i="1" s="1"/>
  <c r="AB1387" i="1"/>
  <c r="AC1387" i="1" s="1"/>
  <c r="X1387" i="1"/>
  <c r="Y1387" i="1" s="1"/>
  <c r="P1401" i="1"/>
  <c r="Z1401" i="1"/>
  <c r="AA1401" i="1" s="1"/>
  <c r="V1401" i="1"/>
  <c r="W1401" i="1" s="1"/>
  <c r="S1401" i="1"/>
  <c r="T1401" i="1" s="1"/>
  <c r="AB1419" i="1"/>
  <c r="AC1419" i="1" s="1"/>
  <c r="X1419" i="1"/>
  <c r="Y1419" i="1" s="1"/>
  <c r="P1433" i="1"/>
  <c r="Z1433" i="1"/>
  <c r="AA1433" i="1" s="1"/>
  <c r="V1433" i="1"/>
  <c r="W1433" i="1" s="1"/>
  <c r="S1433" i="1"/>
  <c r="T1433" i="1" s="1"/>
  <c r="AB1451" i="1"/>
  <c r="AC1451" i="1" s="1"/>
  <c r="X1451" i="1"/>
  <c r="Y1451" i="1" s="1"/>
  <c r="AB1470" i="1"/>
  <c r="AC1470" i="1" s="1"/>
  <c r="X1470" i="1"/>
  <c r="Y1470" i="1" s="1"/>
  <c r="P1484" i="1"/>
  <c r="Z1484" i="1"/>
  <c r="AA1484" i="1" s="1"/>
  <c r="V1484" i="1"/>
  <c r="W1484" i="1" s="1"/>
  <c r="S1484" i="1"/>
  <c r="T1484" i="1" s="1"/>
  <c r="P1501" i="1"/>
  <c r="Z1501" i="1"/>
  <c r="AA1501" i="1" s="1"/>
  <c r="V1501" i="1"/>
  <c r="W1501" i="1" s="1"/>
  <c r="S1501" i="1"/>
  <c r="T1501" i="1" s="1"/>
  <c r="AB1523" i="1"/>
  <c r="AC1523" i="1" s="1"/>
  <c r="X1523" i="1"/>
  <c r="Y1523" i="1" s="1"/>
  <c r="AB1539" i="1"/>
  <c r="AC1539" i="1" s="1"/>
  <c r="X1539" i="1"/>
  <c r="Y1539" i="1" s="1"/>
  <c r="AB1555" i="1"/>
  <c r="AC1555" i="1" s="1"/>
  <c r="X1555" i="1"/>
  <c r="Y1555" i="1" s="1"/>
  <c r="AB1584" i="1"/>
  <c r="AC1584" i="1" s="1"/>
  <c r="X1584" i="1"/>
  <c r="Y1584" i="1" s="1"/>
  <c r="AB1602" i="1"/>
  <c r="AC1602" i="1" s="1"/>
  <c r="X1602" i="1"/>
  <c r="Y1602" i="1" s="1"/>
  <c r="X777" i="1"/>
  <c r="Y777" i="1" s="1"/>
  <c r="AB777" i="1"/>
  <c r="AC777" i="1" s="1"/>
  <c r="X785" i="1"/>
  <c r="Y785" i="1" s="1"/>
  <c r="AB785" i="1"/>
  <c r="AC785" i="1" s="1"/>
  <c r="X793" i="1"/>
  <c r="Y793" i="1" s="1"/>
  <c r="AB793" i="1"/>
  <c r="AC793" i="1" s="1"/>
  <c r="X801" i="1"/>
  <c r="Y801" i="1" s="1"/>
  <c r="AB801" i="1"/>
  <c r="AC801" i="1" s="1"/>
  <c r="X809" i="1"/>
  <c r="Y809" i="1" s="1"/>
  <c r="AB809" i="1"/>
  <c r="AC809" i="1" s="1"/>
  <c r="X817" i="1"/>
  <c r="Y817" i="1" s="1"/>
  <c r="AB817" i="1"/>
  <c r="AC817" i="1" s="1"/>
  <c r="X825" i="1"/>
  <c r="Y825" i="1" s="1"/>
  <c r="AB825" i="1"/>
  <c r="AC825" i="1" s="1"/>
  <c r="X833" i="1"/>
  <c r="Y833" i="1" s="1"/>
  <c r="AB833" i="1"/>
  <c r="AC833" i="1" s="1"/>
  <c r="X841" i="1"/>
  <c r="Y841" i="1" s="1"/>
  <c r="AB841" i="1"/>
  <c r="AC841" i="1" s="1"/>
  <c r="X849" i="1"/>
  <c r="Y849" i="1" s="1"/>
  <c r="AB849" i="1"/>
  <c r="AC849" i="1" s="1"/>
  <c r="X857" i="1"/>
  <c r="Y857" i="1" s="1"/>
  <c r="AB857" i="1"/>
  <c r="AC857" i="1" s="1"/>
  <c r="X865" i="1"/>
  <c r="Y865" i="1" s="1"/>
  <c r="AB865" i="1"/>
  <c r="AC865" i="1" s="1"/>
  <c r="X873" i="1"/>
  <c r="Y873" i="1" s="1"/>
  <c r="AB873" i="1"/>
  <c r="AC873" i="1" s="1"/>
  <c r="X881" i="1"/>
  <c r="Y881" i="1" s="1"/>
  <c r="AB881" i="1"/>
  <c r="AC881" i="1" s="1"/>
  <c r="X889" i="1"/>
  <c r="Y889" i="1" s="1"/>
  <c r="AB889" i="1"/>
  <c r="AC889" i="1" s="1"/>
  <c r="X897" i="1"/>
  <c r="Y897" i="1" s="1"/>
  <c r="AB897" i="1"/>
  <c r="AC897" i="1" s="1"/>
  <c r="X905" i="1"/>
  <c r="Y905" i="1" s="1"/>
  <c r="AB905" i="1"/>
  <c r="AC905" i="1" s="1"/>
  <c r="X913" i="1"/>
  <c r="Y913" i="1" s="1"/>
  <c r="AB913" i="1"/>
  <c r="AC913" i="1" s="1"/>
  <c r="X921" i="1"/>
  <c r="Y921" i="1" s="1"/>
  <c r="AB921" i="1"/>
  <c r="AC921" i="1" s="1"/>
  <c r="X929" i="1"/>
  <c r="Y929" i="1" s="1"/>
  <c r="AB929" i="1"/>
  <c r="AC929" i="1" s="1"/>
  <c r="AB949" i="1"/>
  <c r="AC949" i="1" s="1"/>
  <c r="X949" i="1"/>
  <c r="Y949" i="1" s="1"/>
  <c r="AB957" i="1"/>
  <c r="AC957" i="1" s="1"/>
  <c r="X957" i="1"/>
  <c r="Y957" i="1" s="1"/>
  <c r="AB965" i="1"/>
  <c r="AC965" i="1" s="1"/>
  <c r="X965" i="1"/>
  <c r="Y965" i="1" s="1"/>
  <c r="AB973" i="1"/>
  <c r="AC973" i="1" s="1"/>
  <c r="X973" i="1"/>
  <c r="Y973" i="1" s="1"/>
  <c r="AB981" i="1"/>
  <c r="AC981" i="1" s="1"/>
  <c r="X981" i="1"/>
  <c r="Y981" i="1" s="1"/>
  <c r="AB1255" i="1"/>
  <c r="AC1255" i="1" s="1"/>
  <c r="X1255" i="1"/>
  <c r="Y1255" i="1" s="1"/>
  <c r="P1269" i="1"/>
  <c r="V1269" i="1"/>
  <c r="W1269" i="1" s="1"/>
  <c r="S1269" i="1"/>
  <c r="T1269" i="1" s="1"/>
  <c r="Z1269" i="1"/>
  <c r="AA1269" i="1" s="1"/>
  <c r="AB1287" i="1"/>
  <c r="AC1287" i="1" s="1"/>
  <c r="X1287" i="1"/>
  <c r="Y1287" i="1" s="1"/>
  <c r="P1301" i="1"/>
  <c r="V1301" i="1"/>
  <c r="W1301" i="1" s="1"/>
  <c r="S1301" i="1"/>
  <c r="T1301" i="1" s="1"/>
  <c r="Z1301" i="1"/>
  <c r="AA1301" i="1" s="1"/>
  <c r="AB1323" i="1"/>
  <c r="AC1323" i="1" s="1"/>
  <c r="X1323" i="1"/>
  <c r="Y1323" i="1" s="1"/>
  <c r="P1337" i="1"/>
  <c r="V1337" i="1"/>
  <c r="W1337" i="1" s="1"/>
  <c r="S1337" i="1"/>
  <c r="T1337" i="1" s="1"/>
  <c r="Z1337" i="1"/>
  <c r="AA1337" i="1" s="1"/>
  <c r="AB1357" i="1"/>
  <c r="AC1357" i="1" s="1"/>
  <c r="X1357" i="1"/>
  <c r="Y1357" i="1" s="1"/>
  <c r="AB1369" i="1"/>
  <c r="AC1369" i="1" s="1"/>
  <c r="X1369" i="1"/>
  <c r="Y1369" i="1" s="1"/>
  <c r="P1383" i="1"/>
  <c r="V1383" i="1"/>
  <c r="W1383" i="1" s="1"/>
  <c r="S1383" i="1"/>
  <c r="T1383" i="1" s="1"/>
  <c r="Z1383" i="1"/>
  <c r="AA1383" i="1" s="1"/>
  <c r="AB1401" i="1"/>
  <c r="AC1401" i="1" s="1"/>
  <c r="X1401" i="1"/>
  <c r="Y1401" i="1" s="1"/>
  <c r="P1415" i="1"/>
  <c r="V1415" i="1"/>
  <c r="W1415" i="1" s="1"/>
  <c r="S1415" i="1"/>
  <c r="T1415" i="1" s="1"/>
  <c r="Z1415" i="1"/>
  <c r="AA1415" i="1" s="1"/>
  <c r="AB1433" i="1"/>
  <c r="AC1433" i="1" s="1"/>
  <c r="X1433" i="1"/>
  <c r="Y1433" i="1" s="1"/>
  <c r="P1447" i="1"/>
  <c r="V1447" i="1"/>
  <c r="W1447" i="1" s="1"/>
  <c r="S1447" i="1"/>
  <c r="T1447" i="1" s="1"/>
  <c r="Z1447" i="1"/>
  <c r="AA1447" i="1" s="1"/>
  <c r="AB1468" i="1"/>
  <c r="AC1468" i="1" s="1"/>
  <c r="X1468" i="1"/>
  <c r="Y1468" i="1" s="1"/>
  <c r="P1482" i="1"/>
  <c r="V1482" i="1"/>
  <c r="W1482" i="1" s="1"/>
  <c r="S1482" i="1"/>
  <c r="T1482" i="1" s="1"/>
  <c r="Z1482" i="1"/>
  <c r="AA1482" i="1" s="1"/>
  <c r="AB1501" i="1"/>
  <c r="AC1501" i="1" s="1"/>
  <c r="X1501" i="1"/>
  <c r="Y1501" i="1" s="1"/>
  <c r="AB1587" i="1"/>
  <c r="AC1587" i="1" s="1"/>
  <c r="X1587" i="1"/>
  <c r="Y1587" i="1" s="1"/>
  <c r="AB1603" i="1"/>
  <c r="AC1603" i="1" s="1"/>
  <c r="X1603" i="1"/>
  <c r="Y1603" i="1" s="1"/>
  <c r="AB1619" i="1"/>
  <c r="AC1619" i="1" s="1"/>
  <c r="X1619" i="1"/>
  <c r="Y1619" i="1" s="1"/>
  <c r="AB1635" i="1"/>
  <c r="AC1635" i="1" s="1"/>
  <c r="X1635" i="1"/>
  <c r="Y1635" i="1" s="1"/>
  <c r="AB1651" i="1"/>
  <c r="AC1651" i="1" s="1"/>
  <c r="X1651" i="1"/>
  <c r="Y1651" i="1" s="1"/>
  <c r="AB1667" i="1"/>
  <c r="AC1667" i="1" s="1"/>
  <c r="X1667" i="1"/>
  <c r="Y1667" i="1" s="1"/>
  <c r="AB1683" i="1"/>
  <c r="AC1683" i="1" s="1"/>
  <c r="X1683" i="1"/>
  <c r="Y1683" i="1" s="1"/>
  <c r="AB1699" i="1"/>
  <c r="AC1699" i="1" s="1"/>
  <c r="X1699" i="1"/>
  <c r="Y1699" i="1" s="1"/>
  <c r="AB1715" i="1"/>
  <c r="AC1715" i="1" s="1"/>
  <c r="X1715" i="1"/>
  <c r="Y1715" i="1" s="1"/>
  <c r="AB1731" i="1"/>
  <c r="AC1731" i="1" s="1"/>
  <c r="X1731" i="1"/>
  <c r="Y1731" i="1" s="1"/>
  <c r="AB1747" i="1"/>
  <c r="AC1747" i="1" s="1"/>
  <c r="X1747" i="1"/>
  <c r="Y1747" i="1" s="1"/>
  <c r="AB1763" i="1"/>
  <c r="AC1763" i="1" s="1"/>
  <c r="X1763" i="1"/>
  <c r="Y1763" i="1" s="1"/>
  <c r="X1861" i="1"/>
  <c r="Y1861" i="1" s="1"/>
  <c r="AB1861" i="1"/>
  <c r="AC1861" i="1" s="1"/>
  <c r="P1267" i="1"/>
  <c r="V1267" i="1"/>
  <c r="W1267" i="1" s="1"/>
  <c r="S1267" i="1"/>
  <c r="T1267" i="1" s="1"/>
  <c r="Z1267" i="1"/>
  <c r="AA1267" i="1" s="1"/>
  <c r="AB1285" i="1"/>
  <c r="AC1285" i="1" s="1"/>
  <c r="X1285" i="1"/>
  <c r="Y1285" i="1" s="1"/>
  <c r="P1299" i="1"/>
  <c r="V1299" i="1"/>
  <c r="W1299" i="1" s="1"/>
  <c r="S1299" i="1"/>
  <c r="T1299" i="1" s="1"/>
  <c r="Z1299" i="1"/>
  <c r="AA1299" i="1" s="1"/>
  <c r="P1319" i="1"/>
  <c r="V1319" i="1"/>
  <c r="W1319" i="1" s="1"/>
  <c r="S1319" i="1"/>
  <c r="T1319" i="1" s="1"/>
  <c r="Z1319" i="1"/>
  <c r="AA1319" i="1" s="1"/>
  <c r="AB1337" i="1"/>
  <c r="AC1337" i="1" s="1"/>
  <c r="X1337" i="1"/>
  <c r="Y1337" i="1" s="1"/>
  <c r="P1365" i="1"/>
  <c r="V1365" i="1"/>
  <c r="W1365" i="1" s="1"/>
  <c r="S1365" i="1"/>
  <c r="T1365" i="1" s="1"/>
  <c r="Z1365" i="1"/>
  <c r="AA1365" i="1" s="1"/>
  <c r="AB1383" i="1"/>
  <c r="AC1383" i="1" s="1"/>
  <c r="X1383" i="1"/>
  <c r="Y1383" i="1" s="1"/>
  <c r="P1397" i="1"/>
  <c r="V1397" i="1"/>
  <c r="W1397" i="1" s="1"/>
  <c r="S1397" i="1"/>
  <c r="T1397" i="1" s="1"/>
  <c r="Z1397" i="1"/>
  <c r="AA1397" i="1" s="1"/>
  <c r="AB1415" i="1"/>
  <c r="AC1415" i="1" s="1"/>
  <c r="X1415" i="1"/>
  <c r="Y1415" i="1" s="1"/>
  <c r="P1429" i="1"/>
  <c r="V1429" i="1"/>
  <c r="W1429" i="1" s="1"/>
  <c r="S1429" i="1"/>
  <c r="T1429" i="1" s="1"/>
  <c r="Z1429" i="1"/>
  <c r="AA1429" i="1" s="1"/>
  <c r="AB1447" i="1"/>
  <c r="AC1447" i="1" s="1"/>
  <c r="X1447" i="1"/>
  <c r="Y1447" i="1" s="1"/>
  <c r="AB1461" i="1"/>
  <c r="AC1461" i="1" s="1"/>
  <c r="X1461" i="1"/>
  <c r="Y1461" i="1" s="1"/>
  <c r="P1472" i="1"/>
  <c r="V1472" i="1"/>
  <c r="W1472" i="1" s="1"/>
  <c r="S1472" i="1"/>
  <c r="T1472" i="1" s="1"/>
  <c r="Z1472" i="1"/>
  <c r="AA1472" i="1" s="1"/>
  <c r="P1490" i="1"/>
  <c r="S1490" i="1"/>
  <c r="T1490" i="1" s="1"/>
  <c r="V1490" i="1"/>
  <c r="W1490" i="1" s="1"/>
  <c r="Z1490" i="1"/>
  <c r="AA1490" i="1" s="1"/>
  <c r="P1498" i="1"/>
  <c r="S1498" i="1"/>
  <c r="T1498" i="1" s="1"/>
  <c r="V1498" i="1"/>
  <c r="W1498" i="1" s="1"/>
  <c r="Z1498" i="1"/>
  <c r="AA1498" i="1" s="1"/>
  <c r="AB1507" i="1"/>
  <c r="AC1507" i="1" s="1"/>
  <c r="X1507" i="1"/>
  <c r="Y1507" i="1" s="1"/>
  <c r="X1525" i="1"/>
  <c r="Y1525" i="1" s="1"/>
  <c r="AB1525" i="1"/>
  <c r="AC1525" i="1" s="1"/>
  <c r="X1541" i="1"/>
  <c r="Y1541" i="1" s="1"/>
  <c r="AB1541" i="1"/>
  <c r="AC1541" i="1" s="1"/>
  <c r="X1557" i="1"/>
  <c r="Y1557" i="1" s="1"/>
  <c r="AB1557" i="1"/>
  <c r="AC1557" i="1" s="1"/>
  <c r="AB1572" i="1"/>
  <c r="AC1572" i="1" s="1"/>
  <c r="X1572" i="1"/>
  <c r="Y1572" i="1" s="1"/>
  <c r="AB1620" i="1"/>
  <c r="AC1620" i="1" s="1"/>
  <c r="X1620" i="1"/>
  <c r="Y1620" i="1" s="1"/>
  <c r="AB1636" i="1"/>
  <c r="AC1636" i="1" s="1"/>
  <c r="X1636" i="1"/>
  <c r="Y1636" i="1" s="1"/>
  <c r="AB1652" i="1"/>
  <c r="AC1652" i="1" s="1"/>
  <c r="X1652" i="1"/>
  <c r="Y1652" i="1" s="1"/>
  <c r="AB1668" i="1"/>
  <c r="AC1668" i="1" s="1"/>
  <c r="X1668" i="1"/>
  <c r="Y1668" i="1" s="1"/>
  <c r="AB1684" i="1"/>
  <c r="AC1684" i="1" s="1"/>
  <c r="X1684" i="1"/>
  <c r="Y1684" i="1" s="1"/>
  <c r="AB1700" i="1"/>
  <c r="AC1700" i="1" s="1"/>
  <c r="X1700" i="1"/>
  <c r="Y1700" i="1" s="1"/>
  <c r="AB1716" i="1"/>
  <c r="AC1716" i="1" s="1"/>
  <c r="X1716" i="1"/>
  <c r="Y1716" i="1" s="1"/>
  <c r="AB1732" i="1"/>
  <c r="AC1732" i="1" s="1"/>
  <c r="X1732" i="1"/>
  <c r="Y1732" i="1" s="1"/>
  <c r="AB1748" i="1"/>
  <c r="AC1748" i="1" s="1"/>
  <c r="X1748" i="1"/>
  <c r="Y1748" i="1" s="1"/>
  <c r="AB1764" i="1"/>
  <c r="AC1764" i="1" s="1"/>
  <c r="X1764" i="1"/>
  <c r="Y1764" i="1" s="1"/>
  <c r="S1252" i="1"/>
  <c r="T1252" i="1" s="1"/>
  <c r="Z1252" i="1"/>
  <c r="AA1252" i="1" s="1"/>
  <c r="V1252" i="1"/>
  <c r="W1252" i="1" s="1"/>
  <c r="P1252" i="1"/>
  <c r="S1256" i="1"/>
  <c r="T1256" i="1" s="1"/>
  <c r="Z1256" i="1"/>
  <c r="AA1256" i="1" s="1"/>
  <c r="V1256" i="1"/>
  <c r="W1256" i="1" s="1"/>
  <c r="P1256" i="1"/>
  <c r="S1260" i="1"/>
  <c r="T1260" i="1" s="1"/>
  <c r="Z1260" i="1"/>
  <c r="AA1260" i="1" s="1"/>
  <c r="V1260" i="1"/>
  <c r="W1260" i="1" s="1"/>
  <c r="P1260" i="1"/>
  <c r="S1264" i="1"/>
  <c r="T1264" i="1" s="1"/>
  <c r="Z1264" i="1"/>
  <c r="AA1264" i="1" s="1"/>
  <c r="V1264" i="1"/>
  <c r="W1264" i="1" s="1"/>
  <c r="P1264" i="1"/>
  <c r="S1268" i="1"/>
  <c r="T1268" i="1" s="1"/>
  <c r="Z1268" i="1"/>
  <c r="AA1268" i="1" s="1"/>
  <c r="V1268" i="1"/>
  <c r="W1268" i="1" s="1"/>
  <c r="P1268" i="1"/>
  <c r="S1272" i="1"/>
  <c r="T1272" i="1" s="1"/>
  <c r="Z1272" i="1"/>
  <c r="AA1272" i="1" s="1"/>
  <c r="V1272" i="1"/>
  <c r="W1272" i="1" s="1"/>
  <c r="P1272" i="1"/>
  <c r="S1276" i="1"/>
  <c r="T1276" i="1" s="1"/>
  <c r="Z1276" i="1"/>
  <c r="AA1276" i="1" s="1"/>
  <c r="V1276" i="1"/>
  <c r="W1276" i="1" s="1"/>
  <c r="P1276" i="1"/>
  <c r="S1280" i="1"/>
  <c r="T1280" i="1" s="1"/>
  <c r="Z1280" i="1"/>
  <c r="AA1280" i="1" s="1"/>
  <c r="V1280" i="1"/>
  <c r="W1280" i="1" s="1"/>
  <c r="P1280" i="1"/>
  <c r="S1284" i="1"/>
  <c r="T1284" i="1" s="1"/>
  <c r="Z1284" i="1"/>
  <c r="AA1284" i="1" s="1"/>
  <c r="V1284" i="1"/>
  <c r="W1284" i="1" s="1"/>
  <c r="P1284" i="1"/>
  <c r="S1288" i="1"/>
  <c r="T1288" i="1" s="1"/>
  <c r="Z1288" i="1"/>
  <c r="AA1288" i="1" s="1"/>
  <c r="V1288" i="1"/>
  <c r="W1288" i="1" s="1"/>
  <c r="P1288" i="1"/>
  <c r="S1292" i="1"/>
  <c r="T1292" i="1" s="1"/>
  <c r="Z1292" i="1"/>
  <c r="AA1292" i="1" s="1"/>
  <c r="V1292" i="1"/>
  <c r="W1292" i="1" s="1"/>
  <c r="P1292" i="1"/>
  <c r="S1296" i="1"/>
  <c r="T1296" i="1" s="1"/>
  <c r="Z1296" i="1"/>
  <c r="AA1296" i="1" s="1"/>
  <c r="V1296" i="1"/>
  <c r="W1296" i="1" s="1"/>
  <c r="P1296" i="1"/>
  <c r="S1300" i="1"/>
  <c r="T1300" i="1" s="1"/>
  <c r="Z1300" i="1"/>
  <c r="AA1300" i="1" s="1"/>
  <c r="V1300" i="1"/>
  <c r="W1300" i="1" s="1"/>
  <c r="P1300" i="1"/>
  <c r="S1304" i="1"/>
  <c r="T1304" i="1" s="1"/>
  <c r="Z1304" i="1"/>
  <c r="AA1304" i="1" s="1"/>
  <c r="V1304" i="1"/>
  <c r="W1304" i="1" s="1"/>
  <c r="S1320" i="1"/>
  <c r="T1320" i="1" s="1"/>
  <c r="Z1320" i="1"/>
  <c r="AA1320" i="1" s="1"/>
  <c r="V1320" i="1"/>
  <c r="W1320" i="1" s="1"/>
  <c r="P1320" i="1"/>
  <c r="S1324" i="1"/>
  <c r="T1324" i="1" s="1"/>
  <c r="Z1324" i="1"/>
  <c r="AA1324" i="1" s="1"/>
  <c r="V1324" i="1"/>
  <c r="W1324" i="1" s="1"/>
  <c r="P1324" i="1"/>
  <c r="S1328" i="1"/>
  <c r="T1328" i="1" s="1"/>
  <c r="Z1328" i="1"/>
  <c r="AA1328" i="1" s="1"/>
  <c r="V1328" i="1"/>
  <c r="W1328" i="1" s="1"/>
  <c r="P1328" i="1"/>
  <c r="S1332" i="1"/>
  <c r="T1332" i="1" s="1"/>
  <c r="Z1332" i="1"/>
  <c r="AA1332" i="1" s="1"/>
  <c r="V1332" i="1"/>
  <c r="W1332" i="1" s="1"/>
  <c r="P1332" i="1"/>
  <c r="S1336" i="1"/>
  <c r="T1336" i="1" s="1"/>
  <c r="Z1336" i="1"/>
  <c r="AA1336" i="1" s="1"/>
  <c r="V1336" i="1"/>
  <c r="W1336" i="1" s="1"/>
  <c r="P1336" i="1"/>
  <c r="S1340" i="1"/>
  <c r="T1340" i="1" s="1"/>
  <c r="Z1340" i="1"/>
  <c r="AA1340" i="1" s="1"/>
  <c r="V1340" i="1"/>
  <c r="W1340" i="1" s="1"/>
  <c r="P1340" i="1"/>
  <c r="S1364" i="1"/>
  <c r="T1364" i="1" s="1"/>
  <c r="Z1364" i="1"/>
  <c r="AA1364" i="1" s="1"/>
  <c r="V1364" i="1"/>
  <c r="W1364" i="1" s="1"/>
  <c r="P1364" i="1"/>
  <c r="S1368" i="1"/>
  <c r="T1368" i="1" s="1"/>
  <c r="Z1368" i="1"/>
  <c r="AA1368" i="1" s="1"/>
  <c r="V1368" i="1"/>
  <c r="W1368" i="1" s="1"/>
  <c r="P1368" i="1"/>
  <c r="S1372" i="1"/>
  <c r="T1372" i="1" s="1"/>
  <c r="Z1372" i="1"/>
  <c r="AA1372" i="1" s="1"/>
  <c r="V1372" i="1"/>
  <c r="W1372" i="1" s="1"/>
  <c r="P1372" i="1"/>
  <c r="S1376" i="1"/>
  <c r="T1376" i="1" s="1"/>
  <c r="Z1376" i="1"/>
  <c r="AA1376" i="1" s="1"/>
  <c r="V1376" i="1"/>
  <c r="W1376" i="1" s="1"/>
  <c r="P1376" i="1"/>
  <c r="S1380" i="1"/>
  <c r="T1380" i="1" s="1"/>
  <c r="Z1380" i="1"/>
  <c r="AA1380" i="1" s="1"/>
  <c r="V1380" i="1"/>
  <c r="W1380" i="1" s="1"/>
  <c r="P1380" i="1"/>
  <c r="S1384" i="1"/>
  <c r="T1384" i="1" s="1"/>
  <c r="Z1384" i="1"/>
  <c r="AA1384" i="1" s="1"/>
  <c r="V1384" i="1"/>
  <c r="W1384" i="1" s="1"/>
  <c r="P1384" i="1"/>
  <c r="S1388" i="1"/>
  <c r="T1388" i="1" s="1"/>
  <c r="Z1388" i="1"/>
  <c r="AA1388" i="1" s="1"/>
  <c r="V1388" i="1"/>
  <c r="W1388" i="1" s="1"/>
  <c r="P1388" i="1"/>
  <c r="S1392" i="1"/>
  <c r="T1392" i="1" s="1"/>
  <c r="Z1392" i="1"/>
  <c r="AA1392" i="1" s="1"/>
  <c r="V1392" i="1"/>
  <c r="W1392" i="1" s="1"/>
  <c r="P1392" i="1"/>
  <c r="S1396" i="1"/>
  <c r="T1396" i="1" s="1"/>
  <c r="Z1396" i="1"/>
  <c r="AA1396" i="1" s="1"/>
  <c r="V1396" i="1"/>
  <c r="W1396" i="1" s="1"/>
  <c r="P1396" i="1"/>
  <c r="S1400" i="1"/>
  <c r="T1400" i="1" s="1"/>
  <c r="Z1400" i="1"/>
  <c r="AA1400" i="1" s="1"/>
  <c r="V1400" i="1"/>
  <c r="W1400" i="1" s="1"/>
  <c r="P1400" i="1"/>
  <c r="S1404" i="1"/>
  <c r="T1404" i="1" s="1"/>
  <c r="Z1404" i="1"/>
  <c r="AA1404" i="1" s="1"/>
  <c r="V1404" i="1"/>
  <c r="W1404" i="1" s="1"/>
  <c r="P1404" i="1"/>
  <c r="S1408" i="1"/>
  <c r="T1408" i="1" s="1"/>
  <c r="Z1408" i="1"/>
  <c r="AA1408" i="1" s="1"/>
  <c r="V1408" i="1"/>
  <c r="W1408" i="1" s="1"/>
  <c r="P1408" i="1"/>
  <c r="S1412" i="1"/>
  <c r="T1412" i="1" s="1"/>
  <c r="Z1412" i="1"/>
  <c r="AA1412" i="1" s="1"/>
  <c r="V1412" i="1"/>
  <c r="W1412" i="1" s="1"/>
  <c r="P1412" i="1"/>
  <c r="S1416" i="1"/>
  <c r="T1416" i="1" s="1"/>
  <c r="Z1416" i="1"/>
  <c r="AA1416" i="1" s="1"/>
  <c r="V1416" i="1"/>
  <c r="W1416" i="1" s="1"/>
  <c r="P1416" i="1"/>
  <c r="S1420" i="1"/>
  <c r="T1420" i="1" s="1"/>
  <c r="Z1420" i="1"/>
  <c r="AA1420" i="1" s="1"/>
  <c r="V1420" i="1"/>
  <c r="W1420" i="1" s="1"/>
  <c r="P1420" i="1"/>
  <c r="S1424" i="1"/>
  <c r="T1424" i="1" s="1"/>
  <c r="Z1424" i="1"/>
  <c r="AA1424" i="1" s="1"/>
  <c r="V1424" i="1"/>
  <c r="W1424" i="1" s="1"/>
  <c r="P1424" i="1"/>
  <c r="S1428" i="1"/>
  <c r="T1428" i="1" s="1"/>
  <c r="Z1428" i="1"/>
  <c r="AA1428" i="1" s="1"/>
  <c r="V1428" i="1"/>
  <c r="W1428" i="1" s="1"/>
  <c r="P1428" i="1"/>
  <c r="S1432" i="1"/>
  <c r="T1432" i="1" s="1"/>
  <c r="Z1432" i="1"/>
  <c r="AA1432" i="1" s="1"/>
  <c r="V1432" i="1"/>
  <c r="W1432" i="1" s="1"/>
  <c r="P1432" i="1"/>
  <c r="S1436" i="1"/>
  <c r="T1436" i="1" s="1"/>
  <c r="Z1436" i="1"/>
  <c r="AA1436" i="1" s="1"/>
  <c r="V1436" i="1"/>
  <c r="W1436" i="1" s="1"/>
  <c r="P1436" i="1"/>
  <c r="S1440" i="1"/>
  <c r="T1440" i="1" s="1"/>
  <c r="Z1440" i="1"/>
  <c r="AA1440" i="1" s="1"/>
  <c r="V1440" i="1"/>
  <c r="W1440" i="1" s="1"/>
  <c r="P1440" i="1"/>
  <c r="S1444" i="1"/>
  <c r="T1444" i="1" s="1"/>
  <c r="Z1444" i="1"/>
  <c r="AA1444" i="1" s="1"/>
  <c r="V1444" i="1"/>
  <c r="W1444" i="1" s="1"/>
  <c r="P1444" i="1"/>
  <c r="S1448" i="1"/>
  <c r="T1448" i="1" s="1"/>
  <c r="Z1448" i="1"/>
  <c r="AA1448" i="1" s="1"/>
  <c r="V1448" i="1"/>
  <c r="W1448" i="1" s="1"/>
  <c r="P1448" i="1"/>
  <c r="S1452" i="1"/>
  <c r="T1452" i="1" s="1"/>
  <c r="Z1452" i="1"/>
  <c r="AA1452" i="1" s="1"/>
  <c r="V1452" i="1"/>
  <c r="W1452" i="1" s="1"/>
  <c r="P1452" i="1"/>
  <c r="S1456" i="1"/>
  <c r="T1456" i="1" s="1"/>
  <c r="Z1456" i="1"/>
  <c r="AA1456" i="1" s="1"/>
  <c r="V1456" i="1"/>
  <c r="W1456" i="1" s="1"/>
  <c r="P1456" i="1"/>
  <c r="S1460" i="1"/>
  <c r="T1460" i="1" s="1"/>
  <c r="Z1460" i="1"/>
  <c r="AA1460" i="1" s="1"/>
  <c r="V1460" i="1"/>
  <c r="W1460" i="1" s="1"/>
  <c r="P1460" i="1"/>
  <c r="S1497" i="1"/>
  <c r="T1497" i="1" s="1"/>
  <c r="Z1497" i="1"/>
  <c r="AA1497" i="1" s="1"/>
  <c r="V1497" i="1"/>
  <c r="W1497" i="1" s="1"/>
  <c r="P1497" i="1"/>
  <c r="AB1577" i="1"/>
  <c r="AC1577" i="1" s="1"/>
  <c r="X1577" i="1"/>
  <c r="Y1577" i="1" s="1"/>
  <c r="AB1592" i="1"/>
  <c r="AC1592" i="1" s="1"/>
  <c r="X1592" i="1"/>
  <c r="Y1592" i="1" s="1"/>
  <c r="AB1609" i="1"/>
  <c r="AC1609" i="1" s="1"/>
  <c r="X1609" i="1"/>
  <c r="Y1609" i="1" s="1"/>
  <c r="AB1625" i="1"/>
  <c r="AC1625" i="1" s="1"/>
  <c r="X1625" i="1"/>
  <c r="Y1625" i="1" s="1"/>
  <c r="AB1641" i="1"/>
  <c r="AC1641" i="1" s="1"/>
  <c r="X1641" i="1"/>
  <c r="Y1641" i="1" s="1"/>
  <c r="AB1657" i="1"/>
  <c r="AC1657" i="1" s="1"/>
  <c r="X1657" i="1"/>
  <c r="Y1657" i="1" s="1"/>
  <c r="AB1673" i="1"/>
  <c r="AC1673" i="1" s="1"/>
  <c r="X1673" i="1"/>
  <c r="Y1673" i="1" s="1"/>
  <c r="AB1689" i="1"/>
  <c r="AC1689" i="1" s="1"/>
  <c r="X1689" i="1"/>
  <c r="Y1689" i="1" s="1"/>
  <c r="AB1705" i="1"/>
  <c r="AC1705" i="1" s="1"/>
  <c r="X1705" i="1"/>
  <c r="Y1705" i="1" s="1"/>
  <c r="AB1721" i="1"/>
  <c r="AC1721" i="1" s="1"/>
  <c r="X1721" i="1"/>
  <c r="Y1721" i="1" s="1"/>
  <c r="AB1737" i="1"/>
  <c r="AC1737" i="1" s="1"/>
  <c r="X1737" i="1"/>
  <c r="Y1737" i="1" s="1"/>
  <c r="AB1753" i="1"/>
  <c r="AC1753" i="1" s="1"/>
  <c r="X1753" i="1"/>
  <c r="Y1753" i="1" s="1"/>
  <c r="X1769" i="1"/>
  <c r="Y1769" i="1" s="1"/>
  <c r="AB1769" i="1"/>
  <c r="AC1769" i="1" s="1"/>
  <c r="P1829" i="1"/>
  <c r="S1829" i="1"/>
  <c r="T1829" i="1" s="1"/>
  <c r="Z1829" i="1"/>
  <c r="AA1829" i="1" s="1"/>
  <c r="V1829" i="1"/>
  <c r="W1829" i="1" s="1"/>
  <c r="X1925" i="1"/>
  <c r="Y1925" i="1" s="1"/>
  <c r="AB1925" i="1"/>
  <c r="AC1925" i="1" s="1"/>
  <c r="AB990" i="1"/>
  <c r="AC990" i="1" s="1"/>
  <c r="X990" i="1"/>
  <c r="Y990" i="1" s="1"/>
  <c r="AB998" i="1"/>
  <c r="AC998" i="1" s="1"/>
  <c r="X998" i="1"/>
  <c r="Y998" i="1" s="1"/>
  <c r="AB1006" i="1"/>
  <c r="AC1006" i="1" s="1"/>
  <c r="X1006" i="1"/>
  <c r="Y1006" i="1" s="1"/>
  <c r="AB1014" i="1"/>
  <c r="AC1014" i="1" s="1"/>
  <c r="X1014" i="1"/>
  <c r="Y1014" i="1" s="1"/>
  <c r="AB1022" i="1"/>
  <c r="AC1022" i="1" s="1"/>
  <c r="X1022" i="1"/>
  <c r="Y1022" i="1" s="1"/>
  <c r="AB1030" i="1"/>
  <c r="AC1030" i="1" s="1"/>
  <c r="X1030" i="1"/>
  <c r="Y1030" i="1" s="1"/>
  <c r="AB1038" i="1"/>
  <c r="AC1038" i="1" s="1"/>
  <c r="X1038" i="1"/>
  <c r="Y1038" i="1" s="1"/>
  <c r="AB1046" i="1"/>
  <c r="AC1046" i="1" s="1"/>
  <c r="X1046" i="1"/>
  <c r="Y1046" i="1" s="1"/>
  <c r="AB1054" i="1"/>
  <c r="AC1054" i="1" s="1"/>
  <c r="X1054" i="1"/>
  <c r="Y1054" i="1" s="1"/>
  <c r="AB1062" i="1"/>
  <c r="AC1062" i="1" s="1"/>
  <c r="X1062" i="1"/>
  <c r="Y1062" i="1" s="1"/>
  <c r="AB1070" i="1"/>
  <c r="AC1070" i="1" s="1"/>
  <c r="X1070" i="1"/>
  <c r="Y1070" i="1" s="1"/>
  <c r="AB1078" i="1"/>
  <c r="AC1078" i="1" s="1"/>
  <c r="X1078" i="1"/>
  <c r="Y1078" i="1" s="1"/>
  <c r="AB1086" i="1"/>
  <c r="AC1086" i="1" s="1"/>
  <c r="X1086" i="1"/>
  <c r="Y1086" i="1" s="1"/>
  <c r="AB1094" i="1"/>
  <c r="AC1094" i="1" s="1"/>
  <c r="X1094" i="1"/>
  <c r="Y1094" i="1" s="1"/>
  <c r="AB1102" i="1"/>
  <c r="AC1102" i="1" s="1"/>
  <c r="X1102" i="1"/>
  <c r="Y1102" i="1" s="1"/>
  <c r="AB1110" i="1"/>
  <c r="AC1110" i="1" s="1"/>
  <c r="X1110" i="1"/>
  <c r="Y1110" i="1" s="1"/>
  <c r="AB1118" i="1"/>
  <c r="AC1118" i="1" s="1"/>
  <c r="X1118" i="1"/>
  <c r="Y1118" i="1" s="1"/>
  <c r="AB1126" i="1"/>
  <c r="AC1126" i="1" s="1"/>
  <c r="X1126" i="1"/>
  <c r="Y1126" i="1" s="1"/>
  <c r="AB1134" i="1"/>
  <c r="AC1134" i="1" s="1"/>
  <c r="X1134" i="1"/>
  <c r="Y1134" i="1" s="1"/>
  <c r="AB1142" i="1"/>
  <c r="AC1142" i="1" s="1"/>
  <c r="X1142" i="1"/>
  <c r="Y1142" i="1" s="1"/>
  <c r="AB1150" i="1"/>
  <c r="AC1150" i="1" s="1"/>
  <c r="X1150" i="1"/>
  <c r="Y1150" i="1" s="1"/>
  <c r="AB1158" i="1"/>
  <c r="AC1158" i="1" s="1"/>
  <c r="X1158" i="1"/>
  <c r="Y1158" i="1" s="1"/>
  <c r="AB1166" i="1"/>
  <c r="AC1166" i="1" s="1"/>
  <c r="X1166" i="1"/>
  <c r="Y1166" i="1" s="1"/>
  <c r="AB1174" i="1"/>
  <c r="AC1174" i="1" s="1"/>
  <c r="X1174" i="1"/>
  <c r="Y1174" i="1" s="1"/>
  <c r="AB1182" i="1"/>
  <c r="AC1182" i="1" s="1"/>
  <c r="X1182" i="1"/>
  <c r="Y1182" i="1" s="1"/>
  <c r="AB1190" i="1"/>
  <c r="AC1190" i="1" s="1"/>
  <c r="X1190" i="1"/>
  <c r="Y1190" i="1" s="1"/>
  <c r="AB1198" i="1"/>
  <c r="AC1198" i="1" s="1"/>
  <c r="X1198" i="1"/>
  <c r="Y1198" i="1" s="1"/>
  <c r="AB1206" i="1"/>
  <c r="AC1206" i="1" s="1"/>
  <c r="X1206" i="1"/>
  <c r="Y1206" i="1" s="1"/>
  <c r="AB1214" i="1"/>
  <c r="AC1214" i="1" s="1"/>
  <c r="X1214" i="1"/>
  <c r="Y1214" i="1" s="1"/>
  <c r="AB1222" i="1"/>
  <c r="AC1222" i="1" s="1"/>
  <c r="X1222" i="1"/>
  <c r="Y1222" i="1" s="1"/>
  <c r="AB1230" i="1"/>
  <c r="AC1230" i="1" s="1"/>
  <c r="X1230" i="1"/>
  <c r="Y1230" i="1" s="1"/>
  <c r="AB1238" i="1"/>
  <c r="AC1238" i="1" s="1"/>
  <c r="X1238" i="1"/>
  <c r="Y1238" i="1" s="1"/>
  <c r="AB1246" i="1"/>
  <c r="AC1246" i="1" s="1"/>
  <c r="X1246" i="1"/>
  <c r="Y1246" i="1" s="1"/>
  <c r="AB1254" i="1"/>
  <c r="AC1254" i="1" s="1"/>
  <c r="X1254" i="1"/>
  <c r="Y1254" i="1" s="1"/>
  <c r="AB1262" i="1"/>
  <c r="AC1262" i="1" s="1"/>
  <c r="X1262" i="1"/>
  <c r="Y1262" i="1" s="1"/>
  <c r="AB1270" i="1"/>
  <c r="AC1270" i="1" s="1"/>
  <c r="X1270" i="1"/>
  <c r="Y1270" i="1" s="1"/>
  <c r="AB1278" i="1"/>
  <c r="AC1278" i="1" s="1"/>
  <c r="X1278" i="1"/>
  <c r="Y1278" i="1" s="1"/>
  <c r="AB1286" i="1"/>
  <c r="AC1286" i="1" s="1"/>
  <c r="X1286" i="1"/>
  <c r="Y1286" i="1" s="1"/>
  <c r="AB1294" i="1"/>
  <c r="AC1294" i="1" s="1"/>
  <c r="X1294" i="1"/>
  <c r="Y1294" i="1" s="1"/>
  <c r="AB1302" i="1"/>
  <c r="AC1302" i="1" s="1"/>
  <c r="X1302" i="1"/>
  <c r="Y1302" i="1" s="1"/>
  <c r="AB1310" i="1"/>
  <c r="AC1310" i="1" s="1"/>
  <c r="X1310" i="1"/>
  <c r="Y1310" i="1" s="1"/>
  <c r="AB1320" i="1"/>
  <c r="AC1320" i="1" s="1"/>
  <c r="X1320" i="1"/>
  <c r="Y1320" i="1" s="1"/>
  <c r="AB1328" i="1"/>
  <c r="AC1328" i="1" s="1"/>
  <c r="X1328" i="1"/>
  <c r="Y1328" i="1" s="1"/>
  <c r="AB1336" i="1"/>
  <c r="AC1336" i="1" s="1"/>
  <c r="X1336" i="1"/>
  <c r="Y1336" i="1" s="1"/>
  <c r="AB1344" i="1"/>
  <c r="AC1344" i="1" s="1"/>
  <c r="X1344" i="1"/>
  <c r="Y1344" i="1" s="1"/>
  <c r="X1352" i="1"/>
  <c r="Y1352" i="1" s="1"/>
  <c r="AB1352" i="1"/>
  <c r="AC1352" i="1" s="1"/>
  <c r="X1362" i="1"/>
  <c r="Y1362" i="1" s="1"/>
  <c r="AB1362" i="1"/>
  <c r="AC1362" i="1" s="1"/>
  <c r="X1370" i="1"/>
  <c r="Y1370" i="1" s="1"/>
  <c r="AB1370" i="1"/>
  <c r="AC1370" i="1" s="1"/>
  <c r="X1378" i="1"/>
  <c r="Y1378" i="1" s="1"/>
  <c r="AB1378" i="1"/>
  <c r="AC1378" i="1" s="1"/>
  <c r="X1386" i="1"/>
  <c r="Y1386" i="1" s="1"/>
  <c r="AB1386" i="1"/>
  <c r="AC1386" i="1" s="1"/>
  <c r="X1394" i="1"/>
  <c r="Y1394" i="1" s="1"/>
  <c r="AB1394" i="1"/>
  <c r="AC1394" i="1" s="1"/>
  <c r="X1402" i="1"/>
  <c r="Y1402" i="1" s="1"/>
  <c r="AB1402" i="1"/>
  <c r="AC1402" i="1" s="1"/>
  <c r="X1410" i="1"/>
  <c r="Y1410" i="1" s="1"/>
  <c r="AB1410" i="1"/>
  <c r="AC1410" i="1" s="1"/>
  <c r="X1418" i="1"/>
  <c r="Y1418" i="1" s="1"/>
  <c r="AB1418" i="1"/>
  <c r="AC1418" i="1" s="1"/>
  <c r="X1426" i="1"/>
  <c r="Y1426" i="1" s="1"/>
  <c r="AB1426" i="1"/>
  <c r="AC1426" i="1" s="1"/>
  <c r="X1434" i="1"/>
  <c r="Y1434" i="1" s="1"/>
  <c r="AB1434" i="1"/>
  <c r="AC1434" i="1" s="1"/>
  <c r="X1442" i="1"/>
  <c r="Y1442" i="1" s="1"/>
  <c r="AB1442" i="1"/>
  <c r="AC1442" i="1" s="1"/>
  <c r="X1450" i="1"/>
  <c r="Y1450" i="1" s="1"/>
  <c r="AB1450" i="1"/>
  <c r="AC1450" i="1" s="1"/>
  <c r="X1458" i="1"/>
  <c r="Y1458" i="1" s="1"/>
  <c r="AB1458" i="1"/>
  <c r="AC1458" i="1" s="1"/>
  <c r="AB1465" i="1"/>
  <c r="AC1465" i="1" s="1"/>
  <c r="X1465" i="1"/>
  <c r="Y1465" i="1" s="1"/>
  <c r="AB1473" i="1"/>
  <c r="AC1473" i="1" s="1"/>
  <c r="X1473" i="1"/>
  <c r="Y1473" i="1" s="1"/>
  <c r="AB1481" i="1"/>
  <c r="AC1481" i="1" s="1"/>
  <c r="X1481" i="1"/>
  <c r="Y1481" i="1" s="1"/>
  <c r="AB1489" i="1"/>
  <c r="AC1489" i="1" s="1"/>
  <c r="X1489" i="1"/>
  <c r="Y1489" i="1" s="1"/>
  <c r="Z1496" i="1"/>
  <c r="AA1496" i="1" s="1"/>
  <c r="V1496" i="1"/>
  <c r="W1496" i="1" s="1"/>
  <c r="S1496" i="1"/>
  <c r="T1496" i="1" s="1"/>
  <c r="P1496" i="1"/>
  <c r="X1502" i="1"/>
  <c r="Y1502" i="1" s="1"/>
  <c r="AB1502" i="1"/>
  <c r="AC1502" i="1" s="1"/>
  <c r="X1510" i="1"/>
  <c r="Y1510" i="1" s="1"/>
  <c r="AB1510" i="1"/>
  <c r="AC1510" i="1" s="1"/>
  <c r="AB1516" i="1"/>
  <c r="AC1516" i="1" s="1"/>
  <c r="X1516" i="1"/>
  <c r="Y1516" i="1" s="1"/>
  <c r="AB1524" i="1"/>
  <c r="AC1524" i="1" s="1"/>
  <c r="X1524" i="1"/>
  <c r="Y1524" i="1" s="1"/>
  <c r="AB1532" i="1"/>
  <c r="AC1532" i="1" s="1"/>
  <c r="X1532" i="1"/>
  <c r="Y1532" i="1" s="1"/>
  <c r="AB1540" i="1"/>
  <c r="AC1540" i="1" s="1"/>
  <c r="X1540" i="1"/>
  <c r="Y1540" i="1" s="1"/>
  <c r="AB1548" i="1"/>
  <c r="AC1548" i="1" s="1"/>
  <c r="X1548" i="1"/>
  <c r="Y1548" i="1" s="1"/>
  <c r="AB1556" i="1"/>
  <c r="AC1556" i="1" s="1"/>
  <c r="X1556" i="1"/>
  <c r="Y1556" i="1" s="1"/>
  <c r="AB1564" i="1"/>
  <c r="AC1564" i="1" s="1"/>
  <c r="X1564" i="1"/>
  <c r="Y1564" i="1" s="1"/>
  <c r="AB1578" i="1"/>
  <c r="AC1578" i="1" s="1"/>
  <c r="X1578" i="1"/>
  <c r="Y1578" i="1" s="1"/>
  <c r="AB1597" i="1"/>
  <c r="AC1597" i="1" s="1"/>
  <c r="X1597" i="1"/>
  <c r="Y1597" i="1" s="1"/>
  <c r="AB1610" i="1"/>
  <c r="AC1610" i="1" s="1"/>
  <c r="X1610" i="1"/>
  <c r="Y1610" i="1" s="1"/>
  <c r="AB1626" i="1"/>
  <c r="AC1626" i="1" s="1"/>
  <c r="X1626" i="1"/>
  <c r="Y1626" i="1" s="1"/>
  <c r="AB1642" i="1"/>
  <c r="AC1642" i="1" s="1"/>
  <c r="X1642" i="1"/>
  <c r="Y1642" i="1" s="1"/>
  <c r="AB1658" i="1"/>
  <c r="AC1658" i="1" s="1"/>
  <c r="X1658" i="1"/>
  <c r="Y1658" i="1" s="1"/>
  <c r="AB1674" i="1"/>
  <c r="AC1674" i="1" s="1"/>
  <c r="X1674" i="1"/>
  <c r="Y1674" i="1" s="1"/>
  <c r="AB1690" i="1"/>
  <c r="AC1690" i="1" s="1"/>
  <c r="X1690" i="1"/>
  <c r="Y1690" i="1" s="1"/>
  <c r="AB1706" i="1"/>
  <c r="AC1706" i="1" s="1"/>
  <c r="X1706" i="1"/>
  <c r="Y1706" i="1" s="1"/>
  <c r="AB1722" i="1"/>
  <c r="AC1722" i="1" s="1"/>
  <c r="X1722" i="1"/>
  <c r="Y1722" i="1" s="1"/>
  <c r="AB1738" i="1"/>
  <c r="AC1738" i="1" s="1"/>
  <c r="X1738" i="1"/>
  <c r="Y1738" i="1" s="1"/>
  <c r="AB1754" i="1"/>
  <c r="AC1754" i="1" s="1"/>
  <c r="X1754" i="1"/>
  <c r="Y1754" i="1" s="1"/>
  <c r="P1580" i="1"/>
  <c r="Z1580" i="1"/>
  <c r="AA1580" i="1" s="1"/>
  <c r="V1580" i="1"/>
  <c r="W1580" i="1" s="1"/>
  <c r="S1580" i="1"/>
  <c r="T1580" i="1" s="1"/>
  <c r="P1584" i="1"/>
  <c r="Z1584" i="1"/>
  <c r="AA1584" i="1" s="1"/>
  <c r="V1584" i="1"/>
  <c r="W1584" i="1" s="1"/>
  <c r="S1584" i="1"/>
  <c r="T1584" i="1" s="1"/>
  <c r="AB1770" i="1"/>
  <c r="AC1770" i="1" s="1"/>
  <c r="X1770" i="1"/>
  <c r="Y1770" i="1" s="1"/>
  <c r="S1774" i="1"/>
  <c r="T1774" i="1" s="1"/>
  <c r="Z1774" i="1"/>
  <c r="AA1774" i="1" s="1"/>
  <c r="V1774" i="1"/>
  <c r="W1774" i="1" s="1"/>
  <c r="P1774" i="1"/>
  <c r="S1778" i="1"/>
  <c r="T1778" i="1" s="1"/>
  <c r="Z1778" i="1"/>
  <c r="AA1778" i="1" s="1"/>
  <c r="V1778" i="1"/>
  <c r="W1778" i="1" s="1"/>
  <c r="P1778" i="1"/>
  <c r="S1782" i="1"/>
  <c r="T1782" i="1" s="1"/>
  <c r="Z1782" i="1"/>
  <c r="AA1782" i="1" s="1"/>
  <c r="V1782" i="1"/>
  <c r="W1782" i="1" s="1"/>
  <c r="P1782" i="1"/>
  <c r="S1786" i="1"/>
  <c r="T1786" i="1" s="1"/>
  <c r="Z1786" i="1"/>
  <c r="AA1786" i="1" s="1"/>
  <c r="P1786" i="1"/>
  <c r="V1786" i="1"/>
  <c r="W1786" i="1" s="1"/>
  <c r="S1790" i="1"/>
  <c r="T1790" i="1" s="1"/>
  <c r="Z1790" i="1"/>
  <c r="AA1790" i="1" s="1"/>
  <c r="P1790" i="1"/>
  <c r="V1790" i="1"/>
  <c r="W1790" i="1" s="1"/>
  <c r="S1794" i="1"/>
  <c r="T1794" i="1" s="1"/>
  <c r="Z1794" i="1"/>
  <c r="AA1794" i="1" s="1"/>
  <c r="P1794" i="1"/>
  <c r="V1794" i="1"/>
  <c r="W1794" i="1" s="1"/>
  <c r="P1799" i="1"/>
  <c r="S1799" i="1"/>
  <c r="T1799" i="1" s="1"/>
  <c r="V1799" i="1"/>
  <c r="W1799" i="1" s="1"/>
  <c r="Z1799" i="1"/>
  <c r="AA1799" i="1" s="1"/>
  <c r="P1821" i="1"/>
  <c r="S1821" i="1"/>
  <c r="T1821" i="1" s="1"/>
  <c r="V1821" i="1"/>
  <c r="W1821" i="1" s="1"/>
  <c r="Z1821" i="1"/>
  <c r="AA1821" i="1" s="1"/>
  <c r="P1835" i="1"/>
  <c r="S1835" i="1"/>
  <c r="T1835" i="1" s="1"/>
  <c r="V1835" i="1"/>
  <c r="W1835" i="1" s="1"/>
  <c r="Z1835" i="1"/>
  <c r="AA1835" i="1" s="1"/>
  <c r="X1869" i="1"/>
  <c r="Y1869" i="1" s="1"/>
  <c r="AB1869" i="1"/>
  <c r="AC1869" i="1" s="1"/>
  <c r="X1901" i="1"/>
  <c r="Y1901" i="1" s="1"/>
  <c r="AB1901" i="1"/>
  <c r="AC1901" i="1" s="1"/>
  <c r="AB1940" i="1"/>
  <c r="AC1940" i="1" s="1"/>
  <c r="X1940" i="1"/>
  <c r="Y1940" i="1" s="1"/>
  <c r="P2013" i="1"/>
  <c r="S2013" i="1"/>
  <c r="T2013" i="1" s="1"/>
  <c r="Z2013" i="1"/>
  <c r="AA2013" i="1" s="1"/>
  <c r="V2013" i="1"/>
  <c r="W2013" i="1" s="1"/>
  <c r="P1813" i="1"/>
  <c r="S1813" i="1"/>
  <c r="T1813" i="1" s="1"/>
  <c r="Z1813" i="1"/>
  <c r="AA1813" i="1" s="1"/>
  <c r="V1813" i="1"/>
  <c r="W1813" i="1" s="1"/>
  <c r="X1845" i="1"/>
  <c r="Y1845" i="1" s="1"/>
  <c r="AB1845" i="1"/>
  <c r="AC1845" i="1" s="1"/>
  <c r="X1877" i="1"/>
  <c r="Y1877" i="1" s="1"/>
  <c r="AB1877" i="1"/>
  <c r="AC1877" i="1" s="1"/>
  <c r="X1909" i="1"/>
  <c r="Y1909" i="1" s="1"/>
  <c r="AB1909" i="1"/>
  <c r="AC1909" i="1" s="1"/>
  <c r="AB1948" i="1"/>
  <c r="AC1948" i="1" s="1"/>
  <c r="X1948" i="1"/>
  <c r="Y1948" i="1" s="1"/>
  <c r="X1962" i="1"/>
  <c r="Y1962" i="1" s="1"/>
  <c r="AB1962" i="1"/>
  <c r="AC1962" i="1" s="1"/>
  <c r="Z1515" i="1"/>
  <c r="AA1515" i="1" s="1"/>
  <c r="V1515" i="1"/>
  <c r="W1515" i="1" s="1"/>
  <c r="P1515" i="1"/>
  <c r="S1515" i="1"/>
  <c r="T1515" i="1" s="1"/>
  <c r="Z1519" i="1"/>
  <c r="AA1519" i="1" s="1"/>
  <c r="V1519" i="1"/>
  <c r="W1519" i="1" s="1"/>
  <c r="S1519" i="1"/>
  <c r="T1519" i="1" s="1"/>
  <c r="P1519" i="1"/>
  <c r="Z1523" i="1"/>
  <c r="AA1523" i="1" s="1"/>
  <c r="V1523" i="1"/>
  <c r="W1523" i="1" s="1"/>
  <c r="P1523" i="1"/>
  <c r="S1523" i="1"/>
  <c r="T1523" i="1" s="1"/>
  <c r="Z1527" i="1"/>
  <c r="AA1527" i="1" s="1"/>
  <c r="V1527" i="1"/>
  <c r="W1527" i="1" s="1"/>
  <c r="S1527" i="1"/>
  <c r="T1527" i="1" s="1"/>
  <c r="P1527" i="1"/>
  <c r="Z1531" i="1"/>
  <c r="AA1531" i="1" s="1"/>
  <c r="V1531" i="1"/>
  <c r="W1531" i="1" s="1"/>
  <c r="P1531" i="1"/>
  <c r="S1531" i="1"/>
  <c r="T1531" i="1" s="1"/>
  <c r="Z1535" i="1"/>
  <c r="AA1535" i="1" s="1"/>
  <c r="V1535" i="1"/>
  <c r="W1535" i="1" s="1"/>
  <c r="S1535" i="1"/>
  <c r="T1535" i="1" s="1"/>
  <c r="P1535" i="1"/>
  <c r="Z1539" i="1"/>
  <c r="AA1539" i="1" s="1"/>
  <c r="V1539" i="1"/>
  <c r="W1539" i="1" s="1"/>
  <c r="P1539" i="1"/>
  <c r="S1539" i="1"/>
  <c r="T1539" i="1" s="1"/>
  <c r="Z1543" i="1"/>
  <c r="AA1543" i="1" s="1"/>
  <c r="V1543" i="1"/>
  <c r="W1543" i="1" s="1"/>
  <c r="S1543" i="1"/>
  <c r="T1543" i="1" s="1"/>
  <c r="P1543" i="1"/>
  <c r="Z1547" i="1"/>
  <c r="AA1547" i="1" s="1"/>
  <c r="V1547" i="1"/>
  <c r="W1547" i="1" s="1"/>
  <c r="P1547" i="1"/>
  <c r="S1547" i="1"/>
  <c r="T1547" i="1" s="1"/>
  <c r="Z1551" i="1"/>
  <c r="AA1551" i="1" s="1"/>
  <c r="V1551" i="1"/>
  <c r="W1551" i="1" s="1"/>
  <c r="S1551" i="1"/>
  <c r="T1551" i="1" s="1"/>
  <c r="P1551" i="1"/>
  <c r="Z1555" i="1"/>
  <c r="AA1555" i="1" s="1"/>
  <c r="V1555" i="1"/>
  <c r="W1555" i="1" s="1"/>
  <c r="P1555" i="1"/>
  <c r="S1555" i="1"/>
  <c r="T1555" i="1" s="1"/>
  <c r="Z1559" i="1"/>
  <c r="AA1559" i="1" s="1"/>
  <c r="V1559" i="1"/>
  <c r="W1559" i="1" s="1"/>
  <c r="S1559" i="1"/>
  <c r="T1559" i="1" s="1"/>
  <c r="P1559" i="1"/>
  <c r="Z1563" i="1"/>
  <c r="AA1563" i="1" s="1"/>
  <c r="V1563" i="1"/>
  <c r="W1563" i="1" s="1"/>
  <c r="P1563" i="1"/>
  <c r="S1563" i="1"/>
  <c r="T1563" i="1" s="1"/>
  <c r="Z1567" i="1"/>
  <c r="AA1567" i="1" s="1"/>
  <c r="V1567" i="1"/>
  <c r="W1567" i="1" s="1"/>
  <c r="P1567" i="1"/>
  <c r="S1567" i="1"/>
  <c r="T1567" i="1" s="1"/>
  <c r="Z1571" i="1"/>
  <c r="AA1571" i="1" s="1"/>
  <c r="V1571" i="1"/>
  <c r="W1571" i="1" s="1"/>
  <c r="P1571" i="1"/>
  <c r="S1571" i="1"/>
  <c r="T1571" i="1" s="1"/>
  <c r="Z1575" i="1"/>
  <c r="AA1575" i="1" s="1"/>
  <c r="V1575" i="1"/>
  <c r="W1575" i="1" s="1"/>
  <c r="P1575" i="1"/>
  <c r="S1575" i="1"/>
  <c r="T1575" i="1" s="1"/>
  <c r="Z1579" i="1"/>
  <c r="AA1579" i="1" s="1"/>
  <c r="V1579" i="1"/>
  <c r="W1579" i="1" s="1"/>
  <c r="P1579" i="1"/>
  <c r="S1579" i="1"/>
  <c r="T1579" i="1" s="1"/>
  <c r="Z1583" i="1"/>
  <c r="AA1583" i="1" s="1"/>
  <c r="V1583" i="1"/>
  <c r="W1583" i="1" s="1"/>
  <c r="P1583" i="1"/>
  <c r="S1583" i="1"/>
  <c r="T1583" i="1" s="1"/>
  <c r="Z1587" i="1"/>
  <c r="AA1587" i="1" s="1"/>
  <c r="V1587" i="1"/>
  <c r="W1587" i="1" s="1"/>
  <c r="P1587" i="1"/>
  <c r="S1587" i="1"/>
  <c r="T1587" i="1" s="1"/>
  <c r="Z1591" i="1"/>
  <c r="AA1591" i="1" s="1"/>
  <c r="V1591" i="1"/>
  <c r="W1591" i="1" s="1"/>
  <c r="P1591" i="1"/>
  <c r="S1591" i="1"/>
  <c r="T1591" i="1" s="1"/>
  <c r="Z1595" i="1"/>
  <c r="AA1595" i="1" s="1"/>
  <c r="V1595" i="1"/>
  <c r="W1595" i="1" s="1"/>
  <c r="P1595" i="1"/>
  <c r="S1595" i="1"/>
  <c r="T1595" i="1" s="1"/>
  <c r="Z1599" i="1"/>
  <c r="AA1599" i="1" s="1"/>
  <c r="V1599" i="1"/>
  <c r="W1599" i="1" s="1"/>
  <c r="P1599" i="1"/>
  <c r="S1599" i="1"/>
  <c r="T1599" i="1" s="1"/>
  <c r="Z1603" i="1"/>
  <c r="AA1603" i="1" s="1"/>
  <c r="V1603" i="1"/>
  <c r="W1603" i="1" s="1"/>
  <c r="P1603" i="1"/>
  <c r="S1603" i="1"/>
  <c r="T1603" i="1" s="1"/>
  <c r="P1811" i="1"/>
  <c r="S1811" i="1"/>
  <c r="T1811" i="1" s="1"/>
  <c r="Z1811" i="1"/>
  <c r="AA1811" i="1" s="1"/>
  <c r="V1811" i="1"/>
  <c r="W1811" i="1" s="1"/>
  <c r="P1831" i="1"/>
  <c r="S1831" i="1"/>
  <c r="T1831" i="1" s="1"/>
  <c r="Z1831" i="1"/>
  <c r="AA1831" i="1" s="1"/>
  <c r="V1831" i="1"/>
  <c r="W1831" i="1" s="1"/>
  <c r="AB1850" i="1"/>
  <c r="AC1850" i="1" s="1"/>
  <c r="X1850" i="1"/>
  <c r="Y1850" i="1" s="1"/>
  <c r="AB1882" i="1"/>
  <c r="AC1882" i="1" s="1"/>
  <c r="X1882" i="1"/>
  <c r="Y1882" i="1" s="1"/>
  <c r="AB1914" i="1"/>
  <c r="AC1914" i="1" s="1"/>
  <c r="X1914" i="1"/>
  <c r="Y1914" i="1" s="1"/>
  <c r="AB1777" i="1"/>
  <c r="AC1777" i="1" s="1"/>
  <c r="X1777" i="1"/>
  <c r="Y1777" i="1" s="1"/>
  <c r="AB1785" i="1"/>
  <c r="AC1785" i="1" s="1"/>
  <c r="X1785" i="1"/>
  <c r="Y1785" i="1" s="1"/>
  <c r="AB1793" i="1"/>
  <c r="AC1793" i="1" s="1"/>
  <c r="X1793" i="1"/>
  <c r="Y1793" i="1" s="1"/>
  <c r="AB1801" i="1"/>
  <c r="AC1801" i="1" s="1"/>
  <c r="X1801" i="1"/>
  <c r="Y1801" i="1" s="1"/>
  <c r="AB1809" i="1"/>
  <c r="AC1809" i="1" s="1"/>
  <c r="X1809" i="1"/>
  <c r="Y1809" i="1" s="1"/>
  <c r="AB1819" i="1"/>
  <c r="AC1819" i="1" s="1"/>
  <c r="X1819" i="1"/>
  <c r="Y1819" i="1" s="1"/>
  <c r="AB1829" i="1"/>
  <c r="AC1829" i="1" s="1"/>
  <c r="X1829" i="1"/>
  <c r="Y1829" i="1" s="1"/>
  <c r="AB1837" i="1"/>
  <c r="AC1837" i="1" s="1"/>
  <c r="X1837" i="1"/>
  <c r="Y1837" i="1" s="1"/>
  <c r="V1934" i="1"/>
  <c r="W1934" i="1" s="1"/>
  <c r="P1934" i="1"/>
  <c r="Z1934" i="1"/>
  <c r="AA1934" i="1" s="1"/>
  <c r="S1934" i="1"/>
  <c r="T1934" i="1" s="1"/>
  <c r="V1952" i="1"/>
  <c r="W1952" i="1" s="1"/>
  <c r="P1952" i="1"/>
  <c r="S1952" i="1"/>
  <c r="T1952" i="1" s="1"/>
  <c r="Z1952" i="1"/>
  <c r="AA1952" i="1" s="1"/>
  <c r="AB1988" i="1"/>
  <c r="AC1988" i="1" s="1"/>
  <c r="X1988" i="1"/>
  <c r="Y1988" i="1" s="1"/>
  <c r="P2119" i="1"/>
  <c r="S2119" i="1"/>
  <c r="T2119" i="1" s="1"/>
  <c r="Z2119" i="1"/>
  <c r="AA2119" i="1" s="1"/>
  <c r="V2119" i="1"/>
  <c r="W2119" i="1" s="1"/>
  <c r="S1800" i="1"/>
  <c r="T1800" i="1" s="1"/>
  <c r="Z1800" i="1"/>
  <c r="AA1800" i="1" s="1"/>
  <c r="V1800" i="1"/>
  <c r="W1800" i="1" s="1"/>
  <c r="P1800" i="1"/>
  <c r="S1804" i="1"/>
  <c r="T1804" i="1" s="1"/>
  <c r="Z1804" i="1"/>
  <c r="AA1804" i="1" s="1"/>
  <c r="V1804" i="1"/>
  <c r="W1804" i="1" s="1"/>
  <c r="P1804" i="1"/>
  <c r="S1808" i="1"/>
  <c r="T1808" i="1" s="1"/>
  <c r="Z1808" i="1"/>
  <c r="AA1808" i="1" s="1"/>
  <c r="V1808" i="1"/>
  <c r="W1808" i="1" s="1"/>
  <c r="P1808" i="1"/>
  <c r="S1812" i="1"/>
  <c r="T1812" i="1" s="1"/>
  <c r="Z1812" i="1"/>
  <c r="AA1812" i="1" s="1"/>
  <c r="V1812" i="1"/>
  <c r="W1812" i="1" s="1"/>
  <c r="P1812" i="1"/>
  <c r="S1816" i="1"/>
  <c r="T1816" i="1" s="1"/>
  <c r="Z1816" i="1"/>
  <c r="AA1816" i="1" s="1"/>
  <c r="V1816" i="1"/>
  <c r="W1816" i="1" s="1"/>
  <c r="P1816" i="1"/>
  <c r="S1820" i="1"/>
  <c r="T1820" i="1" s="1"/>
  <c r="Z1820" i="1"/>
  <c r="AA1820" i="1" s="1"/>
  <c r="V1820" i="1"/>
  <c r="W1820" i="1" s="1"/>
  <c r="P1820" i="1"/>
  <c r="S1824" i="1"/>
  <c r="T1824" i="1" s="1"/>
  <c r="Z1824" i="1"/>
  <c r="AA1824" i="1" s="1"/>
  <c r="V1824" i="1"/>
  <c r="W1824" i="1" s="1"/>
  <c r="P1824" i="1"/>
  <c r="S1828" i="1"/>
  <c r="T1828" i="1" s="1"/>
  <c r="Z1828" i="1"/>
  <c r="AA1828" i="1" s="1"/>
  <c r="V1828" i="1"/>
  <c r="W1828" i="1" s="1"/>
  <c r="P1828" i="1"/>
  <c r="S1832" i="1"/>
  <c r="T1832" i="1" s="1"/>
  <c r="Z1832" i="1"/>
  <c r="AA1832" i="1" s="1"/>
  <c r="V1832" i="1"/>
  <c r="W1832" i="1" s="1"/>
  <c r="P1832" i="1"/>
  <c r="S1836" i="1"/>
  <c r="T1836" i="1" s="1"/>
  <c r="Z1836" i="1"/>
  <c r="AA1836" i="1" s="1"/>
  <c r="V1836" i="1"/>
  <c r="W1836" i="1" s="1"/>
  <c r="P1836" i="1"/>
  <c r="S1840" i="1"/>
  <c r="T1840" i="1" s="1"/>
  <c r="V1840" i="1"/>
  <c r="W1840" i="1" s="1"/>
  <c r="Z1840" i="1"/>
  <c r="AA1840" i="1" s="1"/>
  <c r="P1840" i="1"/>
  <c r="AB1846" i="1"/>
  <c r="AC1846" i="1" s="1"/>
  <c r="X1846" i="1"/>
  <c r="Y1846" i="1" s="1"/>
  <c r="AB1854" i="1"/>
  <c r="AC1854" i="1" s="1"/>
  <c r="X1854" i="1"/>
  <c r="Y1854" i="1" s="1"/>
  <c r="AB1862" i="1"/>
  <c r="AC1862" i="1" s="1"/>
  <c r="X1862" i="1"/>
  <c r="Y1862" i="1" s="1"/>
  <c r="AB1870" i="1"/>
  <c r="AC1870" i="1" s="1"/>
  <c r="X1870" i="1"/>
  <c r="Y1870" i="1" s="1"/>
  <c r="AB1878" i="1"/>
  <c r="AC1878" i="1" s="1"/>
  <c r="X1878" i="1"/>
  <c r="Y1878" i="1" s="1"/>
  <c r="AB1886" i="1"/>
  <c r="AC1886" i="1" s="1"/>
  <c r="X1886" i="1"/>
  <c r="Y1886" i="1" s="1"/>
  <c r="AB1894" i="1"/>
  <c r="AC1894" i="1" s="1"/>
  <c r="X1894" i="1"/>
  <c r="Y1894" i="1" s="1"/>
  <c r="AB1902" i="1"/>
  <c r="AC1902" i="1" s="1"/>
  <c r="X1902" i="1"/>
  <c r="Y1902" i="1" s="1"/>
  <c r="AB1910" i="1"/>
  <c r="AC1910" i="1" s="1"/>
  <c r="X1910" i="1"/>
  <c r="Y1910" i="1" s="1"/>
  <c r="AB1918" i="1"/>
  <c r="AC1918" i="1" s="1"/>
  <c r="X1918" i="1"/>
  <c r="Y1918" i="1" s="1"/>
  <c r="AB1926" i="1"/>
  <c r="AC1926" i="1" s="1"/>
  <c r="X1926" i="1"/>
  <c r="Y1926" i="1" s="1"/>
  <c r="Z1936" i="1"/>
  <c r="AA1936" i="1" s="1"/>
  <c r="S1936" i="1"/>
  <c r="T1936" i="1" s="1"/>
  <c r="V1936" i="1"/>
  <c r="W1936" i="1" s="1"/>
  <c r="P1936" i="1"/>
  <c r="AB1944" i="1"/>
  <c r="AC1944" i="1" s="1"/>
  <c r="X1944" i="1"/>
  <c r="Y1944" i="1" s="1"/>
  <c r="AB2002" i="1"/>
  <c r="AC2002" i="1" s="1"/>
  <c r="X2002" i="1"/>
  <c r="Y2002" i="1" s="1"/>
  <c r="S2039" i="1"/>
  <c r="T2039" i="1" s="1"/>
  <c r="V2039" i="1"/>
  <c r="W2039" i="1" s="1"/>
  <c r="Z2039" i="1"/>
  <c r="AA2039" i="1" s="1"/>
  <c r="AB2087" i="1"/>
  <c r="AC2087" i="1" s="1"/>
  <c r="X2087" i="1"/>
  <c r="Y2087" i="1" s="1"/>
  <c r="X1772" i="1"/>
  <c r="Y1772" i="1" s="1"/>
  <c r="AB1772" i="1"/>
  <c r="AC1772" i="1" s="1"/>
  <c r="X1780" i="1"/>
  <c r="Y1780" i="1" s="1"/>
  <c r="AB1780" i="1"/>
  <c r="AC1780" i="1" s="1"/>
  <c r="X1788" i="1"/>
  <c r="Y1788" i="1" s="1"/>
  <c r="AB1788" i="1"/>
  <c r="AC1788" i="1" s="1"/>
  <c r="X1796" i="1"/>
  <c r="Y1796" i="1" s="1"/>
  <c r="AB1796" i="1"/>
  <c r="AC1796" i="1" s="1"/>
  <c r="X1804" i="1"/>
  <c r="Y1804" i="1" s="1"/>
  <c r="AB1804" i="1"/>
  <c r="AC1804" i="1" s="1"/>
  <c r="X1812" i="1"/>
  <c r="Y1812" i="1" s="1"/>
  <c r="AB1812" i="1"/>
  <c r="AC1812" i="1" s="1"/>
  <c r="AB1820" i="1"/>
  <c r="AC1820" i="1" s="1"/>
  <c r="X1820" i="1"/>
  <c r="Y1820" i="1" s="1"/>
  <c r="AB1828" i="1"/>
  <c r="AC1828" i="1" s="1"/>
  <c r="X1828" i="1"/>
  <c r="Y1828" i="1" s="1"/>
  <c r="AB1836" i="1"/>
  <c r="AC1836" i="1" s="1"/>
  <c r="X1836" i="1"/>
  <c r="Y1836" i="1" s="1"/>
  <c r="X1936" i="1"/>
  <c r="Y1936" i="1" s="1"/>
  <c r="AB1936" i="1"/>
  <c r="AC1936" i="1" s="1"/>
  <c r="V1948" i="1"/>
  <c r="W1948" i="1" s="1"/>
  <c r="P1948" i="1"/>
  <c r="S1948" i="1"/>
  <c r="T1948" i="1" s="1"/>
  <c r="Z1948" i="1"/>
  <c r="AA1948" i="1" s="1"/>
  <c r="AB1972" i="1"/>
  <c r="AC1972" i="1" s="1"/>
  <c r="X1972" i="1"/>
  <c r="Y1972" i="1" s="1"/>
  <c r="AB2010" i="1"/>
  <c r="AC2010" i="1" s="1"/>
  <c r="X2010" i="1"/>
  <c r="Y2010" i="1" s="1"/>
  <c r="AB2061" i="1"/>
  <c r="AC2061" i="1" s="1"/>
  <c r="X2061" i="1"/>
  <c r="Y2061" i="1" s="1"/>
  <c r="S1937" i="1"/>
  <c r="T1937" i="1" s="1"/>
  <c r="V1937" i="1"/>
  <c r="W1937" i="1" s="1"/>
  <c r="P1937" i="1"/>
  <c r="Z1937" i="1"/>
  <c r="AA1937" i="1" s="1"/>
  <c r="S1941" i="1"/>
  <c r="T1941" i="1" s="1"/>
  <c r="Z1941" i="1"/>
  <c r="AA1941" i="1" s="1"/>
  <c r="P1941" i="1"/>
  <c r="V1941" i="1"/>
  <c r="W1941" i="1" s="1"/>
  <c r="S1945" i="1"/>
  <c r="T1945" i="1" s="1"/>
  <c r="Z1945" i="1"/>
  <c r="AA1945" i="1" s="1"/>
  <c r="P1945" i="1"/>
  <c r="V1945" i="1"/>
  <c r="W1945" i="1" s="1"/>
  <c r="S1949" i="1"/>
  <c r="T1949" i="1" s="1"/>
  <c r="Z1949" i="1"/>
  <c r="AA1949" i="1" s="1"/>
  <c r="P1949" i="1"/>
  <c r="V1949" i="1"/>
  <c r="W1949" i="1" s="1"/>
  <c r="S1953" i="1"/>
  <c r="T1953" i="1" s="1"/>
  <c r="Z1953" i="1"/>
  <c r="AA1953" i="1" s="1"/>
  <c r="P1953" i="1"/>
  <c r="V1953" i="1"/>
  <c r="W1953" i="1" s="1"/>
  <c r="S1957" i="1"/>
  <c r="T1957" i="1" s="1"/>
  <c r="V1957" i="1"/>
  <c r="W1957" i="1" s="1"/>
  <c r="Z1957" i="1"/>
  <c r="AA1957" i="1" s="1"/>
  <c r="P1957" i="1"/>
  <c r="S1961" i="1"/>
  <c r="T1961" i="1" s="1"/>
  <c r="V1961" i="1"/>
  <c r="W1961" i="1" s="1"/>
  <c r="Z1961" i="1"/>
  <c r="AA1961" i="1" s="1"/>
  <c r="P1961" i="1"/>
  <c r="S1965" i="1"/>
  <c r="T1965" i="1" s="1"/>
  <c r="V1965" i="1"/>
  <c r="W1965" i="1" s="1"/>
  <c r="Z1965" i="1"/>
  <c r="AA1965" i="1" s="1"/>
  <c r="P1965" i="1"/>
  <c r="X1986" i="1"/>
  <c r="Y1986" i="1" s="1"/>
  <c r="AB1986" i="1"/>
  <c r="AC1986" i="1" s="1"/>
  <c r="P1997" i="1"/>
  <c r="S1997" i="1"/>
  <c r="T1997" i="1" s="1"/>
  <c r="Z1997" i="1"/>
  <c r="AA1997" i="1" s="1"/>
  <c r="V1997" i="1"/>
  <c r="W1997" i="1" s="1"/>
  <c r="X2008" i="1"/>
  <c r="Y2008" i="1" s="1"/>
  <c r="AB2008" i="1"/>
  <c r="AC2008" i="1" s="1"/>
  <c r="P2021" i="1"/>
  <c r="S2021" i="1"/>
  <c r="T2021" i="1" s="1"/>
  <c r="Z2021" i="1"/>
  <c r="AA2021" i="1" s="1"/>
  <c r="V2021" i="1"/>
  <c r="W2021" i="1" s="1"/>
  <c r="X2028" i="1"/>
  <c r="Y2028" i="1" s="1"/>
  <c r="AB2028" i="1"/>
  <c r="AC2028" i="1" s="1"/>
  <c r="AB2038" i="1"/>
  <c r="AC2038" i="1" s="1"/>
  <c r="X2038" i="1"/>
  <c r="Y2038" i="1" s="1"/>
  <c r="P2135" i="1"/>
  <c r="S2135" i="1"/>
  <c r="T2135" i="1" s="1"/>
  <c r="Z2135" i="1"/>
  <c r="AA2135" i="1" s="1"/>
  <c r="V2135" i="1"/>
  <c r="W2135" i="1" s="1"/>
  <c r="X1976" i="1"/>
  <c r="Y1976" i="1" s="1"/>
  <c r="AB1976" i="1"/>
  <c r="AC1976" i="1" s="1"/>
  <c r="P1987" i="1"/>
  <c r="S1987" i="1"/>
  <c r="T1987" i="1" s="1"/>
  <c r="V1987" i="1"/>
  <c r="W1987" i="1" s="1"/>
  <c r="Z1987" i="1"/>
  <c r="AA1987" i="1" s="1"/>
  <c r="P2009" i="1"/>
  <c r="S2009" i="1"/>
  <c r="T2009" i="1" s="1"/>
  <c r="V2009" i="1"/>
  <c r="W2009" i="1" s="1"/>
  <c r="Z2009" i="1"/>
  <c r="AA2009" i="1" s="1"/>
  <c r="AB2053" i="1"/>
  <c r="AC2053" i="1" s="1"/>
  <c r="X2053" i="1"/>
  <c r="Y2053" i="1" s="1"/>
  <c r="AB2069" i="1"/>
  <c r="AC2069" i="1" s="1"/>
  <c r="X2069" i="1"/>
  <c r="Y2069" i="1" s="1"/>
  <c r="P2093" i="1"/>
  <c r="S2093" i="1"/>
  <c r="T2093" i="1" s="1"/>
  <c r="Z2093" i="1"/>
  <c r="AA2093" i="1" s="1"/>
  <c r="V2093" i="1"/>
  <c r="W2093" i="1" s="1"/>
  <c r="S1956" i="1"/>
  <c r="T1956" i="1" s="1"/>
  <c r="V1956" i="1"/>
  <c r="W1956" i="1" s="1"/>
  <c r="P1956" i="1"/>
  <c r="Z1956" i="1"/>
  <c r="AA1956" i="1" s="1"/>
  <c r="S1960" i="1"/>
  <c r="T1960" i="1" s="1"/>
  <c r="V1960" i="1"/>
  <c r="W1960" i="1" s="1"/>
  <c r="P1960" i="1"/>
  <c r="Z1960" i="1"/>
  <c r="AA1960" i="1" s="1"/>
  <c r="S1964" i="1"/>
  <c r="T1964" i="1" s="1"/>
  <c r="V1964" i="1"/>
  <c r="W1964" i="1" s="1"/>
  <c r="P1964" i="1"/>
  <c r="Z1964" i="1"/>
  <c r="AA1964" i="1" s="1"/>
  <c r="AB1982" i="1"/>
  <c r="AC1982" i="1" s="1"/>
  <c r="X1982" i="1"/>
  <c r="Y1982" i="1" s="1"/>
  <c r="P1993" i="1"/>
  <c r="S1993" i="1"/>
  <c r="T1993" i="1" s="1"/>
  <c r="V1993" i="1"/>
  <c r="W1993" i="1" s="1"/>
  <c r="Z1993" i="1"/>
  <c r="AA1993" i="1" s="1"/>
  <c r="P2007" i="1"/>
  <c r="S2007" i="1"/>
  <c r="T2007" i="1" s="1"/>
  <c r="V2007" i="1"/>
  <c r="W2007" i="1" s="1"/>
  <c r="Z2007" i="1"/>
  <c r="AA2007" i="1" s="1"/>
  <c r="P2017" i="1"/>
  <c r="S2017" i="1"/>
  <c r="T2017" i="1" s="1"/>
  <c r="V2017" i="1"/>
  <c r="W2017" i="1" s="1"/>
  <c r="Z2017" i="1"/>
  <c r="AA2017" i="1" s="1"/>
  <c r="X2122" i="1"/>
  <c r="Y2122" i="1" s="1"/>
  <c r="AB2122" i="1"/>
  <c r="AC2122" i="1" s="1"/>
  <c r="P2091" i="1"/>
  <c r="Z2091" i="1"/>
  <c r="AA2091" i="1" s="1"/>
  <c r="V2091" i="1"/>
  <c r="W2091" i="1" s="1"/>
  <c r="S2091" i="1"/>
  <c r="T2091" i="1" s="1"/>
  <c r="AB2180" i="1"/>
  <c r="AC2180" i="1" s="1"/>
  <c r="X2180" i="1"/>
  <c r="Y2180" i="1" s="1"/>
  <c r="AB2196" i="1"/>
  <c r="AC2196" i="1" s="1"/>
  <c r="X2196" i="1"/>
  <c r="Y2196" i="1" s="1"/>
  <c r="S2374" i="1"/>
  <c r="T2374" i="1" s="1"/>
  <c r="Z2374" i="1"/>
  <c r="AA2374" i="1" s="1"/>
  <c r="P2374" i="1"/>
  <c r="V2374" i="1"/>
  <c r="W2374" i="1" s="1"/>
  <c r="AB2059" i="1"/>
  <c r="AC2059" i="1" s="1"/>
  <c r="X2059" i="1"/>
  <c r="Y2059" i="1" s="1"/>
  <c r="P2073" i="1"/>
  <c r="V2073" i="1"/>
  <c r="W2073" i="1" s="1"/>
  <c r="S2073" i="1"/>
  <c r="T2073" i="1" s="1"/>
  <c r="Z2073" i="1"/>
  <c r="AA2073" i="1" s="1"/>
  <c r="AB2091" i="1"/>
  <c r="AC2091" i="1" s="1"/>
  <c r="X2091" i="1"/>
  <c r="Y2091" i="1" s="1"/>
  <c r="AB2108" i="1"/>
  <c r="AC2108" i="1" s="1"/>
  <c r="X2108" i="1"/>
  <c r="Y2108" i="1" s="1"/>
  <c r="AB2124" i="1"/>
  <c r="AC2124" i="1" s="1"/>
  <c r="X2124" i="1"/>
  <c r="Y2124" i="1" s="1"/>
  <c r="AB2140" i="1"/>
  <c r="AC2140" i="1" s="1"/>
  <c r="X2140" i="1"/>
  <c r="Y2140" i="1" s="1"/>
  <c r="AB2156" i="1"/>
  <c r="AC2156" i="1" s="1"/>
  <c r="X2156" i="1"/>
  <c r="Y2156" i="1" s="1"/>
  <c r="P2181" i="1"/>
  <c r="S2181" i="1"/>
  <c r="T2181" i="1" s="1"/>
  <c r="Z2181" i="1"/>
  <c r="AA2181" i="1" s="1"/>
  <c r="V2181" i="1"/>
  <c r="W2181" i="1" s="1"/>
  <c r="S2216" i="1"/>
  <c r="T2216" i="1" s="1"/>
  <c r="V2216" i="1"/>
  <c r="W2216" i="1" s="1"/>
  <c r="P2216" i="1"/>
  <c r="Z2216" i="1"/>
  <c r="AA2216" i="1" s="1"/>
  <c r="P2055" i="1"/>
  <c r="V2055" i="1"/>
  <c r="W2055" i="1" s="1"/>
  <c r="S2055" i="1"/>
  <c r="T2055" i="1" s="1"/>
  <c r="Z2055" i="1"/>
  <c r="AA2055" i="1" s="1"/>
  <c r="AB2073" i="1"/>
  <c r="AC2073" i="1" s="1"/>
  <c r="X2073" i="1"/>
  <c r="Y2073" i="1" s="1"/>
  <c r="P2087" i="1"/>
  <c r="V2087" i="1"/>
  <c r="W2087" i="1" s="1"/>
  <c r="S2087" i="1"/>
  <c r="T2087" i="1" s="1"/>
  <c r="Z2087" i="1"/>
  <c r="AA2087" i="1" s="1"/>
  <c r="V2098" i="1"/>
  <c r="W2098" i="1" s="1"/>
  <c r="P2098" i="1"/>
  <c r="Z2098" i="1"/>
  <c r="AA2098" i="1" s="1"/>
  <c r="S2098" i="1"/>
  <c r="T2098" i="1" s="1"/>
  <c r="P2175" i="1"/>
  <c r="S2175" i="1"/>
  <c r="T2175" i="1" s="1"/>
  <c r="Z2175" i="1"/>
  <c r="AA2175" i="1" s="1"/>
  <c r="V2175" i="1"/>
  <c r="W2175" i="1" s="1"/>
  <c r="P2191" i="1"/>
  <c r="S2191" i="1"/>
  <c r="T2191" i="1" s="1"/>
  <c r="Z2191" i="1"/>
  <c r="AA2191" i="1" s="1"/>
  <c r="V2191" i="1"/>
  <c r="W2191" i="1" s="1"/>
  <c r="P2207" i="1"/>
  <c r="S2207" i="1"/>
  <c r="T2207" i="1" s="1"/>
  <c r="Z2207" i="1"/>
  <c r="AA2207" i="1" s="1"/>
  <c r="V2207" i="1"/>
  <c r="W2207" i="1" s="1"/>
  <c r="S2214" i="1"/>
  <c r="T2214" i="1" s="1"/>
  <c r="V2214" i="1"/>
  <c r="W2214" i="1" s="1"/>
  <c r="Z2214" i="1"/>
  <c r="AA2214" i="1" s="1"/>
  <c r="P2214" i="1"/>
  <c r="Z1843" i="1"/>
  <c r="AA1843" i="1" s="1"/>
  <c r="V1843" i="1"/>
  <c r="W1843" i="1" s="1"/>
  <c r="P1843" i="1"/>
  <c r="S1843" i="1"/>
  <c r="T1843" i="1" s="1"/>
  <c r="Z1847" i="1"/>
  <c r="AA1847" i="1" s="1"/>
  <c r="V1847" i="1"/>
  <c r="W1847" i="1" s="1"/>
  <c r="S1847" i="1"/>
  <c r="T1847" i="1" s="1"/>
  <c r="P1847" i="1"/>
  <c r="Z1851" i="1"/>
  <c r="AA1851" i="1" s="1"/>
  <c r="V1851" i="1"/>
  <c r="W1851" i="1" s="1"/>
  <c r="P1851" i="1"/>
  <c r="S1851" i="1"/>
  <c r="T1851" i="1" s="1"/>
  <c r="Z1855" i="1"/>
  <c r="AA1855" i="1" s="1"/>
  <c r="V1855" i="1"/>
  <c r="W1855" i="1" s="1"/>
  <c r="S1855" i="1"/>
  <c r="T1855" i="1" s="1"/>
  <c r="P1855" i="1"/>
  <c r="Z1859" i="1"/>
  <c r="AA1859" i="1" s="1"/>
  <c r="V1859" i="1"/>
  <c r="W1859" i="1" s="1"/>
  <c r="P1859" i="1"/>
  <c r="S1859" i="1"/>
  <c r="T1859" i="1" s="1"/>
  <c r="Z1863" i="1"/>
  <c r="AA1863" i="1" s="1"/>
  <c r="V1863" i="1"/>
  <c r="W1863" i="1" s="1"/>
  <c r="S1863" i="1"/>
  <c r="T1863" i="1" s="1"/>
  <c r="P1863" i="1"/>
  <c r="Z1867" i="1"/>
  <c r="AA1867" i="1" s="1"/>
  <c r="V1867" i="1"/>
  <c r="W1867" i="1" s="1"/>
  <c r="P1867" i="1"/>
  <c r="S1867" i="1"/>
  <c r="T1867" i="1" s="1"/>
  <c r="Z1871" i="1"/>
  <c r="AA1871" i="1" s="1"/>
  <c r="V1871" i="1"/>
  <c r="W1871" i="1" s="1"/>
  <c r="S1871" i="1"/>
  <c r="T1871" i="1" s="1"/>
  <c r="P1871" i="1"/>
  <c r="Z1875" i="1"/>
  <c r="AA1875" i="1" s="1"/>
  <c r="V1875" i="1"/>
  <c r="W1875" i="1" s="1"/>
  <c r="P1875" i="1"/>
  <c r="S1875" i="1"/>
  <c r="T1875" i="1" s="1"/>
  <c r="Z1879" i="1"/>
  <c r="AA1879" i="1" s="1"/>
  <c r="V1879" i="1"/>
  <c r="W1879" i="1" s="1"/>
  <c r="S1879" i="1"/>
  <c r="T1879" i="1" s="1"/>
  <c r="P1879" i="1"/>
  <c r="Z1883" i="1"/>
  <c r="AA1883" i="1" s="1"/>
  <c r="V1883" i="1"/>
  <c r="W1883" i="1" s="1"/>
  <c r="P1883" i="1"/>
  <c r="S1883" i="1"/>
  <c r="T1883" i="1" s="1"/>
  <c r="Z1887" i="1"/>
  <c r="AA1887" i="1" s="1"/>
  <c r="V1887" i="1"/>
  <c r="W1887" i="1" s="1"/>
  <c r="S1887" i="1"/>
  <c r="T1887" i="1" s="1"/>
  <c r="P1887" i="1"/>
  <c r="Z1891" i="1"/>
  <c r="AA1891" i="1" s="1"/>
  <c r="V1891" i="1"/>
  <c r="W1891" i="1" s="1"/>
  <c r="P1891" i="1"/>
  <c r="S1891" i="1"/>
  <c r="T1891" i="1" s="1"/>
  <c r="Z1895" i="1"/>
  <c r="AA1895" i="1" s="1"/>
  <c r="V1895" i="1"/>
  <c r="W1895" i="1" s="1"/>
  <c r="S1895" i="1"/>
  <c r="T1895" i="1" s="1"/>
  <c r="P1895" i="1"/>
  <c r="Z1899" i="1"/>
  <c r="AA1899" i="1" s="1"/>
  <c r="V1899" i="1"/>
  <c r="W1899" i="1" s="1"/>
  <c r="P1899" i="1"/>
  <c r="S1899" i="1"/>
  <c r="T1899" i="1" s="1"/>
  <c r="Z1903" i="1"/>
  <c r="AA1903" i="1" s="1"/>
  <c r="V1903" i="1"/>
  <c r="W1903" i="1" s="1"/>
  <c r="S1903" i="1"/>
  <c r="T1903" i="1" s="1"/>
  <c r="P1903" i="1"/>
  <c r="Z1907" i="1"/>
  <c r="AA1907" i="1" s="1"/>
  <c r="V1907" i="1"/>
  <c r="W1907" i="1" s="1"/>
  <c r="P1907" i="1"/>
  <c r="S1907" i="1"/>
  <c r="T1907" i="1" s="1"/>
  <c r="Z1911" i="1"/>
  <c r="AA1911" i="1" s="1"/>
  <c r="V1911" i="1"/>
  <c r="W1911" i="1" s="1"/>
  <c r="S1911" i="1"/>
  <c r="T1911" i="1" s="1"/>
  <c r="P1911" i="1"/>
  <c r="Z1915" i="1"/>
  <c r="AA1915" i="1" s="1"/>
  <c r="V1915" i="1"/>
  <c r="W1915" i="1" s="1"/>
  <c r="P1915" i="1"/>
  <c r="S1915" i="1"/>
  <c r="T1915" i="1" s="1"/>
  <c r="Z1919" i="1"/>
  <c r="AA1919" i="1" s="1"/>
  <c r="V1919" i="1"/>
  <c r="W1919" i="1" s="1"/>
  <c r="S1919" i="1"/>
  <c r="T1919" i="1" s="1"/>
  <c r="P1919" i="1"/>
  <c r="Z1923" i="1"/>
  <c r="AA1923" i="1" s="1"/>
  <c r="V1923" i="1"/>
  <c r="W1923" i="1" s="1"/>
  <c r="P1923" i="1"/>
  <c r="S1923" i="1"/>
  <c r="T1923" i="1" s="1"/>
  <c r="Z1927" i="1"/>
  <c r="AA1927" i="1" s="1"/>
  <c r="V1927" i="1"/>
  <c r="W1927" i="1" s="1"/>
  <c r="S1927" i="1"/>
  <c r="T1927" i="1" s="1"/>
  <c r="P1927" i="1"/>
  <c r="Z1931" i="1"/>
  <c r="AA1931" i="1" s="1"/>
  <c r="V1931" i="1"/>
  <c r="W1931" i="1" s="1"/>
  <c r="P1931" i="1"/>
  <c r="S1931" i="1"/>
  <c r="T1931" i="1" s="1"/>
  <c r="X1939" i="1"/>
  <c r="Y1939" i="1" s="1"/>
  <c r="AB1939" i="1"/>
  <c r="AC1939" i="1" s="1"/>
  <c r="X1947" i="1"/>
  <c r="Y1947" i="1" s="1"/>
  <c r="AB1947" i="1"/>
  <c r="AC1947" i="1" s="1"/>
  <c r="AB1955" i="1"/>
  <c r="AC1955" i="1" s="1"/>
  <c r="X1955" i="1"/>
  <c r="Y1955" i="1" s="1"/>
  <c r="AB1963" i="1"/>
  <c r="AC1963" i="1" s="1"/>
  <c r="X1963" i="1"/>
  <c r="Y1963" i="1" s="1"/>
  <c r="AB1971" i="1"/>
  <c r="AC1971" i="1" s="1"/>
  <c r="X1971" i="1"/>
  <c r="Y1971" i="1" s="1"/>
  <c r="AB1979" i="1"/>
  <c r="AC1979" i="1" s="1"/>
  <c r="X1979" i="1"/>
  <c r="Y1979" i="1" s="1"/>
  <c r="AB1987" i="1"/>
  <c r="AC1987" i="1" s="1"/>
  <c r="X1987" i="1"/>
  <c r="Y1987" i="1" s="1"/>
  <c r="AB1995" i="1"/>
  <c r="AC1995" i="1" s="1"/>
  <c r="X1995" i="1"/>
  <c r="Y1995" i="1" s="1"/>
  <c r="AB2005" i="1"/>
  <c r="AC2005" i="1" s="1"/>
  <c r="X2005" i="1"/>
  <c r="Y2005" i="1" s="1"/>
  <c r="AB2013" i="1"/>
  <c r="AC2013" i="1" s="1"/>
  <c r="X2013" i="1"/>
  <c r="Y2013" i="1" s="1"/>
  <c r="AB2021" i="1"/>
  <c r="AC2021" i="1" s="1"/>
  <c r="X2021" i="1"/>
  <c r="Y2021" i="1" s="1"/>
  <c r="AB2031" i="1"/>
  <c r="AC2031" i="1" s="1"/>
  <c r="X2031" i="1"/>
  <c r="Y2031" i="1" s="1"/>
  <c r="AB2039" i="1"/>
  <c r="AC2039" i="1" s="1"/>
  <c r="X2039" i="1"/>
  <c r="Y2039" i="1" s="1"/>
  <c r="AB2100" i="1"/>
  <c r="AC2100" i="1" s="1"/>
  <c r="X2100" i="1"/>
  <c r="Y2100" i="1" s="1"/>
  <c r="X2120" i="1"/>
  <c r="Y2120" i="1" s="1"/>
  <c r="AB2120" i="1"/>
  <c r="AC2120" i="1" s="1"/>
  <c r="P2131" i="1"/>
  <c r="S2131" i="1"/>
  <c r="T2131" i="1" s="1"/>
  <c r="V2131" i="1"/>
  <c r="W2131" i="1" s="1"/>
  <c r="Z2131" i="1"/>
  <c r="AA2131" i="1" s="1"/>
  <c r="X2152" i="1"/>
  <c r="Y2152" i="1" s="1"/>
  <c r="AB2152" i="1"/>
  <c r="AC2152" i="1" s="1"/>
  <c r="P2163" i="1"/>
  <c r="S2163" i="1"/>
  <c r="T2163" i="1" s="1"/>
  <c r="V2163" i="1"/>
  <c r="W2163" i="1" s="1"/>
  <c r="Z2163" i="1"/>
  <c r="AA2163" i="1" s="1"/>
  <c r="X2184" i="1"/>
  <c r="Y2184" i="1" s="1"/>
  <c r="AB2184" i="1"/>
  <c r="AC2184" i="1" s="1"/>
  <c r="P2195" i="1"/>
  <c r="S2195" i="1"/>
  <c r="T2195" i="1" s="1"/>
  <c r="V2195" i="1"/>
  <c r="W2195" i="1" s="1"/>
  <c r="Z2195" i="1"/>
  <c r="AA2195" i="1" s="1"/>
  <c r="AB2295" i="1"/>
  <c r="AC2295" i="1" s="1"/>
  <c r="X2295" i="1"/>
  <c r="Y2295" i="1" s="1"/>
  <c r="Z2018" i="1"/>
  <c r="AA2018" i="1" s="1"/>
  <c r="V2018" i="1"/>
  <c r="W2018" i="1" s="1"/>
  <c r="S2018" i="1"/>
  <c r="T2018" i="1" s="1"/>
  <c r="P2018" i="1"/>
  <c r="Z2042" i="1"/>
  <c r="AA2042" i="1" s="1"/>
  <c r="V2042" i="1"/>
  <c r="W2042" i="1" s="1"/>
  <c r="S2042" i="1"/>
  <c r="T2042" i="1" s="1"/>
  <c r="X2054" i="1"/>
  <c r="Y2054" i="1" s="1"/>
  <c r="AB2054" i="1"/>
  <c r="AC2054" i="1" s="1"/>
  <c r="X2062" i="1"/>
  <c r="Y2062" i="1" s="1"/>
  <c r="AB2062" i="1"/>
  <c r="AC2062" i="1" s="1"/>
  <c r="X2070" i="1"/>
  <c r="Y2070" i="1" s="1"/>
  <c r="AB2070" i="1"/>
  <c r="AC2070" i="1" s="1"/>
  <c r="X2078" i="1"/>
  <c r="Y2078" i="1" s="1"/>
  <c r="AB2078" i="1"/>
  <c r="AC2078" i="1" s="1"/>
  <c r="X2086" i="1"/>
  <c r="Y2086" i="1" s="1"/>
  <c r="AB2086" i="1"/>
  <c r="AC2086" i="1" s="1"/>
  <c r="AB2126" i="1"/>
  <c r="AC2126" i="1" s="1"/>
  <c r="X2126" i="1"/>
  <c r="Y2126" i="1" s="1"/>
  <c r="P2137" i="1"/>
  <c r="S2137" i="1"/>
  <c r="T2137" i="1" s="1"/>
  <c r="V2137" i="1"/>
  <c r="W2137" i="1" s="1"/>
  <c r="Z2137" i="1"/>
  <c r="AA2137" i="1" s="1"/>
  <c r="AB2158" i="1"/>
  <c r="AC2158" i="1" s="1"/>
  <c r="X2158" i="1"/>
  <c r="Y2158" i="1" s="1"/>
  <c r="P2169" i="1"/>
  <c r="S2169" i="1"/>
  <c r="T2169" i="1" s="1"/>
  <c r="V2169" i="1"/>
  <c r="W2169" i="1" s="1"/>
  <c r="Z2169" i="1"/>
  <c r="AA2169" i="1" s="1"/>
  <c r="AB2190" i="1"/>
  <c r="AC2190" i="1" s="1"/>
  <c r="X2190" i="1"/>
  <c r="Y2190" i="1" s="1"/>
  <c r="P2201" i="1"/>
  <c r="S2201" i="1"/>
  <c r="T2201" i="1" s="1"/>
  <c r="V2201" i="1"/>
  <c r="W2201" i="1" s="1"/>
  <c r="Z2201" i="1"/>
  <c r="AA2201" i="1" s="1"/>
  <c r="AB2283" i="1"/>
  <c r="AC2283" i="1" s="1"/>
  <c r="X2283" i="1"/>
  <c r="Y2283" i="1" s="1"/>
  <c r="AB2233" i="1"/>
  <c r="AC2233" i="1" s="1"/>
  <c r="X2233" i="1"/>
  <c r="Y2233" i="1" s="1"/>
  <c r="AB2272" i="1"/>
  <c r="AC2272" i="1" s="1"/>
  <c r="X2272" i="1"/>
  <c r="Y2272" i="1" s="1"/>
  <c r="X2310" i="1"/>
  <c r="Y2310" i="1" s="1"/>
  <c r="AB2310" i="1"/>
  <c r="AC2310" i="1" s="1"/>
  <c r="S2222" i="1"/>
  <c r="T2222" i="1" s="1"/>
  <c r="V2222" i="1"/>
  <c r="W2222" i="1" s="1"/>
  <c r="Z2222" i="1"/>
  <c r="AA2222" i="1" s="1"/>
  <c r="P2222" i="1"/>
  <c r="AB2318" i="1"/>
  <c r="AC2318" i="1" s="1"/>
  <c r="X2318" i="1"/>
  <c r="Y2318" i="1" s="1"/>
  <c r="Z2373" i="1"/>
  <c r="AA2373" i="1" s="1"/>
  <c r="V2373" i="1"/>
  <c r="W2373" i="1" s="1"/>
  <c r="S2373" i="1"/>
  <c r="T2373" i="1" s="1"/>
  <c r="P2373" i="1"/>
  <c r="AB2235" i="1"/>
  <c r="AC2235" i="1" s="1"/>
  <c r="X2235" i="1"/>
  <c r="Y2235" i="1" s="1"/>
  <c r="AB2249" i="1"/>
  <c r="AC2249" i="1" s="1"/>
  <c r="X2249" i="1"/>
  <c r="Y2249" i="1" s="1"/>
  <c r="X2290" i="1"/>
  <c r="Y2290" i="1" s="1"/>
  <c r="AB2290" i="1"/>
  <c r="AC2290" i="1" s="1"/>
  <c r="X2099" i="1"/>
  <c r="Y2099" i="1" s="1"/>
  <c r="AB2099" i="1"/>
  <c r="AC2099" i="1" s="1"/>
  <c r="AB2107" i="1"/>
  <c r="AC2107" i="1" s="1"/>
  <c r="X2107" i="1"/>
  <c r="Y2107" i="1" s="1"/>
  <c r="AB2115" i="1"/>
  <c r="AC2115" i="1" s="1"/>
  <c r="X2115" i="1"/>
  <c r="Y2115" i="1" s="1"/>
  <c r="AB2123" i="1"/>
  <c r="AC2123" i="1" s="1"/>
  <c r="X2123" i="1"/>
  <c r="Y2123" i="1" s="1"/>
  <c r="AB2131" i="1"/>
  <c r="AC2131" i="1" s="1"/>
  <c r="X2131" i="1"/>
  <c r="Y2131" i="1" s="1"/>
  <c r="AB2139" i="1"/>
  <c r="AC2139" i="1" s="1"/>
  <c r="X2139" i="1"/>
  <c r="Y2139" i="1" s="1"/>
  <c r="AB2147" i="1"/>
  <c r="AC2147" i="1" s="1"/>
  <c r="X2147" i="1"/>
  <c r="Y2147" i="1" s="1"/>
  <c r="AB2155" i="1"/>
  <c r="AC2155" i="1" s="1"/>
  <c r="X2155" i="1"/>
  <c r="Y2155" i="1" s="1"/>
  <c r="AB2163" i="1"/>
  <c r="AC2163" i="1" s="1"/>
  <c r="X2163" i="1"/>
  <c r="Y2163" i="1" s="1"/>
  <c r="AB2171" i="1"/>
  <c r="AC2171" i="1" s="1"/>
  <c r="X2171" i="1"/>
  <c r="Y2171" i="1" s="1"/>
  <c r="AB2179" i="1"/>
  <c r="AC2179" i="1" s="1"/>
  <c r="X2179" i="1"/>
  <c r="Y2179" i="1" s="1"/>
  <c r="AB2187" i="1"/>
  <c r="AC2187" i="1" s="1"/>
  <c r="X2187" i="1"/>
  <c r="Y2187" i="1" s="1"/>
  <c r="AB2195" i="1"/>
  <c r="AC2195" i="1" s="1"/>
  <c r="X2195" i="1"/>
  <c r="Y2195" i="1" s="1"/>
  <c r="AB2203" i="1"/>
  <c r="AC2203" i="1" s="1"/>
  <c r="X2203" i="1"/>
  <c r="Y2203" i="1" s="1"/>
  <c r="Z2211" i="1"/>
  <c r="AA2211" i="1" s="1"/>
  <c r="S2211" i="1"/>
  <c r="T2211" i="1" s="1"/>
  <c r="V2211" i="1"/>
  <c r="W2211" i="1" s="1"/>
  <c r="P2211" i="1"/>
  <c r="Z2215" i="1"/>
  <c r="AA2215" i="1" s="1"/>
  <c r="S2215" i="1"/>
  <c r="T2215" i="1" s="1"/>
  <c r="P2215" i="1"/>
  <c r="V2215" i="1"/>
  <c r="W2215" i="1" s="1"/>
  <c r="Z2219" i="1"/>
  <c r="AA2219" i="1" s="1"/>
  <c r="S2219" i="1"/>
  <c r="T2219" i="1" s="1"/>
  <c r="V2219" i="1"/>
  <c r="W2219" i="1" s="1"/>
  <c r="P2219" i="1"/>
  <c r="Z2223" i="1"/>
  <c r="AA2223" i="1" s="1"/>
  <c r="S2223" i="1"/>
  <c r="T2223" i="1" s="1"/>
  <c r="P2223" i="1"/>
  <c r="V2223" i="1"/>
  <c r="W2223" i="1" s="1"/>
  <c r="P2237" i="1"/>
  <c r="V2237" i="1"/>
  <c r="W2237" i="1" s="1"/>
  <c r="Z2237" i="1"/>
  <c r="AA2237" i="1" s="1"/>
  <c r="S2237" i="1"/>
  <c r="T2237" i="1" s="1"/>
  <c r="AB2247" i="1"/>
  <c r="AC2247" i="1" s="1"/>
  <c r="X2247" i="1"/>
  <c r="Y2247" i="1" s="1"/>
  <c r="AB2263" i="1"/>
  <c r="AC2263" i="1" s="1"/>
  <c r="X2263" i="1"/>
  <c r="Y2263" i="1" s="1"/>
  <c r="P2277" i="1"/>
  <c r="V2277" i="1"/>
  <c r="W2277" i="1" s="1"/>
  <c r="S2277" i="1"/>
  <c r="T2277" i="1" s="1"/>
  <c r="Z2277" i="1"/>
  <c r="AA2277" i="1" s="1"/>
  <c r="X2330" i="1"/>
  <c r="Y2330" i="1" s="1"/>
  <c r="AB2330" i="1"/>
  <c r="AC2330" i="1" s="1"/>
  <c r="Z2110" i="1"/>
  <c r="AA2110" i="1" s="1"/>
  <c r="V2110" i="1"/>
  <c r="W2110" i="1" s="1"/>
  <c r="S2110" i="1"/>
  <c r="T2110" i="1" s="1"/>
  <c r="P2110" i="1"/>
  <c r="Z2114" i="1"/>
  <c r="AA2114" i="1" s="1"/>
  <c r="V2114" i="1"/>
  <c r="W2114" i="1" s="1"/>
  <c r="S2114" i="1"/>
  <c r="T2114" i="1" s="1"/>
  <c r="P2114" i="1"/>
  <c r="Z2118" i="1"/>
  <c r="AA2118" i="1" s="1"/>
  <c r="V2118" i="1"/>
  <c r="W2118" i="1" s="1"/>
  <c r="P2118" i="1"/>
  <c r="S2118" i="1"/>
  <c r="T2118" i="1" s="1"/>
  <c r="Z2122" i="1"/>
  <c r="AA2122" i="1" s="1"/>
  <c r="V2122" i="1"/>
  <c r="W2122" i="1" s="1"/>
  <c r="S2122" i="1"/>
  <c r="T2122" i="1" s="1"/>
  <c r="P2122" i="1"/>
  <c r="Z2126" i="1"/>
  <c r="AA2126" i="1" s="1"/>
  <c r="V2126" i="1"/>
  <c r="W2126" i="1" s="1"/>
  <c r="S2126" i="1"/>
  <c r="T2126" i="1" s="1"/>
  <c r="P2126" i="1"/>
  <c r="Z2130" i="1"/>
  <c r="AA2130" i="1" s="1"/>
  <c r="V2130" i="1"/>
  <c r="W2130" i="1" s="1"/>
  <c r="S2130" i="1"/>
  <c r="T2130" i="1" s="1"/>
  <c r="P2130" i="1"/>
  <c r="Z2134" i="1"/>
  <c r="AA2134" i="1" s="1"/>
  <c r="V2134" i="1"/>
  <c r="W2134" i="1" s="1"/>
  <c r="P2134" i="1"/>
  <c r="S2134" i="1"/>
  <c r="T2134" i="1" s="1"/>
  <c r="Z2138" i="1"/>
  <c r="AA2138" i="1" s="1"/>
  <c r="V2138" i="1"/>
  <c r="W2138" i="1" s="1"/>
  <c r="S2138" i="1"/>
  <c r="T2138" i="1" s="1"/>
  <c r="P2138" i="1"/>
  <c r="Z2142" i="1"/>
  <c r="AA2142" i="1" s="1"/>
  <c r="V2142" i="1"/>
  <c r="W2142" i="1" s="1"/>
  <c r="S2142" i="1"/>
  <c r="T2142" i="1" s="1"/>
  <c r="P2142" i="1"/>
  <c r="Z2146" i="1"/>
  <c r="AA2146" i="1" s="1"/>
  <c r="V2146" i="1"/>
  <c r="W2146" i="1" s="1"/>
  <c r="S2146" i="1"/>
  <c r="T2146" i="1" s="1"/>
  <c r="P2146" i="1"/>
  <c r="Z2150" i="1"/>
  <c r="AA2150" i="1" s="1"/>
  <c r="V2150" i="1"/>
  <c r="W2150" i="1" s="1"/>
  <c r="P2150" i="1"/>
  <c r="S2150" i="1"/>
  <c r="T2150" i="1" s="1"/>
  <c r="Z2154" i="1"/>
  <c r="AA2154" i="1" s="1"/>
  <c r="V2154" i="1"/>
  <c r="W2154" i="1" s="1"/>
  <c r="S2154" i="1"/>
  <c r="T2154" i="1" s="1"/>
  <c r="P2154" i="1"/>
  <c r="Z2158" i="1"/>
  <c r="AA2158" i="1" s="1"/>
  <c r="V2158" i="1"/>
  <c r="W2158" i="1" s="1"/>
  <c r="S2158" i="1"/>
  <c r="T2158" i="1" s="1"/>
  <c r="P2158" i="1"/>
  <c r="Z2162" i="1"/>
  <c r="AA2162" i="1" s="1"/>
  <c r="V2162" i="1"/>
  <c r="W2162" i="1" s="1"/>
  <c r="S2162" i="1"/>
  <c r="T2162" i="1" s="1"/>
  <c r="P2162" i="1"/>
  <c r="Z2166" i="1"/>
  <c r="AA2166" i="1" s="1"/>
  <c r="V2166" i="1"/>
  <c r="W2166" i="1" s="1"/>
  <c r="P2166" i="1"/>
  <c r="S2166" i="1"/>
  <c r="T2166" i="1" s="1"/>
  <c r="X2215" i="1"/>
  <c r="Y2215" i="1" s="1"/>
  <c r="AB2215" i="1"/>
  <c r="AC2215" i="1" s="1"/>
  <c r="AB2223" i="1"/>
  <c r="AC2223" i="1" s="1"/>
  <c r="X2223" i="1"/>
  <c r="Y2223" i="1" s="1"/>
  <c r="P2235" i="1"/>
  <c r="V2235" i="1"/>
  <c r="W2235" i="1" s="1"/>
  <c r="S2235" i="1"/>
  <c r="T2235" i="1" s="1"/>
  <c r="Z2235" i="1"/>
  <c r="AA2235" i="1" s="1"/>
  <c r="X2244" i="1"/>
  <c r="Y2244" i="1" s="1"/>
  <c r="AB2244" i="1"/>
  <c r="AC2244" i="1" s="1"/>
  <c r="X2260" i="1"/>
  <c r="Y2260" i="1" s="1"/>
  <c r="AB2260" i="1"/>
  <c r="AC2260" i="1" s="1"/>
  <c r="P2297" i="1"/>
  <c r="Z2297" i="1"/>
  <c r="AA2297" i="1" s="1"/>
  <c r="S2297" i="1"/>
  <c r="T2297" i="1" s="1"/>
  <c r="V2297" i="1"/>
  <c r="W2297" i="1" s="1"/>
  <c r="S2224" i="1"/>
  <c r="T2224" i="1" s="1"/>
  <c r="Z2224" i="1"/>
  <c r="AA2224" i="1" s="1"/>
  <c r="V2224" i="1"/>
  <c r="W2224" i="1" s="1"/>
  <c r="P2224" i="1"/>
  <c r="S2228" i="1"/>
  <c r="T2228" i="1" s="1"/>
  <c r="Z2228" i="1"/>
  <c r="AA2228" i="1" s="1"/>
  <c r="V2228" i="1"/>
  <c r="W2228" i="1" s="1"/>
  <c r="P2228" i="1"/>
  <c r="S2232" i="1"/>
  <c r="T2232" i="1" s="1"/>
  <c r="Z2232" i="1"/>
  <c r="AA2232" i="1" s="1"/>
  <c r="V2232" i="1"/>
  <c r="W2232" i="1" s="1"/>
  <c r="P2232" i="1"/>
  <c r="S2236" i="1"/>
  <c r="T2236" i="1" s="1"/>
  <c r="Z2236" i="1"/>
  <c r="AA2236" i="1" s="1"/>
  <c r="V2236" i="1"/>
  <c r="W2236" i="1" s="1"/>
  <c r="P2236" i="1"/>
  <c r="P2243" i="1"/>
  <c r="Z2243" i="1"/>
  <c r="AA2243" i="1" s="1"/>
  <c r="S2243" i="1"/>
  <c r="T2243" i="1" s="1"/>
  <c r="V2243" i="1"/>
  <c r="W2243" i="1" s="1"/>
  <c r="P2251" i="1"/>
  <c r="Z2251" i="1"/>
  <c r="AA2251" i="1" s="1"/>
  <c r="S2251" i="1"/>
  <c r="T2251" i="1" s="1"/>
  <c r="V2251" i="1"/>
  <c r="W2251" i="1" s="1"/>
  <c r="P2259" i="1"/>
  <c r="Z2259" i="1"/>
  <c r="AA2259" i="1" s="1"/>
  <c r="S2259" i="1"/>
  <c r="T2259" i="1" s="1"/>
  <c r="V2259" i="1"/>
  <c r="W2259" i="1" s="1"/>
  <c r="AB2264" i="1"/>
  <c r="AC2264" i="1" s="1"/>
  <c r="X2264" i="1"/>
  <c r="Y2264" i="1" s="1"/>
  <c r="X2274" i="1"/>
  <c r="Y2274" i="1" s="1"/>
  <c r="AB2274" i="1"/>
  <c r="AC2274" i="1" s="1"/>
  <c r="P2281" i="1"/>
  <c r="Z2281" i="1"/>
  <c r="AA2281" i="1" s="1"/>
  <c r="V2281" i="1"/>
  <c r="W2281" i="1" s="1"/>
  <c r="S2281" i="1"/>
  <c r="T2281" i="1" s="1"/>
  <c r="AB2296" i="1"/>
  <c r="AC2296" i="1" s="1"/>
  <c r="X2296" i="1"/>
  <c r="Y2296" i="1" s="1"/>
  <c r="X2214" i="1"/>
  <c r="Y2214" i="1" s="1"/>
  <c r="AB2214" i="1"/>
  <c r="AC2214" i="1" s="1"/>
  <c r="X2222" i="1"/>
  <c r="Y2222" i="1" s="1"/>
  <c r="AB2222" i="1"/>
  <c r="AC2222" i="1" s="1"/>
  <c r="AB2230" i="1"/>
  <c r="AC2230" i="1" s="1"/>
  <c r="X2230" i="1"/>
  <c r="Y2230" i="1" s="1"/>
  <c r="X2238" i="1"/>
  <c r="Y2238" i="1" s="1"/>
  <c r="AB2238" i="1"/>
  <c r="AC2238" i="1" s="1"/>
  <c r="X2246" i="1"/>
  <c r="Y2246" i="1" s="1"/>
  <c r="AB2246" i="1"/>
  <c r="AC2246" i="1" s="1"/>
  <c r="X2254" i="1"/>
  <c r="Y2254" i="1" s="1"/>
  <c r="AB2254" i="1"/>
  <c r="AC2254" i="1" s="1"/>
  <c r="X2266" i="1"/>
  <c r="Y2266" i="1" s="1"/>
  <c r="AB2266" i="1"/>
  <c r="AC2266" i="1" s="1"/>
  <c r="P2273" i="1"/>
  <c r="Z2273" i="1"/>
  <c r="AA2273" i="1" s="1"/>
  <c r="V2273" i="1"/>
  <c r="W2273" i="1" s="1"/>
  <c r="S2273" i="1"/>
  <c r="T2273" i="1" s="1"/>
  <c r="AB2288" i="1"/>
  <c r="AC2288" i="1" s="1"/>
  <c r="X2288" i="1"/>
  <c r="Y2288" i="1" s="1"/>
  <c r="X2298" i="1"/>
  <c r="Y2298" i="1" s="1"/>
  <c r="AB2298" i="1"/>
  <c r="AC2298" i="1" s="1"/>
  <c r="AB2304" i="1"/>
  <c r="AC2304" i="1" s="1"/>
  <c r="X2304" i="1"/>
  <c r="Y2304" i="1" s="1"/>
  <c r="X2314" i="1"/>
  <c r="Y2314" i="1" s="1"/>
  <c r="AB2314" i="1"/>
  <c r="AC2314" i="1" s="1"/>
  <c r="S2334" i="1"/>
  <c r="T2334" i="1" s="1"/>
  <c r="Z2334" i="1"/>
  <c r="AA2334" i="1" s="1"/>
  <c r="P2334" i="1"/>
  <c r="V2334" i="1"/>
  <c r="W2334" i="1" s="1"/>
  <c r="S2372" i="1"/>
  <c r="T2372" i="1" s="1"/>
  <c r="V2372" i="1"/>
  <c r="W2372" i="1" s="1"/>
  <c r="P2372" i="1"/>
  <c r="Z2372" i="1"/>
  <c r="AA2372" i="1" s="1"/>
  <c r="P2321" i="1"/>
  <c r="Z2321" i="1"/>
  <c r="AA2321" i="1" s="1"/>
  <c r="V2321" i="1"/>
  <c r="W2321" i="1" s="1"/>
  <c r="S2321" i="1"/>
  <c r="T2321" i="1" s="1"/>
  <c r="Z2337" i="1"/>
  <c r="AA2337" i="1" s="1"/>
  <c r="P2337" i="1"/>
  <c r="V2337" i="1"/>
  <c r="W2337" i="1" s="1"/>
  <c r="S2337" i="1"/>
  <c r="T2337" i="1" s="1"/>
  <c r="Z2345" i="1"/>
  <c r="AA2345" i="1" s="1"/>
  <c r="P2345" i="1"/>
  <c r="V2345" i="1"/>
  <c r="W2345" i="1" s="1"/>
  <c r="S2345" i="1"/>
  <c r="T2345" i="1" s="1"/>
  <c r="Z2353" i="1"/>
  <c r="AA2353" i="1" s="1"/>
  <c r="P2353" i="1"/>
  <c r="S2353" i="1"/>
  <c r="T2353" i="1" s="1"/>
  <c r="V2353" i="1"/>
  <c r="W2353" i="1" s="1"/>
  <c r="Z2361" i="1"/>
  <c r="AA2361" i="1" s="1"/>
  <c r="P2361" i="1"/>
  <c r="V2361" i="1"/>
  <c r="W2361" i="1" s="1"/>
  <c r="S2361" i="1"/>
  <c r="T2361" i="1" s="1"/>
  <c r="Z2369" i="1"/>
  <c r="AA2369" i="1" s="1"/>
  <c r="P2369" i="1"/>
  <c r="V2369" i="1"/>
  <c r="W2369" i="1" s="1"/>
  <c r="S2369" i="1"/>
  <c r="T2369" i="1" s="1"/>
  <c r="Z2377" i="1"/>
  <c r="AA2377" i="1" s="1"/>
  <c r="P2377" i="1"/>
  <c r="V2377" i="1"/>
  <c r="W2377" i="1" s="1"/>
  <c r="S2377" i="1"/>
  <c r="T2377" i="1" s="1"/>
  <c r="AB2309" i="1"/>
  <c r="AC2309" i="1" s="1"/>
  <c r="X2309" i="1"/>
  <c r="Y2309" i="1" s="1"/>
  <c r="AB2331" i="1"/>
  <c r="AC2331" i="1" s="1"/>
  <c r="X2331" i="1"/>
  <c r="Y2331" i="1" s="1"/>
  <c r="S2338" i="1"/>
  <c r="T2338" i="1" s="1"/>
  <c r="Z2338" i="1"/>
  <c r="AA2338" i="1" s="1"/>
  <c r="V2338" i="1"/>
  <c r="W2338" i="1" s="1"/>
  <c r="P2338" i="1"/>
  <c r="S2354" i="1"/>
  <c r="T2354" i="1" s="1"/>
  <c r="Z2354" i="1"/>
  <c r="AA2354" i="1" s="1"/>
  <c r="V2354" i="1"/>
  <c r="W2354" i="1" s="1"/>
  <c r="P2354" i="1"/>
  <c r="S2370" i="1"/>
  <c r="T2370" i="1" s="1"/>
  <c r="Z2370" i="1"/>
  <c r="AA2370" i="1" s="1"/>
  <c r="V2370" i="1"/>
  <c r="W2370" i="1" s="1"/>
  <c r="P2370" i="1"/>
  <c r="X2388" i="1"/>
  <c r="Y2388" i="1" s="1"/>
  <c r="AB2388" i="1"/>
  <c r="AC2388" i="1" s="1"/>
  <c r="S2393" i="1"/>
  <c r="T2393" i="1" s="1"/>
  <c r="V2393" i="1"/>
  <c r="W2393" i="1" s="1"/>
  <c r="Z2393" i="1"/>
  <c r="AA2393" i="1" s="1"/>
  <c r="P2393" i="1"/>
  <c r="AB2415" i="1"/>
  <c r="AC2415" i="1" s="1"/>
  <c r="X2415" i="1"/>
  <c r="Y2415" i="1" s="1"/>
  <c r="X2396" i="1"/>
  <c r="Y2396" i="1" s="1"/>
  <c r="AB2396" i="1"/>
  <c r="AC2396" i="1" s="1"/>
  <c r="S2401" i="1"/>
  <c r="T2401" i="1" s="1"/>
  <c r="V2401" i="1"/>
  <c r="W2401" i="1" s="1"/>
  <c r="Z2401" i="1"/>
  <c r="AA2401" i="1" s="1"/>
  <c r="P2401" i="1"/>
  <c r="X2416" i="1"/>
  <c r="Y2416" i="1" s="1"/>
  <c r="AB2416" i="1"/>
  <c r="AC2416" i="1" s="1"/>
  <c r="P2263" i="1"/>
  <c r="S2263" i="1"/>
  <c r="T2263" i="1" s="1"/>
  <c r="Z2263" i="1"/>
  <c r="AA2263" i="1" s="1"/>
  <c r="V2263" i="1"/>
  <c r="W2263" i="1" s="1"/>
  <c r="P2271" i="1"/>
  <c r="S2271" i="1"/>
  <c r="T2271" i="1" s="1"/>
  <c r="V2271" i="1"/>
  <c r="W2271" i="1" s="1"/>
  <c r="Z2271" i="1"/>
  <c r="AA2271" i="1" s="1"/>
  <c r="P2279" i="1"/>
  <c r="S2279" i="1"/>
  <c r="T2279" i="1" s="1"/>
  <c r="V2279" i="1"/>
  <c r="W2279" i="1" s="1"/>
  <c r="Z2279" i="1"/>
  <c r="AA2279" i="1" s="1"/>
  <c r="P2287" i="1"/>
  <c r="S2287" i="1"/>
  <c r="T2287" i="1" s="1"/>
  <c r="Z2287" i="1"/>
  <c r="AA2287" i="1" s="1"/>
  <c r="V2287" i="1"/>
  <c r="W2287" i="1" s="1"/>
  <c r="P2295" i="1"/>
  <c r="S2295" i="1"/>
  <c r="T2295" i="1" s="1"/>
  <c r="Z2295" i="1"/>
  <c r="AA2295" i="1" s="1"/>
  <c r="V2295" i="1"/>
  <c r="W2295" i="1" s="1"/>
  <c r="P2303" i="1"/>
  <c r="S2303" i="1"/>
  <c r="T2303" i="1" s="1"/>
  <c r="V2303" i="1"/>
  <c r="W2303" i="1" s="1"/>
  <c r="Z2303" i="1"/>
  <c r="AA2303" i="1" s="1"/>
  <c r="P2311" i="1"/>
  <c r="S2311" i="1"/>
  <c r="T2311" i="1" s="1"/>
  <c r="V2311" i="1"/>
  <c r="W2311" i="1" s="1"/>
  <c r="Z2311" i="1"/>
  <c r="AA2311" i="1" s="1"/>
  <c r="P2319" i="1"/>
  <c r="S2319" i="1"/>
  <c r="T2319" i="1" s="1"/>
  <c r="V2319" i="1"/>
  <c r="W2319" i="1" s="1"/>
  <c r="Z2319" i="1"/>
  <c r="AA2319" i="1" s="1"/>
  <c r="P2327" i="1"/>
  <c r="S2327" i="1"/>
  <c r="T2327" i="1" s="1"/>
  <c r="Z2327" i="1"/>
  <c r="AA2327" i="1" s="1"/>
  <c r="V2327" i="1"/>
  <c r="W2327" i="1" s="1"/>
  <c r="Z2335" i="1"/>
  <c r="AA2335" i="1" s="1"/>
  <c r="V2335" i="1"/>
  <c r="W2335" i="1" s="1"/>
  <c r="P2335" i="1"/>
  <c r="S2335" i="1"/>
  <c r="T2335" i="1" s="1"/>
  <c r="Z2343" i="1"/>
  <c r="AA2343" i="1" s="1"/>
  <c r="V2343" i="1"/>
  <c r="W2343" i="1" s="1"/>
  <c r="P2343" i="1"/>
  <c r="S2343" i="1"/>
  <c r="T2343" i="1" s="1"/>
  <c r="Z2351" i="1"/>
  <c r="AA2351" i="1" s="1"/>
  <c r="V2351" i="1"/>
  <c r="W2351" i="1" s="1"/>
  <c r="P2351" i="1"/>
  <c r="S2351" i="1"/>
  <c r="T2351" i="1" s="1"/>
  <c r="Z2359" i="1"/>
  <c r="AA2359" i="1" s="1"/>
  <c r="V2359" i="1"/>
  <c r="W2359" i="1" s="1"/>
  <c r="P2359" i="1"/>
  <c r="S2359" i="1"/>
  <c r="T2359" i="1" s="1"/>
  <c r="Z2367" i="1"/>
  <c r="AA2367" i="1" s="1"/>
  <c r="V2367" i="1"/>
  <c r="W2367" i="1" s="1"/>
  <c r="P2367" i="1"/>
  <c r="S2367" i="1"/>
  <c r="T2367" i="1" s="1"/>
  <c r="Z2375" i="1"/>
  <c r="AA2375" i="1" s="1"/>
  <c r="V2375" i="1"/>
  <c r="W2375" i="1" s="1"/>
  <c r="P2375" i="1"/>
  <c r="S2375" i="1"/>
  <c r="T2375" i="1" s="1"/>
  <c r="S2383" i="1"/>
  <c r="T2383" i="1" s="1"/>
  <c r="V2383" i="1"/>
  <c r="W2383" i="1" s="1"/>
  <c r="P2383" i="1"/>
  <c r="Z2383" i="1"/>
  <c r="AA2383" i="1" s="1"/>
  <c r="X2404" i="1"/>
  <c r="Y2404" i="1" s="1"/>
  <c r="AB2404" i="1"/>
  <c r="AC2404" i="1" s="1"/>
  <c r="S2409" i="1"/>
  <c r="T2409" i="1" s="1"/>
  <c r="V2409" i="1"/>
  <c r="W2409" i="1" s="1"/>
  <c r="Z2409" i="1"/>
  <c r="AA2409" i="1" s="1"/>
  <c r="P2409" i="1"/>
  <c r="X2341" i="1"/>
  <c r="Y2341" i="1" s="1"/>
  <c r="AB2341" i="1"/>
  <c r="AC2341" i="1" s="1"/>
  <c r="X2349" i="1"/>
  <c r="Y2349" i="1" s="1"/>
  <c r="AB2349" i="1"/>
  <c r="AC2349" i="1" s="1"/>
  <c r="X2357" i="1"/>
  <c r="Y2357" i="1" s="1"/>
  <c r="AB2357" i="1"/>
  <c r="AC2357" i="1" s="1"/>
  <c r="X2365" i="1"/>
  <c r="Y2365" i="1" s="1"/>
  <c r="AB2365" i="1"/>
  <c r="AC2365" i="1" s="1"/>
  <c r="X2373" i="1"/>
  <c r="Y2373" i="1" s="1"/>
  <c r="AB2373" i="1"/>
  <c r="AC2373" i="1" s="1"/>
  <c r="X2381" i="1"/>
  <c r="Y2381" i="1" s="1"/>
  <c r="AB2381" i="1"/>
  <c r="AC2381" i="1" s="1"/>
  <c r="S2391" i="1"/>
  <c r="T2391" i="1" s="1"/>
  <c r="V2391" i="1"/>
  <c r="W2391" i="1" s="1"/>
  <c r="Z2391" i="1"/>
  <c r="AA2391" i="1" s="1"/>
  <c r="P2391" i="1"/>
  <c r="X2402" i="1"/>
  <c r="Y2402" i="1" s="1"/>
  <c r="AB2402" i="1"/>
  <c r="AC2402" i="1" s="1"/>
  <c r="AB2421" i="1"/>
  <c r="AC2421" i="1" s="1"/>
  <c r="X2421" i="1"/>
  <c r="Y2421" i="1" s="1"/>
  <c r="X2336" i="1"/>
  <c r="Y2336" i="1" s="1"/>
  <c r="AB2336" i="1"/>
  <c r="AC2336" i="1" s="1"/>
  <c r="X2344" i="1"/>
  <c r="Y2344" i="1" s="1"/>
  <c r="AB2344" i="1"/>
  <c r="AC2344" i="1" s="1"/>
  <c r="X2352" i="1"/>
  <c r="Y2352" i="1" s="1"/>
  <c r="AB2352" i="1"/>
  <c r="AC2352" i="1" s="1"/>
  <c r="X2360" i="1"/>
  <c r="Y2360" i="1" s="1"/>
  <c r="AB2360" i="1"/>
  <c r="AC2360" i="1" s="1"/>
  <c r="X2368" i="1"/>
  <c r="Y2368" i="1" s="1"/>
  <c r="AB2368" i="1"/>
  <c r="AC2368" i="1" s="1"/>
  <c r="X2376" i="1"/>
  <c r="Y2376" i="1" s="1"/>
  <c r="AB2376" i="1"/>
  <c r="AC2376" i="1" s="1"/>
  <c r="S2384" i="1"/>
  <c r="T2384" i="1" s="1"/>
  <c r="P2384" i="1"/>
  <c r="V2384" i="1"/>
  <c r="W2384" i="1" s="1"/>
  <c r="Z2384" i="1"/>
  <c r="AA2384" i="1" s="1"/>
  <c r="S2388" i="1"/>
  <c r="T2388" i="1" s="1"/>
  <c r="Z2388" i="1"/>
  <c r="AA2388" i="1" s="1"/>
  <c r="P2388" i="1"/>
  <c r="V2388" i="1"/>
  <c r="W2388" i="1" s="1"/>
  <c r="S2392" i="1"/>
  <c r="T2392" i="1" s="1"/>
  <c r="P2392" i="1"/>
  <c r="V2392" i="1"/>
  <c r="W2392" i="1" s="1"/>
  <c r="Z2392" i="1"/>
  <c r="AA2392" i="1" s="1"/>
  <c r="S2396" i="1"/>
  <c r="T2396" i="1" s="1"/>
  <c r="Z2396" i="1"/>
  <c r="AA2396" i="1" s="1"/>
  <c r="P2396" i="1"/>
  <c r="V2396" i="1"/>
  <c r="W2396" i="1" s="1"/>
  <c r="S2400" i="1"/>
  <c r="T2400" i="1" s="1"/>
  <c r="P2400" i="1"/>
  <c r="Z2400" i="1"/>
  <c r="AA2400" i="1" s="1"/>
  <c r="V2400" i="1"/>
  <c r="W2400" i="1" s="1"/>
  <c r="S2404" i="1"/>
  <c r="T2404" i="1" s="1"/>
  <c r="V2404" i="1"/>
  <c r="W2404" i="1" s="1"/>
  <c r="P2404" i="1"/>
  <c r="Z2404" i="1"/>
  <c r="AA2404" i="1" s="1"/>
  <c r="S2408" i="1"/>
  <c r="T2408" i="1" s="1"/>
  <c r="P2408" i="1"/>
  <c r="Z2408" i="1"/>
  <c r="AA2408" i="1" s="1"/>
  <c r="V2408" i="1"/>
  <c r="W2408" i="1" s="1"/>
  <c r="AB2413" i="1"/>
  <c r="AC2413" i="1" s="1"/>
  <c r="X2413" i="1"/>
  <c r="Y2413" i="1" s="1"/>
  <c r="AB2423" i="1"/>
  <c r="AC2423" i="1" s="1"/>
  <c r="X2423" i="1"/>
  <c r="Y2423" i="1" s="1"/>
  <c r="AB2385" i="1"/>
  <c r="AC2385" i="1" s="1"/>
  <c r="X2385" i="1"/>
  <c r="Y2385" i="1" s="1"/>
  <c r="AB2393" i="1"/>
  <c r="AC2393" i="1" s="1"/>
  <c r="X2393" i="1"/>
  <c r="Y2393" i="1" s="1"/>
  <c r="AB2401" i="1"/>
  <c r="AC2401" i="1" s="1"/>
  <c r="X2401" i="1"/>
  <c r="Y2401" i="1" s="1"/>
  <c r="AB2409" i="1"/>
  <c r="AC2409" i="1" s="1"/>
  <c r="X2409" i="1"/>
  <c r="Y2409" i="1" s="1"/>
  <c r="X360" i="1"/>
  <c r="Y360" i="1" s="1"/>
  <c r="AB360" i="1"/>
  <c r="AC360" i="1" s="1"/>
  <c r="X352" i="1"/>
  <c r="Y352" i="1" s="1"/>
  <c r="AB352" i="1"/>
  <c r="AC352" i="1" s="1"/>
  <c r="X344" i="1"/>
  <c r="Y344" i="1" s="1"/>
  <c r="AB344" i="1"/>
  <c r="AC344" i="1" s="1"/>
  <c r="X336" i="1"/>
  <c r="Y336" i="1" s="1"/>
  <c r="AB336" i="1"/>
  <c r="AC336" i="1" s="1"/>
  <c r="AB296" i="1"/>
  <c r="AC296" i="1" s="1"/>
  <c r="X296" i="1"/>
  <c r="Y296" i="1" s="1"/>
  <c r="AB288" i="1"/>
  <c r="AC288" i="1" s="1"/>
  <c r="X288" i="1"/>
  <c r="Y288" i="1" s="1"/>
  <c r="AB280" i="1"/>
  <c r="AC280" i="1" s="1"/>
  <c r="X280" i="1"/>
  <c r="Y280" i="1" s="1"/>
  <c r="AB272" i="1"/>
  <c r="AC272" i="1" s="1"/>
  <c r="X272" i="1"/>
  <c r="Y272" i="1" s="1"/>
  <c r="AB264" i="1"/>
  <c r="AC264" i="1" s="1"/>
  <c r="X264" i="1"/>
  <c r="Y264" i="1" s="1"/>
  <c r="AB256" i="1"/>
  <c r="AC256" i="1" s="1"/>
  <c r="X256" i="1"/>
  <c r="Y256" i="1" s="1"/>
  <c r="AB248" i="1"/>
  <c r="AC248" i="1" s="1"/>
  <c r="X248" i="1"/>
  <c r="Y248" i="1" s="1"/>
  <c r="AB240" i="1"/>
  <c r="AC240" i="1" s="1"/>
  <c r="X240" i="1"/>
  <c r="Y240" i="1" s="1"/>
  <c r="P94" i="1"/>
  <c r="V94" i="1"/>
  <c r="W94" i="1" s="1"/>
  <c r="Z94" i="1"/>
  <c r="AA94" i="1" s="1"/>
  <c r="S94" i="1"/>
  <c r="T94" i="1" s="1"/>
  <c r="P86" i="1"/>
  <c r="V86" i="1"/>
  <c r="W86" i="1" s="1"/>
  <c r="Z86" i="1"/>
  <c r="AA86" i="1" s="1"/>
  <c r="S86" i="1"/>
  <c r="T86" i="1" s="1"/>
  <c r="P78" i="1"/>
  <c r="V78" i="1"/>
  <c r="W78" i="1" s="1"/>
  <c r="Z78" i="1"/>
  <c r="AA78" i="1" s="1"/>
  <c r="S78" i="1"/>
  <c r="T78" i="1" s="1"/>
  <c r="P70" i="1"/>
  <c r="V70" i="1"/>
  <c r="W70" i="1" s="1"/>
  <c r="Z70" i="1"/>
  <c r="AA70" i="1" s="1"/>
  <c r="S70" i="1"/>
  <c r="T70" i="1" s="1"/>
  <c r="P62" i="1"/>
  <c r="V62" i="1"/>
  <c r="W62" i="1" s="1"/>
  <c r="Z62" i="1"/>
  <c r="AA62" i="1" s="1"/>
  <c r="S62" i="1"/>
  <c r="T62" i="1" s="1"/>
  <c r="X47" i="1"/>
  <c r="Y47" i="1" s="1"/>
  <c r="AB47" i="1"/>
  <c r="AC47" i="1" s="1"/>
  <c r="X39" i="1"/>
  <c r="Y39" i="1" s="1"/>
  <c r="AB39" i="1"/>
  <c r="AC39" i="1" s="1"/>
  <c r="X31" i="1"/>
  <c r="Y31" i="1" s="1"/>
  <c r="AB31" i="1"/>
  <c r="AC31" i="1" s="1"/>
  <c r="X23" i="1"/>
  <c r="Y23" i="1" s="1"/>
  <c r="AB23" i="1"/>
  <c r="AC23" i="1" s="1"/>
  <c r="R9" i="1"/>
  <c r="U9" i="1"/>
  <c r="Q9" i="1"/>
  <c r="AD9" i="1" s="1"/>
  <c r="U7" i="1"/>
  <c r="Q7" i="1"/>
  <c r="AD7" i="1" s="1"/>
  <c r="R7" i="1"/>
  <c r="AD232" i="1" l="1"/>
  <c r="AD405" i="1"/>
  <c r="AD2045" i="1"/>
  <c r="AD2047" i="1"/>
  <c r="AD1461" i="1"/>
  <c r="AD1349" i="1"/>
  <c r="AD2046" i="1"/>
  <c r="AD910" i="1"/>
  <c r="AD2040" i="1"/>
  <c r="AD331" i="1"/>
  <c r="AD2168" i="1"/>
  <c r="AD2049" i="1"/>
  <c r="AD2048" i="1"/>
  <c r="AD229" i="1"/>
  <c r="AD820" i="1"/>
  <c r="AD914" i="1"/>
  <c r="AD2044" i="1"/>
  <c r="AD301" i="1"/>
  <c r="AD2042" i="1"/>
  <c r="R78" i="1"/>
  <c r="Q78" i="1"/>
  <c r="U78" i="1"/>
  <c r="R94" i="1"/>
  <c r="Q94" i="1"/>
  <c r="AD94" i="1" s="1"/>
  <c r="U94" i="1"/>
  <c r="Q2383" i="1"/>
  <c r="AD2383" i="1" s="1"/>
  <c r="U2383" i="1"/>
  <c r="R2383" i="1"/>
  <c r="U2359" i="1"/>
  <c r="Q2359" i="1"/>
  <c r="AD2359" i="1" s="1"/>
  <c r="R2359" i="1"/>
  <c r="R2372" i="1"/>
  <c r="U2372" i="1"/>
  <c r="Q2372" i="1"/>
  <c r="AD2372" i="1" s="1"/>
  <c r="R2150" i="1"/>
  <c r="U2150" i="1"/>
  <c r="Q2150" i="1"/>
  <c r="AD2150" i="1" s="1"/>
  <c r="U2201" i="1"/>
  <c r="R2201" i="1"/>
  <c r="Q2201" i="1"/>
  <c r="AD2201" i="1" s="1"/>
  <c r="U2137" i="1"/>
  <c r="Q2137" i="1"/>
  <c r="AD2137" i="1" s="1"/>
  <c r="R2137" i="1"/>
  <c r="R1919" i="1"/>
  <c r="Q1919" i="1"/>
  <c r="AD1919" i="1" s="1"/>
  <c r="U1919" i="1"/>
  <c r="R1911" i="1"/>
  <c r="Q1911" i="1"/>
  <c r="AD1911" i="1" s="1"/>
  <c r="U1911" i="1"/>
  <c r="R1887" i="1"/>
  <c r="Q1887" i="1"/>
  <c r="AD1887" i="1" s="1"/>
  <c r="U1887" i="1"/>
  <c r="U1835" i="1"/>
  <c r="Q1835" i="1"/>
  <c r="AD1835" i="1" s="1"/>
  <c r="R1835" i="1"/>
  <c r="U1829" i="1"/>
  <c r="Q1829" i="1"/>
  <c r="AD1829" i="1" s="1"/>
  <c r="R1829" i="1"/>
  <c r="U531" i="1"/>
  <c r="R531" i="1"/>
  <c r="Q531" i="1"/>
  <c r="AD531" i="1" s="1"/>
  <c r="R368" i="1"/>
  <c r="U368" i="1"/>
  <c r="Q368" i="1"/>
  <c r="AD368" i="1" s="1"/>
  <c r="S3" i="1"/>
  <c r="Q2393" i="1"/>
  <c r="AD2393" i="1" s="1"/>
  <c r="R2393" i="1"/>
  <c r="U2393" i="1"/>
  <c r="U2377" i="1"/>
  <c r="Q2377" i="1"/>
  <c r="AD2377" i="1" s="1"/>
  <c r="R2377" i="1"/>
  <c r="U2353" i="1"/>
  <c r="Q2353" i="1"/>
  <c r="AD2353" i="1" s="1"/>
  <c r="R2353" i="1"/>
  <c r="U2219" i="1"/>
  <c r="Q2219" i="1"/>
  <c r="AD2219" i="1" s="1"/>
  <c r="R2219" i="1"/>
  <c r="U2211" i="1"/>
  <c r="Q2211" i="1"/>
  <c r="AD2211" i="1" s="1"/>
  <c r="R2211" i="1"/>
  <c r="R2222" i="1"/>
  <c r="Q2222" i="1"/>
  <c r="AD2222" i="1" s="1"/>
  <c r="U2222" i="1"/>
  <c r="Q2131" i="1"/>
  <c r="AD2131" i="1" s="1"/>
  <c r="R2131" i="1"/>
  <c r="U2131" i="1"/>
  <c r="R1915" i="1"/>
  <c r="Q1915" i="1"/>
  <c r="AD1915" i="1" s="1"/>
  <c r="U1915" i="1"/>
  <c r="R1891" i="1"/>
  <c r="Q1891" i="1"/>
  <c r="AD1891" i="1" s="1"/>
  <c r="U1891" i="1"/>
  <c r="R1883" i="1"/>
  <c r="Q1883" i="1"/>
  <c r="AD1883" i="1" s="1"/>
  <c r="U1883" i="1"/>
  <c r="R1875" i="1"/>
  <c r="Q1875" i="1"/>
  <c r="AD1875" i="1" s="1"/>
  <c r="U1875" i="1"/>
  <c r="R1851" i="1"/>
  <c r="Q1851" i="1"/>
  <c r="AD1851" i="1" s="1"/>
  <c r="U1851" i="1"/>
  <c r="R2181" i="1"/>
  <c r="Q2181" i="1"/>
  <c r="AD2181" i="1" s="1"/>
  <c r="U2181" i="1"/>
  <c r="U2093" i="1"/>
  <c r="Q2093" i="1"/>
  <c r="AD2093" i="1" s="1"/>
  <c r="R2093" i="1"/>
  <c r="Q2009" i="1"/>
  <c r="AD2009" i="1" s="1"/>
  <c r="U2009" i="1"/>
  <c r="R2009" i="1"/>
  <c r="R1997" i="1"/>
  <c r="Q1997" i="1"/>
  <c r="AD1997" i="1" s="1"/>
  <c r="U1997" i="1"/>
  <c r="U1949" i="1"/>
  <c r="Q1949" i="1"/>
  <c r="AD1949" i="1" s="1"/>
  <c r="R1949" i="1"/>
  <c r="U1941" i="1"/>
  <c r="Q1941" i="1"/>
  <c r="AD1941" i="1" s="1"/>
  <c r="R1941" i="1"/>
  <c r="R1836" i="1"/>
  <c r="U1836" i="1"/>
  <c r="Q1836" i="1"/>
  <c r="AD1836" i="1" s="1"/>
  <c r="R1828" i="1"/>
  <c r="U1828" i="1"/>
  <c r="Q1828" i="1"/>
  <c r="AD1828" i="1" s="1"/>
  <c r="R1816" i="1"/>
  <c r="U1816" i="1"/>
  <c r="Q1816" i="1"/>
  <c r="AD1816" i="1" s="1"/>
  <c r="R1808" i="1"/>
  <c r="U1808" i="1"/>
  <c r="Q1808" i="1"/>
  <c r="AD1808" i="1" s="1"/>
  <c r="R1800" i="1"/>
  <c r="U1800" i="1"/>
  <c r="Q1800" i="1"/>
  <c r="AD1800" i="1" s="1"/>
  <c r="U1952" i="1"/>
  <c r="Q1952" i="1"/>
  <c r="AD1952" i="1" s="1"/>
  <c r="R1952" i="1"/>
  <c r="U1934" i="1"/>
  <c r="Q1934" i="1"/>
  <c r="AD1934" i="1" s="1"/>
  <c r="R1934" i="1"/>
  <c r="R1535" i="1"/>
  <c r="U1535" i="1"/>
  <c r="Q1535" i="1"/>
  <c r="AD1535" i="1" s="1"/>
  <c r="R1527" i="1"/>
  <c r="Q1527" i="1"/>
  <c r="AD1527" i="1" s="1"/>
  <c r="U1527" i="1"/>
  <c r="U1774" i="1"/>
  <c r="Q1774" i="1"/>
  <c r="AD1774" i="1" s="1"/>
  <c r="R1774" i="1"/>
  <c r="AD1304" i="1"/>
  <c r="U1397" i="1"/>
  <c r="Q1397" i="1"/>
  <c r="AD1397" i="1" s="1"/>
  <c r="R1397" i="1"/>
  <c r="U1319" i="1"/>
  <c r="Q1319" i="1"/>
  <c r="AD1319" i="1" s="1"/>
  <c r="R1319" i="1"/>
  <c r="U1299" i="1"/>
  <c r="Q1299" i="1"/>
  <c r="AD1299" i="1" s="1"/>
  <c r="R1299" i="1"/>
  <c r="U1447" i="1"/>
  <c r="Q1447" i="1"/>
  <c r="AD1447" i="1" s="1"/>
  <c r="R1447" i="1"/>
  <c r="U1383" i="1"/>
  <c r="Q1383" i="1"/>
  <c r="AD1383" i="1" s="1"/>
  <c r="R1383" i="1"/>
  <c r="U1337" i="1"/>
  <c r="Q1337" i="1"/>
  <c r="AD1337" i="1" s="1"/>
  <c r="R1337" i="1"/>
  <c r="U1269" i="1"/>
  <c r="Q1269" i="1"/>
  <c r="AD1269" i="1" s="1"/>
  <c r="R1269" i="1"/>
  <c r="U1401" i="1"/>
  <c r="Q1401" i="1"/>
  <c r="AD1401" i="1" s="1"/>
  <c r="R1401" i="1"/>
  <c r="U1271" i="1"/>
  <c r="Q1271" i="1"/>
  <c r="AD1271" i="1" s="1"/>
  <c r="R1271" i="1"/>
  <c r="U1451" i="1"/>
  <c r="Q1451" i="1"/>
  <c r="AD1451" i="1" s="1"/>
  <c r="R1451" i="1"/>
  <c r="U1459" i="1"/>
  <c r="Q1459" i="1"/>
  <c r="AD1459" i="1" s="1"/>
  <c r="R1459" i="1"/>
  <c r="U1503" i="1"/>
  <c r="Q1503" i="1"/>
  <c r="AD1503" i="1" s="1"/>
  <c r="R1503" i="1"/>
  <c r="Q1226" i="1"/>
  <c r="AD1226" i="1" s="1"/>
  <c r="U1226" i="1"/>
  <c r="R1226" i="1"/>
  <c r="Q1162" i="1"/>
  <c r="AD1162" i="1" s="1"/>
  <c r="U1162" i="1"/>
  <c r="R1162" i="1"/>
  <c r="Q1098" i="1"/>
  <c r="AD1098" i="1" s="1"/>
  <c r="U1098" i="1"/>
  <c r="R1098" i="1"/>
  <c r="Q1022" i="1"/>
  <c r="AD1022" i="1" s="1"/>
  <c r="U1022" i="1"/>
  <c r="R1022" i="1"/>
  <c r="Q1228" i="1"/>
  <c r="AD1228" i="1" s="1"/>
  <c r="U1228" i="1"/>
  <c r="R1228" i="1"/>
  <c r="Q1158" i="1"/>
  <c r="AD1158" i="1" s="1"/>
  <c r="U1158" i="1"/>
  <c r="R1158" i="1"/>
  <c r="Q1128" i="1"/>
  <c r="AD1128" i="1" s="1"/>
  <c r="U1128" i="1"/>
  <c r="R1128" i="1"/>
  <c r="Q1034" i="1"/>
  <c r="AD1034" i="1" s="1"/>
  <c r="R1034" i="1"/>
  <c r="U1034" i="1"/>
  <c r="R929" i="1"/>
  <c r="U929" i="1"/>
  <c r="Q929" i="1"/>
  <c r="AD929" i="1" s="1"/>
  <c r="R921" i="1"/>
  <c r="U921" i="1"/>
  <c r="Q921" i="1"/>
  <c r="AD921" i="1" s="1"/>
  <c r="R905" i="1"/>
  <c r="U905" i="1"/>
  <c r="Q905" i="1"/>
  <c r="AD905" i="1" s="1"/>
  <c r="R897" i="1"/>
  <c r="U897" i="1"/>
  <c r="Q897" i="1"/>
  <c r="AD897" i="1" s="1"/>
  <c r="R889" i="1"/>
  <c r="U889" i="1"/>
  <c r="Q889" i="1"/>
  <c r="AD889" i="1" s="1"/>
  <c r="R881" i="1"/>
  <c r="U881" i="1"/>
  <c r="Q881" i="1"/>
  <c r="AD881" i="1" s="1"/>
  <c r="R873" i="1"/>
  <c r="U873" i="1"/>
  <c r="Q873" i="1"/>
  <c r="AD873" i="1" s="1"/>
  <c r="R865" i="1"/>
  <c r="U865" i="1"/>
  <c r="Q865" i="1"/>
  <c r="AD865" i="1" s="1"/>
  <c r="R857" i="1"/>
  <c r="U857" i="1"/>
  <c r="Q857" i="1"/>
  <c r="AD857" i="1" s="1"/>
  <c r="R849" i="1"/>
  <c r="U849" i="1"/>
  <c r="Q849" i="1"/>
  <c r="AD849" i="1" s="1"/>
  <c r="R841" i="1"/>
  <c r="U841" i="1"/>
  <c r="Q841" i="1"/>
  <c r="AD841" i="1" s="1"/>
  <c r="U812" i="1"/>
  <c r="Q812" i="1"/>
  <c r="AD812" i="1" s="1"/>
  <c r="R812" i="1"/>
  <c r="U804" i="1"/>
  <c r="Q804" i="1"/>
  <c r="AD804" i="1" s="1"/>
  <c r="R804" i="1"/>
  <c r="U796" i="1"/>
  <c r="Q796" i="1"/>
  <c r="AD796" i="1" s="1"/>
  <c r="R796" i="1"/>
  <c r="U788" i="1"/>
  <c r="Q788" i="1"/>
  <c r="AD788" i="1" s="1"/>
  <c r="R788" i="1"/>
  <c r="U780" i="1"/>
  <c r="Q780" i="1"/>
  <c r="AD780" i="1" s="1"/>
  <c r="R780" i="1"/>
  <c r="U772" i="1"/>
  <c r="Q772" i="1"/>
  <c r="AD772" i="1" s="1"/>
  <c r="R772" i="1"/>
  <c r="R67" i="1"/>
  <c r="Q67" i="1"/>
  <c r="AD67" i="1" s="1"/>
  <c r="U67" i="1"/>
  <c r="R49" i="1"/>
  <c r="Q49" i="1"/>
  <c r="AD49" i="1" s="1"/>
  <c r="U49" i="1"/>
  <c r="R41" i="1"/>
  <c r="Q41" i="1"/>
  <c r="AD41" i="1" s="1"/>
  <c r="U41" i="1"/>
  <c r="R33" i="1"/>
  <c r="Q33" i="1"/>
  <c r="AD33" i="1" s="1"/>
  <c r="U33" i="1"/>
  <c r="R25" i="1"/>
  <c r="Q25" i="1"/>
  <c r="AD25" i="1" s="1"/>
  <c r="U25" i="1"/>
  <c r="Q1204" i="1"/>
  <c r="AD1204" i="1" s="1"/>
  <c r="U1204" i="1"/>
  <c r="R1204" i="1"/>
  <c r="Q1134" i="1"/>
  <c r="AD1134" i="1" s="1"/>
  <c r="U1134" i="1"/>
  <c r="R1134" i="1"/>
  <c r="Q1104" i="1"/>
  <c r="AD1104" i="1" s="1"/>
  <c r="U1104" i="1"/>
  <c r="R1104" i="1"/>
  <c r="Q1026" i="1"/>
  <c r="AD1026" i="1" s="1"/>
  <c r="R1026" i="1"/>
  <c r="U1026" i="1"/>
  <c r="Q1148" i="1"/>
  <c r="AD1148" i="1" s="1"/>
  <c r="U1148" i="1"/>
  <c r="R1148" i="1"/>
  <c r="Q1016" i="1"/>
  <c r="AD1016" i="1" s="1"/>
  <c r="R1016" i="1"/>
  <c r="U1016" i="1"/>
  <c r="U982" i="1"/>
  <c r="Q982" i="1"/>
  <c r="AD982" i="1" s="1"/>
  <c r="R982" i="1"/>
  <c r="U705" i="1"/>
  <c r="Q705" i="1"/>
  <c r="AD705" i="1" s="1"/>
  <c r="R705" i="1"/>
  <c r="Q1188" i="1"/>
  <c r="AD1188" i="1" s="1"/>
  <c r="U1188" i="1"/>
  <c r="R1188" i="1"/>
  <c r="Q1184" i="1"/>
  <c r="AD1184" i="1" s="1"/>
  <c r="U1184" i="1"/>
  <c r="R1184" i="1"/>
  <c r="Q1150" i="1"/>
  <c r="AD1150" i="1" s="1"/>
  <c r="U1150" i="1"/>
  <c r="R1150" i="1"/>
  <c r="U802" i="1"/>
  <c r="Q802" i="1"/>
  <c r="AD802" i="1" s="1"/>
  <c r="R802" i="1"/>
  <c r="U786" i="1"/>
  <c r="Q786" i="1"/>
  <c r="AD786" i="1" s="1"/>
  <c r="R786" i="1"/>
  <c r="Q592" i="1"/>
  <c r="AD592" i="1" s="1"/>
  <c r="U592" i="1"/>
  <c r="R592" i="1"/>
  <c r="R479" i="1"/>
  <c r="U479" i="1"/>
  <c r="Q479" i="1"/>
  <c r="AD479" i="1" s="1"/>
  <c r="Q588" i="1"/>
  <c r="AD588" i="1" s="1"/>
  <c r="R588" i="1"/>
  <c r="U588" i="1"/>
  <c r="Q544" i="1"/>
  <c r="AD544" i="1" s="1"/>
  <c r="R544" i="1"/>
  <c r="U544" i="1"/>
  <c r="Q535" i="1"/>
  <c r="AD535" i="1" s="1"/>
  <c r="R535" i="1"/>
  <c r="U535" i="1"/>
  <c r="U447" i="1"/>
  <c r="R447" i="1"/>
  <c r="Q447" i="1"/>
  <c r="AD447" i="1" s="1"/>
  <c r="U644" i="1"/>
  <c r="R644" i="1"/>
  <c r="Q644" i="1"/>
  <c r="AD644" i="1" s="1"/>
  <c r="R521" i="1"/>
  <c r="Q521" i="1"/>
  <c r="AD521" i="1" s="1"/>
  <c r="U521" i="1"/>
  <c r="Q373" i="1"/>
  <c r="AD373" i="1" s="1"/>
  <c r="U373" i="1"/>
  <c r="R373" i="1"/>
  <c r="Q381" i="1"/>
  <c r="AD381" i="1" s="1"/>
  <c r="U381" i="1"/>
  <c r="R381" i="1"/>
  <c r="Q389" i="1"/>
  <c r="AD389" i="1" s="1"/>
  <c r="U389" i="1"/>
  <c r="R389" i="1"/>
  <c r="Q397" i="1"/>
  <c r="AD397" i="1" s="1"/>
  <c r="U397" i="1"/>
  <c r="R397" i="1"/>
  <c r="U2410" i="1"/>
  <c r="Q2410" i="1"/>
  <c r="AD2410" i="1" s="1"/>
  <c r="R2410" i="1"/>
  <c r="U2371" i="1"/>
  <c r="Q2371" i="1"/>
  <c r="AD2371" i="1" s="1"/>
  <c r="R2371" i="1"/>
  <c r="U2347" i="1"/>
  <c r="Q2347" i="1"/>
  <c r="AD2347" i="1" s="1"/>
  <c r="R2347" i="1"/>
  <c r="U2333" i="1"/>
  <c r="R2333" i="1"/>
  <c r="Q2333" i="1"/>
  <c r="AD2333" i="1" s="1"/>
  <c r="U2349" i="1"/>
  <c r="Q2349" i="1"/>
  <c r="AD2349" i="1" s="1"/>
  <c r="R2349" i="1"/>
  <c r="R2152" i="1"/>
  <c r="U2152" i="1"/>
  <c r="Q2152" i="1"/>
  <c r="AD2152" i="1" s="1"/>
  <c r="R2136" i="1"/>
  <c r="U2136" i="1"/>
  <c r="Q2136" i="1"/>
  <c r="AD2136" i="1" s="1"/>
  <c r="R2112" i="1"/>
  <c r="U2112" i="1"/>
  <c r="Q2112" i="1"/>
  <c r="AD2112" i="1" s="1"/>
  <c r="R2325" i="1"/>
  <c r="Q2325" i="1"/>
  <c r="AD2325" i="1" s="1"/>
  <c r="U2325" i="1"/>
  <c r="U2231" i="1"/>
  <c r="Q2231" i="1"/>
  <c r="AD2231" i="1" s="1"/>
  <c r="R2231" i="1"/>
  <c r="U2185" i="1"/>
  <c r="R2185" i="1"/>
  <c r="Q2185" i="1"/>
  <c r="AD2185" i="1" s="1"/>
  <c r="U2153" i="1"/>
  <c r="Q2153" i="1"/>
  <c r="AD2153" i="1" s="1"/>
  <c r="R2153" i="1"/>
  <c r="U2121" i="1"/>
  <c r="Q2121" i="1"/>
  <c r="AD2121" i="1" s="1"/>
  <c r="R2121" i="1"/>
  <c r="Q2179" i="1"/>
  <c r="AD2179" i="1" s="1"/>
  <c r="U2179" i="1"/>
  <c r="R2179" i="1"/>
  <c r="Q2115" i="1"/>
  <c r="AD2115" i="1" s="1"/>
  <c r="R2115" i="1"/>
  <c r="U2115" i="1"/>
  <c r="U2035" i="1"/>
  <c r="R2035" i="1"/>
  <c r="Q2035" i="1"/>
  <c r="AD2035" i="1" s="1"/>
  <c r="U2051" i="1"/>
  <c r="Q2051" i="1"/>
  <c r="AD2051" i="1" s="1"/>
  <c r="R2051" i="1"/>
  <c r="U1943" i="1"/>
  <c r="R1943" i="1"/>
  <c r="Q1943" i="1"/>
  <c r="AD1943" i="1" s="1"/>
  <c r="U2025" i="1"/>
  <c r="R2025" i="1"/>
  <c r="Q2025" i="1"/>
  <c r="AD2025" i="1" s="1"/>
  <c r="U1932" i="1"/>
  <c r="Q1932" i="1"/>
  <c r="AD1932" i="1" s="1"/>
  <c r="U1908" i="1"/>
  <c r="R1908" i="1"/>
  <c r="Q1908" i="1"/>
  <c r="AD1908" i="1" s="1"/>
  <c r="U1884" i="1"/>
  <c r="R1884" i="1"/>
  <c r="Q1884" i="1"/>
  <c r="AD1884" i="1" s="1"/>
  <c r="U1860" i="1"/>
  <c r="R1860" i="1"/>
  <c r="Q1860" i="1"/>
  <c r="AD1860" i="1" s="1"/>
  <c r="R1605" i="1"/>
  <c r="U1605" i="1"/>
  <c r="Q1605" i="1"/>
  <c r="R1593" i="1"/>
  <c r="U1593" i="1"/>
  <c r="Q1593" i="1"/>
  <c r="AD1593" i="1" s="1"/>
  <c r="R1577" i="1"/>
  <c r="Q1577" i="1"/>
  <c r="AD1577" i="1" s="1"/>
  <c r="U1577" i="1"/>
  <c r="R1553" i="1"/>
  <c r="U1553" i="1"/>
  <c r="Q1553" i="1"/>
  <c r="AD1553" i="1" s="1"/>
  <c r="R1529" i="1"/>
  <c r="U1529" i="1"/>
  <c r="Q1529" i="1"/>
  <c r="AD1529" i="1" s="1"/>
  <c r="AD1463" i="1"/>
  <c r="U1505" i="1"/>
  <c r="Q1505" i="1"/>
  <c r="AD1505" i="1" s="1"/>
  <c r="R1505" i="1"/>
  <c r="U1488" i="1"/>
  <c r="Q1488" i="1"/>
  <c r="AD1488" i="1" s="1"/>
  <c r="R1488" i="1"/>
  <c r="U1445" i="1"/>
  <c r="Q1445" i="1"/>
  <c r="AD1445" i="1" s="1"/>
  <c r="R1445" i="1"/>
  <c r="U1413" i="1"/>
  <c r="Q1413" i="1"/>
  <c r="AD1413" i="1" s="1"/>
  <c r="R1413" i="1"/>
  <c r="Q1500" i="1"/>
  <c r="AD1500" i="1" s="1"/>
  <c r="U1500" i="1"/>
  <c r="R1500" i="1"/>
  <c r="Q979" i="1"/>
  <c r="AD979" i="1" s="1"/>
  <c r="U979" i="1"/>
  <c r="R979" i="1"/>
  <c r="U967" i="1"/>
  <c r="R967" i="1"/>
  <c r="Q967" i="1"/>
  <c r="AD967" i="1" s="1"/>
  <c r="Q955" i="1"/>
  <c r="AD955" i="1" s="1"/>
  <c r="U955" i="1"/>
  <c r="R955" i="1"/>
  <c r="R386" i="1"/>
  <c r="Q386" i="1"/>
  <c r="AD386" i="1" s="1"/>
  <c r="U386" i="1"/>
  <c r="R378" i="1"/>
  <c r="Q378" i="1"/>
  <c r="AD378" i="1" s="1"/>
  <c r="U378" i="1"/>
  <c r="R177" i="1"/>
  <c r="U177" i="1"/>
  <c r="Q177" i="1"/>
  <c r="AD177" i="1" s="1"/>
  <c r="R145" i="1"/>
  <c r="U145" i="1"/>
  <c r="Q145" i="1"/>
  <c r="AD145" i="1" s="1"/>
  <c r="R121" i="1"/>
  <c r="U121" i="1"/>
  <c r="Q121" i="1"/>
  <c r="AD121" i="1" s="1"/>
  <c r="R97" i="1"/>
  <c r="U97" i="1"/>
  <c r="Q97" i="1"/>
  <c r="AD97" i="1" s="1"/>
  <c r="R73" i="1"/>
  <c r="Q73" i="1"/>
  <c r="AD73" i="1" s="1"/>
  <c r="U73" i="1"/>
  <c r="R43" i="1"/>
  <c r="U43" i="1"/>
  <c r="Q43" i="1"/>
  <c r="AD43" i="1" s="1"/>
  <c r="R19" i="1"/>
  <c r="U19" i="1"/>
  <c r="Q19" i="1"/>
  <c r="AD19" i="1" s="1"/>
  <c r="U1379" i="1"/>
  <c r="Q1379" i="1"/>
  <c r="AD1379" i="1" s="1"/>
  <c r="R1379" i="1"/>
  <c r="Q1004" i="1"/>
  <c r="AD1004" i="1" s="1"/>
  <c r="U1004" i="1"/>
  <c r="R1004" i="1"/>
  <c r="U904" i="1"/>
  <c r="Q904" i="1"/>
  <c r="AD904" i="1" s="1"/>
  <c r="R904" i="1"/>
  <c r="U856" i="1"/>
  <c r="Q856" i="1"/>
  <c r="AD856" i="1" s="1"/>
  <c r="R856" i="1"/>
  <c r="R787" i="1"/>
  <c r="Q787" i="1"/>
  <c r="AD787" i="1" s="1"/>
  <c r="U787" i="1"/>
  <c r="U641" i="1"/>
  <c r="Q641" i="1"/>
  <c r="AD641" i="1" s="1"/>
  <c r="R641" i="1"/>
  <c r="Q550" i="1"/>
  <c r="AD550" i="1" s="1"/>
  <c r="U550" i="1"/>
  <c r="R550" i="1"/>
  <c r="U680" i="1"/>
  <c r="R680" i="1"/>
  <c r="Q680" i="1"/>
  <c r="AD680" i="1" s="1"/>
  <c r="R339" i="1"/>
  <c r="Q339" i="1"/>
  <c r="AD339" i="1" s="1"/>
  <c r="U339" i="1"/>
  <c r="R347" i="1"/>
  <c r="Q347" i="1"/>
  <c r="AD347" i="1" s="1"/>
  <c r="U347" i="1"/>
  <c r="R355" i="1"/>
  <c r="Q355" i="1"/>
  <c r="AD355" i="1" s="1"/>
  <c r="U355" i="1"/>
  <c r="R2026" i="1"/>
  <c r="U2026" i="1"/>
  <c r="Q2026" i="1"/>
  <c r="AD2026" i="1" s="1"/>
  <c r="R2000" i="1"/>
  <c r="U2000" i="1"/>
  <c r="Q2000" i="1"/>
  <c r="AD2000" i="1" s="1"/>
  <c r="R1992" i="1"/>
  <c r="U1992" i="1"/>
  <c r="Q1992" i="1"/>
  <c r="AD1992" i="1" s="1"/>
  <c r="R1984" i="1"/>
  <c r="U1984" i="1"/>
  <c r="Q1984" i="1"/>
  <c r="AD1984" i="1" s="1"/>
  <c r="R1976" i="1"/>
  <c r="U1976" i="1"/>
  <c r="Q1976" i="1"/>
  <c r="AD1976" i="1" s="1"/>
  <c r="R1968" i="1"/>
  <c r="U1968" i="1"/>
  <c r="Q1968" i="1"/>
  <c r="AD1968" i="1" s="1"/>
  <c r="Q2203" i="1"/>
  <c r="AD2203" i="1" s="1"/>
  <c r="U2203" i="1"/>
  <c r="R2203" i="1"/>
  <c r="Q2139" i="1"/>
  <c r="AD2139" i="1" s="1"/>
  <c r="U2139" i="1"/>
  <c r="R2139" i="1"/>
  <c r="R2141" i="1"/>
  <c r="Q2141" i="1"/>
  <c r="AD2141" i="1" s="1"/>
  <c r="U2141" i="1"/>
  <c r="R2109" i="1"/>
  <c r="Q2109" i="1"/>
  <c r="AD2109" i="1" s="1"/>
  <c r="U2109" i="1"/>
  <c r="U1942" i="1"/>
  <c r="Q1942" i="1"/>
  <c r="AD1942" i="1" s="1"/>
  <c r="R1942" i="1"/>
  <c r="U1938" i="1"/>
  <c r="Q1938" i="1"/>
  <c r="AD1938" i="1" s="1"/>
  <c r="R1938" i="1"/>
  <c r="R1489" i="1"/>
  <c r="Q1489" i="1"/>
  <c r="AD1489" i="1" s="1"/>
  <c r="U1489" i="1"/>
  <c r="R1485" i="1"/>
  <c r="U1485" i="1"/>
  <c r="Q1485" i="1"/>
  <c r="AD1485" i="1" s="1"/>
  <c r="R1481" i="1"/>
  <c r="Q1481" i="1"/>
  <c r="AD1481" i="1" s="1"/>
  <c r="U1481" i="1"/>
  <c r="R1477" i="1"/>
  <c r="U1477" i="1"/>
  <c r="Q1477" i="1"/>
  <c r="AD1477" i="1" s="1"/>
  <c r="R1473" i="1"/>
  <c r="Q1473" i="1"/>
  <c r="AD1473" i="1" s="1"/>
  <c r="U1473" i="1"/>
  <c r="R1469" i="1"/>
  <c r="U1469" i="1"/>
  <c r="Q1469" i="1"/>
  <c r="AD1469" i="1" s="1"/>
  <c r="R1465" i="1"/>
  <c r="Q1465" i="1"/>
  <c r="AD1465" i="1" s="1"/>
  <c r="U1465" i="1"/>
  <c r="R1358" i="1"/>
  <c r="U1358" i="1"/>
  <c r="Q1358" i="1"/>
  <c r="AD1358" i="1" s="1"/>
  <c r="R1354" i="1"/>
  <c r="Q1354" i="1"/>
  <c r="AD1354" i="1" s="1"/>
  <c r="U1354" i="1"/>
  <c r="R1350" i="1"/>
  <c r="U1350" i="1"/>
  <c r="Q1350" i="1"/>
  <c r="AD1350" i="1" s="1"/>
  <c r="R1346" i="1"/>
  <c r="U1346" i="1"/>
  <c r="Q1346" i="1"/>
  <c r="AD1346" i="1" s="1"/>
  <c r="R1314" i="1"/>
  <c r="Q1314" i="1"/>
  <c r="AD1314" i="1" s="1"/>
  <c r="U1314" i="1"/>
  <c r="R1310" i="1"/>
  <c r="U1310" i="1"/>
  <c r="Q1310" i="1"/>
  <c r="AD1310" i="1" s="1"/>
  <c r="R1306" i="1"/>
  <c r="Q1306" i="1"/>
  <c r="AD1306" i="1" s="1"/>
  <c r="U1306" i="1"/>
  <c r="U1243" i="1"/>
  <c r="Q1243" i="1"/>
  <c r="AD1243" i="1" s="1"/>
  <c r="R1243" i="1"/>
  <c r="U1239" i="1"/>
  <c r="Q1239" i="1"/>
  <c r="AD1239" i="1" s="1"/>
  <c r="R1239" i="1"/>
  <c r="U1235" i="1"/>
  <c r="Q1235" i="1"/>
  <c r="AD1235" i="1" s="1"/>
  <c r="R1235" i="1"/>
  <c r="U1231" i="1"/>
  <c r="Q1231" i="1"/>
  <c r="AD1231" i="1" s="1"/>
  <c r="R1231" i="1"/>
  <c r="U1211" i="1"/>
  <c r="Q1211" i="1"/>
  <c r="AD1211" i="1" s="1"/>
  <c r="R1211" i="1"/>
  <c r="U1207" i="1"/>
  <c r="Q1207" i="1"/>
  <c r="AD1207" i="1" s="1"/>
  <c r="R1207" i="1"/>
  <c r="U1203" i="1"/>
  <c r="Q1203" i="1"/>
  <c r="AD1203" i="1" s="1"/>
  <c r="R1203" i="1"/>
  <c r="U1199" i="1"/>
  <c r="Q1199" i="1"/>
  <c r="AD1199" i="1" s="1"/>
  <c r="R1199" i="1"/>
  <c r="U1179" i="1"/>
  <c r="Q1179" i="1"/>
  <c r="AD1179" i="1" s="1"/>
  <c r="R1179" i="1"/>
  <c r="U1175" i="1"/>
  <c r="Q1175" i="1"/>
  <c r="AD1175" i="1" s="1"/>
  <c r="R1175" i="1"/>
  <c r="U1171" i="1"/>
  <c r="Q1171" i="1"/>
  <c r="AD1171" i="1" s="1"/>
  <c r="R1171" i="1"/>
  <c r="U1167" i="1"/>
  <c r="Q1167" i="1"/>
  <c r="AD1167" i="1" s="1"/>
  <c r="R1167" i="1"/>
  <c r="U1147" i="1"/>
  <c r="Q1147" i="1"/>
  <c r="AD1147" i="1" s="1"/>
  <c r="R1147" i="1"/>
  <c r="U1143" i="1"/>
  <c r="Q1143" i="1"/>
  <c r="AD1143" i="1" s="1"/>
  <c r="R1143" i="1"/>
  <c r="U1139" i="1"/>
  <c r="Q1139" i="1"/>
  <c r="AD1139" i="1" s="1"/>
  <c r="R1139" i="1"/>
  <c r="U1135" i="1"/>
  <c r="Q1135" i="1"/>
  <c r="AD1135" i="1" s="1"/>
  <c r="R1135" i="1"/>
  <c r="U1115" i="1"/>
  <c r="Q1115" i="1"/>
  <c r="AD1115" i="1" s="1"/>
  <c r="R1115" i="1"/>
  <c r="U1111" i="1"/>
  <c r="Q1111" i="1"/>
  <c r="AD1111" i="1" s="1"/>
  <c r="R1111" i="1"/>
  <c r="U1107" i="1"/>
  <c r="Q1107" i="1"/>
  <c r="AD1107" i="1" s="1"/>
  <c r="R1107" i="1"/>
  <c r="U1103" i="1"/>
  <c r="Q1103" i="1"/>
  <c r="AD1103" i="1" s="1"/>
  <c r="R1103" i="1"/>
  <c r="U1067" i="1"/>
  <c r="Q1067" i="1"/>
  <c r="AD1067" i="1" s="1"/>
  <c r="R1067" i="1"/>
  <c r="U1059" i="1"/>
  <c r="Q1059" i="1"/>
  <c r="AD1059" i="1" s="1"/>
  <c r="R1059" i="1"/>
  <c r="U1035" i="1"/>
  <c r="Q1035" i="1"/>
  <c r="AD1035" i="1" s="1"/>
  <c r="R1035" i="1"/>
  <c r="U1027" i="1"/>
  <c r="Q1027" i="1"/>
  <c r="AD1027" i="1" s="1"/>
  <c r="R1027" i="1"/>
  <c r="U1003" i="1"/>
  <c r="Q1003" i="1"/>
  <c r="AD1003" i="1" s="1"/>
  <c r="R1003" i="1"/>
  <c r="Q1202" i="1"/>
  <c r="AD1202" i="1" s="1"/>
  <c r="U1202" i="1"/>
  <c r="R1202" i="1"/>
  <c r="Q1138" i="1"/>
  <c r="AD1138" i="1" s="1"/>
  <c r="U1138" i="1"/>
  <c r="R1138" i="1"/>
  <c r="Q1196" i="1"/>
  <c r="AD1196" i="1" s="1"/>
  <c r="U1196" i="1"/>
  <c r="R1196" i="1"/>
  <c r="Q1126" i="1"/>
  <c r="AD1126" i="1" s="1"/>
  <c r="U1126" i="1"/>
  <c r="R1126" i="1"/>
  <c r="Q1096" i="1"/>
  <c r="AD1096" i="1" s="1"/>
  <c r="U1096" i="1"/>
  <c r="R1096" i="1"/>
  <c r="Q1002" i="1"/>
  <c r="AD1002" i="1" s="1"/>
  <c r="R1002" i="1"/>
  <c r="U1002" i="1"/>
  <c r="U970" i="1"/>
  <c r="Q970" i="1"/>
  <c r="AD970" i="1" s="1"/>
  <c r="R970" i="1"/>
  <c r="R354" i="1"/>
  <c r="Q354" i="1"/>
  <c r="AD354" i="1" s="1"/>
  <c r="U354" i="1"/>
  <c r="R346" i="1"/>
  <c r="Q346" i="1"/>
  <c r="AD346" i="1" s="1"/>
  <c r="U346" i="1"/>
  <c r="R338" i="1"/>
  <c r="Q338" i="1"/>
  <c r="AD338" i="1" s="1"/>
  <c r="U338" i="1"/>
  <c r="R330" i="1"/>
  <c r="Q330" i="1"/>
  <c r="AD330" i="1" s="1"/>
  <c r="U330" i="1"/>
  <c r="R322" i="1"/>
  <c r="Q322" i="1"/>
  <c r="AD322" i="1" s="1"/>
  <c r="U322" i="1"/>
  <c r="R299" i="1"/>
  <c r="Q299" i="1"/>
  <c r="AD299" i="1" s="1"/>
  <c r="U299" i="1"/>
  <c r="R291" i="1"/>
  <c r="Q291" i="1"/>
  <c r="AD291" i="1" s="1"/>
  <c r="U291" i="1"/>
  <c r="R283" i="1"/>
  <c r="Q283" i="1"/>
  <c r="AD283" i="1" s="1"/>
  <c r="U283" i="1"/>
  <c r="R275" i="1"/>
  <c r="Q275" i="1"/>
  <c r="AD275" i="1" s="1"/>
  <c r="U275" i="1"/>
  <c r="R267" i="1"/>
  <c r="Q267" i="1"/>
  <c r="AD267" i="1" s="1"/>
  <c r="U267" i="1"/>
  <c r="R259" i="1"/>
  <c r="Q259" i="1"/>
  <c r="AD259" i="1" s="1"/>
  <c r="U259" i="1"/>
  <c r="R251" i="1"/>
  <c r="Q251" i="1"/>
  <c r="AD251" i="1" s="1"/>
  <c r="U251" i="1"/>
  <c r="R243" i="1"/>
  <c r="Q243" i="1"/>
  <c r="AD243" i="1" s="1"/>
  <c r="U243" i="1"/>
  <c r="R235" i="1"/>
  <c r="Q235" i="1"/>
  <c r="AD235" i="1" s="1"/>
  <c r="U235" i="1"/>
  <c r="R89" i="1"/>
  <c r="Q89" i="1"/>
  <c r="AD89" i="1" s="1"/>
  <c r="U89" i="1"/>
  <c r="R81" i="1"/>
  <c r="Q81" i="1"/>
  <c r="AD81" i="1" s="1"/>
  <c r="U81" i="1"/>
  <c r="Q988" i="1"/>
  <c r="AD988" i="1" s="1"/>
  <c r="R988" i="1"/>
  <c r="U988" i="1"/>
  <c r="U902" i="1"/>
  <c r="Q902" i="1"/>
  <c r="AD902" i="1" s="1"/>
  <c r="R902" i="1"/>
  <c r="U894" i="1"/>
  <c r="Q894" i="1"/>
  <c r="AD894" i="1" s="1"/>
  <c r="R894" i="1"/>
  <c r="U886" i="1"/>
  <c r="Q886" i="1"/>
  <c r="AD886" i="1" s="1"/>
  <c r="R886" i="1"/>
  <c r="U878" i="1"/>
  <c r="Q878" i="1"/>
  <c r="AD878" i="1" s="1"/>
  <c r="R878" i="1"/>
  <c r="U870" i="1"/>
  <c r="Q870" i="1"/>
  <c r="AD870" i="1" s="1"/>
  <c r="R870" i="1"/>
  <c r="U862" i="1"/>
  <c r="Q862" i="1"/>
  <c r="AD862" i="1" s="1"/>
  <c r="R862" i="1"/>
  <c r="U854" i="1"/>
  <c r="Q854" i="1"/>
  <c r="AD854" i="1" s="1"/>
  <c r="R854" i="1"/>
  <c r="U846" i="1"/>
  <c r="Q846" i="1"/>
  <c r="AD846" i="1" s="1"/>
  <c r="R846" i="1"/>
  <c r="U838" i="1"/>
  <c r="Q838" i="1"/>
  <c r="AD838" i="1" s="1"/>
  <c r="R838" i="1"/>
  <c r="Q1244" i="1"/>
  <c r="AD1244" i="1" s="1"/>
  <c r="U1244" i="1"/>
  <c r="R1244" i="1"/>
  <c r="Q1174" i="1"/>
  <c r="AD1174" i="1" s="1"/>
  <c r="U1174" i="1"/>
  <c r="R1174" i="1"/>
  <c r="Q1144" i="1"/>
  <c r="AD1144" i="1" s="1"/>
  <c r="U1144" i="1"/>
  <c r="R1144" i="1"/>
  <c r="Q1082" i="1"/>
  <c r="AD1082" i="1" s="1"/>
  <c r="R1082" i="1"/>
  <c r="U1082" i="1"/>
  <c r="U958" i="1"/>
  <c r="Q958" i="1"/>
  <c r="AD958" i="1" s="1"/>
  <c r="R958" i="1"/>
  <c r="U814" i="1"/>
  <c r="Q814" i="1"/>
  <c r="AD814" i="1" s="1"/>
  <c r="R814" i="1"/>
  <c r="Q1182" i="1"/>
  <c r="AD1182" i="1" s="1"/>
  <c r="U1182" i="1"/>
  <c r="R1182" i="1"/>
  <c r="Q1010" i="1"/>
  <c r="AD1010" i="1" s="1"/>
  <c r="R1010" i="1"/>
  <c r="U1010" i="1"/>
  <c r="U713" i="1"/>
  <c r="Q713" i="1"/>
  <c r="AD713" i="1" s="1"/>
  <c r="R713" i="1"/>
  <c r="Q1008" i="1"/>
  <c r="AD1008" i="1" s="1"/>
  <c r="U1008" i="1"/>
  <c r="R1008" i="1"/>
  <c r="R827" i="1"/>
  <c r="Q827" i="1"/>
  <c r="AD827" i="1" s="1"/>
  <c r="U827" i="1"/>
  <c r="Q1074" i="1"/>
  <c r="AD1074" i="1" s="1"/>
  <c r="R1074" i="1"/>
  <c r="U1074" i="1"/>
  <c r="U964" i="1"/>
  <c r="Q964" i="1"/>
  <c r="AD964" i="1" s="1"/>
  <c r="R964" i="1"/>
  <c r="Q1072" i="1"/>
  <c r="AD1072" i="1" s="1"/>
  <c r="U1072" i="1"/>
  <c r="R1072" i="1"/>
  <c r="U798" i="1"/>
  <c r="Q798" i="1"/>
  <c r="AD798" i="1" s="1"/>
  <c r="R798" i="1"/>
  <c r="U782" i="1"/>
  <c r="Q782" i="1"/>
  <c r="AD782" i="1" s="1"/>
  <c r="R782" i="1"/>
  <c r="U765" i="1"/>
  <c r="Q765" i="1"/>
  <c r="AD765" i="1" s="1"/>
  <c r="R765" i="1"/>
  <c r="U749" i="1"/>
  <c r="Q749" i="1"/>
  <c r="AD749" i="1" s="1"/>
  <c r="R749" i="1"/>
  <c r="U733" i="1"/>
  <c r="Q733" i="1"/>
  <c r="AD733" i="1" s="1"/>
  <c r="R733" i="1"/>
  <c r="Q632" i="1"/>
  <c r="AD632" i="1" s="1"/>
  <c r="U632" i="1"/>
  <c r="R632" i="1"/>
  <c r="Q568" i="1"/>
  <c r="AD568" i="1" s="1"/>
  <c r="U568" i="1"/>
  <c r="R568" i="1"/>
  <c r="U685" i="1"/>
  <c r="Q685" i="1"/>
  <c r="AD685" i="1" s="1"/>
  <c r="R685" i="1"/>
  <c r="U707" i="1"/>
  <c r="Q707" i="1"/>
  <c r="AD707" i="1" s="1"/>
  <c r="R707" i="1"/>
  <c r="Q570" i="1"/>
  <c r="AD570" i="1" s="1"/>
  <c r="R570" i="1"/>
  <c r="U570" i="1"/>
  <c r="R256" i="1"/>
  <c r="Q256" i="1"/>
  <c r="AD256" i="1" s="1"/>
  <c r="U256" i="1"/>
  <c r="R280" i="1"/>
  <c r="Q280" i="1"/>
  <c r="AD280" i="1" s="1"/>
  <c r="U280" i="1"/>
  <c r="R296" i="1"/>
  <c r="Q296" i="1"/>
  <c r="AD296" i="1" s="1"/>
  <c r="U296" i="1"/>
  <c r="R315" i="1"/>
  <c r="Q315" i="1"/>
  <c r="AD315" i="1" s="1"/>
  <c r="U315" i="1"/>
  <c r="R933" i="1"/>
  <c r="Q933" i="1"/>
  <c r="AD933" i="1" s="1"/>
  <c r="U933" i="1"/>
  <c r="Q2283" i="1"/>
  <c r="AD2283" i="1" s="1"/>
  <c r="U2283" i="1"/>
  <c r="R2283" i="1"/>
  <c r="U2289" i="1"/>
  <c r="R2289" i="1"/>
  <c r="Q2289" i="1"/>
  <c r="AD2289" i="1" s="1"/>
  <c r="U2221" i="1"/>
  <c r="Q2221" i="1"/>
  <c r="AD2221" i="1" s="1"/>
  <c r="R2221" i="1"/>
  <c r="Q2253" i="1"/>
  <c r="AD2253" i="1" s="1"/>
  <c r="U2253" i="1"/>
  <c r="R2253" i="1"/>
  <c r="U1977" i="1"/>
  <c r="R1977" i="1"/>
  <c r="Q1977" i="1"/>
  <c r="AD1977" i="1" s="1"/>
  <c r="U2083" i="1"/>
  <c r="Q2083" i="1"/>
  <c r="AD2083" i="1" s="1"/>
  <c r="R2083" i="1"/>
  <c r="R1597" i="1"/>
  <c r="U1597" i="1"/>
  <c r="Q1597" i="1"/>
  <c r="AD1597" i="1" s="1"/>
  <c r="R1585" i="1"/>
  <c r="Q1585" i="1"/>
  <c r="AD1585" i="1" s="1"/>
  <c r="U1585" i="1"/>
  <c r="R1573" i="1"/>
  <c r="Q1573" i="1"/>
  <c r="AD1573" i="1" s="1"/>
  <c r="U1573" i="1"/>
  <c r="R1561" i="1"/>
  <c r="U1561" i="1"/>
  <c r="Q1561" i="1"/>
  <c r="AD1561" i="1" s="1"/>
  <c r="R1537" i="1"/>
  <c r="U1537" i="1"/>
  <c r="Q1537" i="1"/>
  <c r="AD1537" i="1" s="1"/>
  <c r="R1521" i="1"/>
  <c r="U1521" i="1"/>
  <c r="Q1521" i="1"/>
  <c r="AD1521" i="1" s="1"/>
  <c r="U1805" i="1"/>
  <c r="Q1805" i="1"/>
  <c r="AD1805" i="1" s="1"/>
  <c r="R1805" i="1"/>
  <c r="U1807" i="1"/>
  <c r="Q1807" i="1"/>
  <c r="AD1807" i="1" s="1"/>
  <c r="R1807" i="1"/>
  <c r="R1578" i="1"/>
  <c r="U1578" i="1"/>
  <c r="Q1578" i="1"/>
  <c r="AD1578" i="1" s="1"/>
  <c r="R1896" i="1"/>
  <c r="Q1896" i="1"/>
  <c r="AD1896" i="1" s="1"/>
  <c r="U1896" i="1"/>
  <c r="R1554" i="1"/>
  <c r="Q1554" i="1"/>
  <c r="AD1554" i="1" s="1"/>
  <c r="U1554" i="1"/>
  <c r="R1530" i="1"/>
  <c r="U1530" i="1"/>
  <c r="Q1530" i="1"/>
  <c r="AD1530" i="1" s="1"/>
  <c r="R1330" i="1"/>
  <c r="U1330" i="1"/>
  <c r="Q1330" i="1"/>
  <c r="AD1330" i="1" s="1"/>
  <c r="R1318" i="1"/>
  <c r="Q1318" i="1"/>
  <c r="AD1318" i="1" s="1"/>
  <c r="U1318" i="1"/>
  <c r="R1298" i="1"/>
  <c r="Q1298" i="1"/>
  <c r="AD1298" i="1" s="1"/>
  <c r="U1298" i="1"/>
  <c r="R1290" i="1"/>
  <c r="Q1290" i="1"/>
  <c r="AD1290" i="1" s="1"/>
  <c r="U1290" i="1"/>
  <c r="R1278" i="1"/>
  <c r="U1278" i="1"/>
  <c r="Q1278" i="1"/>
  <c r="AD1278" i="1" s="1"/>
  <c r="R1266" i="1"/>
  <c r="Q1266" i="1"/>
  <c r="AD1266" i="1" s="1"/>
  <c r="U1266" i="1"/>
  <c r="R1254" i="1"/>
  <c r="Q1254" i="1"/>
  <c r="AD1254" i="1" s="1"/>
  <c r="U1254" i="1"/>
  <c r="Q1114" i="1"/>
  <c r="AD1114" i="1" s="1"/>
  <c r="U1114" i="1"/>
  <c r="R1114" i="1"/>
  <c r="U975" i="1"/>
  <c r="R975" i="1"/>
  <c r="Q975" i="1"/>
  <c r="AD975" i="1" s="1"/>
  <c r="U951" i="1"/>
  <c r="R951" i="1"/>
  <c r="Q951" i="1"/>
  <c r="AD951" i="1" s="1"/>
  <c r="Q1094" i="1"/>
  <c r="AD1094" i="1" s="1"/>
  <c r="U1094" i="1"/>
  <c r="R1094" i="1"/>
  <c r="Q1000" i="1"/>
  <c r="AD1000" i="1" s="1"/>
  <c r="U1000" i="1"/>
  <c r="R1000" i="1"/>
  <c r="R917" i="1"/>
  <c r="U917" i="1"/>
  <c r="Q917" i="1"/>
  <c r="AD917" i="1" s="1"/>
  <c r="R893" i="1"/>
  <c r="U893" i="1"/>
  <c r="Q893" i="1"/>
  <c r="AD893" i="1" s="1"/>
  <c r="R869" i="1"/>
  <c r="U869" i="1"/>
  <c r="Q869" i="1"/>
  <c r="AD869" i="1" s="1"/>
  <c r="R845" i="1"/>
  <c r="U845" i="1"/>
  <c r="Q845" i="1"/>
  <c r="AD845" i="1" s="1"/>
  <c r="U808" i="1"/>
  <c r="Q808" i="1"/>
  <c r="AD808" i="1" s="1"/>
  <c r="R808" i="1"/>
  <c r="U792" i="1"/>
  <c r="Q792" i="1"/>
  <c r="AD792" i="1" s="1"/>
  <c r="R792" i="1"/>
  <c r="U776" i="1"/>
  <c r="Q776" i="1"/>
  <c r="AD776" i="1" s="1"/>
  <c r="R776" i="1"/>
  <c r="R758" i="1"/>
  <c r="U758" i="1"/>
  <c r="Q758" i="1"/>
  <c r="AD758" i="1" s="1"/>
  <c r="R726" i="1"/>
  <c r="U726" i="1"/>
  <c r="Q726" i="1"/>
  <c r="AD726" i="1" s="1"/>
  <c r="U966" i="1"/>
  <c r="Q966" i="1"/>
  <c r="AD966" i="1" s="1"/>
  <c r="R966" i="1"/>
  <c r="U769" i="1"/>
  <c r="Q769" i="1"/>
  <c r="AD769" i="1" s="1"/>
  <c r="R769" i="1"/>
  <c r="U723" i="1"/>
  <c r="Q723" i="1"/>
  <c r="AD723" i="1" s="1"/>
  <c r="R723" i="1"/>
  <c r="U810" i="1"/>
  <c r="Q810" i="1"/>
  <c r="AD810" i="1" s="1"/>
  <c r="R810" i="1"/>
  <c r="U778" i="1"/>
  <c r="Q778" i="1"/>
  <c r="AD778" i="1" s="1"/>
  <c r="R778" i="1"/>
  <c r="U691" i="1"/>
  <c r="Q691" i="1"/>
  <c r="AD691" i="1" s="1"/>
  <c r="R691" i="1"/>
  <c r="Q610" i="1"/>
  <c r="AD610" i="1" s="1"/>
  <c r="R610" i="1"/>
  <c r="U610" i="1"/>
  <c r="Q939" i="1"/>
  <c r="AD939" i="1" s="1"/>
  <c r="R939" i="1"/>
  <c r="U939" i="1"/>
  <c r="U6" i="1"/>
  <c r="Q6" i="1"/>
  <c r="AD6" i="1" s="1"/>
  <c r="R6" i="1"/>
  <c r="U8" i="1"/>
  <c r="Q8" i="1"/>
  <c r="AD8" i="1" s="1"/>
  <c r="R8" i="1"/>
  <c r="R367" i="1"/>
  <c r="Q367" i="1"/>
  <c r="AD367" i="1" s="1"/>
  <c r="U367" i="1"/>
  <c r="R375" i="1"/>
  <c r="Q375" i="1"/>
  <c r="AD375" i="1" s="1"/>
  <c r="U375" i="1"/>
  <c r="R383" i="1"/>
  <c r="Q383" i="1"/>
  <c r="AD383" i="1" s="1"/>
  <c r="U383" i="1"/>
  <c r="R391" i="1"/>
  <c r="Q391" i="1"/>
  <c r="AD391" i="1" s="1"/>
  <c r="U391" i="1"/>
  <c r="R399" i="1"/>
  <c r="Q399" i="1"/>
  <c r="AD399" i="1" s="1"/>
  <c r="U399" i="1"/>
  <c r="R2422" i="1"/>
  <c r="U2422" i="1"/>
  <c r="Q2422" i="1"/>
  <c r="AD2422" i="1" s="1"/>
  <c r="R2418" i="1"/>
  <c r="Q2418" i="1"/>
  <c r="AD2418" i="1" s="1"/>
  <c r="U2418" i="1"/>
  <c r="R2326" i="1"/>
  <c r="U2326" i="1"/>
  <c r="Q2326" i="1"/>
  <c r="AD2326" i="1" s="1"/>
  <c r="R2318" i="1"/>
  <c r="U2318" i="1"/>
  <c r="Q2318" i="1"/>
  <c r="AD2318" i="1" s="1"/>
  <c r="R2310" i="1"/>
  <c r="U2310" i="1"/>
  <c r="Q2310" i="1"/>
  <c r="AD2310" i="1" s="1"/>
  <c r="R2302" i="1"/>
  <c r="U2302" i="1"/>
  <c r="Q2302" i="1"/>
  <c r="AD2302" i="1" s="1"/>
  <c r="R2294" i="1"/>
  <c r="U2294" i="1"/>
  <c r="Q2294" i="1"/>
  <c r="AD2294" i="1" s="1"/>
  <c r="R2286" i="1"/>
  <c r="U2286" i="1"/>
  <c r="Q2286" i="1"/>
  <c r="AD2286" i="1" s="1"/>
  <c r="R2278" i="1"/>
  <c r="U2278" i="1"/>
  <c r="Q2278" i="1"/>
  <c r="AD2278" i="1" s="1"/>
  <c r="R2270" i="1"/>
  <c r="U2270" i="1"/>
  <c r="Q2270" i="1"/>
  <c r="AD2270" i="1" s="1"/>
  <c r="R2262" i="1"/>
  <c r="U2262" i="1"/>
  <c r="Q2262" i="1"/>
  <c r="AD2262" i="1" s="1"/>
  <c r="R2258" i="1"/>
  <c r="Q2258" i="1"/>
  <c r="AD2258" i="1" s="1"/>
  <c r="U2258" i="1"/>
  <c r="R2250" i="1"/>
  <c r="Q2250" i="1"/>
  <c r="AD2250" i="1" s="1"/>
  <c r="U2250" i="1"/>
  <c r="R2242" i="1"/>
  <c r="Q2242" i="1"/>
  <c r="AD2242" i="1" s="1"/>
  <c r="U2242" i="1"/>
  <c r="Q2405" i="1"/>
  <c r="AD2405" i="1" s="1"/>
  <c r="U2405" i="1"/>
  <c r="R2405" i="1"/>
  <c r="Q2323" i="1"/>
  <c r="AD2323" i="1" s="1"/>
  <c r="U2323" i="1"/>
  <c r="R2323" i="1"/>
  <c r="R2356" i="1"/>
  <c r="U2356" i="1"/>
  <c r="Q2356" i="1"/>
  <c r="AD2356" i="1" s="1"/>
  <c r="R2257" i="1"/>
  <c r="Q2257" i="1"/>
  <c r="AD2257" i="1" s="1"/>
  <c r="U2257" i="1"/>
  <c r="R2249" i="1"/>
  <c r="U2249" i="1"/>
  <c r="Q2249" i="1"/>
  <c r="AD2249" i="1" s="1"/>
  <c r="R2241" i="1"/>
  <c r="Q2241" i="1"/>
  <c r="AD2241" i="1" s="1"/>
  <c r="U2241" i="1"/>
  <c r="Q2299" i="1"/>
  <c r="AD2299" i="1" s="1"/>
  <c r="R2299" i="1"/>
  <c r="U2299" i="1"/>
  <c r="U2265" i="1"/>
  <c r="R2265" i="1"/>
  <c r="Q2265" i="1"/>
  <c r="AD2265" i="1" s="1"/>
  <c r="U2225" i="1"/>
  <c r="Q2225" i="1"/>
  <c r="AD2225" i="1" s="1"/>
  <c r="R2225" i="1"/>
  <c r="U2161" i="1"/>
  <c r="R2161" i="1"/>
  <c r="Q2161" i="1"/>
  <c r="AD2161" i="1" s="1"/>
  <c r="AD2043" i="1"/>
  <c r="Q2413" i="1"/>
  <c r="AD2413" i="1" s="1"/>
  <c r="R2413" i="1"/>
  <c r="U2413" i="1"/>
  <c r="U2199" i="1"/>
  <c r="R2199" i="1"/>
  <c r="Q2199" i="1"/>
  <c r="AD2199" i="1" s="1"/>
  <c r="U2183" i="1"/>
  <c r="R2183" i="1"/>
  <c r="Q2183" i="1"/>
  <c r="AD2183" i="1" s="1"/>
  <c r="R2165" i="1"/>
  <c r="Q2165" i="1"/>
  <c r="AD2165" i="1" s="1"/>
  <c r="U2165" i="1"/>
  <c r="R2133" i="1"/>
  <c r="Q2133" i="1"/>
  <c r="AD2133" i="1" s="1"/>
  <c r="U2133" i="1"/>
  <c r="R2205" i="1"/>
  <c r="Q2205" i="1"/>
  <c r="AD2205" i="1" s="1"/>
  <c r="U2205" i="1"/>
  <c r="U2151" i="1"/>
  <c r="R2151" i="1"/>
  <c r="Q2151" i="1"/>
  <c r="AD2151" i="1" s="1"/>
  <c r="Q1979" i="1"/>
  <c r="AD1979" i="1" s="1"/>
  <c r="U1979" i="1"/>
  <c r="R1979" i="1"/>
  <c r="U2085" i="1"/>
  <c r="Q2085" i="1"/>
  <c r="AD2085" i="1" s="1"/>
  <c r="R2085" i="1"/>
  <c r="U2053" i="1"/>
  <c r="Q2053" i="1"/>
  <c r="AD2053" i="1" s="1"/>
  <c r="R2053" i="1"/>
  <c r="Q2031" i="1"/>
  <c r="AD2031" i="1" s="1"/>
  <c r="U2031" i="1"/>
  <c r="R2031" i="1"/>
  <c r="R2011" i="1"/>
  <c r="Q2011" i="1"/>
  <c r="AD2011" i="1" s="1"/>
  <c r="U2011" i="1"/>
  <c r="R1989" i="1"/>
  <c r="Q1989" i="1"/>
  <c r="AD1989" i="1" s="1"/>
  <c r="U1989" i="1"/>
  <c r="R1912" i="1"/>
  <c r="Q1912" i="1"/>
  <c r="AD1912" i="1" s="1"/>
  <c r="U1912" i="1"/>
  <c r="R1880" i="1"/>
  <c r="Q1880" i="1"/>
  <c r="AD1880" i="1" s="1"/>
  <c r="U1880" i="1"/>
  <c r="R1848" i="1"/>
  <c r="Q1848" i="1"/>
  <c r="AD1848" i="1" s="1"/>
  <c r="U1848" i="1"/>
  <c r="U1833" i="1"/>
  <c r="Q1833" i="1"/>
  <c r="AD1833" i="1" s="1"/>
  <c r="R1833" i="1"/>
  <c r="R1904" i="1"/>
  <c r="Q1904" i="1"/>
  <c r="AD1904" i="1" s="1"/>
  <c r="U1904" i="1"/>
  <c r="R1872" i="1"/>
  <c r="Q1872" i="1"/>
  <c r="AD1872" i="1" s="1"/>
  <c r="U1872" i="1"/>
  <c r="R1767" i="1"/>
  <c r="U1767" i="1"/>
  <c r="Q1767" i="1"/>
  <c r="AD1767" i="1" s="1"/>
  <c r="R1763" i="1"/>
  <c r="U1763" i="1"/>
  <c r="Q1763" i="1"/>
  <c r="AD1763" i="1" s="1"/>
  <c r="R1759" i="1"/>
  <c r="U1759" i="1"/>
  <c r="Q1759" i="1"/>
  <c r="AD1759" i="1" s="1"/>
  <c r="R1755" i="1"/>
  <c r="U1755" i="1"/>
  <c r="Q1755" i="1"/>
  <c r="AD1755" i="1" s="1"/>
  <c r="R1751" i="1"/>
  <c r="U1751" i="1"/>
  <c r="Q1751" i="1"/>
  <c r="AD1751" i="1" s="1"/>
  <c r="R1747" i="1"/>
  <c r="U1747" i="1"/>
  <c r="Q1747" i="1"/>
  <c r="AD1747" i="1" s="1"/>
  <c r="R1743" i="1"/>
  <c r="U1743" i="1"/>
  <c r="Q1743" i="1"/>
  <c r="AD1743" i="1" s="1"/>
  <c r="R1739" i="1"/>
  <c r="U1739" i="1"/>
  <c r="Q1739" i="1"/>
  <c r="AD1739" i="1" s="1"/>
  <c r="R1735" i="1"/>
  <c r="U1735" i="1"/>
  <c r="Q1735" i="1"/>
  <c r="AD1735" i="1" s="1"/>
  <c r="R1731" i="1"/>
  <c r="U1731" i="1"/>
  <c r="Q1731" i="1"/>
  <c r="AD1731" i="1" s="1"/>
  <c r="R1727" i="1"/>
  <c r="U1727" i="1"/>
  <c r="Q1727" i="1"/>
  <c r="AD1727" i="1" s="1"/>
  <c r="R1723" i="1"/>
  <c r="U1723" i="1"/>
  <c r="Q1723" i="1"/>
  <c r="AD1723" i="1" s="1"/>
  <c r="R1719" i="1"/>
  <c r="U1719" i="1"/>
  <c r="Q1719" i="1"/>
  <c r="AD1719" i="1" s="1"/>
  <c r="R1715" i="1"/>
  <c r="U1715" i="1"/>
  <c r="Q1715" i="1"/>
  <c r="AD1715" i="1" s="1"/>
  <c r="R1711" i="1"/>
  <c r="U1711" i="1"/>
  <c r="Q1711" i="1"/>
  <c r="AD1711" i="1" s="1"/>
  <c r="R1707" i="1"/>
  <c r="U1707" i="1"/>
  <c r="Q1707" i="1"/>
  <c r="AD1707" i="1" s="1"/>
  <c r="R1703" i="1"/>
  <c r="U1703" i="1"/>
  <c r="Q1703" i="1"/>
  <c r="AD1703" i="1" s="1"/>
  <c r="R1699" i="1"/>
  <c r="U1699" i="1"/>
  <c r="Q1699" i="1"/>
  <c r="AD1699" i="1" s="1"/>
  <c r="R1695" i="1"/>
  <c r="U1695" i="1"/>
  <c r="Q1695" i="1"/>
  <c r="AD1695" i="1" s="1"/>
  <c r="R1691" i="1"/>
  <c r="U1691" i="1"/>
  <c r="Q1691" i="1"/>
  <c r="AD1691" i="1" s="1"/>
  <c r="R1687" i="1"/>
  <c r="U1687" i="1"/>
  <c r="Q1687" i="1"/>
  <c r="AD1687" i="1" s="1"/>
  <c r="R1683" i="1"/>
  <c r="U1683" i="1"/>
  <c r="Q1683" i="1"/>
  <c r="AD1683" i="1" s="1"/>
  <c r="R1679" i="1"/>
  <c r="U1679" i="1"/>
  <c r="Q1679" i="1"/>
  <c r="AD1679" i="1" s="1"/>
  <c r="R1675" i="1"/>
  <c r="U1675" i="1"/>
  <c r="Q1675" i="1"/>
  <c r="AD1675" i="1" s="1"/>
  <c r="R1671" i="1"/>
  <c r="U1671" i="1"/>
  <c r="Q1671" i="1"/>
  <c r="AD1671" i="1" s="1"/>
  <c r="R1667" i="1"/>
  <c r="U1667" i="1"/>
  <c r="Q1667" i="1"/>
  <c r="AD1667" i="1" s="1"/>
  <c r="R1663" i="1"/>
  <c r="U1663" i="1"/>
  <c r="Q1663" i="1"/>
  <c r="AD1663" i="1" s="1"/>
  <c r="R1659" i="1"/>
  <c r="U1659" i="1"/>
  <c r="Q1659" i="1"/>
  <c r="AD1659" i="1" s="1"/>
  <c r="R1655" i="1"/>
  <c r="U1655" i="1"/>
  <c r="Q1655" i="1"/>
  <c r="AD1655" i="1" s="1"/>
  <c r="R1651" i="1"/>
  <c r="U1651" i="1"/>
  <c r="Q1651" i="1"/>
  <c r="AD1651" i="1" s="1"/>
  <c r="R1647" i="1"/>
  <c r="U1647" i="1"/>
  <c r="Q1647" i="1"/>
  <c r="AD1647" i="1" s="1"/>
  <c r="R1643" i="1"/>
  <c r="U1643" i="1"/>
  <c r="Q1643" i="1"/>
  <c r="AD1643" i="1" s="1"/>
  <c r="R1639" i="1"/>
  <c r="U1639" i="1"/>
  <c r="Q1639" i="1"/>
  <c r="AD1639" i="1" s="1"/>
  <c r="R1635" i="1"/>
  <c r="U1635" i="1"/>
  <c r="Q1635" i="1"/>
  <c r="AD1635" i="1" s="1"/>
  <c r="R1631" i="1"/>
  <c r="U1631" i="1"/>
  <c r="Q1631" i="1"/>
  <c r="AD1631" i="1" s="1"/>
  <c r="R1627" i="1"/>
  <c r="U1627" i="1"/>
  <c r="Q1627" i="1"/>
  <c r="AD1627" i="1" s="1"/>
  <c r="R1623" i="1"/>
  <c r="U1623" i="1"/>
  <c r="Q1623" i="1"/>
  <c r="AD1623" i="1" s="1"/>
  <c r="R1619" i="1"/>
  <c r="U1619" i="1"/>
  <c r="Q1619" i="1"/>
  <c r="AD1619" i="1" s="1"/>
  <c r="R1615" i="1"/>
  <c r="U1615" i="1"/>
  <c r="Q1615" i="1"/>
  <c r="AD1615" i="1" s="1"/>
  <c r="R1611" i="1"/>
  <c r="U1611" i="1"/>
  <c r="Q1611" i="1"/>
  <c r="AD1611" i="1" s="1"/>
  <c r="R1607" i="1"/>
  <c r="U1607" i="1"/>
  <c r="Q1607" i="1"/>
  <c r="AD1607" i="1" s="1"/>
  <c r="R1602" i="1"/>
  <c r="U1602" i="1"/>
  <c r="Q1602" i="1"/>
  <c r="AD1602" i="1" s="1"/>
  <c r="R1598" i="1"/>
  <c r="U1598" i="1"/>
  <c r="Q1598" i="1"/>
  <c r="AD1598" i="1" s="1"/>
  <c r="R1594" i="1"/>
  <c r="U1594" i="1"/>
  <c r="Q1594" i="1"/>
  <c r="AD1594" i="1" s="1"/>
  <c r="R1590" i="1"/>
  <c r="U1590" i="1"/>
  <c r="Q1590" i="1"/>
  <c r="AD1590" i="1" s="1"/>
  <c r="R1572" i="1"/>
  <c r="U1572" i="1"/>
  <c r="Q1572" i="1"/>
  <c r="AD1572" i="1" s="1"/>
  <c r="R1568" i="1"/>
  <c r="U1568" i="1"/>
  <c r="Q1568" i="1"/>
  <c r="AD1568" i="1" s="1"/>
  <c r="R1928" i="1"/>
  <c r="Q1928" i="1"/>
  <c r="AD1928" i="1" s="1"/>
  <c r="U1928" i="1"/>
  <c r="U1513" i="1"/>
  <c r="Q1513" i="1"/>
  <c r="AD1513" i="1" s="1"/>
  <c r="R1513" i="1"/>
  <c r="U1464" i="1"/>
  <c r="Q1464" i="1"/>
  <c r="AD1464" i="1" s="1"/>
  <c r="R1464" i="1"/>
  <c r="U1453" i="1"/>
  <c r="Q1453" i="1"/>
  <c r="AD1453" i="1" s="1"/>
  <c r="R1453" i="1"/>
  <c r="U1389" i="1"/>
  <c r="Q1389" i="1"/>
  <c r="AD1389" i="1" s="1"/>
  <c r="R1389" i="1"/>
  <c r="U1507" i="1"/>
  <c r="Q1507" i="1"/>
  <c r="AD1507" i="1" s="1"/>
  <c r="R1507" i="1"/>
  <c r="U1439" i="1"/>
  <c r="Q1439" i="1"/>
  <c r="AD1439" i="1" s="1"/>
  <c r="R1439" i="1"/>
  <c r="U1375" i="1"/>
  <c r="Q1375" i="1"/>
  <c r="AD1375" i="1" s="1"/>
  <c r="R1375" i="1"/>
  <c r="U1329" i="1"/>
  <c r="Q1329" i="1"/>
  <c r="AD1329" i="1" s="1"/>
  <c r="R1329" i="1"/>
  <c r="U1261" i="1"/>
  <c r="Q1261" i="1"/>
  <c r="AD1261" i="1" s="1"/>
  <c r="R1261" i="1"/>
  <c r="R1560" i="1"/>
  <c r="Q1560" i="1"/>
  <c r="AD1560" i="1" s="1"/>
  <c r="U1560" i="1"/>
  <c r="R1544" i="1"/>
  <c r="Q1544" i="1"/>
  <c r="AD1544" i="1" s="1"/>
  <c r="U1544" i="1"/>
  <c r="R1528" i="1"/>
  <c r="Q1528" i="1"/>
  <c r="AD1528" i="1" s="1"/>
  <c r="U1528" i="1"/>
  <c r="U1425" i="1"/>
  <c r="Q1425" i="1"/>
  <c r="AD1425" i="1" s="1"/>
  <c r="R1425" i="1"/>
  <c r="U1361" i="1"/>
  <c r="Q1361" i="1"/>
  <c r="AD1361" i="1" s="1"/>
  <c r="R1361" i="1"/>
  <c r="U1263" i="1"/>
  <c r="Q1263" i="1"/>
  <c r="AD1263" i="1" s="1"/>
  <c r="R1263" i="1"/>
  <c r="U1419" i="1"/>
  <c r="Q1419" i="1"/>
  <c r="AD1419" i="1" s="1"/>
  <c r="R1419" i="1"/>
  <c r="U1395" i="1"/>
  <c r="Q1395" i="1"/>
  <c r="AD1395" i="1" s="1"/>
  <c r="R1395" i="1"/>
  <c r="U1351" i="1"/>
  <c r="Q1351" i="1"/>
  <c r="AD1351" i="1" s="1"/>
  <c r="R1351" i="1"/>
  <c r="U1313" i="1"/>
  <c r="Q1313" i="1"/>
  <c r="AD1313" i="1" s="1"/>
  <c r="R1313" i="1"/>
  <c r="R538" i="1"/>
  <c r="U538" i="1"/>
  <c r="Q538" i="1"/>
  <c r="AD538" i="1" s="1"/>
  <c r="R530" i="1"/>
  <c r="U530" i="1"/>
  <c r="Q530" i="1"/>
  <c r="AD530" i="1" s="1"/>
  <c r="R522" i="1"/>
  <c r="U522" i="1"/>
  <c r="Q522" i="1"/>
  <c r="AD522" i="1" s="1"/>
  <c r="R514" i="1"/>
  <c r="U514" i="1"/>
  <c r="Q514" i="1"/>
  <c r="AD514" i="1" s="1"/>
  <c r="R506" i="1"/>
  <c r="Q506" i="1"/>
  <c r="AD506" i="1" s="1"/>
  <c r="U506" i="1"/>
  <c r="R494" i="1"/>
  <c r="Q494" i="1"/>
  <c r="AD494" i="1" s="1"/>
  <c r="U494" i="1"/>
  <c r="R486" i="1"/>
  <c r="U486" i="1"/>
  <c r="Q486" i="1"/>
  <c r="AD486" i="1" s="1"/>
  <c r="R474" i="1"/>
  <c r="Q474" i="1"/>
  <c r="AD474" i="1" s="1"/>
  <c r="U474" i="1"/>
  <c r="R460" i="1"/>
  <c r="U460" i="1"/>
  <c r="Q460" i="1"/>
  <c r="AD460" i="1" s="1"/>
  <c r="R452" i="1"/>
  <c r="U452" i="1"/>
  <c r="Q452" i="1"/>
  <c r="AD452" i="1" s="1"/>
  <c r="R444" i="1"/>
  <c r="U444" i="1"/>
  <c r="Q444" i="1"/>
  <c r="AD444" i="1" s="1"/>
  <c r="R436" i="1"/>
  <c r="U436" i="1"/>
  <c r="Q436" i="1"/>
  <c r="AD436" i="1" s="1"/>
  <c r="U1265" i="1"/>
  <c r="Q1265" i="1"/>
  <c r="AD1265" i="1" s="1"/>
  <c r="R1265" i="1"/>
  <c r="Q1060" i="1"/>
  <c r="AD1060" i="1" s="1"/>
  <c r="U1060" i="1"/>
  <c r="R1060" i="1"/>
  <c r="U633" i="1"/>
  <c r="Q633" i="1"/>
  <c r="AD633" i="1" s="1"/>
  <c r="R633" i="1"/>
  <c r="U625" i="1"/>
  <c r="Q625" i="1"/>
  <c r="AD625" i="1" s="1"/>
  <c r="R625" i="1"/>
  <c r="AD617" i="1"/>
  <c r="U906" i="1"/>
  <c r="Q906" i="1"/>
  <c r="AD906" i="1" s="1"/>
  <c r="R906" i="1"/>
  <c r="U898" i="1"/>
  <c r="Q898" i="1"/>
  <c r="AD898" i="1" s="1"/>
  <c r="R898" i="1"/>
  <c r="U890" i="1"/>
  <c r="Q890" i="1"/>
  <c r="AD890" i="1" s="1"/>
  <c r="R890" i="1"/>
  <c r="U882" i="1"/>
  <c r="Q882" i="1"/>
  <c r="AD882" i="1" s="1"/>
  <c r="R882" i="1"/>
  <c r="U874" i="1"/>
  <c r="Q874" i="1"/>
  <c r="AD874" i="1" s="1"/>
  <c r="R874" i="1"/>
  <c r="U866" i="1"/>
  <c r="Q866" i="1"/>
  <c r="AD866" i="1" s="1"/>
  <c r="R866" i="1"/>
  <c r="U858" i="1"/>
  <c r="Q858" i="1"/>
  <c r="AD858" i="1" s="1"/>
  <c r="R858" i="1"/>
  <c r="U850" i="1"/>
  <c r="Q850" i="1"/>
  <c r="AD850" i="1" s="1"/>
  <c r="R850" i="1"/>
  <c r="U842" i="1"/>
  <c r="Q842" i="1"/>
  <c r="AD842" i="1" s="1"/>
  <c r="R842" i="1"/>
  <c r="Q1180" i="1"/>
  <c r="AD1180" i="1" s="1"/>
  <c r="U1180" i="1"/>
  <c r="R1180" i="1"/>
  <c r="Q1110" i="1"/>
  <c r="AD1110" i="1" s="1"/>
  <c r="U1110" i="1"/>
  <c r="R1110" i="1"/>
  <c r="Q1018" i="1"/>
  <c r="AD1018" i="1" s="1"/>
  <c r="R1018" i="1"/>
  <c r="U1018" i="1"/>
  <c r="U1462" i="1"/>
  <c r="R1462" i="1"/>
  <c r="Q1462" i="1"/>
  <c r="AD1462" i="1" s="1"/>
  <c r="R799" i="1"/>
  <c r="Q799" i="1"/>
  <c r="AD799" i="1" s="1"/>
  <c r="U799" i="1"/>
  <c r="R783" i="1"/>
  <c r="Q783" i="1"/>
  <c r="AD783" i="1" s="1"/>
  <c r="U783" i="1"/>
  <c r="R943" i="1"/>
  <c r="Q943" i="1"/>
  <c r="AD943" i="1" s="1"/>
  <c r="U943" i="1"/>
  <c r="U908" i="1"/>
  <c r="Q908" i="1"/>
  <c r="AD908" i="1" s="1"/>
  <c r="R908" i="1"/>
  <c r="U892" i="1"/>
  <c r="Q892" i="1"/>
  <c r="AD892" i="1" s="1"/>
  <c r="R892" i="1"/>
  <c r="U876" i="1"/>
  <c r="Q876" i="1"/>
  <c r="AD876" i="1" s="1"/>
  <c r="R876" i="1"/>
  <c r="U860" i="1"/>
  <c r="Q860" i="1"/>
  <c r="AD860" i="1" s="1"/>
  <c r="R860" i="1"/>
  <c r="U844" i="1"/>
  <c r="Q844" i="1"/>
  <c r="AD844" i="1" s="1"/>
  <c r="R844" i="1"/>
  <c r="U670" i="1"/>
  <c r="Q670" i="1"/>
  <c r="AD670" i="1" s="1"/>
  <c r="R670" i="1"/>
  <c r="Q590" i="1"/>
  <c r="AD590" i="1" s="1"/>
  <c r="U590" i="1"/>
  <c r="R590" i="1"/>
  <c r="U491" i="1"/>
  <c r="Q491" i="1"/>
  <c r="AD491" i="1" s="1"/>
  <c r="R491" i="1"/>
  <c r="U439" i="1"/>
  <c r="Q439" i="1"/>
  <c r="AD439" i="1" s="1"/>
  <c r="R439" i="1"/>
  <c r="U675" i="1"/>
  <c r="Q675" i="1"/>
  <c r="AD675" i="1" s="1"/>
  <c r="R675" i="1"/>
  <c r="U667" i="1"/>
  <c r="Q667" i="1"/>
  <c r="AD667" i="1" s="1"/>
  <c r="R667" i="1"/>
  <c r="U659" i="1"/>
  <c r="Q659" i="1"/>
  <c r="AD659" i="1" s="1"/>
  <c r="R659" i="1"/>
  <c r="U651" i="1"/>
  <c r="Q651" i="1"/>
  <c r="AD651" i="1" s="1"/>
  <c r="R651" i="1"/>
  <c r="U643" i="1"/>
  <c r="Q643" i="1"/>
  <c r="AD643" i="1" s="1"/>
  <c r="R643" i="1"/>
  <c r="Q612" i="1"/>
  <c r="AD612" i="1" s="1"/>
  <c r="R612" i="1"/>
  <c r="U612" i="1"/>
  <c r="U672" i="1"/>
  <c r="R672" i="1"/>
  <c r="Q672" i="1"/>
  <c r="AD672" i="1" s="1"/>
  <c r="U533" i="1"/>
  <c r="R533" i="1"/>
  <c r="Q533" i="1"/>
  <c r="AD533" i="1" s="1"/>
  <c r="R941" i="1"/>
  <c r="Q941" i="1"/>
  <c r="AD941" i="1" s="1"/>
  <c r="U941" i="1"/>
  <c r="Q947" i="1"/>
  <c r="AD947" i="1" s="1"/>
  <c r="U947" i="1"/>
  <c r="R947" i="1"/>
  <c r="AD2015" i="1"/>
  <c r="U455" i="1"/>
  <c r="R455" i="1"/>
  <c r="Q455" i="1"/>
  <c r="AD455" i="1" s="1"/>
  <c r="U359" i="1"/>
  <c r="R359" i="1"/>
  <c r="Q359" i="1"/>
  <c r="AD359" i="1" s="1"/>
  <c r="U2390" i="1"/>
  <c r="Q2390" i="1"/>
  <c r="AD2390" i="1" s="1"/>
  <c r="R2390" i="1"/>
  <c r="Q2407" i="1"/>
  <c r="AD2407" i="1" s="1"/>
  <c r="U2407" i="1"/>
  <c r="R2407" i="1"/>
  <c r="R2366" i="1"/>
  <c r="Q2366" i="1"/>
  <c r="AD2366" i="1" s="1"/>
  <c r="U2366" i="1"/>
  <c r="Q2421" i="1"/>
  <c r="AD2421" i="1" s="1"/>
  <c r="R2421" i="1"/>
  <c r="U2421" i="1"/>
  <c r="Q2291" i="1"/>
  <c r="AD2291" i="1" s="1"/>
  <c r="U2291" i="1"/>
  <c r="R2291" i="1"/>
  <c r="R2197" i="1"/>
  <c r="Q2197" i="1"/>
  <c r="AD2197" i="1" s="1"/>
  <c r="U2197" i="1"/>
  <c r="U2089" i="1"/>
  <c r="Q2089" i="1"/>
  <c r="AD2089" i="1" s="1"/>
  <c r="R2089" i="1"/>
  <c r="U1962" i="1"/>
  <c r="Q1962" i="1"/>
  <c r="AD1962" i="1" s="1"/>
  <c r="R1962" i="1"/>
  <c r="U1958" i="1"/>
  <c r="Q1958" i="1"/>
  <c r="AD1958" i="1" s="1"/>
  <c r="R1958" i="1"/>
  <c r="Q1971" i="1"/>
  <c r="AD1971" i="1" s="1"/>
  <c r="U1971" i="1"/>
  <c r="R1971" i="1"/>
  <c r="R2023" i="1"/>
  <c r="Q2023" i="1"/>
  <c r="AD2023" i="1" s="1"/>
  <c r="U2023" i="1"/>
  <c r="R2003" i="1"/>
  <c r="Q2003" i="1"/>
  <c r="AD2003" i="1" s="1"/>
  <c r="U2003" i="1"/>
  <c r="U2075" i="1"/>
  <c r="Q2075" i="1"/>
  <c r="AD2075" i="1" s="1"/>
  <c r="R2075" i="1"/>
  <c r="U1999" i="1"/>
  <c r="R1999" i="1"/>
  <c r="Q1999" i="1"/>
  <c r="AD1999" i="1" s="1"/>
  <c r="U1991" i="1"/>
  <c r="R1991" i="1"/>
  <c r="Q1991" i="1"/>
  <c r="AD1991" i="1" s="1"/>
  <c r="U1924" i="1"/>
  <c r="R1924" i="1"/>
  <c r="Q1924" i="1"/>
  <c r="AD1924" i="1" s="1"/>
  <c r="U1900" i="1"/>
  <c r="R1900" i="1"/>
  <c r="Q1900" i="1"/>
  <c r="AD1900" i="1" s="1"/>
  <c r="U1876" i="1"/>
  <c r="R1876" i="1"/>
  <c r="Q1876" i="1"/>
  <c r="AD1876" i="1" s="1"/>
  <c r="U1852" i="1"/>
  <c r="R1852" i="1"/>
  <c r="Q1852" i="1"/>
  <c r="AD1852" i="1" s="1"/>
  <c r="R1888" i="1"/>
  <c r="Q1888" i="1"/>
  <c r="AD1888" i="1" s="1"/>
  <c r="U1888" i="1"/>
  <c r="U1839" i="1"/>
  <c r="Q1839" i="1"/>
  <c r="AD1839" i="1" s="1"/>
  <c r="R1839" i="1"/>
  <c r="U1819" i="1"/>
  <c r="Q1819" i="1"/>
  <c r="AD1819" i="1" s="1"/>
  <c r="R1819" i="1"/>
  <c r="U1827" i="1"/>
  <c r="Q1827" i="1"/>
  <c r="AD1827" i="1" s="1"/>
  <c r="R1827" i="1"/>
  <c r="R1582" i="1"/>
  <c r="U1582" i="1"/>
  <c r="Q1582" i="1"/>
  <c r="AD1582" i="1" s="1"/>
  <c r="R1562" i="1"/>
  <c r="U1562" i="1"/>
  <c r="Q1562" i="1"/>
  <c r="AD1562" i="1" s="1"/>
  <c r="R1538" i="1"/>
  <c r="Q1538" i="1"/>
  <c r="AD1538" i="1" s="1"/>
  <c r="U1538" i="1"/>
  <c r="R1514" i="1"/>
  <c r="U1514" i="1"/>
  <c r="Q1514" i="1"/>
  <c r="AD1514" i="1" s="1"/>
  <c r="U1283" i="1"/>
  <c r="Q1283" i="1"/>
  <c r="AD1283" i="1" s="1"/>
  <c r="R1283" i="1"/>
  <c r="Q1558" i="1"/>
  <c r="AD1558" i="1" s="1"/>
  <c r="U1558" i="1"/>
  <c r="R1558" i="1"/>
  <c r="Q1526" i="1"/>
  <c r="AD1526" i="1" s="1"/>
  <c r="U1526" i="1"/>
  <c r="R1526" i="1"/>
  <c r="U1449" i="1"/>
  <c r="Q1449" i="1"/>
  <c r="AD1449" i="1" s="1"/>
  <c r="R1449" i="1"/>
  <c r="U1417" i="1"/>
  <c r="Q1417" i="1"/>
  <c r="AD1417" i="1" s="1"/>
  <c r="R1417" i="1"/>
  <c r="U1385" i="1"/>
  <c r="Q1385" i="1"/>
  <c r="AD1385" i="1" s="1"/>
  <c r="R1385" i="1"/>
  <c r="U1331" i="1"/>
  <c r="Q1331" i="1"/>
  <c r="AD1331" i="1" s="1"/>
  <c r="R1331" i="1"/>
  <c r="Q971" i="1"/>
  <c r="AD971" i="1" s="1"/>
  <c r="U971" i="1"/>
  <c r="R971" i="1"/>
  <c r="U944" i="1"/>
  <c r="Q944" i="1"/>
  <c r="AD944" i="1" s="1"/>
  <c r="R944" i="1"/>
  <c r="R402" i="1"/>
  <c r="Q402" i="1"/>
  <c r="AD402" i="1" s="1"/>
  <c r="U402" i="1"/>
  <c r="R307" i="1"/>
  <c r="Q307" i="1"/>
  <c r="AD307" i="1" s="1"/>
  <c r="U307" i="1"/>
  <c r="Q1140" i="1"/>
  <c r="AD1140" i="1" s="1"/>
  <c r="U1140" i="1"/>
  <c r="R1140" i="1"/>
  <c r="Q1152" i="1"/>
  <c r="AD1152" i="1" s="1"/>
  <c r="U1152" i="1"/>
  <c r="R1152" i="1"/>
  <c r="Q576" i="1"/>
  <c r="AD576" i="1" s="1"/>
  <c r="U576" i="1"/>
  <c r="R576" i="1"/>
  <c r="R15" i="1"/>
  <c r="U15" i="1"/>
  <c r="Q15" i="1"/>
  <c r="AD15" i="1" s="1"/>
  <c r="U973" i="1"/>
  <c r="R973" i="1"/>
  <c r="Q973" i="1"/>
  <c r="AD973" i="1" s="1"/>
  <c r="U957" i="1"/>
  <c r="R957" i="1"/>
  <c r="Q957" i="1"/>
  <c r="AD957" i="1" s="1"/>
  <c r="Q515" i="1"/>
  <c r="AD515" i="1" s="1"/>
  <c r="U515" i="1"/>
  <c r="R515" i="1"/>
  <c r="R418" i="1"/>
  <c r="U418" i="1"/>
  <c r="Q418" i="1"/>
  <c r="AD418" i="1" s="1"/>
  <c r="R400" i="1"/>
  <c r="U400" i="1"/>
  <c r="Q400" i="1"/>
  <c r="AD400" i="1" s="1"/>
  <c r="R384" i="1"/>
  <c r="U384" i="1"/>
  <c r="Q384" i="1"/>
  <c r="AD384" i="1" s="1"/>
  <c r="Q2391" i="1"/>
  <c r="AD2391" i="1" s="1"/>
  <c r="U2391" i="1"/>
  <c r="R2391" i="1"/>
  <c r="U2369" i="1"/>
  <c r="Q2369" i="1"/>
  <c r="AD2369" i="1" s="1"/>
  <c r="R2369" i="1"/>
  <c r="U2345" i="1"/>
  <c r="Q2345" i="1"/>
  <c r="AD2345" i="1" s="1"/>
  <c r="R2345" i="1"/>
  <c r="Q2195" i="1"/>
  <c r="AD2195" i="1" s="1"/>
  <c r="U2195" i="1"/>
  <c r="R2195" i="1"/>
  <c r="R1923" i="1"/>
  <c r="Q1923" i="1"/>
  <c r="AD1923" i="1" s="1"/>
  <c r="U1923" i="1"/>
  <c r="R1899" i="1"/>
  <c r="Q1899" i="1"/>
  <c r="AD1899" i="1" s="1"/>
  <c r="U1899" i="1"/>
  <c r="R1859" i="1"/>
  <c r="Q1859" i="1"/>
  <c r="AD1859" i="1" s="1"/>
  <c r="U1859" i="1"/>
  <c r="R1559" i="1"/>
  <c r="Q1559" i="1"/>
  <c r="AD1559" i="1" s="1"/>
  <c r="U1559" i="1"/>
  <c r="R1551" i="1"/>
  <c r="U1551" i="1"/>
  <c r="Q1551" i="1"/>
  <c r="AD1551" i="1" s="1"/>
  <c r="R1543" i="1"/>
  <c r="Q1543" i="1"/>
  <c r="AD1543" i="1" s="1"/>
  <c r="U1543" i="1"/>
  <c r="R1519" i="1"/>
  <c r="U1519" i="1"/>
  <c r="Q1519" i="1"/>
  <c r="AD1519" i="1" s="1"/>
  <c r="U1782" i="1"/>
  <c r="Q1782" i="1"/>
  <c r="AD1782" i="1" s="1"/>
  <c r="R1782" i="1"/>
  <c r="R1496" i="1"/>
  <c r="U1496" i="1"/>
  <c r="Q1496" i="1"/>
  <c r="AD1496" i="1" s="1"/>
  <c r="Q2319" i="1"/>
  <c r="AD2319" i="1" s="1"/>
  <c r="R2319" i="1"/>
  <c r="U2319" i="1"/>
  <c r="U2303" i="1"/>
  <c r="R2303" i="1"/>
  <c r="Q2303" i="1"/>
  <c r="AD2303" i="1" s="1"/>
  <c r="R2287" i="1"/>
  <c r="Q2287" i="1"/>
  <c r="AD2287" i="1" s="1"/>
  <c r="U2287" i="1"/>
  <c r="U2271" i="1"/>
  <c r="R2271" i="1"/>
  <c r="Q2271" i="1"/>
  <c r="AD2271" i="1" s="1"/>
  <c r="U2321" i="1"/>
  <c r="Q2321" i="1"/>
  <c r="AD2321" i="1" s="1"/>
  <c r="R2321" i="1"/>
  <c r="U2281" i="1"/>
  <c r="Q2281" i="1"/>
  <c r="AD2281" i="1" s="1"/>
  <c r="R2281" i="1"/>
  <c r="U2259" i="1"/>
  <c r="R2259" i="1"/>
  <c r="Q2259" i="1"/>
  <c r="AD2259" i="1" s="1"/>
  <c r="U2251" i="1"/>
  <c r="R2251" i="1"/>
  <c r="Q2251" i="1"/>
  <c r="AD2251" i="1" s="1"/>
  <c r="U2235" i="1"/>
  <c r="Q2235" i="1"/>
  <c r="AD2235" i="1" s="1"/>
  <c r="R2235" i="1"/>
  <c r="U2223" i="1"/>
  <c r="Q2223" i="1"/>
  <c r="AD2223" i="1" s="1"/>
  <c r="R2223" i="1"/>
  <c r="U2098" i="1"/>
  <c r="Q2098" i="1"/>
  <c r="AD2098" i="1" s="1"/>
  <c r="R2098" i="1"/>
  <c r="R1603" i="1"/>
  <c r="Q1603" i="1"/>
  <c r="AD1603" i="1" s="1"/>
  <c r="U1603" i="1"/>
  <c r="R1599" i="1"/>
  <c r="Q1599" i="1"/>
  <c r="AD1599" i="1" s="1"/>
  <c r="U1599" i="1"/>
  <c r="R1591" i="1"/>
  <c r="Q1591" i="1"/>
  <c r="AD1591" i="1" s="1"/>
  <c r="U1591" i="1"/>
  <c r="R1583" i="1"/>
  <c r="U1583" i="1"/>
  <c r="Q1583" i="1"/>
  <c r="AD1583" i="1" s="1"/>
  <c r="R1575" i="1"/>
  <c r="U1575" i="1"/>
  <c r="Q1575" i="1"/>
  <c r="AD1575" i="1" s="1"/>
  <c r="R1567" i="1"/>
  <c r="U1567" i="1"/>
  <c r="Q1567" i="1"/>
  <c r="AD1567" i="1" s="1"/>
  <c r="R1555" i="1"/>
  <c r="Q1555" i="1"/>
  <c r="AD1555" i="1" s="1"/>
  <c r="U1555" i="1"/>
  <c r="R1547" i="1"/>
  <c r="Q1547" i="1"/>
  <c r="AD1547" i="1" s="1"/>
  <c r="U1547" i="1"/>
  <c r="R1531" i="1"/>
  <c r="Q1531" i="1"/>
  <c r="AD1531" i="1" s="1"/>
  <c r="U1531" i="1"/>
  <c r="R1515" i="1"/>
  <c r="Q1515" i="1"/>
  <c r="AD1515" i="1" s="1"/>
  <c r="U1515" i="1"/>
  <c r="U1813" i="1"/>
  <c r="Q1813" i="1"/>
  <c r="AD1813" i="1" s="1"/>
  <c r="R1813" i="1"/>
  <c r="U1794" i="1"/>
  <c r="Q1794" i="1"/>
  <c r="AD1794" i="1" s="1"/>
  <c r="R1794" i="1"/>
  <c r="U1790" i="1"/>
  <c r="Q1790" i="1"/>
  <c r="AD1790" i="1" s="1"/>
  <c r="R1790" i="1"/>
  <c r="U1786" i="1"/>
  <c r="Q1786" i="1"/>
  <c r="AD1786" i="1" s="1"/>
  <c r="R1786" i="1"/>
  <c r="R1584" i="1"/>
  <c r="Q1584" i="1"/>
  <c r="AD1584" i="1" s="1"/>
  <c r="U1584" i="1"/>
  <c r="R1580" i="1"/>
  <c r="Q1580" i="1"/>
  <c r="AD1580" i="1" s="1"/>
  <c r="U1580" i="1"/>
  <c r="R1300" i="1"/>
  <c r="Q1300" i="1"/>
  <c r="AD1300" i="1" s="1"/>
  <c r="U1300" i="1"/>
  <c r="R1296" i="1"/>
  <c r="U1296" i="1"/>
  <c r="Q1296" i="1"/>
  <c r="AD1296" i="1" s="1"/>
  <c r="R1292" i="1"/>
  <c r="Q1292" i="1"/>
  <c r="AD1292" i="1" s="1"/>
  <c r="U1292" i="1"/>
  <c r="R1288" i="1"/>
  <c r="U1288" i="1"/>
  <c r="Q1288" i="1"/>
  <c r="AD1288" i="1" s="1"/>
  <c r="R1284" i="1"/>
  <c r="Q1284" i="1"/>
  <c r="AD1284" i="1" s="1"/>
  <c r="U1284" i="1"/>
  <c r="R1280" i="1"/>
  <c r="U1280" i="1"/>
  <c r="Q1280" i="1"/>
  <c r="AD1280" i="1" s="1"/>
  <c r="R1276" i="1"/>
  <c r="Q1276" i="1"/>
  <c r="AD1276" i="1" s="1"/>
  <c r="U1276" i="1"/>
  <c r="R1272" i="1"/>
  <c r="U1272" i="1"/>
  <c r="Q1272" i="1"/>
  <c r="AD1272" i="1" s="1"/>
  <c r="R1268" i="1"/>
  <c r="Q1268" i="1"/>
  <c r="AD1268" i="1" s="1"/>
  <c r="U1268" i="1"/>
  <c r="R1264" i="1"/>
  <c r="U1264" i="1"/>
  <c r="Q1264" i="1"/>
  <c r="AD1264" i="1" s="1"/>
  <c r="R1260" i="1"/>
  <c r="Q1260" i="1"/>
  <c r="AD1260" i="1" s="1"/>
  <c r="U1260" i="1"/>
  <c r="R1256" i="1"/>
  <c r="U1256" i="1"/>
  <c r="Q1256" i="1"/>
  <c r="AD1256" i="1" s="1"/>
  <c r="R1252" i="1"/>
  <c r="Q1252" i="1"/>
  <c r="AD1252" i="1" s="1"/>
  <c r="U1252" i="1"/>
  <c r="Q1028" i="1"/>
  <c r="AD1028" i="1" s="1"/>
  <c r="U1028" i="1"/>
  <c r="R1028" i="1"/>
  <c r="R913" i="1"/>
  <c r="U913" i="1"/>
  <c r="Q913" i="1"/>
  <c r="AD913" i="1" s="1"/>
  <c r="R768" i="1"/>
  <c r="U768" i="1"/>
  <c r="Q768" i="1"/>
  <c r="AD768" i="1" s="1"/>
  <c r="R764" i="1"/>
  <c r="U764" i="1"/>
  <c r="Q764" i="1"/>
  <c r="AD764" i="1" s="1"/>
  <c r="R760" i="1"/>
  <c r="U760" i="1"/>
  <c r="Q760" i="1"/>
  <c r="AD760" i="1" s="1"/>
  <c r="R756" i="1"/>
  <c r="U756" i="1"/>
  <c r="Q756" i="1"/>
  <c r="AD756" i="1" s="1"/>
  <c r="R752" i="1"/>
  <c r="U752" i="1"/>
  <c r="Q752" i="1"/>
  <c r="AD752" i="1" s="1"/>
  <c r="R748" i="1"/>
  <c r="U748" i="1"/>
  <c r="Q748" i="1"/>
  <c r="AD748" i="1" s="1"/>
  <c r="R744" i="1"/>
  <c r="U744" i="1"/>
  <c r="Q744" i="1"/>
  <c r="AD744" i="1" s="1"/>
  <c r="R740" i="1"/>
  <c r="U740" i="1"/>
  <c r="Q740" i="1"/>
  <c r="AD740" i="1" s="1"/>
  <c r="R736" i="1"/>
  <c r="U736" i="1"/>
  <c r="Q736" i="1"/>
  <c r="AD736" i="1" s="1"/>
  <c r="R732" i="1"/>
  <c r="U732" i="1"/>
  <c r="Q732" i="1"/>
  <c r="AD732" i="1" s="1"/>
  <c r="R728" i="1"/>
  <c r="U728" i="1"/>
  <c r="Q728" i="1"/>
  <c r="AD728" i="1" s="1"/>
  <c r="R223" i="1"/>
  <c r="Q223" i="1"/>
  <c r="AD223" i="1" s="1"/>
  <c r="U223" i="1"/>
  <c r="R215" i="1"/>
  <c r="Q215" i="1"/>
  <c r="AD215" i="1" s="1"/>
  <c r="U215" i="1"/>
  <c r="R207" i="1"/>
  <c r="Q207" i="1"/>
  <c r="AD207" i="1" s="1"/>
  <c r="U207" i="1"/>
  <c r="R199" i="1"/>
  <c r="Q199" i="1"/>
  <c r="AD199" i="1" s="1"/>
  <c r="U199" i="1"/>
  <c r="R191" i="1"/>
  <c r="Q191" i="1"/>
  <c r="AD191" i="1" s="1"/>
  <c r="U191" i="1"/>
  <c r="R183" i="1"/>
  <c r="Q183" i="1"/>
  <c r="AD183" i="1" s="1"/>
  <c r="U183" i="1"/>
  <c r="R175" i="1"/>
  <c r="Q175" i="1"/>
  <c r="AD175" i="1" s="1"/>
  <c r="U175" i="1"/>
  <c r="R167" i="1"/>
  <c r="Q167" i="1"/>
  <c r="AD167" i="1" s="1"/>
  <c r="U167" i="1"/>
  <c r="R159" i="1"/>
  <c r="Q159" i="1"/>
  <c r="AD159" i="1" s="1"/>
  <c r="U159" i="1"/>
  <c r="R151" i="1"/>
  <c r="Q151" i="1"/>
  <c r="AD151" i="1" s="1"/>
  <c r="U151" i="1"/>
  <c r="R143" i="1"/>
  <c r="Q143" i="1"/>
  <c r="AD143" i="1" s="1"/>
  <c r="U143" i="1"/>
  <c r="R135" i="1"/>
  <c r="Q135" i="1"/>
  <c r="AD135" i="1" s="1"/>
  <c r="U135" i="1"/>
  <c r="R127" i="1"/>
  <c r="Q127" i="1"/>
  <c r="AD127" i="1" s="1"/>
  <c r="U127" i="1"/>
  <c r="R119" i="1"/>
  <c r="Q119" i="1"/>
  <c r="AD119" i="1" s="1"/>
  <c r="U119" i="1"/>
  <c r="R111" i="1"/>
  <c r="Q111" i="1"/>
  <c r="AD111" i="1" s="1"/>
  <c r="U111" i="1"/>
  <c r="R103" i="1"/>
  <c r="Q103" i="1"/>
  <c r="AD103" i="1" s="1"/>
  <c r="U103" i="1"/>
  <c r="AD75" i="1"/>
  <c r="R71" i="1"/>
  <c r="U71" i="1"/>
  <c r="Q71" i="1"/>
  <c r="AD71" i="1" s="1"/>
  <c r="R63" i="1"/>
  <c r="U63" i="1"/>
  <c r="Q63" i="1"/>
  <c r="AD63" i="1" s="1"/>
  <c r="R45" i="1"/>
  <c r="Q45" i="1"/>
  <c r="AD45" i="1" s="1"/>
  <c r="U45" i="1"/>
  <c r="R37" i="1"/>
  <c r="Q37" i="1"/>
  <c r="AD37" i="1" s="1"/>
  <c r="U37" i="1"/>
  <c r="R29" i="1"/>
  <c r="Q29" i="1"/>
  <c r="AD29" i="1" s="1"/>
  <c r="U29" i="1"/>
  <c r="R21" i="1"/>
  <c r="Q21" i="1"/>
  <c r="AD21" i="1" s="1"/>
  <c r="U21" i="1"/>
  <c r="Q1020" i="1"/>
  <c r="AD1020" i="1" s="1"/>
  <c r="R1020" i="1"/>
  <c r="U1020" i="1"/>
  <c r="R919" i="1"/>
  <c r="Q919" i="1"/>
  <c r="AD919" i="1" s="1"/>
  <c r="U919" i="1"/>
  <c r="R903" i="1"/>
  <c r="Q903" i="1"/>
  <c r="AD903" i="1" s="1"/>
  <c r="U903" i="1"/>
  <c r="R887" i="1"/>
  <c r="Q887" i="1"/>
  <c r="AD887" i="1" s="1"/>
  <c r="U887" i="1"/>
  <c r="R871" i="1"/>
  <c r="Q871" i="1"/>
  <c r="AD871" i="1" s="1"/>
  <c r="U871" i="1"/>
  <c r="R847" i="1"/>
  <c r="Q847" i="1"/>
  <c r="AD847" i="1" s="1"/>
  <c r="U847" i="1"/>
  <c r="Q1036" i="1"/>
  <c r="AD1036" i="1" s="1"/>
  <c r="U1036" i="1"/>
  <c r="R1036" i="1"/>
  <c r="U932" i="1"/>
  <c r="Q932" i="1"/>
  <c r="AD932" i="1" s="1"/>
  <c r="R932" i="1"/>
  <c r="U880" i="1"/>
  <c r="Q880" i="1"/>
  <c r="AD880" i="1" s="1"/>
  <c r="R880" i="1"/>
  <c r="U864" i="1"/>
  <c r="Q864" i="1"/>
  <c r="AD864" i="1" s="1"/>
  <c r="R864" i="1"/>
  <c r="R811" i="1"/>
  <c r="Q811" i="1"/>
  <c r="AD811" i="1" s="1"/>
  <c r="U811" i="1"/>
  <c r="R779" i="1"/>
  <c r="Q779" i="1"/>
  <c r="AD779" i="1" s="1"/>
  <c r="U779" i="1"/>
  <c r="U677" i="1"/>
  <c r="Q677" i="1"/>
  <c r="AD677" i="1" s="1"/>
  <c r="R677" i="1"/>
  <c r="U661" i="1"/>
  <c r="Q661" i="1"/>
  <c r="AD661" i="1" s="1"/>
  <c r="R661" i="1"/>
  <c r="U645" i="1"/>
  <c r="Q645" i="1"/>
  <c r="AD645" i="1" s="1"/>
  <c r="R645" i="1"/>
  <c r="Q598" i="1"/>
  <c r="AD598" i="1" s="1"/>
  <c r="U598" i="1"/>
  <c r="R598" i="1"/>
  <c r="R546" i="1"/>
  <c r="U546" i="1"/>
  <c r="Q546" i="1"/>
  <c r="AD546" i="1" s="1"/>
  <c r="U711" i="1"/>
  <c r="Q711" i="1"/>
  <c r="AD711" i="1" s="1"/>
  <c r="R711" i="1"/>
  <c r="AD230" i="1"/>
  <c r="U242" i="1"/>
  <c r="R242" i="1"/>
  <c r="Q242" i="1"/>
  <c r="AD242" i="1" s="1"/>
  <c r="U258" i="1"/>
  <c r="R258" i="1"/>
  <c r="Q258" i="1"/>
  <c r="AD258" i="1" s="1"/>
  <c r="U274" i="1"/>
  <c r="R274" i="1"/>
  <c r="Q274" i="1"/>
  <c r="AD274" i="1" s="1"/>
  <c r="U290" i="1"/>
  <c r="R290" i="1"/>
  <c r="Q290" i="1"/>
  <c r="AD290" i="1" s="1"/>
  <c r="R28" i="1"/>
  <c r="Q28" i="1"/>
  <c r="AD28" i="1" s="1"/>
  <c r="U28" i="1"/>
  <c r="R44" i="1"/>
  <c r="Q44" i="1"/>
  <c r="AD44" i="1" s="1"/>
  <c r="U44" i="1"/>
  <c r="R52" i="1"/>
  <c r="Q52" i="1"/>
  <c r="AD52" i="1" s="1"/>
  <c r="U52" i="1"/>
  <c r="R377" i="1"/>
  <c r="Q377" i="1"/>
  <c r="AD377" i="1" s="1"/>
  <c r="U377" i="1"/>
  <c r="R385" i="1"/>
  <c r="Q385" i="1"/>
  <c r="AD385" i="1" s="1"/>
  <c r="U385" i="1"/>
  <c r="R401" i="1"/>
  <c r="Q401" i="1"/>
  <c r="AD401" i="1" s="1"/>
  <c r="U401" i="1"/>
  <c r="U938" i="1"/>
  <c r="R938" i="1"/>
  <c r="Q938" i="1"/>
  <c r="AD938" i="1" s="1"/>
  <c r="U2398" i="1"/>
  <c r="Q2398" i="1"/>
  <c r="AD2398" i="1" s="1"/>
  <c r="R2398" i="1"/>
  <c r="R1925" i="1"/>
  <c r="Q1925" i="1"/>
  <c r="AD1925" i="1" s="1"/>
  <c r="U1925" i="1"/>
  <c r="R1845" i="1"/>
  <c r="Q1845" i="1"/>
  <c r="AD1845" i="1" s="1"/>
  <c r="U1845" i="1"/>
  <c r="U2106" i="1"/>
  <c r="Q2106" i="1"/>
  <c r="AD2106" i="1" s="1"/>
  <c r="R2106" i="1"/>
  <c r="R1838" i="1"/>
  <c r="U1838" i="1"/>
  <c r="Q1838" i="1"/>
  <c r="AD1838" i="1" s="1"/>
  <c r="R1814" i="1"/>
  <c r="U1814" i="1"/>
  <c r="Q1814" i="1"/>
  <c r="AD1814" i="1" s="1"/>
  <c r="R1802" i="1"/>
  <c r="U1802" i="1"/>
  <c r="Q1802" i="1"/>
  <c r="AD1802" i="1" s="1"/>
  <c r="U1772" i="1"/>
  <c r="Q1772" i="1"/>
  <c r="AD1772" i="1" s="1"/>
  <c r="R1772" i="1"/>
  <c r="R1426" i="1"/>
  <c r="U1426" i="1"/>
  <c r="Q1426" i="1"/>
  <c r="AD1426" i="1" s="1"/>
  <c r="R1402" i="1"/>
  <c r="U1402" i="1"/>
  <c r="Q1402" i="1"/>
  <c r="AD1402" i="1" s="1"/>
  <c r="R1378" i="1"/>
  <c r="U1378" i="1"/>
  <c r="Q1378" i="1"/>
  <c r="AD1378" i="1" s="1"/>
  <c r="R1338" i="1"/>
  <c r="U1338" i="1"/>
  <c r="Q1338" i="1"/>
  <c r="AD1338" i="1" s="1"/>
  <c r="R1302" i="1"/>
  <c r="U1302" i="1"/>
  <c r="Q1302" i="1"/>
  <c r="AD1302" i="1" s="1"/>
  <c r="R1282" i="1"/>
  <c r="Q1282" i="1"/>
  <c r="AD1282" i="1" s="1"/>
  <c r="U1282" i="1"/>
  <c r="R1258" i="1"/>
  <c r="U1258" i="1"/>
  <c r="Q1258" i="1"/>
  <c r="AD1258" i="1" s="1"/>
  <c r="R909" i="1"/>
  <c r="U909" i="1"/>
  <c r="Q909" i="1"/>
  <c r="AD909" i="1" s="1"/>
  <c r="R861" i="1"/>
  <c r="U861" i="1"/>
  <c r="Q861" i="1"/>
  <c r="AD861" i="1" s="1"/>
  <c r="U800" i="1"/>
  <c r="Q800" i="1"/>
  <c r="AD800" i="1" s="1"/>
  <c r="R800" i="1"/>
  <c r="R766" i="1"/>
  <c r="U766" i="1"/>
  <c r="Q766" i="1"/>
  <c r="AD766" i="1" s="1"/>
  <c r="R750" i="1"/>
  <c r="U750" i="1"/>
  <c r="Q750" i="1"/>
  <c r="AD750" i="1" s="1"/>
  <c r="Q992" i="1"/>
  <c r="AD992" i="1" s="1"/>
  <c r="U992" i="1"/>
  <c r="R992" i="1"/>
  <c r="Q1240" i="1"/>
  <c r="AD1240" i="1" s="1"/>
  <c r="U1240" i="1"/>
  <c r="R1240" i="1"/>
  <c r="U737" i="1"/>
  <c r="Q737" i="1"/>
  <c r="AD737" i="1" s="1"/>
  <c r="R737" i="1"/>
  <c r="U739" i="1"/>
  <c r="Q739" i="1"/>
  <c r="AD739" i="1" s="1"/>
  <c r="R739" i="1"/>
  <c r="R831" i="1"/>
  <c r="Q831" i="1"/>
  <c r="AD831" i="1" s="1"/>
  <c r="U831" i="1"/>
  <c r="Q2425" i="1"/>
  <c r="AD2425" i="1" s="1"/>
  <c r="U2425" i="1"/>
  <c r="R2425" i="1"/>
  <c r="R2350" i="1"/>
  <c r="Q2350" i="1"/>
  <c r="AD2350" i="1" s="1"/>
  <c r="U2350" i="1"/>
  <c r="R2309" i="1"/>
  <c r="U2309" i="1"/>
  <c r="Q2309" i="1"/>
  <c r="AD2309" i="1" s="1"/>
  <c r="Q2267" i="1"/>
  <c r="AD2267" i="1" s="1"/>
  <c r="R2267" i="1"/>
  <c r="U2267" i="1"/>
  <c r="U2177" i="1"/>
  <c r="R2177" i="1"/>
  <c r="Q2177" i="1"/>
  <c r="AD2177" i="1" s="1"/>
  <c r="U2113" i="1"/>
  <c r="R2113" i="1"/>
  <c r="Q2113" i="1"/>
  <c r="AD2113" i="1" s="1"/>
  <c r="AD2041" i="1"/>
  <c r="U2167" i="1"/>
  <c r="R2167" i="1"/>
  <c r="Q2167" i="1"/>
  <c r="AD2167" i="1" s="1"/>
  <c r="U2061" i="1"/>
  <c r="Q2061" i="1"/>
  <c r="AD2061" i="1" s="1"/>
  <c r="R2061" i="1"/>
  <c r="U2027" i="1"/>
  <c r="R2027" i="1"/>
  <c r="Q2027" i="1"/>
  <c r="AD2027" i="1" s="1"/>
  <c r="U1969" i="1"/>
  <c r="R1969" i="1"/>
  <c r="Q1969" i="1"/>
  <c r="AD1969" i="1" s="1"/>
  <c r="R2189" i="1"/>
  <c r="Q2189" i="1"/>
  <c r="AD2189" i="1" s="1"/>
  <c r="U2189" i="1"/>
  <c r="Q1995" i="1"/>
  <c r="AD1995" i="1" s="1"/>
  <c r="U1995" i="1"/>
  <c r="R1995" i="1"/>
  <c r="R1973" i="1"/>
  <c r="Q1973" i="1"/>
  <c r="AD1973" i="1" s="1"/>
  <c r="U1973" i="1"/>
  <c r="U2005" i="1"/>
  <c r="R2005" i="1"/>
  <c r="Q2005" i="1"/>
  <c r="AD2005" i="1" s="1"/>
  <c r="U1967" i="1"/>
  <c r="R1967" i="1"/>
  <c r="Q1967" i="1"/>
  <c r="AD1967" i="1" s="1"/>
  <c r="R1930" i="1"/>
  <c r="Q1930" i="1"/>
  <c r="AD1930" i="1" s="1"/>
  <c r="U1930" i="1"/>
  <c r="R1922" i="1"/>
  <c r="Q1922" i="1"/>
  <c r="AD1922" i="1" s="1"/>
  <c r="U1922" i="1"/>
  <c r="R1914" i="1"/>
  <c r="Q1914" i="1"/>
  <c r="AD1914" i="1" s="1"/>
  <c r="U1914" i="1"/>
  <c r="R1906" i="1"/>
  <c r="Q1906" i="1"/>
  <c r="AD1906" i="1" s="1"/>
  <c r="U1906" i="1"/>
  <c r="R1898" i="1"/>
  <c r="Q1898" i="1"/>
  <c r="AD1898" i="1" s="1"/>
  <c r="U1898" i="1"/>
  <c r="R1890" i="1"/>
  <c r="Q1890" i="1"/>
  <c r="AD1890" i="1" s="1"/>
  <c r="U1890" i="1"/>
  <c r="R1882" i="1"/>
  <c r="Q1882" i="1"/>
  <c r="AD1882" i="1" s="1"/>
  <c r="U1882" i="1"/>
  <c r="R1874" i="1"/>
  <c r="Q1874" i="1"/>
  <c r="AD1874" i="1" s="1"/>
  <c r="U1874" i="1"/>
  <c r="R1866" i="1"/>
  <c r="Q1866" i="1"/>
  <c r="AD1866" i="1" s="1"/>
  <c r="U1866" i="1"/>
  <c r="R1858" i="1"/>
  <c r="Q1858" i="1"/>
  <c r="AD1858" i="1" s="1"/>
  <c r="U1858" i="1"/>
  <c r="R1850" i="1"/>
  <c r="Q1850" i="1"/>
  <c r="AD1850" i="1" s="1"/>
  <c r="U1850" i="1"/>
  <c r="R1842" i="1"/>
  <c r="Q1842" i="1"/>
  <c r="AD1842" i="1" s="1"/>
  <c r="U1842" i="1"/>
  <c r="U2059" i="1"/>
  <c r="Q2059" i="1"/>
  <c r="AD2059" i="1" s="1"/>
  <c r="R2059" i="1"/>
  <c r="R2033" i="1"/>
  <c r="U2033" i="1"/>
  <c r="Q2033" i="1"/>
  <c r="AD2033" i="1" s="1"/>
  <c r="U1983" i="1"/>
  <c r="R1983" i="1"/>
  <c r="Q1983" i="1"/>
  <c r="AD1983" i="1" s="1"/>
  <c r="Q1926" i="1"/>
  <c r="AD1926" i="1" s="1"/>
  <c r="U1926" i="1"/>
  <c r="R1926" i="1"/>
  <c r="Q1918" i="1"/>
  <c r="AD1918" i="1" s="1"/>
  <c r="U1918" i="1"/>
  <c r="R1918" i="1"/>
  <c r="Q1910" i="1"/>
  <c r="AD1910" i="1" s="1"/>
  <c r="U1910" i="1"/>
  <c r="R1910" i="1"/>
  <c r="Q1902" i="1"/>
  <c r="AD1902" i="1" s="1"/>
  <c r="U1902" i="1"/>
  <c r="R1902" i="1"/>
  <c r="Q1894" i="1"/>
  <c r="AD1894" i="1" s="1"/>
  <c r="U1894" i="1"/>
  <c r="R1894" i="1"/>
  <c r="Q1886" i="1"/>
  <c r="AD1886" i="1" s="1"/>
  <c r="U1886" i="1"/>
  <c r="R1886" i="1"/>
  <c r="Q1878" i="1"/>
  <c r="AD1878" i="1" s="1"/>
  <c r="U1878" i="1"/>
  <c r="R1878" i="1"/>
  <c r="Q1870" i="1"/>
  <c r="AD1870" i="1" s="1"/>
  <c r="U1870" i="1"/>
  <c r="R1870" i="1"/>
  <c r="Q1862" i="1"/>
  <c r="AD1862" i="1" s="1"/>
  <c r="U1862" i="1"/>
  <c r="R1862" i="1"/>
  <c r="Q1854" i="1"/>
  <c r="AD1854" i="1" s="1"/>
  <c r="U1854" i="1"/>
  <c r="R1854" i="1"/>
  <c r="Q1846" i="1"/>
  <c r="AD1846" i="1" s="1"/>
  <c r="U1846" i="1"/>
  <c r="R1846" i="1"/>
  <c r="U1769" i="1"/>
  <c r="R1769" i="1"/>
  <c r="Q1769" i="1"/>
  <c r="AD1769" i="1" s="1"/>
  <c r="U1564" i="1"/>
  <c r="R1564" i="1"/>
  <c r="Q1564" i="1"/>
  <c r="AD1564" i="1" s="1"/>
  <c r="U1556" i="1"/>
  <c r="R1556" i="1"/>
  <c r="Q1556" i="1"/>
  <c r="AD1556" i="1" s="1"/>
  <c r="U1548" i="1"/>
  <c r="R1548" i="1"/>
  <c r="Q1548" i="1"/>
  <c r="AD1548" i="1" s="1"/>
  <c r="U1540" i="1"/>
  <c r="R1540" i="1"/>
  <c r="Q1540" i="1"/>
  <c r="AD1540" i="1" s="1"/>
  <c r="U1532" i="1"/>
  <c r="R1532" i="1"/>
  <c r="Q1532" i="1"/>
  <c r="AD1532" i="1" s="1"/>
  <c r="U1524" i="1"/>
  <c r="R1524" i="1"/>
  <c r="Q1524" i="1"/>
  <c r="AD1524" i="1" s="1"/>
  <c r="U1516" i="1"/>
  <c r="R1516" i="1"/>
  <c r="Q1516" i="1"/>
  <c r="AD1516" i="1" s="1"/>
  <c r="R1552" i="1"/>
  <c r="Q1552" i="1"/>
  <c r="AD1552" i="1" s="1"/>
  <c r="U1552" i="1"/>
  <c r="R1536" i="1"/>
  <c r="Q1536" i="1"/>
  <c r="AD1536" i="1" s="1"/>
  <c r="U1536" i="1"/>
  <c r="R1520" i="1"/>
  <c r="Q1520" i="1"/>
  <c r="AD1520" i="1" s="1"/>
  <c r="U1520" i="1"/>
  <c r="U1405" i="1"/>
  <c r="Q1405" i="1"/>
  <c r="AD1405" i="1" s="1"/>
  <c r="R1405" i="1"/>
  <c r="U1275" i="1"/>
  <c r="Q1275" i="1"/>
  <c r="AD1275" i="1" s="1"/>
  <c r="R1275" i="1"/>
  <c r="U1491" i="1"/>
  <c r="Q1491" i="1"/>
  <c r="AD1491" i="1" s="1"/>
  <c r="R1491" i="1"/>
  <c r="U1423" i="1"/>
  <c r="Q1423" i="1"/>
  <c r="AD1423" i="1" s="1"/>
  <c r="R1423" i="1"/>
  <c r="U1345" i="1"/>
  <c r="Q1345" i="1"/>
  <c r="AD1345" i="1" s="1"/>
  <c r="R1345" i="1"/>
  <c r="U1277" i="1"/>
  <c r="Q1277" i="1"/>
  <c r="AD1277" i="1" s="1"/>
  <c r="R1277" i="1"/>
  <c r="U1227" i="1"/>
  <c r="Q1227" i="1"/>
  <c r="AD1227" i="1" s="1"/>
  <c r="R1227" i="1"/>
  <c r="U1223" i="1"/>
  <c r="Q1223" i="1"/>
  <c r="AD1223" i="1" s="1"/>
  <c r="R1223" i="1"/>
  <c r="U1219" i="1"/>
  <c r="Q1219" i="1"/>
  <c r="AD1219" i="1" s="1"/>
  <c r="R1219" i="1"/>
  <c r="U1195" i="1"/>
  <c r="Q1195" i="1"/>
  <c r="AD1195" i="1" s="1"/>
  <c r="R1195" i="1"/>
  <c r="U1191" i="1"/>
  <c r="Q1191" i="1"/>
  <c r="AD1191" i="1" s="1"/>
  <c r="R1191" i="1"/>
  <c r="U1187" i="1"/>
  <c r="Q1187" i="1"/>
  <c r="AD1187" i="1" s="1"/>
  <c r="R1187" i="1"/>
  <c r="U1163" i="1"/>
  <c r="Q1163" i="1"/>
  <c r="AD1163" i="1" s="1"/>
  <c r="R1163" i="1"/>
  <c r="U1159" i="1"/>
  <c r="Q1159" i="1"/>
  <c r="AD1159" i="1" s="1"/>
  <c r="R1159" i="1"/>
  <c r="U1155" i="1"/>
  <c r="Q1155" i="1"/>
  <c r="AD1155" i="1" s="1"/>
  <c r="R1155" i="1"/>
  <c r="U1131" i="1"/>
  <c r="Q1131" i="1"/>
  <c r="AD1131" i="1" s="1"/>
  <c r="R1131" i="1"/>
  <c r="U1127" i="1"/>
  <c r="Q1127" i="1"/>
  <c r="AD1127" i="1" s="1"/>
  <c r="R1127" i="1"/>
  <c r="U1123" i="1"/>
  <c r="Q1123" i="1"/>
  <c r="AD1123" i="1" s="1"/>
  <c r="R1123" i="1"/>
  <c r="U1099" i="1"/>
  <c r="Q1099" i="1"/>
  <c r="AD1099" i="1" s="1"/>
  <c r="R1099" i="1"/>
  <c r="U1095" i="1"/>
  <c r="Q1095" i="1"/>
  <c r="AD1095" i="1" s="1"/>
  <c r="R1095" i="1"/>
  <c r="U1091" i="1"/>
  <c r="Q1091" i="1"/>
  <c r="AD1091" i="1" s="1"/>
  <c r="R1091" i="1"/>
  <c r="U1083" i="1"/>
  <c r="Q1083" i="1"/>
  <c r="AD1083" i="1" s="1"/>
  <c r="R1083" i="1"/>
  <c r="U1075" i="1"/>
  <c r="Q1075" i="1"/>
  <c r="AD1075" i="1" s="1"/>
  <c r="R1075" i="1"/>
  <c r="U1051" i="1"/>
  <c r="Q1051" i="1"/>
  <c r="AD1051" i="1" s="1"/>
  <c r="R1051" i="1"/>
  <c r="U1043" i="1"/>
  <c r="Q1043" i="1"/>
  <c r="AD1043" i="1" s="1"/>
  <c r="R1043" i="1"/>
  <c r="U1019" i="1"/>
  <c r="Q1019" i="1"/>
  <c r="AD1019" i="1" s="1"/>
  <c r="R1019" i="1"/>
  <c r="U1011" i="1"/>
  <c r="Q1011" i="1"/>
  <c r="AD1011" i="1" s="1"/>
  <c r="R1011" i="1"/>
  <c r="U995" i="1"/>
  <c r="Q995" i="1"/>
  <c r="AD995" i="1" s="1"/>
  <c r="R995" i="1"/>
  <c r="U1509" i="1"/>
  <c r="Q1509" i="1"/>
  <c r="AD1509" i="1" s="1"/>
  <c r="R1509" i="1"/>
  <c r="U1409" i="1"/>
  <c r="Q1409" i="1"/>
  <c r="AD1409" i="1" s="1"/>
  <c r="R1409" i="1"/>
  <c r="U1323" i="1"/>
  <c r="Q1323" i="1"/>
  <c r="AD1323" i="1" s="1"/>
  <c r="R1323" i="1"/>
  <c r="U1311" i="1"/>
  <c r="Q1311" i="1"/>
  <c r="AD1311" i="1" s="1"/>
  <c r="R1311" i="1"/>
  <c r="Q1062" i="1"/>
  <c r="AD1062" i="1" s="1"/>
  <c r="U1062" i="1"/>
  <c r="R1062" i="1"/>
  <c r="Q998" i="1"/>
  <c r="AD998" i="1" s="1"/>
  <c r="U998" i="1"/>
  <c r="R998" i="1"/>
  <c r="Q996" i="1"/>
  <c r="AD996" i="1" s="1"/>
  <c r="U996" i="1"/>
  <c r="R996" i="1"/>
  <c r="R408" i="1"/>
  <c r="U408" i="1"/>
  <c r="Q408" i="1"/>
  <c r="AD408" i="1" s="1"/>
  <c r="R358" i="1"/>
  <c r="Q358" i="1"/>
  <c r="AD358" i="1" s="1"/>
  <c r="U358" i="1"/>
  <c r="R350" i="1"/>
  <c r="Q350" i="1"/>
  <c r="AD350" i="1" s="1"/>
  <c r="U350" i="1"/>
  <c r="R342" i="1"/>
  <c r="Q342" i="1"/>
  <c r="AD342" i="1" s="1"/>
  <c r="U342" i="1"/>
  <c r="R334" i="1"/>
  <c r="Q334" i="1"/>
  <c r="AD334" i="1" s="1"/>
  <c r="U334" i="1"/>
  <c r="R326" i="1"/>
  <c r="Q326" i="1"/>
  <c r="AD326" i="1" s="1"/>
  <c r="U326" i="1"/>
  <c r="R295" i="1"/>
  <c r="U295" i="1"/>
  <c r="Q295" i="1"/>
  <c r="AD295" i="1" s="1"/>
  <c r="R287" i="1"/>
  <c r="U287" i="1"/>
  <c r="Q287" i="1"/>
  <c r="AD287" i="1" s="1"/>
  <c r="R279" i="1"/>
  <c r="U279" i="1"/>
  <c r="Q279" i="1"/>
  <c r="AD279" i="1" s="1"/>
  <c r="R271" i="1"/>
  <c r="U271" i="1"/>
  <c r="Q271" i="1"/>
  <c r="AD271" i="1" s="1"/>
  <c r="R263" i="1"/>
  <c r="U263" i="1"/>
  <c r="Q263" i="1"/>
  <c r="AD263" i="1" s="1"/>
  <c r="R255" i="1"/>
  <c r="U255" i="1"/>
  <c r="Q255" i="1"/>
  <c r="AD255" i="1" s="1"/>
  <c r="R247" i="1"/>
  <c r="U247" i="1"/>
  <c r="Q247" i="1"/>
  <c r="AD247" i="1" s="1"/>
  <c r="R239" i="1"/>
  <c r="U239" i="1"/>
  <c r="Q239" i="1"/>
  <c r="AD239" i="1" s="1"/>
  <c r="Q1172" i="1"/>
  <c r="AD1172" i="1" s="1"/>
  <c r="U1172" i="1"/>
  <c r="R1172" i="1"/>
  <c r="Q1102" i="1"/>
  <c r="AD1102" i="1" s="1"/>
  <c r="U1102" i="1"/>
  <c r="R1102" i="1"/>
  <c r="Q1024" i="1"/>
  <c r="AD1024" i="1" s="1"/>
  <c r="U1024" i="1"/>
  <c r="R1024" i="1"/>
  <c r="U976" i="1"/>
  <c r="Q976" i="1"/>
  <c r="AD976" i="1" s="1"/>
  <c r="R976" i="1"/>
  <c r="U936" i="1"/>
  <c r="Q936" i="1"/>
  <c r="AD936" i="1" s="1"/>
  <c r="R936" i="1"/>
  <c r="U926" i="1"/>
  <c r="Q926" i="1"/>
  <c r="AD926" i="1" s="1"/>
  <c r="R926" i="1"/>
  <c r="U918" i="1"/>
  <c r="Q918" i="1"/>
  <c r="AD918" i="1" s="1"/>
  <c r="R918" i="1"/>
  <c r="Q1518" i="1"/>
  <c r="AD1518" i="1" s="1"/>
  <c r="U1518" i="1"/>
  <c r="R1518" i="1"/>
  <c r="Q1076" i="1"/>
  <c r="AD1076" i="1" s="1"/>
  <c r="R1076" i="1"/>
  <c r="U1076" i="1"/>
  <c r="U912" i="1"/>
  <c r="Q912" i="1"/>
  <c r="AD912" i="1" s="1"/>
  <c r="R912" i="1"/>
  <c r="R807" i="1"/>
  <c r="Q807" i="1"/>
  <c r="AD807" i="1" s="1"/>
  <c r="U807" i="1"/>
  <c r="R791" i="1"/>
  <c r="Q791" i="1"/>
  <c r="AD791" i="1" s="1"/>
  <c r="U791" i="1"/>
  <c r="R775" i="1"/>
  <c r="Q775" i="1"/>
  <c r="AD775" i="1" s="1"/>
  <c r="U775" i="1"/>
  <c r="U662" i="1"/>
  <c r="Q662" i="1"/>
  <c r="AD662" i="1" s="1"/>
  <c r="R662" i="1"/>
  <c r="Q606" i="1"/>
  <c r="AD606" i="1" s="1"/>
  <c r="U606" i="1"/>
  <c r="R606" i="1"/>
  <c r="Q596" i="1"/>
  <c r="AD596" i="1" s="1"/>
  <c r="R596" i="1"/>
  <c r="U596" i="1"/>
  <c r="U934" i="1"/>
  <c r="R934" i="1"/>
  <c r="Q934" i="1"/>
  <c r="AD934" i="1" s="1"/>
  <c r="U2406" i="1"/>
  <c r="Q2406" i="1"/>
  <c r="AD2406" i="1" s="1"/>
  <c r="R2406" i="1"/>
  <c r="U2394" i="1"/>
  <c r="Q2394" i="1"/>
  <c r="AD2394" i="1" s="1"/>
  <c r="R2394" i="1"/>
  <c r="U2379" i="1"/>
  <c r="Q2379" i="1"/>
  <c r="AD2379" i="1" s="1"/>
  <c r="R2379" i="1"/>
  <c r="U2355" i="1"/>
  <c r="Q2355" i="1"/>
  <c r="AD2355" i="1" s="1"/>
  <c r="R2355" i="1"/>
  <c r="R2234" i="1"/>
  <c r="Q2234" i="1"/>
  <c r="AD2234" i="1" s="1"/>
  <c r="U2234" i="1"/>
  <c r="R2382" i="1"/>
  <c r="Q2382" i="1"/>
  <c r="AD2382" i="1" s="1"/>
  <c r="U2382" i="1"/>
  <c r="R2148" i="1"/>
  <c r="U2148" i="1"/>
  <c r="Q2148" i="1"/>
  <c r="AD2148" i="1" s="1"/>
  <c r="R2140" i="1"/>
  <c r="U2140" i="1"/>
  <c r="Q2140" i="1"/>
  <c r="AD2140" i="1" s="1"/>
  <c r="R2116" i="1"/>
  <c r="U2116" i="1"/>
  <c r="Q2116" i="1"/>
  <c r="AD2116" i="1" s="1"/>
  <c r="R1909" i="1"/>
  <c r="Q1909" i="1"/>
  <c r="AD1909" i="1" s="1"/>
  <c r="U1909" i="1"/>
  <c r="R1893" i="1"/>
  <c r="Q1893" i="1"/>
  <c r="AD1893" i="1" s="1"/>
  <c r="U1893" i="1"/>
  <c r="R1869" i="1"/>
  <c r="Q1869" i="1"/>
  <c r="AD1869" i="1" s="1"/>
  <c r="U1869" i="1"/>
  <c r="R1861" i="1"/>
  <c r="Q1861" i="1"/>
  <c r="AD1861" i="1" s="1"/>
  <c r="U1861" i="1"/>
  <c r="R1853" i="1"/>
  <c r="Q1853" i="1"/>
  <c r="AD1853" i="1" s="1"/>
  <c r="U1853" i="1"/>
  <c r="U2100" i="1"/>
  <c r="Q2100" i="1"/>
  <c r="AD2100" i="1" s="1"/>
  <c r="R2100" i="1"/>
  <c r="U1950" i="1"/>
  <c r="Q1950" i="1"/>
  <c r="AD1950" i="1" s="1"/>
  <c r="R1950" i="1"/>
  <c r="U1776" i="1"/>
  <c r="Q1776" i="1"/>
  <c r="AD1776" i="1" s="1"/>
  <c r="R1776" i="1"/>
  <c r="R1494" i="1"/>
  <c r="U1494" i="1"/>
  <c r="Q1494" i="1"/>
  <c r="AD1494" i="1" s="1"/>
  <c r="R1458" i="1"/>
  <c r="U1458" i="1"/>
  <c r="Q1458" i="1"/>
  <c r="AD1458" i="1" s="1"/>
  <c r="R1450" i="1"/>
  <c r="U1450" i="1"/>
  <c r="Q1450" i="1"/>
  <c r="AD1450" i="1" s="1"/>
  <c r="R1446" i="1"/>
  <c r="Q1446" i="1"/>
  <c r="AD1446" i="1" s="1"/>
  <c r="U1446" i="1"/>
  <c r="R1438" i="1"/>
  <c r="Q1438" i="1"/>
  <c r="AD1438" i="1" s="1"/>
  <c r="U1438" i="1"/>
  <c r="R1430" i="1"/>
  <c r="Q1430" i="1"/>
  <c r="AD1430" i="1" s="1"/>
  <c r="U1430" i="1"/>
  <c r="R1418" i="1"/>
  <c r="U1418" i="1"/>
  <c r="Q1418" i="1"/>
  <c r="AD1418" i="1" s="1"/>
  <c r="R1406" i="1"/>
  <c r="Q1406" i="1"/>
  <c r="AD1406" i="1" s="1"/>
  <c r="U1406" i="1"/>
  <c r="R1394" i="1"/>
  <c r="U1394" i="1"/>
  <c r="Q1394" i="1"/>
  <c r="AD1394" i="1" s="1"/>
  <c r="R1382" i="1"/>
  <c r="Q1382" i="1"/>
  <c r="AD1382" i="1" s="1"/>
  <c r="U1382" i="1"/>
  <c r="R1370" i="1"/>
  <c r="U1370" i="1"/>
  <c r="Q1370" i="1"/>
  <c r="AD1370" i="1" s="1"/>
  <c r="U1335" i="1"/>
  <c r="Q1335" i="1"/>
  <c r="AD1335" i="1" s="1"/>
  <c r="R1335" i="1"/>
  <c r="U1355" i="1"/>
  <c r="Q1355" i="1"/>
  <c r="AD1355" i="1" s="1"/>
  <c r="R1355" i="1"/>
  <c r="U1321" i="1"/>
  <c r="Q1321" i="1"/>
  <c r="AD1321" i="1" s="1"/>
  <c r="R1321" i="1"/>
  <c r="U1357" i="1"/>
  <c r="Q1357" i="1"/>
  <c r="AD1357" i="1" s="1"/>
  <c r="R1357" i="1"/>
  <c r="U1257" i="1"/>
  <c r="Q1257" i="1"/>
  <c r="AD1257" i="1" s="1"/>
  <c r="R1257" i="1"/>
  <c r="U987" i="1"/>
  <c r="Q987" i="1"/>
  <c r="AD987" i="1" s="1"/>
  <c r="R987" i="1"/>
  <c r="Q963" i="1"/>
  <c r="AD963" i="1" s="1"/>
  <c r="U963" i="1"/>
  <c r="R963" i="1"/>
  <c r="R746" i="1"/>
  <c r="Q746" i="1"/>
  <c r="AD746" i="1" s="1"/>
  <c r="U746" i="1"/>
  <c r="R738" i="1"/>
  <c r="Q738" i="1"/>
  <c r="AD738" i="1" s="1"/>
  <c r="U738" i="1"/>
  <c r="R428" i="1"/>
  <c r="Q428" i="1"/>
  <c r="AD428" i="1" s="1"/>
  <c r="U428" i="1"/>
  <c r="R420" i="1"/>
  <c r="Q420" i="1"/>
  <c r="AD420" i="1" s="1"/>
  <c r="U420" i="1"/>
  <c r="R946" i="1"/>
  <c r="U946" i="1"/>
  <c r="Q946" i="1"/>
  <c r="AD946" i="1" s="1"/>
  <c r="U1251" i="1"/>
  <c r="Q1251" i="1"/>
  <c r="AD1251" i="1" s="1"/>
  <c r="R1251" i="1"/>
  <c r="U650" i="1"/>
  <c r="Q650" i="1"/>
  <c r="AD650" i="1" s="1"/>
  <c r="R650" i="1"/>
  <c r="Q614" i="1"/>
  <c r="AD614" i="1" s="1"/>
  <c r="U614" i="1"/>
  <c r="R614" i="1"/>
  <c r="U507" i="1"/>
  <c r="R507" i="1"/>
  <c r="Q507" i="1"/>
  <c r="AD507" i="1" s="1"/>
  <c r="U475" i="1"/>
  <c r="R475" i="1"/>
  <c r="Q475" i="1"/>
  <c r="AD475" i="1" s="1"/>
  <c r="R443" i="1"/>
  <c r="Q443" i="1"/>
  <c r="AD443" i="1" s="1"/>
  <c r="U443" i="1"/>
  <c r="Q2403" i="1"/>
  <c r="AD2403" i="1" s="1"/>
  <c r="R2403" i="1"/>
  <c r="U2403" i="1"/>
  <c r="Q2395" i="1"/>
  <c r="AD2395" i="1" s="1"/>
  <c r="R2395" i="1"/>
  <c r="U2395" i="1"/>
  <c r="R2210" i="1"/>
  <c r="Q2210" i="1"/>
  <c r="AD2210" i="1" s="1"/>
  <c r="U2210" i="1"/>
  <c r="R2206" i="1"/>
  <c r="U2206" i="1"/>
  <c r="Q2206" i="1"/>
  <c r="AD2206" i="1" s="1"/>
  <c r="R2202" i="1"/>
  <c r="U2202" i="1"/>
  <c r="Q2202" i="1"/>
  <c r="AD2202" i="1" s="1"/>
  <c r="R2198" i="1"/>
  <c r="U2198" i="1"/>
  <c r="Q2198" i="1"/>
  <c r="AD2198" i="1" s="1"/>
  <c r="R2194" i="1"/>
  <c r="U2194" i="1"/>
  <c r="Q2194" i="1"/>
  <c r="AD2194" i="1" s="1"/>
  <c r="R2190" i="1"/>
  <c r="U2190" i="1"/>
  <c r="Q2190" i="1"/>
  <c r="AD2190" i="1" s="1"/>
  <c r="R2186" i="1"/>
  <c r="U2186" i="1"/>
  <c r="Q2186" i="1"/>
  <c r="AD2186" i="1" s="1"/>
  <c r="R2182" i="1"/>
  <c r="U2182" i="1"/>
  <c r="Q2182" i="1"/>
  <c r="AD2182" i="1" s="1"/>
  <c r="R2178" i="1"/>
  <c r="U2178" i="1"/>
  <c r="Q2178" i="1"/>
  <c r="AD2178" i="1" s="1"/>
  <c r="R2174" i="1"/>
  <c r="U2174" i="1"/>
  <c r="Q2174" i="1"/>
  <c r="AD2174" i="1" s="1"/>
  <c r="R2170" i="1"/>
  <c r="U2170" i="1"/>
  <c r="Q2170" i="1"/>
  <c r="AD2170" i="1" s="1"/>
  <c r="Q2155" i="1"/>
  <c r="AD2155" i="1" s="1"/>
  <c r="U2155" i="1"/>
  <c r="R2155" i="1"/>
  <c r="U2159" i="1"/>
  <c r="R2159" i="1"/>
  <c r="Q2159" i="1"/>
  <c r="AD2159" i="1" s="1"/>
  <c r="U2143" i="1"/>
  <c r="R2143" i="1"/>
  <c r="Q2143" i="1"/>
  <c r="AD2143" i="1" s="1"/>
  <c r="U2127" i="1"/>
  <c r="R2127" i="1"/>
  <c r="Q2127" i="1"/>
  <c r="AD2127" i="1" s="1"/>
  <c r="U2111" i="1"/>
  <c r="R2111" i="1"/>
  <c r="Q2111" i="1"/>
  <c r="AD2111" i="1" s="1"/>
  <c r="U1944" i="1"/>
  <c r="Q1944" i="1"/>
  <c r="AD1944" i="1" s="1"/>
  <c r="R1944" i="1"/>
  <c r="U1797" i="1"/>
  <c r="Q1797" i="1"/>
  <c r="AD1797" i="1" s="1"/>
  <c r="R1797" i="1"/>
  <c r="U1793" i="1"/>
  <c r="Q1793" i="1"/>
  <c r="AD1793" i="1" s="1"/>
  <c r="R1793" i="1"/>
  <c r="U1789" i="1"/>
  <c r="Q1789" i="1"/>
  <c r="AD1789" i="1" s="1"/>
  <c r="R1789" i="1"/>
  <c r="U1785" i="1"/>
  <c r="Q1785" i="1"/>
  <c r="AD1785" i="1" s="1"/>
  <c r="R1785" i="1"/>
  <c r="U1781" i="1"/>
  <c r="Q1781" i="1"/>
  <c r="AD1781" i="1" s="1"/>
  <c r="R1781" i="1"/>
  <c r="U1777" i="1"/>
  <c r="Q1777" i="1"/>
  <c r="AD1777" i="1" s="1"/>
  <c r="R1777" i="1"/>
  <c r="U1773" i="1"/>
  <c r="Q1773" i="1"/>
  <c r="AD1773" i="1" s="1"/>
  <c r="R1773" i="1"/>
  <c r="U1946" i="1"/>
  <c r="Q1946" i="1"/>
  <c r="AD1946" i="1" s="1"/>
  <c r="R1946" i="1"/>
  <c r="R1512" i="1"/>
  <c r="Q1512" i="1"/>
  <c r="AD1512" i="1" s="1"/>
  <c r="U1512" i="1"/>
  <c r="R1508" i="1"/>
  <c r="U1508" i="1"/>
  <c r="Q1508" i="1"/>
  <c r="AD1508" i="1" s="1"/>
  <c r="R1504" i="1"/>
  <c r="Q1504" i="1"/>
  <c r="AD1504" i="1" s="1"/>
  <c r="U1504" i="1"/>
  <c r="R1492" i="1"/>
  <c r="U1492" i="1"/>
  <c r="Q1492" i="1"/>
  <c r="AD1492" i="1" s="1"/>
  <c r="R1487" i="1"/>
  <c r="Q1487" i="1"/>
  <c r="AD1487" i="1" s="1"/>
  <c r="U1487" i="1"/>
  <c r="R1483" i="1"/>
  <c r="U1483" i="1"/>
  <c r="Q1483" i="1"/>
  <c r="AD1483" i="1" s="1"/>
  <c r="R1479" i="1"/>
  <c r="Q1479" i="1"/>
  <c r="AD1479" i="1" s="1"/>
  <c r="U1479" i="1"/>
  <c r="R1475" i="1"/>
  <c r="U1475" i="1"/>
  <c r="Q1475" i="1"/>
  <c r="AD1475" i="1" s="1"/>
  <c r="R1471" i="1"/>
  <c r="Q1471" i="1"/>
  <c r="AD1471" i="1" s="1"/>
  <c r="U1471" i="1"/>
  <c r="R1467" i="1"/>
  <c r="U1467" i="1"/>
  <c r="Q1467" i="1"/>
  <c r="AD1467" i="1" s="1"/>
  <c r="R1356" i="1"/>
  <c r="U1356" i="1"/>
  <c r="Q1356" i="1"/>
  <c r="AD1356" i="1" s="1"/>
  <c r="R1352" i="1"/>
  <c r="Q1352" i="1"/>
  <c r="AD1352" i="1" s="1"/>
  <c r="U1352" i="1"/>
  <c r="R1348" i="1"/>
  <c r="U1348" i="1"/>
  <c r="Q1348" i="1"/>
  <c r="AD1348" i="1" s="1"/>
  <c r="R1344" i="1"/>
  <c r="Q1344" i="1"/>
  <c r="AD1344" i="1" s="1"/>
  <c r="U1344" i="1"/>
  <c r="R1312" i="1"/>
  <c r="U1312" i="1"/>
  <c r="Q1312" i="1"/>
  <c r="AD1312" i="1" s="1"/>
  <c r="R1308" i="1"/>
  <c r="Q1308" i="1"/>
  <c r="AD1308" i="1" s="1"/>
  <c r="U1308" i="1"/>
  <c r="U1249" i="1"/>
  <c r="Q1249" i="1"/>
  <c r="AD1249" i="1" s="1"/>
  <c r="R1249" i="1"/>
  <c r="U1241" i="1"/>
  <c r="Q1241" i="1"/>
  <c r="AD1241" i="1" s="1"/>
  <c r="R1241" i="1"/>
  <c r="U1217" i="1"/>
  <c r="Q1217" i="1"/>
  <c r="AD1217" i="1" s="1"/>
  <c r="R1217" i="1"/>
  <c r="U1209" i="1"/>
  <c r="Q1209" i="1"/>
  <c r="AD1209" i="1" s="1"/>
  <c r="R1209" i="1"/>
  <c r="U1185" i="1"/>
  <c r="Q1185" i="1"/>
  <c r="AD1185" i="1" s="1"/>
  <c r="R1185" i="1"/>
  <c r="U1177" i="1"/>
  <c r="Q1177" i="1"/>
  <c r="AD1177" i="1" s="1"/>
  <c r="R1177" i="1"/>
  <c r="U1153" i="1"/>
  <c r="Q1153" i="1"/>
  <c r="AD1153" i="1" s="1"/>
  <c r="R1153" i="1"/>
  <c r="U1145" i="1"/>
  <c r="Q1145" i="1"/>
  <c r="AD1145" i="1" s="1"/>
  <c r="R1145" i="1"/>
  <c r="U1121" i="1"/>
  <c r="Q1121" i="1"/>
  <c r="AD1121" i="1" s="1"/>
  <c r="R1121" i="1"/>
  <c r="U1113" i="1"/>
  <c r="Q1113" i="1"/>
  <c r="AD1113" i="1" s="1"/>
  <c r="R1113" i="1"/>
  <c r="U1089" i="1"/>
  <c r="Q1089" i="1"/>
  <c r="AD1089" i="1" s="1"/>
  <c r="R1089" i="1"/>
  <c r="U1081" i="1"/>
  <c r="Q1081" i="1"/>
  <c r="AD1081" i="1" s="1"/>
  <c r="R1081" i="1"/>
  <c r="U1073" i="1"/>
  <c r="Q1073" i="1"/>
  <c r="AD1073" i="1" s="1"/>
  <c r="R1073" i="1"/>
  <c r="U1069" i="1"/>
  <c r="Q1069" i="1"/>
  <c r="AD1069" i="1" s="1"/>
  <c r="R1069" i="1"/>
  <c r="U1061" i="1"/>
  <c r="Q1061" i="1"/>
  <c r="AD1061" i="1" s="1"/>
  <c r="R1061" i="1"/>
  <c r="U1057" i="1"/>
  <c r="Q1057" i="1"/>
  <c r="AD1057" i="1" s="1"/>
  <c r="R1057" i="1"/>
  <c r="U1049" i="1"/>
  <c r="Q1049" i="1"/>
  <c r="AD1049" i="1" s="1"/>
  <c r="R1049" i="1"/>
  <c r="U1041" i="1"/>
  <c r="Q1041" i="1"/>
  <c r="AD1041" i="1" s="1"/>
  <c r="R1041" i="1"/>
  <c r="U1037" i="1"/>
  <c r="Q1037" i="1"/>
  <c r="AD1037" i="1" s="1"/>
  <c r="R1037" i="1"/>
  <c r="U1033" i="1"/>
  <c r="Q1033" i="1"/>
  <c r="AD1033" i="1" s="1"/>
  <c r="R1033" i="1"/>
  <c r="U1029" i="1"/>
  <c r="Q1029" i="1"/>
  <c r="AD1029" i="1" s="1"/>
  <c r="R1029" i="1"/>
  <c r="U1025" i="1"/>
  <c r="Q1025" i="1"/>
  <c r="AD1025" i="1" s="1"/>
  <c r="R1025" i="1"/>
  <c r="U1017" i="1"/>
  <c r="Q1017" i="1"/>
  <c r="AD1017" i="1" s="1"/>
  <c r="R1017" i="1"/>
  <c r="U1009" i="1"/>
  <c r="Q1009" i="1"/>
  <c r="AD1009" i="1" s="1"/>
  <c r="R1009" i="1"/>
  <c r="U1005" i="1"/>
  <c r="Q1005" i="1"/>
  <c r="AD1005" i="1" s="1"/>
  <c r="R1005" i="1"/>
  <c r="U1001" i="1"/>
  <c r="Q1001" i="1"/>
  <c r="AD1001" i="1" s="1"/>
  <c r="R1001" i="1"/>
  <c r="U997" i="1"/>
  <c r="Q997" i="1"/>
  <c r="AD997" i="1" s="1"/>
  <c r="R997" i="1"/>
  <c r="U993" i="1"/>
  <c r="Q993" i="1"/>
  <c r="AD993" i="1" s="1"/>
  <c r="R993" i="1"/>
  <c r="Q1186" i="1"/>
  <c r="AD1186" i="1" s="1"/>
  <c r="U1186" i="1"/>
  <c r="R1186" i="1"/>
  <c r="Q1122" i="1"/>
  <c r="AD1122" i="1" s="1"/>
  <c r="U1122" i="1"/>
  <c r="R1122" i="1"/>
  <c r="Q1046" i="1"/>
  <c r="AD1046" i="1" s="1"/>
  <c r="U1046" i="1"/>
  <c r="R1046" i="1"/>
  <c r="Q1190" i="1"/>
  <c r="AD1190" i="1" s="1"/>
  <c r="U1190" i="1"/>
  <c r="R1190" i="1"/>
  <c r="Q1160" i="1"/>
  <c r="AD1160" i="1" s="1"/>
  <c r="U1160" i="1"/>
  <c r="R1160" i="1"/>
  <c r="U986" i="1"/>
  <c r="Q986" i="1"/>
  <c r="AD986" i="1" s="1"/>
  <c r="R986" i="1"/>
  <c r="R360" i="1"/>
  <c r="Q360" i="1"/>
  <c r="AD360" i="1" s="1"/>
  <c r="U360" i="1"/>
  <c r="R352" i="1"/>
  <c r="Q352" i="1"/>
  <c r="AD352" i="1" s="1"/>
  <c r="U352" i="1"/>
  <c r="R344" i="1"/>
  <c r="Q344" i="1"/>
  <c r="AD344" i="1" s="1"/>
  <c r="U344" i="1"/>
  <c r="R336" i="1"/>
  <c r="Q336" i="1"/>
  <c r="AD336" i="1" s="1"/>
  <c r="U336" i="1"/>
  <c r="R328" i="1"/>
  <c r="Q328" i="1"/>
  <c r="AD328" i="1" s="1"/>
  <c r="U328" i="1"/>
  <c r="R320" i="1"/>
  <c r="Q320" i="1"/>
  <c r="AD320" i="1" s="1"/>
  <c r="U320" i="1"/>
  <c r="R293" i="1"/>
  <c r="Q293" i="1"/>
  <c r="AD293" i="1" s="1"/>
  <c r="U293" i="1"/>
  <c r="R285" i="1"/>
  <c r="Q285" i="1"/>
  <c r="AD285" i="1" s="1"/>
  <c r="U285" i="1"/>
  <c r="R277" i="1"/>
  <c r="Q277" i="1"/>
  <c r="AD277" i="1" s="1"/>
  <c r="U277" i="1"/>
  <c r="R269" i="1"/>
  <c r="Q269" i="1"/>
  <c r="AD269" i="1" s="1"/>
  <c r="U269" i="1"/>
  <c r="R261" i="1"/>
  <c r="Q261" i="1"/>
  <c r="AD261" i="1" s="1"/>
  <c r="U261" i="1"/>
  <c r="R253" i="1"/>
  <c r="Q253" i="1"/>
  <c r="AD253" i="1" s="1"/>
  <c r="U253" i="1"/>
  <c r="R245" i="1"/>
  <c r="Q245" i="1"/>
  <c r="AD245" i="1" s="1"/>
  <c r="U245" i="1"/>
  <c r="R237" i="1"/>
  <c r="Q237" i="1"/>
  <c r="AD237" i="1" s="1"/>
  <c r="U237" i="1"/>
  <c r="R91" i="1"/>
  <c r="Q91" i="1"/>
  <c r="AD91" i="1" s="1"/>
  <c r="U91" i="1"/>
  <c r="R83" i="1"/>
  <c r="Q83" i="1"/>
  <c r="AD83" i="1" s="1"/>
  <c r="U83" i="1"/>
  <c r="Q1108" i="1"/>
  <c r="AD1108" i="1" s="1"/>
  <c r="U1108" i="1"/>
  <c r="R1108" i="1"/>
  <c r="Q1058" i="1"/>
  <c r="AD1058" i="1" s="1"/>
  <c r="R1058" i="1"/>
  <c r="U1058" i="1"/>
  <c r="U960" i="1"/>
  <c r="Q960" i="1"/>
  <c r="AD960" i="1" s="1"/>
  <c r="R960" i="1"/>
  <c r="U930" i="1"/>
  <c r="Q930" i="1"/>
  <c r="AD930" i="1" s="1"/>
  <c r="R930" i="1"/>
  <c r="U922" i="1"/>
  <c r="Q922" i="1"/>
  <c r="AD922" i="1" s="1"/>
  <c r="R922" i="1"/>
  <c r="U1511" i="1"/>
  <c r="Q1511" i="1"/>
  <c r="AD1511" i="1" s="1"/>
  <c r="R1511" i="1"/>
  <c r="U1363" i="1"/>
  <c r="Q1363" i="1"/>
  <c r="AD1363" i="1" s="1"/>
  <c r="R1363" i="1"/>
  <c r="U1281" i="1"/>
  <c r="Q1281" i="1"/>
  <c r="AD1281" i="1" s="1"/>
  <c r="R1281" i="1"/>
  <c r="Q1012" i="1"/>
  <c r="AD1012" i="1" s="1"/>
  <c r="R1012" i="1"/>
  <c r="U1012" i="1"/>
  <c r="Q1246" i="1"/>
  <c r="AD1246" i="1" s="1"/>
  <c r="U1246" i="1"/>
  <c r="R1246" i="1"/>
  <c r="Q1216" i="1"/>
  <c r="AD1216" i="1" s="1"/>
  <c r="U1216" i="1"/>
  <c r="R1216" i="1"/>
  <c r="U709" i="1"/>
  <c r="Q709" i="1"/>
  <c r="AD709" i="1" s="1"/>
  <c r="R709" i="1"/>
  <c r="U972" i="1"/>
  <c r="Q972" i="1"/>
  <c r="AD972" i="1" s="1"/>
  <c r="R972" i="1"/>
  <c r="U806" i="1"/>
  <c r="Q806" i="1"/>
  <c r="AD806" i="1" s="1"/>
  <c r="R806" i="1"/>
  <c r="U790" i="1"/>
  <c r="Q790" i="1"/>
  <c r="AD790" i="1" s="1"/>
  <c r="R790" i="1"/>
  <c r="U774" i="1"/>
  <c r="Q774" i="1"/>
  <c r="AD774" i="1" s="1"/>
  <c r="R774" i="1"/>
  <c r="U757" i="1"/>
  <c r="Q757" i="1"/>
  <c r="AD757" i="1" s="1"/>
  <c r="R757" i="1"/>
  <c r="U741" i="1"/>
  <c r="Q741" i="1"/>
  <c r="AD741" i="1" s="1"/>
  <c r="R741" i="1"/>
  <c r="U725" i="1"/>
  <c r="Q725" i="1"/>
  <c r="AD725" i="1" s="1"/>
  <c r="R725" i="1"/>
  <c r="Q584" i="1"/>
  <c r="AD584" i="1" s="1"/>
  <c r="U584" i="1"/>
  <c r="R584" i="1"/>
  <c r="U719" i="1"/>
  <c r="Q719" i="1"/>
  <c r="AD719" i="1" s="1"/>
  <c r="R719" i="1"/>
  <c r="U697" i="1"/>
  <c r="Q697" i="1"/>
  <c r="AD697" i="1" s="1"/>
  <c r="R697" i="1"/>
  <c r="Q626" i="1"/>
  <c r="AD626" i="1" s="1"/>
  <c r="R626" i="1"/>
  <c r="U626" i="1"/>
  <c r="Q554" i="1"/>
  <c r="AD554" i="1" s="1"/>
  <c r="R554" i="1"/>
  <c r="U554" i="1"/>
  <c r="U949" i="1"/>
  <c r="R949" i="1"/>
  <c r="Q949" i="1"/>
  <c r="AD949" i="1" s="1"/>
  <c r="R937" i="1"/>
  <c r="U937" i="1"/>
  <c r="Q937" i="1"/>
  <c r="AD937" i="1" s="1"/>
  <c r="Q602" i="1"/>
  <c r="AD602" i="1" s="1"/>
  <c r="R602" i="1"/>
  <c r="U602" i="1"/>
  <c r="X3" i="1"/>
  <c r="U2363" i="1"/>
  <c r="Q2363" i="1"/>
  <c r="AD2363" i="1" s="1"/>
  <c r="R2363" i="1"/>
  <c r="U2339" i="1"/>
  <c r="Q2339" i="1"/>
  <c r="AD2339" i="1" s="1"/>
  <c r="R2339" i="1"/>
  <c r="R2378" i="1"/>
  <c r="U2378" i="1"/>
  <c r="Q2378" i="1"/>
  <c r="AD2378" i="1" s="1"/>
  <c r="R2346" i="1"/>
  <c r="U2346" i="1"/>
  <c r="Q2346" i="1"/>
  <c r="AD2346" i="1" s="1"/>
  <c r="R2164" i="1"/>
  <c r="U2164" i="1"/>
  <c r="Q2164" i="1"/>
  <c r="AD2164" i="1" s="1"/>
  <c r="R2156" i="1"/>
  <c r="U2156" i="1"/>
  <c r="Q2156" i="1"/>
  <c r="AD2156" i="1" s="1"/>
  <c r="R2132" i="1"/>
  <c r="U2132" i="1"/>
  <c r="Q2132" i="1"/>
  <c r="AD2132" i="1" s="1"/>
  <c r="R2108" i="1"/>
  <c r="U2108" i="1"/>
  <c r="Q2108" i="1"/>
  <c r="AD2108" i="1" s="1"/>
  <c r="R2218" i="1"/>
  <c r="Q2218" i="1"/>
  <c r="AD2218" i="1" s="1"/>
  <c r="U2218" i="1"/>
  <c r="R1917" i="1"/>
  <c r="Q1917" i="1"/>
  <c r="AD1917" i="1" s="1"/>
  <c r="U1917" i="1"/>
  <c r="R1877" i="1"/>
  <c r="Q1877" i="1"/>
  <c r="AD1877" i="1" s="1"/>
  <c r="U1877" i="1"/>
  <c r="Q1963" i="1"/>
  <c r="AD1963" i="1" s="1"/>
  <c r="U1963" i="1"/>
  <c r="R1963" i="1"/>
  <c r="Q1959" i="1"/>
  <c r="AD1959" i="1" s="1"/>
  <c r="U1959" i="1"/>
  <c r="R1959" i="1"/>
  <c r="R1933" i="1"/>
  <c r="Q1933" i="1"/>
  <c r="AD1933" i="1" s="1"/>
  <c r="U1933" i="1"/>
  <c r="R1834" i="1"/>
  <c r="U1834" i="1"/>
  <c r="Q1834" i="1"/>
  <c r="AD1834" i="1" s="1"/>
  <c r="R1822" i="1"/>
  <c r="U1822" i="1"/>
  <c r="Q1822" i="1"/>
  <c r="AD1822" i="1" s="1"/>
  <c r="R1810" i="1"/>
  <c r="U1810" i="1"/>
  <c r="Q1810" i="1"/>
  <c r="AD1810" i="1" s="1"/>
  <c r="R1798" i="1"/>
  <c r="U1798" i="1"/>
  <c r="Q1798" i="1"/>
  <c r="AD1798" i="1" s="1"/>
  <c r="R1557" i="1"/>
  <c r="Q1557" i="1"/>
  <c r="AD1557" i="1" s="1"/>
  <c r="U1557" i="1"/>
  <c r="R1533" i="1"/>
  <c r="Q1533" i="1"/>
  <c r="AD1533" i="1" s="1"/>
  <c r="U1533" i="1"/>
  <c r="R1517" i="1"/>
  <c r="Q1517" i="1"/>
  <c r="AD1517" i="1" s="1"/>
  <c r="U1517" i="1"/>
  <c r="U1780" i="1"/>
  <c r="Q1780" i="1"/>
  <c r="AD1780" i="1" s="1"/>
  <c r="R1780" i="1"/>
  <c r="R1499" i="1"/>
  <c r="U1499" i="1"/>
  <c r="Q1499" i="1"/>
  <c r="AD1499" i="1" s="1"/>
  <c r="R1454" i="1"/>
  <c r="Q1454" i="1"/>
  <c r="AD1454" i="1" s="1"/>
  <c r="U1454" i="1"/>
  <c r="R1442" i="1"/>
  <c r="U1442" i="1"/>
  <c r="Q1442" i="1"/>
  <c r="AD1442" i="1" s="1"/>
  <c r="R1434" i="1"/>
  <c r="U1434" i="1"/>
  <c r="Q1434" i="1"/>
  <c r="AD1434" i="1" s="1"/>
  <c r="R1422" i="1"/>
  <c r="Q1422" i="1"/>
  <c r="AD1422" i="1" s="1"/>
  <c r="U1422" i="1"/>
  <c r="R1410" i="1"/>
  <c r="U1410" i="1"/>
  <c r="Q1410" i="1"/>
  <c r="AD1410" i="1" s="1"/>
  <c r="R1398" i="1"/>
  <c r="Q1398" i="1"/>
  <c r="AD1398" i="1" s="1"/>
  <c r="U1398" i="1"/>
  <c r="R1386" i="1"/>
  <c r="U1386" i="1"/>
  <c r="Q1386" i="1"/>
  <c r="AD1386" i="1" s="1"/>
  <c r="R1374" i="1"/>
  <c r="Q1374" i="1"/>
  <c r="AD1374" i="1" s="1"/>
  <c r="U1374" i="1"/>
  <c r="R1366" i="1"/>
  <c r="Q1366" i="1"/>
  <c r="AD1366" i="1" s="1"/>
  <c r="U1366" i="1"/>
  <c r="R1334" i="1"/>
  <c r="Q1334" i="1"/>
  <c r="AD1334" i="1" s="1"/>
  <c r="U1334" i="1"/>
  <c r="R1326" i="1"/>
  <c r="Q1326" i="1"/>
  <c r="AD1326" i="1" s="1"/>
  <c r="U1326" i="1"/>
  <c r="R1286" i="1"/>
  <c r="U1286" i="1"/>
  <c r="Q1286" i="1"/>
  <c r="AD1286" i="1" s="1"/>
  <c r="R1274" i="1"/>
  <c r="Q1274" i="1"/>
  <c r="AD1274" i="1" s="1"/>
  <c r="U1274" i="1"/>
  <c r="R1262" i="1"/>
  <c r="Q1262" i="1"/>
  <c r="AD1262" i="1" s="1"/>
  <c r="U1262" i="1"/>
  <c r="R1250" i="1"/>
  <c r="U1250" i="1"/>
  <c r="Q1250" i="1"/>
  <c r="AD1250" i="1" s="1"/>
  <c r="Q1242" i="1"/>
  <c r="AD1242" i="1" s="1"/>
  <c r="U1242" i="1"/>
  <c r="R1242" i="1"/>
  <c r="Q1178" i="1"/>
  <c r="AD1178" i="1" s="1"/>
  <c r="U1178" i="1"/>
  <c r="R1178" i="1"/>
  <c r="Q1146" i="1"/>
  <c r="AD1146" i="1" s="1"/>
  <c r="U1146" i="1"/>
  <c r="R1146" i="1"/>
  <c r="R925" i="1"/>
  <c r="U925" i="1"/>
  <c r="Q925" i="1"/>
  <c r="AD925" i="1" s="1"/>
  <c r="R901" i="1"/>
  <c r="U901" i="1"/>
  <c r="Q901" i="1"/>
  <c r="AD901" i="1" s="1"/>
  <c r="R877" i="1"/>
  <c r="U877" i="1"/>
  <c r="Q877" i="1"/>
  <c r="AD877" i="1" s="1"/>
  <c r="R853" i="1"/>
  <c r="U853" i="1"/>
  <c r="Q853" i="1"/>
  <c r="AD853" i="1" s="1"/>
  <c r="U816" i="1"/>
  <c r="Q816" i="1"/>
  <c r="AD816" i="1" s="1"/>
  <c r="R816" i="1"/>
  <c r="R742" i="1"/>
  <c r="U742" i="1"/>
  <c r="Q742" i="1"/>
  <c r="AD742" i="1" s="1"/>
  <c r="U1325" i="1"/>
  <c r="Q1325" i="1"/>
  <c r="AD1325" i="1" s="1"/>
  <c r="R1325" i="1"/>
  <c r="Q1084" i="1"/>
  <c r="AD1084" i="1" s="1"/>
  <c r="R1084" i="1"/>
  <c r="U1084" i="1"/>
  <c r="U1443" i="1"/>
  <c r="Q1443" i="1"/>
  <c r="AD1443" i="1" s="1"/>
  <c r="R1443" i="1"/>
  <c r="U1305" i="1"/>
  <c r="Q1305" i="1"/>
  <c r="AD1305" i="1" s="1"/>
  <c r="R1305" i="1"/>
  <c r="U872" i="1"/>
  <c r="Q872" i="1"/>
  <c r="AD872" i="1" s="1"/>
  <c r="R872" i="1"/>
  <c r="R803" i="1"/>
  <c r="Q803" i="1"/>
  <c r="AD803" i="1" s="1"/>
  <c r="U803" i="1"/>
  <c r="Q493" i="1"/>
  <c r="AD493" i="1" s="1"/>
  <c r="U493" i="1"/>
  <c r="R493" i="1"/>
  <c r="U431" i="1"/>
  <c r="R431" i="1"/>
  <c r="Q431" i="1"/>
  <c r="AD431" i="1" s="1"/>
  <c r="Q582" i="1"/>
  <c r="AD582" i="1" s="1"/>
  <c r="U582" i="1"/>
  <c r="R582" i="1"/>
  <c r="Q636" i="1"/>
  <c r="AD636" i="1" s="1"/>
  <c r="R636" i="1"/>
  <c r="U636" i="1"/>
  <c r="Q572" i="1"/>
  <c r="AD572" i="1" s="1"/>
  <c r="R572" i="1"/>
  <c r="U572" i="1"/>
  <c r="Q302" i="1"/>
  <c r="AD302" i="1" s="1"/>
  <c r="U302" i="1"/>
  <c r="R302" i="1"/>
  <c r="Q363" i="1"/>
  <c r="AD363" i="1" s="1"/>
  <c r="U363" i="1"/>
  <c r="R363" i="1"/>
  <c r="R62" i="1"/>
  <c r="Q62" i="1"/>
  <c r="AD62" i="1" s="1"/>
  <c r="U62" i="1"/>
  <c r="R86" i="1"/>
  <c r="Q86" i="1"/>
  <c r="AD86" i="1" s="1"/>
  <c r="U86" i="1"/>
  <c r="U2367" i="1"/>
  <c r="Q2367" i="1"/>
  <c r="AD2367" i="1" s="1"/>
  <c r="R2367" i="1"/>
  <c r="U2343" i="1"/>
  <c r="Q2343" i="1"/>
  <c r="AD2343" i="1" s="1"/>
  <c r="R2343" i="1"/>
  <c r="R2334" i="1"/>
  <c r="Q2334" i="1"/>
  <c r="AD2334" i="1" s="1"/>
  <c r="U2334" i="1"/>
  <c r="R2166" i="1"/>
  <c r="U2166" i="1"/>
  <c r="Q2166" i="1"/>
  <c r="AD2166" i="1" s="1"/>
  <c r="R2118" i="1"/>
  <c r="U2118" i="1"/>
  <c r="Q2118" i="1"/>
  <c r="AD2118" i="1" s="1"/>
  <c r="U2237" i="1"/>
  <c r="Q2237" i="1"/>
  <c r="AD2237" i="1" s="1"/>
  <c r="R2237" i="1"/>
  <c r="R1879" i="1"/>
  <c r="Q1879" i="1"/>
  <c r="AD1879" i="1" s="1"/>
  <c r="U1879" i="1"/>
  <c r="R2214" i="1"/>
  <c r="Q2214" i="1"/>
  <c r="AD2214" i="1" s="1"/>
  <c r="U2214" i="1"/>
  <c r="Q1961" i="1"/>
  <c r="AD1961" i="1" s="1"/>
  <c r="U1961" i="1"/>
  <c r="R1961" i="1"/>
  <c r="U2119" i="1"/>
  <c r="R2119" i="1"/>
  <c r="Q2119" i="1"/>
  <c r="AD2119" i="1" s="1"/>
  <c r="U1811" i="1"/>
  <c r="Q1811" i="1"/>
  <c r="AD1811" i="1" s="1"/>
  <c r="R1811" i="1"/>
  <c r="U1799" i="1"/>
  <c r="Q1799" i="1"/>
  <c r="AD1799" i="1" s="1"/>
  <c r="R1799" i="1"/>
  <c r="U981" i="1"/>
  <c r="R981" i="1"/>
  <c r="Q981" i="1"/>
  <c r="AD981" i="1" s="1"/>
  <c r="U539" i="1"/>
  <c r="R539" i="1"/>
  <c r="Q539" i="1"/>
  <c r="AD539" i="1" s="1"/>
  <c r="R376" i="1"/>
  <c r="U376" i="1"/>
  <c r="Q376" i="1"/>
  <c r="AD376" i="1" s="1"/>
  <c r="R314" i="1"/>
  <c r="U314" i="1"/>
  <c r="Q314" i="1"/>
  <c r="AD314" i="1" s="1"/>
  <c r="R305" i="1"/>
  <c r="U305" i="1"/>
  <c r="Q305" i="1"/>
  <c r="AD305" i="1" s="1"/>
  <c r="Q2409" i="1"/>
  <c r="AD2409" i="1" s="1"/>
  <c r="U2409" i="1"/>
  <c r="R2409" i="1"/>
  <c r="Q2401" i="1"/>
  <c r="AD2401" i="1" s="1"/>
  <c r="R2401" i="1"/>
  <c r="U2401" i="1"/>
  <c r="U2361" i="1"/>
  <c r="Q2361" i="1"/>
  <c r="AD2361" i="1" s="1"/>
  <c r="R2361" i="1"/>
  <c r="U2337" i="1"/>
  <c r="Q2337" i="1"/>
  <c r="AD2337" i="1" s="1"/>
  <c r="R2337" i="1"/>
  <c r="R1931" i="1"/>
  <c r="Q1931" i="1"/>
  <c r="AD1931" i="1" s="1"/>
  <c r="U1931" i="1"/>
  <c r="R1907" i="1"/>
  <c r="Q1907" i="1"/>
  <c r="AD1907" i="1" s="1"/>
  <c r="U1907" i="1"/>
  <c r="R1867" i="1"/>
  <c r="Q1867" i="1"/>
  <c r="AD1867" i="1" s="1"/>
  <c r="U1867" i="1"/>
  <c r="R1843" i="1"/>
  <c r="Q1843" i="1"/>
  <c r="AD1843" i="1" s="1"/>
  <c r="U1843" i="1"/>
  <c r="U2055" i="1"/>
  <c r="Q2055" i="1"/>
  <c r="AD2055" i="1" s="1"/>
  <c r="R2055" i="1"/>
  <c r="U2091" i="1"/>
  <c r="Q2091" i="1"/>
  <c r="AD2091" i="1" s="1"/>
  <c r="R2091" i="1"/>
  <c r="Q1987" i="1"/>
  <c r="AD1987" i="1" s="1"/>
  <c r="U1987" i="1"/>
  <c r="R1987" i="1"/>
  <c r="U1953" i="1"/>
  <c r="R1953" i="1"/>
  <c r="Q1953" i="1"/>
  <c r="AD1953" i="1" s="1"/>
  <c r="U1945" i="1"/>
  <c r="R1945" i="1"/>
  <c r="Q1945" i="1"/>
  <c r="AD1945" i="1" s="1"/>
  <c r="U1937" i="1"/>
  <c r="R1937" i="1"/>
  <c r="Q1937" i="1"/>
  <c r="AD1937" i="1" s="1"/>
  <c r="R1840" i="1"/>
  <c r="U1840" i="1"/>
  <c r="Q1840" i="1"/>
  <c r="AD1840" i="1" s="1"/>
  <c r="R1832" i="1"/>
  <c r="U1832" i="1"/>
  <c r="Q1832" i="1"/>
  <c r="AD1832" i="1" s="1"/>
  <c r="R1824" i="1"/>
  <c r="U1824" i="1"/>
  <c r="Q1824" i="1"/>
  <c r="AD1824" i="1" s="1"/>
  <c r="R1820" i="1"/>
  <c r="U1820" i="1"/>
  <c r="Q1820" i="1"/>
  <c r="AD1820" i="1" s="1"/>
  <c r="R1812" i="1"/>
  <c r="U1812" i="1"/>
  <c r="Q1812" i="1"/>
  <c r="AD1812" i="1" s="1"/>
  <c r="R1804" i="1"/>
  <c r="U1804" i="1"/>
  <c r="Q1804" i="1"/>
  <c r="AD1804" i="1" s="1"/>
  <c r="U1778" i="1"/>
  <c r="Q1778" i="1"/>
  <c r="AD1778" i="1" s="1"/>
  <c r="R1778" i="1"/>
  <c r="Z3" i="1"/>
  <c r="U2404" i="1"/>
  <c r="Q2404" i="1"/>
  <c r="AD2404" i="1" s="1"/>
  <c r="R2404" i="1"/>
  <c r="U2396" i="1"/>
  <c r="Q2396" i="1"/>
  <c r="AD2396" i="1" s="1"/>
  <c r="R2396" i="1"/>
  <c r="U2388" i="1"/>
  <c r="Q2388" i="1"/>
  <c r="AD2388" i="1" s="1"/>
  <c r="R2388" i="1"/>
  <c r="R2327" i="1"/>
  <c r="Q2327" i="1"/>
  <c r="AD2327" i="1" s="1"/>
  <c r="U2327" i="1"/>
  <c r="U2311" i="1"/>
  <c r="R2311" i="1"/>
  <c r="Q2311" i="1"/>
  <c r="AD2311" i="1" s="1"/>
  <c r="U2295" i="1"/>
  <c r="R2295" i="1"/>
  <c r="Q2295" i="1"/>
  <c r="AD2295" i="1" s="1"/>
  <c r="Q2279" i="1"/>
  <c r="AD2279" i="1" s="1"/>
  <c r="U2279" i="1"/>
  <c r="R2279" i="1"/>
  <c r="U2263" i="1"/>
  <c r="R2263" i="1"/>
  <c r="Q2263" i="1"/>
  <c r="AD2263" i="1" s="1"/>
  <c r="U2273" i="1"/>
  <c r="Q2273" i="1"/>
  <c r="AD2273" i="1" s="1"/>
  <c r="R2273" i="1"/>
  <c r="U2243" i="1"/>
  <c r="Q2243" i="1"/>
  <c r="AD2243" i="1" s="1"/>
  <c r="R2243" i="1"/>
  <c r="U2297" i="1"/>
  <c r="R2297" i="1"/>
  <c r="Q2297" i="1"/>
  <c r="AD2297" i="1" s="1"/>
  <c r="U2215" i="1"/>
  <c r="Q2215" i="1"/>
  <c r="AD2215" i="1" s="1"/>
  <c r="R2215" i="1"/>
  <c r="U2169" i="1"/>
  <c r="R2169" i="1"/>
  <c r="Q2169" i="1"/>
  <c r="AD2169" i="1" s="1"/>
  <c r="AD2039" i="1"/>
  <c r="R1595" i="1"/>
  <c r="Q1595" i="1"/>
  <c r="AD1595" i="1" s="1"/>
  <c r="U1595" i="1"/>
  <c r="R1587" i="1"/>
  <c r="Q1587" i="1"/>
  <c r="AD1587" i="1" s="1"/>
  <c r="U1587" i="1"/>
  <c r="R1579" i="1"/>
  <c r="U1579" i="1"/>
  <c r="Q1579" i="1"/>
  <c r="AD1579" i="1" s="1"/>
  <c r="R1571" i="1"/>
  <c r="U1571" i="1"/>
  <c r="Q1571" i="1"/>
  <c r="AD1571" i="1" s="1"/>
  <c r="R1563" i="1"/>
  <c r="Q1563" i="1"/>
  <c r="AD1563" i="1" s="1"/>
  <c r="U1563" i="1"/>
  <c r="R1539" i="1"/>
  <c r="Q1539" i="1"/>
  <c r="AD1539" i="1" s="1"/>
  <c r="U1539" i="1"/>
  <c r="R1523" i="1"/>
  <c r="Q1523" i="1"/>
  <c r="AD1523" i="1" s="1"/>
  <c r="U1523" i="1"/>
  <c r="U2013" i="1"/>
  <c r="R2013" i="1"/>
  <c r="Q2013" i="1"/>
  <c r="AD2013" i="1" s="1"/>
  <c r="R927" i="1"/>
  <c r="Q927" i="1"/>
  <c r="AD927" i="1" s="1"/>
  <c r="U927" i="1"/>
  <c r="R911" i="1"/>
  <c r="Q911" i="1"/>
  <c r="AD911" i="1" s="1"/>
  <c r="U911" i="1"/>
  <c r="R895" i="1"/>
  <c r="Q895" i="1"/>
  <c r="AD895" i="1" s="1"/>
  <c r="U895" i="1"/>
  <c r="R879" i="1"/>
  <c r="Q879" i="1"/>
  <c r="AD879" i="1" s="1"/>
  <c r="U879" i="1"/>
  <c r="R863" i="1"/>
  <c r="Q863" i="1"/>
  <c r="AD863" i="1" s="1"/>
  <c r="U863" i="1"/>
  <c r="R855" i="1"/>
  <c r="Q855" i="1"/>
  <c r="AD855" i="1" s="1"/>
  <c r="U855" i="1"/>
  <c r="R839" i="1"/>
  <c r="Q839" i="1"/>
  <c r="AD839" i="1" s="1"/>
  <c r="U839" i="1"/>
  <c r="U916" i="1"/>
  <c r="Q916" i="1"/>
  <c r="AD916" i="1" s="1"/>
  <c r="R916" i="1"/>
  <c r="U896" i="1"/>
  <c r="Q896" i="1"/>
  <c r="AD896" i="1" s="1"/>
  <c r="R896" i="1"/>
  <c r="U848" i="1"/>
  <c r="Q848" i="1"/>
  <c r="AD848" i="1" s="1"/>
  <c r="R848" i="1"/>
  <c r="R795" i="1"/>
  <c r="Q795" i="1"/>
  <c r="AD795" i="1" s="1"/>
  <c r="U795" i="1"/>
  <c r="U669" i="1"/>
  <c r="Q669" i="1"/>
  <c r="AD669" i="1" s="1"/>
  <c r="R669" i="1"/>
  <c r="U653" i="1"/>
  <c r="Q653" i="1"/>
  <c r="AD653" i="1" s="1"/>
  <c r="R653" i="1"/>
  <c r="U483" i="1"/>
  <c r="R483" i="1"/>
  <c r="Q483" i="1"/>
  <c r="AD483" i="1" s="1"/>
  <c r="U658" i="1"/>
  <c r="Q658" i="1"/>
  <c r="AD658" i="1" s="1"/>
  <c r="R658" i="1"/>
  <c r="R537" i="1"/>
  <c r="U537" i="1"/>
  <c r="Q537" i="1"/>
  <c r="AD537" i="1" s="1"/>
  <c r="Q594" i="1"/>
  <c r="AD594" i="1" s="1"/>
  <c r="R594" i="1"/>
  <c r="U594" i="1"/>
  <c r="U234" i="1"/>
  <c r="R234" i="1"/>
  <c r="Q234" i="1"/>
  <c r="AD234" i="1" s="1"/>
  <c r="U250" i="1"/>
  <c r="R250" i="1"/>
  <c r="Q250" i="1"/>
  <c r="AD250" i="1" s="1"/>
  <c r="U266" i="1"/>
  <c r="R266" i="1"/>
  <c r="Q266" i="1"/>
  <c r="AD266" i="1" s="1"/>
  <c r="U282" i="1"/>
  <c r="R282" i="1"/>
  <c r="Q282" i="1"/>
  <c r="AD282" i="1" s="1"/>
  <c r="U298" i="1"/>
  <c r="R298" i="1"/>
  <c r="Q298" i="1"/>
  <c r="AD298" i="1" s="1"/>
  <c r="R20" i="1"/>
  <c r="Q20" i="1"/>
  <c r="AD20" i="1" s="1"/>
  <c r="U20" i="1"/>
  <c r="R36" i="1"/>
  <c r="Q36" i="1"/>
  <c r="AD36" i="1" s="1"/>
  <c r="U36" i="1"/>
  <c r="R369" i="1"/>
  <c r="Q369" i="1"/>
  <c r="AD369" i="1" s="1"/>
  <c r="U369" i="1"/>
  <c r="R393" i="1"/>
  <c r="Q393" i="1"/>
  <c r="AD393" i="1" s="1"/>
  <c r="U393" i="1"/>
  <c r="R409" i="1"/>
  <c r="Q409" i="1"/>
  <c r="AD409" i="1" s="1"/>
  <c r="U409" i="1"/>
  <c r="R435" i="1"/>
  <c r="Q435" i="1"/>
  <c r="AD435" i="1" s="1"/>
  <c r="U435" i="1"/>
  <c r="R1901" i="1"/>
  <c r="Q1901" i="1"/>
  <c r="AD1901" i="1" s="1"/>
  <c r="U1901" i="1"/>
  <c r="R1885" i="1"/>
  <c r="Q1885" i="1"/>
  <c r="AD1885" i="1" s="1"/>
  <c r="U1885" i="1"/>
  <c r="U2096" i="1"/>
  <c r="Q2096" i="1"/>
  <c r="AD2096" i="1" s="1"/>
  <c r="R2096" i="1"/>
  <c r="R1826" i="1"/>
  <c r="U1826" i="1"/>
  <c r="Q1826" i="1"/>
  <c r="AD1826" i="1" s="1"/>
  <c r="R1414" i="1"/>
  <c r="Q1414" i="1"/>
  <c r="AD1414" i="1" s="1"/>
  <c r="U1414" i="1"/>
  <c r="R1390" i="1"/>
  <c r="Q1390" i="1"/>
  <c r="AD1390" i="1" s="1"/>
  <c r="U1390" i="1"/>
  <c r="R1362" i="1"/>
  <c r="U1362" i="1"/>
  <c r="Q1362" i="1"/>
  <c r="AD1362" i="1" s="1"/>
  <c r="R1322" i="1"/>
  <c r="U1322" i="1"/>
  <c r="Q1322" i="1"/>
  <c r="AD1322" i="1" s="1"/>
  <c r="R1294" i="1"/>
  <c r="U1294" i="1"/>
  <c r="Q1294" i="1"/>
  <c r="AD1294" i="1" s="1"/>
  <c r="R1270" i="1"/>
  <c r="U1270" i="1"/>
  <c r="Q1270" i="1"/>
  <c r="AD1270" i="1" s="1"/>
  <c r="R885" i="1"/>
  <c r="U885" i="1"/>
  <c r="Q885" i="1"/>
  <c r="AD885" i="1" s="1"/>
  <c r="R837" i="1"/>
  <c r="U837" i="1"/>
  <c r="Q837" i="1"/>
  <c r="AD837" i="1" s="1"/>
  <c r="U784" i="1"/>
  <c r="Q784" i="1"/>
  <c r="AD784" i="1" s="1"/>
  <c r="R784" i="1"/>
  <c r="R734" i="1"/>
  <c r="U734" i="1"/>
  <c r="Q734" i="1"/>
  <c r="AD734" i="1" s="1"/>
  <c r="U687" i="1"/>
  <c r="Q687" i="1"/>
  <c r="AD687" i="1" s="1"/>
  <c r="R687" i="1"/>
  <c r="AD365" i="1"/>
  <c r="U2417" i="1"/>
  <c r="Q2417" i="1"/>
  <c r="AD2417" i="1" s="1"/>
  <c r="R2417" i="1"/>
  <c r="V3" i="1"/>
  <c r="U2408" i="1"/>
  <c r="Q2408" i="1"/>
  <c r="AD2408" i="1" s="1"/>
  <c r="R2408" i="1"/>
  <c r="U2400" i="1"/>
  <c r="Q2400" i="1"/>
  <c r="AD2400" i="1" s="1"/>
  <c r="R2400" i="1"/>
  <c r="U2392" i="1"/>
  <c r="Q2392" i="1"/>
  <c r="AD2392" i="1" s="1"/>
  <c r="R2392" i="1"/>
  <c r="U2384" i="1"/>
  <c r="Q2384" i="1"/>
  <c r="AD2384" i="1" s="1"/>
  <c r="R2384" i="1"/>
  <c r="R2370" i="1"/>
  <c r="U2370" i="1"/>
  <c r="Q2370" i="1"/>
  <c r="AD2370" i="1" s="1"/>
  <c r="R2354" i="1"/>
  <c r="U2354" i="1"/>
  <c r="Q2354" i="1"/>
  <c r="AD2354" i="1" s="1"/>
  <c r="R2338" i="1"/>
  <c r="U2338" i="1"/>
  <c r="Q2338" i="1"/>
  <c r="AD2338" i="1" s="1"/>
  <c r="R2236" i="1"/>
  <c r="Q2236" i="1"/>
  <c r="AD2236" i="1" s="1"/>
  <c r="U2236" i="1"/>
  <c r="R2232" i="1"/>
  <c r="U2232" i="1"/>
  <c r="Q2232" i="1"/>
  <c r="AD2232" i="1" s="1"/>
  <c r="R2228" i="1"/>
  <c r="Q2228" i="1"/>
  <c r="AD2228" i="1" s="1"/>
  <c r="U2228" i="1"/>
  <c r="R2224" i="1"/>
  <c r="U2224" i="1"/>
  <c r="Q2224" i="1"/>
  <c r="AD2224" i="1" s="1"/>
  <c r="R2162" i="1"/>
  <c r="U2162" i="1"/>
  <c r="Q2162" i="1"/>
  <c r="AD2162" i="1" s="1"/>
  <c r="R2158" i="1"/>
  <c r="U2158" i="1"/>
  <c r="Q2158" i="1"/>
  <c r="AD2158" i="1" s="1"/>
  <c r="R2154" i="1"/>
  <c r="U2154" i="1"/>
  <c r="Q2154" i="1"/>
  <c r="AD2154" i="1" s="1"/>
  <c r="R2146" i="1"/>
  <c r="U2146" i="1"/>
  <c r="Q2146" i="1"/>
  <c r="AD2146" i="1" s="1"/>
  <c r="R2142" i="1"/>
  <c r="U2142" i="1"/>
  <c r="Q2142" i="1"/>
  <c r="AD2142" i="1" s="1"/>
  <c r="R2138" i="1"/>
  <c r="U2138" i="1"/>
  <c r="Q2138" i="1"/>
  <c r="AD2138" i="1" s="1"/>
  <c r="R2130" i="1"/>
  <c r="U2130" i="1"/>
  <c r="Q2130" i="1"/>
  <c r="AD2130" i="1" s="1"/>
  <c r="R2126" i="1"/>
  <c r="U2126" i="1"/>
  <c r="Q2126" i="1"/>
  <c r="AD2126" i="1" s="1"/>
  <c r="R2122" i="1"/>
  <c r="U2122" i="1"/>
  <c r="Q2122" i="1"/>
  <c r="AD2122" i="1" s="1"/>
  <c r="R2114" i="1"/>
  <c r="U2114" i="1"/>
  <c r="Q2114" i="1"/>
  <c r="AD2114" i="1" s="1"/>
  <c r="R2110" i="1"/>
  <c r="U2110" i="1"/>
  <c r="Q2110" i="1"/>
  <c r="AD2110" i="1" s="1"/>
  <c r="U2373" i="1"/>
  <c r="Q2373" i="1"/>
  <c r="AD2373" i="1" s="1"/>
  <c r="R2373" i="1"/>
  <c r="Q2163" i="1"/>
  <c r="AD2163" i="1" s="1"/>
  <c r="R2163" i="1"/>
  <c r="U2163" i="1"/>
  <c r="U2207" i="1"/>
  <c r="R2207" i="1"/>
  <c r="Q2207" i="1"/>
  <c r="AD2207" i="1" s="1"/>
  <c r="U2191" i="1"/>
  <c r="R2191" i="1"/>
  <c r="Q2191" i="1"/>
  <c r="AD2191" i="1" s="1"/>
  <c r="U2175" i="1"/>
  <c r="R2175" i="1"/>
  <c r="Q2175" i="1"/>
  <c r="AD2175" i="1" s="1"/>
  <c r="U2087" i="1"/>
  <c r="Q2087" i="1"/>
  <c r="AD2087" i="1" s="1"/>
  <c r="R2087" i="1"/>
  <c r="R2216" i="1"/>
  <c r="Q2216" i="1"/>
  <c r="AD2216" i="1" s="1"/>
  <c r="U2216" i="1"/>
  <c r="U2073" i="1"/>
  <c r="Q2073" i="1"/>
  <c r="AD2073" i="1" s="1"/>
  <c r="R2073" i="1"/>
  <c r="R2374" i="1"/>
  <c r="Q2374" i="1"/>
  <c r="AD2374" i="1" s="1"/>
  <c r="U2374" i="1"/>
  <c r="U2017" i="1"/>
  <c r="R2017" i="1"/>
  <c r="Q2017" i="1"/>
  <c r="AD2017" i="1" s="1"/>
  <c r="U2007" i="1"/>
  <c r="R2007" i="1"/>
  <c r="Q2007" i="1"/>
  <c r="AD2007" i="1" s="1"/>
  <c r="U1993" i="1"/>
  <c r="R1993" i="1"/>
  <c r="Q1993" i="1"/>
  <c r="AD1993" i="1" s="1"/>
  <c r="U1964" i="1"/>
  <c r="Q1964" i="1"/>
  <c r="AD1964" i="1" s="1"/>
  <c r="R1964" i="1"/>
  <c r="U1960" i="1"/>
  <c r="Q1960" i="1"/>
  <c r="AD1960" i="1" s="1"/>
  <c r="R1960" i="1"/>
  <c r="U1956" i="1"/>
  <c r="Q1956" i="1"/>
  <c r="AD1956" i="1" s="1"/>
  <c r="R1956" i="1"/>
  <c r="U2135" i="1"/>
  <c r="R2135" i="1"/>
  <c r="Q2135" i="1"/>
  <c r="AD2135" i="1" s="1"/>
  <c r="R2021" i="1"/>
  <c r="Q2021" i="1"/>
  <c r="AD2021" i="1" s="1"/>
  <c r="U2021" i="1"/>
  <c r="U1936" i="1"/>
  <c r="Q1936" i="1"/>
  <c r="AD1936" i="1" s="1"/>
  <c r="R1936" i="1"/>
  <c r="R1497" i="1"/>
  <c r="Q1497" i="1"/>
  <c r="AD1497" i="1" s="1"/>
  <c r="U1497" i="1"/>
  <c r="R1460" i="1"/>
  <c r="Q1460" i="1"/>
  <c r="AD1460" i="1" s="1"/>
  <c r="U1460" i="1"/>
  <c r="R1456" i="1"/>
  <c r="U1456" i="1"/>
  <c r="Q1456" i="1"/>
  <c r="AD1456" i="1" s="1"/>
  <c r="R1452" i="1"/>
  <c r="Q1452" i="1"/>
  <c r="AD1452" i="1" s="1"/>
  <c r="U1452" i="1"/>
  <c r="R1448" i="1"/>
  <c r="U1448" i="1"/>
  <c r="Q1448" i="1"/>
  <c r="AD1448" i="1" s="1"/>
  <c r="R1444" i="1"/>
  <c r="Q1444" i="1"/>
  <c r="AD1444" i="1" s="1"/>
  <c r="U1444" i="1"/>
  <c r="R1440" i="1"/>
  <c r="U1440" i="1"/>
  <c r="Q1440" i="1"/>
  <c r="AD1440" i="1" s="1"/>
  <c r="R1436" i="1"/>
  <c r="Q1436" i="1"/>
  <c r="AD1436" i="1" s="1"/>
  <c r="U1436" i="1"/>
  <c r="R1432" i="1"/>
  <c r="U1432" i="1"/>
  <c r="Q1432" i="1"/>
  <c r="AD1432" i="1" s="1"/>
  <c r="R1428" i="1"/>
  <c r="Q1428" i="1"/>
  <c r="AD1428" i="1" s="1"/>
  <c r="U1428" i="1"/>
  <c r="R1424" i="1"/>
  <c r="U1424" i="1"/>
  <c r="Q1424" i="1"/>
  <c r="AD1424" i="1" s="1"/>
  <c r="R1420" i="1"/>
  <c r="Q1420" i="1"/>
  <c r="AD1420" i="1" s="1"/>
  <c r="U1420" i="1"/>
  <c r="R1416" i="1"/>
  <c r="U1416" i="1"/>
  <c r="Q1416" i="1"/>
  <c r="AD1416" i="1" s="1"/>
  <c r="R1412" i="1"/>
  <c r="Q1412" i="1"/>
  <c r="AD1412" i="1" s="1"/>
  <c r="U1412" i="1"/>
  <c r="R1408" i="1"/>
  <c r="U1408" i="1"/>
  <c r="Q1408" i="1"/>
  <c r="AD1408" i="1" s="1"/>
  <c r="R1404" i="1"/>
  <c r="Q1404" i="1"/>
  <c r="AD1404" i="1" s="1"/>
  <c r="U1404" i="1"/>
  <c r="R1400" i="1"/>
  <c r="U1400" i="1"/>
  <c r="Q1400" i="1"/>
  <c r="AD1400" i="1" s="1"/>
  <c r="R1396" i="1"/>
  <c r="Q1396" i="1"/>
  <c r="AD1396" i="1" s="1"/>
  <c r="U1396" i="1"/>
  <c r="R1392" i="1"/>
  <c r="U1392" i="1"/>
  <c r="Q1392" i="1"/>
  <c r="AD1392" i="1" s="1"/>
  <c r="R1388" i="1"/>
  <c r="Q1388" i="1"/>
  <c r="AD1388" i="1" s="1"/>
  <c r="U1388" i="1"/>
  <c r="R1384" i="1"/>
  <c r="U1384" i="1"/>
  <c r="Q1384" i="1"/>
  <c r="AD1384" i="1" s="1"/>
  <c r="R1380" i="1"/>
  <c r="Q1380" i="1"/>
  <c r="AD1380" i="1" s="1"/>
  <c r="U1380" i="1"/>
  <c r="R1376" i="1"/>
  <c r="U1376" i="1"/>
  <c r="Q1376" i="1"/>
  <c r="AD1376" i="1" s="1"/>
  <c r="R1372" i="1"/>
  <c r="Q1372" i="1"/>
  <c r="AD1372" i="1" s="1"/>
  <c r="U1372" i="1"/>
  <c r="R1368" i="1"/>
  <c r="U1368" i="1"/>
  <c r="Q1368" i="1"/>
  <c r="AD1368" i="1" s="1"/>
  <c r="R1364" i="1"/>
  <c r="Q1364" i="1"/>
  <c r="AD1364" i="1" s="1"/>
  <c r="U1364" i="1"/>
  <c r="R1340" i="1"/>
  <c r="U1340" i="1"/>
  <c r="Q1340" i="1"/>
  <c r="AD1340" i="1" s="1"/>
  <c r="R1336" i="1"/>
  <c r="Q1336" i="1"/>
  <c r="AD1336" i="1" s="1"/>
  <c r="U1336" i="1"/>
  <c r="R1332" i="1"/>
  <c r="U1332" i="1"/>
  <c r="Q1332" i="1"/>
  <c r="AD1332" i="1" s="1"/>
  <c r="R1328" i="1"/>
  <c r="Q1328" i="1"/>
  <c r="AD1328" i="1" s="1"/>
  <c r="U1328" i="1"/>
  <c r="R1324" i="1"/>
  <c r="U1324" i="1"/>
  <c r="Q1324" i="1"/>
  <c r="AD1324" i="1" s="1"/>
  <c r="R1320" i="1"/>
  <c r="Q1320" i="1"/>
  <c r="AD1320" i="1" s="1"/>
  <c r="U1320" i="1"/>
  <c r="U1498" i="1"/>
  <c r="R1498" i="1"/>
  <c r="Q1498" i="1"/>
  <c r="AD1498" i="1" s="1"/>
  <c r="U1490" i="1"/>
  <c r="R1490" i="1"/>
  <c r="Q1490" i="1"/>
  <c r="AD1490" i="1" s="1"/>
  <c r="U1472" i="1"/>
  <c r="Q1472" i="1"/>
  <c r="AD1472" i="1" s="1"/>
  <c r="R1472" i="1"/>
  <c r="U1429" i="1"/>
  <c r="Q1429" i="1"/>
  <c r="AD1429" i="1" s="1"/>
  <c r="R1429" i="1"/>
  <c r="U1365" i="1"/>
  <c r="Q1365" i="1"/>
  <c r="AD1365" i="1" s="1"/>
  <c r="R1365" i="1"/>
  <c r="U1267" i="1"/>
  <c r="Q1267" i="1"/>
  <c r="AD1267" i="1" s="1"/>
  <c r="R1267" i="1"/>
  <c r="U1482" i="1"/>
  <c r="Q1482" i="1"/>
  <c r="AD1482" i="1" s="1"/>
  <c r="R1482" i="1"/>
  <c r="U1415" i="1"/>
  <c r="Q1415" i="1"/>
  <c r="AD1415" i="1" s="1"/>
  <c r="R1415" i="1"/>
  <c r="U1301" i="1"/>
  <c r="Q1301" i="1"/>
  <c r="AD1301" i="1" s="1"/>
  <c r="R1301" i="1"/>
  <c r="U1501" i="1"/>
  <c r="Q1501" i="1"/>
  <c r="AD1501" i="1" s="1"/>
  <c r="R1501" i="1"/>
  <c r="U1484" i="1"/>
  <c r="Q1484" i="1"/>
  <c r="AD1484" i="1" s="1"/>
  <c r="R1484" i="1"/>
  <c r="U1433" i="1"/>
  <c r="Q1433" i="1"/>
  <c r="AD1433" i="1" s="1"/>
  <c r="R1433" i="1"/>
  <c r="U1369" i="1"/>
  <c r="Q1369" i="1"/>
  <c r="AD1369" i="1" s="1"/>
  <c r="R1369" i="1"/>
  <c r="U1303" i="1"/>
  <c r="Q1303" i="1"/>
  <c r="AD1303" i="1" s="1"/>
  <c r="R1303" i="1"/>
  <c r="Q1550" i="1"/>
  <c r="AD1550" i="1" s="1"/>
  <c r="U1550" i="1"/>
  <c r="R1550" i="1"/>
  <c r="Q1194" i="1"/>
  <c r="AD1194" i="1" s="1"/>
  <c r="U1194" i="1"/>
  <c r="R1194" i="1"/>
  <c r="Q1130" i="1"/>
  <c r="AD1130" i="1" s="1"/>
  <c r="U1130" i="1"/>
  <c r="R1130" i="1"/>
  <c r="Q1054" i="1"/>
  <c r="AD1054" i="1" s="1"/>
  <c r="U1054" i="1"/>
  <c r="R1054" i="1"/>
  <c r="Q990" i="1"/>
  <c r="AD990" i="1" s="1"/>
  <c r="U990" i="1"/>
  <c r="R990" i="1"/>
  <c r="R985" i="1"/>
  <c r="Q985" i="1"/>
  <c r="AD985" i="1" s="1"/>
  <c r="U985" i="1"/>
  <c r="R977" i="1"/>
  <c r="Q977" i="1"/>
  <c r="AD977" i="1" s="1"/>
  <c r="U977" i="1"/>
  <c r="R969" i="1"/>
  <c r="Q969" i="1"/>
  <c r="AD969" i="1" s="1"/>
  <c r="U969" i="1"/>
  <c r="R961" i="1"/>
  <c r="Q961" i="1"/>
  <c r="AD961" i="1" s="1"/>
  <c r="U961" i="1"/>
  <c r="R953" i="1"/>
  <c r="Q953" i="1"/>
  <c r="AD953" i="1" s="1"/>
  <c r="U953" i="1"/>
  <c r="Q1100" i="1"/>
  <c r="AD1100" i="1" s="1"/>
  <c r="U1100" i="1"/>
  <c r="R1100" i="1"/>
  <c r="Q1064" i="1"/>
  <c r="AD1064" i="1" s="1"/>
  <c r="U1064" i="1"/>
  <c r="R1064" i="1"/>
  <c r="U962" i="1"/>
  <c r="Q962" i="1"/>
  <c r="AD962" i="1" s="1"/>
  <c r="R962" i="1"/>
  <c r="U547" i="1"/>
  <c r="Q547" i="1"/>
  <c r="AD547" i="1" s="1"/>
  <c r="R547" i="1"/>
  <c r="R430" i="1"/>
  <c r="Q430" i="1"/>
  <c r="AD430" i="1" s="1"/>
  <c r="U430" i="1"/>
  <c r="R422" i="1"/>
  <c r="Q422" i="1"/>
  <c r="AD422" i="1" s="1"/>
  <c r="U422" i="1"/>
  <c r="R414" i="1"/>
  <c r="Q414" i="1"/>
  <c r="AD414" i="1" s="1"/>
  <c r="U414" i="1"/>
  <c r="R404" i="1"/>
  <c r="Q404" i="1"/>
  <c r="AD404" i="1" s="1"/>
  <c r="U404" i="1"/>
  <c r="R396" i="1"/>
  <c r="Q396" i="1"/>
  <c r="AD396" i="1" s="1"/>
  <c r="U396" i="1"/>
  <c r="R388" i="1"/>
  <c r="Q388" i="1"/>
  <c r="AD388" i="1" s="1"/>
  <c r="U388" i="1"/>
  <c r="R380" i="1"/>
  <c r="Q380" i="1"/>
  <c r="AD380" i="1" s="1"/>
  <c r="U380" i="1"/>
  <c r="R372" i="1"/>
  <c r="Q372" i="1"/>
  <c r="AD372" i="1" s="1"/>
  <c r="U372" i="1"/>
  <c r="R364" i="1"/>
  <c r="Q364" i="1"/>
  <c r="AD364" i="1" s="1"/>
  <c r="U364" i="1"/>
  <c r="R309" i="1"/>
  <c r="Q309" i="1"/>
  <c r="AD309" i="1" s="1"/>
  <c r="U309" i="1"/>
  <c r="AD227" i="1"/>
  <c r="R219" i="1"/>
  <c r="Q219" i="1"/>
  <c r="AD219" i="1" s="1"/>
  <c r="U219" i="1"/>
  <c r="R211" i="1"/>
  <c r="Q211" i="1"/>
  <c r="AD211" i="1" s="1"/>
  <c r="U211" i="1"/>
  <c r="R203" i="1"/>
  <c r="Q203" i="1"/>
  <c r="AD203" i="1" s="1"/>
  <c r="U203" i="1"/>
  <c r="R195" i="1"/>
  <c r="Q195" i="1"/>
  <c r="AD195" i="1" s="1"/>
  <c r="U195" i="1"/>
  <c r="R187" i="1"/>
  <c r="Q187" i="1"/>
  <c r="AD187" i="1" s="1"/>
  <c r="U187" i="1"/>
  <c r="R179" i="1"/>
  <c r="Q179" i="1"/>
  <c r="AD179" i="1" s="1"/>
  <c r="U179" i="1"/>
  <c r="R171" i="1"/>
  <c r="Q171" i="1"/>
  <c r="AD171" i="1" s="1"/>
  <c r="U171" i="1"/>
  <c r="R163" i="1"/>
  <c r="Q163" i="1"/>
  <c r="AD163" i="1" s="1"/>
  <c r="U163" i="1"/>
  <c r="R155" i="1"/>
  <c r="Q155" i="1"/>
  <c r="AD155" i="1" s="1"/>
  <c r="U155" i="1"/>
  <c r="R147" i="1"/>
  <c r="Q147" i="1"/>
  <c r="AD147" i="1" s="1"/>
  <c r="U147" i="1"/>
  <c r="R139" i="1"/>
  <c r="Q139" i="1"/>
  <c r="AD139" i="1" s="1"/>
  <c r="U139" i="1"/>
  <c r="R131" i="1"/>
  <c r="Q131" i="1"/>
  <c r="AD131" i="1" s="1"/>
  <c r="U131" i="1"/>
  <c r="R123" i="1"/>
  <c r="Q123" i="1"/>
  <c r="AD123" i="1" s="1"/>
  <c r="U123" i="1"/>
  <c r="R115" i="1"/>
  <c r="Q115" i="1"/>
  <c r="AD115" i="1" s="1"/>
  <c r="U115" i="1"/>
  <c r="R107" i="1"/>
  <c r="Q107" i="1"/>
  <c r="AD107" i="1" s="1"/>
  <c r="U107" i="1"/>
  <c r="R99" i="1"/>
  <c r="Q99" i="1"/>
  <c r="AD99" i="1" s="1"/>
  <c r="U99" i="1"/>
  <c r="Q1232" i="1"/>
  <c r="AD1232" i="1" s="1"/>
  <c r="U1232" i="1"/>
  <c r="R1232" i="1"/>
  <c r="Q1056" i="1"/>
  <c r="AD1056" i="1" s="1"/>
  <c r="U1056" i="1"/>
  <c r="R1056" i="1"/>
  <c r="U968" i="1"/>
  <c r="Q968" i="1"/>
  <c r="AD968" i="1" s="1"/>
  <c r="R968" i="1"/>
  <c r="Q1206" i="1"/>
  <c r="AD1206" i="1" s="1"/>
  <c r="U1206" i="1"/>
  <c r="R1206" i="1"/>
  <c r="Q1176" i="1"/>
  <c r="AD1176" i="1" s="1"/>
  <c r="U1176" i="1"/>
  <c r="R1176" i="1"/>
  <c r="U950" i="1"/>
  <c r="Q950" i="1"/>
  <c r="AD950" i="1" s="1"/>
  <c r="R950" i="1"/>
  <c r="U830" i="1"/>
  <c r="Q830" i="1"/>
  <c r="AD830" i="1" s="1"/>
  <c r="R830" i="1"/>
  <c r="U822" i="1"/>
  <c r="Q822" i="1"/>
  <c r="AD822" i="1" s="1"/>
  <c r="R822" i="1"/>
  <c r="Q1214" i="1"/>
  <c r="AD1214" i="1" s="1"/>
  <c r="U1214" i="1"/>
  <c r="R1214" i="1"/>
  <c r="Q1124" i="1"/>
  <c r="AD1124" i="1" s="1"/>
  <c r="U1124" i="1"/>
  <c r="R1124" i="1"/>
  <c r="U759" i="1"/>
  <c r="Q759" i="1"/>
  <c r="AD759" i="1" s="1"/>
  <c r="R759" i="1"/>
  <c r="U743" i="1"/>
  <c r="Q743" i="1"/>
  <c r="AD743" i="1" s="1"/>
  <c r="R743" i="1"/>
  <c r="U727" i="1"/>
  <c r="Q727" i="1"/>
  <c r="AD727" i="1" s="1"/>
  <c r="R727" i="1"/>
  <c r="Q1120" i="1"/>
  <c r="AD1120" i="1" s="1"/>
  <c r="U1120" i="1"/>
  <c r="R1120" i="1"/>
  <c r="Q1086" i="1"/>
  <c r="AD1086" i="1" s="1"/>
  <c r="U1086" i="1"/>
  <c r="R1086" i="1"/>
  <c r="U761" i="1"/>
  <c r="Q761" i="1"/>
  <c r="AD761" i="1" s="1"/>
  <c r="R761" i="1"/>
  <c r="U745" i="1"/>
  <c r="Q745" i="1"/>
  <c r="AD745" i="1" s="1"/>
  <c r="R745" i="1"/>
  <c r="U729" i="1"/>
  <c r="Q729" i="1"/>
  <c r="AD729" i="1" s="1"/>
  <c r="R729" i="1"/>
  <c r="U763" i="1"/>
  <c r="Q763" i="1"/>
  <c r="AD763" i="1" s="1"/>
  <c r="R763" i="1"/>
  <c r="U747" i="1"/>
  <c r="Q747" i="1"/>
  <c r="AD747" i="1" s="1"/>
  <c r="R747" i="1"/>
  <c r="U731" i="1"/>
  <c r="Q731" i="1"/>
  <c r="AD731" i="1" s="1"/>
  <c r="R731" i="1"/>
  <c r="U717" i="1"/>
  <c r="Q717" i="1"/>
  <c r="AD717" i="1" s="1"/>
  <c r="R717" i="1"/>
  <c r="R823" i="1"/>
  <c r="Q823" i="1"/>
  <c r="AD823" i="1" s="1"/>
  <c r="U823" i="1"/>
  <c r="Q624" i="1"/>
  <c r="AD624" i="1" s="1"/>
  <c r="U624" i="1"/>
  <c r="R624" i="1"/>
  <c r="Q560" i="1"/>
  <c r="AD560" i="1" s="1"/>
  <c r="U560" i="1"/>
  <c r="R560" i="1"/>
  <c r="AD511" i="1"/>
  <c r="R459" i="1"/>
  <c r="U459" i="1"/>
  <c r="Q459" i="1"/>
  <c r="AD459" i="1" s="1"/>
  <c r="Q620" i="1"/>
  <c r="AD620" i="1" s="1"/>
  <c r="R620" i="1"/>
  <c r="U620" i="1"/>
  <c r="Q556" i="1"/>
  <c r="AD556" i="1" s="1"/>
  <c r="R556" i="1"/>
  <c r="U556" i="1"/>
  <c r="R487" i="1"/>
  <c r="Q487" i="1"/>
  <c r="AD487" i="1" s="1"/>
  <c r="U487" i="1"/>
  <c r="U660" i="1"/>
  <c r="R660" i="1"/>
  <c r="Q660" i="1"/>
  <c r="AD660" i="1" s="1"/>
  <c r="Q485" i="1"/>
  <c r="AD485" i="1" s="1"/>
  <c r="R485" i="1"/>
  <c r="U485" i="1"/>
  <c r="U463" i="1"/>
  <c r="R463" i="1"/>
  <c r="Q463" i="1"/>
  <c r="AD463" i="1" s="1"/>
  <c r="R425" i="1"/>
  <c r="Q425" i="1"/>
  <c r="AD425" i="1" s="1"/>
  <c r="U425" i="1"/>
  <c r="Q24" i="1"/>
  <c r="AD24" i="1" s="1"/>
  <c r="U24" i="1"/>
  <c r="R24" i="1"/>
  <c r="Q32" i="1"/>
  <c r="AD32" i="1" s="1"/>
  <c r="U32" i="1"/>
  <c r="R32" i="1"/>
  <c r="Q40" i="1"/>
  <c r="AD40" i="1" s="1"/>
  <c r="U40" i="1"/>
  <c r="R40" i="1"/>
  <c r="Q48" i="1"/>
  <c r="AD48" i="1" s="1"/>
  <c r="U48" i="1"/>
  <c r="R48" i="1"/>
  <c r="Q58" i="1"/>
  <c r="AD58" i="1" s="1"/>
  <c r="U58" i="1"/>
  <c r="R58" i="1"/>
  <c r="Q415" i="1"/>
  <c r="AD415" i="1" s="1"/>
  <c r="R415" i="1"/>
  <c r="U415" i="1"/>
  <c r="U66" i="1"/>
  <c r="R66" i="1"/>
  <c r="Q66" i="1"/>
  <c r="AD66" i="1" s="1"/>
  <c r="U74" i="1"/>
  <c r="R74" i="1"/>
  <c r="Q74" i="1"/>
  <c r="AD74" i="1" s="1"/>
  <c r="U82" i="1"/>
  <c r="R82" i="1"/>
  <c r="Q82" i="1"/>
  <c r="AD82" i="1" s="1"/>
  <c r="U90" i="1"/>
  <c r="R90" i="1"/>
  <c r="Q90" i="1"/>
  <c r="AD90" i="1" s="1"/>
  <c r="U100" i="1"/>
  <c r="R100" i="1"/>
  <c r="Q100" i="1"/>
  <c r="AD100" i="1" s="1"/>
  <c r="U108" i="1"/>
  <c r="R108" i="1"/>
  <c r="Q108" i="1"/>
  <c r="AD108" i="1" s="1"/>
  <c r="U116" i="1"/>
  <c r="R116" i="1"/>
  <c r="Q116" i="1"/>
  <c r="AD116" i="1" s="1"/>
  <c r="U124" i="1"/>
  <c r="R124" i="1"/>
  <c r="Q124" i="1"/>
  <c r="AD124" i="1" s="1"/>
  <c r="U132" i="1"/>
  <c r="R132" i="1"/>
  <c r="Q132" i="1"/>
  <c r="AD132" i="1" s="1"/>
  <c r="U140" i="1"/>
  <c r="R140" i="1"/>
  <c r="Q140" i="1"/>
  <c r="AD140" i="1" s="1"/>
  <c r="U148" i="1"/>
  <c r="R148" i="1"/>
  <c r="Q148" i="1"/>
  <c r="AD148" i="1" s="1"/>
  <c r="U156" i="1"/>
  <c r="R156" i="1"/>
  <c r="Q156" i="1"/>
  <c r="AD156" i="1" s="1"/>
  <c r="U164" i="1"/>
  <c r="R164" i="1"/>
  <c r="Q164" i="1"/>
  <c r="AD164" i="1" s="1"/>
  <c r="U172" i="1"/>
  <c r="R172" i="1"/>
  <c r="Q172" i="1"/>
  <c r="AD172" i="1" s="1"/>
  <c r="U180" i="1"/>
  <c r="R180" i="1"/>
  <c r="Q180" i="1"/>
  <c r="AD180" i="1" s="1"/>
  <c r="U188" i="1"/>
  <c r="R188" i="1"/>
  <c r="Q188" i="1"/>
  <c r="AD188" i="1" s="1"/>
  <c r="U196" i="1"/>
  <c r="R196" i="1"/>
  <c r="Q196" i="1"/>
  <c r="AD196" i="1" s="1"/>
  <c r="U204" i="1"/>
  <c r="R204" i="1"/>
  <c r="Q204" i="1"/>
  <c r="AD204" i="1" s="1"/>
  <c r="U212" i="1"/>
  <c r="R212" i="1"/>
  <c r="Q212" i="1"/>
  <c r="AD212" i="1" s="1"/>
  <c r="U220" i="1"/>
  <c r="R220" i="1"/>
  <c r="Q220" i="1"/>
  <c r="AD220" i="1" s="1"/>
  <c r="AD335" i="1"/>
  <c r="R2238" i="1"/>
  <c r="U2238" i="1"/>
  <c r="Q2238" i="1"/>
  <c r="AD2238" i="1" s="1"/>
  <c r="R2226" i="1"/>
  <c r="Q2226" i="1"/>
  <c r="AD2226" i="1" s="1"/>
  <c r="U2226" i="1"/>
  <c r="U2213" i="1"/>
  <c r="Q2213" i="1"/>
  <c r="AD2213" i="1" s="1"/>
  <c r="R2213" i="1"/>
  <c r="R1913" i="1"/>
  <c r="U1913" i="1"/>
  <c r="Q1913" i="1"/>
  <c r="AD1913" i="1" s="1"/>
  <c r="R1873" i="1"/>
  <c r="U1873" i="1"/>
  <c r="Q1873" i="1"/>
  <c r="AD1873" i="1" s="1"/>
  <c r="R1857" i="1"/>
  <c r="U1857" i="1"/>
  <c r="Q1857" i="1"/>
  <c r="AD1857" i="1" s="1"/>
  <c r="R1981" i="1"/>
  <c r="Q1981" i="1"/>
  <c r="AD1981" i="1" s="1"/>
  <c r="U1981" i="1"/>
  <c r="R1920" i="1"/>
  <c r="Q1920" i="1"/>
  <c r="AD1920" i="1" s="1"/>
  <c r="U1920" i="1"/>
  <c r="R1856" i="1"/>
  <c r="Q1856" i="1"/>
  <c r="AD1856" i="1" s="1"/>
  <c r="U1856" i="1"/>
  <c r="U1803" i="1"/>
  <c r="Q1803" i="1"/>
  <c r="AD1803" i="1" s="1"/>
  <c r="R1803" i="1"/>
  <c r="U1796" i="1"/>
  <c r="Q1796" i="1"/>
  <c r="AD1796" i="1" s="1"/>
  <c r="R1796" i="1"/>
  <c r="U1784" i="1"/>
  <c r="Q1784" i="1"/>
  <c r="AD1784" i="1" s="1"/>
  <c r="R1784" i="1"/>
  <c r="R1546" i="1"/>
  <c r="U1546" i="1"/>
  <c r="Q1546" i="1"/>
  <c r="AD1546" i="1" s="1"/>
  <c r="R1522" i="1"/>
  <c r="Q1522" i="1"/>
  <c r="AD1522" i="1" s="1"/>
  <c r="U1522" i="1"/>
  <c r="U1975" i="1"/>
  <c r="R1975" i="1"/>
  <c r="Q1975" i="1"/>
  <c r="AD1975" i="1" s="1"/>
  <c r="U1315" i="1"/>
  <c r="Q1315" i="1"/>
  <c r="AD1315" i="1" s="1"/>
  <c r="R1315" i="1"/>
  <c r="U1399" i="1"/>
  <c r="Q1399" i="1"/>
  <c r="AD1399" i="1" s="1"/>
  <c r="R1399" i="1"/>
  <c r="U1367" i="1"/>
  <c r="Q1367" i="1"/>
  <c r="AD1367" i="1" s="1"/>
  <c r="R1367" i="1"/>
  <c r="R923" i="1"/>
  <c r="Q923" i="1"/>
  <c r="AD923" i="1" s="1"/>
  <c r="U923" i="1"/>
  <c r="R899" i="1"/>
  <c r="Q899" i="1"/>
  <c r="AD899" i="1" s="1"/>
  <c r="U899" i="1"/>
  <c r="R875" i="1"/>
  <c r="Q875" i="1"/>
  <c r="AD875" i="1" s="1"/>
  <c r="U875" i="1"/>
  <c r="R851" i="1"/>
  <c r="Q851" i="1"/>
  <c r="AD851" i="1" s="1"/>
  <c r="U851" i="1"/>
  <c r="U928" i="1"/>
  <c r="Q928" i="1"/>
  <c r="AD928" i="1" s="1"/>
  <c r="R928" i="1"/>
  <c r="U666" i="1"/>
  <c r="Q666" i="1"/>
  <c r="AD666" i="1" s="1"/>
  <c r="R666" i="1"/>
  <c r="U525" i="1"/>
  <c r="R525" i="1"/>
  <c r="Q525" i="1"/>
  <c r="AD525" i="1" s="1"/>
  <c r="Q310" i="1"/>
  <c r="U310" i="1"/>
  <c r="R310" i="1"/>
  <c r="U10" i="1"/>
  <c r="Q10" i="1"/>
  <c r="AD10" i="1" s="1"/>
  <c r="R10" i="1"/>
  <c r="U14" i="1"/>
  <c r="Q14" i="1"/>
  <c r="AD14" i="1" s="1"/>
  <c r="R14" i="1"/>
  <c r="R18" i="1"/>
  <c r="Q18" i="1"/>
  <c r="AD18" i="1" s="1"/>
  <c r="U18" i="1"/>
  <c r="R26" i="1"/>
  <c r="Q26" i="1"/>
  <c r="AD26" i="1" s="1"/>
  <c r="U26" i="1"/>
  <c r="R34" i="1"/>
  <c r="Q34" i="1"/>
  <c r="AD34" i="1" s="1"/>
  <c r="U34" i="1"/>
  <c r="R42" i="1"/>
  <c r="Q42" i="1"/>
  <c r="AD42" i="1" s="1"/>
  <c r="U42" i="1"/>
  <c r="R50" i="1"/>
  <c r="Q50" i="1"/>
  <c r="AD50" i="1" s="1"/>
  <c r="U50" i="1"/>
  <c r="R2428" i="1"/>
  <c r="Q2428" i="1"/>
  <c r="AD2428" i="1" s="1"/>
  <c r="U2428" i="1"/>
  <c r="R2420" i="1"/>
  <c r="U2420" i="1"/>
  <c r="Q2420" i="1"/>
  <c r="AD2420" i="1" s="1"/>
  <c r="R2412" i="1"/>
  <c r="Q2412" i="1"/>
  <c r="AD2412" i="1" s="1"/>
  <c r="U2412" i="1"/>
  <c r="Q2399" i="1"/>
  <c r="AD2399" i="1" s="1"/>
  <c r="U2399" i="1"/>
  <c r="R2399" i="1"/>
  <c r="R2332" i="1"/>
  <c r="Q2332" i="1"/>
  <c r="AD2332" i="1" s="1"/>
  <c r="U2332" i="1"/>
  <c r="R2328" i="1"/>
  <c r="Q2328" i="1"/>
  <c r="AD2328" i="1" s="1"/>
  <c r="U2328" i="1"/>
  <c r="R2320" i="1"/>
  <c r="Q2320" i="1"/>
  <c r="AD2320" i="1" s="1"/>
  <c r="U2320" i="1"/>
  <c r="R2312" i="1"/>
  <c r="Q2312" i="1"/>
  <c r="AD2312" i="1" s="1"/>
  <c r="U2312" i="1"/>
  <c r="R2308" i="1"/>
  <c r="U2308" i="1"/>
  <c r="Q2308" i="1"/>
  <c r="AD2308" i="1" s="1"/>
  <c r="R2300" i="1"/>
  <c r="U2300" i="1"/>
  <c r="Q2300" i="1"/>
  <c r="AD2300" i="1" s="1"/>
  <c r="R2292" i="1"/>
  <c r="Q2292" i="1"/>
  <c r="AD2292" i="1" s="1"/>
  <c r="U2292" i="1"/>
  <c r="R2288" i="1"/>
  <c r="Q2288" i="1"/>
  <c r="AD2288" i="1" s="1"/>
  <c r="U2288" i="1"/>
  <c r="R2280" i="1"/>
  <c r="Q2280" i="1"/>
  <c r="AD2280" i="1" s="1"/>
  <c r="U2280" i="1"/>
  <c r="R2272" i="1"/>
  <c r="Q2272" i="1"/>
  <c r="AD2272" i="1" s="1"/>
  <c r="U2272" i="1"/>
  <c r="R2268" i="1"/>
  <c r="U2268" i="1"/>
  <c r="Q2268" i="1"/>
  <c r="AD2268" i="1" s="1"/>
  <c r="R2260" i="1"/>
  <c r="Q2260" i="1"/>
  <c r="AD2260" i="1" s="1"/>
  <c r="U2260" i="1"/>
  <c r="R2252" i="1"/>
  <c r="Q2252" i="1"/>
  <c r="AD2252" i="1" s="1"/>
  <c r="U2252" i="1"/>
  <c r="R2244" i="1"/>
  <c r="Q2244" i="1"/>
  <c r="AD2244" i="1" s="1"/>
  <c r="U2244" i="1"/>
  <c r="U2357" i="1"/>
  <c r="Q2357" i="1"/>
  <c r="AD2357" i="1" s="1"/>
  <c r="R2357" i="1"/>
  <c r="R2204" i="1"/>
  <c r="U2204" i="1"/>
  <c r="Q2204" i="1"/>
  <c r="AD2204" i="1" s="1"/>
  <c r="R2196" i="1"/>
  <c r="U2196" i="1"/>
  <c r="Q2196" i="1"/>
  <c r="AD2196" i="1" s="1"/>
  <c r="R2188" i="1"/>
  <c r="U2188" i="1"/>
  <c r="Q2188" i="1"/>
  <c r="AD2188" i="1" s="1"/>
  <c r="R2180" i="1"/>
  <c r="U2180" i="1"/>
  <c r="Q2180" i="1"/>
  <c r="AD2180" i="1" s="1"/>
  <c r="R2172" i="1"/>
  <c r="U2172" i="1"/>
  <c r="Q2172" i="1"/>
  <c r="AD2172" i="1" s="1"/>
  <c r="Q2385" i="1"/>
  <c r="AD2385" i="1" s="1"/>
  <c r="U2385" i="1"/>
  <c r="R2385" i="1"/>
  <c r="R2105" i="1"/>
  <c r="U2105" i="1"/>
  <c r="Q2105" i="1"/>
  <c r="AD2105" i="1" s="1"/>
  <c r="R2097" i="1"/>
  <c r="U2097" i="1"/>
  <c r="Q2097" i="1"/>
  <c r="AD2097" i="1" s="1"/>
  <c r="Q2171" i="1"/>
  <c r="AD2171" i="1" s="1"/>
  <c r="U2171" i="1"/>
  <c r="R2171" i="1"/>
  <c r="U2063" i="1"/>
  <c r="Q2063" i="1"/>
  <c r="AD2063" i="1" s="1"/>
  <c r="R2063" i="1"/>
  <c r="R2037" i="1"/>
  <c r="Q2037" i="1"/>
  <c r="AD2037" i="1" s="1"/>
  <c r="U2037" i="1"/>
  <c r="U2081" i="1"/>
  <c r="Q2081" i="1"/>
  <c r="AD2081" i="1" s="1"/>
  <c r="R2081" i="1"/>
  <c r="U2094" i="1"/>
  <c r="Q2094" i="1"/>
  <c r="AD2094" i="1" s="1"/>
  <c r="R2094" i="1"/>
  <c r="U1795" i="1"/>
  <c r="Q1795" i="1"/>
  <c r="AD1795" i="1" s="1"/>
  <c r="R1795" i="1"/>
  <c r="U1791" i="1"/>
  <c r="Q1791" i="1"/>
  <c r="AD1791" i="1" s="1"/>
  <c r="R1791" i="1"/>
  <c r="U1787" i="1"/>
  <c r="Q1787" i="1"/>
  <c r="AD1787" i="1" s="1"/>
  <c r="R1787" i="1"/>
  <c r="U1783" i="1"/>
  <c r="Q1783" i="1"/>
  <c r="AD1783" i="1" s="1"/>
  <c r="R1783" i="1"/>
  <c r="U1779" i="1"/>
  <c r="Q1779" i="1"/>
  <c r="AD1779" i="1" s="1"/>
  <c r="R1779" i="1"/>
  <c r="U1775" i="1"/>
  <c r="Q1775" i="1"/>
  <c r="AD1775" i="1" s="1"/>
  <c r="R1775" i="1"/>
  <c r="U1771" i="1"/>
  <c r="Q1771" i="1"/>
  <c r="AD1771" i="1" s="1"/>
  <c r="R1771" i="1"/>
  <c r="R1510" i="1"/>
  <c r="U1510" i="1"/>
  <c r="Q1510" i="1"/>
  <c r="AD1510" i="1" s="1"/>
  <c r="R1506" i="1"/>
  <c r="Q1506" i="1"/>
  <c r="AD1506" i="1" s="1"/>
  <c r="U1506" i="1"/>
  <c r="R1502" i="1"/>
  <c r="U1502" i="1"/>
  <c r="Q1502" i="1"/>
  <c r="AD1502" i="1" s="1"/>
  <c r="U1247" i="1"/>
  <c r="Q1247" i="1"/>
  <c r="AD1247" i="1" s="1"/>
  <c r="R1247" i="1"/>
  <c r="U1215" i="1"/>
  <c r="Q1215" i="1"/>
  <c r="AD1215" i="1" s="1"/>
  <c r="R1215" i="1"/>
  <c r="U1183" i="1"/>
  <c r="Q1183" i="1"/>
  <c r="AD1183" i="1" s="1"/>
  <c r="R1183" i="1"/>
  <c r="U1151" i="1"/>
  <c r="Q1151" i="1"/>
  <c r="AD1151" i="1" s="1"/>
  <c r="R1151" i="1"/>
  <c r="U1119" i="1"/>
  <c r="Q1119" i="1"/>
  <c r="AD1119" i="1" s="1"/>
  <c r="R1119" i="1"/>
  <c r="U1087" i="1"/>
  <c r="Q1087" i="1"/>
  <c r="AD1087" i="1" s="1"/>
  <c r="R1087" i="1"/>
  <c r="U1079" i="1"/>
  <c r="Q1079" i="1"/>
  <c r="AD1079" i="1" s="1"/>
  <c r="R1079" i="1"/>
  <c r="U1071" i="1"/>
  <c r="Q1071" i="1"/>
  <c r="AD1071" i="1" s="1"/>
  <c r="R1071" i="1"/>
  <c r="U1063" i="1"/>
  <c r="Q1063" i="1"/>
  <c r="AD1063" i="1" s="1"/>
  <c r="R1063" i="1"/>
  <c r="U1055" i="1"/>
  <c r="Q1055" i="1"/>
  <c r="AD1055" i="1" s="1"/>
  <c r="R1055" i="1"/>
  <c r="U1047" i="1"/>
  <c r="Q1047" i="1"/>
  <c r="AD1047" i="1" s="1"/>
  <c r="R1047" i="1"/>
  <c r="U1039" i="1"/>
  <c r="Q1039" i="1"/>
  <c r="AD1039" i="1" s="1"/>
  <c r="R1039" i="1"/>
  <c r="U1031" i="1"/>
  <c r="Q1031" i="1"/>
  <c r="AD1031" i="1" s="1"/>
  <c r="R1031" i="1"/>
  <c r="U1023" i="1"/>
  <c r="Q1023" i="1"/>
  <c r="AD1023" i="1" s="1"/>
  <c r="R1023" i="1"/>
  <c r="U1015" i="1"/>
  <c r="Q1015" i="1"/>
  <c r="AD1015" i="1" s="1"/>
  <c r="R1015" i="1"/>
  <c r="U1007" i="1"/>
  <c r="Q1007" i="1"/>
  <c r="AD1007" i="1" s="1"/>
  <c r="R1007" i="1"/>
  <c r="U999" i="1"/>
  <c r="Q999" i="1"/>
  <c r="AD999" i="1" s="1"/>
  <c r="R999" i="1"/>
  <c r="U991" i="1"/>
  <c r="Q991" i="1"/>
  <c r="AD991" i="1" s="1"/>
  <c r="R991" i="1"/>
  <c r="Q1234" i="1"/>
  <c r="AD1234" i="1" s="1"/>
  <c r="U1234" i="1"/>
  <c r="R1234" i="1"/>
  <c r="Q1170" i="1"/>
  <c r="AD1170" i="1" s="1"/>
  <c r="U1170" i="1"/>
  <c r="R1170" i="1"/>
  <c r="Q1106" i="1"/>
  <c r="AD1106" i="1" s="1"/>
  <c r="U1106" i="1"/>
  <c r="R1106" i="1"/>
  <c r="R545" i="1"/>
  <c r="U545" i="1"/>
  <c r="Q545" i="1"/>
  <c r="AD545" i="1" s="1"/>
  <c r="R540" i="1"/>
  <c r="Q540" i="1"/>
  <c r="AD540" i="1" s="1"/>
  <c r="U540" i="1"/>
  <c r="R536" i="1"/>
  <c r="U536" i="1"/>
  <c r="Q536" i="1"/>
  <c r="AD536" i="1" s="1"/>
  <c r="R528" i="1"/>
  <c r="Q528" i="1"/>
  <c r="AD528" i="1" s="1"/>
  <c r="U528" i="1"/>
  <c r="R524" i="1"/>
  <c r="Q524" i="1"/>
  <c r="AD524" i="1" s="1"/>
  <c r="U524" i="1"/>
  <c r="R516" i="1"/>
  <c r="Q516" i="1"/>
  <c r="AD516" i="1" s="1"/>
  <c r="U516" i="1"/>
  <c r="R508" i="1"/>
  <c r="U508" i="1"/>
  <c r="Q508" i="1"/>
  <c r="AD508" i="1" s="1"/>
  <c r="R500" i="1"/>
  <c r="Q500" i="1"/>
  <c r="AD500" i="1" s="1"/>
  <c r="U500" i="1"/>
  <c r="R492" i="1"/>
  <c r="Q492" i="1"/>
  <c r="AD492" i="1" s="1"/>
  <c r="U492" i="1"/>
  <c r="R484" i="1"/>
  <c r="U484" i="1"/>
  <c r="Q484" i="1"/>
  <c r="AD484" i="1" s="1"/>
  <c r="R476" i="1"/>
  <c r="U476" i="1"/>
  <c r="Q476" i="1"/>
  <c r="AD476" i="1" s="1"/>
  <c r="R468" i="1"/>
  <c r="Q468" i="1"/>
  <c r="AD468" i="1" s="1"/>
  <c r="U468" i="1"/>
  <c r="R458" i="1"/>
  <c r="U458" i="1"/>
  <c r="Q458" i="1"/>
  <c r="AD458" i="1" s="1"/>
  <c r="R450" i="1"/>
  <c r="Q450" i="1"/>
  <c r="AD450" i="1" s="1"/>
  <c r="U450" i="1"/>
  <c r="R446" i="1"/>
  <c r="Q446" i="1"/>
  <c r="AD446" i="1" s="1"/>
  <c r="U446" i="1"/>
  <c r="R438" i="1"/>
  <c r="Q438" i="1"/>
  <c r="AD438" i="1" s="1"/>
  <c r="U438" i="1"/>
  <c r="Q1224" i="1"/>
  <c r="AD1224" i="1" s="1"/>
  <c r="U1224" i="1"/>
  <c r="R1224" i="1"/>
  <c r="Q1032" i="1"/>
  <c r="AD1032" i="1" s="1"/>
  <c r="U1032" i="1"/>
  <c r="R1032" i="1"/>
  <c r="U832" i="1"/>
  <c r="Q832" i="1"/>
  <c r="AD832" i="1" s="1"/>
  <c r="R832" i="1"/>
  <c r="U824" i="1"/>
  <c r="Q824" i="1"/>
  <c r="AD824" i="1" s="1"/>
  <c r="R824" i="1"/>
  <c r="U635" i="1"/>
  <c r="Q635" i="1"/>
  <c r="AD635" i="1" s="1"/>
  <c r="R635" i="1"/>
  <c r="U627" i="1"/>
  <c r="Q627" i="1"/>
  <c r="AD627" i="1" s="1"/>
  <c r="R627" i="1"/>
  <c r="U619" i="1"/>
  <c r="Q619" i="1"/>
  <c r="AD619" i="1" s="1"/>
  <c r="R619" i="1"/>
  <c r="U611" i="1"/>
  <c r="Q611" i="1"/>
  <c r="AD611" i="1" s="1"/>
  <c r="R611" i="1"/>
  <c r="U603" i="1"/>
  <c r="Q603" i="1"/>
  <c r="AD603" i="1" s="1"/>
  <c r="R603" i="1"/>
  <c r="U595" i="1"/>
  <c r="Q595" i="1"/>
  <c r="AD595" i="1" s="1"/>
  <c r="R595" i="1"/>
  <c r="U587" i="1"/>
  <c r="Q587" i="1"/>
  <c r="AD587" i="1" s="1"/>
  <c r="R587" i="1"/>
  <c r="U579" i="1"/>
  <c r="Q579" i="1"/>
  <c r="AD579" i="1" s="1"/>
  <c r="R579" i="1"/>
  <c r="U571" i="1"/>
  <c r="Q571" i="1"/>
  <c r="AD571" i="1" s="1"/>
  <c r="R571" i="1"/>
  <c r="U563" i="1"/>
  <c r="Q563" i="1"/>
  <c r="AD563" i="1" s="1"/>
  <c r="R563" i="1"/>
  <c r="U555" i="1"/>
  <c r="Q555" i="1"/>
  <c r="AD555" i="1" s="1"/>
  <c r="R555" i="1"/>
  <c r="U1403" i="1"/>
  <c r="Q1403" i="1"/>
  <c r="AD1403" i="1" s="1"/>
  <c r="R1403" i="1"/>
  <c r="U1359" i="1"/>
  <c r="Q1359" i="1"/>
  <c r="AD1359" i="1" s="1"/>
  <c r="R1359" i="1"/>
  <c r="U1297" i="1"/>
  <c r="Q1297" i="1"/>
  <c r="AD1297" i="1" s="1"/>
  <c r="R1297" i="1"/>
  <c r="U1259" i="1"/>
  <c r="Q1259" i="1"/>
  <c r="AD1259" i="1" s="1"/>
  <c r="R1259" i="1"/>
  <c r="Q1116" i="1"/>
  <c r="AD1116" i="1" s="1"/>
  <c r="U1116" i="1"/>
  <c r="R1116" i="1"/>
  <c r="U980" i="1"/>
  <c r="Q980" i="1"/>
  <c r="AD980" i="1" s="1"/>
  <c r="R980" i="1"/>
  <c r="U956" i="1"/>
  <c r="Q956" i="1"/>
  <c r="AD956" i="1" s="1"/>
  <c r="R956" i="1"/>
  <c r="Q942" i="1"/>
  <c r="AD942" i="1" s="1"/>
  <c r="R942" i="1"/>
  <c r="U942" i="1"/>
  <c r="U683" i="1"/>
  <c r="Q683" i="1"/>
  <c r="AD683" i="1" s="1"/>
  <c r="R683" i="1"/>
  <c r="Q600" i="1"/>
  <c r="AD600" i="1" s="1"/>
  <c r="U600" i="1"/>
  <c r="R600" i="1"/>
  <c r="AD228" i="1"/>
  <c r="U308" i="1"/>
  <c r="R308" i="1"/>
  <c r="Q308" i="1"/>
  <c r="AD308" i="1" s="1"/>
  <c r="U327" i="1"/>
  <c r="R327" i="1"/>
  <c r="Q327" i="1"/>
  <c r="AD327" i="1" s="1"/>
  <c r="U351" i="1"/>
  <c r="R351" i="1"/>
  <c r="Q351" i="1"/>
  <c r="AD351" i="1" s="1"/>
  <c r="U2386" i="1"/>
  <c r="Q2386" i="1"/>
  <c r="AD2386" i="1" s="1"/>
  <c r="R2386" i="1"/>
  <c r="Q2387" i="1"/>
  <c r="AD2387" i="1" s="1"/>
  <c r="R2387" i="1"/>
  <c r="U2387" i="1"/>
  <c r="R2340" i="1"/>
  <c r="U2340" i="1"/>
  <c r="Q2340" i="1"/>
  <c r="AD2340" i="1" s="1"/>
  <c r="R2160" i="1"/>
  <c r="U2160" i="1"/>
  <c r="Q2160" i="1"/>
  <c r="AD2160" i="1" s="1"/>
  <c r="R2128" i="1"/>
  <c r="U2128" i="1"/>
  <c r="Q2128" i="1"/>
  <c r="AD2128" i="1" s="1"/>
  <c r="Q2147" i="1"/>
  <c r="AD2147" i="1" s="1"/>
  <c r="R2147" i="1"/>
  <c r="U2147" i="1"/>
  <c r="R1921" i="1"/>
  <c r="U1921" i="1"/>
  <c r="Q1921" i="1"/>
  <c r="AD1921" i="1" s="1"/>
  <c r="R1881" i="1"/>
  <c r="U1881" i="1"/>
  <c r="Q1881" i="1"/>
  <c r="AD1881" i="1" s="1"/>
  <c r="R1841" i="1"/>
  <c r="U1841" i="1"/>
  <c r="Q1841" i="1"/>
  <c r="AD1841" i="1" s="1"/>
  <c r="U2071" i="1"/>
  <c r="Q2071" i="1"/>
  <c r="AD2071" i="1" s="1"/>
  <c r="R2071" i="1"/>
  <c r="U2057" i="1"/>
  <c r="Q2057" i="1"/>
  <c r="AD2057" i="1" s="1"/>
  <c r="R2057" i="1"/>
  <c r="U1951" i="1"/>
  <c r="R1951" i="1"/>
  <c r="Q1951" i="1"/>
  <c r="AD1951" i="1" s="1"/>
  <c r="U1939" i="1"/>
  <c r="R1939" i="1"/>
  <c r="Q1939" i="1"/>
  <c r="AD1939" i="1" s="1"/>
  <c r="U1916" i="1"/>
  <c r="R1916" i="1"/>
  <c r="Q1916" i="1"/>
  <c r="AD1916" i="1" s="1"/>
  <c r="U1892" i="1"/>
  <c r="R1892" i="1"/>
  <c r="Q1892" i="1"/>
  <c r="AD1892" i="1" s="1"/>
  <c r="U1868" i="1"/>
  <c r="R1868" i="1"/>
  <c r="Q1868" i="1"/>
  <c r="AD1868" i="1" s="1"/>
  <c r="U1844" i="1"/>
  <c r="R1844" i="1"/>
  <c r="Q1844" i="1"/>
  <c r="AD1844" i="1" s="1"/>
  <c r="U1817" i="1"/>
  <c r="Q1817" i="1"/>
  <c r="AD1817" i="1" s="1"/>
  <c r="R1817" i="1"/>
  <c r="U1788" i="1"/>
  <c r="Q1788" i="1"/>
  <c r="AD1788" i="1" s="1"/>
  <c r="R1788" i="1"/>
  <c r="R948" i="1"/>
  <c r="Q948" i="1"/>
  <c r="AD948" i="1" s="1"/>
  <c r="U948" i="1"/>
  <c r="U978" i="1"/>
  <c r="Q978" i="1"/>
  <c r="AD978" i="1" s="1"/>
  <c r="R978" i="1"/>
  <c r="R382" i="1"/>
  <c r="Q382" i="1"/>
  <c r="AD382" i="1" s="1"/>
  <c r="U382" i="1"/>
  <c r="R303" i="1"/>
  <c r="Q303" i="1"/>
  <c r="AD303" i="1" s="1"/>
  <c r="U303" i="1"/>
  <c r="R197" i="1"/>
  <c r="Q197" i="1"/>
  <c r="AD197" i="1" s="1"/>
  <c r="U197" i="1"/>
  <c r="R173" i="1"/>
  <c r="Q173" i="1"/>
  <c r="AD173" i="1" s="1"/>
  <c r="U173" i="1"/>
  <c r="R157" i="1"/>
  <c r="Q157" i="1"/>
  <c r="AD157" i="1" s="1"/>
  <c r="U157" i="1"/>
  <c r="R141" i="1"/>
  <c r="Q141" i="1"/>
  <c r="AD141" i="1" s="1"/>
  <c r="U141" i="1"/>
  <c r="R117" i="1"/>
  <c r="Q117" i="1"/>
  <c r="AD117" i="1" s="1"/>
  <c r="U117" i="1"/>
  <c r="R47" i="1"/>
  <c r="Q47" i="1"/>
  <c r="AD47" i="1" s="1"/>
  <c r="U47" i="1"/>
  <c r="R23" i="1"/>
  <c r="Q23" i="1"/>
  <c r="AD23" i="1" s="1"/>
  <c r="U23" i="1"/>
  <c r="Q1198" i="1"/>
  <c r="AD1198" i="1" s="1"/>
  <c r="U1198" i="1"/>
  <c r="R1198" i="1"/>
  <c r="U984" i="1"/>
  <c r="Q984" i="1"/>
  <c r="AD984" i="1" s="1"/>
  <c r="R984" i="1"/>
  <c r="Q1212" i="1"/>
  <c r="AD1212" i="1" s="1"/>
  <c r="U1212" i="1"/>
  <c r="R1212" i="1"/>
  <c r="U767" i="1"/>
  <c r="Q767" i="1"/>
  <c r="AD767" i="1" s="1"/>
  <c r="R767" i="1"/>
  <c r="U735" i="1"/>
  <c r="Q735" i="1"/>
  <c r="AD735" i="1" s="1"/>
  <c r="R735" i="1"/>
  <c r="U755" i="1"/>
  <c r="Q755" i="1"/>
  <c r="AD755" i="1" s="1"/>
  <c r="R755" i="1"/>
  <c r="U701" i="1"/>
  <c r="Q701" i="1"/>
  <c r="AD701" i="1" s="1"/>
  <c r="R701" i="1"/>
  <c r="Q608" i="1"/>
  <c r="AD608" i="1" s="1"/>
  <c r="U608" i="1"/>
  <c r="R608" i="1"/>
  <c r="U689" i="1"/>
  <c r="Q689" i="1"/>
  <c r="AD689" i="1" s="1"/>
  <c r="R689" i="1"/>
  <c r="AD676" i="1"/>
  <c r="R238" i="1"/>
  <c r="Q238" i="1"/>
  <c r="AD238" i="1" s="1"/>
  <c r="U238" i="1"/>
  <c r="R246" i="1"/>
  <c r="Q246" i="1"/>
  <c r="AD246" i="1" s="1"/>
  <c r="U246" i="1"/>
  <c r="R254" i="1"/>
  <c r="Q254" i="1"/>
  <c r="AD254" i="1" s="1"/>
  <c r="U254" i="1"/>
  <c r="R262" i="1"/>
  <c r="Q262" i="1"/>
  <c r="AD262" i="1" s="1"/>
  <c r="U262" i="1"/>
  <c r="R270" i="1"/>
  <c r="Q270" i="1"/>
  <c r="AD270" i="1" s="1"/>
  <c r="U270" i="1"/>
  <c r="R278" i="1"/>
  <c r="Q278" i="1"/>
  <c r="AD278" i="1" s="1"/>
  <c r="U278" i="1"/>
  <c r="R286" i="1"/>
  <c r="Q286" i="1"/>
  <c r="AD286" i="1" s="1"/>
  <c r="U286" i="1"/>
  <c r="R294" i="1"/>
  <c r="Q294" i="1"/>
  <c r="AD294" i="1" s="1"/>
  <c r="U294" i="1"/>
  <c r="U12" i="1"/>
  <c r="Q12" i="1"/>
  <c r="AD12" i="1" s="1"/>
  <c r="R12" i="1"/>
  <c r="U16" i="1"/>
  <c r="Q16" i="1"/>
  <c r="AD16" i="1" s="1"/>
  <c r="R16" i="1"/>
  <c r="R96" i="1"/>
  <c r="Q96" i="1"/>
  <c r="AD96" i="1" s="1"/>
  <c r="U96" i="1"/>
  <c r="R104" i="1"/>
  <c r="Q104" i="1"/>
  <c r="AD104" i="1" s="1"/>
  <c r="U104" i="1"/>
  <c r="R112" i="1"/>
  <c r="Q112" i="1"/>
  <c r="AD112" i="1" s="1"/>
  <c r="U112" i="1"/>
  <c r="R120" i="1"/>
  <c r="Q120" i="1"/>
  <c r="AD120" i="1" s="1"/>
  <c r="U120" i="1"/>
  <c r="R128" i="1"/>
  <c r="Q128" i="1"/>
  <c r="AD128" i="1" s="1"/>
  <c r="U128" i="1"/>
  <c r="R136" i="1"/>
  <c r="Q136" i="1"/>
  <c r="AD136" i="1" s="1"/>
  <c r="U136" i="1"/>
  <c r="R144" i="1"/>
  <c r="Q144" i="1"/>
  <c r="AD144" i="1" s="1"/>
  <c r="U144" i="1"/>
  <c r="R152" i="1"/>
  <c r="Q152" i="1"/>
  <c r="AD152" i="1" s="1"/>
  <c r="U152" i="1"/>
  <c r="R160" i="1"/>
  <c r="Q160" i="1"/>
  <c r="AD160" i="1" s="1"/>
  <c r="U160" i="1"/>
  <c r="R168" i="1"/>
  <c r="Q168" i="1"/>
  <c r="AD168" i="1" s="1"/>
  <c r="U168" i="1"/>
  <c r="R176" i="1"/>
  <c r="Q176" i="1"/>
  <c r="AD176" i="1" s="1"/>
  <c r="U176" i="1"/>
  <c r="R184" i="1"/>
  <c r="Q184" i="1"/>
  <c r="AD184" i="1" s="1"/>
  <c r="U184" i="1"/>
  <c r="R192" i="1"/>
  <c r="Q192" i="1"/>
  <c r="AD192" i="1" s="1"/>
  <c r="U192" i="1"/>
  <c r="R200" i="1"/>
  <c r="Q200" i="1"/>
  <c r="AD200" i="1" s="1"/>
  <c r="U200" i="1"/>
  <c r="R208" i="1"/>
  <c r="Q208" i="1"/>
  <c r="AD208" i="1" s="1"/>
  <c r="U208" i="1"/>
  <c r="R216" i="1"/>
  <c r="Q216" i="1"/>
  <c r="AD216" i="1" s="1"/>
  <c r="U216" i="1"/>
  <c r="R224" i="1"/>
  <c r="Q224" i="1"/>
  <c r="AD224" i="1" s="1"/>
  <c r="U224" i="1"/>
  <c r="R304" i="1"/>
  <c r="Q304" i="1"/>
  <c r="AD304" i="1" s="1"/>
  <c r="U304" i="1"/>
  <c r="R313" i="1"/>
  <c r="Q313" i="1"/>
  <c r="AD313" i="1" s="1"/>
  <c r="U313" i="1"/>
  <c r="R323" i="1"/>
  <c r="Q323" i="1"/>
  <c r="AD323" i="1" s="1"/>
  <c r="U323" i="1"/>
  <c r="R2423" i="1"/>
  <c r="U2423" i="1"/>
  <c r="Q2423" i="1"/>
  <c r="AD2423" i="1" s="1"/>
  <c r="U2411" i="1"/>
  <c r="R2411" i="1"/>
  <c r="Q2411" i="1"/>
  <c r="AD2411" i="1" s="1"/>
  <c r="Q2397" i="1"/>
  <c r="AD2397" i="1" s="1"/>
  <c r="R2397" i="1"/>
  <c r="U2397" i="1"/>
  <c r="R2380" i="1"/>
  <c r="U2380" i="1"/>
  <c r="Q2380" i="1"/>
  <c r="AD2380" i="1" s="1"/>
  <c r="Q2389" i="1"/>
  <c r="AD2389" i="1" s="1"/>
  <c r="R2389" i="1"/>
  <c r="U2389" i="1"/>
  <c r="R2317" i="1"/>
  <c r="Q2317" i="1"/>
  <c r="AD2317" i="1" s="1"/>
  <c r="U2317" i="1"/>
  <c r="U2305" i="1"/>
  <c r="R2305" i="1"/>
  <c r="Q2305" i="1"/>
  <c r="AD2305" i="1" s="1"/>
  <c r="U2419" i="1"/>
  <c r="Q2419" i="1"/>
  <c r="AD2419" i="1" s="1"/>
  <c r="R2419" i="1"/>
  <c r="U2227" i="1"/>
  <c r="Q2227" i="1"/>
  <c r="AD2227" i="1" s="1"/>
  <c r="R2227" i="1"/>
  <c r="R2358" i="1"/>
  <c r="Q2358" i="1"/>
  <c r="AD2358" i="1" s="1"/>
  <c r="U2358" i="1"/>
  <c r="U2229" i="1"/>
  <c r="Q2229" i="1"/>
  <c r="AD2229" i="1" s="1"/>
  <c r="R2229" i="1"/>
  <c r="R2348" i="1"/>
  <c r="U2348" i="1"/>
  <c r="Q2348" i="1"/>
  <c r="AD2348" i="1" s="1"/>
  <c r="U2193" i="1"/>
  <c r="R2193" i="1"/>
  <c r="Q2193" i="1"/>
  <c r="AD2193" i="1" s="1"/>
  <c r="U2129" i="1"/>
  <c r="R2129" i="1"/>
  <c r="Q2129" i="1"/>
  <c r="AD2129" i="1" s="1"/>
  <c r="R2107" i="1"/>
  <c r="U2107" i="1"/>
  <c r="Q2107" i="1"/>
  <c r="AD2107" i="1" s="1"/>
  <c r="R2103" i="1"/>
  <c r="U2103" i="1"/>
  <c r="Q2103" i="1"/>
  <c r="AD2103" i="1" s="1"/>
  <c r="R2099" i="1"/>
  <c r="U2099" i="1"/>
  <c r="Q2099" i="1"/>
  <c r="AD2099" i="1" s="1"/>
  <c r="R2095" i="1"/>
  <c r="U2095" i="1"/>
  <c r="Q2095" i="1"/>
  <c r="AD2095" i="1" s="1"/>
  <c r="R2032" i="1"/>
  <c r="U2032" i="1"/>
  <c r="Q2032" i="1"/>
  <c r="AD2032" i="1" s="1"/>
  <c r="R2028" i="1"/>
  <c r="U2028" i="1"/>
  <c r="Q2028" i="1"/>
  <c r="AD2028" i="1" s="1"/>
  <c r="R2024" i="1"/>
  <c r="U2024" i="1"/>
  <c r="Q2024" i="1"/>
  <c r="AD2024" i="1" s="1"/>
  <c r="R2010" i="1"/>
  <c r="U2010" i="1"/>
  <c r="Q2010" i="1"/>
  <c r="AD2010" i="1" s="1"/>
  <c r="R2002" i="1"/>
  <c r="U2002" i="1"/>
  <c r="Q2002" i="1"/>
  <c r="AD2002" i="1" s="1"/>
  <c r="R1998" i="1"/>
  <c r="U1998" i="1"/>
  <c r="Q1998" i="1"/>
  <c r="AD1998" i="1" s="1"/>
  <c r="R1994" i="1"/>
  <c r="U1994" i="1"/>
  <c r="Q1994" i="1"/>
  <c r="AD1994" i="1" s="1"/>
  <c r="R1990" i="1"/>
  <c r="U1990" i="1"/>
  <c r="Q1990" i="1"/>
  <c r="AD1990" i="1" s="1"/>
  <c r="R1986" i="1"/>
  <c r="U1986" i="1"/>
  <c r="Q1986" i="1"/>
  <c r="AD1986" i="1" s="1"/>
  <c r="R1982" i="1"/>
  <c r="U1982" i="1"/>
  <c r="Q1982" i="1"/>
  <c r="AD1982" i="1" s="1"/>
  <c r="R1978" i="1"/>
  <c r="U1978" i="1"/>
  <c r="Q1978" i="1"/>
  <c r="AD1978" i="1" s="1"/>
  <c r="R1974" i="1"/>
  <c r="U1974" i="1"/>
  <c r="Q1974" i="1"/>
  <c r="AD1974" i="1" s="1"/>
  <c r="R1970" i="1"/>
  <c r="U1970" i="1"/>
  <c r="Q1970" i="1"/>
  <c r="AD1970" i="1" s="1"/>
  <c r="R1966" i="1"/>
  <c r="U1966" i="1"/>
  <c r="Q1966" i="1"/>
  <c r="AD1966" i="1" s="1"/>
  <c r="R2090" i="1"/>
  <c r="U2090" i="1"/>
  <c r="Q2090" i="1"/>
  <c r="AD2090" i="1" s="1"/>
  <c r="R2086" i="1"/>
  <c r="Q2086" i="1"/>
  <c r="AD2086" i="1" s="1"/>
  <c r="U2086" i="1"/>
  <c r="R2082" i="1"/>
  <c r="U2082" i="1"/>
  <c r="Q2082" i="1"/>
  <c r="AD2082" i="1" s="1"/>
  <c r="R2078" i="1"/>
  <c r="Q2078" i="1"/>
  <c r="AD2078" i="1" s="1"/>
  <c r="U2078" i="1"/>
  <c r="R2074" i="1"/>
  <c r="U2074" i="1"/>
  <c r="Q2074" i="1"/>
  <c r="AD2074" i="1" s="1"/>
  <c r="R2070" i="1"/>
  <c r="Q2070" i="1"/>
  <c r="AD2070" i="1" s="1"/>
  <c r="U2070" i="1"/>
  <c r="R2066" i="1"/>
  <c r="U2066" i="1"/>
  <c r="Q2066" i="1"/>
  <c r="AD2066" i="1" s="1"/>
  <c r="R2062" i="1"/>
  <c r="Q2062" i="1"/>
  <c r="AD2062" i="1" s="1"/>
  <c r="U2062" i="1"/>
  <c r="R2058" i="1"/>
  <c r="U2058" i="1"/>
  <c r="Q2058" i="1"/>
  <c r="AD2058" i="1" s="1"/>
  <c r="R2054" i="1"/>
  <c r="Q2054" i="1"/>
  <c r="AD2054" i="1" s="1"/>
  <c r="U2054" i="1"/>
  <c r="R2050" i="1"/>
  <c r="U2050" i="1"/>
  <c r="Q2050" i="1"/>
  <c r="AD2050" i="1" s="1"/>
  <c r="U2077" i="1"/>
  <c r="Q2077" i="1"/>
  <c r="AD2077" i="1" s="1"/>
  <c r="R2077" i="1"/>
  <c r="U1985" i="1"/>
  <c r="R1985" i="1"/>
  <c r="Q1985" i="1"/>
  <c r="AD1985" i="1" s="1"/>
  <c r="R1768" i="1"/>
  <c r="Q1768" i="1"/>
  <c r="AD1768" i="1" s="1"/>
  <c r="U1768" i="1"/>
  <c r="R1764" i="1"/>
  <c r="Q1764" i="1"/>
  <c r="AD1764" i="1" s="1"/>
  <c r="U1764" i="1"/>
  <c r="R1760" i="1"/>
  <c r="Q1760" i="1"/>
  <c r="AD1760" i="1" s="1"/>
  <c r="U1760" i="1"/>
  <c r="R1756" i="1"/>
  <c r="Q1756" i="1"/>
  <c r="AD1756" i="1" s="1"/>
  <c r="U1756" i="1"/>
  <c r="R1752" i="1"/>
  <c r="Q1752" i="1"/>
  <c r="AD1752" i="1" s="1"/>
  <c r="U1752" i="1"/>
  <c r="R1748" i="1"/>
  <c r="Q1748" i="1"/>
  <c r="AD1748" i="1" s="1"/>
  <c r="U1748" i="1"/>
  <c r="R1744" i="1"/>
  <c r="Q1744" i="1"/>
  <c r="AD1744" i="1" s="1"/>
  <c r="U1744" i="1"/>
  <c r="R1740" i="1"/>
  <c r="Q1740" i="1"/>
  <c r="AD1740" i="1" s="1"/>
  <c r="U1740" i="1"/>
  <c r="R1736" i="1"/>
  <c r="Q1736" i="1"/>
  <c r="AD1736" i="1" s="1"/>
  <c r="U1736" i="1"/>
  <c r="R1732" i="1"/>
  <c r="Q1732" i="1"/>
  <c r="AD1732" i="1" s="1"/>
  <c r="U1732" i="1"/>
  <c r="R1728" i="1"/>
  <c r="Q1728" i="1"/>
  <c r="AD1728" i="1" s="1"/>
  <c r="U1728" i="1"/>
  <c r="R1724" i="1"/>
  <c r="Q1724" i="1"/>
  <c r="AD1724" i="1" s="1"/>
  <c r="U1724" i="1"/>
  <c r="R1720" i="1"/>
  <c r="Q1720" i="1"/>
  <c r="AD1720" i="1" s="1"/>
  <c r="U1720" i="1"/>
  <c r="R1716" i="1"/>
  <c r="Q1716" i="1"/>
  <c r="AD1716" i="1" s="1"/>
  <c r="U1716" i="1"/>
  <c r="R1712" i="1"/>
  <c r="Q1712" i="1"/>
  <c r="AD1712" i="1" s="1"/>
  <c r="U1712" i="1"/>
  <c r="R1708" i="1"/>
  <c r="Q1708" i="1"/>
  <c r="AD1708" i="1" s="1"/>
  <c r="U1708" i="1"/>
  <c r="R1704" i="1"/>
  <c r="Q1704" i="1"/>
  <c r="AD1704" i="1" s="1"/>
  <c r="U1704" i="1"/>
  <c r="R1700" i="1"/>
  <c r="Q1700" i="1"/>
  <c r="AD1700" i="1" s="1"/>
  <c r="U1700" i="1"/>
  <c r="R1696" i="1"/>
  <c r="Q1696" i="1"/>
  <c r="AD1696" i="1" s="1"/>
  <c r="U1696" i="1"/>
  <c r="R1692" i="1"/>
  <c r="Q1692" i="1"/>
  <c r="AD1692" i="1" s="1"/>
  <c r="U1692" i="1"/>
  <c r="R1688" i="1"/>
  <c r="Q1688" i="1"/>
  <c r="AD1688" i="1" s="1"/>
  <c r="U1688" i="1"/>
  <c r="R1684" i="1"/>
  <c r="Q1684" i="1"/>
  <c r="AD1684" i="1" s="1"/>
  <c r="U1684" i="1"/>
  <c r="R1680" i="1"/>
  <c r="Q1680" i="1"/>
  <c r="AD1680" i="1" s="1"/>
  <c r="U1680" i="1"/>
  <c r="R1676" i="1"/>
  <c r="Q1676" i="1"/>
  <c r="AD1676" i="1" s="1"/>
  <c r="U1676" i="1"/>
  <c r="R1672" i="1"/>
  <c r="Q1672" i="1"/>
  <c r="AD1672" i="1" s="1"/>
  <c r="U1672" i="1"/>
  <c r="R1668" i="1"/>
  <c r="Q1668" i="1"/>
  <c r="AD1668" i="1" s="1"/>
  <c r="U1668" i="1"/>
  <c r="R1664" i="1"/>
  <c r="Q1664" i="1"/>
  <c r="AD1664" i="1" s="1"/>
  <c r="U1664" i="1"/>
  <c r="R1660" i="1"/>
  <c r="Q1660" i="1"/>
  <c r="AD1660" i="1" s="1"/>
  <c r="U1660" i="1"/>
  <c r="R1656" i="1"/>
  <c r="Q1656" i="1"/>
  <c r="AD1656" i="1" s="1"/>
  <c r="U1656" i="1"/>
  <c r="R1652" i="1"/>
  <c r="Q1652" i="1"/>
  <c r="AD1652" i="1" s="1"/>
  <c r="U1652" i="1"/>
  <c r="R1648" i="1"/>
  <c r="Q1648" i="1"/>
  <c r="AD1648" i="1" s="1"/>
  <c r="U1648" i="1"/>
  <c r="R1644" i="1"/>
  <c r="Q1644" i="1"/>
  <c r="AD1644" i="1" s="1"/>
  <c r="U1644" i="1"/>
  <c r="R1640" i="1"/>
  <c r="Q1640" i="1"/>
  <c r="AD1640" i="1" s="1"/>
  <c r="U1640" i="1"/>
  <c r="R1636" i="1"/>
  <c r="Q1636" i="1"/>
  <c r="AD1636" i="1" s="1"/>
  <c r="U1636" i="1"/>
  <c r="R1632" i="1"/>
  <c r="Q1632" i="1"/>
  <c r="AD1632" i="1" s="1"/>
  <c r="U1632" i="1"/>
  <c r="R1628" i="1"/>
  <c r="Q1628" i="1"/>
  <c r="AD1628" i="1" s="1"/>
  <c r="U1628" i="1"/>
  <c r="R1624" i="1"/>
  <c r="Q1624" i="1"/>
  <c r="AD1624" i="1" s="1"/>
  <c r="U1624" i="1"/>
  <c r="R1620" i="1"/>
  <c r="Q1620" i="1"/>
  <c r="AD1620" i="1" s="1"/>
  <c r="U1620" i="1"/>
  <c r="R1616" i="1"/>
  <c r="Q1616" i="1"/>
  <c r="AD1616" i="1" s="1"/>
  <c r="U1616" i="1"/>
  <c r="R1612" i="1"/>
  <c r="Q1612" i="1"/>
  <c r="AD1612" i="1" s="1"/>
  <c r="U1612" i="1"/>
  <c r="R1608" i="1"/>
  <c r="Q1608" i="1"/>
  <c r="AD1608" i="1" s="1"/>
  <c r="U1608" i="1"/>
  <c r="U1809" i="1"/>
  <c r="Q1809" i="1"/>
  <c r="AD1809" i="1" s="1"/>
  <c r="R1809" i="1"/>
  <c r="U1421" i="1"/>
  <c r="Q1421" i="1"/>
  <c r="AD1421" i="1" s="1"/>
  <c r="R1421" i="1"/>
  <c r="U1353" i="1"/>
  <c r="Q1353" i="1"/>
  <c r="AD1353" i="1" s="1"/>
  <c r="R1353" i="1"/>
  <c r="U1343" i="1"/>
  <c r="Q1343" i="1"/>
  <c r="AD1343" i="1" s="1"/>
  <c r="R1343" i="1"/>
  <c r="U1291" i="1"/>
  <c r="Q1291" i="1"/>
  <c r="AD1291" i="1" s="1"/>
  <c r="R1291" i="1"/>
  <c r="U1474" i="1"/>
  <c r="Q1474" i="1"/>
  <c r="AD1474" i="1" s="1"/>
  <c r="R1474" i="1"/>
  <c r="U1407" i="1"/>
  <c r="Q1407" i="1"/>
  <c r="AD1407" i="1" s="1"/>
  <c r="R1407" i="1"/>
  <c r="U1293" i="1"/>
  <c r="Q1293" i="1"/>
  <c r="AD1293" i="1" s="1"/>
  <c r="R1293" i="1"/>
  <c r="U1233" i="1"/>
  <c r="Q1233" i="1"/>
  <c r="AD1233" i="1" s="1"/>
  <c r="R1233" i="1"/>
  <c r="U1225" i="1"/>
  <c r="Q1225" i="1"/>
  <c r="AD1225" i="1" s="1"/>
  <c r="R1225" i="1"/>
  <c r="U1201" i="1"/>
  <c r="Q1201" i="1"/>
  <c r="AD1201" i="1" s="1"/>
  <c r="R1201" i="1"/>
  <c r="U1193" i="1"/>
  <c r="Q1193" i="1"/>
  <c r="AD1193" i="1" s="1"/>
  <c r="R1193" i="1"/>
  <c r="U1169" i="1"/>
  <c r="Q1169" i="1"/>
  <c r="AD1169" i="1" s="1"/>
  <c r="R1169" i="1"/>
  <c r="U1161" i="1"/>
  <c r="Q1161" i="1"/>
  <c r="AD1161" i="1" s="1"/>
  <c r="R1161" i="1"/>
  <c r="U1137" i="1"/>
  <c r="Q1137" i="1"/>
  <c r="AD1137" i="1" s="1"/>
  <c r="R1137" i="1"/>
  <c r="U1129" i="1"/>
  <c r="Q1129" i="1"/>
  <c r="AD1129" i="1" s="1"/>
  <c r="R1129" i="1"/>
  <c r="U1105" i="1"/>
  <c r="Q1105" i="1"/>
  <c r="AD1105" i="1" s="1"/>
  <c r="R1105" i="1"/>
  <c r="U1097" i="1"/>
  <c r="Q1097" i="1"/>
  <c r="AD1097" i="1" s="1"/>
  <c r="R1097" i="1"/>
  <c r="U1077" i="1"/>
  <c r="Q1077" i="1"/>
  <c r="AD1077" i="1" s="1"/>
  <c r="R1077" i="1"/>
  <c r="U1065" i="1"/>
  <c r="Q1065" i="1"/>
  <c r="AD1065" i="1" s="1"/>
  <c r="R1065" i="1"/>
  <c r="U1053" i="1"/>
  <c r="Q1053" i="1"/>
  <c r="AD1053" i="1" s="1"/>
  <c r="R1053" i="1"/>
  <c r="U1045" i="1"/>
  <c r="Q1045" i="1"/>
  <c r="AD1045" i="1" s="1"/>
  <c r="R1045" i="1"/>
  <c r="U1021" i="1"/>
  <c r="Q1021" i="1"/>
  <c r="AD1021" i="1" s="1"/>
  <c r="R1021" i="1"/>
  <c r="U1013" i="1"/>
  <c r="Q1013" i="1"/>
  <c r="AD1013" i="1" s="1"/>
  <c r="R1013" i="1"/>
  <c r="U989" i="1"/>
  <c r="Q989" i="1"/>
  <c r="AD989" i="1" s="1"/>
  <c r="R989" i="1"/>
  <c r="R1495" i="1"/>
  <c r="Q1495" i="1"/>
  <c r="AD1495" i="1" s="1"/>
  <c r="U1495" i="1"/>
  <c r="U1476" i="1"/>
  <c r="Q1476" i="1"/>
  <c r="AD1476" i="1" s="1"/>
  <c r="R1476" i="1"/>
  <c r="U1457" i="1"/>
  <c r="Q1457" i="1"/>
  <c r="AD1457" i="1" s="1"/>
  <c r="R1457" i="1"/>
  <c r="U1393" i="1"/>
  <c r="Q1393" i="1"/>
  <c r="AD1393" i="1" s="1"/>
  <c r="R1393" i="1"/>
  <c r="U1347" i="1"/>
  <c r="Q1347" i="1"/>
  <c r="AD1347" i="1" s="1"/>
  <c r="R1347" i="1"/>
  <c r="U1339" i="1"/>
  <c r="Q1339" i="1"/>
  <c r="AD1339" i="1" s="1"/>
  <c r="R1339" i="1"/>
  <c r="U1295" i="1"/>
  <c r="Q1295" i="1"/>
  <c r="AD1295" i="1" s="1"/>
  <c r="R1295" i="1"/>
  <c r="Q1534" i="1"/>
  <c r="AD1534" i="1" s="1"/>
  <c r="U1534" i="1"/>
  <c r="R1534" i="1"/>
  <c r="U1427" i="1"/>
  <c r="Q1427" i="1"/>
  <c r="AD1427" i="1" s="1"/>
  <c r="R1427" i="1"/>
  <c r="U1341" i="1"/>
  <c r="Q1341" i="1"/>
  <c r="AD1341" i="1" s="1"/>
  <c r="R1341" i="1"/>
  <c r="U613" i="1"/>
  <c r="Q613" i="1"/>
  <c r="AD613" i="1" s="1"/>
  <c r="R613" i="1"/>
  <c r="U605" i="1"/>
  <c r="Q605" i="1"/>
  <c r="AD605" i="1" s="1"/>
  <c r="R605" i="1"/>
  <c r="U597" i="1"/>
  <c r="Q597" i="1"/>
  <c r="AD597" i="1" s="1"/>
  <c r="R597" i="1"/>
  <c r="U589" i="1"/>
  <c r="Q589" i="1"/>
  <c r="AD589" i="1" s="1"/>
  <c r="R589" i="1"/>
  <c r="U581" i="1"/>
  <c r="Q581" i="1"/>
  <c r="AD581" i="1" s="1"/>
  <c r="R581" i="1"/>
  <c r="U573" i="1"/>
  <c r="Q573" i="1"/>
  <c r="AD573" i="1" s="1"/>
  <c r="R573" i="1"/>
  <c r="U565" i="1"/>
  <c r="Q565" i="1"/>
  <c r="AD565" i="1" s="1"/>
  <c r="R565" i="1"/>
  <c r="U557" i="1"/>
  <c r="Q557" i="1"/>
  <c r="AD557" i="1" s="1"/>
  <c r="R557" i="1"/>
  <c r="R410" i="1"/>
  <c r="Q410" i="1"/>
  <c r="AD410" i="1" s="1"/>
  <c r="U410" i="1"/>
  <c r="R356" i="1"/>
  <c r="U356" i="1"/>
  <c r="Q356" i="1"/>
  <c r="AD356" i="1" s="1"/>
  <c r="R348" i="1"/>
  <c r="U348" i="1"/>
  <c r="Q348" i="1"/>
  <c r="AD348" i="1" s="1"/>
  <c r="R340" i="1"/>
  <c r="U340" i="1"/>
  <c r="Q340" i="1"/>
  <c r="AD340" i="1" s="1"/>
  <c r="R332" i="1"/>
  <c r="U332" i="1"/>
  <c r="Q332" i="1"/>
  <c r="AD332" i="1" s="1"/>
  <c r="R324" i="1"/>
  <c r="U324" i="1"/>
  <c r="Q324" i="1"/>
  <c r="AD324" i="1" s="1"/>
  <c r="R297" i="1"/>
  <c r="Q297" i="1"/>
  <c r="AD297" i="1" s="1"/>
  <c r="U297" i="1"/>
  <c r="R289" i="1"/>
  <c r="Q289" i="1"/>
  <c r="AD289" i="1" s="1"/>
  <c r="U289" i="1"/>
  <c r="R281" i="1"/>
  <c r="Q281" i="1"/>
  <c r="AD281" i="1" s="1"/>
  <c r="U281" i="1"/>
  <c r="R273" i="1"/>
  <c r="Q273" i="1"/>
  <c r="AD273" i="1" s="1"/>
  <c r="U273" i="1"/>
  <c r="R265" i="1"/>
  <c r="Q265" i="1"/>
  <c r="AD265" i="1" s="1"/>
  <c r="U265" i="1"/>
  <c r="R257" i="1"/>
  <c r="Q257" i="1"/>
  <c r="AD257" i="1" s="1"/>
  <c r="U257" i="1"/>
  <c r="R249" i="1"/>
  <c r="Q249" i="1"/>
  <c r="AD249" i="1" s="1"/>
  <c r="U249" i="1"/>
  <c r="R241" i="1"/>
  <c r="Q241" i="1"/>
  <c r="AD241" i="1" s="1"/>
  <c r="U241" i="1"/>
  <c r="R233" i="1"/>
  <c r="Q233" i="1"/>
  <c r="AD233" i="1" s="1"/>
  <c r="U233" i="1"/>
  <c r="R87" i="1"/>
  <c r="U87" i="1"/>
  <c r="Q87" i="1"/>
  <c r="AD87" i="1" s="1"/>
  <c r="R79" i="1"/>
  <c r="U79" i="1"/>
  <c r="Q79" i="1"/>
  <c r="AD79" i="1" s="1"/>
  <c r="R55" i="1"/>
  <c r="Q55" i="1"/>
  <c r="AD55" i="1" s="1"/>
  <c r="U55" i="1"/>
  <c r="U1435" i="1"/>
  <c r="Q1435" i="1"/>
  <c r="AD1435" i="1" s="1"/>
  <c r="R1435" i="1"/>
  <c r="Q1052" i="1"/>
  <c r="AD1052" i="1" s="1"/>
  <c r="R1052" i="1"/>
  <c r="U1052" i="1"/>
  <c r="Q1238" i="1"/>
  <c r="AD1238" i="1" s="1"/>
  <c r="U1238" i="1"/>
  <c r="R1238" i="1"/>
  <c r="Q1208" i="1"/>
  <c r="AD1208" i="1" s="1"/>
  <c r="U1208" i="1"/>
  <c r="R1208" i="1"/>
  <c r="Q1048" i="1"/>
  <c r="AD1048" i="1" s="1"/>
  <c r="R1048" i="1"/>
  <c r="U1048" i="1"/>
  <c r="U974" i="1"/>
  <c r="Q974" i="1"/>
  <c r="AD974" i="1" s="1"/>
  <c r="R974" i="1"/>
  <c r="AD818" i="1"/>
  <c r="U541" i="1"/>
  <c r="R541" i="1"/>
  <c r="Q541" i="1"/>
  <c r="AD541" i="1" s="1"/>
  <c r="R451" i="1"/>
  <c r="U451" i="1"/>
  <c r="Q451" i="1"/>
  <c r="AD451" i="1" s="1"/>
  <c r="U654" i="1"/>
  <c r="Q654" i="1"/>
  <c r="AD654" i="1" s="1"/>
  <c r="R654" i="1"/>
  <c r="Q622" i="1"/>
  <c r="AD622" i="1" s="1"/>
  <c r="U622" i="1"/>
  <c r="R622" i="1"/>
  <c r="Q558" i="1"/>
  <c r="AD558" i="1" s="1"/>
  <c r="U558" i="1"/>
  <c r="R558" i="1"/>
  <c r="U517" i="1"/>
  <c r="Q517" i="1"/>
  <c r="AD517" i="1" s="1"/>
  <c r="R517" i="1"/>
  <c r="Q580" i="1"/>
  <c r="AD580" i="1" s="1"/>
  <c r="R580" i="1"/>
  <c r="U580" i="1"/>
  <c r="R513" i="1"/>
  <c r="Q513" i="1"/>
  <c r="AD513" i="1" s="1"/>
  <c r="U513" i="1"/>
  <c r="U499" i="1"/>
  <c r="R499" i="1"/>
  <c r="Q499" i="1"/>
  <c r="AD499" i="1" s="1"/>
  <c r="U467" i="1"/>
  <c r="R467" i="1"/>
  <c r="Q467" i="1"/>
  <c r="AD467" i="1" s="1"/>
  <c r="Q423" i="1"/>
  <c r="AD423" i="1" s="1"/>
  <c r="U423" i="1"/>
  <c r="R423" i="1"/>
  <c r="U656" i="1"/>
  <c r="R656" i="1"/>
  <c r="Q656" i="1"/>
  <c r="AD656" i="1" s="1"/>
  <c r="R495" i="1"/>
  <c r="Q495" i="1"/>
  <c r="AD495" i="1" s="1"/>
  <c r="U495" i="1"/>
  <c r="Q433" i="1"/>
  <c r="AD433" i="1" s="1"/>
  <c r="R433" i="1"/>
  <c r="U433" i="1"/>
  <c r="Q60" i="1"/>
  <c r="AD60" i="1" s="1"/>
  <c r="U60" i="1"/>
  <c r="R60" i="1"/>
  <c r="Q68" i="1"/>
  <c r="AD68" i="1" s="1"/>
  <c r="U68" i="1"/>
  <c r="R68" i="1"/>
  <c r="Q76" i="1"/>
  <c r="AD76" i="1" s="1"/>
  <c r="U76" i="1"/>
  <c r="R76" i="1"/>
  <c r="Q84" i="1"/>
  <c r="AD84" i="1" s="1"/>
  <c r="U84" i="1"/>
  <c r="R84" i="1"/>
  <c r="Q92" i="1"/>
  <c r="AD92" i="1" s="1"/>
  <c r="U92" i="1"/>
  <c r="R92" i="1"/>
  <c r="Q236" i="1"/>
  <c r="AD236" i="1" s="1"/>
  <c r="U236" i="1"/>
  <c r="R236" i="1"/>
  <c r="Q244" i="1"/>
  <c r="AD244" i="1" s="1"/>
  <c r="U244" i="1"/>
  <c r="R244" i="1"/>
  <c r="Q252" i="1"/>
  <c r="AD252" i="1" s="1"/>
  <c r="U252" i="1"/>
  <c r="R252" i="1"/>
  <c r="Q260" i="1"/>
  <c r="AD260" i="1" s="1"/>
  <c r="U260" i="1"/>
  <c r="R260" i="1"/>
  <c r="Q268" i="1"/>
  <c r="AD268" i="1" s="1"/>
  <c r="U268" i="1"/>
  <c r="R268" i="1"/>
  <c r="Q276" i="1"/>
  <c r="AD276" i="1" s="1"/>
  <c r="U276" i="1"/>
  <c r="R276" i="1"/>
  <c r="Q284" i="1"/>
  <c r="AD284" i="1" s="1"/>
  <c r="U284" i="1"/>
  <c r="R284" i="1"/>
  <c r="Q292" i="1"/>
  <c r="AD292" i="1" s="1"/>
  <c r="U292" i="1"/>
  <c r="R292" i="1"/>
  <c r="Q300" i="1"/>
  <c r="AD300" i="1" s="1"/>
  <c r="U300" i="1"/>
  <c r="R300" i="1"/>
  <c r="Q311" i="1"/>
  <c r="AD311" i="1" s="1"/>
  <c r="U311" i="1"/>
  <c r="R311" i="1"/>
  <c r="Q321" i="1"/>
  <c r="AD321" i="1" s="1"/>
  <c r="U321" i="1"/>
  <c r="R321" i="1"/>
  <c r="Q329" i="1"/>
  <c r="AD329" i="1" s="1"/>
  <c r="U329" i="1"/>
  <c r="R329" i="1"/>
  <c r="Q337" i="1"/>
  <c r="AD337" i="1" s="1"/>
  <c r="U337" i="1"/>
  <c r="R337" i="1"/>
  <c r="Q345" i="1"/>
  <c r="AD345" i="1" s="1"/>
  <c r="U345" i="1"/>
  <c r="R345" i="1"/>
  <c r="Q353" i="1"/>
  <c r="AD353" i="1" s="1"/>
  <c r="U353" i="1"/>
  <c r="R353" i="1"/>
  <c r="U22" i="1"/>
  <c r="R22" i="1"/>
  <c r="Q22" i="1"/>
  <c r="AD22" i="1" s="1"/>
  <c r="U30" i="1"/>
  <c r="R30" i="1"/>
  <c r="Q30" i="1"/>
  <c r="AD30" i="1" s="1"/>
  <c r="U38" i="1"/>
  <c r="R38" i="1"/>
  <c r="Q38" i="1"/>
  <c r="AD38" i="1" s="1"/>
  <c r="U46" i="1"/>
  <c r="R46" i="1"/>
  <c r="Q46" i="1"/>
  <c r="AD46" i="1" s="1"/>
  <c r="U56" i="1"/>
  <c r="R56" i="1"/>
  <c r="Q56" i="1"/>
  <c r="AD56" i="1" s="1"/>
  <c r="U413" i="1"/>
  <c r="R413" i="1"/>
  <c r="Q413" i="1"/>
  <c r="AD413" i="1" s="1"/>
  <c r="R54" i="1"/>
  <c r="Q54" i="1"/>
  <c r="AD54" i="1" s="1"/>
  <c r="U54" i="1"/>
  <c r="R64" i="1"/>
  <c r="Q64" i="1"/>
  <c r="AD64" i="1" s="1"/>
  <c r="U64" i="1"/>
  <c r="R72" i="1"/>
  <c r="Q72" i="1"/>
  <c r="AD72" i="1" s="1"/>
  <c r="U72" i="1"/>
  <c r="R80" i="1"/>
  <c r="Q80" i="1"/>
  <c r="AD80" i="1" s="1"/>
  <c r="U80" i="1"/>
  <c r="R88" i="1"/>
  <c r="Q88" i="1"/>
  <c r="AD88" i="1" s="1"/>
  <c r="U88" i="1"/>
  <c r="R98" i="1"/>
  <c r="Q98" i="1"/>
  <c r="AD98" i="1" s="1"/>
  <c r="U98" i="1"/>
  <c r="R106" i="1"/>
  <c r="Q106" i="1"/>
  <c r="AD106" i="1" s="1"/>
  <c r="U106" i="1"/>
  <c r="R114" i="1"/>
  <c r="Q114" i="1"/>
  <c r="AD114" i="1" s="1"/>
  <c r="U114" i="1"/>
  <c r="R122" i="1"/>
  <c r="Q122" i="1"/>
  <c r="AD122" i="1" s="1"/>
  <c r="U122" i="1"/>
  <c r="R130" i="1"/>
  <c r="Q130" i="1"/>
  <c r="AD130" i="1" s="1"/>
  <c r="U130" i="1"/>
  <c r="R138" i="1"/>
  <c r="Q138" i="1"/>
  <c r="AD138" i="1" s="1"/>
  <c r="U138" i="1"/>
  <c r="R146" i="1"/>
  <c r="Q146" i="1"/>
  <c r="AD146" i="1" s="1"/>
  <c r="U146" i="1"/>
  <c r="R154" i="1"/>
  <c r="Q154" i="1"/>
  <c r="AD154" i="1" s="1"/>
  <c r="U154" i="1"/>
  <c r="R162" i="1"/>
  <c r="Q162" i="1"/>
  <c r="AD162" i="1" s="1"/>
  <c r="U162" i="1"/>
  <c r="R170" i="1"/>
  <c r="Q170" i="1"/>
  <c r="AD170" i="1" s="1"/>
  <c r="U170" i="1"/>
  <c r="R178" i="1"/>
  <c r="Q178" i="1"/>
  <c r="AD178" i="1" s="1"/>
  <c r="U178" i="1"/>
  <c r="R186" i="1"/>
  <c r="Q186" i="1"/>
  <c r="AD186" i="1" s="1"/>
  <c r="U186" i="1"/>
  <c r="R194" i="1"/>
  <c r="Q194" i="1"/>
  <c r="AD194" i="1" s="1"/>
  <c r="U194" i="1"/>
  <c r="R202" i="1"/>
  <c r="Q202" i="1"/>
  <c r="AD202" i="1" s="1"/>
  <c r="U202" i="1"/>
  <c r="R210" i="1"/>
  <c r="Q210" i="1"/>
  <c r="AD210" i="1" s="1"/>
  <c r="U210" i="1"/>
  <c r="R218" i="1"/>
  <c r="Q218" i="1"/>
  <c r="AD218" i="1" s="1"/>
  <c r="U218" i="1"/>
  <c r="R325" i="1"/>
  <c r="Q325" i="1"/>
  <c r="AD325" i="1" s="1"/>
  <c r="U325" i="1"/>
  <c r="R333" i="1"/>
  <c r="Q333" i="1"/>
  <c r="AD333" i="1" s="1"/>
  <c r="U333" i="1"/>
  <c r="R341" i="1"/>
  <c r="Q341" i="1"/>
  <c r="AD341" i="1" s="1"/>
  <c r="U341" i="1"/>
  <c r="R349" i="1"/>
  <c r="Q349" i="1"/>
  <c r="AD349" i="1" s="1"/>
  <c r="U349" i="1"/>
  <c r="R357" i="1"/>
  <c r="Q357" i="1"/>
  <c r="AD357" i="1" s="1"/>
  <c r="U357" i="1"/>
  <c r="U664" i="1"/>
  <c r="R664" i="1"/>
  <c r="Q664" i="1"/>
  <c r="AD664" i="1" s="1"/>
  <c r="U648" i="1"/>
  <c r="R648" i="1"/>
  <c r="Q648" i="1"/>
  <c r="AD648" i="1" s="1"/>
  <c r="AB3" i="1"/>
  <c r="Q102" i="1"/>
  <c r="AD102" i="1" s="1"/>
  <c r="U102" i="1"/>
  <c r="R102" i="1"/>
  <c r="Q118" i="1"/>
  <c r="AD118" i="1" s="1"/>
  <c r="U118" i="1"/>
  <c r="R118" i="1"/>
  <c r="Q142" i="1"/>
  <c r="AD142" i="1" s="1"/>
  <c r="U142" i="1"/>
  <c r="R142" i="1"/>
  <c r="Q166" i="1"/>
  <c r="AD166" i="1" s="1"/>
  <c r="U166" i="1"/>
  <c r="R166" i="1"/>
  <c r="Q206" i="1"/>
  <c r="AD206" i="1" s="1"/>
  <c r="U206" i="1"/>
  <c r="R206" i="1"/>
  <c r="Q214" i="1"/>
  <c r="AD214" i="1" s="1"/>
  <c r="U214" i="1"/>
  <c r="R214" i="1"/>
  <c r="U406" i="1"/>
  <c r="R406" i="1"/>
  <c r="Q406" i="1"/>
  <c r="AD406" i="1" s="1"/>
  <c r="R2415" i="1"/>
  <c r="U2415" i="1"/>
  <c r="Q2415" i="1"/>
  <c r="AD2415" i="1" s="1"/>
  <c r="Q2307" i="1"/>
  <c r="AD2307" i="1" s="1"/>
  <c r="R2307" i="1"/>
  <c r="U2307" i="1"/>
  <c r="R2285" i="1"/>
  <c r="Q2285" i="1"/>
  <c r="AD2285" i="1" s="1"/>
  <c r="U2285" i="1"/>
  <c r="R2144" i="1"/>
  <c r="U2144" i="1"/>
  <c r="Q2144" i="1"/>
  <c r="AD2144" i="1" s="1"/>
  <c r="R2120" i="1"/>
  <c r="U2120" i="1"/>
  <c r="Q2120" i="1"/>
  <c r="AD2120" i="1" s="1"/>
  <c r="R1929" i="1"/>
  <c r="U1929" i="1"/>
  <c r="Q1929" i="1"/>
  <c r="AD1929" i="1" s="1"/>
  <c r="R1905" i="1"/>
  <c r="U1905" i="1"/>
  <c r="Q1905" i="1"/>
  <c r="AD1905" i="1" s="1"/>
  <c r="R1897" i="1"/>
  <c r="U1897" i="1"/>
  <c r="Q1897" i="1"/>
  <c r="AD1897" i="1" s="1"/>
  <c r="R1889" i="1"/>
  <c r="U1889" i="1"/>
  <c r="Q1889" i="1"/>
  <c r="AD1889" i="1" s="1"/>
  <c r="R1865" i="1"/>
  <c r="U1865" i="1"/>
  <c r="Q1865" i="1"/>
  <c r="AD1865" i="1" s="1"/>
  <c r="R1849" i="1"/>
  <c r="U1849" i="1"/>
  <c r="Q1849" i="1"/>
  <c r="AD1849" i="1" s="1"/>
  <c r="U2067" i="1"/>
  <c r="Q2067" i="1"/>
  <c r="AD2067" i="1" s="1"/>
  <c r="R2067" i="1"/>
  <c r="U1947" i="1"/>
  <c r="R1947" i="1"/>
  <c r="Q1947" i="1"/>
  <c r="AD1947" i="1" s="1"/>
  <c r="R1601" i="1"/>
  <c r="U1601" i="1"/>
  <c r="Q1601" i="1"/>
  <c r="AD1601" i="1" s="1"/>
  <c r="R1589" i="1"/>
  <c r="U1589" i="1"/>
  <c r="Q1589" i="1"/>
  <c r="AD1589" i="1" s="1"/>
  <c r="R1581" i="1"/>
  <c r="Q1581" i="1"/>
  <c r="AD1581" i="1" s="1"/>
  <c r="U1581" i="1"/>
  <c r="R1569" i="1"/>
  <c r="Q1569" i="1"/>
  <c r="AD1569" i="1" s="1"/>
  <c r="U1569" i="1"/>
  <c r="R1545" i="1"/>
  <c r="U1545" i="1"/>
  <c r="Q1545" i="1"/>
  <c r="AD1545" i="1" s="1"/>
  <c r="U1792" i="1"/>
  <c r="Q1792" i="1"/>
  <c r="AD1792" i="1" s="1"/>
  <c r="R1792" i="1"/>
  <c r="U1801" i="1"/>
  <c r="Q1801" i="1"/>
  <c r="AD1801" i="1" s="1"/>
  <c r="R1801" i="1"/>
  <c r="U1381" i="1"/>
  <c r="Q1381" i="1"/>
  <c r="AD1381" i="1" s="1"/>
  <c r="R1381" i="1"/>
  <c r="U1431" i="1"/>
  <c r="Q1431" i="1"/>
  <c r="AD1431" i="1" s="1"/>
  <c r="R1431" i="1"/>
  <c r="U1285" i="1"/>
  <c r="Q1285" i="1"/>
  <c r="AD1285" i="1" s="1"/>
  <c r="R1285" i="1"/>
  <c r="U1253" i="1"/>
  <c r="Q1253" i="1"/>
  <c r="AD1253" i="1" s="1"/>
  <c r="R1253" i="1"/>
  <c r="R770" i="1"/>
  <c r="Q770" i="1"/>
  <c r="AD770" i="1" s="1"/>
  <c r="U770" i="1"/>
  <c r="R762" i="1"/>
  <c r="Q762" i="1"/>
  <c r="AD762" i="1" s="1"/>
  <c r="U762" i="1"/>
  <c r="R754" i="1"/>
  <c r="Q754" i="1"/>
  <c r="AD754" i="1" s="1"/>
  <c r="U754" i="1"/>
  <c r="R730" i="1"/>
  <c r="Q730" i="1"/>
  <c r="AD730" i="1" s="1"/>
  <c r="U730" i="1"/>
  <c r="R221" i="1"/>
  <c r="Q221" i="1"/>
  <c r="AD221" i="1" s="1"/>
  <c r="U221" i="1"/>
  <c r="R213" i="1"/>
  <c r="Q213" i="1"/>
  <c r="AD213" i="1" s="1"/>
  <c r="U213" i="1"/>
  <c r="R181" i="1"/>
  <c r="Q181" i="1"/>
  <c r="AD181" i="1" s="1"/>
  <c r="U181" i="1"/>
  <c r="R149" i="1"/>
  <c r="Q149" i="1"/>
  <c r="AD149" i="1" s="1"/>
  <c r="U149" i="1"/>
  <c r="R125" i="1"/>
  <c r="Q125" i="1"/>
  <c r="AD125" i="1" s="1"/>
  <c r="U125" i="1"/>
  <c r="R101" i="1"/>
  <c r="Q101" i="1"/>
  <c r="AD101" i="1" s="1"/>
  <c r="U101" i="1"/>
  <c r="R69" i="1"/>
  <c r="Q69" i="1"/>
  <c r="AD69" i="1" s="1"/>
  <c r="U69" i="1"/>
  <c r="R39" i="1"/>
  <c r="Q39" i="1"/>
  <c r="AD39" i="1" s="1"/>
  <c r="U39" i="1"/>
  <c r="Q1112" i="1"/>
  <c r="AD1112" i="1" s="1"/>
  <c r="U1112" i="1"/>
  <c r="R1112" i="1"/>
  <c r="Q1080" i="1"/>
  <c r="AD1080" i="1" s="1"/>
  <c r="R1080" i="1"/>
  <c r="U1080" i="1"/>
  <c r="Q1050" i="1"/>
  <c r="AD1050" i="1" s="1"/>
  <c r="R1050" i="1"/>
  <c r="U1050" i="1"/>
  <c r="Q1248" i="1"/>
  <c r="AD1248" i="1" s="1"/>
  <c r="U1248" i="1"/>
  <c r="R1248" i="1"/>
  <c r="Q1220" i="1"/>
  <c r="AD1220" i="1" s="1"/>
  <c r="U1220" i="1"/>
  <c r="R1220" i="1"/>
  <c r="Q1088" i="1"/>
  <c r="AD1088" i="1" s="1"/>
  <c r="U1088" i="1"/>
  <c r="R1088" i="1"/>
  <c r="U751" i="1"/>
  <c r="Q751" i="1"/>
  <c r="AD751" i="1" s="1"/>
  <c r="R751" i="1"/>
  <c r="U721" i="1"/>
  <c r="Q721" i="1"/>
  <c r="AD721" i="1" s="1"/>
  <c r="R721" i="1"/>
  <c r="U753" i="1"/>
  <c r="Q753" i="1"/>
  <c r="AD753" i="1" s="1"/>
  <c r="R753" i="1"/>
  <c r="U771" i="1"/>
  <c r="Q771" i="1"/>
  <c r="AD771" i="1" s="1"/>
  <c r="R771" i="1"/>
  <c r="U681" i="1"/>
  <c r="Q681" i="1"/>
  <c r="AD681" i="1" s="1"/>
  <c r="R681" i="1"/>
  <c r="U693" i="1"/>
  <c r="Q693" i="1"/>
  <c r="AD693" i="1" s="1"/>
  <c r="R693" i="1"/>
  <c r="Q618" i="1"/>
  <c r="AD618" i="1" s="1"/>
  <c r="R618" i="1"/>
  <c r="U618" i="1"/>
  <c r="Q578" i="1"/>
  <c r="AD578" i="1" s="1"/>
  <c r="R578" i="1"/>
  <c r="U578" i="1"/>
  <c r="R70" i="1"/>
  <c r="Q70" i="1"/>
  <c r="AD70" i="1" s="1"/>
  <c r="U70" i="1"/>
  <c r="U2375" i="1"/>
  <c r="Q2375" i="1"/>
  <c r="AD2375" i="1" s="1"/>
  <c r="R2375" i="1"/>
  <c r="U2351" i="1"/>
  <c r="Q2351" i="1"/>
  <c r="AD2351" i="1" s="1"/>
  <c r="R2351" i="1"/>
  <c r="U2335" i="1"/>
  <c r="Q2335" i="1"/>
  <c r="AD2335" i="1" s="1"/>
  <c r="R2335" i="1"/>
  <c r="R2134" i="1"/>
  <c r="U2134" i="1"/>
  <c r="Q2134" i="1"/>
  <c r="AD2134" i="1" s="1"/>
  <c r="R2277" i="1"/>
  <c r="Q2277" i="1"/>
  <c r="AD2277" i="1" s="1"/>
  <c r="U2277" i="1"/>
  <c r="R2018" i="1"/>
  <c r="U2018" i="1"/>
  <c r="Q2018" i="1"/>
  <c r="AD2018" i="1" s="1"/>
  <c r="R1927" i="1"/>
  <c r="Q1927" i="1"/>
  <c r="AD1927" i="1" s="1"/>
  <c r="U1927" i="1"/>
  <c r="R1903" i="1"/>
  <c r="Q1903" i="1"/>
  <c r="AD1903" i="1" s="1"/>
  <c r="U1903" i="1"/>
  <c r="R1895" i="1"/>
  <c r="Q1895" i="1"/>
  <c r="AD1895" i="1" s="1"/>
  <c r="U1895" i="1"/>
  <c r="R1871" i="1"/>
  <c r="Q1871" i="1"/>
  <c r="AD1871" i="1" s="1"/>
  <c r="U1871" i="1"/>
  <c r="R1863" i="1"/>
  <c r="Q1863" i="1"/>
  <c r="AD1863" i="1" s="1"/>
  <c r="U1863" i="1"/>
  <c r="R1855" i="1"/>
  <c r="Q1855" i="1"/>
  <c r="AD1855" i="1" s="1"/>
  <c r="U1855" i="1"/>
  <c r="R1847" i="1"/>
  <c r="Q1847" i="1"/>
  <c r="AD1847" i="1" s="1"/>
  <c r="U1847" i="1"/>
  <c r="Q1965" i="1"/>
  <c r="AD1965" i="1" s="1"/>
  <c r="U1965" i="1"/>
  <c r="R1965" i="1"/>
  <c r="Q1957" i="1"/>
  <c r="AD1957" i="1" s="1"/>
  <c r="U1957" i="1"/>
  <c r="R1957" i="1"/>
  <c r="U1948" i="1"/>
  <c r="Q1948" i="1"/>
  <c r="AD1948" i="1" s="1"/>
  <c r="R1948" i="1"/>
  <c r="U1831" i="1"/>
  <c r="Q1831" i="1"/>
  <c r="AD1831" i="1" s="1"/>
  <c r="R1831" i="1"/>
  <c r="U1821" i="1"/>
  <c r="Q1821" i="1"/>
  <c r="AD1821" i="1" s="1"/>
  <c r="R1821" i="1"/>
  <c r="U965" i="1"/>
  <c r="R965" i="1"/>
  <c r="Q965" i="1"/>
  <c r="AD965" i="1" s="1"/>
  <c r="R523" i="1"/>
  <c r="Q523" i="1"/>
  <c r="AD523" i="1" s="1"/>
  <c r="U523" i="1"/>
  <c r="R426" i="1"/>
  <c r="U426" i="1"/>
  <c r="Q426" i="1"/>
  <c r="AD426" i="1" s="1"/>
  <c r="R392" i="1"/>
  <c r="U392" i="1"/>
  <c r="Q392" i="1"/>
  <c r="AD392" i="1" s="1"/>
  <c r="U1478" i="1"/>
  <c r="Q1478" i="1"/>
  <c r="AD1478" i="1" s="1"/>
  <c r="R1478" i="1"/>
  <c r="U1371" i="1"/>
  <c r="Q1371" i="1"/>
  <c r="AD1371" i="1" s="1"/>
  <c r="R1371" i="1"/>
  <c r="U940" i="1"/>
  <c r="Q940" i="1"/>
  <c r="AD940" i="1" s="1"/>
  <c r="R940" i="1"/>
  <c r="U1273" i="1"/>
  <c r="Q1273" i="1"/>
  <c r="AD1273" i="1" s="1"/>
  <c r="R1273" i="1"/>
  <c r="U920" i="1"/>
  <c r="Q920" i="1"/>
  <c r="AD920" i="1" s="1"/>
  <c r="R920" i="1"/>
  <c r="R529" i="1"/>
  <c r="U529" i="1"/>
  <c r="Q529" i="1"/>
  <c r="AD529" i="1" s="1"/>
  <c r="Q441" i="1"/>
  <c r="AD441" i="1" s="1"/>
  <c r="U441" i="1"/>
  <c r="R441" i="1"/>
  <c r="U674" i="1"/>
  <c r="Q674" i="1"/>
  <c r="AD674" i="1" s="1"/>
  <c r="R674" i="1"/>
  <c r="U642" i="1"/>
  <c r="Q642" i="1"/>
  <c r="AD642" i="1" s="1"/>
  <c r="R642" i="1"/>
  <c r="Q630" i="1"/>
  <c r="AD630" i="1" s="1"/>
  <c r="U630" i="1"/>
  <c r="R630" i="1"/>
  <c r="Q566" i="1"/>
  <c r="AD566" i="1" s="1"/>
  <c r="U566" i="1"/>
  <c r="R566" i="1"/>
  <c r="Q634" i="1"/>
  <c r="AD634" i="1" s="1"/>
  <c r="R634" i="1"/>
  <c r="U634" i="1"/>
  <c r="Q562" i="1"/>
  <c r="AD562" i="1" s="1"/>
  <c r="R562" i="1"/>
  <c r="U562" i="1"/>
  <c r="R13" i="1"/>
  <c r="U13" i="1"/>
  <c r="Q13" i="1"/>
  <c r="AD13" i="1" s="1"/>
  <c r="R17" i="1"/>
  <c r="U17" i="1"/>
  <c r="Q17" i="1"/>
  <c r="AD17" i="1" s="1"/>
  <c r="U371" i="1"/>
  <c r="R371" i="1"/>
  <c r="Q371" i="1"/>
  <c r="AD371" i="1" s="1"/>
  <c r="U379" i="1"/>
  <c r="R379" i="1"/>
  <c r="Q379" i="1"/>
  <c r="AD379" i="1" s="1"/>
  <c r="U387" i="1"/>
  <c r="R387" i="1"/>
  <c r="Q387" i="1"/>
  <c r="AD387" i="1" s="1"/>
  <c r="U395" i="1"/>
  <c r="R395" i="1"/>
  <c r="Q395" i="1"/>
  <c r="AD395" i="1" s="1"/>
  <c r="U403" i="1"/>
  <c r="R403" i="1"/>
  <c r="Q403" i="1"/>
  <c r="AD403" i="1" s="1"/>
  <c r="U411" i="1"/>
  <c r="R411" i="1"/>
  <c r="Q411" i="1"/>
  <c r="AD411" i="1" s="1"/>
  <c r="U935" i="1"/>
  <c r="Q935" i="1"/>
  <c r="AD935" i="1" s="1"/>
  <c r="R935" i="1"/>
  <c r="Q126" i="1"/>
  <c r="AD126" i="1" s="1"/>
  <c r="U126" i="1"/>
  <c r="R126" i="1"/>
  <c r="Q150" i="1"/>
  <c r="AD150" i="1" s="1"/>
  <c r="U150" i="1"/>
  <c r="R150" i="1"/>
  <c r="Q174" i="1"/>
  <c r="AD174" i="1" s="1"/>
  <c r="U174" i="1"/>
  <c r="R174" i="1"/>
  <c r="Q182" i="1"/>
  <c r="AD182" i="1" s="1"/>
  <c r="U182" i="1"/>
  <c r="R182" i="1"/>
  <c r="Q198" i="1"/>
  <c r="AD198" i="1" s="1"/>
  <c r="U198" i="1"/>
  <c r="R198" i="1"/>
  <c r="Q222" i="1"/>
  <c r="AD222" i="1" s="1"/>
  <c r="U222" i="1"/>
  <c r="R222" i="1"/>
  <c r="R417" i="1"/>
  <c r="Q417" i="1"/>
  <c r="AD417" i="1" s="1"/>
  <c r="U417" i="1"/>
  <c r="U319" i="1"/>
  <c r="R319" i="1"/>
  <c r="Q319" i="1"/>
  <c r="AD319" i="1" s="1"/>
  <c r="U343" i="1"/>
  <c r="R343" i="1"/>
  <c r="Q343" i="1"/>
  <c r="AD343" i="1" s="1"/>
  <c r="R240" i="1"/>
  <c r="Q240" i="1"/>
  <c r="AD240" i="1" s="1"/>
  <c r="U240" i="1"/>
  <c r="R248" i="1"/>
  <c r="Q248" i="1"/>
  <c r="AD248" i="1" s="1"/>
  <c r="U248" i="1"/>
  <c r="R264" i="1"/>
  <c r="Q264" i="1"/>
  <c r="AD264" i="1" s="1"/>
  <c r="U264" i="1"/>
  <c r="R272" i="1"/>
  <c r="Q272" i="1"/>
  <c r="AD272" i="1" s="1"/>
  <c r="U272" i="1"/>
  <c r="R288" i="1"/>
  <c r="Q288" i="1"/>
  <c r="AD288" i="1" s="1"/>
  <c r="U288" i="1"/>
  <c r="R306" i="1"/>
  <c r="Q306" i="1"/>
  <c r="AD306" i="1" s="1"/>
  <c r="U306" i="1"/>
  <c r="Q2331" i="1"/>
  <c r="AD2331" i="1" s="1"/>
  <c r="U2331" i="1"/>
  <c r="R2331" i="1"/>
  <c r="R2124" i="1"/>
  <c r="U2124" i="1"/>
  <c r="Q2124" i="1"/>
  <c r="AD2124" i="1" s="1"/>
  <c r="U2104" i="1"/>
  <c r="Q2104" i="1"/>
  <c r="AD2104" i="1" s="1"/>
  <c r="R2104" i="1"/>
  <c r="Q1955" i="1"/>
  <c r="AD1955" i="1" s="1"/>
  <c r="U1955" i="1"/>
  <c r="R1955" i="1"/>
  <c r="R1565" i="1"/>
  <c r="Q1565" i="1"/>
  <c r="AD1565" i="1" s="1"/>
  <c r="U1565" i="1"/>
  <c r="R1541" i="1"/>
  <c r="Q1541" i="1"/>
  <c r="AD1541" i="1" s="1"/>
  <c r="U1541" i="1"/>
  <c r="R1525" i="1"/>
  <c r="Q1525" i="1"/>
  <c r="AD1525" i="1" s="1"/>
  <c r="U1525" i="1"/>
  <c r="U1954" i="1"/>
  <c r="Q1954" i="1"/>
  <c r="AD1954" i="1" s="1"/>
  <c r="R1954" i="1"/>
  <c r="Q1210" i="1"/>
  <c r="AD1210" i="1" s="1"/>
  <c r="U1210" i="1"/>
  <c r="R1210" i="1"/>
  <c r="R416" i="1"/>
  <c r="Q416" i="1"/>
  <c r="AD416" i="1" s="1"/>
  <c r="U416" i="1"/>
  <c r="R398" i="1"/>
  <c r="Q398" i="1"/>
  <c r="AD398" i="1" s="1"/>
  <c r="U398" i="1"/>
  <c r="R366" i="1"/>
  <c r="Q366" i="1"/>
  <c r="AD366" i="1" s="1"/>
  <c r="U366" i="1"/>
  <c r="R312" i="1"/>
  <c r="Q312" i="1"/>
  <c r="AD312" i="1" s="1"/>
  <c r="U312" i="1"/>
  <c r="R205" i="1"/>
  <c r="Q205" i="1"/>
  <c r="AD205" i="1" s="1"/>
  <c r="U205" i="1"/>
  <c r="R189" i="1"/>
  <c r="Q189" i="1"/>
  <c r="AD189" i="1" s="1"/>
  <c r="U189" i="1"/>
  <c r="R165" i="1"/>
  <c r="Q165" i="1"/>
  <c r="AD165" i="1" s="1"/>
  <c r="U165" i="1"/>
  <c r="R133" i="1"/>
  <c r="Q133" i="1"/>
  <c r="AD133" i="1" s="1"/>
  <c r="U133" i="1"/>
  <c r="R109" i="1"/>
  <c r="Q109" i="1"/>
  <c r="AD109" i="1" s="1"/>
  <c r="U109" i="1"/>
  <c r="R61" i="1"/>
  <c r="Q61" i="1"/>
  <c r="AD61" i="1" s="1"/>
  <c r="U61" i="1"/>
  <c r="R31" i="1"/>
  <c r="Q31" i="1"/>
  <c r="AD31" i="1" s="1"/>
  <c r="U31" i="1"/>
  <c r="Q1168" i="1"/>
  <c r="AD1168" i="1" s="1"/>
  <c r="U1168" i="1"/>
  <c r="R1168" i="1"/>
  <c r="U952" i="1"/>
  <c r="Q952" i="1"/>
  <c r="AD952" i="1" s="1"/>
  <c r="R952" i="1"/>
  <c r="Q1142" i="1"/>
  <c r="AD1142" i="1" s="1"/>
  <c r="U1142" i="1"/>
  <c r="R1142" i="1"/>
  <c r="U826" i="1"/>
  <c r="Q826" i="1"/>
  <c r="AD826" i="1" s="1"/>
  <c r="R826" i="1"/>
  <c r="R815" i="1"/>
  <c r="Q815" i="1"/>
  <c r="AD815" i="1" s="1"/>
  <c r="U815" i="1"/>
  <c r="Q1156" i="1"/>
  <c r="AD1156" i="1" s="1"/>
  <c r="U1156" i="1"/>
  <c r="R1156" i="1"/>
  <c r="Q1118" i="1"/>
  <c r="AD1118" i="1" s="1"/>
  <c r="U1118" i="1"/>
  <c r="R1118" i="1"/>
  <c r="U794" i="1"/>
  <c r="Q794" i="1"/>
  <c r="AD794" i="1" s="1"/>
  <c r="R794" i="1"/>
  <c r="U703" i="1"/>
  <c r="Q703" i="1"/>
  <c r="AD703" i="1" s="1"/>
  <c r="R703" i="1"/>
  <c r="R11" i="1"/>
  <c r="U11" i="1"/>
  <c r="Q11" i="1"/>
  <c r="AD11" i="1" s="1"/>
  <c r="R2424" i="1"/>
  <c r="U2424" i="1"/>
  <c r="Q2424" i="1"/>
  <c r="AD2424" i="1" s="1"/>
  <c r="R2416" i="1"/>
  <c r="U2416" i="1"/>
  <c r="Q2416" i="1"/>
  <c r="AD2416" i="1" s="1"/>
  <c r="U2427" i="1"/>
  <c r="R2427" i="1"/>
  <c r="Q2427" i="1"/>
  <c r="AD2427" i="1" s="1"/>
  <c r="R2324" i="1"/>
  <c r="Q2324" i="1"/>
  <c r="AD2324" i="1" s="1"/>
  <c r="U2324" i="1"/>
  <c r="R2316" i="1"/>
  <c r="U2316" i="1"/>
  <c r="Q2316" i="1"/>
  <c r="AD2316" i="1" s="1"/>
  <c r="R2304" i="1"/>
  <c r="Q2304" i="1"/>
  <c r="AD2304" i="1" s="1"/>
  <c r="U2304" i="1"/>
  <c r="R2296" i="1"/>
  <c r="Q2296" i="1"/>
  <c r="AD2296" i="1" s="1"/>
  <c r="U2296" i="1"/>
  <c r="R2284" i="1"/>
  <c r="Q2284" i="1"/>
  <c r="AD2284" i="1" s="1"/>
  <c r="U2284" i="1"/>
  <c r="R2276" i="1"/>
  <c r="U2276" i="1"/>
  <c r="Q2276" i="1"/>
  <c r="AD2276" i="1" s="1"/>
  <c r="R2264" i="1"/>
  <c r="Q2264" i="1"/>
  <c r="AD2264" i="1" s="1"/>
  <c r="U2264" i="1"/>
  <c r="R2256" i="1"/>
  <c r="U2256" i="1"/>
  <c r="Q2256" i="1"/>
  <c r="AD2256" i="1" s="1"/>
  <c r="R2248" i="1"/>
  <c r="U2248" i="1"/>
  <c r="Q2248" i="1"/>
  <c r="AD2248" i="1" s="1"/>
  <c r="R2240" i="1"/>
  <c r="U2240" i="1"/>
  <c r="Q2240" i="1"/>
  <c r="AD2240" i="1" s="1"/>
  <c r="U2313" i="1"/>
  <c r="Q2313" i="1"/>
  <c r="AD2313" i="1" s="1"/>
  <c r="R2313" i="1"/>
  <c r="R2376" i="1"/>
  <c r="Q2376" i="1"/>
  <c r="AD2376" i="1" s="1"/>
  <c r="U2376" i="1"/>
  <c r="R2368" i="1"/>
  <c r="Q2368" i="1"/>
  <c r="AD2368" i="1" s="1"/>
  <c r="U2368" i="1"/>
  <c r="R2360" i="1"/>
  <c r="Q2360" i="1"/>
  <c r="AD2360" i="1" s="1"/>
  <c r="U2360" i="1"/>
  <c r="R2352" i="1"/>
  <c r="Q2352" i="1"/>
  <c r="AD2352" i="1" s="1"/>
  <c r="U2352" i="1"/>
  <c r="R2344" i="1"/>
  <c r="Q2344" i="1"/>
  <c r="AD2344" i="1" s="1"/>
  <c r="U2344" i="1"/>
  <c r="R2336" i="1"/>
  <c r="Q2336" i="1"/>
  <c r="AD2336" i="1" s="1"/>
  <c r="U2336" i="1"/>
  <c r="U2329" i="1"/>
  <c r="R2329" i="1"/>
  <c r="Q2329" i="1"/>
  <c r="AD2329" i="1" s="1"/>
  <c r="R2293" i="1"/>
  <c r="U2293" i="1"/>
  <c r="Q2293" i="1"/>
  <c r="AD2293" i="1" s="1"/>
  <c r="R2301" i="1"/>
  <c r="U2301" i="1"/>
  <c r="Q2301" i="1"/>
  <c r="AD2301" i="1" s="1"/>
  <c r="R2269" i="1"/>
  <c r="U2269" i="1"/>
  <c r="Q2269" i="1"/>
  <c r="AD2269" i="1" s="1"/>
  <c r="R2255" i="1"/>
  <c r="Q2255" i="1"/>
  <c r="AD2255" i="1" s="1"/>
  <c r="U2255" i="1"/>
  <c r="R2239" i="1"/>
  <c r="Q2239" i="1"/>
  <c r="AD2239" i="1" s="1"/>
  <c r="U2239" i="1"/>
  <c r="R2208" i="1"/>
  <c r="U2208" i="1"/>
  <c r="Q2208" i="1"/>
  <c r="AD2208" i="1" s="1"/>
  <c r="R2200" i="1"/>
  <c r="U2200" i="1"/>
  <c r="Q2200" i="1"/>
  <c r="AD2200" i="1" s="1"/>
  <c r="R2192" i="1"/>
  <c r="U2192" i="1"/>
  <c r="Q2192" i="1"/>
  <c r="AD2192" i="1" s="1"/>
  <c r="R2184" i="1"/>
  <c r="U2184" i="1"/>
  <c r="Q2184" i="1"/>
  <c r="AD2184" i="1" s="1"/>
  <c r="R2176" i="1"/>
  <c r="U2176" i="1"/>
  <c r="Q2176" i="1"/>
  <c r="AD2176" i="1" s="1"/>
  <c r="R2364" i="1"/>
  <c r="U2364" i="1"/>
  <c r="Q2364" i="1"/>
  <c r="AD2364" i="1" s="1"/>
  <c r="Q2275" i="1"/>
  <c r="AD2275" i="1" s="1"/>
  <c r="R2275" i="1"/>
  <c r="U2275" i="1"/>
  <c r="Q2261" i="1"/>
  <c r="AD2261" i="1" s="1"/>
  <c r="U2261" i="1"/>
  <c r="R2261" i="1"/>
  <c r="Q2245" i="1"/>
  <c r="AD2245" i="1" s="1"/>
  <c r="U2245" i="1"/>
  <c r="R2245" i="1"/>
  <c r="R2247" i="1"/>
  <c r="Q2247" i="1"/>
  <c r="AD2247" i="1" s="1"/>
  <c r="U2247" i="1"/>
  <c r="R2342" i="1"/>
  <c r="Q2342" i="1"/>
  <c r="AD2342" i="1" s="1"/>
  <c r="U2342" i="1"/>
  <c r="U2209" i="1"/>
  <c r="R2209" i="1"/>
  <c r="Q2209" i="1"/>
  <c r="AD2209" i="1" s="1"/>
  <c r="U2145" i="1"/>
  <c r="R2145" i="1"/>
  <c r="Q2145" i="1"/>
  <c r="AD2145" i="1" s="1"/>
  <c r="R2101" i="1"/>
  <c r="Q2101" i="1"/>
  <c r="AD2101" i="1" s="1"/>
  <c r="U2101" i="1"/>
  <c r="R2038" i="1"/>
  <c r="U2038" i="1"/>
  <c r="Q2038" i="1"/>
  <c r="AD2038" i="1" s="1"/>
  <c r="R2034" i="1"/>
  <c r="U2034" i="1"/>
  <c r="Q2034" i="1"/>
  <c r="AD2034" i="1" s="1"/>
  <c r="R2030" i="1"/>
  <c r="U2030" i="1"/>
  <c r="Q2030" i="1"/>
  <c r="AD2030" i="1" s="1"/>
  <c r="R2012" i="1"/>
  <c r="U2012" i="1"/>
  <c r="Q2012" i="1"/>
  <c r="AD2012" i="1" s="1"/>
  <c r="R2008" i="1"/>
  <c r="U2008" i="1"/>
  <c r="Q2008" i="1"/>
  <c r="AD2008" i="1" s="1"/>
  <c r="R2004" i="1"/>
  <c r="U2004" i="1"/>
  <c r="Q2004" i="1"/>
  <c r="AD2004" i="1" s="1"/>
  <c r="R1996" i="1"/>
  <c r="U1996" i="1"/>
  <c r="Q1996" i="1"/>
  <c r="AD1996" i="1" s="1"/>
  <c r="R1988" i="1"/>
  <c r="U1988" i="1"/>
  <c r="Q1988" i="1"/>
  <c r="AD1988" i="1" s="1"/>
  <c r="R1980" i="1"/>
  <c r="U1980" i="1"/>
  <c r="Q1980" i="1"/>
  <c r="AD1980" i="1" s="1"/>
  <c r="R1972" i="1"/>
  <c r="U1972" i="1"/>
  <c r="Q1972" i="1"/>
  <c r="AD1972" i="1" s="1"/>
  <c r="R2092" i="1"/>
  <c r="U2092" i="1"/>
  <c r="Q2092" i="1"/>
  <c r="AD2092" i="1" s="1"/>
  <c r="R2088" i="1"/>
  <c r="Q2088" i="1"/>
  <c r="AD2088" i="1" s="1"/>
  <c r="U2088" i="1"/>
  <c r="R2084" i="1"/>
  <c r="U2084" i="1"/>
  <c r="Q2084" i="1"/>
  <c r="AD2084" i="1" s="1"/>
  <c r="R2080" i="1"/>
  <c r="Q2080" i="1"/>
  <c r="AD2080" i="1" s="1"/>
  <c r="U2080" i="1"/>
  <c r="R2076" i="1"/>
  <c r="U2076" i="1"/>
  <c r="Q2076" i="1"/>
  <c r="AD2076" i="1" s="1"/>
  <c r="R2072" i="1"/>
  <c r="Q2072" i="1"/>
  <c r="AD2072" i="1" s="1"/>
  <c r="U2072" i="1"/>
  <c r="R2068" i="1"/>
  <c r="U2068" i="1"/>
  <c r="Q2068" i="1"/>
  <c r="AD2068" i="1" s="1"/>
  <c r="R2064" i="1"/>
  <c r="Q2064" i="1"/>
  <c r="AD2064" i="1" s="1"/>
  <c r="U2064" i="1"/>
  <c r="R2060" i="1"/>
  <c r="U2060" i="1"/>
  <c r="Q2060" i="1"/>
  <c r="AD2060" i="1" s="1"/>
  <c r="R2056" i="1"/>
  <c r="Q2056" i="1"/>
  <c r="AD2056" i="1" s="1"/>
  <c r="U2056" i="1"/>
  <c r="R2052" i="1"/>
  <c r="U2052" i="1"/>
  <c r="Q2052" i="1"/>
  <c r="AD2052" i="1" s="1"/>
  <c r="R2212" i="1"/>
  <c r="Q2212" i="1"/>
  <c r="AD2212" i="1" s="1"/>
  <c r="U2212" i="1"/>
  <c r="R2149" i="1"/>
  <c r="Q2149" i="1"/>
  <c r="AD2149" i="1" s="1"/>
  <c r="U2149" i="1"/>
  <c r="R2117" i="1"/>
  <c r="Q2117" i="1"/>
  <c r="AD2117" i="1" s="1"/>
  <c r="U2117" i="1"/>
  <c r="Q2019" i="1"/>
  <c r="AD2019" i="1" s="1"/>
  <c r="U2019" i="1"/>
  <c r="R2019" i="1"/>
  <c r="R2173" i="1"/>
  <c r="Q2173" i="1"/>
  <c r="AD2173" i="1" s="1"/>
  <c r="U2173" i="1"/>
  <c r="U2069" i="1"/>
  <c r="Q2069" i="1"/>
  <c r="AD2069" i="1" s="1"/>
  <c r="R2069" i="1"/>
  <c r="R1766" i="1"/>
  <c r="U1766" i="1"/>
  <c r="Q1766" i="1"/>
  <c r="AD1766" i="1" s="1"/>
  <c r="R1762" i="1"/>
  <c r="U1762" i="1"/>
  <c r="Q1762" i="1"/>
  <c r="AD1762" i="1" s="1"/>
  <c r="R1758" i="1"/>
  <c r="U1758" i="1"/>
  <c r="Q1758" i="1"/>
  <c r="AD1758" i="1" s="1"/>
  <c r="R1754" i="1"/>
  <c r="U1754" i="1"/>
  <c r="Q1754" i="1"/>
  <c r="AD1754" i="1" s="1"/>
  <c r="R1750" i="1"/>
  <c r="U1750" i="1"/>
  <c r="Q1750" i="1"/>
  <c r="AD1750" i="1" s="1"/>
  <c r="R1746" i="1"/>
  <c r="U1746" i="1"/>
  <c r="Q1746" i="1"/>
  <c r="AD1746" i="1" s="1"/>
  <c r="R1742" i="1"/>
  <c r="U1742" i="1"/>
  <c r="Q1742" i="1"/>
  <c r="AD1742" i="1" s="1"/>
  <c r="R1738" i="1"/>
  <c r="U1738" i="1"/>
  <c r="Q1738" i="1"/>
  <c r="AD1738" i="1" s="1"/>
  <c r="R1734" i="1"/>
  <c r="U1734" i="1"/>
  <c r="Q1734" i="1"/>
  <c r="AD1734" i="1" s="1"/>
  <c r="R1730" i="1"/>
  <c r="U1730" i="1"/>
  <c r="Q1730" i="1"/>
  <c r="AD1730" i="1" s="1"/>
  <c r="R1726" i="1"/>
  <c r="U1726" i="1"/>
  <c r="Q1726" i="1"/>
  <c r="AD1726" i="1" s="1"/>
  <c r="R1722" i="1"/>
  <c r="U1722" i="1"/>
  <c r="Q1722" i="1"/>
  <c r="AD1722" i="1" s="1"/>
  <c r="R1718" i="1"/>
  <c r="U1718" i="1"/>
  <c r="Q1718" i="1"/>
  <c r="AD1718" i="1" s="1"/>
  <c r="R1714" i="1"/>
  <c r="U1714" i="1"/>
  <c r="Q1714" i="1"/>
  <c r="AD1714" i="1" s="1"/>
  <c r="R1710" i="1"/>
  <c r="U1710" i="1"/>
  <c r="Q1710" i="1"/>
  <c r="AD1710" i="1" s="1"/>
  <c r="R1706" i="1"/>
  <c r="U1706" i="1"/>
  <c r="Q1706" i="1"/>
  <c r="AD1706" i="1" s="1"/>
  <c r="R1702" i="1"/>
  <c r="U1702" i="1"/>
  <c r="Q1702" i="1"/>
  <c r="AD1702" i="1" s="1"/>
  <c r="R1698" i="1"/>
  <c r="U1698" i="1"/>
  <c r="Q1698" i="1"/>
  <c r="AD1698" i="1" s="1"/>
  <c r="R1694" i="1"/>
  <c r="U1694" i="1"/>
  <c r="Q1694" i="1"/>
  <c r="AD1694" i="1" s="1"/>
  <c r="R1690" i="1"/>
  <c r="U1690" i="1"/>
  <c r="Q1690" i="1"/>
  <c r="AD1690" i="1" s="1"/>
  <c r="R1686" i="1"/>
  <c r="U1686" i="1"/>
  <c r="Q1686" i="1"/>
  <c r="AD1686" i="1" s="1"/>
  <c r="R1682" i="1"/>
  <c r="U1682" i="1"/>
  <c r="Q1682" i="1"/>
  <c r="AD1682" i="1" s="1"/>
  <c r="R1678" i="1"/>
  <c r="U1678" i="1"/>
  <c r="Q1678" i="1"/>
  <c r="AD1678" i="1" s="1"/>
  <c r="R1674" i="1"/>
  <c r="U1674" i="1"/>
  <c r="Q1674" i="1"/>
  <c r="AD1674" i="1" s="1"/>
  <c r="R1670" i="1"/>
  <c r="U1670" i="1"/>
  <c r="Q1670" i="1"/>
  <c r="AD1670" i="1" s="1"/>
  <c r="R1666" i="1"/>
  <c r="U1666" i="1"/>
  <c r="Q1666" i="1"/>
  <c r="AD1666" i="1" s="1"/>
  <c r="R1662" i="1"/>
  <c r="U1662" i="1"/>
  <c r="Q1662" i="1"/>
  <c r="AD1662" i="1" s="1"/>
  <c r="R1658" i="1"/>
  <c r="U1658" i="1"/>
  <c r="Q1658" i="1"/>
  <c r="AD1658" i="1" s="1"/>
  <c r="R1654" i="1"/>
  <c r="U1654" i="1"/>
  <c r="Q1654" i="1"/>
  <c r="AD1654" i="1" s="1"/>
  <c r="R1650" i="1"/>
  <c r="U1650" i="1"/>
  <c r="Q1650" i="1"/>
  <c r="AD1650" i="1" s="1"/>
  <c r="R1646" i="1"/>
  <c r="U1646" i="1"/>
  <c r="Q1646" i="1"/>
  <c r="AD1646" i="1" s="1"/>
  <c r="R1642" i="1"/>
  <c r="U1642" i="1"/>
  <c r="Q1642" i="1"/>
  <c r="AD1642" i="1" s="1"/>
  <c r="R1638" i="1"/>
  <c r="U1638" i="1"/>
  <c r="Q1638" i="1"/>
  <c r="AD1638" i="1" s="1"/>
  <c r="R1634" i="1"/>
  <c r="U1634" i="1"/>
  <c r="Q1634" i="1"/>
  <c r="AD1634" i="1" s="1"/>
  <c r="R1630" i="1"/>
  <c r="U1630" i="1"/>
  <c r="Q1630" i="1"/>
  <c r="AD1630" i="1" s="1"/>
  <c r="R1626" i="1"/>
  <c r="U1626" i="1"/>
  <c r="Q1626" i="1"/>
  <c r="AD1626" i="1" s="1"/>
  <c r="R1622" i="1"/>
  <c r="U1622" i="1"/>
  <c r="Q1622" i="1"/>
  <c r="AD1622" i="1" s="1"/>
  <c r="R1618" i="1"/>
  <c r="U1618" i="1"/>
  <c r="Q1618" i="1"/>
  <c r="AD1618" i="1" s="1"/>
  <c r="R1614" i="1"/>
  <c r="U1614" i="1"/>
  <c r="Q1614" i="1"/>
  <c r="AD1614" i="1" s="1"/>
  <c r="R1610" i="1"/>
  <c r="U1610" i="1"/>
  <c r="Q1610" i="1"/>
  <c r="AD1610" i="1" s="1"/>
  <c r="R1606" i="1"/>
  <c r="U1606" i="1"/>
  <c r="Q1606" i="1"/>
  <c r="AD1606" i="1" s="1"/>
  <c r="R1765" i="1"/>
  <c r="Q1765" i="1"/>
  <c r="AD1765" i="1" s="1"/>
  <c r="U1765" i="1"/>
  <c r="R1761" i="1"/>
  <c r="Q1761" i="1"/>
  <c r="AD1761" i="1" s="1"/>
  <c r="U1761" i="1"/>
  <c r="R1757" i="1"/>
  <c r="Q1757" i="1"/>
  <c r="AD1757" i="1" s="1"/>
  <c r="U1757" i="1"/>
  <c r="R1753" i="1"/>
  <c r="Q1753" i="1"/>
  <c r="AD1753" i="1" s="1"/>
  <c r="U1753" i="1"/>
  <c r="R1749" i="1"/>
  <c r="Q1749" i="1"/>
  <c r="AD1749" i="1" s="1"/>
  <c r="U1749" i="1"/>
  <c r="R1745" i="1"/>
  <c r="Q1745" i="1"/>
  <c r="AD1745" i="1" s="1"/>
  <c r="U1745" i="1"/>
  <c r="R1741" i="1"/>
  <c r="Q1741" i="1"/>
  <c r="AD1741" i="1" s="1"/>
  <c r="U1741" i="1"/>
  <c r="R1737" i="1"/>
  <c r="Q1737" i="1"/>
  <c r="AD1737" i="1" s="1"/>
  <c r="U1737" i="1"/>
  <c r="R1733" i="1"/>
  <c r="Q1733" i="1"/>
  <c r="AD1733" i="1" s="1"/>
  <c r="U1733" i="1"/>
  <c r="R1729" i="1"/>
  <c r="Q1729" i="1"/>
  <c r="AD1729" i="1" s="1"/>
  <c r="U1729" i="1"/>
  <c r="R1725" i="1"/>
  <c r="Q1725" i="1"/>
  <c r="AD1725" i="1" s="1"/>
  <c r="U1725" i="1"/>
  <c r="R1721" i="1"/>
  <c r="Q1721" i="1"/>
  <c r="AD1721" i="1" s="1"/>
  <c r="U1721" i="1"/>
  <c r="R1717" i="1"/>
  <c r="Q1717" i="1"/>
  <c r="AD1717" i="1" s="1"/>
  <c r="U1717" i="1"/>
  <c r="R1713" i="1"/>
  <c r="Q1713" i="1"/>
  <c r="AD1713" i="1" s="1"/>
  <c r="U1713" i="1"/>
  <c r="R1709" i="1"/>
  <c r="Q1709" i="1"/>
  <c r="AD1709" i="1" s="1"/>
  <c r="U1709" i="1"/>
  <c r="R1705" i="1"/>
  <c r="Q1705" i="1"/>
  <c r="AD1705" i="1" s="1"/>
  <c r="U1705" i="1"/>
  <c r="R1701" i="1"/>
  <c r="Q1701" i="1"/>
  <c r="AD1701" i="1" s="1"/>
  <c r="U1701" i="1"/>
  <c r="R1697" i="1"/>
  <c r="Q1697" i="1"/>
  <c r="AD1697" i="1" s="1"/>
  <c r="U1697" i="1"/>
  <c r="R1693" i="1"/>
  <c r="Q1693" i="1"/>
  <c r="AD1693" i="1" s="1"/>
  <c r="U1693" i="1"/>
  <c r="R1689" i="1"/>
  <c r="Q1689" i="1"/>
  <c r="AD1689" i="1" s="1"/>
  <c r="U1689" i="1"/>
  <c r="R1685" i="1"/>
  <c r="Q1685" i="1"/>
  <c r="AD1685" i="1" s="1"/>
  <c r="U1685" i="1"/>
  <c r="R1681" i="1"/>
  <c r="Q1681" i="1"/>
  <c r="AD1681" i="1" s="1"/>
  <c r="U1681" i="1"/>
  <c r="R1677" i="1"/>
  <c r="Q1677" i="1"/>
  <c r="AD1677" i="1" s="1"/>
  <c r="U1677" i="1"/>
  <c r="R1673" i="1"/>
  <c r="Q1673" i="1"/>
  <c r="AD1673" i="1" s="1"/>
  <c r="U1673" i="1"/>
  <c r="R1669" i="1"/>
  <c r="Q1669" i="1"/>
  <c r="AD1669" i="1" s="1"/>
  <c r="U1669" i="1"/>
  <c r="R1665" i="1"/>
  <c r="Q1665" i="1"/>
  <c r="AD1665" i="1" s="1"/>
  <c r="U1665" i="1"/>
  <c r="R1661" i="1"/>
  <c r="Q1661" i="1"/>
  <c r="AD1661" i="1" s="1"/>
  <c r="U1661" i="1"/>
  <c r="R1657" i="1"/>
  <c r="Q1657" i="1"/>
  <c r="AD1657" i="1" s="1"/>
  <c r="U1657" i="1"/>
  <c r="R1653" i="1"/>
  <c r="Q1653" i="1"/>
  <c r="AD1653" i="1" s="1"/>
  <c r="U1653" i="1"/>
  <c r="R1649" i="1"/>
  <c r="Q1649" i="1"/>
  <c r="AD1649" i="1" s="1"/>
  <c r="U1649" i="1"/>
  <c r="R1645" i="1"/>
  <c r="Q1645" i="1"/>
  <c r="AD1645" i="1" s="1"/>
  <c r="U1645" i="1"/>
  <c r="R1641" i="1"/>
  <c r="Q1641" i="1"/>
  <c r="AD1641" i="1" s="1"/>
  <c r="U1641" i="1"/>
  <c r="R1637" i="1"/>
  <c r="Q1637" i="1"/>
  <c r="AD1637" i="1" s="1"/>
  <c r="U1637" i="1"/>
  <c r="R1633" i="1"/>
  <c r="Q1633" i="1"/>
  <c r="AD1633" i="1" s="1"/>
  <c r="U1633" i="1"/>
  <c r="R1629" i="1"/>
  <c r="Q1629" i="1"/>
  <c r="AD1629" i="1" s="1"/>
  <c r="U1629" i="1"/>
  <c r="R1625" i="1"/>
  <c r="Q1625" i="1"/>
  <c r="AD1625" i="1" s="1"/>
  <c r="U1625" i="1"/>
  <c r="R1621" i="1"/>
  <c r="Q1621" i="1"/>
  <c r="AD1621" i="1" s="1"/>
  <c r="U1621" i="1"/>
  <c r="R1617" i="1"/>
  <c r="Q1617" i="1"/>
  <c r="AD1617" i="1" s="1"/>
  <c r="U1617" i="1"/>
  <c r="R1613" i="1"/>
  <c r="Q1613" i="1"/>
  <c r="AD1613" i="1" s="1"/>
  <c r="U1613" i="1"/>
  <c r="R1609" i="1"/>
  <c r="Q1609" i="1"/>
  <c r="AD1609" i="1" s="1"/>
  <c r="U1609" i="1"/>
  <c r="R1604" i="1"/>
  <c r="Q1604" i="1"/>
  <c r="AD1604" i="1" s="1"/>
  <c r="U1604" i="1"/>
  <c r="R1600" i="1"/>
  <c r="Q1600" i="1"/>
  <c r="AD1600" i="1" s="1"/>
  <c r="U1600" i="1"/>
  <c r="R1596" i="1"/>
  <c r="Q1596" i="1"/>
  <c r="AD1596" i="1" s="1"/>
  <c r="U1596" i="1"/>
  <c r="R1592" i="1"/>
  <c r="Q1592" i="1"/>
  <c r="AD1592" i="1" s="1"/>
  <c r="U1592" i="1"/>
  <c r="R1588" i="1"/>
  <c r="Q1588" i="1"/>
  <c r="AD1588" i="1" s="1"/>
  <c r="U1588" i="1"/>
  <c r="R1574" i="1"/>
  <c r="Q1574" i="1"/>
  <c r="AD1574" i="1" s="1"/>
  <c r="U1574" i="1"/>
  <c r="R1570" i="1"/>
  <c r="Q1570" i="1"/>
  <c r="AD1570" i="1" s="1"/>
  <c r="U1570" i="1"/>
  <c r="U1837" i="1"/>
  <c r="Q1837" i="1"/>
  <c r="AD1837" i="1" s="1"/>
  <c r="R1837" i="1"/>
  <c r="R1864" i="1"/>
  <c r="Q1864" i="1"/>
  <c r="AD1864" i="1" s="1"/>
  <c r="U1864" i="1"/>
  <c r="U1823" i="1"/>
  <c r="Q1823" i="1"/>
  <c r="AD1823" i="1" s="1"/>
  <c r="R1823" i="1"/>
  <c r="U1480" i="1"/>
  <c r="Q1480" i="1"/>
  <c r="AD1480" i="1" s="1"/>
  <c r="R1480" i="1"/>
  <c r="U1437" i="1"/>
  <c r="Q1437" i="1"/>
  <c r="AD1437" i="1" s="1"/>
  <c r="R1437" i="1"/>
  <c r="U1373" i="1"/>
  <c r="Q1373" i="1"/>
  <c r="AD1373" i="1" s="1"/>
  <c r="R1373" i="1"/>
  <c r="U1327" i="1"/>
  <c r="Q1327" i="1"/>
  <c r="AD1327" i="1" s="1"/>
  <c r="R1327" i="1"/>
  <c r="U1307" i="1"/>
  <c r="Q1307" i="1"/>
  <c r="AD1307" i="1" s="1"/>
  <c r="R1307" i="1"/>
  <c r="U1455" i="1"/>
  <c r="Q1455" i="1"/>
  <c r="AD1455" i="1" s="1"/>
  <c r="R1455" i="1"/>
  <c r="U1391" i="1"/>
  <c r="Q1391" i="1"/>
  <c r="AD1391" i="1" s="1"/>
  <c r="R1391" i="1"/>
  <c r="U1309" i="1"/>
  <c r="Q1309" i="1"/>
  <c r="AD1309" i="1" s="1"/>
  <c r="R1309" i="1"/>
  <c r="U1493" i="1"/>
  <c r="Q1493" i="1"/>
  <c r="AD1493" i="1" s="1"/>
  <c r="R1493" i="1"/>
  <c r="U1441" i="1"/>
  <c r="Q1441" i="1"/>
  <c r="AD1441" i="1" s="1"/>
  <c r="R1441" i="1"/>
  <c r="U1377" i="1"/>
  <c r="Q1377" i="1"/>
  <c r="AD1377" i="1" s="1"/>
  <c r="R1377" i="1"/>
  <c r="U1279" i="1"/>
  <c r="Q1279" i="1"/>
  <c r="AD1279" i="1" s="1"/>
  <c r="R1279" i="1"/>
  <c r="U1486" i="1"/>
  <c r="Q1486" i="1"/>
  <c r="AD1486" i="1" s="1"/>
  <c r="R1486" i="1"/>
  <c r="R1566" i="1"/>
  <c r="Q1566" i="1"/>
  <c r="AD1566" i="1" s="1"/>
  <c r="U1566" i="1"/>
  <c r="U1470" i="1"/>
  <c r="Q1470" i="1"/>
  <c r="AD1470" i="1" s="1"/>
  <c r="R1470" i="1"/>
  <c r="U1333" i="1"/>
  <c r="Q1333" i="1"/>
  <c r="AD1333" i="1" s="1"/>
  <c r="R1333" i="1"/>
  <c r="U1289" i="1"/>
  <c r="Q1289" i="1"/>
  <c r="AD1289" i="1" s="1"/>
  <c r="R1289" i="1"/>
  <c r="Q1030" i="1"/>
  <c r="AD1030" i="1" s="1"/>
  <c r="U1030" i="1"/>
  <c r="R1030" i="1"/>
  <c r="R532" i="1"/>
  <c r="Q532" i="1"/>
  <c r="AD532" i="1" s="1"/>
  <c r="U532" i="1"/>
  <c r="R520" i="1"/>
  <c r="Q520" i="1"/>
  <c r="AD520" i="1" s="1"/>
  <c r="U520" i="1"/>
  <c r="R512" i="1"/>
  <c r="U512" i="1"/>
  <c r="Q512" i="1"/>
  <c r="AD512" i="1" s="1"/>
  <c r="R504" i="1"/>
  <c r="U504" i="1"/>
  <c r="Q504" i="1"/>
  <c r="AD504" i="1" s="1"/>
  <c r="R496" i="1"/>
  <c r="U496" i="1"/>
  <c r="Q496" i="1"/>
  <c r="AD496" i="1" s="1"/>
  <c r="R488" i="1"/>
  <c r="U488" i="1"/>
  <c r="Q488" i="1"/>
  <c r="AD488" i="1" s="1"/>
  <c r="R480" i="1"/>
  <c r="U480" i="1"/>
  <c r="Q480" i="1"/>
  <c r="AD480" i="1" s="1"/>
  <c r="R472" i="1"/>
  <c r="U472" i="1"/>
  <c r="Q472" i="1"/>
  <c r="AD472" i="1" s="1"/>
  <c r="R462" i="1"/>
  <c r="Q462" i="1"/>
  <c r="AD462" i="1" s="1"/>
  <c r="U462" i="1"/>
  <c r="R454" i="1"/>
  <c r="Q454" i="1"/>
  <c r="AD454" i="1" s="1"/>
  <c r="U454" i="1"/>
  <c r="R442" i="1"/>
  <c r="Q442" i="1"/>
  <c r="AD442" i="1" s="1"/>
  <c r="U442" i="1"/>
  <c r="R434" i="1"/>
  <c r="U434" i="1"/>
  <c r="Q434" i="1"/>
  <c r="AD434" i="1" s="1"/>
  <c r="U1411" i="1"/>
  <c r="Q1411" i="1"/>
  <c r="AD1411" i="1" s="1"/>
  <c r="R1411" i="1"/>
  <c r="U639" i="1"/>
  <c r="Q639" i="1"/>
  <c r="AD639" i="1" s="1"/>
  <c r="R639" i="1"/>
  <c r="U631" i="1"/>
  <c r="Q631" i="1"/>
  <c r="AD631" i="1" s="1"/>
  <c r="R631" i="1"/>
  <c r="U623" i="1"/>
  <c r="Q623" i="1"/>
  <c r="AD623" i="1" s="1"/>
  <c r="R623" i="1"/>
  <c r="U615" i="1"/>
  <c r="Q615" i="1"/>
  <c r="AD615" i="1" s="1"/>
  <c r="R615" i="1"/>
  <c r="U607" i="1"/>
  <c r="Q607" i="1"/>
  <c r="AD607" i="1" s="1"/>
  <c r="R607" i="1"/>
  <c r="U599" i="1"/>
  <c r="Q599" i="1"/>
  <c r="AD599" i="1" s="1"/>
  <c r="R599" i="1"/>
  <c r="U591" i="1"/>
  <c r="Q591" i="1"/>
  <c r="AD591" i="1" s="1"/>
  <c r="R591" i="1"/>
  <c r="U583" i="1"/>
  <c r="Q583" i="1"/>
  <c r="AD583" i="1" s="1"/>
  <c r="R583" i="1"/>
  <c r="U575" i="1"/>
  <c r="Q575" i="1"/>
  <c r="AD575" i="1" s="1"/>
  <c r="R575" i="1"/>
  <c r="U567" i="1"/>
  <c r="Q567" i="1"/>
  <c r="AD567" i="1" s="1"/>
  <c r="R567" i="1"/>
  <c r="U559" i="1"/>
  <c r="Q559" i="1"/>
  <c r="AD559" i="1" s="1"/>
  <c r="R559" i="1"/>
  <c r="U551" i="1"/>
  <c r="Q551" i="1"/>
  <c r="AD551" i="1" s="1"/>
  <c r="R551" i="1"/>
  <c r="U505" i="1"/>
  <c r="R505" i="1"/>
  <c r="Q505" i="1"/>
  <c r="AD505" i="1" s="1"/>
  <c r="R497" i="1"/>
  <c r="Q497" i="1"/>
  <c r="AD497" i="1" s="1"/>
  <c r="U497" i="1"/>
  <c r="Q489" i="1"/>
  <c r="AD489" i="1" s="1"/>
  <c r="U489" i="1"/>
  <c r="R489" i="1"/>
  <c r="U481" i="1"/>
  <c r="R481" i="1"/>
  <c r="Q481" i="1"/>
  <c r="AD481" i="1" s="1"/>
  <c r="U473" i="1"/>
  <c r="R473" i="1"/>
  <c r="Q473" i="1"/>
  <c r="AD473" i="1" s="1"/>
  <c r="U453" i="1"/>
  <c r="R453" i="1"/>
  <c r="Q453" i="1"/>
  <c r="AD453" i="1" s="1"/>
  <c r="R445" i="1"/>
  <c r="Q445" i="1"/>
  <c r="AD445" i="1" s="1"/>
  <c r="U445" i="1"/>
  <c r="Q437" i="1"/>
  <c r="AD437" i="1" s="1"/>
  <c r="U437" i="1"/>
  <c r="R437" i="1"/>
  <c r="R93" i="1"/>
  <c r="Q93" i="1"/>
  <c r="AD93" i="1" s="1"/>
  <c r="U93" i="1"/>
  <c r="R85" i="1"/>
  <c r="Q85" i="1"/>
  <c r="AD85" i="1" s="1"/>
  <c r="U85" i="1"/>
  <c r="R77" i="1"/>
  <c r="Q77" i="1"/>
  <c r="AD77" i="1" s="1"/>
  <c r="U77" i="1"/>
  <c r="R57" i="1"/>
  <c r="Q57" i="1"/>
  <c r="AD57" i="1" s="1"/>
  <c r="U57" i="1"/>
  <c r="Q1230" i="1"/>
  <c r="AD1230" i="1" s="1"/>
  <c r="U1230" i="1"/>
  <c r="R1230" i="1"/>
  <c r="Q1200" i="1"/>
  <c r="AD1200" i="1" s="1"/>
  <c r="U1200" i="1"/>
  <c r="R1200" i="1"/>
  <c r="Q994" i="1"/>
  <c r="AD994" i="1" s="1"/>
  <c r="R994" i="1"/>
  <c r="U994" i="1"/>
  <c r="R829" i="1"/>
  <c r="U829" i="1"/>
  <c r="Q829" i="1"/>
  <c r="AD829" i="1" s="1"/>
  <c r="R821" i="1"/>
  <c r="U821" i="1"/>
  <c r="Q821" i="1"/>
  <c r="AD821" i="1" s="1"/>
  <c r="R813" i="1"/>
  <c r="U813" i="1"/>
  <c r="Q813" i="1"/>
  <c r="AD813" i="1" s="1"/>
  <c r="R805" i="1"/>
  <c r="U805" i="1"/>
  <c r="Q805" i="1"/>
  <c r="AD805" i="1" s="1"/>
  <c r="R797" i="1"/>
  <c r="U797" i="1"/>
  <c r="Q797" i="1"/>
  <c r="AD797" i="1" s="1"/>
  <c r="R789" i="1"/>
  <c r="U789" i="1"/>
  <c r="Q789" i="1"/>
  <c r="AD789" i="1" s="1"/>
  <c r="R781" i="1"/>
  <c r="U781" i="1"/>
  <c r="Q781" i="1"/>
  <c r="AD781" i="1" s="1"/>
  <c r="R773" i="1"/>
  <c r="U773" i="1"/>
  <c r="Q773" i="1"/>
  <c r="AD773" i="1" s="1"/>
  <c r="U720" i="1"/>
  <c r="R720" i="1"/>
  <c r="Q720" i="1"/>
  <c r="AD720" i="1" s="1"/>
  <c r="U716" i="1"/>
  <c r="R716" i="1"/>
  <c r="Q716" i="1"/>
  <c r="AD716" i="1" s="1"/>
  <c r="U712" i="1"/>
  <c r="R712" i="1"/>
  <c r="Q712" i="1"/>
  <c r="AD712" i="1" s="1"/>
  <c r="U708" i="1"/>
  <c r="R708" i="1"/>
  <c r="Q708" i="1"/>
  <c r="AD708" i="1" s="1"/>
  <c r="U704" i="1"/>
  <c r="R704" i="1"/>
  <c r="Q704" i="1"/>
  <c r="AD704" i="1" s="1"/>
  <c r="U700" i="1"/>
  <c r="R700" i="1"/>
  <c r="Q700" i="1"/>
  <c r="AD700" i="1" s="1"/>
  <c r="U696" i="1"/>
  <c r="R696" i="1"/>
  <c r="Q696" i="1"/>
  <c r="AD696" i="1" s="1"/>
  <c r="U692" i="1"/>
  <c r="Q692" i="1"/>
  <c r="AD692" i="1" s="1"/>
  <c r="R692" i="1"/>
  <c r="U688" i="1"/>
  <c r="R688" i="1"/>
  <c r="Q688" i="1"/>
  <c r="AD688" i="1" s="1"/>
  <c r="U684" i="1"/>
  <c r="Q684" i="1"/>
  <c r="AD684" i="1" s="1"/>
  <c r="R684" i="1"/>
  <c r="U1317" i="1"/>
  <c r="Q1317" i="1"/>
  <c r="AD1317" i="1" s="1"/>
  <c r="R1317" i="1"/>
  <c r="U900" i="1"/>
  <c r="Q900" i="1"/>
  <c r="AD900" i="1" s="1"/>
  <c r="R900" i="1"/>
  <c r="U884" i="1"/>
  <c r="Q884" i="1"/>
  <c r="AD884" i="1" s="1"/>
  <c r="R884" i="1"/>
  <c r="U868" i="1"/>
  <c r="Q868" i="1"/>
  <c r="AD868" i="1" s="1"/>
  <c r="R868" i="1"/>
  <c r="U852" i="1"/>
  <c r="Q852" i="1"/>
  <c r="AD852" i="1" s="1"/>
  <c r="R852" i="1"/>
  <c r="U836" i="1"/>
  <c r="Q836" i="1"/>
  <c r="AD836" i="1" s="1"/>
  <c r="R836" i="1"/>
  <c r="Q519" i="1"/>
  <c r="AD519" i="1" s="1"/>
  <c r="U519" i="1"/>
  <c r="R519" i="1"/>
  <c r="R503" i="1"/>
  <c r="U503" i="1"/>
  <c r="Q503" i="1"/>
  <c r="AD503" i="1" s="1"/>
  <c r="R471" i="1"/>
  <c r="U471" i="1"/>
  <c r="Q471" i="1"/>
  <c r="AD471" i="1" s="1"/>
  <c r="R427" i="1"/>
  <c r="Q427" i="1"/>
  <c r="AD427" i="1" s="1"/>
  <c r="U427" i="1"/>
  <c r="R419" i="1"/>
  <c r="Q419" i="1"/>
  <c r="AD419" i="1" s="1"/>
  <c r="U419" i="1"/>
  <c r="U678" i="1"/>
  <c r="Q678" i="1"/>
  <c r="AD678" i="1" s="1"/>
  <c r="R678" i="1"/>
  <c r="U646" i="1"/>
  <c r="Q646" i="1"/>
  <c r="AD646" i="1" s="1"/>
  <c r="R646" i="1"/>
  <c r="Q638" i="1"/>
  <c r="AD638" i="1" s="1"/>
  <c r="U638" i="1"/>
  <c r="R638" i="1"/>
  <c r="Q574" i="1"/>
  <c r="AD574" i="1" s="1"/>
  <c r="U574" i="1"/>
  <c r="R574" i="1"/>
  <c r="Q527" i="1"/>
  <c r="AD527" i="1" s="1"/>
  <c r="U527" i="1"/>
  <c r="R527" i="1"/>
  <c r="Q501" i="1"/>
  <c r="AD501" i="1" s="1"/>
  <c r="U501" i="1"/>
  <c r="R501" i="1"/>
  <c r="Q469" i="1"/>
  <c r="AD469" i="1" s="1"/>
  <c r="U469" i="1"/>
  <c r="R469" i="1"/>
  <c r="Q449" i="1"/>
  <c r="AD449" i="1" s="1"/>
  <c r="U449" i="1"/>
  <c r="R449" i="1"/>
  <c r="U429" i="1"/>
  <c r="R429" i="1"/>
  <c r="Q429" i="1"/>
  <c r="AD429" i="1" s="1"/>
  <c r="U421" i="1"/>
  <c r="R421" i="1"/>
  <c r="Q421" i="1"/>
  <c r="AD421" i="1" s="1"/>
  <c r="U679" i="1"/>
  <c r="Q679" i="1"/>
  <c r="AD679" i="1" s="1"/>
  <c r="R679" i="1"/>
  <c r="U671" i="1"/>
  <c r="Q671" i="1"/>
  <c r="AD671" i="1" s="1"/>
  <c r="R671" i="1"/>
  <c r="U663" i="1"/>
  <c r="Q663" i="1"/>
  <c r="AD663" i="1" s="1"/>
  <c r="R663" i="1"/>
  <c r="U655" i="1"/>
  <c r="Q655" i="1"/>
  <c r="AD655" i="1" s="1"/>
  <c r="R655" i="1"/>
  <c r="U647" i="1"/>
  <c r="Q647" i="1"/>
  <c r="AD647" i="1" s="1"/>
  <c r="R647" i="1"/>
  <c r="Q628" i="1"/>
  <c r="AD628" i="1" s="1"/>
  <c r="R628" i="1"/>
  <c r="U628" i="1"/>
  <c r="Q564" i="1"/>
  <c r="AD564" i="1" s="1"/>
  <c r="R564" i="1"/>
  <c r="U564" i="1"/>
  <c r="U543" i="1"/>
  <c r="R543" i="1"/>
  <c r="Q543" i="1"/>
  <c r="AD543" i="1" s="1"/>
  <c r="Q509" i="1"/>
  <c r="AD509" i="1" s="1"/>
  <c r="R509" i="1"/>
  <c r="U509" i="1"/>
  <c r="Q477" i="1"/>
  <c r="AD477" i="1" s="1"/>
  <c r="R477" i="1"/>
  <c r="U477" i="1"/>
  <c r="Q110" i="1"/>
  <c r="AD110" i="1" s="1"/>
  <c r="U110" i="1"/>
  <c r="R110" i="1"/>
  <c r="Q134" i="1"/>
  <c r="AD134" i="1" s="1"/>
  <c r="U134" i="1"/>
  <c r="R134" i="1"/>
  <c r="Q158" i="1"/>
  <c r="AD158" i="1" s="1"/>
  <c r="U158" i="1"/>
  <c r="R158" i="1"/>
  <c r="Q190" i="1"/>
  <c r="AD190" i="1" s="1"/>
  <c r="U190" i="1"/>
  <c r="R190" i="1"/>
  <c r="R2362" i="1"/>
  <c r="U2362" i="1"/>
  <c r="Q2362" i="1"/>
  <c r="AD2362" i="1" s="1"/>
  <c r="R1830" i="1"/>
  <c r="U1830" i="1"/>
  <c r="Q1830" i="1"/>
  <c r="AD1830" i="1" s="1"/>
  <c r="R1818" i="1"/>
  <c r="U1818" i="1"/>
  <c r="Q1818" i="1"/>
  <c r="AD1818" i="1" s="1"/>
  <c r="R1806" i="1"/>
  <c r="U1806" i="1"/>
  <c r="Q1806" i="1"/>
  <c r="AD1806" i="1" s="1"/>
  <c r="R1549" i="1"/>
  <c r="Q1549" i="1"/>
  <c r="AD1549" i="1" s="1"/>
  <c r="U1549" i="1"/>
  <c r="AD1342" i="1"/>
  <c r="Q1542" i="1"/>
  <c r="AD1542" i="1" s="1"/>
  <c r="U1542" i="1"/>
  <c r="R1542" i="1"/>
  <c r="U1466" i="1"/>
  <c r="Q1466" i="1"/>
  <c r="AD1466" i="1" s="1"/>
  <c r="R1466" i="1"/>
  <c r="U1468" i="1"/>
  <c r="Q1468" i="1"/>
  <c r="AD1468" i="1" s="1"/>
  <c r="R1468" i="1"/>
  <c r="U1287" i="1"/>
  <c r="Q1287" i="1"/>
  <c r="AD1287" i="1" s="1"/>
  <c r="R1287" i="1"/>
  <c r="U1255" i="1"/>
  <c r="Q1255" i="1"/>
  <c r="AD1255" i="1" s="1"/>
  <c r="R1255" i="1"/>
  <c r="U1387" i="1"/>
  <c r="Q1387" i="1"/>
  <c r="AD1387" i="1" s="1"/>
  <c r="R1387" i="1"/>
  <c r="R394" i="1"/>
  <c r="Q394" i="1"/>
  <c r="AD394" i="1" s="1"/>
  <c r="U394" i="1"/>
  <c r="R370" i="1"/>
  <c r="Q370" i="1"/>
  <c r="AD370" i="1" s="1"/>
  <c r="U370" i="1"/>
  <c r="R316" i="1"/>
  <c r="Q316" i="1"/>
  <c r="AD316" i="1" s="1"/>
  <c r="U316" i="1"/>
  <c r="R225" i="1"/>
  <c r="U225" i="1"/>
  <c r="Q225" i="1"/>
  <c r="AD225" i="1" s="1"/>
  <c r="R217" i="1"/>
  <c r="U217" i="1"/>
  <c r="Q217" i="1"/>
  <c r="AD217" i="1" s="1"/>
  <c r="R209" i="1"/>
  <c r="U209" i="1"/>
  <c r="Q209" i="1"/>
  <c r="AD209" i="1" s="1"/>
  <c r="R185" i="1"/>
  <c r="U185" i="1"/>
  <c r="Q185" i="1"/>
  <c r="AD185" i="1" s="1"/>
  <c r="R161" i="1"/>
  <c r="U161" i="1"/>
  <c r="Q161" i="1"/>
  <c r="AD161" i="1" s="1"/>
  <c r="R129" i="1"/>
  <c r="U129" i="1"/>
  <c r="Q129" i="1"/>
  <c r="AD129" i="1" s="1"/>
  <c r="R105" i="1"/>
  <c r="U105" i="1"/>
  <c r="Q105" i="1"/>
  <c r="AD105" i="1" s="1"/>
  <c r="R35" i="1"/>
  <c r="U35" i="1"/>
  <c r="Q35" i="1"/>
  <c r="AD35" i="1" s="1"/>
  <c r="Q1044" i="1"/>
  <c r="AD1044" i="1" s="1"/>
  <c r="R1044" i="1"/>
  <c r="U1044" i="1"/>
  <c r="R931" i="1"/>
  <c r="Q931" i="1"/>
  <c r="AD931" i="1" s="1"/>
  <c r="U931" i="1"/>
  <c r="R907" i="1"/>
  <c r="Q907" i="1"/>
  <c r="AD907" i="1" s="1"/>
  <c r="U907" i="1"/>
  <c r="R883" i="1"/>
  <c r="Q883" i="1"/>
  <c r="AD883" i="1" s="1"/>
  <c r="U883" i="1"/>
  <c r="R859" i="1"/>
  <c r="Q859" i="1"/>
  <c r="AD859" i="1" s="1"/>
  <c r="U859" i="1"/>
  <c r="R835" i="1"/>
  <c r="Q835" i="1"/>
  <c r="AD835" i="1" s="1"/>
  <c r="U835" i="1"/>
  <c r="U924" i="1"/>
  <c r="Q924" i="1"/>
  <c r="AD924" i="1" s="1"/>
  <c r="R924" i="1"/>
  <c r="U888" i="1"/>
  <c r="Q888" i="1"/>
  <c r="AD888" i="1" s="1"/>
  <c r="R888" i="1"/>
  <c r="U840" i="1"/>
  <c r="Q840" i="1"/>
  <c r="AD840" i="1" s="1"/>
  <c r="R840" i="1"/>
  <c r="U673" i="1"/>
  <c r="Q673" i="1"/>
  <c r="AD673" i="1" s="1"/>
  <c r="R673" i="1"/>
  <c r="U657" i="1"/>
  <c r="Q657" i="1"/>
  <c r="AD657" i="1" s="1"/>
  <c r="R657" i="1"/>
  <c r="Q604" i="1"/>
  <c r="AD604" i="1" s="1"/>
  <c r="R604" i="1"/>
  <c r="U604" i="1"/>
  <c r="R2426" i="1"/>
  <c r="Q2426" i="1"/>
  <c r="AD2426" i="1" s="1"/>
  <c r="U2426" i="1"/>
  <c r="R2414" i="1"/>
  <c r="Q2414" i="1"/>
  <c r="AD2414" i="1" s="1"/>
  <c r="U2414" i="1"/>
  <c r="R2330" i="1"/>
  <c r="Q2330" i="1"/>
  <c r="AD2330" i="1" s="1"/>
  <c r="U2330" i="1"/>
  <c r="R2322" i="1"/>
  <c r="Q2322" i="1"/>
  <c r="AD2322" i="1" s="1"/>
  <c r="U2322" i="1"/>
  <c r="R2314" i="1"/>
  <c r="U2314" i="1"/>
  <c r="Q2314" i="1"/>
  <c r="AD2314" i="1" s="1"/>
  <c r="R2306" i="1"/>
  <c r="U2306" i="1"/>
  <c r="Q2306" i="1"/>
  <c r="AD2306" i="1" s="1"/>
  <c r="R2298" i="1"/>
  <c r="U2298" i="1"/>
  <c r="Q2298" i="1"/>
  <c r="AD2298" i="1" s="1"/>
  <c r="R2290" i="1"/>
  <c r="Q2290" i="1"/>
  <c r="AD2290" i="1" s="1"/>
  <c r="U2290" i="1"/>
  <c r="R2282" i="1"/>
  <c r="Q2282" i="1"/>
  <c r="AD2282" i="1" s="1"/>
  <c r="U2282" i="1"/>
  <c r="R2274" i="1"/>
  <c r="U2274" i="1"/>
  <c r="Q2274" i="1"/>
  <c r="AD2274" i="1" s="1"/>
  <c r="R2266" i="1"/>
  <c r="U2266" i="1"/>
  <c r="Q2266" i="1"/>
  <c r="AD2266" i="1" s="1"/>
  <c r="R2254" i="1"/>
  <c r="U2254" i="1"/>
  <c r="Q2254" i="1"/>
  <c r="AD2254" i="1" s="1"/>
  <c r="R2246" i="1"/>
  <c r="Q2246" i="1"/>
  <c r="AD2246" i="1" s="1"/>
  <c r="U2246" i="1"/>
  <c r="U2381" i="1"/>
  <c r="Q2381" i="1"/>
  <c r="AD2381" i="1" s="1"/>
  <c r="R2381" i="1"/>
  <c r="U2365" i="1"/>
  <c r="Q2365" i="1"/>
  <c r="AD2365" i="1" s="1"/>
  <c r="R2365" i="1"/>
  <c r="R2220" i="1"/>
  <c r="Q2220" i="1"/>
  <c r="AD2220" i="1" s="1"/>
  <c r="U2220" i="1"/>
  <c r="U2341" i="1"/>
  <c r="Q2341" i="1"/>
  <c r="AD2341" i="1" s="1"/>
  <c r="R2341" i="1"/>
  <c r="R2036" i="1"/>
  <c r="U2036" i="1"/>
  <c r="Q2036" i="1"/>
  <c r="AD2036" i="1" s="1"/>
  <c r="R2014" i="1"/>
  <c r="U2014" i="1"/>
  <c r="Q2014" i="1"/>
  <c r="AD2014" i="1" s="1"/>
  <c r="R2006" i="1"/>
  <c r="U2006" i="1"/>
  <c r="Q2006" i="1"/>
  <c r="AD2006" i="1" s="1"/>
  <c r="Q2187" i="1"/>
  <c r="AD2187" i="1" s="1"/>
  <c r="U2187" i="1"/>
  <c r="R2187" i="1"/>
  <c r="Q2123" i="1"/>
  <c r="AD2123" i="1" s="1"/>
  <c r="U2123" i="1"/>
  <c r="R2123" i="1"/>
  <c r="U2233" i="1"/>
  <c r="Q2233" i="1"/>
  <c r="AD2233" i="1" s="1"/>
  <c r="R2233" i="1"/>
  <c r="R2157" i="1"/>
  <c r="Q2157" i="1"/>
  <c r="AD2157" i="1" s="1"/>
  <c r="U2157" i="1"/>
  <c r="R2125" i="1"/>
  <c r="Q2125" i="1"/>
  <c r="AD2125" i="1" s="1"/>
  <c r="U2125" i="1"/>
  <c r="U2079" i="1"/>
  <c r="Q2079" i="1"/>
  <c r="AD2079" i="1" s="1"/>
  <c r="R2079" i="1"/>
  <c r="U2065" i="1"/>
  <c r="Q2065" i="1"/>
  <c r="AD2065" i="1" s="1"/>
  <c r="R2065" i="1"/>
  <c r="U2102" i="1"/>
  <c r="Q2102" i="1"/>
  <c r="AD2102" i="1" s="1"/>
  <c r="R2102" i="1"/>
  <c r="U1940" i="1"/>
  <c r="Q1940" i="1"/>
  <c r="AD1940" i="1" s="1"/>
  <c r="R1940" i="1"/>
  <c r="U1770" i="1"/>
  <c r="Q1770" i="1"/>
  <c r="AD1770" i="1" s="1"/>
  <c r="R1770" i="1"/>
  <c r="U1245" i="1"/>
  <c r="Q1245" i="1"/>
  <c r="AD1245" i="1" s="1"/>
  <c r="R1245" i="1"/>
  <c r="U1237" i="1"/>
  <c r="Q1237" i="1"/>
  <c r="AD1237" i="1" s="1"/>
  <c r="R1237" i="1"/>
  <c r="U1229" i="1"/>
  <c r="Q1229" i="1"/>
  <c r="AD1229" i="1" s="1"/>
  <c r="R1229" i="1"/>
  <c r="U1221" i="1"/>
  <c r="Q1221" i="1"/>
  <c r="AD1221" i="1" s="1"/>
  <c r="R1221" i="1"/>
  <c r="U1213" i="1"/>
  <c r="Q1213" i="1"/>
  <c r="AD1213" i="1" s="1"/>
  <c r="R1213" i="1"/>
  <c r="U1205" i="1"/>
  <c r="Q1205" i="1"/>
  <c r="AD1205" i="1" s="1"/>
  <c r="R1205" i="1"/>
  <c r="U1197" i="1"/>
  <c r="Q1197" i="1"/>
  <c r="AD1197" i="1" s="1"/>
  <c r="R1197" i="1"/>
  <c r="U1189" i="1"/>
  <c r="Q1189" i="1"/>
  <c r="AD1189" i="1" s="1"/>
  <c r="R1189" i="1"/>
  <c r="U1181" i="1"/>
  <c r="Q1181" i="1"/>
  <c r="AD1181" i="1" s="1"/>
  <c r="R1181" i="1"/>
  <c r="U1173" i="1"/>
  <c r="Q1173" i="1"/>
  <c r="AD1173" i="1" s="1"/>
  <c r="R1173" i="1"/>
  <c r="U1165" i="1"/>
  <c r="Q1165" i="1"/>
  <c r="AD1165" i="1" s="1"/>
  <c r="R1165" i="1"/>
  <c r="U1157" i="1"/>
  <c r="Q1157" i="1"/>
  <c r="AD1157" i="1" s="1"/>
  <c r="R1157" i="1"/>
  <c r="U1149" i="1"/>
  <c r="Q1149" i="1"/>
  <c r="AD1149" i="1" s="1"/>
  <c r="R1149" i="1"/>
  <c r="U1141" i="1"/>
  <c r="Q1141" i="1"/>
  <c r="AD1141" i="1" s="1"/>
  <c r="R1141" i="1"/>
  <c r="U1133" i="1"/>
  <c r="Q1133" i="1"/>
  <c r="AD1133" i="1" s="1"/>
  <c r="R1133" i="1"/>
  <c r="U1125" i="1"/>
  <c r="Q1125" i="1"/>
  <c r="AD1125" i="1" s="1"/>
  <c r="R1125" i="1"/>
  <c r="U1117" i="1"/>
  <c r="Q1117" i="1"/>
  <c r="AD1117" i="1" s="1"/>
  <c r="R1117" i="1"/>
  <c r="U1109" i="1"/>
  <c r="Q1109" i="1"/>
  <c r="AD1109" i="1" s="1"/>
  <c r="R1109" i="1"/>
  <c r="U1101" i="1"/>
  <c r="Q1101" i="1"/>
  <c r="AD1101" i="1" s="1"/>
  <c r="R1101" i="1"/>
  <c r="U1093" i="1"/>
  <c r="Q1093" i="1"/>
  <c r="AD1093" i="1" s="1"/>
  <c r="R1093" i="1"/>
  <c r="U1085" i="1"/>
  <c r="Q1085" i="1"/>
  <c r="AD1085" i="1" s="1"/>
  <c r="R1085" i="1"/>
  <c r="Q1218" i="1"/>
  <c r="AD1218" i="1" s="1"/>
  <c r="U1218" i="1"/>
  <c r="R1218" i="1"/>
  <c r="Q1154" i="1"/>
  <c r="AD1154" i="1" s="1"/>
  <c r="U1154" i="1"/>
  <c r="R1154" i="1"/>
  <c r="Q1090" i="1"/>
  <c r="AD1090" i="1" s="1"/>
  <c r="U1090" i="1"/>
  <c r="R1090" i="1"/>
  <c r="Q1078" i="1"/>
  <c r="AD1078" i="1" s="1"/>
  <c r="U1078" i="1"/>
  <c r="R1078" i="1"/>
  <c r="Q1014" i="1"/>
  <c r="AD1014" i="1" s="1"/>
  <c r="U1014" i="1"/>
  <c r="R1014" i="1"/>
  <c r="R542" i="1"/>
  <c r="U542" i="1"/>
  <c r="Q542" i="1"/>
  <c r="AD542" i="1" s="1"/>
  <c r="R534" i="1"/>
  <c r="U534" i="1"/>
  <c r="Q534" i="1"/>
  <c r="AD534" i="1" s="1"/>
  <c r="R526" i="1"/>
  <c r="Q526" i="1"/>
  <c r="AD526" i="1" s="1"/>
  <c r="U526" i="1"/>
  <c r="R518" i="1"/>
  <c r="Q518" i="1"/>
  <c r="AD518" i="1" s="1"/>
  <c r="U518" i="1"/>
  <c r="R510" i="1"/>
  <c r="U510" i="1"/>
  <c r="Q510" i="1"/>
  <c r="AD510" i="1" s="1"/>
  <c r="R502" i="1"/>
  <c r="Q502" i="1"/>
  <c r="AD502" i="1" s="1"/>
  <c r="U502" i="1"/>
  <c r="R498" i="1"/>
  <c r="Q498" i="1"/>
  <c r="AD498" i="1" s="1"/>
  <c r="U498" i="1"/>
  <c r="R490" i="1"/>
  <c r="Q490" i="1"/>
  <c r="AD490" i="1" s="1"/>
  <c r="U490" i="1"/>
  <c r="R482" i="1"/>
  <c r="Q482" i="1"/>
  <c r="AD482" i="1" s="1"/>
  <c r="U482" i="1"/>
  <c r="R478" i="1"/>
  <c r="U478" i="1"/>
  <c r="Q478" i="1"/>
  <c r="AD478" i="1" s="1"/>
  <c r="R470" i="1"/>
  <c r="Q470" i="1"/>
  <c r="AD470" i="1" s="1"/>
  <c r="U470" i="1"/>
  <c r="R456" i="1"/>
  <c r="U456" i="1"/>
  <c r="Q456" i="1"/>
  <c r="AD456" i="1" s="1"/>
  <c r="R448" i="1"/>
  <c r="Q448" i="1"/>
  <c r="AD448" i="1" s="1"/>
  <c r="U448" i="1"/>
  <c r="R440" i="1"/>
  <c r="Q440" i="1"/>
  <c r="AD440" i="1" s="1"/>
  <c r="U440" i="1"/>
  <c r="R432" i="1"/>
  <c r="U432" i="1"/>
  <c r="Q432" i="1"/>
  <c r="AD432" i="1" s="1"/>
  <c r="Q1132" i="1"/>
  <c r="AD1132" i="1" s="1"/>
  <c r="U1132" i="1"/>
  <c r="R1132" i="1"/>
  <c r="Q1066" i="1"/>
  <c r="AD1066" i="1" s="1"/>
  <c r="R1066" i="1"/>
  <c r="U1066" i="1"/>
  <c r="U954" i="1"/>
  <c r="Q954" i="1"/>
  <c r="AD954" i="1" s="1"/>
  <c r="R954" i="1"/>
  <c r="U828" i="1"/>
  <c r="Q828" i="1"/>
  <c r="AD828" i="1" s="1"/>
  <c r="R828" i="1"/>
  <c r="U637" i="1"/>
  <c r="Q637" i="1"/>
  <c r="AD637" i="1" s="1"/>
  <c r="R637" i="1"/>
  <c r="U629" i="1"/>
  <c r="Q629" i="1"/>
  <c r="AD629" i="1" s="1"/>
  <c r="R629" i="1"/>
  <c r="U621" i="1"/>
  <c r="Q621" i="1"/>
  <c r="AD621" i="1" s="1"/>
  <c r="R621" i="1"/>
  <c r="U609" i="1"/>
  <c r="Q609" i="1"/>
  <c r="AD609" i="1" s="1"/>
  <c r="R609" i="1"/>
  <c r="U601" i="1"/>
  <c r="Q601" i="1"/>
  <c r="AD601" i="1" s="1"/>
  <c r="R601" i="1"/>
  <c r="U593" i="1"/>
  <c r="Q593" i="1"/>
  <c r="AD593" i="1" s="1"/>
  <c r="R593" i="1"/>
  <c r="U585" i="1"/>
  <c r="Q585" i="1"/>
  <c r="AD585" i="1" s="1"/>
  <c r="R585" i="1"/>
  <c r="U577" i="1"/>
  <c r="Q577" i="1"/>
  <c r="AD577" i="1" s="1"/>
  <c r="R577" i="1"/>
  <c r="U569" i="1"/>
  <c r="Q569" i="1"/>
  <c r="AD569" i="1" s="1"/>
  <c r="R569" i="1"/>
  <c r="U561" i="1"/>
  <c r="Q561" i="1"/>
  <c r="AD561" i="1" s="1"/>
  <c r="R561" i="1"/>
  <c r="U553" i="1"/>
  <c r="Q553" i="1"/>
  <c r="AD553" i="1" s="1"/>
  <c r="R553" i="1"/>
  <c r="Q1236" i="1"/>
  <c r="AD1236" i="1" s="1"/>
  <c r="U1236" i="1"/>
  <c r="R1236" i="1"/>
  <c r="Q1166" i="1"/>
  <c r="AD1166" i="1" s="1"/>
  <c r="U1166" i="1"/>
  <c r="R1166" i="1"/>
  <c r="Q1136" i="1"/>
  <c r="AD1136" i="1" s="1"/>
  <c r="U1136" i="1"/>
  <c r="R1136" i="1"/>
  <c r="R833" i="1"/>
  <c r="U833" i="1"/>
  <c r="Q833" i="1"/>
  <c r="AD833" i="1" s="1"/>
  <c r="R825" i="1"/>
  <c r="U825" i="1"/>
  <c r="Q825" i="1"/>
  <c r="AD825" i="1" s="1"/>
  <c r="R817" i="1"/>
  <c r="U817" i="1"/>
  <c r="Q817" i="1"/>
  <c r="AD817" i="1" s="1"/>
  <c r="R809" i="1"/>
  <c r="U809" i="1"/>
  <c r="Q809" i="1"/>
  <c r="AD809" i="1" s="1"/>
  <c r="R801" i="1"/>
  <c r="U801" i="1"/>
  <c r="Q801" i="1"/>
  <c r="AD801" i="1" s="1"/>
  <c r="R793" i="1"/>
  <c r="U793" i="1"/>
  <c r="Q793" i="1"/>
  <c r="AD793" i="1" s="1"/>
  <c r="R785" i="1"/>
  <c r="U785" i="1"/>
  <c r="Q785" i="1"/>
  <c r="AD785" i="1" s="1"/>
  <c r="R777" i="1"/>
  <c r="U777" i="1"/>
  <c r="Q777" i="1"/>
  <c r="AD777" i="1" s="1"/>
  <c r="U722" i="1"/>
  <c r="Q722" i="1"/>
  <c r="AD722" i="1" s="1"/>
  <c r="R722" i="1"/>
  <c r="U718" i="1"/>
  <c r="R718" i="1"/>
  <c r="Q718" i="1"/>
  <c r="AD718" i="1" s="1"/>
  <c r="U714" i="1"/>
  <c r="Q714" i="1"/>
  <c r="AD714" i="1" s="1"/>
  <c r="R714" i="1"/>
  <c r="U710" i="1"/>
  <c r="Q710" i="1"/>
  <c r="AD710" i="1" s="1"/>
  <c r="R710" i="1"/>
  <c r="U706" i="1"/>
  <c r="Q706" i="1"/>
  <c r="AD706" i="1" s="1"/>
  <c r="R706" i="1"/>
  <c r="U702" i="1"/>
  <c r="Q702" i="1"/>
  <c r="AD702" i="1" s="1"/>
  <c r="R702" i="1"/>
  <c r="U698" i="1"/>
  <c r="R698" i="1"/>
  <c r="Q698" i="1"/>
  <c r="AD698" i="1" s="1"/>
  <c r="U694" i="1"/>
  <c r="R694" i="1"/>
  <c r="Q694" i="1"/>
  <c r="AD694" i="1" s="1"/>
  <c r="U690" i="1"/>
  <c r="R690" i="1"/>
  <c r="Q690" i="1"/>
  <c r="AD690" i="1" s="1"/>
  <c r="U686" i="1"/>
  <c r="R686" i="1"/>
  <c r="Q686" i="1"/>
  <c r="AD686" i="1" s="1"/>
  <c r="U682" i="1"/>
  <c r="R682" i="1"/>
  <c r="Q682" i="1"/>
  <c r="AD682" i="1" s="1"/>
  <c r="Q1040" i="1"/>
  <c r="AD1040" i="1" s="1"/>
  <c r="U1040" i="1"/>
  <c r="R1040" i="1"/>
  <c r="R819" i="1"/>
  <c r="Q819" i="1"/>
  <c r="AD819" i="1" s="1"/>
  <c r="U819" i="1"/>
  <c r="Q1092" i="1"/>
  <c r="AD1092" i="1" s="1"/>
  <c r="U1092" i="1"/>
  <c r="R1092" i="1"/>
  <c r="Q1042" i="1"/>
  <c r="AD1042" i="1" s="1"/>
  <c r="R1042" i="1"/>
  <c r="U1042" i="1"/>
  <c r="Q616" i="1"/>
  <c r="AD616" i="1" s="1"/>
  <c r="U616" i="1"/>
  <c r="R616" i="1"/>
  <c r="Q552" i="1"/>
  <c r="AD552" i="1" s="1"/>
  <c r="U552" i="1"/>
  <c r="R552" i="1"/>
  <c r="U715" i="1"/>
  <c r="Q715" i="1"/>
  <c r="AD715" i="1" s="1"/>
  <c r="R715" i="1"/>
  <c r="U699" i="1"/>
  <c r="Q699" i="1"/>
  <c r="AD699" i="1" s="1"/>
  <c r="R699" i="1"/>
  <c r="U695" i="1"/>
  <c r="Q695" i="1"/>
  <c r="AD695" i="1" s="1"/>
  <c r="R695" i="1"/>
  <c r="Q586" i="1"/>
  <c r="AD586" i="1" s="1"/>
  <c r="R586" i="1"/>
  <c r="U586" i="1"/>
  <c r="Q548" i="1"/>
  <c r="AD548" i="1" s="1"/>
  <c r="R548" i="1"/>
  <c r="U548" i="1"/>
  <c r="U2402" i="1"/>
  <c r="Q2402" i="1"/>
  <c r="AD2402" i="1" s="1"/>
  <c r="R2402" i="1"/>
  <c r="R2230" i="1"/>
  <c r="U2230" i="1"/>
  <c r="Q2230" i="1"/>
  <c r="AD2230" i="1" s="1"/>
  <c r="U2217" i="1"/>
  <c r="Q2217" i="1"/>
  <c r="AD2217" i="1" s="1"/>
  <c r="R2217" i="1"/>
  <c r="R2020" i="1"/>
  <c r="U2020" i="1"/>
  <c r="Q2020" i="1"/>
  <c r="AD2020" i="1" s="1"/>
  <c r="Q1070" i="1"/>
  <c r="AD1070" i="1" s="1"/>
  <c r="U1070" i="1"/>
  <c r="R1070" i="1"/>
  <c r="Q1038" i="1"/>
  <c r="AD1038" i="1" s="1"/>
  <c r="U1038" i="1"/>
  <c r="R1038" i="1"/>
  <c r="Q1006" i="1"/>
  <c r="AD1006" i="1" s="1"/>
  <c r="U1006" i="1"/>
  <c r="R1006" i="1"/>
  <c r="U983" i="1"/>
  <c r="R983" i="1"/>
  <c r="Q983" i="1"/>
  <c r="AD983" i="1" s="1"/>
  <c r="U959" i="1"/>
  <c r="R959" i="1"/>
  <c r="Q959" i="1"/>
  <c r="AD959" i="1" s="1"/>
  <c r="Q1222" i="1"/>
  <c r="AD1222" i="1" s="1"/>
  <c r="U1222" i="1"/>
  <c r="R1222" i="1"/>
  <c r="Q1192" i="1"/>
  <c r="AD1192" i="1" s="1"/>
  <c r="U1192" i="1"/>
  <c r="R1192" i="1"/>
  <c r="Q1164" i="1"/>
  <c r="AD1164" i="1" s="1"/>
  <c r="U1164" i="1"/>
  <c r="R1164" i="1"/>
  <c r="R424" i="1"/>
  <c r="Q424" i="1"/>
  <c r="AD424" i="1" s="1"/>
  <c r="U424" i="1"/>
  <c r="R390" i="1"/>
  <c r="Q390" i="1"/>
  <c r="AD390" i="1" s="1"/>
  <c r="U390" i="1"/>
  <c r="R374" i="1"/>
  <c r="Q374" i="1"/>
  <c r="AD374" i="1" s="1"/>
  <c r="U374" i="1"/>
  <c r="AD231" i="1"/>
  <c r="R201" i="1"/>
  <c r="U201" i="1"/>
  <c r="Q201" i="1"/>
  <c r="AD201" i="1" s="1"/>
  <c r="R193" i="1"/>
  <c r="U193" i="1"/>
  <c r="Q193" i="1"/>
  <c r="AD193" i="1" s="1"/>
  <c r="R169" i="1"/>
  <c r="U169" i="1"/>
  <c r="Q169" i="1"/>
  <c r="AD169" i="1" s="1"/>
  <c r="R153" i="1"/>
  <c r="U153" i="1"/>
  <c r="Q153" i="1"/>
  <c r="AD153" i="1" s="1"/>
  <c r="R137" i="1"/>
  <c r="U137" i="1"/>
  <c r="Q137" i="1"/>
  <c r="AD137" i="1" s="1"/>
  <c r="R113" i="1"/>
  <c r="U113" i="1"/>
  <c r="Q113" i="1"/>
  <c r="AD113" i="1" s="1"/>
  <c r="R65" i="1"/>
  <c r="Q65" i="1"/>
  <c r="AD65" i="1" s="1"/>
  <c r="U65" i="1"/>
  <c r="R51" i="1"/>
  <c r="U51" i="1"/>
  <c r="Q51" i="1"/>
  <c r="AD51" i="1" s="1"/>
  <c r="R27" i="1"/>
  <c r="U27" i="1"/>
  <c r="Q27" i="1"/>
  <c r="AD27" i="1" s="1"/>
  <c r="R915" i="1"/>
  <c r="Q915" i="1"/>
  <c r="AD915" i="1" s="1"/>
  <c r="U915" i="1"/>
  <c r="R891" i="1"/>
  <c r="Q891" i="1"/>
  <c r="AD891" i="1" s="1"/>
  <c r="U891" i="1"/>
  <c r="R867" i="1"/>
  <c r="Q867" i="1"/>
  <c r="AD867" i="1" s="1"/>
  <c r="U867" i="1"/>
  <c r="R843" i="1"/>
  <c r="Q843" i="1"/>
  <c r="AD843" i="1" s="1"/>
  <c r="U843" i="1"/>
  <c r="Q1068" i="1"/>
  <c r="AD1068" i="1" s="1"/>
  <c r="U1068" i="1"/>
  <c r="R1068" i="1"/>
  <c r="U665" i="1"/>
  <c r="Q665" i="1"/>
  <c r="AD665" i="1" s="1"/>
  <c r="R665" i="1"/>
  <c r="U649" i="1"/>
  <c r="Q649" i="1"/>
  <c r="AD649" i="1" s="1"/>
  <c r="R649" i="1"/>
  <c r="Q457" i="1"/>
  <c r="AD457" i="1" s="1"/>
  <c r="R457" i="1"/>
  <c r="U457" i="1"/>
  <c r="U668" i="1"/>
  <c r="R668" i="1"/>
  <c r="Q668" i="1"/>
  <c r="AD668" i="1" s="1"/>
  <c r="U652" i="1"/>
  <c r="R652" i="1"/>
  <c r="Q652" i="1"/>
  <c r="AD652" i="1" s="1"/>
  <c r="U317" i="1"/>
  <c r="R317" i="1"/>
  <c r="Q317" i="1"/>
  <c r="AD317" i="1" s="1"/>
  <c r="R945" i="1"/>
  <c r="U945" i="1"/>
  <c r="Q945" i="1"/>
  <c r="AD945" i="1" s="1"/>
  <c r="P3" i="1" l="1"/>
  <c r="AD78" i="1"/>
  <c r="AD3" i="1" s="1"/>
</calcChain>
</file>

<file path=xl/sharedStrings.xml><?xml version="1.0" encoding="utf-8"?>
<sst xmlns="http://schemas.openxmlformats.org/spreadsheetml/2006/main" count="19555" uniqueCount="4199">
  <si>
    <t>TANGGAL ACUAN</t>
  </si>
  <si>
    <t>tanggal</t>
  </si>
  <si>
    <t>Tanggal, hari</t>
  </si>
  <si>
    <t>UU 6 TH. 2014</t>
  </si>
  <si>
    <t>UU 32 TH. 2004, PERDA 12 TH. 2006, PERBUP 21 TH. 2007</t>
  </si>
  <si>
    <t>UU 22 TH. 1999, PERDA 11 TH. 2001, KEPBUP 13 TH. 2002</t>
  </si>
  <si>
    <t>UU 5 TH. 1979, PERDA 11 TH. 2001</t>
  </si>
  <si>
    <t>No.</t>
  </si>
  <si>
    <t>KECAMATAN</t>
  </si>
  <si>
    <t>DESA</t>
  </si>
  <si>
    <t>JABATAN</t>
  </si>
  <si>
    <t>NAMA</t>
  </si>
  <si>
    <t>JENIS
KELAMIN</t>
  </si>
  <si>
    <t>TEMPAT LAHIR</t>
  </si>
  <si>
    <t>TGL LAHIR</t>
  </si>
  <si>
    <t>ALAMAT</t>
  </si>
  <si>
    <t>No. TELP.</t>
  </si>
  <si>
    <t>PENDIDIKAN</t>
  </si>
  <si>
    <t>No. SK</t>
  </si>
  <si>
    <t>TGL SK</t>
  </si>
  <si>
    <t>USIA SAAT INI</t>
  </si>
  <si>
    <t>MASA JABATAN SAAT INI</t>
  </si>
  <si>
    <t>TGL. PENSIUN (usia)</t>
  </si>
  <si>
    <t>Column2</t>
  </si>
  <si>
    <t>KET. KURANG LEBIH (hari)</t>
  </si>
  <si>
    <t>TGL. PENSIUN ( usia )</t>
  </si>
  <si>
    <t>Column3</t>
  </si>
  <si>
    <t>KET.KURANG LEBIH (hari)</t>
  </si>
  <si>
    <t>TGL.PENSIUN (usia)</t>
  </si>
  <si>
    <t>Column4</t>
  </si>
  <si>
    <t>TGL. PENSIUN (jabatan)</t>
  </si>
  <si>
    <t>Column5</t>
  </si>
  <si>
    <t>TGL.PENSIUN (usia )</t>
  </si>
  <si>
    <t>Column6</t>
  </si>
  <si>
    <t>TGL. PENSIUN (jabatan )</t>
  </si>
  <si>
    <t>Column7</t>
  </si>
  <si>
    <t>KET_PENSIUN</t>
  </si>
  <si>
    <t>DONOROJO</t>
  </si>
  <si>
    <t>WIDORO</t>
  </si>
  <si>
    <t>KEPALA DESA</t>
  </si>
  <si>
    <t>MAHMUDI</t>
  </si>
  <si>
    <t>LAKI-LAKI</t>
  </si>
  <si>
    <t>PACITAN</t>
  </si>
  <si>
    <t>SLTA</t>
  </si>
  <si>
    <t>188.45/1755/KPTS/408.12/2019</t>
  </si>
  <si>
    <t>SEKRETARIS DESA</t>
  </si>
  <si>
    <t>KOMADI</t>
  </si>
  <si>
    <t>140/04/KPTS/408.61.12/2019</t>
  </si>
  <si>
    <t>KASI PEMERINTAHAN</t>
  </si>
  <si>
    <t>ENIATI</t>
  </si>
  <si>
    <t>PEREMPUAN</t>
  </si>
  <si>
    <t>141/11/KPTS/408.61.12/2018</t>
  </si>
  <si>
    <t>KASI KESEJAHTERAAN RAKYAT</t>
  </si>
  <si>
    <t>WAKIDI</t>
  </si>
  <si>
    <t>KASI PELAYANAN</t>
  </si>
  <si>
    <t>SUPARNO</t>
  </si>
  <si>
    <t>S.1</t>
  </si>
  <si>
    <t>KAUR KEUANGAN</t>
  </si>
  <si>
    <t>MARFUAH</t>
  </si>
  <si>
    <t>KAUR PERENCANAAN</t>
  </si>
  <si>
    <t>WAKINO</t>
  </si>
  <si>
    <t>KAUR TATA USAHA DAN  UMUM</t>
  </si>
  <si>
    <t>SRI MULYANI</t>
  </si>
  <si>
    <t>KEPALA DUSUN</t>
  </si>
  <si>
    <t>SUNARDI</t>
  </si>
  <si>
    <t>NOMOR 03 TAHUN 2008</t>
  </si>
  <si>
    <t>SUYADI</t>
  </si>
  <si>
    <t>140/10/KPTS/408.61.12/2018</t>
  </si>
  <si>
    <t>ADI SUCIANTO</t>
  </si>
  <si>
    <t>100.3.3/37/KPTS/408.61.12/2023</t>
  </si>
  <si>
    <t>SUKADI</t>
  </si>
  <si>
    <t>SOKIRAN</t>
  </si>
  <si>
    <t>06 TAHUN 2008</t>
  </si>
  <si>
    <t>SLAMET</t>
  </si>
  <si>
    <t>SUMARNO</t>
  </si>
  <si>
    <t>141/02/408.61.01/2013</t>
  </si>
  <si>
    <t>KUSWANTO</t>
  </si>
  <si>
    <t>141/15/KPTS/408.61.12/2021</t>
  </si>
  <si>
    <t>SAWAHAN</t>
  </si>
  <si>
    <t>TEGUH, S.I.P</t>
  </si>
  <si>
    <t>188.45/1753/KPTS/408.12/2019</t>
  </si>
  <si>
    <t>BAYU ARDI NUGROHO, S.K.M</t>
  </si>
  <si>
    <t>141/11/KPTS/408.61.8/2019</t>
  </si>
  <si>
    <t>SLAMET SANYOTO</t>
  </si>
  <si>
    <t>16/03/1968</t>
  </si>
  <si>
    <t>140/91/KPTS/408.61.8/2018</t>
  </si>
  <si>
    <t>DIDIK HARIANTO</t>
  </si>
  <si>
    <t>SULISTIARINI</t>
  </si>
  <si>
    <t>SUYONO</t>
  </si>
  <si>
    <t>31/07/1980</t>
  </si>
  <si>
    <t>D.II</t>
  </si>
  <si>
    <t>TUHARNO</t>
  </si>
  <si>
    <t>20/04/1986</t>
  </si>
  <si>
    <t>SLTP</t>
  </si>
  <si>
    <t>SARWANTO</t>
  </si>
  <si>
    <t>SUYUD</t>
  </si>
  <si>
    <t>31/10/1978</t>
  </si>
  <si>
    <t>141/22/KPTS/408.61.02/2016</t>
  </si>
  <si>
    <t>RUDI HARTONO</t>
  </si>
  <si>
    <t>141/12/KPTS/408.61.8/2021</t>
  </si>
  <si>
    <t>DANANG SAPUTRA</t>
  </si>
  <si>
    <t>141/21/KPTS/408.61.02/2016</t>
  </si>
  <si>
    <t>SULISTYONO, S.Pd.</t>
  </si>
  <si>
    <t>141/13/KPTS/408.61.8/2021</t>
  </si>
  <si>
    <t>TOTOK SETYATNO</t>
  </si>
  <si>
    <t>820/03/408.61.2/2015</t>
  </si>
  <si>
    <t>MESRAN</t>
  </si>
  <si>
    <t>SD</t>
  </si>
  <si>
    <t>10/2012</t>
  </si>
  <si>
    <t>AGUS WIDODO</t>
  </si>
  <si>
    <t>141/ 28 / KPTS /408.61.8/2017</t>
  </si>
  <si>
    <t>SUWARTI</t>
  </si>
  <si>
    <t xml:space="preserve"> 01/01/1962</t>
  </si>
  <si>
    <t>06/2012</t>
  </si>
  <si>
    <t>KALAK</t>
  </si>
  <si>
    <t>AGUS SUSENO, A.Md</t>
  </si>
  <si>
    <t>D.III</t>
  </si>
  <si>
    <t>N0MOR:188.45/1751/KTPS/408.12/2019</t>
  </si>
  <si>
    <t>UMI SA'ADAH</t>
  </si>
  <si>
    <t>NOMOR : 188.4/52/KTPS/408.61.06/2019</t>
  </si>
  <si>
    <t>SUHARMADI</t>
  </si>
  <si>
    <t>SUSANTO</t>
  </si>
  <si>
    <t>RIANTO</t>
  </si>
  <si>
    <t>EDI KURNIAWAN</t>
  </si>
  <si>
    <t>ANOM SUROTO</t>
  </si>
  <si>
    <t>TEGUH SUPOYO</t>
  </si>
  <si>
    <t>SUKATNO</t>
  </si>
  <si>
    <t>NOMOR: 01 TAHUN 2004</t>
  </si>
  <si>
    <t>SUHARTO</t>
  </si>
  <si>
    <t>ANWAR SODIK</t>
  </si>
  <si>
    <t>NOMOR: 06 TAHUN 2008</t>
  </si>
  <si>
    <t>MARGONO</t>
  </si>
  <si>
    <t>NOMOR. 01 TAHUN 2004</t>
  </si>
  <si>
    <t>AGUS SUKIPTO</t>
  </si>
  <si>
    <t>DODO ARIFIN</t>
  </si>
  <si>
    <t>NOMOR : 141/74/KTPS/408.61.06/2017</t>
  </si>
  <si>
    <t>PURWANTO</t>
  </si>
  <si>
    <t>NOMOR :  01 TAHUN 2004</t>
  </si>
  <si>
    <t>KOSONG</t>
  </si>
  <si>
    <t>SK BELUM KIRIM</t>
  </si>
  <si>
    <t>NURUL JAYANTI</t>
  </si>
  <si>
    <t>SENDANG</t>
  </si>
  <si>
    <t>WINARTO</t>
  </si>
  <si>
    <t>188.45/1068/KPTS/408.12/2017</t>
  </si>
  <si>
    <t>SUYANTO</t>
  </si>
  <si>
    <t>140/26/KPTS/408.61.10/2020</t>
  </si>
  <si>
    <t>SUKIDI</t>
  </si>
  <si>
    <t>140/16/KPTS/408.61.10/2018</t>
  </si>
  <si>
    <t>MOH. NASYIR</t>
  </si>
  <si>
    <t>TUSIYEM</t>
  </si>
  <si>
    <t>MURTO</t>
  </si>
  <si>
    <t>KRISTANTO</t>
  </si>
  <si>
    <t>SUTARTI (20 TAHUN)</t>
  </si>
  <si>
    <t>141/21/408.61.004/2011</t>
  </si>
  <si>
    <t>PURWANTO (20 TAHUN)</t>
  </si>
  <si>
    <t>141/01/408.61.04/2008</t>
  </si>
  <si>
    <t>SUGIARTO</t>
  </si>
  <si>
    <t>140/17/KPTS/408.61.10/2018</t>
  </si>
  <si>
    <t>SURAJI</t>
  </si>
  <si>
    <t>SUTRISNO</t>
  </si>
  <si>
    <t>KATENI (20 TAHUN)</t>
  </si>
  <si>
    <t>SARNEN</t>
  </si>
  <si>
    <t>RONI</t>
  </si>
  <si>
    <t>140/18/KPTS/408.61.10/2018</t>
  </si>
  <si>
    <t>KLEPU</t>
  </si>
  <si>
    <t>SUGIYONO,S.I.P</t>
  </si>
  <si>
    <t>188.45/1752/KPTS/408.12/2019</t>
  </si>
  <si>
    <t>ARIES PRASETYO,S.I.P</t>
  </si>
  <si>
    <t>141/  02.1  /408.61.007/2019</t>
  </si>
  <si>
    <t>SUPANI</t>
  </si>
  <si>
    <t>141/ 16  /408.61.007/2018</t>
  </si>
  <si>
    <t>SUPRAWITO,S.I.P</t>
  </si>
  <si>
    <t>188/24/408.61.007/2021</t>
  </si>
  <si>
    <t>188/23/408.61.007/2021</t>
  </si>
  <si>
    <t>SAMANI,S.I.P</t>
  </si>
  <si>
    <t>AGUS SETIAWAN</t>
  </si>
  <si>
    <t>141/16/408.61.007/2021</t>
  </si>
  <si>
    <t>HADI PURWANTO,S.I.P</t>
  </si>
  <si>
    <t>RUSDI</t>
  </si>
  <si>
    <t>141/ 04 /408.61.005/2009</t>
  </si>
  <si>
    <t>WANDI</t>
  </si>
  <si>
    <t>141/ 17  /408.61.007/2018</t>
  </si>
  <si>
    <t>KATIRAH</t>
  </si>
  <si>
    <t>141/ 05 /408.61.007/2014</t>
  </si>
  <si>
    <t>SUMADI</t>
  </si>
  <si>
    <t>141/ 16 /408.61.007/2013</t>
  </si>
  <si>
    <t>CANDRA ANDIKA PUTRI</t>
  </si>
  <si>
    <t>141/08/408.61.007/2018</t>
  </si>
  <si>
    <t>GINEN</t>
  </si>
  <si>
    <t>141/ 13 /408.61.005/2008</t>
  </si>
  <si>
    <t>TUMADI</t>
  </si>
  <si>
    <t>141/03/408.61.005/2012</t>
  </si>
  <si>
    <t>MARSIH</t>
  </si>
  <si>
    <t>JUMIYEM</t>
  </si>
  <si>
    <t>141/     /408.61.005/2008</t>
  </si>
  <si>
    <t>MULYONO</t>
  </si>
  <si>
    <t>141/ 21 /408.61.007/2013</t>
  </si>
  <si>
    <t>TUKIMAN</t>
  </si>
  <si>
    <t>141/12 /408.61.005/2012</t>
  </si>
  <si>
    <t>SOKIMAN</t>
  </si>
  <si>
    <t>141/14 /408.61.005/2008</t>
  </si>
  <si>
    <t>SARIDI</t>
  </si>
  <si>
    <t>141/ 06 /408.61.005/2011</t>
  </si>
  <si>
    <t>SUBANDRIYO</t>
  </si>
  <si>
    <t>141/27/408.61.007/2021</t>
  </si>
  <si>
    <t>SUPRIANTO</t>
  </si>
  <si>
    <t>141/ 28 /408.61.005/2014</t>
  </si>
  <si>
    <t>MILA ARUNA</t>
  </si>
  <si>
    <t>141/12/408.61.007/2022</t>
  </si>
  <si>
    <t>GEDOMPOL</t>
  </si>
  <si>
    <t>188.45/1750/KPTS/408.61.06/2019</t>
  </si>
  <si>
    <t>SUWANTO</t>
  </si>
  <si>
    <t>141/02/KPTS/408.61.01/2019</t>
  </si>
  <si>
    <t>PONIRAN</t>
  </si>
  <si>
    <t>141/07/KPTS/408.61.01/2019</t>
  </si>
  <si>
    <t>EDI PURWANTO, S.Pd</t>
  </si>
  <si>
    <t>141/08/KPTS/408.61.01/2019</t>
  </si>
  <si>
    <t>BAMBANG WIYONO</t>
  </si>
  <si>
    <t>141/03/KPTS/408.61.01/2019</t>
  </si>
  <si>
    <t>TOHARI</t>
  </si>
  <si>
    <t>141/04/KPTS/408.61.01/2019</t>
  </si>
  <si>
    <t>141/05/KPTS/408.61.01/2019</t>
  </si>
  <si>
    <t>NUR KHOLIS, S.Pd.</t>
  </si>
  <si>
    <t>141/021/KPTS/2020</t>
  </si>
  <si>
    <t>BEJO WIYONO</t>
  </si>
  <si>
    <t>141/09/408.61.06/2015</t>
  </si>
  <si>
    <t>HARIADI PURNOMO</t>
  </si>
  <si>
    <t>141/03/408.61.06/2018</t>
  </si>
  <si>
    <t>WIYONO</t>
  </si>
  <si>
    <t>141/02/408.61.06/2010</t>
  </si>
  <si>
    <t>SUNARTI</t>
  </si>
  <si>
    <t>NO: 08 Tahun 2008</t>
  </si>
  <si>
    <t>HARIYANTO</t>
  </si>
  <si>
    <t>141/09/408.06.61/2015</t>
  </si>
  <si>
    <t>SUGIARNO</t>
  </si>
  <si>
    <t>141/01/408.61.06/2012</t>
  </si>
  <si>
    <t>MUJIONO</t>
  </si>
  <si>
    <t>NO: 01 Tahun 2003</t>
  </si>
  <si>
    <t>NO: 12 Tahun 2008</t>
  </si>
  <si>
    <t>MARYANTO</t>
  </si>
  <si>
    <t>141/10/408.61.06/2015</t>
  </si>
  <si>
    <t>BASUKI</t>
  </si>
  <si>
    <t>141/11/408.61.06/2015</t>
  </si>
  <si>
    <t>HARIYONO</t>
  </si>
  <si>
    <t>141/17/408.61.06/2012</t>
  </si>
  <si>
    <t>RUDIANTO</t>
  </si>
  <si>
    <t>NO: 01 Tahun 2014</t>
  </si>
  <si>
    <t>HARTADI NUGROHO</t>
  </si>
  <si>
    <t>141/17/KPTS/2021</t>
  </si>
  <si>
    <t>CEMENG</t>
  </si>
  <si>
    <t>SARTO</t>
  </si>
  <si>
    <t>188.45/1749/KPTS/408.12/2019</t>
  </si>
  <si>
    <t>13/12/2019</t>
  </si>
  <si>
    <t>AGUS WINARNO, S.I.P</t>
  </si>
  <si>
    <t>141/73/KPTS/408.61.02/2018</t>
  </si>
  <si>
    <t>RIO EMI RULAH</t>
  </si>
  <si>
    <t>141/08/KPTS/408.61.07/2019</t>
  </si>
  <si>
    <t>MUDA ARDIANTORO,S.Pd</t>
  </si>
  <si>
    <t>SISWANTO</t>
  </si>
  <si>
    <t>RINA SAPUTRI,S.Pd</t>
  </si>
  <si>
    <t>DWI CAHYA METIKAWATI,S.Pd</t>
  </si>
  <si>
    <t>MARDIYANTO</t>
  </si>
  <si>
    <t>SIDIK MARSUDIANTO,S.Pd</t>
  </si>
  <si>
    <t>141/05/KPTS/408.61.02/2019</t>
  </si>
  <si>
    <t>07/02/2019</t>
  </si>
  <si>
    <t>SUTARNO</t>
  </si>
  <si>
    <t>141/08/KPTS/408.61.007/2012</t>
  </si>
  <si>
    <t>SARYOTO</t>
  </si>
  <si>
    <t>141/01/KPTS/408.61.007/2014</t>
  </si>
  <si>
    <t>141/03/KPTS/408.61.007/2008</t>
  </si>
  <si>
    <t>MUHAMAD JUMRONI</t>
  </si>
  <si>
    <t>BOYOLALI</t>
  </si>
  <si>
    <t>141/01/KPTS/408.61.007/2010</t>
  </si>
  <si>
    <t>GEDJAN</t>
  </si>
  <si>
    <t>SUCIPTO</t>
  </si>
  <si>
    <t>141/10/KPTS/408.61.007/2011</t>
  </si>
  <si>
    <t>SOKIMIN</t>
  </si>
  <si>
    <t>SURADI</t>
  </si>
  <si>
    <t>SIJAS</t>
  </si>
  <si>
    <t>EDI PURWANTO</t>
  </si>
  <si>
    <t>SARTINI</t>
  </si>
  <si>
    <t>GENDARAN</t>
  </si>
  <si>
    <t>WULAN FITRIANA</t>
  </si>
  <si>
    <t>188.45/1328/KPTS/408.12/2018</t>
  </si>
  <si>
    <t>ALPIAN DARMA SULISTYA</t>
  </si>
  <si>
    <t>140/05/KPTS/408.61.05/2019</t>
  </si>
  <si>
    <t>SOKIRIN</t>
  </si>
  <si>
    <t>141/08/KPTS/408.61.08/2021</t>
  </si>
  <si>
    <t>140/11/KPTS/408.61.05/2018</t>
  </si>
  <si>
    <t>SUYATNO</t>
  </si>
  <si>
    <t>MEI ROHAMI</t>
  </si>
  <si>
    <t>AKBAR ADI PRANATA</t>
  </si>
  <si>
    <t>RADITYA PAKSI KINANTAKA</t>
  </si>
  <si>
    <t>DIDIK PRAYITNO</t>
  </si>
  <si>
    <t>140/06/KPTS/408.61.08/2021</t>
  </si>
  <si>
    <t>SARIJAN</t>
  </si>
  <si>
    <t>141/11/408.61.08/2010</t>
  </si>
  <si>
    <t>141/06/408.61/2011</t>
  </si>
  <si>
    <t>YAYUK PUJI LESTARI</t>
  </si>
  <si>
    <t>141/07/408.61.08/2016</t>
  </si>
  <si>
    <t>SENEN</t>
  </si>
  <si>
    <t>141/05/408.61.08/2013</t>
  </si>
  <si>
    <t>SUJITO</t>
  </si>
  <si>
    <t>141/13/408.61.08/2013</t>
  </si>
  <si>
    <t>SUKODONO</t>
  </si>
  <si>
    <t>EKO WARDOYO</t>
  </si>
  <si>
    <t>BLITAR</t>
  </si>
  <si>
    <t>188.45/429/KPTS/408.12/2022</t>
  </si>
  <si>
    <t>27/4/2022</t>
  </si>
  <si>
    <t>SUPARLAN, S.I.P</t>
  </si>
  <si>
    <t>18/10/1966</t>
  </si>
  <si>
    <t>140/20/KPTS/408.61.2011/2018</t>
  </si>
  <si>
    <t>PUPUT PUTRI WATI, S.Pd</t>
  </si>
  <si>
    <t>6/7/1998</t>
  </si>
  <si>
    <t>140/13/KPTS/408.61.2011/2021</t>
  </si>
  <si>
    <t>31-05-2021</t>
  </si>
  <si>
    <t>SUMADI, S.I.P</t>
  </si>
  <si>
    <t>3/12/1968</t>
  </si>
  <si>
    <t>140/24/KPTS/408.61.2011/2018</t>
  </si>
  <si>
    <t>SRI SUKAMTO, S.I.P</t>
  </si>
  <si>
    <t>9/4/1984</t>
  </si>
  <si>
    <t>140/26/KPTS/408.61.2011/2018</t>
  </si>
  <si>
    <t>HARYONO, S.I.P</t>
  </si>
  <si>
    <t>15/7/1964</t>
  </si>
  <si>
    <t>140/21/KPTS/408.61.2011/2018</t>
  </si>
  <si>
    <t>ANTON WIYONO</t>
  </si>
  <si>
    <t>18/4/1979</t>
  </si>
  <si>
    <t>140/23/KPTS/408.61.2011/2008</t>
  </si>
  <si>
    <t>ENDAH SUGIARTI, S.I.P</t>
  </si>
  <si>
    <t>5/1/1985</t>
  </si>
  <si>
    <t>140/22/KPTS/408.61.2011/2018</t>
  </si>
  <si>
    <t>PAMBUDI MARTYAS MADYANINGWURI</t>
  </si>
  <si>
    <t>141/20/KPTS/408.61.11//2023</t>
  </si>
  <si>
    <t>GITO SIHONO</t>
  </si>
  <si>
    <t>WONOGIRI</t>
  </si>
  <si>
    <t>19/5/1966</t>
  </si>
  <si>
    <t>140/27/KPTS/408.61.2011/2018</t>
  </si>
  <si>
    <t>PURWOKO</t>
  </si>
  <si>
    <t>15/5/1980</t>
  </si>
  <si>
    <t>140/14/KPTS/408.61.2011/2021</t>
  </si>
  <si>
    <t>SRINI</t>
  </si>
  <si>
    <t>9/3/1979</t>
  </si>
  <si>
    <t>140/12/KPTS/408.61.2009/2007</t>
  </si>
  <si>
    <t>TRI HARYANTO</t>
  </si>
  <si>
    <t>31/1/1968</t>
  </si>
  <si>
    <t>140/09/KPTS/408.61.2009/2009</t>
  </si>
  <si>
    <t>KATENI</t>
  </si>
  <si>
    <t>5/10/1963</t>
  </si>
  <si>
    <t>140/28/KPTS/408.61.2011/2018</t>
  </si>
  <si>
    <t>11/7/1967</t>
  </si>
  <si>
    <t>140/14/KPTS/408.61.2009/2011</t>
  </si>
  <si>
    <t>SUBARI</t>
  </si>
  <si>
    <t>21/1/1978</t>
  </si>
  <si>
    <t>140/08/KPTS/408.61.2009/2012</t>
  </si>
  <si>
    <t>TUIMIN SUNARTO</t>
  </si>
  <si>
    <t>11/11/1975</t>
  </si>
  <si>
    <t>140/15/KPTS/408.61.2009/2014</t>
  </si>
  <si>
    <t>KATIRIN</t>
  </si>
  <si>
    <t>11/12/1968</t>
  </si>
  <si>
    <t>140/13/KPTS/408.61.2009/2007</t>
  </si>
  <si>
    <t>SEKAR</t>
  </si>
  <si>
    <t xml:space="preserve">MISWANDI </t>
  </si>
  <si>
    <t>188.45/1754/KPTS/408.12/2019</t>
  </si>
  <si>
    <t xml:space="preserve">KATIRIN </t>
  </si>
  <si>
    <t>140/04/KPTS/408.61.09/2019</t>
  </si>
  <si>
    <t xml:space="preserve">TUSINO HS </t>
  </si>
  <si>
    <t>140/05/KPTS/408.61.09/2020</t>
  </si>
  <si>
    <t xml:space="preserve">SUPARMAN </t>
  </si>
  <si>
    <t>140/11/KPTS/408.61.09/2018</t>
  </si>
  <si>
    <t xml:space="preserve">WITONO </t>
  </si>
  <si>
    <t xml:space="preserve">WIDI NURWANTO </t>
  </si>
  <si>
    <t xml:space="preserve">SUPRIADI </t>
  </si>
  <si>
    <t>CIAMIS</t>
  </si>
  <si>
    <t xml:space="preserve">SURADI </t>
  </si>
  <si>
    <t xml:space="preserve">BASUKI UTOMO </t>
  </si>
  <si>
    <t>141/05/KPTS/408.61.09/2019</t>
  </si>
  <si>
    <t xml:space="preserve">DIKA HENDRI NURDIANTO </t>
  </si>
  <si>
    <t>140/12/KPTS/408.61.09/2020</t>
  </si>
  <si>
    <t xml:space="preserve">SAMSURI </t>
  </si>
  <si>
    <t>141/68/408.61.10/2008</t>
  </si>
  <si>
    <t xml:space="preserve">EKO HADI PRANOTO </t>
  </si>
  <si>
    <t>141/02/408.61.10/2009</t>
  </si>
  <si>
    <t>05-01 2009</t>
  </si>
  <si>
    <t xml:space="preserve">JUMARI </t>
  </si>
  <si>
    <t xml:space="preserve">WIDODO </t>
  </si>
  <si>
    <t>141/12/KPTS/408.61.09/2017</t>
  </si>
  <si>
    <t xml:space="preserve">SATIMAN </t>
  </si>
  <si>
    <t>141/05/408.61.10/2012</t>
  </si>
  <si>
    <t xml:space="preserve">SOKIRIN </t>
  </si>
  <si>
    <t>141/03/408.61.10/2009</t>
  </si>
  <si>
    <t xml:space="preserve">SARMIN </t>
  </si>
  <si>
    <t>141/05/408.61.10/2008</t>
  </si>
  <si>
    <t xml:space="preserve">KATENEN </t>
  </si>
  <si>
    <t>141/06/408.61.10/2008</t>
  </si>
  <si>
    <t>SLAMET WIDODO</t>
  </si>
  <si>
    <t>118.45/808/KPTS/408.12/2023</t>
  </si>
  <si>
    <t>19/10/2023</t>
  </si>
  <si>
    <t>05/09/1988</t>
  </si>
  <si>
    <t>140/16/KPTS/408.61.03/2018</t>
  </si>
  <si>
    <t>12/12/2018</t>
  </si>
  <si>
    <t>TEGUH WIYONO</t>
  </si>
  <si>
    <t>25/12/1971</t>
  </si>
  <si>
    <t>140/20/KPTS/408.61.03/2018</t>
  </si>
  <si>
    <t>H. TEGUH WIYONO</t>
  </si>
  <si>
    <t>09/09/1968</t>
  </si>
  <si>
    <t>140/17/KPTS/408.61.03/2018</t>
  </si>
  <si>
    <t>SURATMI</t>
  </si>
  <si>
    <t>06/09/1963</t>
  </si>
  <si>
    <t>140/18/KPTS/408.61.03/2018</t>
  </si>
  <si>
    <t>RIRIN TRI AGUSTINA</t>
  </si>
  <si>
    <t>06/08/1986</t>
  </si>
  <si>
    <t>141/15/408/61/11/2014</t>
  </si>
  <si>
    <t>ROSID DARMAWAN</t>
  </si>
  <si>
    <t>02/10/1985</t>
  </si>
  <si>
    <t>140/21/KPTS/408.61.03/2018</t>
  </si>
  <si>
    <t>PRIYONO</t>
  </si>
  <si>
    <t>15/08/1971</t>
  </si>
  <si>
    <t>140/19/KPTS/408.61.03/2018</t>
  </si>
  <si>
    <t>SUKARDI</t>
  </si>
  <si>
    <t>01/01/1963</t>
  </si>
  <si>
    <t>140/22/KPTS/408.61.03/2018</t>
  </si>
  <si>
    <t>KATMADI</t>
  </si>
  <si>
    <t>10/05/1969</t>
  </si>
  <si>
    <t>141/15/408.61.11/2012</t>
  </si>
  <si>
    <t>13/12/2012</t>
  </si>
  <si>
    <t>HARIANTO</t>
  </si>
  <si>
    <t>08/08/1968</t>
  </si>
  <si>
    <t>140/23/KPTS/408.61.03/2018</t>
  </si>
  <si>
    <t>JOKO WAHONO</t>
  </si>
  <si>
    <t>27/06/1968</t>
  </si>
  <si>
    <t>NOMOR : 03 TAHUN 2008</t>
  </si>
  <si>
    <t>10/03/2008</t>
  </si>
  <si>
    <t>SUPRIONO</t>
  </si>
  <si>
    <t>140/13/KPTS/408.61.03/2020</t>
  </si>
  <si>
    <t>14/10/2020</t>
  </si>
  <si>
    <t>KATIYO</t>
  </si>
  <si>
    <t>03/04/1969</t>
  </si>
  <si>
    <t>NOMOR : 12 TAHUN 2006</t>
  </si>
  <si>
    <t>29/12/2006</t>
  </si>
  <si>
    <t>SUWARNO</t>
  </si>
  <si>
    <t>02/06/1972</t>
  </si>
  <si>
    <t>141/16/408.61.11/2012</t>
  </si>
  <si>
    <t>MARYOTO</t>
  </si>
  <si>
    <t>11/12/1969</t>
  </si>
  <si>
    <t>140/25/KPTS/408.61.03/2018</t>
  </si>
  <si>
    <t>HERU DWI  INDRASWANTO</t>
  </si>
  <si>
    <t>16/04/1992</t>
  </si>
  <si>
    <t>141/03/KPTS/408.61.03/2016</t>
  </si>
  <si>
    <t>23/03/2016</t>
  </si>
  <si>
    <t>RISKI AGUNG S</t>
  </si>
  <si>
    <t>140/10/KPTS/408.61.03/2019</t>
  </si>
  <si>
    <t>27/06/2019</t>
  </si>
  <si>
    <t>BELAH</t>
  </si>
  <si>
    <t>SUCIPTO, S.P.d</t>
  </si>
  <si>
    <t>188.45/1748/KPTS/408.12/2019</t>
  </si>
  <si>
    <t>141/11/KPTS/408.61.01/2018</t>
  </si>
  <si>
    <t>HENDHI W. UTAMA, S.Kom</t>
  </si>
  <si>
    <t>KASI KESRA DAN PELAYANAN</t>
  </si>
  <si>
    <t>MILA A. KATAMSI, S.E</t>
  </si>
  <si>
    <t>141/09/KPTS/408.61.01/2019</t>
  </si>
  <si>
    <t>SUHARTONO</t>
  </si>
  <si>
    <t>140/11/KPTS/408.61.01/2018</t>
  </si>
  <si>
    <t>SUMINTO</t>
  </si>
  <si>
    <t>ENI SUWARNI MUJI RAHAYU, S.Pd</t>
  </si>
  <si>
    <t>141/31/KPTS/408.61.01/2020</t>
  </si>
  <si>
    <t>TRI HARYANTO, S.Pd</t>
  </si>
  <si>
    <t>141/26/KPTS/408.61.01/2020</t>
  </si>
  <si>
    <t>KARMIDI</t>
  </si>
  <si>
    <t>141/27/KPTS/408.61.01/2020</t>
  </si>
  <si>
    <t>141/17/KPTS408.61.01/2013</t>
  </si>
  <si>
    <t>WARNO</t>
  </si>
  <si>
    <t>141/17/KPTS/408.61.01/2013</t>
  </si>
  <si>
    <t>141/25/KPTS/408.61.12/2014</t>
  </si>
  <si>
    <t>SUMARDI</t>
  </si>
  <si>
    <t>141/10/KPTS/408.61.01/2017</t>
  </si>
  <si>
    <t>WIYOTO</t>
  </si>
  <si>
    <t>SUKARNO</t>
  </si>
  <si>
    <t>SUHARYADI</t>
  </si>
  <si>
    <t>141/03.1/KPTS/408.61.01/2020</t>
  </si>
  <si>
    <t>TEGUH SANTOSO SAPUTRO</t>
  </si>
  <si>
    <t>SERLI SURYANI</t>
  </si>
  <si>
    <t>141/25/408/61.12/2014</t>
  </si>
  <si>
    <t>SANTOSA</t>
  </si>
  <si>
    <t>141/25/408.61.12/2014</t>
  </si>
  <si>
    <t>PRINGKUKU</t>
  </si>
  <si>
    <t>DERSONO</t>
  </si>
  <si>
    <t>SUWARLAN, S.Pd</t>
  </si>
  <si>
    <t>188.45/1757/KPTS/408.62/2019</t>
  </si>
  <si>
    <t>140/028/KPTS/408.62.03/2019</t>
  </si>
  <si>
    <t>SLAMET RIADI</t>
  </si>
  <si>
    <t>140/08/KPTS/408.62.01/2018</t>
  </si>
  <si>
    <t>NURDIN</t>
  </si>
  <si>
    <t>140/06/KPTS/408.62.01/2018</t>
  </si>
  <si>
    <t>SETIYONO</t>
  </si>
  <si>
    <t>141/08/KPTS/408.62.03/2024</t>
  </si>
  <si>
    <t>RICO YOGA PRATAMA</t>
  </si>
  <si>
    <t>140/04/KPTS/408.62.01/2020</t>
  </si>
  <si>
    <t>JOKO PRIHATIN</t>
  </si>
  <si>
    <t>LANGGENG SETYONO</t>
  </si>
  <si>
    <t>140/20/KPTS/408.62.01/2018</t>
  </si>
  <si>
    <t>SUMINI</t>
  </si>
  <si>
    <t>140/23/KPTS/408.62.01/2018</t>
  </si>
  <si>
    <t>AGUS PRIYANTO</t>
  </si>
  <si>
    <t>140/17/KPTS/408.62.01/2018</t>
  </si>
  <si>
    <t>EDI SUYANTO</t>
  </si>
  <si>
    <t>140/11/KPTS/408.62.01/2018</t>
  </si>
  <si>
    <t>SRI WAHYUNI</t>
  </si>
  <si>
    <t>140/19/KPTS/408.62.01/2018</t>
  </si>
  <si>
    <t>SLAMET EKO SAPUTRO</t>
  </si>
  <si>
    <t>140/16/KPTS/408.62.01/2018</t>
  </si>
  <si>
    <t>SUTINO</t>
  </si>
  <si>
    <t>140/26/KPTS/408.62.01/2018</t>
  </si>
  <si>
    <t>140/09/KPTS/408.62.01/2018</t>
  </si>
  <si>
    <t>MESERAN</t>
  </si>
  <si>
    <t>140/10/KPTS/408.62.01/2018</t>
  </si>
  <si>
    <t>SRI NINGSIH</t>
  </si>
  <si>
    <t>140/12/KPTS/408.62.01/2018</t>
  </si>
  <si>
    <t>SUNARTO</t>
  </si>
  <si>
    <t>140/13/KPTS/408.62.01/2018</t>
  </si>
  <si>
    <t>ANDI SULISTIONO</t>
  </si>
  <si>
    <t>140/25/KPTS/408.62.01/2018</t>
  </si>
  <si>
    <t>WIDIANTO</t>
  </si>
  <si>
    <t>140/24/KPTS/408.62.01/2018</t>
  </si>
  <si>
    <t>TIMBUL WIYONO</t>
  </si>
  <si>
    <t>140/21/KPTS/408.62.01/2018</t>
  </si>
  <si>
    <t>SUPENO</t>
  </si>
  <si>
    <t>140/14/KPTS/408.62.01/2018</t>
  </si>
  <si>
    <t>SUYOTO</t>
  </si>
  <si>
    <t>140/15/KPTS/408.62.01/2018</t>
  </si>
  <si>
    <t>JEFRI  WAHYUDI</t>
  </si>
  <si>
    <t>141/18/KPTS/408.62.03/2022</t>
  </si>
  <si>
    <t>ANDITA EFENDI</t>
  </si>
  <si>
    <t>141/19/KPTS/408.62.03/2022</t>
  </si>
  <si>
    <t>SRIKANTHI RAHAYU</t>
  </si>
  <si>
    <t>141/20/KPTS/408.62.03/2022</t>
  </si>
  <si>
    <t>SUGIHWARAS</t>
  </si>
  <si>
    <t>SIGIT SETYAWAN,ST</t>
  </si>
  <si>
    <t>188.45/1329/KPTS/408.12/2018</t>
  </si>
  <si>
    <t>SUPRIHATIN</t>
  </si>
  <si>
    <t>140/21/KPTS/408.62.11/2018</t>
  </si>
  <si>
    <t>NINA SANTIARA</t>
  </si>
  <si>
    <t>140/13/KPTS/408.62.11/2021</t>
  </si>
  <si>
    <t>SLAMET SRIYANTO</t>
  </si>
  <si>
    <t>140/26/KPTS/408.62.11/2018</t>
  </si>
  <si>
    <t>BAMBANG SETYONO</t>
  </si>
  <si>
    <t>140/27/KPTS/408.62.11/2018</t>
  </si>
  <si>
    <t>SAMUJI</t>
  </si>
  <si>
    <t>140/23/KPTS/408.62.11/2018</t>
  </si>
  <si>
    <t>TRI UTOMO</t>
  </si>
  <si>
    <t>140/14/KPTS/408.62.11/2021</t>
  </si>
  <si>
    <t>JUMINO</t>
  </si>
  <si>
    <t>140/22/KPTS/408.62.11/2018</t>
  </si>
  <si>
    <t>SRIYONO</t>
  </si>
  <si>
    <t>140/28/KPTS/408.62.11/2018</t>
  </si>
  <si>
    <t>SUKADI, S.I.P</t>
  </si>
  <si>
    <t>140/29/KPTS/408.62.11/2018</t>
  </si>
  <si>
    <t>KATENO</t>
  </si>
  <si>
    <t>140/30/KPTS/408.62.11/2018</t>
  </si>
  <si>
    <t>SLAMET RIYADI</t>
  </si>
  <si>
    <t>140/31/KPTS/408.62.11/2018</t>
  </si>
  <si>
    <t>SUPARMAN</t>
  </si>
  <si>
    <t>140/32/KPTS/408.62.11/2018</t>
  </si>
  <si>
    <t>140/33/KPTS/408.62.11/2018</t>
  </si>
  <si>
    <t>140/34/KPTS/408.62.11/2018</t>
  </si>
  <si>
    <t>SUGIYARTO</t>
  </si>
  <si>
    <t>140/35/KPTS/408.62.11/2018</t>
  </si>
  <si>
    <t>RINI WIDIASTUTI</t>
  </si>
  <si>
    <t>140/36/KPTS/408.62.11/2018</t>
  </si>
  <si>
    <t>140/37/KPTS/408.62.11/2018</t>
  </si>
  <si>
    <t>SUNOTO</t>
  </si>
  <si>
    <t>140/38/KPTS/408.62.11/2018</t>
  </si>
  <si>
    <t>WATUKARUNG</t>
  </si>
  <si>
    <t>SUMADI, S.Sos (Pj)</t>
  </si>
  <si>
    <t>188.45/412/KPTS/408.12/2023</t>
  </si>
  <si>
    <t>SUWITO</t>
  </si>
  <si>
    <t>140/26/KPTS/408.62.013/2018</t>
  </si>
  <si>
    <t>KUSMIRAN</t>
  </si>
  <si>
    <t>140/27/KPTS/408.62.013/2018</t>
  </si>
  <si>
    <t>RICY FRENDY CARNANDO S.Pd</t>
  </si>
  <si>
    <t>141/20/KPTS/408.62.13/2021</t>
  </si>
  <si>
    <t>SUYITNO</t>
  </si>
  <si>
    <t>140/31/KPTS/408.62.013/2018</t>
  </si>
  <si>
    <t>TRIANA, S.Pd.I</t>
  </si>
  <si>
    <t>140/30/KPTS/408.62.013/2018</t>
  </si>
  <si>
    <t>140/28/KPTS/408.62.013/2018</t>
  </si>
  <si>
    <t>WINDY WIDYANUARI S.Pd</t>
  </si>
  <si>
    <t>141/23/KPTS/408.62.13/2022</t>
  </si>
  <si>
    <t>SISWO HADI</t>
  </si>
  <si>
    <t>140/32/KPTS/408.62.013/2018</t>
  </si>
  <si>
    <t>KHOIRUL ILHAM</t>
  </si>
  <si>
    <t>141/27/KPTS/408.62.013/2023</t>
  </si>
  <si>
    <t>ARIF FIYANTO</t>
  </si>
  <si>
    <t>13 tahun 2019</t>
  </si>
  <si>
    <t>JOKO TRIYONO</t>
  </si>
  <si>
    <t>140/34/KPTS/408.62.013/2018</t>
  </si>
  <si>
    <t>ANIK WIDIARSIH</t>
  </si>
  <si>
    <t>140/35/KPTS/408.62.013/2018</t>
  </si>
  <si>
    <t>SUPRAPTO</t>
  </si>
  <si>
    <t>SUMARYONO</t>
  </si>
  <si>
    <t>140/37/KPTS/408.62.013/2018</t>
  </si>
  <si>
    <t>JLUBANG</t>
  </si>
  <si>
    <t>BUDI PRASTIYONO, S.Pd</t>
  </si>
  <si>
    <t>188.45/1759/KPTS/408.12/2019</t>
  </si>
  <si>
    <t>USUP MULYONO, S.I.P</t>
  </si>
  <si>
    <t>140/18.I/KPTS/408.62.05/2018</t>
  </si>
  <si>
    <t>140/18.V/KPTS/408.62.05/2018</t>
  </si>
  <si>
    <t>140/18.IV/KPTS/408.62.05/2018</t>
  </si>
  <si>
    <t xml:space="preserve">ATIK HARYATI </t>
  </si>
  <si>
    <t>140/18.VI/KPTS/408.62.05/2018</t>
  </si>
  <si>
    <t>KLARA MUNIKA AGUSTINA</t>
  </si>
  <si>
    <t>140/18.II/KPTS/408.62.05/2018</t>
  </si>
  <si>
    <t>DEDIK SORIYONO</t>
  </si>
  <si>
    <t>140/10/KPTS/408.62.05/2020</t>
  </si>
  <si>
    <t>ARI ISTIAR RINI</t>
  </si>
  <si>
    <t>140/18.III/KPTS/408.62.05/2018</t>
  </si>
  <si>
    <t>HERI PURNOMO</t>
  </si>
  <si>
    <t>140/18/KPTS/408.62.05/2018</t>
  </si>
  <si>
    <t>AGUS WIBOWO</t>
  </si>
  <si>
    <t>140/07/KPTS/408.62.05/2021</t>
  </si>
  <si>
    <t>JOKO SISWANTO</t>
  </si>
  <si>
    <t>JOKO WINARSO</t>
  </si>
  <si>
    <t>140/18.XI/KPTS/408.62.05/2018</t>
  </si>
  <si>
    <t>TUGINO</t>
  </si>
  <si>
    <t>140/18.XIII/KPTS/408.62.05/2018</t>
  </si>
  <si>
    <t>TOMI WIYONO</t>
  </si>
  <si>
    <t>140/18.XV/KPTS/408.62.05/2018</t>
  </si>
  <si>
    <t>ISTIA RINI</t>
  </si>
  <si>
    <t>140/02/KPTS/408.62.05/2020</t>
  </si>
  <si>
    <t>NANING WINARTI</t>
  </si>
  <si>
    <t>141/15/KPTS/408.62.04/2022</t>
  </si>
  <si>
    <t>CANDI</t>
  </si>
  <si>
    <t>SAYUTI</t>
  </si>
  <si>
    <t>188.45/1756/KPTS/408.12/2019</t>
  </si>
  <si>
    <t>AMIN NURWIGNYO</t>
  </si>
  <si>
    <t>METRO</t>
  </si>
  <si>
    <t>140/ 10 /KPTS/408.62.01/2018</t>
  </si>
  <si>
    <t>FIRANTI ASTUTI</t>
  </si>
  <si>
    <t>140/13 /KPTS/408.62.01/2018</t>
  </si>
  <si>
    <t>ANNISA WULANDARI, S.Pd</t>
  </si>
  <si>
    <t>141/19 /KPTS/408.62.01/2023</t>
  </si>
  <si>
    <t>DESY ASISKA</t>
  </si>
  <si>
    <t>BENGKALIS</t>
  </si>
  <si>
    <t>140/180 /KPTS/408.62.01/2021</t>
  </si>
  <si>
    <t>HENDRO SASONGKO</t>
  </si>
  <si>
    <t>DURI</t>
  </si>
  <si>
    <t>140/11 /KPTS/408.62.01/2021</t>
  </si>
  <si>
    <t>RANU MUHAMMAD SALEH</t>
  </si>
  <si>
    <t>140/181 /KPTS/408.62.01/2021</t>
  </si>
  <si>
    <t>YENI TRISNAWATI</t>
  </si>
  <si>
    <t>Nomor 04 Tahun 2021</t>
  </si>
  <si>
    <t>EKAWATI</t>
  </si>
  <si>
    <t>141/23 /KPTS/408.62.01/2022</t>
  </si>
  <si>
    <t>140/18 /KPTS/408.62.01/2018</t>
  </si>
  <si>
    <t>BAMBANG SUPRIYANTO</t>
  </si>
  <si>
    <t>140/19 /KPTS/408.62.01/2018</t>
  </si>
  <si>
    <t>140/21 /KPTS/408.62.01/2018</t>
  </si>
  <si>
    <t>SAMBUDI</t>
  </si>
  <si>
    <t>140/22 /KPTS/408.62.01/2018</t>
  </si>
  <si>
    <t>SUGENG WIGIANTO</t>
  </si>
  <si>
    <t>BALIKPAPAN</t>
  </si>
  <si>
    <t>140/23 /KPTS/408.62.01/2018</t>
  </si>
  <si>
    <t>GANGSAR IPUNG HADI C</t>
  </si>
  <si>
    <t>140/24 /KPTS/408.62.01/2018</t>
  </si>
  <si>
    <t>AGUS PURWANTO</t>
  </si>
  <si>
    <t>140/25 /KPTS/408.62.01/2018</t>
  </si>
  <si>
    <t>SAMINO</t>
  </si>
  <si>
    <t>140/26 /KPTS/408.62.01/2018</t>
  </si>
  <si>
    <t>IMAM SUBARI</t>
  </si>
  <si>
    <t>140/27/KPTS/408.62.01/2018</t>
  </si>
  <si>
    <t>SUKIMAN</t>
  </si>
  <si>
    <t>140/28 /KPTS/408.62.01/2018</t>
  </si>
  <si>
    <t>JUREMI</t>
  </si>
  <si>
    <t>140/29 /KPTS/408.62.01/2018</t>
  </si>
  <si>
    <t>TUMINO</t>
  </si>
  <si>
    <t>140/130/KPTS/408.62.01/2018</t>
  </si>
  <si>
    <t>POKO</t>
  </si>
  <si>
    <t>SYAMSUDIN</t>
  </si>
  <si>
    <t>118.45/814/KPTS/408.12/2023</t>
  </si>
  <si>
    <t>AMBAR PURBO PRIANTO</t>
  </si>
  <si>
    <t>140/25/KPTS/408.62.08/2023</t>
  </si>
  <si>
    <t xml:space="preserve">WAWAN SUTRISNO </t>
  </si>
  <si>
    <t>16/02/1990</t>
  </si>
  <si>
    <t>140/14/KPTS/408.62.08/2019</t>
  </si>
  <si>
    <t xml:space="preserve">HERU SUSANTO, </t>
  </si>
  <si>
    <t>140/20/KPTS/408.62.08/2018</t>
  </si>
  <si>
    <t>KATMINI</t>
  </si>
  <si>
    <t>MEI SETIYAWATI</t>
  </si>
  <si>
    <t>PEKALONGAN</t>
  </si>
  <si>
    <t xml:space="preserve"> SLTA</t>
  </si>
  <si>
    <t>AHMADI</t>
  </si>
  <si>
    <t>HERU SETIAWAN</t>
  </si>
  <si>
    <t>ANDRIYONO, S.Pd</t>
  </si>
  <si>
    <t>141/24/KPTS/408.62.08/2022</t>
  </si>
  <si>
    <t>ISWAHYUNI</t>
  </si>
  <si>
    <t>ABDU  FATTAH  YUSRI AL KHALAF</t>
  </si>
  <si>
    <t>141/14/KPTS/408.62.08/2023</t>
  </si>
  <si>
    <t>AGUS MOH. FAIZIN</t>
  </si>
  <si>
    <t>KUNAFIAH</t>
  </si>
  <si>
    <t>DADAPAN</t>
  </si>
  <si>
    <t>ISMONO</t>
  </si>
  <si>
    <t>118.45/815/KPTS/408.12/2023</t>
  </si>
  <si>
    <t>WAHYU ARI WIBOWO</t>
  </si>
  <si>
    <t>140/10/KPTS/406.62.02/2018</t>
  </si>
  <si>
    <t>YAYUK SRIHASTUTIK</t>
  </si>
  <si>
    <t>140/14/KPTS/406.62.02/2018</t>
  </si>
  <si>
    <t>HARI PUJIANTO</t>
  </si>
  <si>
    <t>D3</t>
  </si>
  <si>
    <t>140/12/KPTS/406.62.02/2018</t>
  </si>
  <si>
    <t>BROTO ASMORO</t>
  </si>
  <si>
    <t>140/13/KPTS/406.62.02/2018</t>
  </si>
  <si>
    <t>FERAWATI</t>
  </si>
  <si>
    <t>140/02/408.62.02/2022</t>
  </si>
  <si>
    <t>ZAKARIA EFFENDI</t>
  </si>
  <si>
    <t>140/06/KPTS/408.62.02/2019</t>
  </si>
  <si>
    <t>RIO HADI  UTOMO, S.Kom</t>
  </si>
  <si>
    <t>140/31/KPTS/408.62.02/2022</t>
  </si>
  <si>
    <t>DWI HADI PRASETYO</t>
  </si>
  <si>
    <t>140/08/KPTS/408.62.02/2021</t>
  </si>
  <si>
    <t>140/16/KPTS/406.62.02/2018</t>
  </si>
  <si>
    <t>NURDI HARSO</t>
  </si>
  <si>
    <t>140/17/KPTS/406.62.02/2018</t>
  </si>
  <si>
    <t>ENDAH KRISTIANA</t>
  </si>
  <si>
    <t>140/18/KPTS/406.62.02/2018</t>
  </si>
  <si>
    <t>RUDI SANTOSO</t>
  </si>
  <si>
    <t>140/19/KPTS/406.62.02/2018</t>
  </si>
  <si>
    <t>KATEMIN</t>
  </si>
  <si>
    <t>140/20/KPTS/406.62.02/2018</t>
  </si>
  <si>
    <t>JUMARI HARTONO</t>
  </si>
  <si>
    <t>KEBUMEN</t>
  </si>
  <si>
    <t>188,45/1761/KPTS/408,12/2019</t>
  </si>
  <si>
    <t>140/10/KPTS/408.62.2008/2019</t>
  </si>
  <si>
    <t>YUYUN MELIYA SIWI</t>
  </si>
  <si>
    <t>141/17/KPTS/408.62.09/2022</t>
  </si>
  <si>
    <t>SUGENG YULIYANTO</t>
  </si>
  <si>
    <t xml:space="preserve"> 140/19/KPTS/408.62.09/2020</t>
  </si>
  <si>
    <t>FARID MAHMUDI</t>
  </si>
  <si>
    <t>AFREDO  RIYANDRA RISQIANSAH</t>
  </si>
  <si>
    <t>141/18/KPTS/408.62.09/2022</t>
  </si>
  <si>
    <t>ARIF WIBOWO</t>
  </si>
  <si>
    <t>141/01/KPTS/408.62.2008/2019</t>
  </si>
  <si>
    <t>ANDI PURWANTO</t>
  </si>
  <si>
    <t>140/06/KPTS/408.62.2008/2018</t>
  </si>
  <si>
    <t>EKO MUJIANTO</t>
  </si>
  <si>
    <t>MISPANI</t>
  </si>
  <si>
    <t>SRI HARTUTIK</t>
  </si>
  <si>
    <t>NANIS WINARSIH</t>
  </si>
  <si>
    <t>MISKINO</t>
  </si>
  <si>
    <t>SOBO</t>
  </si>
  <si>
    <t>BOGIMAN HARYANTO</t>
  </si>
  <si>
    <t>188.45/1762/KPTS/408.12/2019</t>
  </si>
  <si>
    <t>SUJATNO</t>
  </si>
  <si>
    <t>140/10/KPTS/408.62/10/2018</t>
  </si>
  <si>
    <t>FENDI KURNIAWAN</t>
  </si>
  <si>
    <t>140/14/KPTS/408.62/10/2018</t>
  </si>
  <si>
    <t>SUNARNO</t>
  </si>
  <si>
    <t>140/15/KPTS/408.62/10/2018</t>
  </si>
  <si>
    <t>SOBIKIS</t>
  </si>
  <si>
    <t>140/16/KPTS/408.62/10/2018</t>
  </si>
  <si>
    <t>DEDI DWI CAHYONO</t>
  </si>
  <si>
    <t>WIDODO</t>
  </si>
  <si>
    <t>SUPINI</t>
  </si>
  <si>
    <t>AGUS SANTOSO</t>
  </si>
  <si>
    <t>140/17/KPTS/408.62/10/2018</t>
  </si>
  <si>
    <t>AGUS SUPRIYANTO</t>
  </si>
  <si>
    <t>140/18/KPTS/408.62/10/2018</t>
  </si>
  <si>
    <t>KATIMIN</t>
  </si>
  <si>
    <t>140/19/KPTS/408.62/10/2018</t>
  </si>
  <si>
    <t>140/20/KPTS/408.62/10/2018</t>
  </si>
  <si>
    <t>DEDIK SAPUTRO</t>
  </si>
  <si>
    <t>140/21/KPTS/408.62/10/2018</t>
  </si>
  <si>
    <t>140/22/KPTS/408.62/10/2018</t>
  </si>
  <si>
    <t>NGADIREJAN</t>
  </si>
  <si>
    <t>AMAT SUHADI</t>
  </si>
  <si>
    <t>188.45/1760/KPTS/408.12/2019</t>
  </si>
  <si>
    <t>140/09/KPTS/408.62.06/2018</t>
  </si>
  <si>
    <t>SUPARTIN</t>
  </si>
  <si>
    <t>140/13/KPTS/408.62.06/2018</t>
  </si>
  <si>
    <t>WAGIRAN</t>
  </si>
  <si>
    <t>140/14/KPTS/408.62.06/2018</t>
  </si>
  <si>
    <t>SUYATI</t>
  </si>
  <si>
    <t>140/15/KPTS/408.62.06/2018</t>
  </si>
  <si>
    <t>MURDIYONO</t>
  </si>
  <si>
    <t>141/21/KPTS/408.62.06/2023</t>
  </si>
  <si>
    <t>R.ALIF MALIK AMRULLOH</t>
  </si>
  <si>
    <t>141/40/KPTS/408,62.06/2023</t>
  </si>
  <si>
    <t>PAINO</t>
  </si>
  <si>
    <t>140/10/KPTS/408.62.06/2018</t>
  </si>
  <si>
    <t>AGUS RIJUPANDI</t>
  </si>
  <si>
    <t>141/19/KPTS/408.62.06/2022</t>
  </si>
  <si>
    <t>YANUAR EDYTYAS</t>
  </si>
  <si>
    <t>140/17/KPTS/408.62.06/2018</t>
  </si>
  <si>
    <t>HADI KATMANTO</t>
  </si>
  <si>
    <t>IDINO  IQBAL  BIMAWAN, S.Pd</t>
  </si>
  <si>
    <t>141/15/KPTS/408.62.06/2023</t>
  </si>
  <si>
    <t>TUTIK HARINI</t>
  </si>
  <si>
    <t>SUKIRAN</t>
  </si>
  <si>
    <t>BOSIRAN</t>
  </si>
  <si>
    <t>GLINGGANGAN</t>
  </si>
  <si>
    <t>WAHONO, S.Sos</t>
  </si>
  <si>
    <t>188.45/1758/KPTS/408.12/2019</t>
  </si>
  <si>
    <t>AGUS, S.I.P</t>
  </si>
  <si>
    <t>140/ 26 /KPTS/408.62.04/2019</t>
  </si>
  <si>
    <t>TONI JASTITI, SE</t>
  </si>
  <si>
    <t>140/03/KPTS/408.62.04/2021</t>
  </si>
  <si>
    <t>SUBIYANTORO</t>
  </si>
  <si>
    <t>140/35/KPTS/408.62.04/2022</t>
  </si>
  <si>
    <t>TANJUNG PINANG</t>
  </si>
  <si>
    <t>140/13 /KPTS/408.62.04/2018</t>
  </si>
  <si>
    <t>SUPRAPRO, S.I.P</t>
  </si>
  <si>
    <t>140/15 /KPTS/408.62.04/2018</t>
  </si>
  <si>
    <t>ANDUNG WALUYO</t>
  </si>
  <si>
    <t>140/36/KPTS/408.62.04/2022</t>
  </si>
  <si>
    <t>ARIF WALOYO</t>
  </si>
  <si>
    <t>140/14 /KPTS/408.62.04/2018</t>
  </si>
  <si>
    <t>IKA RINARTI</t>
  </si>
  <si>
    <t>140/17 /KPTS/408.62.04/2018</t>
  </si>
  <si>
    <t>140/18 /KPTS/408.62.04/2018</t>
  </si>
  <si>
    <t>KOSONG/PURNA</t>
  </si>
  <si>
    <t>MARSAHID</t>
  </si>
  <si>
    <t>140/20 /KPTS/408.62.04/2018</t>
  </si>
  <si>
    <t>SUJARIANTO</t>
  </si>
  <si>
    <t>140/21/KPTS/408.62.04/2018</t>
  </si>
  <si>
    <t>ARDIANSAH</t>
  </si>
  <si>
    <t>140/22/KPTS/408.62.04/2018</t>
  </si>
  <si>
    <t>140/05 /KPTS/408.62.04/2021</t>
  </si>
  <si>
    <t>ANIK PURWANTINI</t>
  </si>
  <si>
    <t>140/ 24 /KPTS/408.62.04/2018</t>
  </si>
  <si>
    <t>PELEM</t>
  </si>
  <si>
    <t>JARNO</t>
  </si>
  <si>
    <t>188.45/077/KPTS/408.12/2017</t>
  </si>
  <si>
    <t>SUGITO HARIS</t>
  </si>
  <si>
    <t>141/04/KPTS/408.62.07/2019</t>
  </si>
  <si>
    <t>ULFIANTO ENDRO SAPUTRO</t>
  </si>
  <si>
    <t>140/ 08 / KPTS/408.62.07/2019</t>
  </si>
  <si>
    <t>SUBUR PUJIANTO</t>
  </si>
  <si>
    <t>140/ 09 / KPTS/408.62.07/2019</t>
  </si>
  <si>
    <t>MISWANTO</t>
  </si>
  <si>
    <t>140/ 13 / KPTS/408.62.07/2018</t>
  </si>
  <si>
    <t>INDAH AYU KUSUMA WARDANI</t>
  </si>
  <si>
    <t>141/31/KPTS/408.62.07/2022</t>
  </si>
  <si>
    <t>EKO PAMBUDI F</t>
  </si>
  <si>
    <t>140/ 09 / KPTS/408.62.07/2018</t>
  </si>
  <si>
    <t>BAMBANG</t>
  </si>
  <si>
    <t>188/24/KPTS/408.62.07/2022</t>
  </si>
  <si>
    <t>SURAHMAN</t>
  </si>
  <si>
    <t>140/ 14 / KPTS/408.62.07/2018</t>
  </si>
  <si>
    <t>SUPRIYONO</t>
  </si>
  <si>
    <t>140/ 15 / KPTS/408.62.07/2018</t>
  </si>
  <si>
    <t>JURI</t>
  </si>
  <si>
    <t>140/ 16 / KPTS/408.62.07/2018</t>
  </si>
  <si>
    <t>SUTADI</t>
  </si>
  <si>
    <t>140/ 17 / KPTS/408.62.07/2018</t>
  </si>
  <si>
    <t>TUNIANTO</t>
  </si>
  <si>
    <t>140/ 18 / KPTS/408.62.07/2018</t>
  </si>
  <si>
    <t>MISWAN</t>
  </si>
  <si>
    <t>140/ 19 / KPTS/408.62.07/2018</t>
  </si>
  <si>
    <t>BIBIT</t>
  </si>
  <si>
    <t>140/ 20 / KPTS/408.62.07/2018</t>
  </si>
  <si>
    <t xml:space="preserve">SLAMET </t>
  </si>
  <si>
    <t>140/ 21 / KPTS/408.62.07/2018</t>
  </si>
  <si>
    <t>BAYU TEJO MUKTI</t>
  </si>
  <si>
    <t>140/ 23 / KPTS/408.62.07/2018</t>
  </si>
  <si>
    <t>ROVIK ALFIATU ROHIM</t>
  </si>
  <si>
    <t>141/30/KPTS/408.62.07/2022</t>
  </si>
  <si>
    <t>TAMANASRI</t>
  </si>
  <si>
    <t>SUGIATUN</t>
  </si>
  <si>
    <t>EKO FERI NUGROHO</t>
  </si>
  <si>
    <t>141/09/KPTS/408.62.12/2019</t>
  </si>
  <si>
    <t>TUMRAPTO</t>
  </si>
  <si>
    <t>140/01/KPTS/408.62.12/2018</t>
  </si>
  <si>
    <t>SURYANTO</t>
  </si>
  <si>
    <t>JOKO SANTOSO</t>
  </si>
  <si>
    <t>SUKATMAN</t>
  </si>
  <si>
    <t>ISMAIL</t>
  </si>
  <si>
    <t>PALEMBANG</t>
  </si>
  <si>
    <t>SUHARTATIK</t>
  </si>
  <si>
    <t>EKO WITOYO</t>
  </si>
  <si>
    <t>SUROSO</t>
  </si>
  <si>
    <t>LENI ANGGRAINI</t>
  </si>
  <si>
    <t>141/09/KPTS/408.62.12/2021</t>
  </si>
  <si>
    <t>141/23/KPTS/408.62.12/2022</t>
  </si>
  <si>
    <t>PUNUNG</t>
  </si>
  <si>
    <t>BOMO</t>
  </si>
  <si>
    <t>SULARNO</t>
  </si>
  <si>
    <t>DORIS CAHYONO</t>
  </si>
  <si>
    <t>141/029/408.63. 2001/2020</t>
  </si>
  <si>
    <t>FIRMAN DWIKA FEBRIYANTORO</t>
  </si>
  <si>
    <t>141/026/408.63. 2001/2022</t>
  </si>
  <si>
    <t>28/07/2022</t>
  </si>
  <si>
    <t>PADMONO</t>
  </si>
  <si>
    <t>141/126/408.63. 2001/2018</t>
  </si>
  <si>
    <t>20/12/2018</t>
  </si>
  <si>
    <t>WAHYU DWI SAPUTRO</t>
  </si>
  <si>
    <t>141/027/408.63. 2001/2022</t>
  </si>
  <si>
    <t>WINARSIH</t>
  </si>
  <si>
    <t>JOKO SUTIKNO</t>
  </si>
  <si>
    <t>SURATNO</t>
  </si>
  <si>
    <t>01 thn 2000</t>
  </si>
  <si>
    <t>29/01/2000</t>
  </si>
  <si>
    <t>ARI NURAHMAN</t>
  </si>
  <si>
    <t>141/016/408.63    2001/2021</t>
  </si>
  <si>
    <t>06/10/2021</t>
  </si>
  <si>
    <t>MUHAMAD NUR HAFID ALFIANSYAH</t>
  </si>
  <si>
    <t>141/04/408.63.2001/2023</t>
  </si>
  <si>
    <t>03/01/2023</t>
  </si>
  <si>
    <t>WARTININGSIH</t>
  </si>
  <si>
    <t>141/037/408.63    2001/2019</t>
  </si>
  <si>
    <t>24/10/2019</t>
  </si>
  <si>
    <t>HADI PRAYITNO</t>
  </si>
  <si>
    <t>141/021/408.63    2001/2021</t>
  </si>
  <si>
    <t>28/10/2021</t>
  </si>
  <si>
    <t>141/012/408.63    2001/2014</t>
  </si>
  <si>
    <t>09/06/2014</t>
  </si>
  <si>
    <t>BENI ISMAYUADI</t>
  </si>
  <si>
    <t>141/038/408.63    2001/2019</t>
  </si>
  <si>
    <t>SOOKA</t>
  </si>
  <si>
    <t>EKO WAHYUDI, A.Md</t>
  </si>
  <si>
    <t>PENDOPO</t>
  </si>
  <si>
    <t>188.45/1332/KPTS/408.12/2018</t>
  </si>
  <si>
    <t>141/67/408.63.2002/2018</t>
  </si>
  <si>
    <t>RENI SETYANA</t>
  </si>
  <si>
    <t>141/40/418.63.11/2019</t>
  </si>
  <si>
    <t>TULAL SAPUTRO</t>
  </si>
  <si>
    <t>APRILIAN AJENG SISWIANITA</t>
  </si>
  <si>
    <t>141/39/408.63.11/2019</t>
  </si>
  <si>
    <t>SUHARYANTO</t>
  </si>
  <si>
    <t>141/40/408.63.11/2019</t>
  </si>
  <si>
    <t>AGENG WICAKSONO</t>
  </si>
  <si>
    <t>CATUR MAIRANTI</t>
  </si>
  <si>
    <t>WAHYUNI</t>
  </si>
  <si>
    <t>FAJAR DWI HANTORO</t>
  </si>
  <si>
    <t>141/23/408.63.2002/2021</t>
  </si>
  <si>
    <t>MULIYAWATI</t>
  </si>
  <si>
    <t>DANANG WIJONARKO</t>
  </si>
  <si>
    <t>TAQIYUDIN</t>
  </si>
  <si>
    <t>MINANGSIH</t>
  </si>
  <si>
    <t>CIREBON</t>
  </si>
  <si>
    <t>UNTUNG</t>
  </si>
  <si>
    <t>NUR RINI</t>
  </si>
  <si>
    <t>BAMBANG PRIYAMBODO</t>
  </si>
  <si>
    <t>188.45/1331/KPTS/408.12/2018</t>
  </si>
  <si>
    <t>SURYANI</t>
  </si>
  <si>
    <t>141/7/KPTS/408.63.2003/2019</t>
  </si>
  <si>
    <t>FERDINAND RIZKI RINDENGAN</t>
  </si>
  <si>
    <t>141/5/Kpts/408.63.2003/2019</t>
  </si>
  <si>
    <t>DAEN ANGGIE FARISTAMA</t>
  </si>
  <si>
    <t>141/93/Kpts/408.63.2003/2018</t>
  </si>
  <si>
    <t>DYNA NURHALIMAH</t>
  </si>
  <si>
    <t>141/6/Kpts/408.63.2003/2019</t>
  </si>
  <si>
    <t>SRINI LESTARI</t>
  </si>
  <si>
    <t>141/90/Kpts/408.63.2003/2018</t>
  </si>
  <si>
    <t>TONY HARJANTO</t>
  </si>
  <si>
    <t>141/92/Kpts/408.63.2003/2018</t>
  </si>
  <si>
    <t>RUSMIYATI</t>
  </si>
  <si>
    <t>141/8/Kpts/408.63.2003/2019</t>
  </si>
  <si>
    <t>08 TAHUN 2006</t>
  </si>
  <si>
    <t>GITO</t>
  </si>
  <si>
    <t>141/06/408.63.2003/2013</t>
  </si>
  <si>
    <t>HARTONO</t>
  </si>
  <si>
    <t>04 TAHUN 2011</t>
  </si>
  <si>
    <t>SLAMET PRIYANTO</t>
  </si>
  <si>
    <t>141/01/408.63.2003/2018</t>
  </si>
  <si>
    <t>03 TAHUN 2004</t>
  </si>
  <si>
    <t>02 TAHUN 2011</t>
  </si>
  <si>
    <t>JUMAIN</t>
  </si>
  <si>
    <t>08 TAHUN 2007</t>
  </si>
  <si>
    <t>MEDHI SANTOSO</t>
  </si>
  <si>
    <t>141/75/408.63.2003/2016</t>
  </si>
  <si>
    <t>SUGIYONO</t>
  </si>
  <si>
    <t>11 TAHUN 2009</t>
  </si>
  <si>
    <t>ANDI SETYAWAN</t>
  </si>
  <si>
    <t>141/38/KPTS/408.63.2003/2021</t>
  </si>
  <si>
    <t>SUGIONO</t>
  </si>
  <si>
    <t>01 TAHUN 2012</t>
  </si>
  <si>
    <t>MENDOLO KIDUL</t>
  </si>
  <si>
    <t>188.45/1766/KPTS/408.12/2019</t>
  </si>
  <si>
    <t>141/54/408.63.2004/2018</t>
  </si>
  <si>
    <t>FARHAN NOVA ADE SUSILA, S.Pd.</t>
  </si>
  <si>
    <t>141/58/408.63.2004/2018</t>
  </si>
  <si>
    <t>AMELIA  KURNIA  DEWI</t>
  </si>
  <si>
    <t>141/31/408.63.2004/2022</t>
  </si>
  <si>
    <t>ETIK SUMARWATI</t>
  </si>
  <si>
    <t>141/59/408.63.2004/2018</t>
  </si>
  <si>
    <t>WAHYU PRIAMBODO</t>
  </si>
  <si>
    <t>141/55/408.63.2004/2018</t>
  </si>
  <si>
    <t>AGUS SUTIKNO</t>
  </si>
  <si>
    <t>D.I</t>
  </si>
  <si>
    <t>141/57/408.63.2004/2018</t>
  </si>
  <si>
    <t>141/56/408.63.2004/2018</t>
  </si>
  <si>
    <t>PARMAN</t>
  </si>
  <si>
    <t>141/60/408.63.2004/2018</t>
  </si>
  <si>
    <t>ARI SUTRISNO</t>
  </si>
  <si>
    <t>141/61/408.63.2004/2018</t>
  </si>
  <si>
    <t>141/62/408.63.2004/2018</t>
  </si>
  <si>
    <t>SUTAJI</t>
  </si>
  <si>
    <t>141/63/408.63.2004/2018</t>
  </si>
  <si>
    <t>MISWADI</t>
  </si>
  <si>
    <t>141/11/408.63.2004/2015</t>
  </si>
  <si>
    <t>141/64/408.63.2004/2018</t>
  </si>
  <si>
    <t>PITON</t>
  </si>
  <si>
    <t>ARIEF NUGROHO</t>
  </si>
  <si>
    <t>118.45/811/KPTS/408.12/2023</t>
  </si>
  <si>
    <t>NUNIK RETNO WULANDARI</t>
  </si>
  <si>
    <t>141/05/KPTS/408.63.2005/2019</t>
  </si>
  <si>
    <t>SRI RAHAYU</t>
  </si>
  <si>
    <t>18/04/1981</t>
  </si>
  <si>
    <t>141/64/408.63.2005/2018</t>
  </si>
  <si>
    <t>JOKO SRIYONO</t>
  </si>
  <si>
    <t>25/10/1991</t>
  </si>
  <si>
    <t>141/14/KPTS/408.63.2005/2019</t>
  </si>
  <si>
    <t>BAMBANG UTOYO</t>
  </si>
  <si>
    <t>MALANG</t>
  </si>
  <si>
    <t>KRISTIARSIH</t>
  </si>
  <si>
    <t>16/10/1977</t>
  </si>
  <si>
    <t>TUSIRIN</t>
  </si>
  <si>
    <t>SUWARNI</t>
  </si>
  <si>
    <t>20/03/1976</t>
  </si>
  <si>
    <t>141/65/408.63.2005/2018</t>
  </si>
  <si>
    <t>SUGENG</t>
  </si>
  <si>
    <t>20/10/1962</t>
  </si>
  <si>
    <t>IKA SOVIANA SAPUTRI</t>
  </si>
  <si>
    <t>13/11/1972</t>
  </si>
  <si>
    <t>30/10/1958</t>
  </si>
  <si>
    <t>141/66/408.63.2005/2018</t>
  </si>
  <si>
    <t>TUSIRAN</t>
  </si>
  <si>
    <t>16/09/1978</t>
  </si>
  <si>
    <t>30/10/1979</t>
  </si>
  <si>
    <t>RUSWANTO</t>
  </si>
  <si>
    <t>20/11/1974</t>
  </si>
  <si>
    <t>141/14/408.63.2005/2021</t>
  </si>
  <si>
    <t>KENDAL</t>
  </si>
  <si>
    <t>BAMBANG WIDODO</t>
  </si>
  <si>
    <t>188.45 /  1769  /KPTS/408.12/2019</t>
  </si>
  <si>
    <t>TRI SUNARNI</t>
  </si>
  <si>
    <t>141/ 48 /KPTS/408.63.2006/2019</t>
  </si>
  <si>
    <t>ARIF NUR SARIFUDIN</t>
  </si>
  <si>
    <t>141/23/KPTS/408.63.2006/2023</t>
  </si>
  <si>
    <t>141/ 001 /KPTS/408.63.2006/2018</t>
  </si>
  <si>
    <t>141/ 003 /KPTS/408.63.2006/2018</t>
  </si>
  <si>
    <t>PRAYITNO</t>
  </si>
  <si>
    <t>141/ 004 /KPTS/408.63.2006/2018</t>
  </si>
  <si>
    <t>BENI LISTIANTO</t>
  </si>
  <si>
    <t>141/ 006 /KPTS/408.63.2006/2018</t>
  </si>
  <si>
    <t>MIRATIN</t>
  </si>
  <si>
    <t>141/ 002 /KPTS/408.63.2006/2018</t>
  </si>
  <si>
    <t>HARI PRABOWO WASKITHO</t>
  </si>
  <si>
    <t>141/12/408.63.2006/2010</t>
  </si>
  <si>
    <t>TURMUDI</t>
  </si>
  <si>
    <t>141/10/KPTS/408.63.2006/2023</t>
  </si>
  <si>
    <t>KATENEN</t>
  </si>
  <si>
    <t>141/09/408.63.2006/2010</t>
  </si>
  <si>
    <t>WARENG</t>
  </si>
  <si>
    <t>PURWO WIDODO</t>
  </si>
  <si>
    <t>188.45/1769/KPTS/408.12/2019</t>
  </si>
  <si>
    <t>SRI UTAMI</t>
  </si>
  <si>
    <t>141.1/01/408.63.2007/2019</t>
  </si>
  <si>
    <t>JAKARTA</t>
  </si>
  <si>
    <t>141.1/02/408.63.2007/2019</t>
  </si>
  <si>
    <t>TENTI ANDAYANI</t>
  </si>
  <si>
    <t>07 TAHUN 2019</t>
  </si>
  <si>
    <t>ERIC SANTOSO</t>
  </si>
  <si>
    <t>141/47/408.63.2007/2020</t>
  </si>
  <si>
    <t>SHANTY ENDAH PRAJANINGRUM</t>
  </si>
  <si>
    <t>141/02/408.63.2007/2018</t>
  </si>
  <si>
    <t>DIKA WIDI ASTUTI</t>
  </si>
  <si>
    <t>06 Tahun 2019</t>
  </si>
  <si>
    <t>EDY SETYAWAN</t>
  </si>
  <si>
    <t>141/46/408.63.2007/2020</t>
  </si>
  <si>
    <t>SUWARDI</t>
  </si>
  <si>
    <t>JONI WAHYUDI</t>
  </si>
  <si>
    <t>141/14/408.63.2007/2014</t>
  </si>
  <si>
    <t>SURANI</t>
  </si>
  <si>
    <t>141/23/408.63.2007/2023</t>
  </si>
  <si>
    <t>GITU WIYONO</t>
  </si>
  <si>
    <t>03 TAHUN 2011</t>
  </si>
  <si>
    <t>01 TAHUN 2005</t>
  </si>
  <si>
    <t>SRI WAHYU NINGSIH</t>
  </si>
  <si>
    <t>05 TAHUN 2019</t>
  </si>
  <si>
    <t>MANTREN</t>
  </si>
  <si>
    <t>SRIYANTO</t>
  </si>
  <si>
    <t>188.45/1765/KPTS/408.12/2019</t>
  </si>
  <si>
    <t>SUGIATI</t>
  </si>
  <si>
    <t>141/85/Kpts/408.63.2008/2019</t>
  </si>
  <si>
    <t>140/26/408.63.2008/2018</t>
  </si>
  <si>
    <t>PUJIANTO</t>
  </si>
  <si>
    <t>SUKINI</t>
  </si>
  <si>
    <t>WAHYU NUR ARIFIN</t>
  </si>
  <si>
    <t>141/86/kpts/408.63.2008/2019</t>
  </si>
  <si>
    <t>TUKINAH</t>
  </si>
  <si>
    <t>LISTYORINI</t>
  </si>
  <si>
    <t>SANUSI</t>
  </si>
  <si>
    <t>WINARDI</t>
  </si>
  <si>
    <t>WAHYU DWI SANTOSO</t>
  </si>
  <si>
    <t>PURWADI</t>
  </si>
  <si>
    <t>HERI EDI SUSANTO</t>
  </si>
  <si>
    <t>SUPRIYANI</t>
  </si>
  <si>
    <t>SUNAR</t>
  </si>
  <si>
    <t>BUDI PRASETYO</t>
  </si>
  <si>
    <t>MENDOLO LOR</t>
  </si>
  <si>
    <t>WINARNO</t>
  </si>
  <si>
    <t>118.45/812/KPTS/408.12/2023</t>
  </si>
  <si>
    <t>141/136/Kpts/408.63.2009/2018</t>
  </si>
  <si>
    <t>S. HARYANTO</t>
  </si>
  <si>
    <t>IMAM AHMADI</t>
  </si>
  <si>
    <t>WMISWADI</t>
  </si>
  <si>
    <t>S. ENDRO</t>
  </si>
  <si>
    <t>SUPRIADI</t>
  </si>
  <si>
    <t>SUPRIYANTO</t>
  </si>
  <si>
    <t>03 TAHUN 2002</t>
  </si>
  <si>
    <t>SURANTO</t>
  </si>
  <si>
    <t>141/39/408.63/2009/2013</t>
  </si>
  <si>
    <t>02 TAHUN 2012</t>
  </si>
  <si>
    <t>JOKO SUSILO</t>
  </si>
  <si>
    <t>141/80/408.63/2009/2018</t>
  </si>
  <si>
    <t>JOKO PRIYONO</t>
  </si>
  <si>
    <t>141/012/408.63.2009/2022</t>
  </si>
  <si>
    <t>01 TAHUN 2000</t>
  </si>
  <si>
    <t>07 TAHUN 2007</t>
  </si>
  <si>
    <t>PLOSO</t>
  </si>
  <si>
    <t>AGUS CAHYONO,S.Pd.I</t>
  </si>
  <si>
    <t>188.45/1767/KPTS/408.12/2019</t>
  </si>
  <si>
    <t>MASAHIT</t>
  </si>
  <si>
    <t>141/113.a/kpts/408.63.2010/2018</t>
  </si>
  <si>
    <t>WAHYUDIYANTO,S.Pd</t>
  </si>
  <si>
    <t>141/113.f/kpts/408.63.2010/2018</t>
  </si>
  <si>
    <t>DWI PRASETYA,S.IP</t>
  </si>
  <si>
    <t>141/113.e/kpts/408.63.2010/2018</t>
  </si>
  <si>
    <t>ABDAN MASKUR</t>
  </si>
  <si>
    <t>KUTAI KARTANEGARA</t>
  </si>
  <si>
    <t>141/44/kpts/408.63.2010/2021</t>
  </si>
  <si>
    <t>TRIYONO,S.Kom</t>
  </si>
  <si>
    <t>141/113.d/kpts/408.63.2010/2018</t>
  </si>
  <si>
    <t>AGUS PURWOWIDODO,S.IP</t>
  </si>
  <si>
    <t>141/113.b/kpts/408.63.2010/2018</t>
  </si>
  <si>
    <t>ILYAS</t>
  </si>
  <si>
    <t>141/113.c/kpts/408.63.2010/2018</t>
  </si>
  <si>
    <t>WAHYU EKO SUSILO,S.IP</t>
  </si>
  <si>
    <t>141/116/kpts/408.63.2010/2018</t>
  </si>
  <si>
    <t>141/113.h/kpts/408.63.2010/2018</t>
  </si>
  <si>
    <t>JARTU</t>
  </si>
  <si>
    <t>141/113.g/kpts/408.63.2010/2018</t>
  </si>
  <si>
    <t>SUGITO</t>
  </si>
  <si>
    <t>141/113.m/kpts/408.63.2010/2018</t>
  </si>
  <si>
    <t>SARIS WIDODO</t>
  </si>
  <si>
    <t>141/113.o/kpts/408.63.2010/2018</t>
  </si>
  <si>
    <t>TUYATNO</t>
  </si>
  <si>
    <t>141/113.l/kpts/408.63.2010/2018</t>
  </si>
  <si>
    <t>FIRMAN BAYU LISTIYANTO</t>
  </si>
  <si>
    <t>141/05/kpts/408.63.2010/2019</t>
  </si>
  <si>
    <t>SUDARSERI</t>
  </si>
  <si>
    <t>141/113.k/kpts/408.63.2010/2018</t>
  </si>
  <si>
    <t>03-10-2018</t>
  </si>
  <si>
    <t>SUTOYO</t>
  </si>
  <si>
    <t>141/113.n/kpts/408.63.2010/2018</t>
  </si>
  <si>
    <t>HERU SUSIANTO</t>
  </si>
  <si>
    <t>141/53/kpts/408.63.2010/2016</t>
  </si>
  <si>
    <t>25-05-2016</t>
  </si>
  <si>
    <t>SUYATNI</t>
  </si>
  <si>
    <t>141/113.j/kpts/408.63.2010/2018</t>
  </si>
  <si>
    <t>SULARNO,S.IP</t>
  </si>
  <si>
    <t>141/113.i/kpts/408.63.2010/2018</t>
  </si>
  <si>
    <t>GONDOSARI</t>
  </si>
  <si>
    <t>FRANSISCA INDAH WAHYUNI,SE</t>
  </si>
  <si>
    <t>188.45/1763/KPTS/408.12/2019</t>
  </si>
  <si>
    <t>SIDIG SUHARGO</t>
  </si>
  <si>
    <t>141/60/408.63.2011/2020</t>
  </si>
  <si>
    <t>WAHYU DEWI  RUSDIANA S, SE</t>
  </si>
  <si>
    <t>141/61/408.63.2011/2020</t>
  </si>
  <si>
    <t>BOMIN</t>
  </si>
  <si>
    <t>141/81/408.63.2011/2018</t>
  </si>
  <si>
    <t>SULARMI</t>
  </si>
  <si>
    <t>141/51/408.63.2011/2021</t>
  </si>
  <si>
    <t>SITI ZUBAIDAH A.M D</t>
  </si>
  <si>
    <t>141/52/408.63.2011/2021</t>
  </si>
  <si>
    <t>EDI PRABOWO, SH</t>
  </si>
  <si>
    <t>141/79/408.63.2011/2018</t>
  </si>
  <si>
    <t>ERMA YUHANA</t>
  </si>
  <si>
    <t>141/63/408.63.2011/2020</t>
  </si>
  <si>
    <t>DONI KRISTIANA,S.Pd</t>
  </si>
  <si>
    <t>141/10/408.63.2011/2016</t>
  </si>
  <si>
    <t>141/09/408.63.2011/2016</t>
  </si>
  <si>
    <t>SURIANTO</t>
  </si>
  <si>
    <t>SUGENG SUPOMO</t>
  </si>
  <si>
    <t>141/11/408.63.2011/2016</t>
  </si>
  <si>
    <t>SRIYANI</t>
  </si>
  <si>
    <t>16 TAHUN 2011</t>
  </si>
  <si>
    <t>MISNO, S.IP</t>
  </si>
  <si>
    <t>SUPENDIANTO</t>
  </si>
  <si>
    <t>141/12/408.63.2011/2016</t>
  </si>
  <si>
    <t>SUCIPTO, A.Md</t>
  </si>
  <si>
    <t>141/8/408.63.2011/2014</t>
  </si>
  <si>
    <t>SUKINO</t>
  </si>
  <si>
    <t>02 TAHUN 2007</t>
  </si>
  <si>
    <t>MARSYAHID S.Pd</t>
  </si>
  <si>
    <t>141/51/KPTS/408.63.2011/2019</t>
  </si>
  <si>
    <t>KEBONSARI</t>
  </si>
  <si>
    <t>118.45/813/KPTS/408.12/2023</t>
  </si>
  <si>
    <t>141/68/KPTS/408.63.12/2018</t>
  </si>
  <si>
    <t>SULISTRI</t>
  </si>
  <si>
    <t>141/72/KPTS/408.63.12/2018</t>
  </si>
  <si>
    <t>KUSNO BUDIARTO</t>
  </si>
  <si>
    <t>141/73/KPTS/408.63.12/2018</t>
  </si>
  <si>
    <t>141/69/KPTS/408.63.12/2018</t>
  </si>
  <si>
    <t>141/70/KPTS/408.63.12/2018</t>
  </si>
  <si>
    <t>SURIPTO</t>
  </si>
  <si>
    <t>141/71/KPTS/408.63.12/2018</t>
  </si>
  <si>
    <t>DIDIK SETIAWAN</t>
  </si>
  <si>
    <t>141/27/408.63.12/2020</t>
  </si>
  <si>
    <t>MINATIN</t>
  </si>
  <si>
    <t>01 TAHUN 2007</t>
  </si>
  <si>
    <t>04 TAHUN 2003</t>
  </si>
  <si>
    <t>SRI HIDAYAH</t>
  </si>
  <si>
    <t>03 TAHUN 2007</t>
  </si>
  <si>
    <t>BROTO SENO</t>
  </si>
  <si>
    <t>TINATAR</t>
  </si>
  <si>
    <t>HIMO WAHYUDI</t>
  </si>
  <si>
    <t>188.45/1768/ktps/408.12/2019</t>
  </si>
  <si>
    <t>ISMINI</t>
  </si>
  <si>
    <t>141/67/KTPS/408.63.20.13/2019</t>
  </si>
  <si>
    <t>WAWAN EKO SUBASTIAN</t>
  </si>
  <si>
    <t>141/213/KTPS/408.63.2013/2018</t>
  </si>
  <si>
    <t>141/65/KTPS/408.63.20.13/2019</t>
  </si>
  <si>
    <t>ANDRIYONO</t>
  </si>
  <si>
    <t>141/66/KTPS/408.63.20.13/2019</t>
  </si>
  <si>
    <t>JULI ISKANSDAR</t>
  </si>
  <si>
    <t>MESIYANTO</t>
  </si>
  <si>
    <t>01/TH 2000</t>
  </si>
  <si>
    <t>MUJIANTO</t>
  </si>
  <si>
    <t>03/TH 2003</t>
  </si>
  <si>
    <t>SUSIANTI</t>
  </si>
  <si>
    <t>02/TH 2010</t>
  </si>
  <si>
    <t>04/TH 2006</t>
  </si>
  <si>
    <t>YULI WIPIASTUTI</t>
  </si>
  <si>
    <t>141/64/KTPS/408.63.20.13/2019</t>
  </si>
  <si>
    <t>13/TH  1993</t>
  </si>
  <si>
    <t>KEMBANG</t>
  </si>
  <si>
    <t>SAHUDI, S. H.</t>
  </si>
  <si>
    <t>188.45/1337/KPTS/408.12/2018</t>
  </si>
  <si>
    <t>HERWIDAYATI, S.Pd</t>
  </si>
  <si>
    <t>13 TAHUN 2018</t>
  </si>
  <si>
    <t>WINDA PUTRI MASDANTI</t>
  </si>
  <si>
    <t>01 TAHUN 2019</t>
  </si>
  <si>
    <t>19 TAHUN 2018</t>
  </si>
  <si>
    <t>EKO WAHYUDI, S.Pd.I</t>
  </si>
  <si>
    <t>20 TAHUN 2018</t>
  </si>
  <si>
    <t>MARYONO</t>
  </si>
  <si>
    <t>17 TAHUN 2018</t>
  </si>
  <si>
    <t>ANDY ARDIYANSAH, S.Pd.I</t>
  </si>
  <si>
    <t>02 TAHUN 2019</t>
  </si>
  <si>
    <t>18 TAHUN 2018</t>
  </si>
  <si>
    <t>STAF FUNGSIONAL UMUM</t>
  </si>
  <si>
    <t>SUMARI</t>
  </si>
  <si>
    <t>22 TAHUN 2018</t>
  </si>
  <si>
    <t>HADI MULYONO</t>
  </si>
  <si>
    <t>21 TAHUN 2018</t>
  </si>
  <si>
    <t>NASIKIN</t>
  </si>
  <si>
    <t>25 TAHUN 2018</t>
  </si>
  <si>
    <t>IMAM SUHUDI</t>
  </si>
  <si>
    <t>26 TAHUN 2018</t>
  </si>
  <si>
    <t>NUR HIDAYAT, S.H.</t>
  </si>
  <si>
    <t>27 TAHUN 2018</t>
  </si>
  <si>
    <t>28 TAHUN 2018</t>
  </si>
  <si>
    <t>SUKOHARJO</t>
  </si>
  <si>
    <t>SOLICHIN</t>
  </si>
  <si>
    <t>118.45/819/KPTS/408.12/2023</t>
  </si>
  <si>
    <t>MAHPUT</t>
  </si>
  <si>
    <t>09 Tahun 2018</t>
  </si>
  <si>
    <t>SUKEMI</t>
  </si>
  <si>
    <t>12 Tahun 2018</t>
  </si>
  <si>
    <t>SUMARYADI</t>
  </si>
  <si>
    <t>19 Tahun 2018</t>
  </si>
  <si>
    <t>EKO FERY KRISTIAN</t>
  </si>
  <si>
    <t>03 Tahun 2018</t>
  </si>
  <si>
    <r>
      <rPr>
        <sz val="12"/>
        <rFont val="Arial"/>
        <family val="2"/>
      </rPr>
      <t>TISNA ARDHIANTO KURNIAWAN,S
.Pd.</t>
    </r>
  </si>
  <si>
    <t>20 Tahun 2018</t>
  </si>
  <si>
    <t>TINTON ADI NUGROHO, S.Pd</t>
  </si>
  <si>
    <t>21 Tahun 2018</t>
  </si>
  <si>
    <t>ISNO SASONGKO</t>
  </si>
  <si>
    <t>14 Tahun 2018</t>
  </si>
  <si>
    <t>SENO AJI</t>
  </si>
  <si>
    <t>17 Tahun 2018</t>
  </si>
  <si>
    <t>GUNAWAN</t>
  </si>
  <si>
    <t>18 Tahun 2018</t>
  </si>
  <si>
    <t>EDY PITOKO</t>
  </si>
  <si>
    <t>ILHAM SUBROTO</t>
  </si>
  <si>
    <t>16 Tahun 2018</t>
  </si>
  <si>
    <t>KAYEN</t>
  </si>
  <si>
    <t>SETYO DARMOKO</t>
  </si>
  <si>
    <t>188.45/1334/KPTS/408.12/2018</t>
  </si>
  <si>
    <t>FREDY TYAS PURWANDARU</t>
  </si>
  <si>
    <t>141/01/KPTS/408.2005/2019</t>
  </si>
  <si>
    <t>META LISTIYANA</t>
  </si>
  <si>
    <t>141/03/KPTS/408.2005/2019</t>
  </si>
  <si>
    <t>141/04/KPTS/408.2005/2019</t>
  </si>
  <si>
    <t>141/02/KPTS/408.2005/2019</t>
  </si>
  <si>
    <t>ISKANDAR ZULKARNAIN</t>
  </si>
  <si>
    <t>SALIDO</t>
  </si>
  <si>
    <t>141/25/KPTS/408.2005/2018</t>
  </si>
  <si>
    <t>KATWAN</t>
  </si>
  <si>
    <t>141/26/KPTS/408.2005/2018</t>
  </si>
  <si>
    <t>WAHYULI</t>
  </si>
  <si>
    <t>TANJUNG BALAI</t>
  </si>
  <si>
    <t>141/30/KPTS/408.2005/2018</t>
  </si>
  <si>
    <t>HANDOKO</t>
  </si>
  <si>
    <t>141/31/KPTS/408.2005/2018</t>
  </si>
  <si>
    <t>JOKO WALUYO</t>
  </si>
  <si>
    <t>141/32/KPTS/408.2005/2018</t>
  </si>
  <si>
    <t>BUDIANTO</t>
  </si>
  <si>
    <t>141/33/KPTS/408.2005/2018</t>
  </si>
  <si>
    <t>141/15/KPTS/408.64.05/2021</t>
  </si>
  <si>
    <t>141/39/KPTS/408.2005/2018</t>
  </si>
  <si>
    <t>EKO PURWANTO</t>
  </si>
  <si>
    <t>141/35/KPTS/408.2005/2018</t>
  </si>
  <si>
    <t>SIRNOBOYO</t>
  </si>
  <si>
    <t>EKO HARIYONO</t>
  </si>
  <si>
    <t>188.45/1777/KPTS/408.12/2019</t>
  </si>
  <si>
    <t>CHAMIM TURMUDI</t>
  </si>
  <si>
    <t>188.4/23/408.64.2006/2018</t>
  </si>
  <si>
    <t>MEITA NURMALA SARI</t>
  </si>
  <si>
    <t>188.45/29/KPTS/408.64.20/2020</t>
  </si>
  <si>
    <t>IMAM SUBAKIR</t>
  </si>
  <si>
    <t>188.4/27/408.64.2006/2018</t>
  </si>
  <si>
    <t>MUHAMAD BASORI</t>
  </si>
  <si>
    <t>188.4/25/408.64.2006/2018</t>
  </si>
  <si>
    <t>DWI AROFAH</t>
  </si>
  <si>
    <t>NGAWI</t>
  </si>
  <si>
    <t>188.4/37/KPTS/408.64.2006/2020</t>
  </si>
  <si>
    <t>HARUN MASKURI</t>
  </si>
  <si>
    <t>188.4/29/408.64.2006/2018</t>
  </si>
  <si>
    <t>MISRI</t>
  </si>
  <si>
    <t>188.4/15/408.64.2006/2018</t>
  </si>
  <si>
    <t>TRIYONO</t>
  </si>
  <si>
    <t>188.4/14/408.64.2006/2018</t>
  </si>
  <si>
    <t>CHOIRUL IMRON</t>
  </si>
  <si>
    <t>NO      ; 09</t>
  </si>
  <si>
    <t>MUHAMMAD KHOIRI</t>
  </si>
  <si>
    <t>188.4/19/408.64.2006/2018</t>
  </si>
  <si>
    <t>ARJOWINANGUN</t>
  </si>
  <si>
    <t>AGUS PRIHONO, S.Pd, MM</t>
  </si>
  <si>
    <t>S.2</t>
  </si>
  <si>
    <t>118.45/818/KPTS/408.12/2023</t>
  </si>
  <si>
    <t>Nomor 14 Tahun 2018</t>
  </si>
  <si>
    <t>SUHARTA</t>
  </si>
  <si>
    <t>Nomor 15 Tahun 2018</t>
  </si>
  <si>
    <t>SARJUNI</t>
  </si>
  <si>
    <t>Nomor 20 Tahun 2019</t>
  </si>
  <si>
    <t>YUSUF GIRI SUBAGYO</t>
  </si>
  <si>
    <t>Nomor 9 Tahun 2020</t>
  </si>
  <si>
    <t>RINI DWI ASTUTI</t>
  </si>
  <si>
    <t>Nomor 17 Tahun 2018</t>
  </si>
  <si>
    <t>KOHANG WAHYU KOMARUDIN</t>
  </si>
  <si>
    <t>Nomor 18 Tahun 2018</t>
  </si>
  <si>
    <t>EKO PUJI WINARNO</t>
  </si>
  <si>
    <t>Nomor 24 Tahun 2022</t>
  </si>
  <si>
    <t>ARIS WIDAYAT</t>
  </si>
  <si>
    <t>Nomor 21 Tahun 2018</t>
  </si>
  <si>
    <t>TEMON ARIS SUSANTO</t>
  </si>
  <si>
    <t>Nomor 04 Tahun 2004</t>
  </si>
  <si>
    <t>11-05-2004</t>
  </si>
  <si>
    <t>Nomor 04 Tahun 2008</t>
  </si>
  <si>
    <t>BANGUNSARI</t>
  </si>
  <si>
    <t>DARMINTO, S.E.</t>
  </si>
  <si>
    <t>BANTUL</t>
  </si>
  <si>
    <t>188.45/1335/KPTS/408.12/2018</t>
  </si>
  <si>
    <t>SLAMET MAHMUDI, S.Pd.</t>
  </si>
  <si>
    <t>RINA MERDEKAWATI, M.M.</t>
  </si>
  <si>
    <t>S.II</t>
  </si>
  <si>
    <t>31 TAHUN 2021</t>
  </si>
  <si>
    <t>YUSROH ALQURIYAH, M.Pd.</t>
  </si>
  <si>
    <t>09 TAHUN 2021</t>
  </si>
  <si>
    <t>RIOWANTO</t>
  </si>
  <si>
    <t>58 TAHUN 2018</t>
  </si>
  <si>
    <t>WINARSIH, S.Pd.</t>
  </si>
  <si>
    <t>PONOROGO</t>
  </si>
  <si>
    <t>57 TAHUN 2018</t>
  </si>
  <si>
    <t>ADITYA JULIANTO, S.Kom.</t>
  </si>
  <si>
    <t>10 TAHUN 2021</t>
  </si>
  <si>
    <t>MUHAMAD SAFII</t>
  </si>
  <si>
    <t>30 TAHUN 2023</t>
  </si>
  <si>
    <t>MUNAWAR</t>
  </si>
  <si>
    <t>61 TAHUN 2018</t>
  </si>
  <si>
    <t>PULUNG GILANG SASMITA, A.Md.M.</t>
  </si>
  <si>
    <t>KLATEN</t>
  </si>
  <si>
    <t>26 TAHUN 2022</t>
  </si>
  <si>
    <t>EDY NURSAPTO</t>
  </si>
  <si>
    <t>63 TAHUN 2018</t>
  </si>
  <si>
    <t>ARI LAKSONO</t>
  </si>
  <si>
    <t>25 TAHUN 2020</t>
  </si>
  <si>
    <t>UNTUNG WIYONO</t>
  </si>
  <si>
    <t>65 TAHUN 2018</t>
  </si>
  <si>
    <t>CATUR SETYAWAN</t>
  </si>
  <si>
    <t>66 TAHUN 2018</t>
  </si>
  <si>
    <t>SEDENG</t>
  </si>
  <si>
    <t>188.45/       /KPTS/408.12/2019</t>
  </si>
  <si>
    <t>DUGA YUSWANDA ADEMAWAN</t>
  </si>
  <si>
    <t>ERWIN MELANI</t>
  </si>
  <si>
    <t>04 TAHUN 2024</t>
  </si>
  <si>
    <t>NOVA TRILINDA</t>
  </si>
  <si>
    <t>05 TAHUN 2024</t>
  </si>
  <si>
    <t>ADHIET TYAS</t>
  </si>
  <si>
    <t>02 TAHUN 2024</t>
  </si>
  <si>
    <t>01 TAHUN 2024</t>
  </si>
  <si>
    <t>IMAM SUHARI</t>
  </si>
  <si>
    <t>HERLIN WIDIASWARA</t>
  </si>
  <si>
    <t>03 TAHUN 2024</t>
  </si>
  <si>
    <t>ENDI WIYONO</t>
  </si>
  <si>
    <t>TAMADI</t>
  </si>
  <si>
    <t>SARTONO</t>
  </si>
  <si>
    <t>29 TAHUN 2018</t>
  </si>
  <si>
    <t>BUDI SANTOSO</t>
  </si>
  <si>
    <t>31 TAHUN 2018</t>
  </si>
  <si>
    <t>EKO HARI WIBOWO</t>
  </si>
  <si>
    <t>29 Tahun 2022</t>
  </si>
  <si>
    <t>RONI SURANTO</t>
  </si>
  <si>
    <t>41 TAHUN 2018</t>
  </si>
  <si>
    <t>DJURI</t>
  </si>
  <si>
    <t xml:space="preserve"> 04 Tahun 2010</t>
  </si>
  <si>
    <t>DEDDY PRASETYA</t>
  </si>
  <si>
    <t>42 TAHUN 2018</t>
  </si>
  <si>
    <t>SUMBERHARJO</t>
  </si>
  <si>
    <t>HARIADI</t>
  </si>
  <si>
    <t>188.45/1336/KPTS/408.12/2018</t>
  </si>
  <si>
    <t>TRI PIJIANTO</t>
  </si>
  <si>
    <t>27 Tahun 2018</t>
  </si>
  <si>
    <t>IMAM MUJAHID</t>
  </si>
  <si>
    <t>30 Tahun 2018</t>
  </si>
  <si>
    <t>AGUS SIGIT SUDARSO</t>
  </si>
  <si>
    <t>31 Tahun 2018</t>
  </si>
  <si>
    <t>WURI YUNITA WARDANI</t>
  </si>
  <si>
    <t>32 Tahun 2019</t>
  </si>
  <si>
    <t>SUMARTI</t>
  </si>
  <si>
    <t>35 Tahun 2018</t>
  </si>
  <si>
    <t>NUR ALI</t>
  </si>
  <si>
    <t>31 Tahun 2019</t>
  </si>
  <si>
    <t>36 Tahun 2018</t>
  </si>
  <si>
    <t>ADI SUHARTONO</t>
  </si>
  <si>
    <t>33 Tahun 2018</t>
  </si>
  <si>
    <t>BEKTI BASUKI</t>
  </si>
  <si>
    <t>34 Tahun 2018</t>
  </si>
  <si>
    <t>TANJUNGSARI</t>
  </si>
  <si>
    <t>YUDO ANTORO</t>
  </si>
  <si>
    <t>TUKADI, S.Sos.</t>
  </si>
  <si>
    <t>112 TAHUN 2018</t>
  </si>
  <si>
    <t>YUNI LULIS SETIYANA, SE.</t>
  </si>
  <si>
    <t>06 TAHUN 2021</t>
  </si>
  <si>
    <t>101 TAHUN 2018</t>
  </si>
  <si>
    <t>JOKO KUNTARTO</t>
  </si>
  <si>
    <t>78 TAHUN 2019</t>
  </si>
  <si>
    <t>APSELA NURSITA SAPUTRI, S.Pd.</t>
  </si>
  <si>
    <t>83 TAHUN 2019</t>
  </si>
  <si>
    <t>WIDYA AWY KOENTJARA, ST.</t>
  </si>
  <si>
    <t>103 TAHUN 2018</t>
  </si>
  <si>
    <t>FERDIATI DESIANA, S.Pd.</t>
  </si>
  <si>
    <t>84 TAHUN 2019</t>
  </si>
  <si>
    <t>ZAINAL ARIFIN</t>
  </si>
  <si>
    <t>11 TAHUN 2019</t>
  </si>
  <si>
    <t>WAHYU TRI AGUNG WIDYANTO</t>
  </si>
  <si>
    <t>85 TAHUN 2020</t>
  </si>
  <si>
    <t>ANDUNG WISNU WRATSANGKA</t>
  </si>
  <si>
    <t>105 TAHUN 2018</t>
  </si>
  <si>
    <t>SARIFUDIN</t>
  </si>
  <si>
    <t>86 TAHUN 2020</t>
  </si>
  <si>
    <t>ETIK SETYAWATI</t>
  </si>
  <si>
    <t>113 TAHUN 2018</t>
  </si>
  <si>
    <t>MENADI</t>
  </si>
  <si>
    <t>SINDU LASMADI</t>
  </si>
  <si>
    <t>188.45 / 1338 / KPTS  / 408.12 / 2018</t>
  </si>
  <si>
    <t>SWANDONO</t>
  </si>
  <si>
    <t>SK.KEP.DESA NOMOR 03 TAHUN 2021</t>
  </si>
  <si>
    <t>PITUTUR</t>
  </si>
  <si>
    <t>SK.KEP.DESA NOMOR 02 TAHUN 2021</t>
  </si>
  <si>
    <t>SK.KEP.DESA NOMOR 23 TAHUN 2018</t>
  </si>
  <si>
    <t>HERU SISWANTO</t>
  </si>
  <si>
    <t>141 / 28 /KPTS / 408.64.2015 / 2019</t>
  </si>
  <si>
    <t>HERI SUKOCO</t>
  </si>
  <si>
    <t>SK. KEP. DESA NOMOR 20 TAHUN 2018</t>
  </si>
  <si>
    <t>IRFAN NUR WAHYUDI</t>
  </si>
  <si>
    <t>SK. KEP.DESA NOMOR 21 TAHUN 2018</t>
  </si>
  <si>
    <t>ABDUR ROHMAN</t>
  </si>
  <si>
    <t>141 / 29 / KPTS / 408.64.2015 / 2019</t>
  </si>
  <si>
    <t>SK. KEP. DESA 24 TAHUN 2018</t>
  </si>
  <si>
    <t>SYAIFUL MA'ARIF</t>
  </si>
  <si>
    <t>14 / 07/KPTS / 2015 /2018</t>
  </si>
  <si>
    <t>WIWIT BUDI SANTOSO</t>
  </si>
  <si>
    <t>SK. KEP. DESA NOMOR 25 TAHUN 2018</t>
  </si>
  <si>
    <t>TRI SETYO BUDI</t>
  </si>
  <si>
    <t>SK.KEP.DESA NOMOR 26  TAHUN 2018</t>
  </si>
  <si>
    <t>MENTORO</t>
  </si>
  <si>
    <t>ROCHMAN MASHOERI</t>
  </si>
  <si>
    <t>188.45/1339/KPTS/408.12/2019</t>
  </si>
  <si>
    <t>141/ 16/ KPTS/ 2016/ 2018</t>
  </si>
  <si>
    <t>LANGGENG PRAKOSA ARYA PRATAMA</t>
  </si>
  <si>
    <t>141/15/KPTS/408.64.13/2019</t>
  </si>
  <si>
    <t>SLAMET HERMAWANTO</t>
  </si>
  <si>
    <t>141/ 20/ KPTS/ 2016/ 2018</t>
  </si>
  <si>
    <t>WIDOWATI</t>
  </si>
  <si>
    <t>141/ 17/ KPTS/ 2016/ 2018</t>
  </si>
  <si>
    <t>FERRY SUHENDHI</t>
  </si>
  <si>
    <t>141/14/KPTS/408.64.13/2019</t>
  </si>
  <si>
    <t>WAYAN DIANA</t>
  </si>
  <si>
    <t>141/ 18/ KPTS/ 2016/ 2018</t>
  </si>
  <si>
    <t>WAWAN TRISTANTO</t>
  </si>
  <si>
    <t>141/ 22/ KPTS/ 2016/ 2018</t>
  </si>
  <si>
    <t>WIDIANA ADHI</t>
  </si>
  <si>
    <t>141/ 23/ KPTS/ 2016/ 2018</t>
  </si>
  <si>
    <t>DWI MAWARNO</t>
  </si>
  <si>
    <t>141/ 24/ KPTS/ 2016/ 2018</t>
  </si>
  <si>
    <t>PURWOREJO</t>
  </si>
  <si>
    <t>AGUS PRASETYO, ST,MT.</t>
  </si>
  <si>
    <t>188.45/ 770/ KPTS/ 408.12/ 2019</t>
  </si>
  <si>
    <t>SAMSUDIN</t>
  </si>
  <si>
    <t xml:space="preserve">29 TAHUN 2018 </t>
  </si>
  <si>
    <t>HERI ADI HARMOKO</t>
  </si>
  <si>
    <t>33 TAHUN 2018</t>
  </si>
  <si>
    <t>SUGIYANTO</t>
  </si>
  <si>
    <t xml:space="preserve"> 34 TAHUN 2018</t>
  </si>
  <si>
    <t>MISMAN</t>
  </si>
  <si>
    <t>35 TAHUN 2018</t>
  </si>
  <si>
    <t>NURUL NANIK LESTARI, S.Pd</t>
  </si>
  <si>
    <t>KAUR UMUM DAN PERENCANAAN</t>
  </si>
  <si>
    <t>FENDI NURKHOLIS, S.PdI</t>
  </si>
  <si>
    <t>32 TAHUN 2018</t>
  </si>
  <si>
    <t>SUGENG HARIYADI</t>
  </si>
  <si>
    <t xml:space="preserve">37 TAHUN 2018 </t>
  </si>
  <si>
    <t>JOKO TRI WAHONO</t>
  </si>
  <si>
    <t>38 TAHUN 2018</t>
  </si>
  <si>
    <t>WAWAN TRI CAHYONO</t>
  </si>
  <si>
    <t>26 TAHUN  2019</t>
  </si>
  <si>
    <t>NANGGUNGAN</t>
  </si>
  <si>
    <t>MULYANTO, SE</t>
  </si>
  <si>
    <t>21/6/1957</t>
  </si>
  <si>
    <t>188.45/1771/KPTS/408.12/2019</t>
  </si>
  <si>
    <t>13 - 12 - 2019</t>
  </si>
  <si>
    <t>ABU  TOYIB</t>
  </si>
  <si>
    <t>2/8/1965</t>
  </si>
  <si>
    <t>141/16/KPTS/408.64.2014/ 2019</t>
  </si>
  <si>
    <t>08 - 06 - 2019</t>
  </si>
  <si>
    <t>DANANG PRIHANDOKO</t>
  </si>
  <si>
    <t>2/4/1993</t>
  </si>
  <si>
    <t>188.45/18/KPTS/408.64.14/2020</t>
  </si>
  <si>
    <t>19 - 08 - 2020</t>
  </si>
  <si>
    <t>1/10/1972</t>
  </si>
  <si>
    <t>188.45/22/KPTS/408.64.2018/2018</t>
  </si>
  <si>
    <t>16 - 10 - 2018</t>
  </si>
  <si>
    <t>ACHMAD AGUNG SUTRISNO</t>
  </si>
  <si>
    <t>16/1/1992</t>
  </si>
  <si>
    <t>D.1</t>
  </si>
  <si>
    <t>188.45/11/KPTS/408.64.18/2022</t>
  </si>
  <si>
    <t>07 - 03 - 2022</t>
  </si>
  <si>
    <t>EKO HASTO PRABOWO</t>
  </si>
  <si>
    <t>22/11/1976</t>
  </si>
  <si>
    <t>188.45/20/KPTS/408.64.2018/2018</t>
  </si>
  <si>
    <t>AREI  SETYAWAN</t>
  </si>
  <si>
    <t>7/2/1976</t>
  </si>
  <si>
    <t>188.45/07/KPTS/408.64.14/2022</t>
  </si>
  <si>
    <t>28 - 01 - 2022</t>
  </si>
  <si>
    <t>DIAN FERRY PRIBADI</t>
  </si>
  <si>
    <t>1/6/1989</t>
  </si>
  <si>
    <t>188.45/9/KPTS/408.64.18/2019</t>
  </si>
  <si>
    <t>27 - 01 - 2019</t>
  </si>
  <si>
    <t>REZA DWI PRADANA</t>
  </si>
  <si>
    <t>29/3/1992</t>
  </si>
  <si>
    <t>188.45/10/KPTS/408.64.18/2019</t>
  </si>
  <si>
    <t>NURI  AFIRIANTO</t>
  </si>
  <si>
    <t>10/3/1984</t>
  </si>
  <si>
    <t>188.45/25/ KPTS/ 408.64.2018/2018</t>
  </si>
  <si>
    <t>BAMBANG  SETIYONO</t>
  </si>
  <si>
    <t>10/1/1976</t>
  </si>
  <si>
    <t>188.45/23/ KPTS/ 408.64.2018/2018</t>
  </si>
  <si>
    <t>SYAHRUL CAHYA WICAKSONO</t>
  </si>
  <si>
    <t>25/1/1976</t>
  </si>
  <si>
    <t>188.45/26/ KPTS/ 408.64.2018/2018</t>
  </si>
  <si>
    <t>BAYU  PRAYOGO</t>
  </si>
  <si>
    <t>8/10/1989</t>
  </si>
  <si>
    <t>188.45/24/ KPTS/ 408.64.2018/2018</t>
  </si>
  <si>
    <t>HUDIONO</t>
  </si>
  <si>
    <t>188.45/1778/KPTS/408.12/2019</t>
  </si>
  <si>
    <t>WAHYU PRIHARTANTO, S.Pd</t>
  </si>
  <si>
    <t>14 TAHUN 2018</t>
  </si>
  <si>
    <t>HENDRIK SETYAWAN</t>
  </si>
  <si>
    <t>69 Tahun 2020</t>
  </si>
  <si>
    <t>RENDRA AFANDI FIRMANSYAH, S.Pd</t>
  </si>
  <si>
    <t>70 Tahun 2020</t>
  </si>
  <si>
    <t>MUHLIS</t>
  </si>
  <si>
    <t>26 TAHUN 2021</t>
  </si>
  <si>
    <t>VENY NURHANDARI, S.Pd</t>
  </si>
  <si>
    <t>68 Tahun 2020</t>
  </si>
  <si>
    <t>AYU NURDIANTI STYASIH, S.M</t>
  </si>
  <si>
    <t>25 TAHUN 2021</t>
  </si>
  <si>
    <t>TURMAN</t>
  </si>
  <si>
    <t>IMAM MASHUDI</t>
  </si>
  <si>
    <t>23 TAHUN 2018</t>
  </si>
  <si>
    <t>IMAM SYAHRONI, S.Pd</t>
  </si>
  <si>
    <t>41 TAHUN 2022</t>
  </si>
  <si>
    <t>30 September 2022</t>
  </si>
  <si>
    <t>SEMANTEN</t>
  </si>
  <si>
    <t>M. SARIFUDIN NH. SE</t>
  </si>
  <si>
    <t>188.45/1776/KPTS/408.12/2019</t>
  </si>
  <si>
    <t>JOKO PURWANTO</t>
  </si>
  <si>
    <t>21 Th 2018</t>
  </si>
  <si>
    <t>YAYUK RUFAIDAH, S.Pd.I</t>
  </si>
  <si>
    <t>34 Th 2018</t>
  </si>
  <si>
    <t>FAOZAN</t>
  </si>
  <si>
    <t>23 Th 2018</t>
  </si>
  <si>
    <t>SAIKHU</t>
  </si>
  <si>
    <t>140/32/KPTS/408.64.20/2021</t>
  </si>
  <si>
    <t>DWI LESTARI, S.Tr. Pt</t>
  </si>
  <si>
    <t>140/33/KPTS/408.64.20/2021</t>
  </si>
  <si>
    <t>ARDI ALIAFANI, S.Pd</t>
  </si>
  <si>
    <t>33 Th 2018</t>
  </si>
  <si>
    <t>ARI PRASETYA UTAMA</t>
  </si>
  <si>
    <t>140/27/KPTS/408.64.20/2021</t>
  </si>
  <si>
    <t>25 Th 2018</t>
  </si>
  <si>
    <t>ARIYANTO, S.Pd</t>
  </si>
  <si>
    <t>140/29/KPTS/408.64.20/2021</t>
  </si>
  <si>
    <t>26 Th 2018</t>
  </si>
  <si>
    <t>TSAANI BILLIEN</t>
  </si>
  <si>
    <t>27 Th 2018</t>
  </si>
  <si>
    <t>SAMSUL ARIFIN</t>
  </si>
  <si>
    <t>28 Th 2018</t>
  </si>
  <si>
    <t>29 Th 2018</t>
  </si>
  <si>
    <t>KOMARUDIN</t>
  </si>
  <si>
    <t>30 Th 2018</t>
  </si>
  <si>
    <t>SAMBONG</t>
  </si>
  <si>
    <t>AGUS RIANTO, S.Pd</t>
  </si>
  <si>
    <t>188.45/1774/KPTS/408.12/2019</t>
  </si>
  <si>
    <t>SOLIKIN, S.Pd.I</t>
  </si>
  <si>
    <t>88 Tahun 2018</t>
  </si>
  <si>
    <t>MUJIONO, S.Pd</t>
  </si>
  <si>
    <t>96 Tahun 2018</t>
  </si>
  <si>
    <t>SUBAGYO</t>
  </si>
  <si>
    <t>93 Tahun 2018</t>
  </si>
  <si>
    <t>13 tahun 2021</t>
  </si>
  <si>
    <t>95 Tahun 2018</t>
  </si>
  <si>
    <t>SUMIRAH, S.Pd</t>
  </si>
  <si>
    <t>14 tahun 2021</t>
  </si>
  <si>
    <t>MASHUDI DARUSSALAM</t>
  </si>
  <si>
    <t>97 Tahun 2018</t>
  </si>
  <si>
    <t>DENNY YULIYANTO</t>
  </si>
  <si>
    <t>98 Tahun 2018</t>
  </si>
  <si>
    <t>NURUL HUDA</t>
  </si>
  <si>
    <t>99 Tahun 2018</t>
  </si>
  <si>
    <t>TRI HARYONO</t>
  </si>
  <si>
    <t>100 Tahun 2018</t>
  </si>
  <si>
    <t>IVA ADI PUTRA SIGIT ARIANTO</t>
  </si>
  <si>
    <t>101 Tahun 2018</t>
  </si>
  <si>
    <t>DEDE ARISMAN</t>
  </si>
  <si>
    <t>18 Tahun 2019</t>
  </si>
  <si>
    <t>MUHSIN FATHONI</t>
  </si>
  <si>
    <t>22 TAHUN 2023</t>
  </si>
  <si>
    <t>SURATMAN</t>
  </si>
  <si>
    <t>103 Tahun 2018</t>
  </si>
  <si>
    <t>JUMELAN</t>
  </si>
  <si>
    <t>19 Tahun 2019</t>
  </si>
  <si>
    <t>NANANG CAHYONO</t>
  </si>
  <si>
    <t>104 Tahun 2018</t>
  </si>
  <si>
    <t>KATIBI</t>
  </si>
  <si>
    <t>20 Tahun 2019</t>
  </si>
  <si>
    <t>BONASIR</t>
  </si>
  <si>
    <t>105 Tahun 2018</t>
  </si>
  <si>
    <t>BANJARSARI</t>
  </si>
  <si>
    <t>GATOT PURWADI</t>
  </si>
  <si>
    <t>188.45/1340/KPTS/408.12/2018</t>
  </si>
  <si>
    <t>SIGIT WIDARTO</t>
  </si>
  <si>
    <t>141/08/408.64.021/2018</t>
  </si>
  <si>
    <t>WARIH NUGROHO</t>
  </si>
  <si>
    <t>141/25/408.64.021/2018</t>
  </si>
  <si>
    <t>BAMBANG RIYANTO</t>
  </si>
  <si>
    <t>141/26/408.64.021/2018</t>
  </si>
  <si>
    <t>RUDY EFENDI</t>
  </si>
  <si>
    <t>141/13/408.64.021/2018</t>
  </si>
  <si>
    <t>141/12/408.64.021/2018</t>
  </si>
  <si>
    <t>SHAFI'I</t>
  </si>
  <si>
    <t>141/14/408.64.021/2018</t>
  </si>
  <si>
    <t>HERU HARIANTO</t>
  </si>
  <si>
    <t>141/19/408.64.021/2018</t>
  </si>
  <si>
    <t>ARIF SETYONO</t>
  </si>
  <si>
    <t>141/17/408.64.021/2018</t>
  </si>
  <si>
    <t>FATKUL ARIFIN</t>
  </si>
  <si>
    <t>141/18/408.64.021/2018</t>
  </si>
  <si>
    <t>BOLOSINGO</t>
  </si>
  <si>
    <t>118.45/1770/KPTS/408.12/2019</t>
  </si>
  <si>
    <t>MUNAWAN</t>
  </si>
  <si>
    <t>12 TAHUN 2018</t>
  </si>
  <si>
    <t>BAMBANG WAHYUDI WIJANARKO</t>
  </si>
  <si>
    <t>16 TAHUN 2018</t>
  </si>
  <si>
    <t>SAHRI</t>
  </si>
  <si>
    <t>PANCA WULAN RAHAYU</t>
  </si>
  <si>
    <t>35 TAHUN 2019</t>
  </si>
  <si>
    <t>OKTARA ANDI WACHID</t>
  </si>
  <si>
    <t>15 TAHUN 2018</t>
  </si>
  <si>
    <t>MUJITO</t>
  </si>
  <si>
    <t>WAHYUDI</t>
  </si>
  <si>
    <t>04 TAHUN 2018</t>
  </si>
  <si>
    <t>NURYONO</t>
  </si>
  <si>
    <t>RIO WIBOWO</t>
  </si>
  <si>
    <t>SLAMET WINARNO</t>
  </si>
  <si>
    <t>PONGGOK</t>
  </si>
  <si>
    <t>MURSID</t>
  </si>
  <si>
    <t>188.45/1772/KPTS/408.12/2019</t>
  </si>
  <si>
    <t>SULIYADI</t>
  </si>
  <si>
    <t>NOMOR 16 TAHUN 2018</t>
  </si>
  <si>
    <t>NOMOR 18 TAHUN 2018</t>
  </si>
  <si>
    <t>ANIS KURNIA WINDI</t>
  </si>
  <si>
    <t>37 TAHUN 2023</t>
  </si>
  <si>
    <t>SITI NURMAYANTI</t>
  </si>
  <si>
    <t>NOMOR 17 TAHUN 2018</t>
  </si>
  <si>
    <t>EDI CAHYONO</t>
  </si>
  <si>
    <t>NOMOR 01 TAHUN 2019</t>
  </si>
  <si>
    <t>ENJANG NUGROHO</t>
  </si>
  <si>
    <t>NOMOR 14 TAHUN 2019</t>
  </si>
  <si>
    <t>AGUS RITANTO</t>
  </si>
  <si>
    <t>NOMOR 20 TAHUN 2018</t>
  </si>
  <si>
    <t>BINTORO</t>
  </si>
  <si>
    <t>NOMOR  21 TAHUN 2018</t>
  </si>
  <si>
    <t>EKO WAHYUDI</t>
  </si>
  <si>
    <t>NOMOR 22 TAHUN 2018</t>
  </si>
  <si>
    <t>MISWANDI</t>
  </si>
  <si>
    <t>NOMOR 23 TAHUN 2018</t>
  </si>
  <si>
    <t>KRISTIONO</t>
  </si>
  <si>
    <t>NOMOR 24 TAHUN 2018</t>
  </si>
  <si>
    <t>SULISTIYONO</t>
  </si>
  <si>
    <t>NOMOR 25 TAHUN 2018</t>
  </si>
  <si>
    <t>INDRO</t>
  </si>
  <si>
    <t>NOMOR 26 TAHUN 2018</t>
  </si>
  <si>
    <t>TAMBAKREJO</t>
  </si>
  <si>
    <t>ARIF WINARNO</t>
  </si>
  <si>
    <t>188.45/1341/KPTS/408.12/2018</t>
  </si>
  <si>
    <t>SAMENO</t>
  </si>
  <si>
    <t>141/16/408.64.2025/2018</t>
  </si>
  <si>
    <t>BAMBANG UNTORO</t>
  </si>
  <si>
    <t>32 TAHUN 2023</t>
  </si>
  <si>
    <t>141/20/408.64.2025/2018</t>
  </si>
  <si>
    <t>TAFSIR</t>
  </si>
  <si>
    <t>141/22/408.64.2025/2018</t>
  </si>
  <si>
    <t>GERI WINARNO</t>
  </si>
  <si>
    <t>141/21/408.64.2025/2018</t>
  </si>
  <si>
    <t>MUSTAKIM</t>
  </si>
  <si>
    <t>36 TAHUN 2023</t>
  </si>
  <si>
    <t>SUSIANA</t>
  </si>
  <si>
    <t>141/18/408.64.2025/2018</t>
  </si>
  <si>
    <t>SLAMET SUPRIYADI</t>
  </si>
  <si>
    <t>141/17/408.64.2025/2018</t>
  </si>
  <si>
    <t>JOHAN WAHYUDI</t>
  </si>
  <si>
    <t>141/19/408.64.2025/2018</t>
  </si>
  <si>
    <t>APRIANTO</t>
  </si>
  <si>
    <t>141/24/408.64.2025/2018</t>
  </si>
  <si>
    <t>SUJARNI</t>
  </si>
  <si>
    <t>141/25/408.64.2025/2018</t>
  </si>
  <si>
    <t>AGUS SUSENO</t>
  </si>
  <si>
    <t>141/23/408.64.2025/2018</t>
  </si>
  <si>
    <t>KEBONAGUNG</t>
  </si>
  <si>
    <t>PLUMBUNGAN</t>
  </si>
  <si>
    <t>AHMAD THOHIR</t>
  </si>
  <si>
    <t>188.45/1342/KPTS/408.12/2018</t>
  </si>
  <si>
    <t>AKSAN</t>
  </si>
  <si>
    <t>MOJOKERTO</t>
  </si>
  <si>
    <t>15/KPTS/408.65.01/2019</t>
  </si>
  <si>
    <t>16/KPTS/408.65.01/2019</t>
  </si>
  <si>
    <t>17/KPTS/408.65.01/2019</t>
  </si>
  <si>
    <t>NASRUDIN</t>
  </si>
  <si>
    <t>26/KPTS/608.65.01/2018</t>
  </si>
  <si>
    <t>RUDY SUPRIYANTO</t>
  </si>
  <si>
    <t>18/KPTS/408.65.01/2019</t>
  </si>
  <si>
    <t>PRANOTO</t>
  </si>
  <si>
    <t>SRI KURYATI</t>
  </si>
  <si>
    <t>JEPARA</t>
  </si>
  <si>
    <t>UNTUNG WIDODO</t>
  </si>
  <si>
    <t>20/KPTS/408.65.01/2019</t>
  </si>
  <si>
    <t>NIRWANTO</t>
  </si>
  <si>
    <t>22/KPTS/408.65.01/2018</t>
  </si>
  <si>
    <t>GRESIK</t>
  </si>
  <si>
    <t>19/KPTS/408.65.01/2019</t>
  </si>
  <si>
    <t>HERIANTO</t>
  </si>
  <si>
    <t>21/KPTS/408.65.01/2019</t>
  </si>
  <si>
    <t>KARANGNONGKO</t>
  </si>
  <si>
    <t>AMINUDIN</t>
  </si>
  <si>
    <t>188.45/1783/KPTS/408.12/2019</t>
  </si>
  <si>
    <t>14/kpts/408.65.02/2018</t>
  </si>
  <si>
    <t>TUKATNO</t>
  </si>
  <si>
    <t>13/kpts/408.65.02/2018</t>
  </si>
  <si>
    <t>JOKO SETIYONO</t>
  </si>
  <si>
    <t>16/kpts/408.65.02/2018</t>
  </si>
  <si>
    <t>15/kpts/408.65.02/2018</t>
  </si>
  <si>
    <t>SINTA WAHYU PRAMUKTI</t>
  </si>
  <si>
    <t>17/kpts/408.65.02/2018</t>
  </si>
  <si>
    <t>SUWITO UTOMO</t>
  </si>
  <si>
    <t>18/kpts/408.65.02/2018</t>
  </si>
  <si>
    <t>ISTARNI</t>
  </si>
  <si>
    <t>19/kpts/408.65.02/2018</t>
  </si>
  <si>
    <t>20/kpts/408.65.06/2018</t>
  </si>
  <si>
    <t>EKO SETIAWAN</t>
  </si>
  <si>
    <t>21/kpts/408.65.06/2018</t>
  </si>
  <si>
    <t>22/kpts/408.65.06/2018</t>
  </si>
  <si>
    <t>TRI WAHONO</t>
  </si>
  <si>
    <t>23/kpts/408.65.06/2018</t>
  </si>
  <si>
    <t>ALI VRATOMO</t>
  </si>
  <si>
    <t>24/kpts/408.65.06/2018</t>
  </si>
  <si>
    <t>TRIIANTO</t>
  </si>
  <si>
    <t>25/kpts/408.65.06/2018</t>
  </si>
  <si>
    <t>141/08/408.65.06/2020</t>
  </si>
  <si>
    <t>26/kpts/408.65.06/2018</t>
  </si>
  <si>
    <t>27/kpts/408.65.06/2018</t>
  </si>
  <si>
    <t>KALIPELUS</t>
  </si>
  <si>
    <t>DASUKI</t>
  </si>
  <si>
    <t>188.45/1781/KPTS/408.12/2019</t>
  </si>
  <si>
    <t>SAHURI</t>
  </si>
  <si>
    <t>140/10/kpts/2019</t>
  </si>
  <si>
    <t>HADI SUSANTO</t>
  </si>
  <si>
    <t>140/11/kpts/2019</t>
  </si>
  <si>
    <t>140/55/kpts/2018</t>
  </si>
  <si>
    <t>ARLIS SURYA NINGTYAS</t>
  </si>
  <si>
    <t>140/40/KPTS/408.65.04/2020</t>
  </si>
  <si>
    <t>WANTININGSIH</t>
  </si>
  <si>
    <t>WISNU WIYOGO</t>
  </si>
  <si>
    <t>140/52/kpts/2018</t>
  </si>
  <si>
    <t>JOKO PURWONDOKO</t>
  </si>
  <si>
    <t>140/39/KPTS/408.65.04/2020</t>
  </si>
  <si>
    <t>TRI SUSILO</t>
  </si>
  <si>
    <t>140/08/kpts/408.65.03/2017</t>
  </si>
  <si>
    <t>HENDRIANTO</t>
  </si>
  <si>
    <t>140/47/KPTS/408.65.04/2021</t>
  </si>
  <si>
    <t>TUKADIYANTO</t>
  </si>
  <si>
    <t>140/61/KPTS/2018</t>
  </si>
  <si>
    <t>MISDI</t>
  </si>
  <si>
    <t>140/62/KPTS/2018</t>
  </si>
  <si>
    <t>KATINO</t>
  </si>
  <si>
    <t>140/KPTS/408.65.03/2014</t>
  </si>
  <si>
    <t>140/63/KPTS/2018</t>
  </si>
  <si>
    <t>KARANGANYAR</t>
  </si>
  <si>
    <t>PIPIT HANDOKO</t>
  </si>
  <si>
    <t>188.45/1782/KPTS/408.12/2019</t>
  </si>
  <si>
    <t>TUGIYONO</t>
  </si>
  <si>
    <t>06/KPTS/408.65/2019</t>
  </si>
  <si>
    <t>15/KPTS/408.65/2018</t>
  </si>
  <si>
    <t>TOLIP</t>
  </si>
  <si>
    <t>AGUS PRAYITNO</t>
  </si>
  <si>
    <t>YONI RUDIANTO</t>
  </si>
  <si>
    <t>DEDI PRASETYO</t>
  </si>
  <si>
    <t>HANDAYANI RETNO HAPSARI</t>
  </si>
  <si>
    <t>140/31/408.65.05/2020</t>
  </si>
  <si>
    <t>01./2005</t>
  </si>
  <si>
    <t>HERIYANTO</t>
  </si>
  <si>
    <t>140/15/KPTS/408.65/2014</t>
  </si>
  <si>
    <t>ANDRIAN PERMADI</t>
  </si>
  <si>
    <t>140/32/408.65.05/2021</t>
  </si>
  <si>
    <t>ERU WIBOWO</t>
  </si>
  <si>
    <t>11/KPTS/408.65/2019</t>
  </si>
  <si>
    <t>ARIES CAHYONO</t>
  </si>
  <si>
    <t>140/04/KPTS/408.65/2016</t>
  </si>
  <si>
    <t>AGUS TRIYONO</t>
  </si>
  <si>
    <t>140/03/KPTS/408.65/2016</t>
  </si>
  <si>
    <t>AGUS RUDIANTO</t>
  </si>
  <si>
    <t>140/14/KPTS/408.65/2017</t>
  </si>
  <si>
    <t>PAWIT</t>
  </si>
  <si>
    <t>KATIPUGAL</t>
  </si>
  <si>
    <t>SALAM</t>
  </si>
  <si>
    <t>GROBOGAN</t>
  </si>
  <si>
    <t>188.45/1789/KPTS/408.12/2019</t>
  </si>
  <si>
    <t>HURIYANTO</t>
  </si>
  <si>
    <t>08/KPTS/408.65.007/2019</t>
  </si>
  <si>
    <t>SAHUDI</t>
  </si>
  <si>
    <t>KASIHANTO</t>
  </si>
  <si>
    <t>27/KPTS/408.65.07/2018</t>
  </si>
  <si>
    <t>SARGINEN</t>
  </si>
  <si>
    <t>WARSIKI</t>
  </si>
  <si>
    <t>SUGIHARTO</t>
  </si>
  <si>
    <t>KUKUH SANTOSO</t>
  </si>
  <si>
    <t>SUWASTIK</t>
  </si>
  <si>
    <t>09/KPTS/408.65.007/2019</t>
  </si>
  <si>
    <t>ANTON SUJARWO</t>
  </si>
  <si>
    <t>141/02/408.65.007/2019</t>
  </si>
  <si>
    <t>SUPARDIYANTO</t>
  </si>
  <si>
    <t>SALLY  PURNAWAN</t>
  </si>
  <si>
    <t>141/14/KPTS/408.65/07/2023</t>
  </si>
  <si>
    <t>HERI SUSANTO</t>
  </si>
  <si>
    <t>35 Tahun 2021</t>
  </si>
  <si>
    <t>KLESEM</t>
  </si>
  <si>
    <t>MUHAMMAD MANGSURI</t>
  </si>
  <si>
    <t>188.45/1787/KPTS/408.12/2019</t>
  </si>
  <si>
    <t>SRIYATI</t>
  </si>
  <si>
    <t>12/KPTS/608.65.01/2018</t>
  </si>
  <si>
    <t>AGUS RIYANTO</t>
  </si>
  <si>
    <t>01/KPTS/408.65.11/2021</t>
  </si>
  <si>
    <t>TUGIONO</t>
  </si>
  <si>
    <t>16/KPTS/608.65.01/2018</t>
  </si>
  <si>
    <t>KUSNUL KHOTIMAH</t>
  </si>
  <si>
    <t>17/KPTS/608.65.01/2018</t>
  </si>
  <si>
    <t>ERNA SETYOWATI</t>
  </si>
  <si>
    <t>14KPTS/608.65.01/2018</t>
  </si>
  <si>
    <t>15/KPTS/608.65.01/2018</t>
  </si>
  <si>
    <t>13/KPTS/608.65.01/2018</t>
  </si>
  <si>
    <t>EKO BAMBANG SUTRISNA</t>
  </si>
  <si>
    <t>22/KPTS/2014</t>
  </si>
  <si>
    <t>WIYARNI</t>
  </si>
  <si>
    <t>23/KPTS/2014</t>
  </si>
  <si>
    <t>IMAM SOFINGI</t>
  </si>
  <si>
    <t>24/KPTS/2014</t>
  </si>
  <si>
    <t>MISGIYANTO</t>
  </si>
  <si>
    <t>07/KPTS/2016</t>
  </si>
  <si>
    <t>18/KPTS/608.65.01/2018</t>
  </si>
  <si>
    <t>IMAM MAMENI</t>
  </si>
  <si>
    <t>25/KPTS/2014</t>
  </si>
  <si>
    <t>MUHAMMAD TOHARI</t>
  </si>
  <si>
    <t>19KPTS/608.65.01/2018</t>
  </si>
  <si>
    <t>EDI IRAWAN</t>
  </si>
  <si>
    <t>12/KPTS/408.65.11/2021</t>
  </si>
  <si>
    <t>SUDARSONO</t>
  </si>
  <si>
    <t>26/KPTS/2014</t>
  </si>
  <si>
    <t>SIDOMULYO</t>
  </si>
  <si>
    <t>MAKRUS ALI, S.H (PAW)</t>
  </si>
  <si>
    <t>188.45/814/KPTS/408.12/2023</t>
  </si>
  <si>
    <t>KOMARI</t>
  </si>
  <si>
    <t>141/11/Kpts/408.65.06/2018</t>
  </si>
  <si>
    <t>WORO TRISNANINGSIH</t>
  </si>
  <si>
    <t>141/16/Ktps/408.65.06/2018</t>
  </si>
  <si>
    <t>KHOTIBUL ATIT</t>
  </si>
  <si>
    <t>DEMAK</t>
  </si>
  <si>
    <t>141/29/Kpts/408.65.17/2021</t>
  </si>
  <si>
    <t>FAHRUDIN</t>
  </si>
  <si>
    <t>141/17/Ktps/408.65.06/2018</t>
  </si>
  <si>
    <t>DIAN HENI KUSMAWATI</t>
  </si>
  <si>
    <t>141/12/Ktps/408.65.06/2018</t>
  </si>
  <si>
    <t>MUHAMMAD RIFAI</t>
  </si>
  <si>
    <t>141/13/Ktps/408.65.06/2018</t>
  </si>
  <si>
    <t>SRI PURWATI</t>
  </si>
  <si>
    <t>141/14/Ktps/408.65.06/2018</t>
  </si>
  <si>
    <t>BOYATIN</t>
  </si>
  <si>
    <t>141/11/Ktps/408.65.06/2019</t>
  </si>
  <si>
    <t>KATBI</t>
  </si>
  <si>
    <t>141/12/Ktps/408.65.06/2019</t>
  </si>
  <si>
    <t>141/13/Ktps/408.65.06/2019</t>
  </si>
  <si>
    <t>HARTANTO</t>
  </si>
  <si>
    <t>141/14/Ktps/408.65.06/2019</t>
  </si>
  <si>
    <t>SUKARNI</t>
  </si>
  <si>
    <t>141/15/Ktps/408.65.06/2019</t>
  </si>
  <si>
    <t>NANANG SUJATNO</t>
  </si>
  <si>
    <t>141/11/408.65.06/2016</t>
  </si>
  <si>
    <t>JUMANGIN</t>
  </si>
  <si>
    <t>141/17/Ktps/408.65.06/2019</t>
  </si>
  <si>
    <t>ERI WIDODO</t>
  </si>
  <si>
    <t>141/55/408.65.06/2015</t>
  </si>
  <si>
    <t>PURWITO</t>
  </si>
  <si>
    <t>141/56/408.65.06/2015</t>
  </si>
  <si>
    <t>141/21/408.65.06/2016</t>
  </si>
  <si>
    <t>NUR HOZIN</t>
  </si>
  <si>
    <t>141/18/Ktps/408.65.06/2019</t>
  </si>
  <si>
    <t>SUROTO</t>
  </si>
  <si>
    <t>141/19/Ktps/408.65.06/2019</t>
  </si>
  <si>
    <t>INDRA  WATI</t>
  </si>
  <si>
    <t>140/12/KPTS/408.65.11/2023</t>
  </si>
  <si>
    <t>WORAWARI</t>
  </si>
  <si>
    <t>SUROTO, SE</t>
  </si>
  <si>
    <t>188.45/1794/KPTS/408.12/2019</t>
  </si>
  <si>
    <t>85/KPTS/408.65.07/2018</t>
  </si>
  <si>
    <t>FAJAR IRAWAN</t>
  </si>
  <si>
    <t>JUWARNO</t>
  </si>
  <si>
    <t>90/KPTS/408.65.07/2018</t>
  </si>
  <si>
    <t>SARTU</t>
  </si>
  <si>
    <t>89/KPTS/408.65.07/2018</t>
  </si>
  <si>
    <t>BEJO YULIANTO</t>
  </si>
  <si>
    <t>86/KPTS/408.65.07/2018</t>
  </si>
  <si>
    <t>DATIK SETYANINGSIH</t>
  </si>
  <si>
    <t>87/KPTS/408.65.07/2018</t>
  </si>
  <si>
    <t>EKI PUSPITASARI</t>
  </si>
  <si>
    <t>10 TAHUN 2019</t>
  </si>
  <si>
    <t>DWI SANTOSO</t>
  </si>
  <si>
    <t>77/KPTS/408.65.07/2018</t>
  </si>
  <si>
    <t>MURSINI</t>
  </si>
  <si>
    <t>17 TAHUN 2021</t>
  </si>
  <si>
    <t>ICUK SUGIARTO</t>
  </si>
  <si>
    <t>97/KPTS/408.65.07/2018</t>
  </si>
  <si>
    <t>05 TAHUN 2008</t>
  </si>
  <si>
    <t>08 TAHUN 2014</t>
  </si>
  <si>
    <t>APRILLIA MAHARANI</t>
  </si>
  <si>
    <t>78/KPTS/408.65.07/2018</t>
  </si>
  <si>
    <t>M. KHARIS</t>
  </si>
  <si>
    <t>No. 188.45/959/KPTS/408.12/2019</t>
  </si>
  <si>
    <t>MOHAMMAD RODHI</t>
  </si>
  <si>
    <t>No. 140/088/KPTS/408.65.08/2018</t>
  </si>
  <si>
    <t>10/08/2018</t>
  </si>
  <si>
    <t>BAMBANG HARDYANTO</t>
  </si>
  <si>
    <t>No. 140/092/KPTS/408.65.08/2018</t>
  </si>
  <si>
    <t>EKO WIDODO</t>
  </si>
  <si>
    <t>No. 140/093/KPTS/408.65.08/2018</t>
  </si>
  <si>
    <t>No. 140/094/KPTS/408.65.08/2018</t>
  </si>
  <si>
    <t>DWI HARYANI</t>
  </si>
  <si>
    <t>No. 140/085/KPTS/408.65.08/2018</t>
  </si>
  <si>
    <t>HIDAYATULLOH</t>
  </si>
  <si>
    <t>No. 140/091/KPTS/408.65.08/2018</t>
  </si>
  <si>
    <t>SURYATI</t>
  </si>
  <si>
    <t>No. 140/059/KPTS/408.65.08/2021</t>
  </si>
  <si>
    <t>11/04/2021</t>
  </si>
  <si>
    <t>ROKHANI</t>
  </si>
  <si>
    <t>No. 141/047/KPTS/408.65.08/2018</t>
  </si>
  <si>
    <t>14/05/2018</t>
  </si>
  <si>
    <t>AHMAD SAIFUL ASHARI</t>
  </si>
  <si>
    <t>No. 141/031/KPTS/408.65.08/2017</t>
  </si>
  <si>
    <t>No. 145/089/KPTS/408.65.08/2018</t>
  </si>
  <si>
    <t>No. 145/086/KPTS/408.65.08/2018</t>
  </si>
  <si>
    <t>JUMAWAN</t>
  </si>
  <si>
    <t>No. 145/087/KPTS/408.65.08/2018</t>
  </si>
  <si>
    <t>GAWANG</t>
  </si>
  <si>
    <t>ABDUL ROKHIM (Pj)</t>
  </si>
  <si>
    <t>188.45/953/KPTS/408.12/2023</t>
  </si>
  <si>
    <t>NASRUDDIN</t>
  </si>
  <si>
    <t>141/10/KPTS/408.65.09/2019</t>
  </si>
  <si>
    <t>IMAM DASUKI</t>
  </si>
  <si>
    <t>141/25/KPTS/408.65.09/2018</t>
  </si>
  <si>
    <t>NURMAYA SUSANTI</t>
  </si>
  <si>
    <t>TRI RAHMANTO</t>
  </si>
  <si>
    <t>141/33/KPTS/408.65.02/2021</t>
  </si>
  <si>
    <t>SULASMI</t>
  </si>
  <si>
    <t>BUDI SETYAWAN</t>
  </si>
  <si>
    <t>141/12/KPTS/408.65.02/2022</t>
  </si>
  <si>
    <t>SARPIN</t>
  </si>
  <si>
    <t>141/11/KPTS/408.65.09/2019</t>
  </si>
  <si>
    <t>IWAN BUDIONO</t>
  </si>
  <si>
    <t>141/34/KPTS/408.65.02/2021</t>
  </si>
  <si>
    <t>SOBIKIN</t>
  </si>
  <si>
    <t>SITI SUSIANTI</t>
  </si>
  <si>
    <t>SUGENG RIYADI</t>
  </si>
  <si>
    <t>141/31/KPTS/408.65.09/2016</t>
  </si>
  <si>
    <t>SUYONO HADI</t>
  </si>
  <si>
    <t>SUNARYONO</t>
  </si>
  <si>
    <t>188.45/1785/KPTS/408.12/2019</t>
  </si>
  <si>
    <t>SUTARTO</t>
  </si>
  <si>
    <t>140/05/KPTS/408.65.08/2019</t>
  </si>
  <si>
    <t>WINDIARTO</t>
  </si>
  <si>
    <t>140/13/KPTS/408.65.08/2021</t>
  </si>
  <si>
    <t>SAYID HASYIM</t>
  </si>
  <si>
    <t>140/12/KPTS/408.65.11/2018</t>
  </si>
  <si>
    <t>140/13/KPTS/408.65.11/2018</t>
  </si>
  <si>
    <t>IMAM SURYANTO</t>
  </si>
  <si>
    <t>140/12/408.65.08/2021</t>
  </si>
  <si>
    <t>EDY SUPRIYANTO</t>
  </si>
  <si>
    <t>PEKAN BARU</t>
  </si>
  <si>
    <t>140/07/408.65.08/2019</t>
  </si>
  <si>
    <t>IRANI OKTAVIANI</t>
  </si>
  <si>
    <t>140/15/KPTS/408.65.08/2023</t>
  </si>
  <si>
    <t>CHABIB ASNGARI</t>
  </si>
  <si>
    <t>141/09/KPTS/408.65.08/2019</t>
  </si>
  <si>
    <t>PUDIANTO</t>
  </si>
  <si>
    <t>140/32/408.65.08/2021</t>
  </si>
  <si>
    <t>SUTOPO</t>
  </si>
  <si>
    <t>140/15/KPTS/408.65.11/2018</t>
  </si>
  <si>
    <t>PURWOASRI</t>
  </si>
  <si>
    <t>188.45/1790/KPTS/408.12/2019</t>
  </si>
  <si>
    <t>ONE YUNITA FUJIYATI</t>
  </si>
  <si>
    <t>140/06/KPTS/408.65.12/2019</t>
  </si>
  <si>
    <t>YUNI EKOWATI</t>
  </si>
  <si>
    <t>140/07/KPTS/408.65.12/2019</t>
  </si>
  <si>
    <t>SETIAWAN</t>
  </si>
  <si>
    <t>140/08/KPTS/408.65.12/2019</t>
  </si>
  <si>
    <t>140/09/KPTS/408.65.12/2019</t>
  </si>
  <si>
    <t>SUNTORO</t>
  </si>
  <si>
    <t>140/15/408.65.12/2018</t>
  </si>
  <si>
    <t>DARMONO</t>
  </si>
  <si>
    <t>IMAM UTOMO</t>
  </si>
  <si>
    <t>140/14/408.65.12/2018</t>
  </si>
  <si>
    <t>141/15/KPTS/408.65.15/2019</t>
  </si>
  <si>
    <t>KRISNA VINDY PRATAMA</t>
  </si>
  <si>
    <t>411.6/17/408.65.15/2022</t>
  </si>
  <si>
    <t>WILLY ARFIANTO</t>
  </si>
  <si>
    <t>140/05/KPTS/408.65.12/2017</t>
  </si>
  <si>
    <t>FAJAR SETYAWAN</t>
  </si>
  <si>
    <t>141/24/408.65.15/2022</t>
  </si>
  <si>
    <t>HARI SETYO NUGROHO</t>
  </si>
  <si>
    <t>141/13/KPTS/408.65.15/2020</t>
  </si>
  <si>
    <t>SUPRAPNO</t>
  </si>
  <si>
    <t>141/11/KPTS/408.65.15/2019</t>
  </si>
  <si>
    <t>ARIS WIBOWO</t>
  </si>
  <si>
    <t>140/05/KPTS/408.65.12/2019</t>
  </si>
  <si>
    <t>BANJARJO</t>
  </si>
  <si>
    <t>PAMBUDIANTO</t>
  </si>
  <si>
    <t>188.45/1779/KPTS/ 408.12/2019</t>
  </si>
  <si>
    <t>AHMAD ZAENUDIN</t>
  </si>
  <si>
    <t>07/KPTS/408.65.13/2018</t>
  </si>
  <si>
    <t>12/KPTS/408.65.13/2018</t>
  </si>
  <si>
    <t>11/KPTS/408.65.13/2018</t>
  </si>
  <si>
    <t>ALI UDIN</t>
  </si>
  <si>
    <t>13/KPTS/408.65.13/2018</t>
  </si>
  <si>
    <t>RATRI HANDAYANI</t>
  </si>
  <si>
    <t>09/KPTS/408.65.13/2018</t>
  </si>
  <si>
    <t>GUNARTO</t>
  </si>
  <si>
    <t>08/KPTS/408.65.13/2018</t>
  </si>
  <si>
    <t>SUDARTO</t>
  </si>
  <si>
    <t>10/KPTS/408.65.13/2018</t>
  </si>
  <si>
    <t>CHAIRIL ANWAR</t>
  </si>
  <si>
    <t>140/25/KPTS/408.65.01/2022</t>
  </si>
  <si>
    <t>HARUN</t>
  </si>
  <si>
    <t>15/KPTS/408.65.13/2018</t>
  </si>
  <si>
    <t>SARINO</t>
  </si>
  <si>
    <t>16/KPTS/408.65.13/2018</t>
  </si>
  <si>
    <t>17/KPTS/408.65.13/2018</t>
  </si>
  <si>
    <t>ZAMAK NGUDI</t>
  </si>
  <si>
    <t>18/KPTS/408.65.13/2018</t>
  </si>
  <si>
    <t>GEMBUK</t>
  </si>
  <si>
    <t>ANDI DWI PRANOTO, S.Pd</t>
  </si>
  <si>
    <t>118.45/821/KPTS/408.12/2023</t>
  </si>
  <si>
    <t>141/16/Kpts/408.65.14/2018</t>
  </si>
  <si>
    <t>MIFTAHUDIN ABAS</t>
  </si>
  <si>
    <t>141/20/Kpts/408.65.14/2018</t>
  </si>
  <si>
    <t>ADI PRAYITNO</t>
  </si>
  <si>
    <t>141/21/Kpts/408.65.14/2018</t>
  </si>
  <si>
    <t>141/22/Kpts/408.65.14/2018</t>
  </si>
  <si>
    <t>ENDRA GUNAWAN</t>
  </si>
  <si>
    <t>141/18/Kpts/408.65.14/2018</t>
  </si>
  <si>
    <t>FUJI ANWAR</t>
  </si>
  <si>
    <t>141/19/Kpts/408.65.14/2018</t>
  </si>
  <si>
    <t>FRIYA WIRANATA</t>
  </si>
  <si>
    <t>141/17/Kpts/408.65.14/2018</t>
  </si>
  <si>
    <t>SURYADI</t>
  </si>
  <si>
    <t>141/31/Kpts/408.65.14/2018</t>
  </si>
  <si>
    <t>SUDIRMAN</t>
  </si>
  <si>
    <t>141/32/Kpts/408.65.14/2018</t>
  </si>
  <si>
    <t>BOYANI</t>
  </si>
  <si>
    <t>141/33/Kpts/408.65.14/2018</t>
  </si>
  <si>
    <t>NASIRUN</t>
  </si>
  <si>
    <t>141/34/Kpts/408.65.14/2018</t>
  </si>
  <si>
    <t>JUMANGAT</t>
  </si>
  <si>
    <t>141/35/Kpts/408.65.14/2018</t>
  </si>
  <si>
    <t>MARNI</t>
  </si>
  <si>
    <t>141/36/Kpts/408.65.14/2018</t>
  </si>
  <si>
    <t>MARJUKI</t>
  </si>
  <si>
    <t>141/37/Kpts/408.65.14/2018</t>
  </si>
  <si>
    <t>SANGGRAHAN</t>
  </si>
  <si>
    <t>188.45/1791/KPTS/408.12/2019</t>
  </si>
  <si>
    <t>KASNEN</t>
  </si>
  <si>
    <t>No 26 Tahun 2018</t>
  </si>
  <si>
    <t>JOKO WIDODO</t>
  </si>
  <si>
    <t>No 30 Tahun 2018</t>
  </si>
  <si>
    <t>DANURI</t>
  </si>
  <si>
    <t>No 23 Tahun 2019</t>
  </si>
  <si>
    <t>ROHMAT HIDAYAT</t>
  </si>
  <si>
    <t>140/37/KPTS/408.65.16/2022</t>
  </si>
  <si>
    <t>PUPUT ENDARYANI</t>
  </si>
  <si>
    <t>No 43 Tahun 2018</t>
  </si>
  <si>
    <t>WURI YUDO WIRASTO</t>
  </si>
  <si>
    <t>No 24 Tahun 2019</t>
  </si>
  <si>
    <t>DIYAH MARISA</t>
  </si>
  <si>
    <t>No 17 tahun 2020</t>
  </si>
  <si>
    <t>GISNO MEDIAN NULADANI</t>
  </si>
  <si>
    <t>140/48/KPTS/408.65.16/2021</t>
  </si>
  <si>
    <t>PARWAN</t>
  </si>
  <si>
    <t>No 05 Tahun 2019</t>
  </si>
  <si>
    <t>MISRIANTO</t>
  </si>
  <si>
    <t>No 03 Tahun 2019</t>
  </si>
  <si>
    <t>SOGIRIN</t>
  </si>
  <si>
    <t>No 06 Tahun 2019</t>
  </si>
  <si>
    <t>TUNJI</t>
  </si>
  <si>
    <t>14/KPTS/Tahun 2014</t>
  </si>
  <si>
    <t>UMI HASANAH</t>
  </si>
  <si>
    <t>No 15 Tahun 2014</t>
  </si>
  <si>
    <t>DWIYANTO SETYAWAN</t>
  </si>
  <si>
    <t>No 19/KPTS/Tahun 2014</t>
  </si>
  <si>
    <t>PUNJUNG</t>
  </si>
  <si>
    <t>IMAM SAYUTI</t>
  </si>
  <si>
    <t>PURWO YULIANTO</t>
  </si>
  <si>
    <t>81/KPTS/408.65.16/2018</t>
  </si>
  <si>
    <t>GUNANTO</t>
  </si>
  <si>
    <t>85/KPTS/408.65.16/2018</t>
  </si>
  <si>
    <t>MOHAMAD ARIF ASHARI</t>
  </si>
  <si>
    <t>86/KPTS/408.65.16/2018</t>
  </si>
  <si>
    <t>TRESNA SUJARWANTO</t>
  </si>
  <si>
    <t>05 / 408.65.14 / 2020</t>
  </si>
  <si>
    <t>IMAM KODIM</t>
  </si>
  <si>
    <t>82/KPTS/408.65.16/2018</t>
  </si>
  <si>
    <t>83/KPTS/408.65.16/2018</t>
  </si>
  <si>
    <t>84/KPTS/408.65.16/2018</t>
  </si>
  <si>
    <t>AJAR WIDAYAT</t>
  </si>
  <si>
    <t>88 /KPTS/408.65.16/2018</t>
  </si>
  <si>
    <t>94 /KPTS/408.65.16/2018</t>
  </si>
  <si>
    <t>95 /KPTS/408.65.16/2018</t>
  </si>
  <si>
    <t>89 /KPTS/408.65.16/2018</t>
  </si>
  <si>
    <t>HARYONO</t>
  </si>
  <si>
    <t>90 /KPTS/408.65.16/2018</t>
  </si>
  <si>
    <t>91 /KPTS/408.65.16/2018</t>
  </si>
  <si>
    <t>MISGIMAN</t>
  </si>
  <si>
    <t>92 /KPTS/408.65.16/2018</t>
  </si>
  <si>
    <t>TUGIYAT</t>
  </si>
  <si>
    <t>93 /KPTS/408.65.16/2018</t>
  </si>
  <si>
    <t>WONOGONDO</t>
  </si>
  <si>
    <t>INDRA RUKMANA</t>
  </si>
  <si>
    <t>188.45/1793/KPTS/408.12/2019</t>
  </si>
  <si>
    <t>141/04/KPTS/408.65.17/2019</t>
  </si>
  <si>
    <t>04/03/2019</t>
  </si>
  <si>
    <t>MIFTASARI</t>
  </si>
  <si>
    <t>141/12/KPTS/408.65.17/2020</t>
  </si>
  <si>
    <t>BUDI SETIADI</t>
  </si>
  <si>
    <t>WONOSOBO</t>
  </si>
  <si>
    <t>141/40/KPTS/408.65.17/2018</t>
  </si>
  <si>
    <t>ARIF WITOYO</t>
  </si>
  <si>
    <t>141/37/KPTS/408.65.17/2018</t>
  </si>
  <si>
    <t>SUDARYANTO</t>
  </si>
  <si>
    <t>141/38/KPTS/408.65.17/2018</t>
  </si>
  <si>
    <t>KARUNIAWAN</t>
  </si>
  <si>
    <t>141/36/KPTS/408.65.17/2018</t>
  </si>
  <si>
    <t>KUN HERLINA</t>
  </si>
  <si>
    <t>141/39/KPTS/408.65.17/2018</t>
  </si>
  <si>
    <t>141/06/KPTS/408.65.17/2019</t>
  </si>
  <si>
    <t>SUPRAPTI</t>
  </si>
  <si>
    <t>141/10/KPTS/408.65.17/2016</t>
  </si>
  <si>
    <t>YONI JOKO SUSILO</t>
  </si>
  <si>
    <t>141/07/KPTS/408.65.17/2019</t>
  </si>
  <si>
    <t>141/08/KPTS/408.65.17/2019</t>
  </si>
  <si>
    <t>SYAHRI</t>
  </si>
  <si>
    <t>141/09/KPTS/408.65.17/2019</t>
  </si>
  <si>
    <t>KETEPUNG</t>
  </si>
  <si>
    <t>HADI WIYONO</t>
  </si>
  <si>
    <t>188.45/1786/KPTS/408.12/2019</t>
  </si>
  <si>
    <t>EKO SURYANTO</t>
  </si>
  <si>
    <t>44/KPTS/2018</t>
  </si>
  <si>
    <t>NITA LUSYANA</t>
  </si>
  <si>
    <t>48/KPTS/2018</t>
  </si>
  <si>
    <t>NURYANTO</t>
  </si>
  <si>
    <t>47/KPTS/2022</t>
  </si>
  <si>
    <t>27/07/2022</t>
  </si>
  <si>
    <t>S. RIYANTO</t>
  </si>
  <si>
    <t>50/KPTS/2018</t>
  </si>
  <si>
    <t>46/KPTS/2018</t>
  </si>
  <si>
    <t>JOKO ANJAR SUSILO</t>
  </si>
  <si>
    <t>47/KPTS/2018</t>
  </si>
  <si>
    <t>ANIK SAPUTRI</t>
  </si>
  <si>
    <t>141/50/KPTS/408.65.09/2022</t>
  </si>
  <si>
    <t>BENI ISTANTO</t>
  </si>
  <si>
    <t>43/KPTS/2018</t>
  </si>
  <si>
    <t>SUPRIYADI</t>
  </si>
  <si>
    <t>01 TAHUN 2009</t>
  </si>
  <si>
    <t>26 TAHUN 2016</t>
  </si>
  <si>
    <t>WIJI RAHAYU</t>
  </si>
  <si>
    <t>28 TAHUN 2016</t>
  </si>
  <si>
    <t>ISWANTO</t>
  </si>
  <si>
    <t>14 TAHUN 2014</t>
  </si>
  <si>
    <t>SLAMET RIYANTO</t>
  </si>
  <si>
    <t>05 TAHUN 2009</t>
  </si>
  <si>
    <t>DWI MU'ANA</t>
  </si>
  <si>
    <t>13 TAHUN 2014</t>
  </si>
  <si>
    <t>KETRO</t>
  </si>
  <si>
    <t>188.45/1795/KPTS/408.12/2019</t>
  </si>
  <si>
    <t>AGUNG CAHYONO</t>
  </si>
  <si>
    <t>35/KPTS/408.65.19/2018</t>
  </si>
  <si>
    <t>IMAM BINTORO</t>
  </si>
  <si>
    <t>39/KPTS/408.65.19/2018</t>
  </si>
  <si>
    <t>MIFTAHU ULUMUN NAFIAH</t>
  </si>
  <si>
    <t>07 TAHUN 2021</t>
  </si>
  <si>
    <t>SLAMET WIYONO</t>
  </si>
  <si>
    <t>41/KPTS/408.65.19/2018</t>
  </si>
  <si>
    <t>JEZZIE AGUSTIEN</t>
  </si>
  <si>
    <t>37/KPTS/408.65.19/2018</t>
  </si>
  <si>
    <t>TOTOK WIDIARTO</t>
  </si>
  <si>
    <t>38/KPTS/408.65.19/2018</t>
  </si>
  <si>
    <t>AHMAD WAHYUDI</t>
  </si>
  <si>
    <t>36/KPTS/408.65.19/2018</t>
  </si>
  <si>
    <t>29/KPTS/408.65.19/2015</t>
  </si>
  <si>
    <t>MUJIADI</t>
  </si>
  <si>
    <t>23 TAHUN 2011</t>
  </si>
  <si>
    <t>AGUS DWI CAHYONO</t>
  </si>
  <si>
    <t>22 TAHUN 2013</t>
  </si>
  <si>
    <t>HERI SETIAWAN</t>
  </si>
  <si>
    <t>013/KPTS/408.65.19/2017</t>
  </si>
  <si>
    <t>SUPANGAT</t>
  </si>
  <si>
    <t xml:space="preserve">BIBIT SAHIDIN </t>
  </si>
  <si>
    <t>30/KPTS/408.65.19/2015</t>
  </si>
  <si>
    <t>MISTI</t>
  </si>
  <si>
    <t>08 TAHUN 2021</t>
  </si>
  <si>
    <t>ARJOSARI</t>
  </si>
  <si>
    <t>MLATI</t>
  </si>
  <si>
    <t>KAMIT</t>
  </si>
  <si>
    <t>188.45/1800/KPTS/408.12/2019</t>
  </si>
  <si>
    <t>IMAM BUSRO</t>
  </si>
  <si>
    <t>141/11/KPTS/408.66.13/2018</t>
  </si>
  <si>
    <t>SRI MULKAYATI</t>
  </si>
  <si>
    <t>SITI RUKAYAH, S.Pd</t>
  </si>
  <si>
    <t>19 TAHUN 2023</t>
  </si>
  <si>
    <t>MARGIYATNO</t>
  </si>
  <si>
    <t>EKO PRASETIAWAN</t>
  </si>
  <si>
    <t>11 TAHUN 2021</t>
  </si>
  <si>
    <t>TEJO  LESMONO</t>
  </si>
  <si>
    <t>8 TAHUN 2023</t>
  </si>
  <si>
    <t>EKO PURNOMO AJI</t>
  </si>
  <si>
    <t>18 TAHUN 2023</t>
  </si>
  <si>
    <t>CHOIRIL AIRUL ANWAR</t>
  </si>
  <si>
    <t>10 Tahun 2021</t>
  </si>
  <si>
    <t>MISTAM</t>
  </si>
  <si>
    <t>02 TAHUN 2008</t>
  </si>
  <si>
    <t>MUHAMMAD KHOIRUL MUSTAQIM</t>
  </si>
  <si>
    <t>9 TAHUN 2023</t>
  </si>
  <si>
    <t>SAMURI</t>
  </si>
  <si>
    <t>02 TAHUN 2013</t>
  </si>
  <si>
    <t>07 TAHUN 2012</t>
  </si>
  <si>
    <t>AZIZ ADI PUJIANTORO</t>
  </si>
  <si>
    <t>MUHAMAD BURHANUDIN</t>
  </si>
  <si>
    <t>10 TAHUN 2012</t>
  </si>
  <si>
    <t>188.45/02/35.01.060.001/2009</t>
  </si>
  <si>
    <t>PESAN</t>
  </si>
  <si>
    <t>06  Tahun 2008</t>
  </si>
  <si>
    <t>BONAJAR</t>
  </si>
  <si>
    <t>KATIMUN</t>
  </si>
  <si>
    <t>SEDAYU</t>
  </si>
  <si>
    <t>Mustakim, A.Ma.Pd</t>
  </si>
  <si>
    <t>188.45/1801/KPTS/408.12/2019</t>
  </si>
  <si>
    <t>Agus Ariyawan, S.Pd</t>
  </si>
  <si>
    <t>141/17/KPTS/408.66.15/2020</t>
  </si>
  <si>
    <t>M. Zaenal Nasihin, S.Pd.I</t>
  </si>
  <si>
    <t>141/04/KPTS/408.66.15/2019</t>
  </si>
  <si>
    <t>Lilik Alfiyah</t>
  </si>
  <si>
    <t>141/05/KPTS/408.66.15/2019</t>
  </si>
  <si>
    <t>Suyanto</t>
  </si>
  <si>
    <t>141/15/KPTS/408.66.15/2018</t>
  </si>
  <si>
    <t>Komarudin, S.Pd.I</t>
  </si>
  <si>
    <t>141/13/KPTS/408.66.15/2018</t>
  </si>
  <si>
    <t>Akhmad Solikhun</t>
  </si>
  <si>
    <t>141/14/KPTS/408.66.15/2018</t>
  </si>
  <si>
    <t>Khoirudin, S.Pd.</t>
  </si>
  <si>
    <t>141/12/KPTS/408.66.15/2018</t>
  </si>
  <si>
    <t>Muhammad Purwanto Hadi</t>
  </si>
  <si>
    <t>22 Tahun 2015</t>
  </si>
  <si>
    <t>Akhyarul Umam, A.Ma</t>
  </si>
  <si>
    <t>21 Tahun 2015</t>
  </si>
  <si>
    <t xml:space="preserve">Imam   </t>
  </si>
  <si>
    <t>06 Tahun 2008</t>
  </si>
  <si>
    <t>Mukayat</t>
  </si>
  <si>
    <t>141/04/06.02/2010</t>
  </si>
  <si>
    <t>Arif Nurhadi</t>
  </si>
  <si>
    <t>14 Tahun 2014</t>
  </si>
  <si>
    <t>Mursid</t>
  </si>
  <si>
    <t>13 Tahun 2014</t>
  </si>
  <si>
    <t>Kasnari, SIP</t>
  </si>
  <si>
    <t>141/03/06.02/2010</t>
  </si>
  <si>
    <t>Fatchuraji</t>
  </si>
  <si>
    <t>20 Tahun 2015</t>
  </si>
  <si>
    <t>Joko Triyono</t>
  </si>
  <si>
    <t>19 Tahun 2015</t>
  </si>
  <si>
    <t>Aminudin</t>
  </si>
  <si>
    <t>12 Tahun 2021</t>
  </si>
  <si>
    <t>TREMAS</t>
  </si>
  <si>
    <t>Nurhadi</t>
  </si>
  <si>
    <t>188.45/817/kpts/408.12/2021</t>
  </si>
  <si>
    <t>Agus Salim</t>
  </si>
  <si>
    <t>141/01/408.66.17/2019</t>
  </si>
  <si>
    <t>Mommad Ro'uf</t>
  </si>
  <si>
    <t>04/12/1973</t>
  </si>
  <si>
    <t>Nomor 09 Tahun 2018</t>
  </si>
  <si>
    <t>Tugimin Utomo</t>
  </si>
  <si>
    <t xml:space="preserve">Dahlan </t>
  </si>
  <si>
    <t>Ahmad Khunaifi</t>
  </si>
  <si>
    <t>Imam Safii, S.Pd</t>
  </si>
  <si>
    <t>Sujak Basuni</t>
  </si>
  <si>
    <t>20/02/1966</t>
  </si>
  <si>
    <t>Maksum</t>
  </si>
  <si>
    <t>Sunanto</t>
  </si>
  <si>
    <t>03 Tahun 2011</t>
  </si>
  <si>
    <t>Nur Hamid, S.Pd</t>
  </si>
  <si>
    <t>141/10/kpts/408.66.17/2017</t>
  </si>
  <si>
    <t>Imam Subarkah</t>
  </si>
  <si>
    <t>141/08/408.66.17/2019</t>
  </si>
  <si>
    <t>13 Mei 2019</t>
  </si>
  <si>
    <t>Mujahidin</t>
  </si>
  <si>
    <t>11 Tahun 2014</t>
  </si>
  <si>
    <t>Makmur</t>
  </si>
  <si>
    <t>12tahun 2008</t>
  </si>
  <si>
    <t>Zainuddin</t>
  </si>
  <si>
    <t>02 Tahun 2010</t>
  </si>
  <si>
    <t>UTOMO,S.Pd</t>
  </si>
  <si>
    <t>188.45/1796/KTPS/408.12/2019</t>
  </si>
  <si>
    <t>RICY PRAMITIS</t>
  </si>
  <si>
    <t>141/12/KTPS/408.66.001/2020</t>
  </si>
  <si>
    <t xml:space="preserve">KODRIYAH </t>
  </si>
  <si>
    <t>141/015/KTPS/408.66.001/2018</t>
  </si>
  <si>
    <t>NAJIB</t>
  </si>
  <si>
    <t>DIMYATI</t>
  </si>
  <si>
    <t xml:space="preserve">HERI SUPRIANTORO </t>
  </si>
  <si>
    <t>141/24 /KTPS/408.66.001/2021</t>
  </si>
  <si>
    <t xml:space="preserve">HENDRY HIMAWAN SUDARMONO </t>
  </si>
  <si>
    <t>MURDAYATI</t>
  </si>
  <si>
    <t>141/25/KTPS/408.66.001/2021</t>
  </si>
  <si>
    <t>WAHIB</t>
  </si>
  <si>
    <t>WASESO</t>
  </si>
  <si>
    <t>11 Tahun 2008</t>
  </si>
  <si>
    <t xml:space="preserve">KATENO </t>
  </si>
  <si>
    <t>10 Tahun 2011</t>
  </si>
  <si>
    <t xml:space="preserve">MOCH. ZAINUDIN </t>
  </si>
  <si>
    <t>141/014/KTPS/408.66.001/2020</t>
  </si>
  <si>
    <t xml:space="preserve">SUGIYONO </t>
  </si>
  <si>
    <t>11 Tahun 2011</t>
  </si>
  <si>
    <t>GUNUNGSARI</t>
  </si>
  <si>
    <t>ANDY WIDYANTORO</t>
  </si>
  <si>
    <t>BUDIONO</t>
  </si>
  <si>
    <t>141/13/KPTS/408.66.06/2018</t>
  </si>
  <si>
    <t>SUGENG ARIADI</t>
  </si>
  <si>
    <t>SYAHRIN</t>
  </si>
  <si>
    <t>JAJUK PRASTYANINGSIH</t>
  </si>
  <si>
    <t>MISBAHUL HUDHA, S.Pd</t>
  </si>
  <si>
    <t>MARSUDI</t>
  </si>
  <si>
    <t>AMAN TOTO</t>
  </si>
  <si>
    <t>04 Tahun 2012</t>
  </si>
  <si>
    <t>FAEDARUS LUTFI</t>
  </si>
  <si>
    <t xml:space="preserve">188.45/04/408.66.05/2015 </t>
  </si>
  <si>
    <t>02-06-2008</t>
  </si>
  <si>
    <t>141/12/KPTS/408.66.06/2018</t>
  </si>
  <si>
    <t>PAGUTAN</t>
  </si>
  <si>
    <t>188.45/1809/KPTS/408.12/2019</t>
  </si>
  <si>
    <t>ZAENAL ABIDIN</t>
  </si>
  <si>
    <t>01 TAHUN 2020</t>
  </si>
  <si>
    <t>HERI TRI UTOMO</t>
  </si>
  <si>
    <t>13 TAHUN 2020</t>
  </si>
  <si>
    <t>SUTARJO</t>
  </si>
  <si>
    <t>02 TAHUN 2020</t>
  </si>
  <si>
    <t>AHMAD ARIS EFENDI</t>
  </si>
  <si>
    <t>141/36/KPTS/408.66.014/2018</t>
  </si>
  <si>
    <t>ALFIANA ULFA FIKKROTUL AMNA</t>
  </si>
  <si>
    <t>17 TAHUN 2023</t>
  </si>
  <si>
    <t>KHOIRUL ANAM</t>
  </si>
  <si>
    <t>20 TAHUN 2021</t>
  </si>
  <si>
    <t>MASKUR</t>
  </si>
  <si>
    <t>IMRON</t>
  </si>
  <si>
    <t>188.45/02/408.66/I/2009</t>
  </si>
  <si>
    <t>141/38/KPTS/408.66.014/2018</t>
  </si>
  <si>
    <t>SUGIRI</t>
  </si>
  <si>
    <t>141/01/408.66/06/2010</t>
  </si>
  <si>
    <t>ANDI KUSNAINI</t>
  </si>
  <si>
    <t>141/18/406.66.014/2015</t>
  </si>
  <si>
    <t>SARGI</t>
  </si>
  <si>
    <t>141/40/KPTS/408.66.014/2018</t>
  </si>
  <si>
    <t>141/42/KPTS/408.66.014/2018</t>
  </si>
  <si>
    <t>GEMBONG</t>
  </si>
  <si>
    <t>AGUS PALGUNADI</t>
  </si>
  <si>
    <t>188.45/1345/KPTS/408.21/2018</t>
  </si>
  <si>
    <t>ANANG ISMEIDANI, S.E</t>
  </si>
  <si>
    <t>39 TAHUN 2021</t>
  </si>
  <si>
    <t>141/20/KPTS/408.66.07/2020</t>
  </si>
  <si>
    <t>EKO SABTONO, S.Pd</t>
  </si>
  <si>
    <t>10 TAHUN 2016</t>
  </si>
  <si>
    <t>SAEFUDIN</t>
  </si>
  <si>
    <t>05 TAHUN 2018</t>
  </si>
  <si>
    <t>ASTUTI, S.Pd</t>
  </si>
  <si>
    <t>AMANDA RIZKI UTAMI, S.Si</t>
  </si>
  <si>
    <t>141/21/KPTS/408.66.07/2020</t>
  </si>
  <si>
    <t>RENI YULIANTI</t>
  </si>
  <si>
    <t>06 TAHUN 2004</t>
  </si>
  <si>
    <t>MUHAMMAD JANGKI DAUSAT, S.T</t>
  </si>
  <si>
    <t>40 TAHUN 2021</t>
  </si>
  <si>
    <t>JUWADI</t>
  </si>
  <si>
    <t>30 TAHUN 2019</t>
  </si>
  <si>
    <t>31 TAHUN 2019</t>
  </si>
  <si>
    <t>YUSUF DARMAWAN, S.A</t>
  </si>
  <si>
    <t>141/19/KPTS/408.66/2020</t>
  </si>
  <si>
    <t>MUHAMMAD NURUDIN, S.Kom</t>
  </si>
  <si>
    <t>15 TAHUN 2014</t>
  </si>
  <si>
    <t>ZAINAL ABIDIN, S.A</t>
  </si>
  <si>
    <t>BORANG</t>
  </si>
  <si>
    <t>SUBAGYONO (PJ)</t>
  </si>
  <si>
    <t xml:space="preserve">188.45/441/KPTS/408.12/2023
</t>
  </si>
  <si>
    <t>MUHAMMAD ZAENAL ABIDIN,ST</t>
  </si>
  <si>
    <t xml:space="preserve">141/009/408.66.02/2019
</t>
  </si>
  <si>
    <t>RIDWAN,S.Pdi</t>
  </si>
  <si>
    <t>141/ 017 /408.66.02/2019</t>
  </si>
  <si>
    <t>DENI IRAWAN,S.Pdi</t>
  </si>
  <si>
    <t>CHUSNATUN ANITA,S.Pdi</t>
  </si>
  <si>
    <t>SAIDAH MUTHAMINAH,S.Pdi</t>
  </si>
  <si>
    <t>141/ 10 /408.66.02/2023</t>
  </si>
  <si>
    <t>UNTUNG WAHYONO</t>
  </si>
  <si>
    <t>141/ 010 /408.66.02/2019</t>
  </si>
  <si>
    <t>SUGIANTO</t>
  </si>
  <si>
    <t>141/03/35.01.06.2008/2015</t>
  </si>
  <si>
    <t>MISERI</t>
  </si>
  <si>
    <t>141/ 011 /408.66.02/2019</t>
  </si>
  <si>
    <t>SETIONO</t>
  </si>
  <si>
    <t>RICO ANDIK SETIAWAN</t>
  </si>
  <si>
    <t>141/02/35.01.06.2008/2015</t>
  </si>
  <si>
    <t>GEGERAN</t>
  </si>
  <si>
    <t>MARISCHA HENDRIYANA,S.Pd</t>
  </si>
  <si>
    <t>188.45/1798/KPTS/408.12/2019</t>
  </si>
  <si>
    <t>141/12/408.66.09/2018</t>
  </si>
  <si>
    <t>ANTIN DIAN PRIMINI</t>
  </si>
  <si>
    <t>141/08/408.66.09/2020</t>
  </si>
  <si>
    <t>WAHYU APRIANTO</t>
  </si>
  <si>
    <t>141/18/KPTS/408.66.09/2021</t>
  </si>
  <si>
    <t>MISNO</t>
  </si>
  <si>
    <t>141/09/408.66.09/2018</t>
  </si>
  <si>
    <t>OKTA DIYAN SAFITRI</t>
  </si>
  <si>
    <t>141/13/408.66.09/2018</t>
  </si>
  <si>
    <t>UNU RUSDIANTO</t>
  </si>
  <si>
    <t>MURTINI</t>
  </si>
  <si>
    <t>SUSILO</t>
  </si>
  <si>
    <t>188.45/05/408.66.09/2007</t>
  </si>
  <si>
    <t>GATOT TRIYANTO</t>
  </si>
  <si>
    <t>27 TAHUN 2021</t>
  </si>
  <si>
    <t>DICKY WIDIANTO</t>
  </si>
  <si>
    <t>188.45/03/408.66.09/2015</t>
  </si>
  <si>
    <t>ERFIN SETYO WINOTO</t>
  </si>
  <si>
    <t>141.07/408.66.09/2019</t>
  </si>
  <si>
    <t>KEDUNGBENDO</t>
  </si>
  <si>
    <t>118.45/820/KPTS/408.12/2023</t>
  </si>
  <si>
    <t>ANANG SETYONO</t>
  </si>
  <si>
    <t>141/415/KPTS/408.66.11/2019</t>
  </si>
  <si>
    <t>DIDIK PRIHATMOKO</t>
  </si>
  <si>
    <t>141/462/408.66.11/2019</t>
  </si>
  <si>
    <t>RANI TIKA ANGGRAINI</t>
  </si>
  <si>
    <t>141/463/408.66.11/2019</t>
  </si>
  <si>
    <t>YENI ASTUTI</t>
  </si>
  <si>
    <t>141/28/KPTS/408.66.11/2020</t>
  </si>
  <si>
    <t>DIKA AGUSTIAWAN</t>
  </si>
  <si>
    <t>141/413/KOTS/408.66.11/2019</t>
  </si>
  <si>
    <t>DIDIN HIDAYAT</t>
  </si>
  <si>
    <t>141/461/498.66.11/2019</t>
  </si>
  <si>
    <t>WIWIN AYANI</t>
  </si>
  <si>
    <t>141/412/KPTS/408.66.11/2019</t>
  </si>
  <si>
    <t>TOLU</t>
  </si>
  <si>
    <t>188/45/07/408.66.10/2007</t>
  </si>
  <si>
    <t>IMAM HARMADI</t>
  </si>
  <si>
    <t>141/319/408.66.11/2018</t>
  </si>
  <si>
    <t>WAHYU TRIONO</t>
  </si>
  <si>
    <t>CAHYONO</t>
  </si>
  <si>
    <t>30 TAHUN 2022</t>
  </si>
  <si>
    <t>MANGUNHARJO</t>
  </si>
  <si>
    <t>JOKO SUMARYANTO</t>
  </si>
  <si>
    <t>188.45/1386/KPTS/408.12/2018</t>
  </si>
  <si>
    <t>ROSMALIDA NOVIANA DEWI</t>
  </si>
  <si>
    <t>141/22/408.66.12/2019</t>
  </si>
  <si>
    <t>BOYAHMIN</t>
  </si>
  <si>
    <t>SK KADES NO. 12 TH 2003</t>
  </si>
  <si>
    <t>SK KADES NO. 21 TH 2013</t>
  </si>
  <si>
    <t>ENDRI DANNIEL WIDIANTORO</t>
  </si>
  <si>
    <t>SK KADES NO. 13 TH 2022</t>
  </si>
  <si>
    <t>GATOT BAMBANG GUMORO</t>
  </si>
  <si>
    <t>SK KADES NO.10 TH 2015</t>
  </si>
  <si>
    <t>KHOIRUL WAFA</t>
  </si>
  <si>
    <t>SK KADES NO.14 TH 2022</t>
  </si>
  <si>
    <t>141/23/408.66.12/2019</t>
  </si>
  <si>
    <t>RONNY RINALDY LAKSONO</t>
  </si>
  <si>
    <t>SK KADES NO. 17 TH 2021</t>
  </si>
  <si>
    <t>HADI KUSWANTO</t>
  </si>
  <si>
    <t>141/10/408.66.12/2019</t>
  </si>
  <si>
    <t>PURNA</t>
  </si>
  <si>
    <t>CANDRA GUS PPERMANA</t>
  </si>
  <si>
    <t>141/11/408.66.12/2018</t>
  </si>
  <si>
    <t>JETISKIDUL</t>
  </si>
  <si>
    <t>MUHAMAD HASIM</t>
  </si>
  <si>
    <t>188.45/1349/KPTS/408.12/2018</t>
  </si>
  <si>
    <t>SURYONO</t>
  </si>
  <si>
    <t>10 TAHUN 2018</t>
  </si>
  <si>
    <t>EKO HANDOKO</t>
  </si>
  <si>
    <t>11 TAHUN 2018</t>
  </si>
  <si>
    <t>DASIYO</t>
  </si>
  <si>
    <t>141/01/408.66.12/2013</t>
  </si>
  <si>
    <t>YATENI</t>
  </si>
  <si>
    <t>KURNIA ADHI SAPUTRA</t>
  </si>
  <si>
    <t>140/09/408.66.08/2022</t>
  </si>
  <si>
    <t>ANGELINA DIAN PERMATASARI</t>
  </si>
  <si>
    <t>140/10/408.66.08/2022</t>
  </si>
  <si>
    <t>NUR RAHMANWAHID</t>
  </si>
  <si>
    <t>140/11/408.66.08/2022</t>
  </si>
  <si>
    <t>GURUH KUSUMANDARU</t>
  </si>
  <si>
    <t>09 TAHUN  2016</t>
  </si>
  <si>
    <t>RUSLAN</t>
  </si>
  <si>
    <t>141/13/408.66.12/2009</t>
  </si>
  <si>
    <t>LENNY ARRY JALUDDIN SAJU'I</t>
  </si>
  <si>
    <t>141/19/KPTS/408.66.12/2017</t>
  </si>
  <si>
    <t>SARMIDI</t>
  </si>
  <si>
    <t>141/06/408.66.12/2019</t>
  </si>
  <si>
    <t>TEMON</t>
  </si>
  <si>
    <t>JAMIATIN</t>
  </si>
  <si>
    <t>188.45/1802/KPTS/408.12/2019</t>
  </si>
  <si>
    <t>YOSI FARADIKA PUTRA</t>
  </si>
  <si>
    <t>141/01/408.66.16/2020</t>
  </si>
  <si>
    <t>TOMIK</t>
  </si>
  <si>
    <t>141/10/408.66.16/2018</t>
  </si>
  <si>
    <t>LUDFIAN NUGRAHA</t>
  </si>
  <si>
    <t>141/20/408.66.16/2021</t>
  </si>
  <si>
    <t>KATMIJAN</t>
  </si>
  <si>
    <t>RIZKY ARIANDHI SAPUTRA</t>
  </si>
  <si>
    <t>04 TAHUN 2023</t>
  </si>
  <si>
    <t>IKA WARDANI, S.Pd</t>
  </si>
  <si>
    <t>04/ TAHUN 2023</t>
  </si>
  <si>
    <t>SUPARNI</t>
  </si>
  <si>
    <t>01 TAHUN 2017</t>
  </si>
  <si>
    <t>PURWATININGSIH</t>
  </si>
  <si>
    <t>141/11/408.66.16/2018</t>
  </si>
  <si>
    <t>UDIN SUPRAPTO</t>
  </si>
  <si>
    <t>141/21/408.66.16/2020</t>
  </si>
  <si>
    <t>JOKO SULISWANTO</t>
  </si>
  <si>
    <t>17 TAHUN 1999</t>
  </si>
  <si>
    <t>BASORI</t>
  </si>
  <si>
    <t>141 / 22 / 408.66.16/2020</t>
  </si>
  <si>
    <t>HABIB ABDULLOH, S.Pd</t>
  </si>
  <si>
    <t>141/21/408.66.16/2021</t>
  </si>
  <si>
    <t>KARANGGEDE</t>
  </si>
  <si>
    <t>188.45/1348/KPTS/408.12/2018</t>
  </si>
  <si>
    <t>141/2/408.66.09/2020</t>
  </si>
  <si>
    <t>EKO  EDY  CAHYANTO</t>
  </si>
  <si>
    <t>12 TAHUN 2023</t>
  </si>
  <si>
    <t>141/19/408.66.09/2018</t>
  </si>
  <si>
    <t>141/20/408.66.09/2018</t>
  </si>
  <si>
    <t>FUAD TAMAMI, S.Pd</t>
  </si>
  <si>
    <t>9 Tahun 2022</t>
  </si>
  <si>
    <t>SUYONO, S.PdI</t>
  </si>
  <si>
    <t>141/17/408.66.09/2018</t>
  </si>
  <si>
    <t>DIAN WIJAYANTO,S.Pd</t>
  </si>
  <si>
    <t>141/15/408.66.09/2018</t>
  </si>
  <si>
    <t>141/11/017/V/2013</t>
  </si>
  <si>
    <t>SLAMET MULYONO</t>
  </si>
  <si>
    <t>141/03/017/I/2013</t>
  </si>
  <si>
    <t>TOHIRON</t>
  </si>
  <si>
    <t>141/06/017/X/2014</t>
  </si>
  <si>
    <t>WINARNO, S.PdI</t>
  </si>
  <si>
    <t>141/05/408.66.017/2015</t>
  </si>
  <si>
    <t>MARREZA FATHONI</t>
  </si>
  <si>
    <t>141/03/408.66.017/2016</t>
  </si>
  <si>
    <t>NASIR</t>
  </si>
  <si>
    <t>141/14/017/V/2013</t>
  </si>
  <si>
    <t>SOGI</t>
  </si>
  <si>
    <t>141/04/017/I/2013</t>
  </si>
  <si>
    <t>DARSIN</t>
  </si>
  <si>
    <t>141/04/408.66.017/2016</t>
  </si>
  <si>
    <t>GAYUHAN</t>
  </si>
  <si>
    <t>IMAM MAWARDI</t>
  </si>
  <si>
    <t>188.45/1797/KPTS/408.12/2019</t>
  </si>
  <si>
    <t>ZAINAL</t>
  </si>
  <si>
    <t>09 TAHUN 2018</t>
  </si>
  <si>
    <t>SURYO SASONGKO</t>
  </si>
  <si>
    <t>IKHSANUDIN</t>
  </si>
  <si>
    <t>AMINUDDIN</t>
  </si>
  <si>
    <t>AZIZ MUSTAQIM</t>
  </si>
  <si>
    <t>FEBRIALI SETYO PURWANTO</t>
  </si>
  <si>
    <t>21 TAHUN 2021</t>
  </si>
  <si>
    <t>TUYADI</t>
  </si>
  <si>
    <t>MASHURI</t>
  </si>
  <si>
    <t>MATSNA PRANOTO WINASIS</t>
  </si>
  <si>
    <t>MUKIT</t>
  </si>
  <si>
    <t>KARANGREJO</t>
  </si>
  <si>
    <t>SARDI,SE</t>
  </si>
  <si>
    <t>MENGKIRAU</t>
  </si>
  <si>
    <t>188.45/1799/KPTS/408.12/2019</t>
  </si>
  <si>
    <t>MOHAMAD DARUSSALAM</t>
  </si>
  <si>
    <t>141/009/408.66.10/2018</t>
  </si>
  <si>
    <t>HASIM</t>
  </si>
  <si>
    <t>SUDARNO</t>
  </si>
  <si>
    <t>MUJIB</t>
  </si>
  <si>
    <t>HERY SUSANTO</t>
  </si>
  <si>
    <t>141/005/408.66.10/2019</t>
  </si>
  <si>
    <t>ROFI'UN</t>
  </si>
  <si>
    <t>BONANGIM</t>
  </si>
  <si>
    <t>SIDIQ</t>
  </si>
  <si>
    <t>188.45/13/408.66.16/06/2009</t>
  </si>
  <si>
    <t>IMAM SAFI'I</t>
  </si>
  <si>
    <t>9 TAHUN 2021</t>
  </si>
  <si>
    <t>TUNGASIR</t>
  </si>
  <si>
    <t>188.45/08/408.66.16/IX/2015</t>
  </si>
  <si>
    <t>BAMBANG SUTIKNO</t>
  </si>
  <si>
    <t>188.45/09/408.66.16/VIII/2015</t>
  </si>
  <si>
    <t>EHSAN SYAFI'I</t>
  </si>
  <si>
    <t>188.45/09/408.66.16/VII/2015</t>
  </si>
  <si>
    <t>MUHAMMAD TOBIB</t>
  </si>
  <si>
    <t>188.45/09/408.66.16/2007</t>
  </si>
  <si>
    <t>JATIMALANG</t>
  </si>
  <si>
    <t>Drs. MURODI</t>
  </si>
  <si>
    <t>188.45/1350/408.12/2018</t>
  </si>
  <si>
    <t>10/12/2018</t>
  </si>
  <si>
    <t>AZIZAH AYU SEPTIANA, S.Sos.</t>
  </si>
  <si>
    <t>NIKO HANDOKO</t>
  </si>
  <si>
    <t>25 Tahun 2022</t>
  </si>
  <si>
    <t>26 Tahun 2022</t>
  </si>
  <si>
    <t>SUSANTI</t>
  </si>
  <si>
    <t>02 Tahun 2015</t>
  </si>
  <si>
    <t>03/03/2015</t>
  </si>
  <si>
    <t>SUMANTO, SHI</t>
  </si>
  <si>
    <t>FUAD BUDI UTOMO, S.Sos.</t>
  </si>
  <si>
    <t>AGUS SETYONO</t>
  </si>
  <si>
    <t>03 Tahun 2015</t>
  </si>
  <si>
    <t>SUBASRI HARYONO</t>
  </si>
  <si>
    <t>06 Tahun 2012</t>
  </si>
  <si>
    <t>16/06/2012</t>
  </si>
  <si>
    <t>NANANG QOSIM</t>
  </si>
  <si>
    <t>02 Tahun 2017</t>
  </si>
  <si>
    <t>03/01/2017</t>
  </si>
  <si>
    <t>SOBIRIN</t>
  </si>
  <si>
    <t>09 Tahun 2004</t>
  </si>
  <si>
    <t>04/09/2004</t>
  </si>
  <si>
    <t>NAWANGAN</t>
  </si>
  <si>
    <t>GONDANG</t>
  </si>
  <si>
    <t>Drs. SUHARDI</t>
  </si>
  <si>
    <t>188.45/1805/KPTS/408.12/2019</t>
  </si>
  <si>
    <t>141/17/KPTS/408.67.01/2019</t>
  </si>
  <si>
    <t>141/18/KPTS/408.67.01/2019</t>
  </si>
  <si>
    <t>MELANDHI</t>
  </si>
  <si>
    <t>141/23/KPTS/408.67.01/2019</t>
  </si>
  <si>
    <t>ARIN DWI UNTARI</t>
  </si>
  <si>
    <t>141/24/KPTS/408.67.01/2019</t>
  </si>
  <si>
    <t>TARSILAH</t>
  </si>
  <si>
    <t>141/12/KPTS/408.67.01/2018</t>
  </si>
  <si>
    <t>141/19/KPTS/408.67.01/2019</t>
  </si>
  <si>
    <t>SARWO AGUNG</t>
  </si>
  <si>
    <t>141/10/KPTS/408.67.01/2018</t>
  </si>
  <si>
    <t>SUKARIS</t>
  </si>
  <si>
    <t>14/5/1975</t>
  </si>
  <si>
    <t>BAMBANG HARYANTO</t>
  </si>
  <si>
    <t>10/5/1978</t>
  </si>
  <si>
    <t>141/56/408.67.2001/2014</t>
  </si>
  <si>
    <t>BONO</t>
  </si>
  <si>
    <t>12 TAHUN 2010</t>
  </si>
  <si>
    <t>WIDARNO</t>
  </si>
  <si>
    <t>SUMANTO</t>
  </si>
  <si>
    <t>11 TAHUN 2010</t>
  </si>
  <si>
    <t>IMAM SAHURI</t>
  </si>
  <si>
    <t>141/25/KPTS/408.67.01/2022</t>
  </si>
  <si>
    <t>MUJING</t>
  </si>
  <si>
    <t>188.45/1807/KPTS/408.12/2019</t>
  </si>
  <si>
    <t>SUSI  STEVIANI, SP</t>
  </si>
  <si>
    <t>ABDUL ROCHIM</t>
  </si>
  <si>
    <t>141/24/KPTS/408.67.03/2022</t>
  </si>
  <si>
    <t>ANWAR ADI PRATAMA, SH</t>
  </si>
  <si>
    <t>141/30/KPTS/408.67.03/2021</t>
  </si>
  <si>
    <t>DALIM</t>
  </si>
  <si>
    <t>141/21/KPTS/408.67.03/2022</t>
  </si>
  <si>
    <t>WAHYU ARDIANSYAH, S.Pd</t>
  </si>
  <si>
    <t>141/23/KPTS/408.67.03/2022</t>
  </si>
  <si>
    <t>AGUS  SUPRIYANTO, A.md</t>
  </si>
  <si>
    <t>KUTAI</t>
  </si>
  <si>
    <t>141/22/KPTS/408.67.03/2022</t>
  </si>
  <si>
    <t>MUKAROR</t>
  </si>
  <si>
    <t>141/25/KPTS/408.67.03/2022</t>
  </si>
  <si>
    <t>SIRMAN</t>
  </si>
  <si>
    <t>12F TAHUN 2018</t>
  </si>
  <si>
    <t>EDRIS</t>
  </si>
  <si>
    <t>12G  TAHUN 2018</t>
  </si>
  <si>
    <t>12H  TAHUN 2018</t>
  </si>
  <si>
    <t>TUKIYAT</t>
  </si>
  <si>
    <t>12I    TAHUN 2018</t>
  </si>
  <si>
    <t>SARNO</t>
  </si>
  <si>
    <t>12J   TAHUN 2018</t>
  </si>
  <si>
    <t>NYOTO</t>
  </si>
  <si>
    <t>12K  TAHUN 2018</t>
  </si>
  <si>
    <t>SEMPU</t>
  </si>
  <si>
    <t>SUNARTO, S.Sos</t>
  </si>
  <si>
    <t>188.45/135/KPTS/408.12/2018</t>
  </si>
  <si>
    <t>141/12/KPTS/408.67.08/2018</t>
  </si>
  <si>
    <t>NIKO JENI SUPROBO</t>
  </si>
  <si>
    <t>141/03/KPTS/408.67.08/2022</t>
  </si>
  <si>
    <t>141/05/KPTS/408.67.08/2021</t>
  </si>
  <si>
    <t>141/15/KPTS/408.67.08/2018</t>
  </si>
  <si>
    <t>RINI NURMASARI</t>
  </si>
  <si>
    <t>141/14/KPTS/408.67.08/2018</t>
  </si>
  <si>
    <t>DINA YULI PURNAMASARI</t>
  </si>
  <si>
    <t>141/13/KPTS/408.67.08/2018</t>
  </si>
  <si>
    <t>YAKUB MUAFIZIN</t>
  </si>
  <si>
    <t>141/26/KPTS/408.67.08/2021</t>
  </si>
  <si>
    <t>14 tahun 2011</t>
  </si>
  <si>
    <t>SUNIYEM</t>
  </si>
  <si>
    <t>141/17/KPTS/408.67.08/2018</t>
  </si>
  <si>
    <t>SYAIFULLOH</t>
  </si>
  <si>
    <t>141/07/408.67/2003/2016</t>
  </si>
  <si>
    <t>TARMIN</t>
  </si>
  <si>
    <t>141/18/KPTS/408.67.08/2018</t>
  </si>
  <si>
    <t>EDI SUSILO</t>
  </si>
  <si>
    <t>SUJARNO</t>
  </si>
  <si>
    <t>17 TAHUN 2011</t>
  </si>
  <si>
    <t>BOYADI</t>
  </si>
  <si>
    <t>188.45/1808/KPTS/408.12/2019</t>
  </si>
  <si>
    <t>140/11/KPTS/408.67.04/2018</t>
  </si>
  <si>
    <t>RESTU PRASETYO AJI</t>
  </si>
  <si>
    <t>140/21/KPTS/408.67.04/2020</t>
  </si>
  <si>
    <t>MUKSIN MASHUDI, SE.</t>
  </si>
  <si>
    <t>140/23/KPTS/408.67.04/2020</t>
  </si>
  <si>
    <t>FANNY LATIFAH NURVAVANA, S.Pd.</t>
  </si>
  <si>
    <t>140/22/KPTS/408.67.04/2020</t>
  </si>
  <si>
    <t>ERWIN SETYONO, S.Pd.</t>
  </si>
  <si>
    <t>141/04/KPTS/408.67.04/2023</t>
  </si>
  <si>
    <t>LULUT HARTONO</t>
  </si>
  <si>
    <t>NANDA AYU CAHYANING THYA, S.Ak</t>
  </si>
  <si>
    <t>140/03/KPTS/408.67.004/2024</t>
  </si>
  <si>
    <t>141/12/KPTS/408.67.04/2014</t>
  </si>
  <si>
    <t>NAHRUDIN, S.Pd.I.</t>
  </si>
  <si>
    <t>141/13/KPTS/408.67.04/2014</t>
  </si>
  <si>
    <t>ENJANG RIDWAN</t>
  </si>
  <si>
    <t>141/14/KPTS/408.67.04/2014</t>
  </si>
  <si>
    <t>MUHAMMAD EVENDI</t>
  </si>
  <si>
    <t>140/11/KPTS/408.67.04/2020</t>
  </si>
  <si>
    <t>SARDI</t>
  </si>
  <si>
    <t>08 TAHUN 2009</t>
  </si>
  <si>
    <t>YULIANTO</t>
  </si>
  <si>
    <t>140/12/KPTS/408.67.04/2020</t>
  </si>
  <si>
    <t>SOMAD</t>
  </si>
  <si>
    <t>04 TAHUN 2015</t>
  </si>
  <si>
    <t>TOKAWI</t>
  </si>
  <si>
    <t>DJOKO PURWANTO</t>
  </si>
  <si>
    <t>188.45/1812/KPTS/408.12/2019</t>
  </si>
  <si>
    <t>AHMAD SAIKU</t>
  </si>
  <si>
    <t>140/09/KPTS/408.67.09/2019</t>
  </si>
  <si>
    <t>140/32/KPTS/408.67.09/2018</t>
  </si>
  <si>
    <t>MARYUNEM</t>
  </si>
  <si>
    <t>AGUNG  LISTIYONO</t>
  </si>
  <si>
    <t>140/05/KPTS/408.67.09/2023</t>
  </si>
  <si>
    <t>MARSAHIT</t>
  </si>
  <si>
    <t>SUMARWAN</t>
  </si>
  <si>
    <t>140/06/KPTS/408.67.09/2023</t>
  </si>
  <si>
    <t>YAHMAN EDI SUPRAPTO</t>
  </si>
  <si>
    <t>09 TAHUN 2012</t>
  </si>
  <si>
    <t>KATIRUN</t>
  </si>
  <si>
    <t>141/15/2005/2014</t>
  </si>
  <si>
    <t>141/16/2005/2014</t>
  </si>
  <si>
    <t>TANTO KUSWANTO</t>
  </si>
  <si>
    <t>141/17/2005/2014</t>
  </si>
  <si>
    <t>APRIL PRIYANTO</t>
  </si>
  <si>
    <t>141/07/408.67.09/2018</t>
  </si>
  <si>
    <t>JETISLOR</t>
  </si>
  <si>
    <t>SARMIN, A.Md.Kep.</t>
  </si>
  <si>
    <t>188.45/1806/KPTS/408.12.2019</t>
  </si>
  <si>
    <t>140/29/KPTS/408.67.002/2020</t>
  </si>
  <si>
    <t>QOWY UMMAH SUPIANOVERI, S.S.</t>
  </si>
  <si>
    <t>141/02/KPTS/408.67.002/2019</t>
  </si>
  <si>
    <t>ADI BAMBANG SANTOSO</t>
  </si>
  <si>
    <t>140/18/KPTS/408.67.002/2021</t>
  </si>
  <si>
    <t>WADI SUSILO</t>
  </si>
  <si>
    <t>141/09/KPTS/408.67.002/2018</t>
  </si>
  <si>
    <t>NUR ENDAH SETIYANINGSIH</t>
  </si>
  <si>
    <t>140/30/KPTS/408.67.002/2020</t>
  </si>
  <si>
    <t>SUMADI, S.Pdi.</t>
  </si>
  <si>
    <t>141/10/KPTS/408.67.002/2018</t>
  </si>
  <si>
    <t>ATIK ARISMA</t>
  </si>
  <si>
    <t>140/17/KPTS/408.67.002/2021</t>
  </si>
  <si>
    <t>ARIF KASPANI</t>
  </si>
  <si>
    <t>141/11/408.67.002/2018</t>
  </si>
  <si>
    <t>SUNAJI</t>
  </si>
  <si>
    <t>141/12/408.67.002/2018</t>
  </si>
  <si>
    <t>EDY RIYANTO</t>
  </si>
  <si>
    <t>141/13/408.67.002/2018</t>
  </si>
  <si>
    <t>ROZHA ELANDARI</t>
  </si>
  <si>
    <t xml:space="preserve"> 140/25/KPTS/408.67.002/2020</t>
  </si>
  <si>
    <t>SUJATNI</t>
  </si>
  <si>
    <t>141/16/408.67.002/2018</t>
  </si>
  <si>
    <t>SHODIQIN</t>
  </si>
  <si>
    <t>141/15/408.67.002/2018</t>
  </si>
  <si>
    <t>PENGGUNG</t>
  </si>
  <si>
    <t>BOLO WINARSO</t>
  </si>
  <si>
    <t>15/10/1972</t>
  </si>
  <si>
    <t>188.45/1811/KPTS/408.12/2019</t>
  </si>
  <si>
    <t>BIBIT SANTOSO</t>
  </si>
  <si>
    <t>22/05/1984</t>
  </si>
  <si>
    <t>141/07/KPTS/408.67.07/2019</t>
  </si>
  <si>
    <t>15/03/2019</t>
  </si>
  <si>
    <t>RENDI PRATIKA</t>
  </si>
  <si>
    <t>141/04/KPTS/408.67.07/2021</t>
  </si>
  <si>
    <t>27/09/2021</t>
  </si>
  <si>
    <t>DWI HARTANTO</t>
  </si>
  <si>
    <t>20/09/1993</t>
  </si>
  <si>
    <t>141/05/KPTS/408.67.07/2021</t>
  </si>
  <si>
    <t>RICHO NANDA .S.</t>
  </si>
  <si>
    <t>20/10/1998</t>
  </si>
  <si>
    <t>141/06/KPTS/408.67.07/2019</t>
  </si>
  <si>
    <t>AYU FUJI RAHAYU</t>
  </si>
  <si>
    <t>21/07/1991</t>
  </si>
  <si>
    <t>141/28/KPTS/408.67.07/2018</t>
  </si>
  <si>
    <t>30/10/2018</t>
  </si>
  <si>
    <t>NURYADIN</t>
  </si>
  <si>
    <t>141/27/KPTS/408.67.07/2018</t>
  </si>
  <si>
    <t>RIAN WIBOWO</t>
  </si>
  <si>
    <t>28/12/1991</t>
  </si>
  <si>
    <t>141/05/KPTS/408.67.07/2019</t>
  </si>
  <si>
    <t>141/31/KPTS/408.67.28/2018</t>
  </si>
  <si>
    <t>141/32/KPTS/408.67.28/2018</t>
  </si>
  <si>
    <t>141/33/KPTS/408.67.28/2018</t>
  </si>
  <si>
    <t>141/34/KPTS/408.67.28/2018</t>
  </si>
  <si>
    <t>27/11/1982</t>
  </si>
  <si>
    <t>141/35/KPTS/408.67.28/2018</t>
  </si>
  <si>
    <t>ROSIDIANTO</t>
  </si>
  <si>
    <t>141/36/KPTS/408.67.28/2018</t>
  </si>
  <si>
    <t>24/03/1979</t>
  </si>
  <si>
    <t>141/37/KPTS/408.67.28/2018</t>
  </si>
  <si>
    <t>PAKISBARU</t>
  </si>
  <si>
    <t>SUGIYANTO, S.Pd</t>
  </si>
  <si>
    <t>188.45/1810/KPTS/408.12/2019</t>
  </si>
  <si>
    <t>141/11/KPTS/408.67.06/2019</t>
  </si>
  <si>
    <t>RESTU AGUSTY PRASTYO</t>
  </si>
  <si>
    <t>141/12/KPTS/408.67.06/2019</t>
  </si>
  <si>
    <t>HERU SUSILO</t>
  </si>
  <si>
    <t>141/26/KPTS/408.67.06/2021</t>
  </si>
  <si>
    <t>LAMAN</t>
  </si>
  <si>
    <t>141/21/KPTS/408.67.06/2021</t>
  </si>
  <si>
    <t>KUNANG BUDIARTO</t>
  </si>
  <si>
    <t>140/18/KPTS/408.67.06/2018</t>
  </si>
  <si>
    <t>ANSOR MUDA DERMAWAN</t>
  </si>
  <si>
    <t>GILANG FEBRI PRADHIESTI</t>
  </si>
  <si>
    <t>TIYO</t>
  </si>
  <si>
    <t>140 / 23 / KPTS / 408.67.06 / 2018</t>
  </si>
  <si>
    <t>ARIS WIDODO</t>
  </si>
  <si>
    <t>140 / 24 / KPTS / 408.67.06 / 2018</t>
  </si>
  <si>
    <t>MISDIYANTO</t>
  </si>
  <si>
    <t>140 / 25 / KPTS / 408.67.06 / 2018</t>
  </si>
  <si>
    <t xml:space="preserve">SUKOADI </t>
  </si>
  <si>
    <t>140 / 26 / KPTS / 408.67.06 / 2018</t>
  </si>
  <si>
    <t>NGROMO</t>
  </si>
  <si>
    <t>GUNAWAN, S.Pd</t>
  </si>
  <si>
    <t>HENY PRASTYAWAN</t>
  </si>
  <si>
    <t>141/4/408.67.05/2019</t>
  </si>
  <si>
    <t>BAYU AJI PRATAMA</t>
  </si>
  <si>
    <t>141/13/KPTS/408.67.05/2021</t>
  </si>
  <si>
    <t>JAMAL ROCHMADI</t>
  </si>
  <si>
    <t>140/05/KPTS/408.67.05/2018</t>
  </si>
  <si>
    <t>AMINOTO</t>
  </si>
  <si>
    <t>140/05/KTPS/408.67.05/2018</t>
  </si>
  <si>
    <t>PANGUDI TABAH WINOPA</t>
  </si>
  <si>
    <t>WAHYU ROMDHANI</t>
  </si>
  <si>
    <t>SUKAPTI</t>
  </si>
  <si>
    <t>140/04/KPTS/408.67.05/2018</t>
  </si>
  <si>
    <t>BANDAR</t>
  </si>
  <si>
    <t>PETUNGSINARANG</t>
  </si>
  <si>
    <t>188.45/1815/KPTS/408.12/2019</t>
  </si>
  <si>
    <t>SATIMIN</t>
  </si>
  <si>
    <t>141/07/KPTS/408.68.06/2019</t>
  </si>
  <si>
    <t>TUNAJI</t>
  </si>
  <si>
    <t>141/07/KPTS/408.68.06/2020</t>
  </si>
  <si>
    <t>ERNAWAN</t>
  </si>
  <si>
    <t>141/05/KPTS/408.68.06/2019</t>
  </si>
  <si>
    <t>KUKUH PRASETIA</t>
  </si>
  <si>
    <t xml:space="preserve">KOSONG </t>
  </si>
  <si>
    <t>SUBONO</t>
  </si>
  <si>
    <t>141/06/KPTS/408.68.06/2021</t>
  </si>
  <si>
    <t>NYADI</t>
  </si>
  <si>
    <t>141/05/KPTS/408.68.01/2018</t>
  </si>
  <si>
    <t>WIYANTO</t>
  </si>
  <si>
    <t>141/12/KPTS/408.68.06/2017</t>
  </si>
  <si>
    <t>SAHRONI</t>
  </si>
  <si>
    <t>141/07/KPTS/408.68.06/2017</t>
  </si>
  <si>
    <t>141/07/KPTS/408.68.06/2014</t>
  </si>
  <si>
    <t>SUNARTO JUNI</t>
  </si>
  <si>
    <t>141/06/KPTS/408.68.06/2011</t>
  </si>
  <si>
    <t>NGUNUT</t>
  </si>
  <si>
    <t>KUSNAN</t>
  </si>
  <si>
    <t>188.45/1352/KPTS/408.12/2018</t>
  </si>
  <si>
    <t>TRI SURANTO</t>
  </si>
  <si>
    <t>141/05/KPTS/408.68.05/2019</t>
  </si>
  <si>
    <t>KUSRIANTO,S.Pd.I</t>
  </si>
  <si>
    <t>141/08/KPTS/408.68.05/2022</t>
  </si>
  <si>
    <t>25/10/2022</t>
  </si>
  <si>
    <t>SUNARYO</t>
  </si>
  <si>
    <t>DWI ANANTO,S.Pd</t>
  </si>
  <si>
    <t>141/06/KPTS/408.68.05/2019</t>
  </si>
  <si>
    <t>ERYK SETYO PURWOKO,SKM</t>
  </si>
  <si>
    <t>TUNARI,A.Ma</t>
  </si>
  <si>
    <t>D 2</t>
  </si>
  <si>
    <t>SUKASDI</t>
  </si>
  <si>
    <t>01 TAHUN 2018</t>
  </si>
  <si>
    <t>ALI ADMAJI</t>
  </si>
  <si>
    <t>SUTIKNO</t>
  </si>
  <si>
    <t>MAWAN NURIYANTO</t>
  </si>
  <si>
    <t>RUSTAMAJI</t>
  </si>
  <si>
    <t>141/04/KPTS/408.68.01/2019</t>
  </si>
  <si>
    <t>GANDONO</t>
  </si>
  <si>
    <t>TRIMANTO</t>
  </si>
  <si>
    <t>141/05/KPTS/408.68.01/2019</t>
  </si>
  <si>
    <t>AZ ULFASARI</t>
  </si>
  <si>
    <t>141/07/KPTS/408.68.01/2019</t>
  </si>
  <si>
    <t>RICHY DWI INDIARTO</t>
  </si>
  <si>
    <t>141/05/KPTS/408.68/01/2019</t>
  </si>
  <si>
    <t>LUTHFI ETIKASARI</t>
  </si>
  <si>
    <t>141/06/KPTS/408.68/01/2019</t>
  </si>
  <si>
    <t>SUTARDI</t>
  </si>
  <si>
    <t>KADERI</t>
  </si>
  <si>
    <t>141/03/KPTS/408.68.01/2019</t>
  </si>
  <si>
    <t>MUHAMMAD RIFQI HIDAYATULLAH</t>
  </si>
  <si>
    <t>141.05/KPTS/408.68.01/2018</t>
  </si>
  <si>
    <t>TUMANI</t>
  </si>
  <si>
    <t>NANGIM</t>
  </si>
  <si>
    <t>MISNI</t>
  </si>
  <si>
    <t>141/04/KPTS/408.68.01/2018</t>
  </si>
  <si>
    <t>DARMANTO</t>
  </si>
  <si>
    <t>KLEDUNG</t>
  </si>
  <si>
    <t>SIGIT SUSILOHARDI</t>
  </si>
  <si>
    <t>188.45/1353/KPTS/408.12/2018</t>
  </si>
  <si>
    <t>LULUD HERMAWAN</t>
  </si>
  <si>
    <t>141/07/KPTS/408.68.04/2019</t>
  </si>
  <si>
    <t>NOVINDA AJI HUANSA</t>
  </si>
  <si>
    <t>141/007/KPTS/408.68.04/2023</t>
  </si>
  <si>
    <t>141/03/KPTS/408.68.004/2018</t>
  </si>
  <si>
    <t>ANDI SUTRISNO</t>
  </si>
  <si>
    <t>SEPTIAN ARGA RETMA</t>
  </si>
  <si>
    <t>BONIRAN</t>
  </si>
  <si>
    <t>MARIYUN</t>
  </si>
  <si>
    <t>RULI FIDIANTO</t>
  </si>
  <si>
    <t>141/011/KPTS/408.68.004/2021</t>
  </si>
  <si>
    <t>HARYUNI</t>
  </si>
  <si>
    <t>GIMUN</t>
  </si>
  <si>
    <t>TUMPUK</t>
  </si>
  <si>
    <t>HARJITO, A.Ma</t>
  </si>
  <si>
    <t>118.45/822/KPTS/408.12/2023</t>
  </si>
  <si>
    <t>HENDRO</t>
  </si>
  <si>
    <t>141/05/KPTS/408.68.07/2019</t>
  </si>
  <si>
    <t>KUNCORO</t>
  </si>
  <si>
    <t>141/11/KPTS/408.68.07/2018</t>
  </si>
  <si>
    <t>141/12/KPTS/408.68.07/2018</t>
  </si>
  <si>
    <t>KARDI</t>
  </si>
  <si>
    <t>141/13/KPTS/408.68.07/2018</t>
  </si>
  <si>
    <t>TRI WAHYONO</t>
  </si>
  <si>
    <t>141/09/KPTS/408.68.07/2018</t>
  </si>
  <si>
    <t>141/06/KPTS/408.68.07/2019</t>
  </si>
  <si>
    <t>JAROT WIDIANTO</t>
  </si>
  <si>
    <t>141/07/KPTS/408.68.07/2019</t>
  </si>
  <si>
    <t>M. YASIN</t>
  </si>
  <si>
    <t>141/14/KPTS/408.68.07/2018</t>
  </si>
  <si>
    <t>141/15/KPTS/408.68.07/2018</t>
  </si>
  <si>
    <t>AGUS BUDI SANTOSO</t>
  </si>
  <si>
    <t>141/05/KPTS/408.68.07/2021</t>
  </si>
  <si>
    <t>ARIANTO</t>
  </si>
  <si>
    <t>141/01/KPTS/408.68.07/2019</t>
  </si>
  <si>
    <t>SARNU</t>
  </si>
  <si>
    <t>141/17/KPTS/408.68.07/2018</t>
  </si>
  <si>
    <t>141/18/KPTS/408.68.07/2018</t>
  </si>
  <si>
    <t>WATUPATOK</t>
  </si>
  <si>
    <t>KADIRAN</t>
  </si>
  <si>
    <t>188.45/1816/KPTS/408.12/2019</t>
  </si>
  <si>
    <t>141/04/KPTS/408.68.08/2019</t>
  </si>
  <si>
    <t>KUMBO WAHYOKO</t>
  </si>
  <si>
    <t>141/14/KPTS/408.68.08/2021</t>
  </si>
  <si>
    <t>09/08/2021</t>
  </si>
  <si>
    <t>141/08/KPTS/408.68.08/2018</t>
  </si>
  <si>
    <t>03/12/2018</t>
  </si>
  <si>
    <t>TRIANA SUMARGO</t>
  </si>
  <si>
    <t>NUR FAKHTURROHMAN</t>
  </si>
  <si>
    <t>141/05/KPTS/408.68.08/2019</t>
  </si>
  <si>
    <t>ARIS PRIYA SUDRAJAD</t>
  </si>
  <si>
    <t>JUMIYUN</t>
  </si>
  <si>
    <t>JUMARI</t>
  </si>
  <si>
    <t>LASNI</t>
  </si>
  <si>
    <t>EDY SUWITO</t>
  </si>
  <si>
    <t>188.45/1354/KPTS/408.12/2018</t>
  </si>
  <si>
    <t>ANIF WIBOWO</t>
  </si>
  <si>
    <t>141/09/KPTS/408.68.02/2019</t>
  </si>
  <si>
    <t>TASNO</t>
  </si>
  <si>
    <t>141/14/KPTS/408.68.02/2019</t>
  </si>
  <si>
    <t>NUR HABIB</t>
  </si>
  <si>
    <t>141/13/KPTS/408.68.02/2018</t>
  </si>
  <si>
    <t>TURAJI</t>
  </si>
  <si>
    <t>WAWAN RAHMANTO</t>
  </si>
  <si>
    <t>D.2</t>
  </si>
  <si>
    <t>141/10/KPTS/408.68.02/2019</t>
  </si>
  <si>
    <t>RINI NURHAYATI</t>
  </si>
  <si>
    <t>141/20/KPTS/408.68.02/2019</t>
  </si>
  <si>
    <t>141/22/KPTS/408.68.02/2019</t>
  </si>
  <si>
    <t>SUDARLI</t>
  </si>
  <si>
    <t>REZA</t>
  </si>
  <si>
    <t>PAMUJI</t>
  </si>
  <si>
    <t>MARDAL</t>
  </si>
  <si>
    <t>JERUK</t>
  </si>
  <si>
    <t>HARIS KUSWANTO</t>
  </si>
  <si>
    <t>188.45/1814/KPTS/408.12/2019</t>
  </si>
  <si>
    <t>141/04/KPTS/408.68.03/2019</t>
  </si>
  <si>
    <t>JUMATIN</t>
  </si>
  <si>
    <t>141/11/KPTS/408.68.03/2018</t>
  </si>
  <si>
    <t>SUPANTO</t>
  </si>
  <si>
    <t>141/11/KPTS/408.68.03.2018</t>
  </si>
  <si>
    <t>SUYANTO, S.Pd</t>
  </si>
  <si>
    <t>RIBUT BAYU AJI, S, Kom</t>
  </si>
  <si>
    <t>BASUKI RAHMAT</t>
  </si>
  <si>
    <t>MESERI</t>
  </si>
  <si>
    <t>TENDI YOGA PRATAMA</t>
  </si>
  <si>
    <t>141/06/KPTS/408.68.03.2020</t>
  </si>
  <si>
    <t>SURAJI, S.Pd.I</t>
  </si>
  <si>
    <t>MISGIRAN</t>
  </si>
  <si>
    <t>04 Desember 2018</t>
  </si>
  <si>
    <t>TEGALOMBO</t>
  </si>
  <si>
    <t>KEBONDALEM</t>
  </si>
  <si>
    <t>MAHRUBIN</t>
  </si>
  <si>
    <t>188.45/1820/KPTS/408.12/2019</t>
  </si>
  <si>
    <t>HARYONO DENI WARDANA</t>
  </si>
  <si>
    <t>140/9/KPTS/408.69.04/2018</t>
  </si>
  <si>
    <t>IMRON DARORI</t>
  </si>
  <si>
    <t>140/11/KPTS/408.69.04/2018</t>
  </si>
  <si>
    <t>ISTADI</t>
  </si>
  <si>
    <t>PUSPITA RAHAYU DWI MANUNGGAL</t>
  </si>
  <si>
    <t>BURHANUDIN</t>
  </si>
  <si>
    <t>IMAM HOFUR</t>
  </si>
  <si>
    <t>141/13/KPTS/408.69.04/2022</t>
  </si>
  <si>
    <t>WITONO</t>
  </si>
  <si>
    <t>SAEROJI</t>
  </si>
  <si>
    <t>GEDANGAN</t>
  </si>
  <si>
    <t>SUMARSONO</t>
  </si>
  <si>
    <t>188.45/1817/KPTS/408.12/2019</t>
  </si>
  <si>
    <t>GENTA</t>
  </si>
  <si>
    <t>140/14/KPTS/408.69.01/2018</t>
  </si>
  <si>
    <t>140/15/KPTS/408.69.01/2018</t>
  </si>
  <si>
    <t>MISLAN</t>
  </si>
  <si>
    <t>WIYATI</t>
  </si>
  <si>
    <t>ANDI PRASETYO</t>
  </si>
  <si>
    <t>141/17/KPTS/408.69.01/2020</t>
  </si>
  <si>
    <t>TUKINO</t>
  </si>
  <si>
    <t>BEJO</t>
  </si>
  <si>
    <t>NGRECO</t>
  </si>
  <si>
    <t>SUSILO HADI</t>
  </si>
  <si>
    <t>188.45/1822/KPTS/408.12/2019</t>
  </si>
  <si>
    <t>141/04/KPTS/408.69.06/2019</t>
  </si>
  <si>
    <t>PITRIANI NURUL  HIDAYAH</t>
  </si>
  <si>
    <t>141/69/KPTS/408.69.03/2023</t>
  </si>
  <si>
    <t>SUTANTO</t>
  </si>
  <si>
    <t>140/15/KPTS/408.69.06/2018</t>
  </si>
  <si>
    <t>ATIM GUNTORO</t>
  </si>
  <si>
    <t>TARNO</t>
  </si>
  <si>
    <t>MUSTOFA KAMAL PAZA</t>
  </si>
  <si>
    <t>141/10/KPTS/408.69.06/2020</t>
  </si>
  <si>
    <t>SAMSURI</t>
  </si>
  <si>
    <t>DWI SETIAWAN</t>
  </si>
  <si>
    <t>140/7/KPTS/408.69.06/2018</t>
  </si>
  <si>
    <t>RYADI</t>
  </si>
  <si>
    <t>KASIHAN</t>
  </si>
  <si>
    <t>H. MASDUKI</t>
  </si>
  <si>
    <t>188/45/1819/KPTS/408.12/2019</t>
  </si>
  <si>
    <t>141/10/KPTS/408.69.03/2020</t>
  </si>
  <si>
    <t>141/11/KPTS/408.69.03/2020</t>
  </si>
  <si>
    <t>GHOZALI MAJID</t>
  </si>
  <si>
    <t>141/21/KPTS/408.69.03/2020</t>
  </si>
  <si>
    <t>MUHAMMAD</t>
  </si>
  <si>
    <t>141/81/KPTS/408.69.04/2018</t>
  </si>
  <si>
    <t>LILIK DWI ERNAWATI</t>
  </si>
  <si>
    <t>FARID ARDIAN NARISWORO</t>
  </si>
  <si>
    <t>SAROJI</t>
  </si>
  <si>
    <t>ANANG NURDIANTO</t>
  </si>
  <si>
    <t>EKO PRAYITNO</t>
  </si>
  <si>
    <t>YATIM</t>
  </si>
  <si>
    <t>141/82/KPTS/408.69.04/2018</t>
  </si>
  <si>
    <t>KABUL</t>
  </si>
  <si>
    <t>141/013/KPTS/408.69.03/2021</t>
  </si>
  <si>
    <t>NURCAHYONO</t>
  </si>
  <si>
    <t>PUCANGOMBO</t>
  </si>
  <si>
    <t>188.45/1824/KPTS/408.12/2019</t>
  </si>
  <si>
    <t>ENDIK PRAMUJIANTO, SE</t>
  </si>
  <si>
    <t>141/31/KPTS/408.69.05/2020</t>
  </si>
  <si>
    <t>140/09/KTPS/408.69.08/2018</t>
  </si>
  <si>
    <t>SUJARWO</t>
  </si>
  <si>
    <t>SUDJATNO</t>
  </si>
  <si>
    <t>NUR WIJAYANTI</t>
  </si>
  <si>
    <t>MARIYANTO</t>
  </si>
  <si>
    <t>SRIANTO</t>
  </si>
  <si>
    <t>ANDI SUDIBYO</t>
  </si>
  <si>
    <t>TUNOTO</t>
  </si>
  <si>
    <t>GEMAHARJO</t>
  </si>
  <si>
    <t>HARMANTO</t>
  </si>
  <si>
    <t>188.45/1818/KPTS/408.12/2019</t>
  </si>
  <si>
    <t>BAMBANG NURHADI</t>
  </si>
  <si>
    <t>141/17/KPTS/408-69-02/2020</t>
  </si>
  <si>
    <t>RIWINARTO</t>
  </si>
  <si>
    <t>141/9b/KPTS/408.69.02/2020</t>
  </si>
  <si>
    <t>141/19/KPTS/408.69.02/2020</t>
  </si>
  <si>
    <t>GAMAR</t>
  </si>
  <si>
    <t>140/014/KPTS/408.69.02/2018</t>
  </si>
  <si>
    <t>EDI SANTOSO</t>
  </si>
  <si>
    <t>MEITA PUJI SUSANTI</t>
  </si>
  <si>
    <t>141/18/KPTS/408.69.02/2020</t>
  </si>
  <si>
    <t>HARMANI</t>
  </si>
  <si>
    <t>141/9a/KPTS/408.69.02/2020</t>
  </si>
  <si>
    <t>140/014/Kpts/408.69.02/2018</t>
  </si>
  <si>
    <t>HEPI ENDRAHINI</t>
  </si>
  <si>
    <t>DEDIK DAYANTO</t>
  </si>
  <si>
    <t>JOKO SUCIPTO</t>
  </si>
  <si>
    <t>EDI SUCIPTO</t>
  </si>
  <si>
    <t>140/35/Kpts/408.69.02/2021</t>
  </si>
  <si>
    <t>SUHADI MAKRUP</t>
  </si>
  <si>
    <t>NARDI HARIYANTO,S.Sos</t>
  </si>
  <si>
    <t>188.45/1823/KPTS/408.12/2019</t>
  </si>
  <si>
    <t>141/16/KPTS/408.69.07/2019</t>
  </si>
  <si>
    <t>SARWANDI</t>
  </si>
  <si>
    <t>140/27/KPTS/408.69.07/2018</t>
  </si>
  <si>
    <t>PARYONO</t>
  </si>
  <si>
    <t>SULASNO</t>
  </si>
  <si>
    <t>141/17/KPTS/408.69.07/2019</t>
  </si>
  <si>
    <t>IMAM TURMUDI</t>
  </si>
  <si>
    <t>SUBARNO</t>
  </si>
  <si>
    <t>140/28/KPTS/408.69.07/2018</t>
  </si>
  <si>
    <t>SILAN</t>
  </si>
  <si>
    <t>UNTUNG PURBAYUDI</t>
  </si>
  <si>
    <t>ANY SOLICHAH, S.Pd, MM</t>
  </si>
  <si>
    <t>188.45/128/KPTS/408.12/2023</t>
  </si>
  <si>
    <t>FAJAR ARIEF HIDAYAT</t>
  </si>
  <si>
    <t>140/29/KPTS/408.69.08/2019</t>
  </si>
  <si>
    <t>KRISTIANI BARBINDA</t>
  </si>
  <si>
    <t>140/29/KPTS/408.69.08/2018</t>
  </si>
  <si>
    <t>MARSONO</t>
  </si>
  <si>
    <t>SLAMET MOEDJIONO</t>
  </si>
  <si>
    <t>DWI NURYANTO</t>
  </si>
  <si>
    <t>140/35/KPTS/408.69.08/2018</t>
  </si>
  <si>
    <t>ERYANTO</t>
  </si>
  <si>
    <t>KORINA RISMA YANTI</t>
  </si>
  <si>
    <t>RUDI  FERIANTO</t>
  </si>
  <si>
    <t>140/44/KPTS/408.69.11/2022</t>
  </si>
  <si>
    <t>AGUS  PURNOMO</t>
  </si>
  <si>
    <t>140/45/KPTS/408.69.11/2022</t>
  </si>
  <si>
    <t>KEMUNING</t>
  </si>
  <si>
    <t>188.45/1821/KPTS/408.12/2019</t>
  </si>
  <si>
    <t>TULUS SUBAGYO</t>
  </si>
  <si>
    <t>140/ 11 /KTPS/408,69,09/2018</t>
  </si>
  <si>
    <t>140/ 12 /KTPS/408,69,09/2018</t>
  </si>
  <si>
    <t>MADYANA</t>
  </si>
  <si>
    <t>YUDI SUCIPTO</t>
  </si>
  <si>
    <t>WAHYONO</t>
  </si>
  <si>
    <t>SARBINI</t>
  </si>
  <si>
    <t>SUHARNO</t>
  </si>
  <si>
    <t>EDI PRAWOTO</t>
  </si>
  <si>
    <t>TAHUNAN</t>
  </si>
  <si>
    <t>MARYADI,A.Ma.Pd.SD</t>
  </si>
  <si>
    <t>188.45/1825/KPTS/408.12/2019</t>
  </si>
  <si>
    <t>DIDIK HERIANTO,S.Pd.SD</t>
  </si>
  <si>
    <t>141/6/KPTS/408.69.09/2019</t>
  </si>
  <si>
    <t>WIWIED SUPRIHATMOKO,ST</t>
  </si>
  <si>
    <t>140/21/KPTS/408.69.09/2018</t>
  </si>
  <si>
    <t>HERI SETYAWAN,S.Pd</t>
  </si>
  <si>
    <t>141/7/KPTS/408.69.09/2019</t>
  </si>
  <si>
    <t>WASITO HADI</t>
  </si>
  <si>
    <t>EKO WIDYATMOKO</t>
  </si>
  <si>
    <t>YUDA IRAWAN</t>
  </si>
  <si>
    <t>NANIK YUENI,S.Pd</t>
  </si>
  <si>
    <t>NANANG DIANA</t>
  </si>
  <si>
    <t>P WAGIMAN</t>
  </si>
  <si>
    <t>ARI WIDARSONO</t>
  </si>
  <si>
    <t>TAHUNAN BARU</t>
  </si>
  <si>
    <t>188.45/225/KPTS/408.12/2020</t>
  </si>
  <si>
    <t>141/02/KPTS/408.69.10/2019</t>
  </si>
  <si>
    <t>HARDOKO</t>
  </si>
  <si>
    <t>141/04/KPTS/408.69.10/2019</t>
  </si>
  <si>
    <t>MUHAMAD AS.ADI</t>
  </si>
  <si>
    <t>SEMARANG</t>
  </si>
  <si>
    <t>140/15/KPTS/408.69.10/2018</t>
  </si>
  <si>
    <t>LAMIDI</t>
  </si>
  <si>
    <t>WIDYANIKA NARYANTI</t>
  </si>
  <si>
    <t>141/05/KPTS/408.69.10/2019</t>
  </si>
  <si>
    <t>BARI PURYANTO</t>
  </si>
  <si>
    <t>JARMANTO</t>
  </si>
  <si>
    <t>TULAKAN</t>
  </si>
  <si>
    <t>JETAK</t>
  </si>
  <si>
    <t>MARJUNI</t>
  </si>
  <si>
    <t>188.45/1829/KPTS/408.12/2019</t>
  </si>
  <si>
    <t>SUNANDI</t>
  </si>
  <si>
    <t>141/47/KPTS/408.70.2001/2018</t>
  </si>
  <si>
    <t>DANANG HERMANTO</t>
  </si>
  <si>
    <t>141/68/KPTS/408.70.05/2018</t>
  </si>
  <si>
    <t>PETING INDAH TRI PAMUKTI</t>
  </si>
  <si>
    <t>141/50/KPTS/408.70.05/2018</t>
  </si>
  <si>
    <t>SARTON0</t>
  </si>
  <si>
    <t>141/49/KPTS/408.70.2001/2018</t>
  </si>
  <si>
    <t>ARI CAHYOKO</t>
  </si>
  <si>
    <t>141/67/KPTS/408.70.05/2018</t>
  </si>
  <si>
    <t>SURTINI</t>
  </si>
  <si>
    <t>141/48/KPTS/408.70.2001/2018</t>
  </si>
  <si>
    <t>141/10/408.70.2001/2014</t>
  </si>
  <si>
    <t>TEMPUR</t>
  </si>
  <si>
    <t>141/01/408.70.2001/2009</t>
  </si>
  <si>
    <t>MUHAMAD MUKHLASIN</t>
  </si>
  <si>
    <t>141/06/408.70.2001/2010</t>
  </si>
  <si>
    <t>AJI KURNIAWAN</t>
  </si>
  <si>
    <t>141/02/408.70.2001/2015</t>
  </si>
  <si>
    <t>141/03/408.70.2001/2015</t>
  </si>
  <si>
    <t>141/019/408.70.2001/2016</t>
  </si>
  <si>
    <t>NGLARAN</t>
  </si>
  <si>
    <t>188.45/1834/KPTS/408.12/2019</t>
  </si>
  <si>
    <t>EFI HERAWATI</t>
  </si>
  <si>
    <t>141/60/KPTS/408.70.02/2021</t>
  </si>
  <si>
    <t>141/05/SK/408.70-2011/2018</t>
  </si>
  <si>
    <t>JAMIL</t>
  </si>
  <si>
    <t>PARNI</t>
  </si>
  <si>
    <t>141/15/KPTS/408.70.11/2022</t>
  </si>
  <si>
    <t>RENI INGGRIANINGSIH</t>
  </si>
  <si>
    <t>141/16/KPTS/408.70.11/2020</t>
  </si>
  <si>
    <t>DWI HANDOKO</t>
  </si>
  <si>
    <t>141/001/KPTS/408.70.11/2022</t>
  </si>
  <si>
    <t>TITIS SUMANTO</t>
  </si>
  <si>
    <t>DWI SISWOKO</t>
  </si>
  <si>
    <t>141/02/408.70-2002/2015</t>
  </si>
  <si>
    <t>141/03/408.70-2002/2015</t>
  </si>
  <si>
    <t>SADHA</t>
  </si>
  <si>
    <t>141/03/408.70.2002/2012</t>
  </si>
  <si>
    <t>PAPU TRIYONO DEVA</t>
  </si>
  <si>
    <t>141/04/408.70.2002/2014</t>
  </si>
  <si>
    <t>SARIMAN</t>
  </si>
  <si>
    <t>06/2002/2009</t>
  </si>
  <si>
    <t>03 TAHUN 2006</t>
  </si>
  <si>
    <t>WONOANTI</t>
  </si>
  <si>
    <t>WINARDI (PJ)</t>
  </si>
  <si>
    <t>188.45/418/KPTS/408.12/2023</t>
  </si>
  <si>
    <t>BOGIANTO</t>
  </si>
  <si>
    <t>140/10/KPTS/408.70.15/2020</t>
  </si>
  <si>
    <t>SURYANTO,S.Sos</t>
  </si>
  <si>
    <t>JOKO TRI CAHYONO,S.Kom</t>
  </si>
  <si>
    <t>EKO YULIANTO</t>
  </si>
  <si>
    <t>JOKO SUWARNO</t>
  </si>
  <si>
    <t>ROCHANDI</t>
  </si>
  <si>
    <t>TUMAR SUHARDI</t>
  </si>
  <si>
    <t>141/01/408.70.2003/2014</t>
  </si>
  <si>
    <t>140/07/408.70.15/2020</t>
  </si>
  <si>
    <t>07 TH 2008</t>
  </si>
  <si>
    <t>AAN TRI HARTONO</t>
  </si>
  <si>
    <t>141/23/408.70.15/2022</t>
  </si>
  <si>
    <t>TRI HANDOYO</t>
  </si>
  <si>
    <t>141/02/408.70.2003/2015</t>
  </si>
  <si>
    <t>18-02-2015</t>
  </si>
  <si>
    <t>SUNARI</t>
  </si>
  <si>
    <t>02 TH 2008</t>
  </si>
  <si>
    <t>PADI</t>
  </si>
  <si>
    <t>AGUNG KUSHENDARTO</t>
  </si>
  <si>
    <t>188.45/1836/KPTS/408.12/2019</t>
  </si>
  <si>
    <t>ROJIKIN</t>
  </si>
  <si>
    <t>141/30/KPTS/408.70.13/2018</t>
  </si>
  <si>
    <t>ANGGIT WICAKSONO,S.Pd</t>
  </si>
  <si>
    <t>141/16/KPTS /408.70.013 /2019</t>
  </si>
  <si>
    <t>AGUNG SETYAWAN</t>
  </si>
  <si>
    <t>07/09/1995</t>
  </si>
  <si>
    <t>141/19/KPTS/408.70.13/2022</t>
  </si>
  <si>
    <t>MUJIB BUROHMAN</t>
  </si>
  <si>
    <t>141/34/KPTS/408.70.13/2018</t>
  </si>
  <si>
    <t>KOMARIYAH</t>
  </si>
  <si>
    <t>141/32/KPTS/408.70.13/2018</t>
  </si>
  <si>
    <t>KRISWIYANTO</t>
  </si>
  <si>
    <t>141/35/KPTS/408.70.13/2018</t>
  </si>
  <si>
    <t>141/18/KPTS/408.70.13/2022</t>
  </si>
  <si>
    <t>ASIH WIDIYARTO</t>
  </si>
  <si>
    <t>141/33/KPTS/408.70.013/2020</t>
  </si>
  <si>
    <t>06 TAHUN 2000</t>
  </si>
  <si>
    <t>DIDIK AHSANU NI'AM, S.H.</t>
  </si>
  <si>
    <t>141/07/408.70 - 2004 / 2014</t>
  </si>
  <si>
    <t xml:space="preserve">141/04/408.70.04/2011 </t>
  </si>
  <si>
    <t>BORADI</t>
  </si>
  <si>
    <t xml:space="preserve">141/14/408.70.04/2011 </t>
  </si>
  <si>
    <t>KHOIRI</t>
  </si>
  <si>
    <t xml:space="preserve">141/01/408.70.04/2013 </t>
  </si>
  <si>
    <t>KLUWIH</t>
  </si>
  <si>
    <t>SARTONO (PJ)</t>
  </si>
  <si>
    <t>188.45/416/KPTS/408.12/2019</t>
  </si>
  <si>
    <t>141/20/408.70.05/2021</t>
  </si>
  <si>
    <t>188/34/KPTS/408.70.08/2018</t>
  </si>
  <si>
    <t>ANGGA SETIAWAN</t>
  </si>
  <si>
    <t>141/27/KPTS/408.70.08/2021</t>
  </si>
  <si>
    <t>141/21/408.70.05/2021</t>
  </si>
  <si>
    <t>SURATI</t>
  </si>
  <si>
    <t>D.3</t>
  </si>
  <si>
    <t>188/31/KPTS/408.70.08/2018</t>
  </si>
  <si>
    <t>LUSSY SUSANTI</t>
  </si>
  <si>
    <t>141/28/KPTS/408.70.08/2021</t>
  </si>
  <si>
    <t>PURI  INDRIANI</t>
  </si>
  <si>
    <t>188/32/KPTS/408.70.08/2018</t>
  </si>
  <si>
    <t>141/10/408.70.2005/2014</t>
  </si>
  <si>
    <t>141/11/408.70.2005/2014</t>
  </si>
  <si>
    <t>JUMINTO</t>
  </si>
  <si>
    <t>141/23/408.70.05/2021</t>
  </si>
  <si>
    <t>BUDIYONO</t>
  </si>
  <si>
    <t>02 TAHUN 2010</t>
  </si>
  <si>
    <t>BUNGUR</t>
  </si>
  <si>
    <t>TRI SUSILA</t>
  </si>
  <si>
    <t>188.45/1827/KPTS/408.12/2019</t>
  </si>
  <si>
    <t>KARDI WIDIYANTO</t>
  </si>
  <si>
    <t>141/30/408.70.02/2020</t>
  </si>
  <si>
    <t>YOGI SISWANTO</t>
  </si>
  <si>
    <t>141/37/408.70.02/2020</t>
  </si>
  <si>
    <t>SARNI</t>
  </si>
  <si>
    <t>141/31/408.70.02/2020</t>
  </si>
  <si>
    <t>TRI WULAN</t>
  </si>
  <si>
    <t>141/38/408.70.02/2020</t>
  </si>
  <si>
    <t>RIYANTO</t>
  </si>
  <si>
    <t>141/02/408.70.2006/2009</t>
  </si>
  <si>
    <t>141/02/408.70.2006/2010</t>
  </si>
  <si>
    <t>RONNI DWIANTO</t>
  </si>
  <si>
    <t>141/03/408.70.2006/2014</t>
  </si>
  <si>
    <t>RONI PRIYONO</t>
  </si>
  <si>
    <t>141/39/408.70.02/2020</t>
  </si>
  <si>
    <t>JUWAHIR</t>
  </si>
  <si>
    <t>141/04/408.70.2006/2010</t>
  </si>
  <si>
    <t>141/13/408.70.2006/2016</t>
  </si>
  <si>
    <t>MURYONO</t>
  </si>
  <si>
    <t>141/05/408.70.2006/2010</t>
  </si>
  <si>
    <t>141/06/408.70.2006/2010</t>
  </si>
  <si>
    <t>GUNTARAM</t>
  </si>
  <si>
    <t xml:space="preserve">188.45/1837/KPTS/408.12/2019      </t>
  </si>
  <si>
    <t xml:space="preserve">188/26/KPTS/408.70.14/2018       </t>
  </si>
  <si>
    <t>DWI PRATOMO</t>
  </si>
  <si>
    <t xml:space="preserve">188/3/KPTS/408.70.14/2022                </t>
  </si>
  <si>
    <t>FITRIYANI</t>
  </si>
  <si>
    <t xml:space="preserve">140/2/KPTS/408.70.14/2022              </t>
  </si>
  <si>
    <t>TRI PRIYANTO</t>
  </si>
  <si>
    <t xml:space="preserve">188/26/KPTS/408.70.14/2018                  </t>
  </si>
  <si>
    <t>AAN SUGIANTO</t>
  </si>
  <si>
    <t xml:space="preserve">188/26/KPTS/408.70.14/2018                </t>
  </si>
  <si>
    <t>BUDI HARYANTO</t>
  </si>
  <si>
    <t xml:space="preserve">188/1/KPTS/408.70.14/2022                       </t>
  </si>
  <si>
    <t>TUNGGUL MUKTI PANGESTU</t>
  </si>
  <si>
    <t>140/28/KPTS/408.70.14/2022</t>
  </si>
  <si>
    <t>EKO PRIADI</t>
  </si>
  <si>
    <t xml:space="preserve">141/5/408.70.07/2015                   </t>
  </si>
  <si>
    <t>TUKIRIN</t>
  </si>
  <si>
    <t xml:space="preserve">140/35/KPTS/408.70.14/2018       </t>
  </si>
  <si>
    <t>ABDI MURSITO</t>
  </si>
  <si>
    <t xml:space="preserve">140/31/KPTS/408.70.14/2018       </t>
  </si>
  <si>
    <t>SETYO NUGROHO</t>
  </si>
  <si>
    <t xml:space="preserve">140/20/KPTS/408.70.007/2018      </t>
  </si>
  <si>
    <t>JATIGUNUNG</t>
  </si>
  <si>
    <t>188.45/1828/KPTS/408.12/2019</t>
  </si>
  <si>
    <t>RODHI NUR WAHID</t>
  </si>
  <si>
    <t>141/43/KPTS/408.70-04/2020</t>
  </si>
  <si>
    <t>SLAMET EKO BUDIANTO</t>
  </si>
  <si>
    <t>141/20/KPTS/408.70-2004/2018</t>
  </si>
  <si>
    <t>FEBRIANTO LISTYA PRATAMA</t>
  </si>
  <si>
    <t>141/50/KPTS/408.70-04/2020</t>
  </si>
  <si>
    <t>JAENI</t>
  </si>
  <si>
    <t>141/16/KPTS/408.70-2004/2018</t>
  </si>
  <si>
    <t>URIP WISNUAJI ASMORO</t>
  </si>
  <si>
    <t>141/52/KPTS/408.70-04/2020</t>
  </si>
  <si>
    <t>YUNI LESTARI</t>
  </si>
  <si>
    <t>141/18/KPTS/408.70-2004/2018</t>
  </si>
  <si>
    <t>WAHYU DWI PAMINTA</t>
  </si>
  <si>
    <t>141/36/SK/408.70-2008/2016</t>
  </si>
  <si>
    <t>141/2/408.70.2008/2015</t>
  </si>
  <si>
    <t>RUSTILAH</t>
  </si>
  <si>
    <t>141/3/408.70-2008/2015</t>
  </si>
  <si>
    <t>TUWARNI (masa kerja 20 tahun)</t>
  </si>
  <si>
    <t>HADI SUPRAPTO</t>
  </si>
  <si>
    <t>141/32/KPTS/408.70-04/2021</t>
  </si>
  <si>
    <t>PUGUH SETYONO</t>
  </si>
  <si>
    <t>141/4/KPTS/408.70-04/2019</t>
  </si>
  <si>
    <t>ERWIN</t>
  </si>
  <si>
    <t>141/5/KPTS/408.70-04/2019</t>
  </si>
  <si>
    <t>LAGIONO</t>
  </si>
  <si>
    <t>141/25/KPTS/408.70-40/2022</t>
  </si>
  <si>
    <t>GASANG</t>
  </si>
  <si>
    <t>SASWITO</t>
  </si>
  <si>
    <t>188.45/824/KPTS/408.12/2023</t>
  </si>
  <si>
    <t>MUCHLIS ROHMANTOZ, SPd.</t>
  </si>
  <si>
    <t>141/16/KPTS/408.70.03/2020</t>
  </si>
  <si>
    <t>188/16/KPTS/408.70.03/2018</t>
  </si>
  <si>
    <t>YAYUK JARIYATUN, S.Sos.</t>
  </si>
  <si>
    <t>NURYANI, S.Kom.</t>
  </si>
  <si>
    <t>141/27/408.70.03/2020</t>
  </si>
  <si>
    <t>PRAYOGO</t>
  </si>
  <si>
    <t>141/7/408.70.10/2015</t>
  </si>
  <si>
    <t>SUTRISNO, SPd.</t>
  </si>
  <si>
    <t>141/9/408.70.10/2015</t>
  </si>
  <si>
    <t>KALIKUNING</t>
  </si>
  <si>
    <t>AGUNG PAMBUDI,A.M d.Kep</t>
  </si>
  <si>
    <t>188.45/1830/KPTS/408.12/2019</t>
  </si>
  <si>
    <t>MISNANDI</t>
  </si>
  <si>
    <t>141/18/KPTS/408.70.06/2019</t>
  </si>
  <si>
    <t>W INARTO, S.Pd.I</t>
  </si>
  <si>
    <t>141/32/KPTS/408.70.06/2020</t>
  </si>
  <si>
    <t>SARENGAT</t>
  </si>
  <si>
    <t>141/45/KPTS/408.70.06/2021</t>
  </si>
  <si>
    <t>JUMARI, A.Ma</t>
  </si>
  <si>
    <t>RIYADI, S.Kom</t>
  </si>
  <si>
    <t>141/22/KPTS/408.70.06/2018</t>
  </si>
  <si>
    <t>KUWATNO,S.Sos</t>
  </si>
  <si>
    <t>ROHIMIN, S.Pdi</t>
  </si>
  <si>
    <t>141/17/408.70.2009/2014</t>
  </si>
  <si>
    <t>ISNI</t>
  </si>
  <si>
    <t>141/07/408.70-10/2009</t>
  </si>
  <si>
    <t>MULYADI</t>
  </si>
  <si>
    <t>141/08/408.70-10/2009</t>
  </si>
  <si>
    <t>SARWADI</t>
  </si>
  <si>
    <t>141/11/408.70-10/2010</t>
  </si>
  <si>
    <t>141/12/408.70-10/2010</t>
  </si>
  <si>
    <t>ROCHIM</t>
  </si>
  <si>
    <t>141/46/Kep/408.70-009/2016</t>
  </si>
  <si>
    <t>NGILE</t>
  </si>
  <si>
    <t>188.45/1833KPTS/408.12/2019</t>
  </si>
  <si>
    <t>MARMO PRIYONO</t>
  </si>
  <si>
    <t>141/57/408.70.11/2021</t>
  </si>
  <si>
    <t>DWI ERLINAWATI</t>
  </si>
  <si>
    <t>141/08/408.70.10/2021</t>
  </si>
  <si>
    <t>ARIF CAHYONO</t>
  </si>
  <si>
    <t>DESI RAMAYANTI</t>
  </si>
  <si>
    <t>141/24/408.70.11/2021</t>
  </si>
  <si>
    <t>188/20/408.70.10/2018</t>
  </si>
  <si>
    <t>NOER EDI PRIYANTO</t>
  </si>
  <si>
    <t>141/20/KPTS/408.70.11/2022</t>
  </si>
  <si>
    <t>BENI</t>
  </si>
  <si>
    <t>141/06/408.70.10/2015</t>
  </si>
  <si>
    <t>141/07/408.70.10/2018</t>
  </si>
  <si>
    <t>BIBIT HARTANTO</t>
  </si>
  <si>
    <t>141/06/408.70.11/2015</t>
  </si>
  <si>
    <t>WASITO</t>
  </si>
  <si>
    <t>141/02/408.70.11/2013</t>
  </si>
  <si>
    <t>141/01/408.70.2011/2009</t>
  </si>
  <si>
    <t>BUBAKAN</t>
  </si>
  <si>
    <t>MUSTAQIM, S.Pd.I</t>
  </si>
  <si>
    <t>12/08/1973</t>
  </si>
  <si>
    <t>188.45.1343.KPTS.408.12/2018</t>
  </si>
  <si>
    <t>DWI ARISTANTI</t>
  </si>
  <si>
    <t>22/03/1995</t>
  </si>
  <si>
    <t>188/18/KPTS/408,70,01/2018</t>
  </si>
  <si>
    <t>29/10/2018</t>
  </si>
  <si>
    <t>AGUS HARTANTO, S.Kom</t>
  </si>
  <si>
    <t>22/09/1991</t>
  </si>
  <si>
    <t>08/06/1974</t>
  </si>
  <si>
    <t>KATNO</t>
  </si>
  <si>
    <t>05/09/1964</t>
  </si>
  <si>
    <t>SRI SUYANTI, S.Pd.</t>
  </si>
  <si>
    <t>08/02/1971</t>
  </si>
  <si>
    <t>SLAMET RIYADI, S.Pd.</t>
  </si>
  <si>
    <t>141/62/KPTS/408.70.01/2021</t>
  </si>
  <si>
    <t>PUJO</t>
  </si>
  <si>
    <t>07/09/1968</t>
  </si>
  <si>
    <t>JANAR RUPAGA</t>
  </si>
  <si>
    <t>30/03/1993</t>
  </si>
  <si>
    <t>141/3/408.70.12/2015</t>
  </si>
  <si>
    <t>RIYADI</t>
  </si>
  <si>
    <t>12/07/1982</t>
  </si>
  <si>
    <t>141/5/408.70.12/2015</t>
  </si>
  <si>
    <t>ARIS WHANDI, S.Pd</t>
  </si>
  <si>
    <t>01/10/1985</t>
  </si>
  <si>
    <t>14/17/408.70.12/2016</t>
  </si>
  <si>
    <t>06/07/1978</t>
  </si>
  <si>
    <t>14/18/408.70.12/2016</t>
  </si>
  <si>
    <t>06/09/1974</t>
  </si>
  <si>
    <t>04 TH 2006</t>
  </si>
  <si>
    <t>24/07/1983</t>
  </si>
  <si>
    <t>141/4/408.70.12/2015</t>
  </si>
  <si>
    <t>KHOZINATUL ASROR, S.Pd.I</t>
  </si>
  <si>
    <t>15/07/1989</t>
  </si>
  <si>
    <t>188/16/KPTS/408.70.01/2020</t>
  </si>
  <si>
    <t>SOIDI</t>
  </si>
  <si>
    <t>16/05/1972</t>
  </si>
  <si>
    <t>04/2011</t>
  </si>
  <si>
    <t>LOSARI</t>
  </si>
  <si>
    <t>TUMARNO</t>
  </si>
  <si>
    <t>188.45/607/KPTS/408.12/2022</t>
  </si>
  <si>
    <t>188/15/KPTS/408.70.13/2019</t>
  </si>
  <si>
    <t>SAIFULOH</t>
  </si>
  <si>
    <t>141-03-408-70.013-2008</t>
  </si>
  <si>
    <t>ABD. ROHMAN</t>
  </si>
  <si>
    <t>141-02-408.70.013/1999</t>
  </si>
  <si>
    <t>15/11/1999</t>
  </si>
  <si>
    <t>GIYADI</t>
  </si>
  <si>
    <t>141-30-408/70.013-2002</t>
  </si>
  <si>
    <t>30/10/2002</t>
  </si>
  <si>
    <t>ASMUNGI</t>
  </si>
  <si>
    <t>141-02-408/70.013-2001</t>
  </si>
  <si>
    <t>YUSUF FEBRIANTO</t>
  </si>
  <si>
    <t>141/07/KPTS/408.70.09/2022</t>
  </si>
  <si>
    <t>03/08/2022</t>
  </si>
  <si>
    <t>SAMANHUDI</t>
  </si>
  <si>
    <t>141-30-408.70.013-2002</t>
  </si>
  <si>
    <t>JUMIYAH</t>
  </si>
  <si>
    <t>141-10-408.70.013-2005</t>
  </si>
  <si>
    <t>141-07-408.70.013-2013</t>
  </si>
  <si>
    <t>141-07-408.70.2013-2014</t>
  </si>
  <si>
    <t>141-06-408.70.013-2012</t>
  </si>
  <si>
    <t>SUMIYATI</t>
  </si>
  <si>
    <t>11/12/1980</t>
  </si>
  <si>
    <t>141-08-408.70.13.2016</t>
  </si>
  <si>
    <t>141-05-408.70.013-2012</t>
  </si>
  <si>
    <t>FERI NURWANTO</t>
  </si>
  <si>
    <t>141-18-408.70.2013-2014</t>
  </si>
  <si>
    <t>NGUMBUL</t>
  </si>
  <si>
    <t>TUMARDI</t>
  </si>
  <si>
    <t>188.45/1835/KPTS/408.12/2019</t>
  </si>
  <si>
    <t>LIS SUGIANTO (Plt Sekdes)</t>
  </si>
  <si>
    <t>188/19/KPTS/408.70.014/2018</t>
  </si>
  <si>
    <t>MUJIYONO</t>
  </si>
  <si>
    <t>188/23/KPTS/408.70.014/2018</t>
  </si>
  <si>
    <t>HAMDANI</t>
  </si>
  <si>
    <t>188/24/KPTS/408.70.014/2018</t>
  </si>
  <si>
    <t>AI ROHMAH</t>
  </si>
  <si>
    <t>TASIKMALAYA</t>
  </si>
  <si>
    <t>188/21/KPTS/408.70.014/2018</t>
  </si>
  <si>
    <t>NOVITASARI</t>
  </si>
  <si>
    <t>141/19/KPTS/408.70.012/2020</t>
  </si>
  <si>
    <t>26/03/2020</t>
  </si>
  <si>
    <t>FRANKY SUGARA</t>
  </si>
  <si>
    <t>141/20/KPTS/408.70.012/2020</t>
  </si>
  <si>
    <t>141/25 /KPTS/408.70.014/2018</t>
  </si>
  <si>
    <t>141/17/KPTS/408.70.012/2020</t>
  </si>
  <si>
    <t>141/12/408.70.014/2014</t>
  </si>
  <si>
    <t>PRASETYA ARY WINARNO</t>
  </si>
  <si>
    <t>141/29/KPTS/408.70.012/2020</t>
  </si>
  <si>
    <t>WONOSIDI</t>
  </si>
  <si>
    <t>SUGENG SUBROTO</t>
  </si>
  <si>
    <t>188.45/1839/kpts/408.12/2019</t>
  </si>
  <si>
    <t>LENO SAMBODO, S.Kom</t>
  </si>
  <si>
    <t>141/029/KPTS/408.070.015/2022</t>
  </si>
  <si>
    <t>DANANG WINOTO, S.Kom</t>
  </si>
  <si>
    <t>141/029/KPTS/408.70.15/2022</t>
  </si>
  <si>
    <t>188/016/KPTS/ 408.70.016/2018</t>
  </si>
  <si>
    <t>ENI KUSRINI, S. Pd</t>
  </si>
  <si>
    <t>RUSMAWATI</t>
  </si>
  <si>
    <t>04/2012</t>
  </si>
  <si>
    <t>DEDI KURNIAWAN, S.Pd</t>
  </si>
  <si>
    <t>141/11/ 408.70.15/2014</t>
  </si>
  <si>
    <t>EKO PRASETIYO, S.Pd</t>
  </si>
  <si>
    <t>141/12/ 408.70.15/2014</t>
  </si>
  <si>
    <t>15/12/1980</t>
  </si>
  <si>
    <t>141/021/KPTS/408.70.15/2021</t>
  </si>
  <si>
    <t>KABUL,SE</t>
  </si>
  <si>
    <t>188.45/  1831  /KPTS/408.12/2019</t>
  </si>
  <si>
    <t>AGUS SUSANTO</t>
  </si>
  <si>
    <t>188.46/01/KPTS/408.70.07/2021</t>
  </si>
  <si>
    <t>BAMBANG SISWOYO</t>
  </si>
  <si>
    <t>141/07/KPTS/408.70-07/2023</t>
  </si>
  <si>
    <t>SANIMAN</t>
  </si>
  <si>
    <t>188/13/KPTS/408.70.07/2018</t>
  </si>
  <si>
    <t>AHMADI, S.Pd.I</t>
  </si>
  <si>
    <t>IMAM MUSTAKIM</t>
  </si>
  <si>
    <t>188.46/02/KPTS/408.70.07/2021</t>
  </si>
  <si>
    <t>SUCI ROMELAH, S.Pd</t>
  </si>
  <si>
    <t>RIYANTO, S.Kom</t>
  </si>
  <si>
    <t>141/17/408.70.2016/2014</t>
  </si>
  <si>
    <t>MARSITO</t>
  </si>
  <si>
    <t>141/25/408.70.2016/2014</t>
  </si>
  <si>
    <t>TAUFIK EDI SAPUTRA</t>
  </si>
  <si>
    <t>141/09/408.70.07/2016</t>
  </si>
  <si>
    <t>141/16/408.70.2016/2014</t>
  </si>
  <si>
    <t>141/27/408.70.2016/2014</t>
  </si>
  <si>
    <t>MUSA</t>
  </si>
  <si>
    <t>141/05/408.70.2016/2013</t>
  </si>
  <si>
    <t>KETRO  HARO</t>
  </si>
  <si>
    <t>JOKO PITONO, S.Kep.Ners</t>
  </si>
  <si>
    <t>188.45/826/KPTS/408.12/2023</t>
  </si>
  <si>
    <t>BAYU EKA PRASETYA, S.Kom</t>
  </si>
  <si>
    <t>141/1/KPTS/408.70.17/2023</t>
  </si>
  <si>
    <t>RIAN ALVIANTO, S.Pd</t>
  </si>
  <si>
    <t>141/32/KPTS/408.70.17/2023</t>
  </si>
  <si>
    <t>SUDARTO, A.Ma, Pust</t>
  </si>
  <si>
    <t>141/33/KPTS/408.70.17/2023</t>
  </si>
  <si>
    <t>SUSILO, S.PdI</t>
  </si>
  <si>
    <t>141/30/KPTS/408.70.17/2023</t>
  </si>
  <si>
    <t>ALI WARSONO, SE</t>
  </si>
  <si>
    <t>141/2/KPTS/408.70.17/2023</t>
  </si>
  <si>
    <t>MADIUN</t>
  </si>
  <si>
    <t>141/3/KPTS/408.70.17/2023</t>
  </si>
  <si>
    <t>GIYONO</t>
  </si>
  <si>
    <t>141/4/KPTS/408.70.17/2023</t>
  </si>
  <si>
    <t>141/5/KPTS/408.70.17/2023</t>
  </si>
  <si>
    <t>AGUS PURNOMO, ST</t>
  </si>
  <si>
    <t>141/6/KPTS/408.70.17/2023</t>
  </si>
  <si>
    <t>NGADIROJO</t>
  </si>
  <si>
    <t>AGUS SUGIYANTO (PAW)</t>
  </si>
  <si>
    <t>188.45/256/KPTS/408.21/2022</t>
  </si>
  <si>
    <t>RUSLIANTO</t>
  </si>
  <si>
    <t>140/2/KPTS/408.71.10/2019</t>
  </si>
  <si>
    <t>24/3/2019</t>
  </si>
  <si>
    <t>PARYANTO</t>
  </si>
  <si>
    <t>140/1/KPTS/408.71.10/2019</t>
  </si>
  <si>
    <t>ANDI SUTEJO</t>
  </si>
  <si>
    <t>475/38/408.71/2014</t>
  </si>
  <si>
    <t>RUMIATI</t>
  </si>
  <si>
    <t>140/26/Kpts/408.71.10/2019</t>
  </si>
  <si>
    <t>DENNY DWIANTO</t>
  </si>
  <si>
    <t>475/39/408.71/2014</t>
  </si>
  <si>
    <t>BAGUS ALDHY S</t>
  </si>
  <si>
    <t>140/25/Kpts/408.71.10/2019</t>
  </si>
  <si>
    <t>TUKIPAN</t>
  </si>
  <si>
    <t>01 Tahun 2009</t>
  </si>
  <si>
    <t>14 Tahun 2010</t>
  </si>
  <si>
    <t>SUCAHYO</t>
  </si>
  <si>
    <t>06 Tahun 2009</t>
  </si>
  <si>
    <t>TIAS AMBORO</t>
  </si>
  <si>
    <t>04 Tahun 2015</t>
  </si>
  <si>
    <t>ARIS SULISTYONO</t>
  </si>
  <si>
    <t>140/39/KPTS/408.71.10/2021</t>
  </si>
  <si>
    <t>07 Tahun 2010</t>
  </si>
  <si>
    <t>SITI NURWAYAH</t>
  </si>
  <si>
    <t>140/42/KPTS/408.71.10/2021</t>
  </si>
  <si>
    <t>140/55/KPTS/408.71.10/2019</t>
  </si>
  <si>
    <t>HADIWARNO</t>
  </si>
  <si>
    <t>MULYONO, S.Pd</t>
  </si>
  <si>
    <t>188.45/827/KPTS/408.12/2023</t>
  </si>
  <si>
    <t>RESKI MAHARANI, S.Sos</t>
  </si>
  <si>
    <t>141/19/KPTS/408.71.06/2019</t>
  </si>
  <si>
    <t>IMAM KHANAFI</t>
  </si>
  <si>
    <t>141/20/KPTS/408.71.06/2019</t>
  </si>
  <si>
    <t>141/2/KPTS/408.71.06/2019</t>
  </si>
  <si>
    <t>SARI HARIYATI</t>
  </si>
  <si>
    <t>13 tahun 2014</t>
  </si>
  <si>
    <t>SUBARWAN</t>
  </si>
  <si>
    <t>SUBARDI</t>
  </si>
  <si>
    <t>TUTI ENI</t>
  </si>
  <si>
    <t>17 Tahun 2014</t>
  </si>
  <si>
    <t>TRI BUDIONO</t>
  </si>
  <si>
    <t>18 Tahun 2014</t>
  </si>
  <si>
    <t>KOIRI</t>
  </si>
  <si>
    <t>12 Tahun 2013</t>
  </si>
  <si>
    <t>EDI SUJARWO</t>
  </si>
  <si>
    <t>19 Tahun 2014</t>
  </si>
  <si>
    <t>MISRO</t>
  </si>
  <si>
    <t>5 tahun 2014</t>
  </si>
  <si>
    <t>LAGIYONO</t>
  </si>
  <si>
    <t>141/1/KPTS/408.71.06/2019</t>
  </si>
  <si>
    <t>8 tahun 2015</t>
  </si>
  <si>
    <t>6 tahun 2010</t>
  </si>
  <si>
    <t>20 Tahun 2014</t>
  </si>
  <si>
    <t>TANJUNGPURO</t>
  </si>
  <si>
    <t>TUKIYADI</t>
  </si>
  <si>
    <t>188.45/1848/KPTS/408.12/2019</t>
  </si>
  <si>
    <t>ISWAHYUDI</t>
  </si>
  <si>
    <t>141/10/KPTS/408.71.12/2021</t>
  </si>
  <si>
    <t>AMIN JUNAINI</t>
  </si>
  <si>
    <t>KUSUMA HADI PURNAWAN</t>
  </si>
  <si>
    <t>141/05/KPTS/408.71.12/2020</t>
  </si>
  <si>
    <t>HERMANTO ADI</t>
  </si>
  <si>
    <t>ENIK MUHEMIN</t>
  </si>
  <si>
    <t>TUBAN</t>
  </si>
  <si>
    <t>141/03/KPTS/408.71.12/2020</t>
  </si>
  <si>
    <t>SUPARYADI</t>
  </si>
  <si>
    <t>KARJUNI</t>
  </si>
  <si>
    <t>141/407/408.71/2003/2014</t>
  </si>
  <si>
    <t>BAMBANG WASITO</t>
  </si>
  <si>
    <t>820/09/408.71.2003/2013</t>
  </si>
  <si>
    <t>141/02/408.71.2003/2013</t>
  </si>
  <si>
    <t>AJI  INDRA  WAHYUDI</t>
  </si>
  <si>
    <t>141/01/KPTS/408.71.12/2023</t>
  </si>
  <si>
    <t>HADILUWIH</t>
  </si>
  <si>
    <t>188.45/1356/kpts/408.12/2018</t>
  </si>
  <si>
    <t>ADI PURNOMO</t>
  </si>
  <si>
    <t>140/11/kpts/408.71.05/2019</t>
  </si>
  <si>
    <t>ROBINGATIN</t>
  </si>
  <si>
    <t>140/01/kpts/408.71.05/2019</t>
  </si>
  <si>
    <t>MAULANI</t>
  </si>
  <si>
    <t>IMAM SAFII</t>
  </si>
  <si>
    <t>ENJANG FISTA WIJAYANTI</t>
  </si>
  <si>
    <t>SETYO PRAMONO</t>
  </si>
  <si>
    <t>141/07/kpts/408.71.05/2020</t>
  </si>
  <si>
    <t>NEVI SINTHA AYU ANDASARI</t>
  </si>
  <si>
    <t>141/08/kpts/408.71.05/2020</t>
  </si>
  <si>
    <t>SETYO WIBOWO</t>
  </si>
  <si>
    <t>141/01/kpts/408.71.2004/2015</t>
  </si>
  <si>
    <t>140/03/kpts/408.71.05/2019</t>
  </si>
  <si>
    <t>140/02/kpts/408.71.05/2019</t>
  </si>
  <si>
    <t>TRI NURHADI CAHYONO</t>
  </si>
  <si>
    <t>141/11/kpts/408.71.2004/2016</t>
  </si>
  <si>
    <t>141/03/kpts/408.71.2004/2015</t>
  </si>
  <si>
    <t>SANYOTO</t>
  </si>
  <si>
    <t>140/04/kpts/408.71.05/2019</t>
  </si>
  <si>
    <t>PAGEREJO</t>
  </si>
  <si>
    <t>188.45/1895/Kpts/40.12/2019</t>
  </si>
  <si>
    <t>16/12/1986</t>
  </si>
  <si>
    <t>140/34/Kpts/408.71.09/2019</t>
  </si>
  <si>
    <t>08/04/2019</t>
  </si>
  <si>
    <t>26/06/1966</t>
  </si>
  <si>
    <t>31/01/1965</t>
  </si>
  <si>
    <t>140/37/Kpts/408.71.09/2018</t>
  </si>
  <si>
    <t>31/12/2018</t>
  </si>
  <si>
    <t>20/06/1973</t>
  </si>
  <si>
    <t>AGUS SUSILO</t>
  </si>
  <si>
    <t>27/08/1969</t>
  </si>
  <si>
    <t>140/37/Kpts/408.71.09/2019</t>
  </si>
  <si>
    <t>20/09/1964</t>
  </si>
  <si>
    <t>27/08/1967</t>
  </si>
  <si>
    <t>18/07/1966</t>
  </si>
  <si>
    <t>19 TAHUN 2011</t>
  </si>
  <si>
    <t>08/12/2011</t>
  </si>
  <si>
    <t>DANI PANDU DARMONO</t>
  </si>
  <si>
    <t>02/01/1982</t>
  </si>
  <si>
    <t>ANANG MUJADI</t>
  </si>
  <si>
    <t>24/05/1978</t>
  </si>
  <si>
    <t>22 TAHUN 2015</t>
  </si>
  <si>
    <t>24/05/2015</t>
  </si>
  <si>
    <t>ALI SUKANDAR</t>
  </si>
  <si>
    <t>20/01/1970</t>
  </si>
  <si>
    <t>20 TAHUN 2011</t>
  </si>
  <si>
    <t>13/03/1963</t>
  </si>
  <si>
    <t>140/41/Kpts/408.71.09/2018</t>
  </si>
  <si>
    <t>EKO HERIYANTO</t>
  </si>
  <si>
    <t>08 TAHUN 2015</t>
  </si>
  <si>
    <t>01/09/2015</t>
  </si>
  <si>
    <t>ARIS SUSANTO</t>
  </si>
  <si>
    <t>09 TAHUN 2015</t>
  </si>
  <si>
    <t>03/06/2015</t>
  </si>
  <si>
    <t>27/10/1987</t>
  </si>
  <si>
    <t>10 TAHUN 2015</t>
  </si>
  <si>
    <t>17/10/2018</t>
  </si>
  <si>
    <t>TUKADI</t>
  </si>
  <si>
    <t>27/12/1966</t>
  </si>
  <si>
    <t>140/40/Kpts/408.71.09/2019</t>
  </si>
  <si>
    <t>WIYORO</t>
  </si>
  <si>
    <t>YUNI PRIYANTO (PJ)</t>
  </si>
  <si>
    <t>188.45/428/KPTS/408.12/2023</t>
  </si>
  <si>
    <t>TAUFIK WAHYU NUGROHO</t>
  </si>
  <si>
    <t>141/3/KPTS/408.71.13/2019</t>
  </si>
  <si>
    <t>19/12/2014</t>
  </si>
  <si>
    <t>IQBAL MAULANA MALIK</t>
  </si>
  <si>
    <t>NGANJUK</t>
  </si>
  <si>
    <t>141/10/KPTS/408.71.13/2019</t>
  </si>
  <si>
    <t>IMAM SYAFI’I</t>
  </si>
  <si>
    <t>141/1/KPTS/408.71.13/2019</t>
  </si>
  <si>
    <t>WELLY KURNIAWAN</t>
  </si>
  <si>
    <t>MISRADI</t>
  </si>
  <si>
    <t>RATNA YULININGSIH</t>
  </si>
  <si>
    <t>813/009/KPTS/408.71.2006/2014</t>
  </si>
  <si>
    <t>SAHRO SUHARSONO</t>
  </si>
  <si>
    <t>141/016/KPTS/408.71.2006/2014</t>
  </si>
  <si>
    <t>ARIS YUDIANTO, S.Sos</t>
  </si>
  <si>
    <t>188.45/1844/KPTS/408.12/2019</t>
  </si>
  <si>
    <t>HERMAWAN</t>
  </si>
  <si>
    <t>141/23/KPTS/408.71.07/2019</t>
  </si>
  <si>
    <t>141/04/KPTS/408.71. 07/2019</t>
  </si>
  <si>
    <t>RICCA MARA , S.Pd</t>
  </si>
  <si>
    <t>141/33/KPTS/408.71.07/2021</t>
  </si>
  <si>
    <t>SUDIBYO</t>
  </si>
  <si>
    <t>RIAN MELANY R, S.Pd</t>
  </si>
  <si>
    <t>YUDI BASKARA S.Pd</t>
  </si>
  <si>
    <t>SUKATNO, S.Pd</t>
  </si>
  <si>
    <t>141/32/KPTS/408.71.07/2018</t>
  </si>
  <si>
    <t>SAMSUL HIDAYAT</t>
  </si>
  <si>
    <t>141/34/KPTS/408.71.07/2018</t>
  </si>
  <si>
    <t>SOIBAN</t>
  </si>
  <si>
    <t>04 TAHUN 2010</t>
  </si>
  <si>
    <t>BOGOHARJO</t>
  </si>
  <si>
    <t>WIJI SLAMET PRIYADI</t>
  </si>
  <si>
    <t>188.45/1841/KPTS/  408.12/2019</t>
  </si>
  <si>
    <t>TOTO SUMALSIYANTO</t>
  </si>
  <si>
    <t>141/23/408.71.008/2019</t>
  </si>
  <si>
    <t>TRI MARGIYANI</t>
  </si>
  <si>
    <t>141/41/KPTS/408.70.008/2022</t>
  </si>
  <si>
    <t>IMAM DOYO</t>
  </si>
  <si>
    <t>141/21/408.71.008/ 2019</t>
  </si>
  <si>
    <t>EDI KUSWORO</t>
  </si>
  <si>
    <t>141/35/KPTS/408.70.008/2022</t>
  </si>
  <si>
    <t>141/24/408.71.008/ 2019</t>
  </si>
  <si>
    <t>RESTU VITRI SAPUTRI</t>
  </si>
  <si>
    <t>141/40/KPTS/408.70.008/2022</t>
  </si>
  <si>
    <t>APIN ANDRIANTO</t>
  </si>
  <si>
    <t>141/47/408.71.008/ 2019</t>
  </si>
  <si>
    <t>MUNJID ASHAR</t>
  </si>
  <si>
    <t>141/34/408.71.008/ 2020</t>
  </si>
  <si>
    <t>SUKATWAN</t>
  </si>
  <si>
    <t>141/16/408.71.008/ 2019</t>
  </si>
  <si>
    <t>141/12/408.71.008/ 2019</t>
  </si>
  <si>
    <t>PARWOTO</t>
  </si>
  <si>
    <t>141/13/408.71.008/ 2019</t>
  </si>
  <si>
    <t>SUGENG WIBOWO</t>
  </si>
  <si>
    <t>141/38/408.71.008/ 2023</t>
  </si>
  <si>
    <t>COKROKEMBANG</t>
  </si>
  <si>
    <t>Drs.GUNADI</t>
  </si>
  <si>
    <t>188.45/1843/KPTS/408.12/2019</t>
  </si>
  <si>
    <t>RONI YULIANTO</t>
  </si>
  <si>
    <t>188/14/KPTS/408.71.04/2019</t>
  </si>
  <si>
    <t>SOPINGI</t>
  </si>
  <si>
    <t>188/26/KPTS/408.71.04/2018</t>
  </si>
  <si>
    <t>MUHAMMAD HASIM</t>
  </si>
  <si>
    <t>UNTUNG BASUKI RAHMAD</t>
  </si>
  <si>
    <t>WIDIYONO</t>
  </si>
  <si>
    <t>HADI  WINARNO</t>
  </si>
  <si>
    <t>188.19/25/KPTS/408.71.04/2023</t>
  </si>
  <si>
    <t>FENTRI VERONIKA</t>
  </si>
  <si>
    <t>SETYO UTOMO</t>
  </si>
  <si>
    <t>188.45/25/KPTS/408.71.04/2018</t>
  </si>
  <si>
    <t>PUJADI</t>
  </si>
  <si>
    <t>MARTONO</t>
  </si>
  <si>
    <t>188/23/KPTS/408.71.04/2018</t>
  </si>
  <si>
    <t>SUGIMAN</t>
  </si>
  <si>
    <t>BODAG</t>
  </si>
  <si>
    <t>188.45/1840/KPTS/408.12/2019</t>
  </si>
  <si>
    <t>NOVI SUSANTI</t>
  </si>
  <si>
    <t>141/07/Kpts/408.71.01/2019</t>
  </si>
  <si>
    <t>AGUS HERU S</t>
  </si>
  <si>
    <t>141/09/Kpts/408.71.01/2019</t>
  </si>
  <si>
    <t>06/02/2019</t>
  </si>
  <si>
    <t>HARIYADI</t>
  </si>
  <si>
    <t>141/04/KPTS/408.71.1/2023</t>
  </si>
  <si>
    <t>FENDHI IRAWAN</t>
  </si>
  <si>
    <t>141/16/KPTS/408.71.1/2023</t>
  </si>
  <si>
    <t>GENDUT PRAWOTO</t>
  </si>
  <si>
    <t>BAGIONO</t>
  </si>
  <si>
    <t>141/01/Kpts/408.71.01/2019</t>
  </si>
  <si>
    <t>NOMOR 07 TAHUN 2017</t>
  </si>
  <si>
    <t>BONARI</t>
  </si>
  <si>
    <t>141/03/Kpts/408.71.01/2019</t>
  </si>
  <si>
    <t>141/02/Kpts/408.71.01/2019</t>
  </si>
  <si>
    <t>TANJUNGLOR</t>
  </si>
  <si>
    <t>SUPRIYONO, ST.</t>
  </si>
  <si>
    <t>JOMBANG</t>
  </si>
  <si>
    <t>SUPARTINI</t>
  </si>
  <si>
    <t>188/13/KPTS/40871.11/2018</t>
  </si>
  <si>
    <t>DONI SANTOSO, S.Pd</t>
  </si>
  <si>
    <t>MUGIANTO</t>
  </si>
  <si>
    <t>188/11/KPTS/408.71.11/2018</t>
  </si>
  <si>
    <t>MISNI HIDAYAT</t>
  </si>
  <si>
    <t>01 TAHUN 2021</t>
  </si>
  <si>
    <t>AVIANTO</t>
  </si>
  <si>
    <t xml:space="preserve">141/14/408.71.11/2021 </t>
  </si>
  <si>
    <t>KATWANTO</t>
  </si>
  <si>
    <t>141/07/408.71.2011/2017</t>
  </si>
  <si>
    <t>NOGOSARI</t>
  </si>
  <si>
    <t>TRINA SUBAGIYA</t>
  </si>
  <si>
    <t>188.45/828/KPTS/408.12/2023</t>
  </si>
  <si>
    <t>DIYAN PURNOMO</t>
  </si>
  <si>
    <t>188/05/KPTS/408.71.08/2019</t>
  </si>
  <si>
    <t>BAMBANG MURTOPO</t>
  </si>
  <si>
    <t>ARDYANTORO WAHYU PRATAMA</t>
  </si>
  <si>
    <t>141/01/KPTS/408.71.08/2022</t>
  </si>
  <si>
    <t>21/02/2022</t>
  </si>
  <si>
    <t>ARI PURNOMO</t>
  </si>
  <si>
    <t>DENPASAR</t>
  </si>
  <si>
    <t>188.45/01/KPTS/408.71.08/2019</t>
  </si>
  <si>
    <t>16 TAHUN 2013</t>
  </si>
  <si>
    <t>JARWANTO</t>
  </si>
  <si>
    <t>141/14/KPTS/408.71.08/2022</t>
  </si>
  <si>
    <t>CANGKRING</t>
  </si>
  <si>
    <t>188.45/1892/KPTS/408.12/2019</t>
  </si>
  <si>
    <t>MUHAMMAD ULIL FAHMI</t>
  </si>
  <si>
    <t>141/20/KPTS/408.71.03/2019</t>
  </si>
  <si>
    <t>JUNAIDI</t>
  </si>
  <si>
    <t>141/17/KPTS/408.71.03/2019</t>
  </si>
  <si>
    <t>FERI DWIDIGDO</t>
  </si>
  <si>
    <t>141/21/KPTS/408.71.03/2019</t>
  </si>
  <si>
    <t>141/18/KPTS/408.71.03/2019</t>
  </si>
  <si>
    <t>YOGIK WIDARTOMO</t>
  </si>
  <si>
    <t>141/22/KPTS/408.71.03/2019</t>
  </si>
  <si>
    <t>ANGGI BINGAR KUSUMA</t>
  </si>
  <si>
    <t>141/16/KPTS/408.71.03/2019</t>
  </si>
  <si>
    <t>SUHARTOYO</t>
  </si>
  <si>
    <t>141/15/KPTS/408.71.03/2019</t>
  </si>
  <si>
    <t>GATHUT ANJAR WIJANARKO</t>
  </si>
  <si>
    <t>141/14/KPTS/408.71.3/2022</t>
  </si>
  <si>
    <t>UNTUNG WIJIYANTO</t>
  </si>
  <si>
    <t>141/10/KPTS/408.71.03/2019</t>
  </si>
  <si>
    <t>141/11/KPTS/408.71.03/2019</t>
  </si>
  <si>
    <t>05 TAHUN 2013</t>
  </si>
  <si>
    <t>WONODADI WETAN</t>
  </si>
  <si>
    <t>HARYONO (PJ)</t>
  </si>
  <si>
    <t>188.45/432/KPTS/408.12/2023</t>
  </si>
  <si>
    <t>140/01/KPTS/408.71.16/2021</t>
  </si>
  <si>
    <t>BONAJI</t>
  </si>
  <si>
    <t>141/01/KPTS/408.71.16/2019</t>
  </si>
  <si>
    <t>140/27/KPTS/408.71.16/2020</t>
  </si>
  <si>
    <t>SOGIRAN</t>
  </si>
  <si>
    <t>TRI SURYANI</t>
  </si>
  <si>
    <t>140/35/KPTS/408.71.16/2021</t>
  </si>
  <si>
    <t>JAPAR</t>
  </si>
  <si>
    <t>TAHYUDIN</t>
  </si>
  <si>
    <t>EKO PURNOMO</t>
  </si>
  <si>
    <t>08 TH 2012</t>
  </si>
  <si>
    <t>SUHADI</t>
  </si>
  <si>
    <t>15 TH 2012</t>
  </si>
  <si>
    <t>07 TH 2015</t>
  </si>
  <si>
    <t>SUKIRNO</t>
  </si>
  <si>
    <t>02 TH 2012</t>
  </si>
  <si>
    <t>INDAR PUJI PEKERTI</t>
  </si>
  <si>
    <t>140/69/KPTS/408.71.16/2020</t>
  </si>
  <si>
    <t>140/39/KPTS/408.71.16/2022</t>
  </si>
  <si>
    <t>WONODADI KULON</t>
  </si>
  <si>
    <t>HEMY TRIASMORO (PJ)</t>
  </si>
  <si>
    <t>188.45/430/KPTS/ 408.18/2018</t>
  </si>
  <si>
    <t>188/ 05 / KPTS / 408.71.15/2019</t>
  </si>
  <si>
    <t>KUWATO</t>
  </si>
  <si>
    <t>141/ 01 / KPTS / 408.71.15/2019</t>
  </si>
  <si>
    <t>ERWAN</t>
  </si>
  <si>
    <t>SIDIK</t>
  </si>
  <si>
    <t>SITI HANIFAH</t>
  </si>
  <si>
    <t>DWI SETIYADI</t>
  </si>
  <si>
    <t>141/ 11 / KPTS / 408.71.15/2019</t>
  </si>
  <si>
    <t>HENDRO WIBISONO TRI PAMUNGKAS</t>
  </si>
  <si>
    <t>141/ 13 / KPTS / 408.71.15/2021</t>
  </si>
  <si>
    <t>821/ 05 /KPTS /408.71.014/2015</t>
  </si>
  <si>
    <t>141/ 24  / KPTS/ 408.71.15/2018</t>
  </si>
  <si>
    <t>TULUS KARYONO</t>
  </si>
  <si>
    <t>04 TAHUN 2007</t>
  </si>
  <si>
    <t>141/ 23 / KPTS / 408.71.15/2018</t>
  </si>
  <si>
    <t>WONODADIKULON</t>
  </si>
  <si>
    <t>TUKIRNO</t>
  </si>
  <si>
    <t>821/ 05 /KPTS /408.71.014/2014</t>
  </si>
  <si>
    <t xml:space="preserve"> 141/ 25 / KPTS/408.71.15 /2018 </t>
  </si>
  <si>
    <t>WONOKARTO</t>
  </si>
  <si>
    <t>MUHSIN, S.Pd</t>
  </si>
  <si>
    <t>188.45/1850/KPTS/408.21/2019</t>
  </si>
  <si>
    <t>188/01/KPTS/408.71.17/2019</t>
  </si>
  <si>
    <t>PAWITO</t>
  </si>
  <si>
    <t>MEI INDAH KUSUMA WATI</t>
  </si>
  <si>
    <t>141/27/KPTS/408.71.16/2023</t>
  </si>
  <si>
    <t>PONIRIN</t>
  </si>
  <si>
    <t>141/ 24  /Kpts/408.71.17/2020</t>
  </si>
  <si>
    <t>TEGUH TRIYONO</t>
  </si>
  <si>
    <t>188/02/KPTS/408.71.17/2019</t>
  </si>
  <si>
    <t>141/15/KPTS/408.71.16/2022</t>
  </si>
  <si>
    <t>03 THUN 2007</t>
  </si>
  <si>
    <t>AL AMIN</t>
  </si>
  <si>
    <t>TUKIYAR</t>
  </si>
  <si>
    <t>AGUS WAHYU WIDODO</t>
  </si>
  <si>
    <t>188.45/829/KPTS/408.12/2019</t>
  </si>
  <si>
    <t>MUJARI</t>
  </si>
  <si>
    <t>188/11/KPTS/408.71.17/2019</t>
  </si>
  <si>
    <t>TEGUH WIDODO</t>
  </si>
  <si>
    <t>188/12/KPTS/408 71.17/2019</t>
  </si>
  <si>
    <t>SUDARMANTO</t>
  </si>
  <si>
    <t>188/06/KPTS/408 71.17/2019</t>
  </si>
  <si>
    <t>21-01-2019</t>
  </si>
  <si>
    <t>KARNEN</t>
  </si>
  <si>
    <t>188/07/KPTS/408 71.17/2019</t>
  </si>
  <si>
    <t>TONOK PURNOMO</t>
  </si>
  <si>
    <t>PAWITNO</t>
  </si>
  <si>
    <t>188/03/KPTS/408.71.17/2019</t>
  </si>
  <si>
    <t>188/04/KPTS/408.71.17/2019</t>
  </si>
  <si>
    <t>188/18/KPTS/408 71.17/2019</t>
  </si>
  <si>
    <t>HENDAKA BISEDA</t>
  </si>
  <si>
    <t>141/11/KPTS/408.71.17/2023</t>
  </si>
  <si>
    <t>EKO PRASTYONO</t>
  </si>
  <si>
    <t>188/09/408 71.17/2019</t>
  </si>
  <si>
    <t>188/10/408 71.17/2019</t>
  </si>
  <si>
    <t>WONOASRI</t>
  </si>
  <si>
    <t>RUDI SETIAWAN S.Pd</t>
  </si>
  <si>
    <t>188.45/1848 /KPTS/408.12/2019</t>
  </si>
  <si>
    <t>SUKAMDI</t>
  </si>
  <si>
    <t>SUKAMTO</t>
  </si>
  <si>
    <t>141/124/408.71.18/2015</t>
  </si>
  <si>
    <t>TUGIMAN</t>
  </si>
  <si>
    <t>06 TAHUN 2013</t>
  </si>
  <si>
    <t>SUDIMORO</t>
  </si>
  <si>
    <t>PAGERKIDUL</t>
  </si>
  <si>
    <t>SUNANDI (PAW)</t>
  </si>
  <si>
    <t>188.45/819/KPTS/408.12/2021</t>
  </si>
  <si>
    <t>GATHOT PRAWOTO</t>
  </si>
  <si>
    <t>188/14/KPTS/408.72.01/2019</t>
  </si>
  <si>
    <t>188/33/KPTS/408.72.01/2020</t>
  </si>
  <si>
    <t>JAINUDIN</t>
  </si>
  <si>
    <t>AGUS DIMYATI</t>
  </si>
  <si>
    <t>SUNDOYO</t>
  </si>
  <si>
    <t>NOVI ARIKTA DINI</t>
  </si>
  <si>
    <t>188.45/29/KPTS/408.72.01/2022</t>
  </si>
  <si>
    <t>TUMIRIN</t>
  </si>
  <si>
    <t>TRIONO</t>
  </si>
  <si>
    <t>141/35/KPTS/408.72.01/2023</t>
  </si>
  <si>
    <t>07 Tahun 2000</t>
  </si>
  <si>
    <t>09 Tahun 2011</t>
  </si>
  <si>
    <t>TUWADI</t>
  </si>
  <si>
    <t>02 Tahun 2014</t>
  </si>
  <si>
    <t>188.45/30/408.72.01/2020</t>
  </si>
  <si>
    <t>PAGERLOR</t>
  </si>
  <si>
    <t>188.45/1857/KPTS/408.12/2019</t>
  </si>
  <si>
    <t>SAJURI</t>
  </si>
  <si>
    <t>06 TAHUN 2019</t>
  </si>
  <si>
    <t>M.HUSNUL KHOLIK A.</t>
  </si>
  <si>
    <t>03 TAHUN 2020</t>
  </si>
  <si>
    <t>PUJI RAHAYU</t>
  </si>
  <si>
    <t>03 TAHUN 2022</t>
  </si>
  <si>
    <t>TRI HANDONO</t>
  </si>
  <si>
    <t>01 TAHUN 2022</t>
  </si>
  <si>
    <t>PRIYO SUNARYO</t>
  </si>
  <si>
    <t>TUKIRAN</t>
  </si>
  <si>
    <t>02 TAHUN 2022</t>
  </si>
  <si>
    <t>08 TAHUN 2002</t>
  </si>
  <si>
    <t>SARDIONO</t>
  </si>
  <si>
    <t>KHOIRUL ANWAR</t>
  </si>
  <si>
    <t>CHOIRUDIN</t>
  </si>
  <si>
    <t>16 TAHUN 2019</t>
  </si>
  <si>
    <t>50 TAHUN 2016</t>
  </si>
  <si>
    <t>SUKOREJO</t>
  </si>
  <si>
    <t>IMAM KHOIRUDIN</t>
  </si>
  <si>
    <t>188.45/1359/KPTS/408.12/2018</t>
  </si>
  <si>
    <t>EKO NURGIANTO</t>
  </si>
  <si>
    <t>141/12/KPTS/408.72.03/2019</t>
  </si>
  <si>
    <t>NUR ROHMAT</t>
  </si>
  <si>
    <t>141/21/KPTS/408.72.03/2019</t>
  </si>
  <si>
    <t>FRENDIRGA ABDUL R</t>
  </si>
  <si>
    <t>141/20/KPTS/408.72.03/2019</t>
  </si>
  <si>
    <t>INSIYAH</t>
  </si>
  <si>
    <t>TRENGGALEK</t>
  </si>
  <si>
    <t>141/18/KPTS/408.72.03/2018</t>
  </si>
  <si>
    <t>MUJI WURIANI</t>
  </si>
  <si>
    <t>SUMARLI</t>
  </si>
  <si>
    <t>SUKATI</t>
  </si>
  <si>
    <t>03 TAHUN 2012</t>
  </si>
  <si>
    <t>HERI MUSTOFA</t>
  </si>
  <si>
    <t>11 TAHUN 2008</t>
  </si>
  <si>
    <t>ANDIK SUSILO</t>
  </si>
  <si>
    <t>22 TAHUN 2014</t>
  </si>
  <si>
    <t>KATMIDI</t>
  </si>
  <si>
    <t>PURGIANTO</t>
  </si>
  <si>
    <t>05 TAHUN 2005</t>
  </si>
  <si>
    <t>LANGGENG WIDODO</t>
  </si>
  <si>
    <t>188.45/1859/KPTS/408.12/2019</t>
  </si>
  <si>
    <t>141/33/KPTS/408.72.04/2023</t>
  </si>
  <si>
    <t>141/08/KPTS/408.72.08/2019</t>
  </si>
  <si>
    <t>DWI SUPARMONO</t>
  </si>
  <si>
    <t>188/41/KPTS/408.72.08/2018</t>
  </si>
  <si>
    <t>25/10/2018</t>
  </si>
  <si>
    <t>KUMAIDI</t>
  </si>
  <si>
    <t>ALIK WIDIANTI,SE</t>
  </si>
  <si>
    <t>KURNIAWAN . PURNOMO, SIP</t>
  </si>
  <si>
    <t>141/32/KPTS/408.72.04/2023</t>
  </si>
  <si>
    <t>12 TAHUN 2011</t>
  </si>
  <si>
    <t>DWI PUJIONO</t>
  </si>
  <si>
    <t>24 TAHUN 2018</t>
  </si>
  <si>
    <t>ROKIM HARYONO</t>
  </si>
  <si>
    <t>01 TAHUN 2008</t>
  </si>
  <si>
    <t>PARWANDI</t>
  </si>
  <si>
    <t>04 TAHUN 2008</t>
  </si>
  <si>
    <t>SOIRIN</t>
  </si>
  <si>
    <t>03 TAHUN 2008</t>
  </si>
  <si>
    <t>SAJI</t>
  </si>
  <si>
    <t>13 TAHUN 2011</t>
  </si>
  <si>
    <t>07 TAHUN 2008</t>
  </si>
  <si>
    <t>JAINI</t>
  </si>
  <si>
    <t>33 TAHUN 2015</t>
  </si>
  <si>
    <t>31 TAHUN 2015</t>
  </si>
  <si>
    <t>BASIR</t>
  </si>
  <si>
    <t>KETANGGUNG</t>
  </si>
  <si>
    <t>188.45/1854/KPTS/408.12/2019</t>
  </si>
  <si>
    <t>RIYONO</t>
  </si>
  <si>
    <t>SETIYO UTOMO</t>
  </si>
  <si>
    <t>04 TAHUN 2020</t>
  </si>
  <si>
    <t>MUKSIN</t>
  </si>
  <si>
    <t>DIDIEK PURWAHYONO,SE</t>
  </si>
  <si>
    <t>30 TAHUN 2018</t>
  </si>
  <si>
    <t>BUDI LAKSONO</t>
  </si>
  <si>
    <t>TULUNGAGUNG</t>
  </si>
  <si>
    <t>LILING LISETYOWATI</t>
  </si>
  <si>
    <t>TUWAJI</t>
  </si>
  <si>
    <t>DWI SAROYO</t>
  </si>
  <si>
    <t>PARYADI</t>
  </si>
  <si>
    <t>SUGENG DARYONO</t>
  </si>
  <si>
    <t>KARNI</t>
  </si>
  <si>
    <t>SUKATMIN</t>
  </si>
  <si>
    <t>SITI SUPATMI</t>
  </si>
  <si>
    <t>188.45/1855/KPTS/408.12/2019</t>
  </si>
  <si>
    <t>07 Tahun 2019</t>
  </si>
  <si>
    <t>188/17/KPTS/408.72.04/2018</t>
  </si>
  <si>
    <t>PENI ATMASARI</t>
  </si>
  <si>
    <t>188.145/12/KPTS/408.72.04/2021</t>
  </si>
  <si>
    <t>EKO NUR CAHYO</t>
  </si>
  <si>
    <t>141/18/KPTS/408.72.06/2022</t>
  </si>
  <si>
    <t>BOYAMIN</t>
  </si>
  <si>
    <t>ARIPIN</t>
  </si>
  <si>
    <t>188.145/11/KPTS/408.72.04/2021</t>
  </si>
  <si>
    <t>MEGA ARUM RAHMADHANI</t>
  </si>
  <si>
    <t xml:space="preserve">SLAMET  </t>
  </si>
  <si>
    <t>PAIJAN</t>
  </si>
  <si>
    <t>JEMIRIN</t>
  </si>
  <si>
    <t>141/19/KPTS/4087.72.06/2022</t>
  </si>
  <si>
    <t>SEMBOWO</t>
  </si>
  <si>
    <t>JUWARI, S.Kep, Ners (PJ)</t>
  </si>
  <si>
    <t>188.45/456/KPTS/408.12/2023</t>
  </si>
  <si>
    <t>188/161/KPTS/408.72.07/2018</t>
  </si>
  <si>
    <t>DASIR TUKIRIN</t>
  </si>
  <si>
    <t>18 TAHUN 2020</t>
  </si>
  <si>
    <t>MISGIANTO</t>
  </si>
  <si>
    <t>MISKAM SUTOYO</t>
  </si>
  <si>
    <t>SEMAN</t>
  </si>
  <si>
    <t>PURWO HANDOKO</t>
  </si>
  <si>
    <t>PARDI</t>
  </si>
  <si>
    <t>KARANGMULYO</t>
  </si>
  <si>
    <t>SUWARLAN</t>
  </si>
  <si>
    <t>188.45/1853/KPTS/408.12/2019</t>
  </si>
  <si>
    <t>MIFTAHUL MANAN</t>
  </si>
  <si>
    <t>188/60/KPTS/408.72.02/2018</t>
  </si>
  <si>
    <t>AHMAD KHOIRI</t>
  </si>
  <si>
    <t>GIRAN</t>
  </si>
  <si>
    <t>MRAKIH</t>
  </si>
  <si>
    <t>MISRAN</t>
  </si>
  <si>
    <t>KADELI</t>
  </si>
  <si>
    <t>188/61/KPTS/408.72.02/2018</t>
  </si>
  <si>
    <t>188/62/KPTS/408.72.02/2018</t>
  </si>
  <si>
    <t>JAIMIN</t>
  </si>
  <si>
    <t>188/63/KPTS/408.72.02/2018</t>
  </si>
  <si>
    <t>KATIBUN</t>
  </si>
  <si>
    <t>188/64/KPTS/408.72.02/2018</t>
  </si>
  <si>
    <t>SOGIMUN</t>
  </si>
  <si>
    <t>188/65/KPTS/408.72.02/2018</t>
  </si>
  <si>
    <t>IMAM SYAFI'I</t>
  </si>
  <si>
    <t>141/21/KPTS/408.72.08/2023</t>
  </si>
  <si>
    <t>GUNUNGREJO</t>
  </si>
  <si>
    <t>188.45/1852/KPTS/408.12/2019</t>
  </si>
  <si>
    <t>188/45/KPTS/408.72.01/2018</t>
  </si>
  <si>
    <t>SUMIATI</t>
  </si>
  <si>
    <t>188.4/6/KPTS/408.72.01/2022</t>
  </si>
  <si>
    <t>HERI CAHYONO</t>
  </si>
  <si>
    <t>188.4/7/KPTS/408.72.01/2022</t>
  </si>
  <si>
    <t>SRI LESTARI</t>
  </si>
  <si>
    <t>DEWI SETIOWATI</t>
  </si>
  <si>
    <t>188.4/3/KPTS/408.72.01/2022</t>
  </si>
  <si>
    <t>ARIF RAHMAN</t>
  </si>
  <si>
    <t>188.4/5/KPTS/408.72.01/2022</t>
  </si>
  <si>
    <t>SUWARJI</t>
  </si>
  <si>
    <t>188.4/4/KPTS/408.72.01/2022</t>
  </si>
  <si>
    <t>TUPANI</t>
  </si>
  <si>
    <t>09 TAHUN 2008</t>
  </si>
  <si>
    <t>WARSITO</t>
  </si>
  <si>
    <t>07 TAHUN 2013</t>
  </si>
  <si>
    <t>JEMALI</t>
  </si>
  <si>
    <t>07 TAHUN 2011</t>
  </si>
  <si>
    <t>BOYANTO</t>
  </si>
  <si>
    <t>SUMBEREJO</t>
  </si>
  <si>
    <t>AGUNG TRISNO K, ST</t>
  </si>
  <si>
    <t>188.45/1860/KPTS/408.12/2019</t>
  </si>
  <si>
    <t>WIJIANTO</t>
  </si>
  <si>
    <t>188/10/KPTS/408.72.10/2021</t>
  </si>
  <si>
    <t>HENI SULISTYOWATI</t>
  </si>
  <si>
    <t>141/31/KPTS/408.72.10/2023</t>
  </si>
  <si>
    <t>SUMARMI</t>
  </si>
  <si>
    <t>HARSOYO</t>
  </si>
  <si>
    <t>INDRA SETIAWAN</t>
  </si>
  <si>
    <t>SULISTYANTO</t>
  </si>
  <si>
    <t>ULANDARI</t>
  </si>
  <si>
    <t>MUDHO PRASETYO</t>
  </si>
  <si>
    <t>188/12/KPTS/408.72.10/2014</t>
  </si>
  <si>
    <t>MISGIYO</t>
  </si>
  <si>
    <t>188/04/KPTS/408.72.10/2008</t>
  </si>
  <si>
    <t>SUNANTO</t>
  </si>
  <si>
    <t>188/09/KPTS/408.72.10/2008</t>
  </si>
  <si>
    <t>MAPUDIN</t>
  </si>
  <si>
    <t>188/05/KPTS/408.72.10/2008</t>
  </si>
  <si>
    <t>JUMENI</t>
  </si>
  <si>
    <t>188/06/KPTS/408.72.10/2008</t>
  </si>
  <si>
    <t>SUWARIS</t>
  </si>
  <si>
    <t>188/08/KPTS/408.72.10/2012</t>
  </si>
  <si>
    <t>MISKIRUN</t>
  </si>
  <si>
    <t>188/14/KPTS/408.72.10/2014</t>
  </si>
  <si>
    <t>JUMLAH SDM PEMERINTAH DESA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</si>
</sst>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m/d/yyyy"/>
    <numFmt numFmtId="165" formatCode="dd/mm/yyyy;@"/>
    <numFmt numFmtId="166" formatCode="&quot;Rp&quot;#,##0"/>
    <numFmt numFmtId="167" formatCode="[$-421]dd\ mmmm\ yyyy;@"/>
    <numFmt numFmtId="168" formatCode="[$-13809]dd/mm/yyyy;@"/>
    <numFmt numFmtId="169" formatCode="dd\-mm\-yyyy"/>
    <numFmt numFmtId="170" formatCode="[$-F800]dddd\,\ mmmm\ dd\,\ yyyy"/>
    <numFmt numFmtId="171" formatCode="dd/mm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2"/>
      <color theme="1"/>
      <name val="Arial"/>
      <family val="2"/>
      <charset val="1"/>
    </font>
    <font>
      <b/>
      <sz val="12"/>
      <color theme="1"/>
      <name val="Arial Narrow"/>
      <family val="2"/>
      <charset val="1"/>
    </font>
    <font>
      <b/>
      <sz val="12"/>
      <color theme="1"/>
      <name val="Arial"/>
      <family val="2"/>
    </font>
    <font>
      <b/>
      <sz val="12"/>
      <color theme="1"/>
      <name val="Arial Narrow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charset val="1"/>
      <scheme val="minor"/>
    </font>
    <font>
      <b/>
      <sz val="12"/>
      <color theme="0"/>
      <name val="Arial"/>
      <family val="2"/>
    </font>
    <font>
      <sz val="12"/>
      <color rgb="FF212529"/>
      <name val="Arial"/>
      <family val="2"/>
    </font>
    <font>
      <sz val="10"/>
      <color rgb="FF000000"/>
      <name val="Times New Roman"/>
      <family val="1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i/>
      <sz val="12"/>
      <color theme="1"/>
      <name val="Arial"/>
      <family val="2"/>
    </font>
    <font>
      <b/>
      <i/>
      <sz val="12"/>
      <color rgb="FFFF0000"/>
      <name val="Arial"/>
      <family val="2"/>
    </font>
    <font>
      <b/>
      <i/>
      <sz val="10"/>
      <color rgb="FFFF0000"/>
      <name val="Arial Narrow"/>
      <family val="2"/>
    </font>
    <font>
      <sz val="12"/>
      <color rgb="FF333333"/>
      <name val="Arial"/>
      <family val="2"/>
    </font>
    <font>
      <b/>
      <i/>
      <sz val="12"/>
      <color theme="1"/>
      <name val="Arial"/>
      <family val="2"/>
    </font>
    <font>
      <sz val="12"/>
      <color theme="2" tint="-0.89999084444715716"/>
      <name val="Arial"/>
      <family val="2"/>
    </font>
    <font>
      <sz val="12"/>
      <color rgb="FFFF0000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15" fillId="0" borderId="0"/>
    <xf numFmtId="0" fontId="15" fillId="0" borderId="0"/>
    <xf numFmtId="0" fontId="18" fillId="0" borderId="0"/>
    <xf numFmtId="0" fontId="20" fillId="0" borderId="0"/>
    <xf numFmtId="0" fontId="1" fillId="0" borderId="0"/>
    <xf numFmtId="0" fontId="20" fillId="0" borderId="0"/>
  </cellStyleXfs>
  <cellXfs count="302">
    <xf numFmtId="0" fontId="0" fillId="0" borderId="0" xfId="0"/>
    <xf numFmtId="0" fontId="2" fillId="0" borderId="0" xfId="0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3" fillId="0" borderId="0" xfId="0" applyFont="1" applyAlignment="1" applyProtection="1">
      <alignment vertical="top"/>
      <protection locked="0"/>
    </xf>
    <xf numFmtId="0" fontId="3" fillId="0" borderId="0" xfId="0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49" fontId="3" fillId="0" borderId="0" xfId="0" applyNumberFormat="1" applyFont="1" applyAlignment="1" applyProtection="1">
      <alignment vertical="top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locked="0"/>
    </xf>
    <xf numFmtId="0" fontId="4" fillId="0" borderId="0" xfId="0" applyFont="1" applyAlignment="1" applyProtection="1">
      <alignment horizontal="center" vertical="top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top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14" fontId="6" fillId="3" borderId="5" xfId="0" applyNumberFormat="1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vertical="center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49" fontId="9" fillId="0" borderId="0" xfId="0" applyNumberFormat="1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2" fillId="0" borderId="12" xfId="0" applyFont="1" applyBorder="1" applyAlignment="1" applyProtection="1">
      <alignment horizontal="center" vertical="top" wrapText="1"/>
      <protection locked="0"/>
    </xf>
    <xf numFmtId="0" fontId="2" fillId="0" borderId="12" xfId="0" applyFont="1" applyBorder="1" applyAlignment="1" applyProtection="1">
      <alignment horizontal="left" vertical="top" wrapText="1"/>
      <protection locked="0"/>
    </xf>
    <xf numFmtId="0" fontId="2" fillId="0" borderId="12" xfId="0" applyFont="1" applyBorder="1" applyAlignment="1" applyProtection="1">
      <alignment vertical="top" wrapText="1"/>
      <protection locked="0"/>
    </xf>
    <xf numFmtId="0" fontId="2" fillId="0" borderId="12" xfId="0" applyFont="1" applyBorder="1" applyAlignment="1" applyProtection="1">
      <alignment horizontal="center" vertical="center" wrapText="1"/>
      <protection locked="0"/>
    </xf>
    <xf numFmtId="14" fontId="2" fillId="0" borderId="12" xfId="0" applyNumberFormat="1" applyFont="1" applyBorder="1" applyAlignment="1" applyProtection="1">
      <alignment horizontal="center" vertical="top" wrapText="1"/>
      <protection locked="0"/>
    </xf>
    <xf numFmtId="0" fontId="14" fillId="0" borderId="12" xfId="0" applyFont="1" applyBorder="1" applyAlignment="1" applyProtection="1">
      <alignment vertical="top" wrapText="1"/>
      <protection locked="0"/>
    </xf>
    <xf numFmtId="0" fontId="14" fillId="0" borderId="12" xfId="0" applyFont="1" applyBorder="1" applyAlignment="1" applyProtection="1">
      <alignment horizontal="center" vertical="top" wrapText="1"/>
      <protection locked="0"/>
    </xf>
    <xf numFmtId="49" fontId="2" fillId="0" borderId="12" xfId="0" applyNumberFormat="1" applyFont="1" applyBorder="1" applyAlignment="1" applyProtection="1">
      <alignment vertical="top" wrapText="1"/>
      <protection locked="0"/>
    </xf>
    <xf numFmtId="0" fontId="14" fillId="0" borderId="12" xfId="0" applyFont="1" applyBorder="1" applyAlignment="1" applyProtection="1">
      <alignment horizontal="center" vertical="center" wrapText="1"/>
      <protection locked="0"/>
    </xf>
    <xf numFmtId="14" fontId="2" fillId="0" borderId="12" xfId="0" applyNumberFormat="1" applyFont="1" applyBorder="1" applyAlignment="1">
      <alignment horizontal="left" vertical="top" wrapText="1"/>
    </xf>
    <xf numFmtId="14" fontId="14" fillId="0" borderId="12" xfId="1" quotePrefix="1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vertical="top" wrapText="1"/>
    </xf>
    <xf numFmtId="14" fontId="2" fillId="0" borderId="12" xfId="0" applyNumberFormat="1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14" fillId="0" borderId="15" xfId="0" applyFont="1" applyBorder="1" applyAlignment="1">
      <alignment vertical="top" wrapText="1"/>
    </xf>
    <xf numFmtId="0" fontId="2" fillId="0" borderId="12" xfId="0" applyFont="1" applyFill="1" applyBorder="1" applyAlignment="1" applyProtection="1">
      <alignment horizontal="center" vertical="top" wrapText="1"/>
      <protection locked="0"/>
    </xf>
    <xf numFmtId="0" fontId="2" fillId="0" borderId="12" xfId="0" applyFont="1" applyFill="1" applyBorder="1" applyAlignment="1" applyProtection="1">
      <alignment horizontal="left" vertical="top" wrapText="1"/>
      <protection locked="0"/>
    </xf>
    <xf numFmtId="0" fontId="2" fillId="0" borderId="12" xfId="0" applyFont="1" applyFill="1" applyBorder="1" applyAlignment="1" applyProtection="1">
      <alignment vertical="top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14" fontId="2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2" fillId="0" borderId="1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2" xfId="0" applyFont="1" applyFill="1" applyBorder="1" applyAlignment="1">
      <alignment horizontal="center" vertical="center"/>
    </xf>
    <xf numFmtId="0" fontId="12" fillId="0" borderId="12" xfId="0" quotePrefix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>
      <alignment horizontal="left" vertical="top" wrapText="1"/>
    </xf>
    <xf numFmtId="0" fontId="4" fillId="0" borderId="0" xfId="0" applyFont="1" applyFill="1" applyAlignment="1" applyProtection="1">
      <alignment vertical="top"/>
      <protection locked="0"/>
    </xf>
    <xf numFmtId="164" fontId="12" fillId="0" borderId="12" xfId="0" quotePrefix="1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 applyProtection="1">
      <alignment horizontal="left" vertical="top" wrapText="1"/>
      <protection locked="0"/>
    </xf>
    <xf numFmtId="0" fontId="6" fillId="0" borderId="12" xfId="0" applyFont="1" applyFill="1" applyBorder="1" applyAlignment="1" applyProtection="1">
      <alignment vertical="top" wrapText="1"/>
      <protection locked="0"/>
    </xf>
    <xf numFmtId="0" fontId="6" fillId="0" borderId="12" xfId="0" applyFont="1" applyFill="1" applyBorder="1" applyAlignment="1" applyProtection="1">
      <alignment horizontal="center" vertical="top" wrapText="1"/>
      <protection locked="0"/>
    </xf>
    <xf numFmtId="0" fontId="6" fillId="0" borderId="12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>
      <alignment vertical="center"/>
    </xf>
    <xf numFmtId="165" fontId="12" fillId="0" borderId="12" xfId="0" quotePrefix="1" applyNumberFormat="1" applyFont="1" applyFill="1" applyBorder="1" applyAlignment="1">
      <alignment horizontal="center" vertical="center"/>
    </xf>
    <xf numFmtId="164" fontId="12" fillId="0" borderId="12" xfId="2" applyNumberFormat="1" applyFont="1" applyFill="1" applyBorder="1" applyAlignment="1">
      <alignment horizontal="left" vertical="center" indent="1"/>
    </xf>
    <xf numFmtId="0" fontId="2" fillId="0" borderId="0" xfId="0" applyFont="1" applyFill="1" applyAlignment="1" applyProtection="1">
      <alignment vertical="center"/>
      <protection locked="0"/>
    </xf>
    <xf numFmtId="0" fontId="14" fillId="0" borderId="12" xfId="0" applyFont="1" applyFill="1" applyBorder="1" applyAlignment="1">
      <alignment horizontal="center" vertical="center"/>
    </xf>
    <xf numFmtId="0" fontId="12" fillId="0" borderId="12" xfId="2" applyFont="1" applyFill="1" applyBorder="1" applyAlignment="1">
      <alignment horizontal="center" vertical="center"/>
    </xf>
    <xf numFmtId="165" fontId="12" fillId="0" borderId="12" xfId="2" applyNumberFormat="1" applyFont="1" applyFill="1" applyBorder="1" applyAlignment="1">
      <alignment horizontal="left" vertical="center" indent="1"/>
    </xf>
    <xf numFmtId="49" fontId="12" fillId="0" borderId="12" xfId="2" applyNumberFormat="1" applyFont="1" applyFill="1" applyBorder="1" applyAlignment="1">
      <alignment horizontal="center" vertical="center"/>
    </xf>
    <xf numFmtId="14" fontId="14" fillId="0" borderId="12" xfId="0" applyNumberFormat="1" applyFont="1" applyFill="1" applyBorder="1" applyAlignment="1">
      <alignment horizontal="center" vertical="center"/>
    </xf>
    <xf numFmtId="49" fontId="14" fillId="0" borderId="1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165" fontId="14" fillId="0" borderId="12" xfId="0" quotePrefix="1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 applyProtection="1">
      <alignment vertical="top" wrapText="1"/>
      <protection locked="0"/>
    </xf>
    <xf numFmtId="0" fontId="2" fillId="0" borderId="12" xfId="0" applyFont="1" applyFill="1" applyBorder="1" applyAlignment="1">
      <alignment vertical="center"/>
    </xf>
    <xf numFmtId="0" fontId="14" fillId="0" borderId="12" xfId="0" applyFont="1" applyFill="1" applyBorder="1" applyAlignment="1" applyProtection="1">
      <alignment horizontal="center" vertical="top" wrapText="1"/>
      <protection locked="0"/>
    </xf>
    <xf numFmtId="165" fontId="14" fillId="0" borderId="12" xfId="0" applyNumberFormat="1" applyFont="1" applyFill="1" applyBorder="1" applyAlignment="1">
      <alignment vertical="center"/>
    </xf>
    <xf numFmtId="49" fontId="2" fillId="0" borderId="12" xfId="0" applyNumberFormat="1" applyFont="1" applyFill="1" applyBorder="1" applyAlignment="1" applyProtection="1">
      <alignment vertical="top" wrapText="1"/>
      <protection locked="0"/>
    </xf>
    <xf numFmtId="165" fontId="14" fillId="0" borderId="12" xfId="0" applyNumberFormat="1" applyFont="1" applyFill="1" applyBorder="1" applyAlignment="1">
      <alignment horizontal="center" vertical="center"/>
    </xf>
    <xf numFmtId="0" fontId="2" fillId="0" borderId="12" xfId="2" applyFont="1" applyFill="1" applyBorder="1" applyAlignment="1">
      <alignment vertical="center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2" fillId="0" borderId="12" xfId="0" applyNumberFormat="1" applyFont="1" applyFill="1" applyBorder="1" applyAlignment="1">
      <alignment horizontal="center" wrapText="1"/>
    </xf>
    <xf numFmtId="0" fontId="12" fillId="0" borderId="12" xfId="0" applyFont="1" applyFill="1" applyBorder="1" applyAlignment="1">
      <alignment horizontal="center" vertical="center" wrapText="1"/>
    </xf>
    <xf numFmtId="14" fontId="12" fillId="0" borderId="12" xfId="0" applyNumberFormat="1" applyFont="1" applyFill="1" applyBorder="1" applyAlignment="1">
      <alignment horizontal="center" vertical="center" wrapText="1"/>
    </xf>
    <xf numFmtId="14" fontId="2" fillId="0" borderId="12" xfId="0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49" fontId="2" fillId="0" borderId="12" xfId="0" applyNumberFormat="1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vertical="center"/>
      <protection locked="0"/>
    </xf>
    <xf numFmtId="165" fontId="2" fillId="0" borderId="12" xfId="0" quotePrefix="1" applyNumberFormat="1" applyFont="1" applyFill="1" applyBorder="1" applyAlignment="1">
      <alignment horizontal="center" vertical="center"/>
    </xf>
    <xf numFmtId="0" fontId="14" fillId="0" borderId="12" xfId="0" quotePrefix="1" applyFont="1" applyFill="1" applyBorder="1" applyAlignment="1">
      <alignment horizontal="center" vertical="center"/>
    </xf>
    <xf numFmtId="165" fontId="2" fillId="0" borderId="12" xfId="0" applyNumberFormat="1" applyFont="1" applyFill="1" applyBorder="1" applyAlignment="1">
      <alignment horizontal="center" vertical="center"/>
    </xf>
    <xf numFmtId="0" fontId="3" fillId="0" borderId="0" xfId="0" applyFont="1" applyFill="1" applyAlignment="1" applyProtection="1">
      <alignment vertical="center"/>
      <protection locked="0"/>
    </xf>
    <xf numFmtId="166" fontId="2" fillId="0" borderId="12" xfId="0" quotePrefix="1" applyNumberFormat="1" applyFont="1" applyFill="1" applyBorder="1" applyAlignment="1">
      <alignment horizontal="center" vertical="center"/>
    </xf>
    <xf numFmtId="14" fontId="14" fillId="0" borderId="12" xfId="0" quotePrefix="1" applyNumberFormat="1" applyFont="1" applyFill="1" applyBorder="1" applyAlignment="1">
      <alignment horizontal="center" vertical="center"/>
    </xf>
    <xf numFmtId="14" fontId="14" fillId="0" borderId="12" xfId="0" applyNumberFormat="1" applyFont="1" applyFill="1" applyBorder="1" applyAlignment="1">
      <alignment horizontal="center" vertical="center" wrapText="1"/>
    </xf>
    <xf numFmtId="0" fontId="14" fillId="0" borderId="12" xfId="0" quotePrefix="1" applyFont="1" applyFill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vertical="top" wrapText="1"/>
      <protection locked="0"/>
    </xf>
    <xf numFmtId="0" fontId="10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10" fillId="0" borderId="12" xfId="0" applyFont="1" applyFill="1" applyBorder="1" applyAlignment="1" applyProtection="1">
      <alignment vertical="center" wrapText="1"/>
      <protection locked="0"/>
    </xf>
    <xf numFmtId="0" fontId="14" fillId="0" borderId="12" xfId="0" applyFont="1" applyFill="1" applyBorder="1" applyAlignment="1" applyProtection="1">
      <alignment vertical="center" wrapText="1"/>
      <protection locked="0"/>
    </xf>
    <xf numFmtId="0" fontId="16" fillId="0" borderId="12" xfId="0" applyFont="1" applyFill="1" applyBorder="1" applyAlignment="1" applyProtection="1">
      <alignment horizontal="left" vertical="top" wrapText="1"/>
      <protection locked="0"/>
    </xf>
    <xf numFmtId="0" fontId="16" fillId="0" borderId="12" xfId="0" applyFont="1" applyFill="1" applyBorder="1" applyAlignment="1">
      <alignment vertical="center"/>
    </xf>
    <xf numFmtId="0" fontId="16" fillId="0" borderId="12" xfId="0" applyFont="1" applyFill="1" applyBorder="1" applyAlignment="1">
      <alignment horizontal="center" vertical="center"/>
    </xf>
    <xf numFmtId="14" fontId="16" fillId="0" borderId="12" xfId="0" applyNumberFormat="1" applyFont="1" applyFill="1" applyBorder="1" applyAlignment="1">
      <alignment horizontal="center" vertical="center"/>
    </xf>
    <xf numFmtId="0" fontId="14" fillId="0" borderId="12" xfId="2" applyFont="1" applyFill="1" applyBorder="1" applyAlignment="1">
      <alignment vertical="center"/>
    </xf>
    <xf numFmtId="14" fontId="14" fillId="0" borderId="12" xfId="0" applyNumberFormat="1" applyFont="1" applyFill="1" applyBorder="1" applyAlignment="1">
      <alignment horizontal="left" vertical="center"/>
    </xf>
    <xf numFmtId="0" fontId="17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165" fontId="10" fillId="0" borderId="12" xfId="0" applyNumberFormat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left" vertical="center" wrapText="1"/>
    </xf>
    <xf numFmtId="165" fontId="2" fillId="0" borderId="12" xfId="2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center" vertical="center" wrapText="1"/>
    </xf>
    <xf numFmtId="14" fontId="6" fillId="0" borderId="12" xfId="0" applyNumberFormat="1" applyFont="1" applyFill="1" applyBorder="1" applyAlignment="1" applyProtection="1">
      <alignment horizontal="center" vertical="top" wrapText="1"/>
      <protection locked="0"/>
    </xf>
    <xf numFmtId="0" fontId="2" fillId="0" borderId="12" xfId="2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 wrapText="1"/>
    </xf>
    <xf numFmtId="0" fontId="6" fillId="0" borderId="12" xfId="2" applyFont="1" applyFill="1" applyBorder="1" applyAlignment="1">
      <alignment horizontal="center" vertical="center"/>
    </xf>
    <xf numFmtId="14" fontId="2" fillId="0" borderId="12" xfId="2" applyNumberFormat="1" applyFont="1" applyFill="1" applyBorder="1" applyAlignment="1">
      <alignment horizontal="center" vertical="center"/>
    </xf>
    <xf numFmtId="14" fontId="2" fillId="0" borderId="12" xfId="2" applyNumberFormat="1" applyFont="1" applyFill="1" applyBorder="1" applyAlignment="1">
      <alignment horizontal="center" vertical="center" wrapText="1"/>
    </xf>
    <xf numFmtId="167" fontId="2" fillId="0" borderId="12" xfId="2" applyNumberFormat="1" applyFont="1" applyFill="1" applyBorder="1" applyAlignment="1">
      <alignment horizontal="center" vertical="center" wrapText="1"/>
    </xf>
    <xf numFmtId="165" fontId="6" fillId="0" borderId="12" xfId="2" applyNumberFormat="1" applyFont="1" applyFill="1" applyBorder="1" applyAlignment="1">
      <alignment horizontal="center" vertical="center" wrapText="1"/>
    </xf>
    <xf numFmtId="14" fontId="14" fillId="0" borderId="12" xfId="0" quotePrefix="1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 applyProtection="1">
      <alignment horizontal="center" vertical="center" wrapText="1"/>
      <protection locked="0"/>
    </xf>
    <xf numFmtId="14" fontId="10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2" xfId="0" applyFont="1" applyFill="1" applyBorder="1" applyAlignment="1" applyProtection="1">
      <alignment horizontal="center" vertical="top" wrapText="1"/>
      <protection locked="0"/>
    </xf>
    <xf numFmtId="0" fontId="2" fillId="0" borderId="12" xfId="0" applyFont="1" applyFill="1" applyBorder="1" applyAlignment="1" applyProtection="1">
      <alignment vertical="center" wrapText="1"/>
      <protection locked="0"/>
    </xf>
    <xf numFmtId="49" fontId="2" fillId="0" borderId="12" xfId="0" applyNumberFormat="1" applyFont="1" applyFill="1" applyBorder="1" applyAlignment="1" applyProtection="1">
      <alignment vertical="center" wrapText="1"/>
      <protection locked="0"/>
    </xf>
    <xf numFmtId="14" fontId="6" fillId="0" borderId="12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left" vertical="top" wrapText="1"/>
    </xf>
    <xf numFmtId="165" fontId="6" fillId="0" borderId="12" xfId="0" applyNumberFormat="1" applyFont="1" applyFill="1" applyBorder="1" applyAlignment="1">
      <alignment horizontal="center" vertical="center"/>
    </xf>
    <xf numFmtId="165" fontId="14" fillId="0" borderId="12" xfId="0" applyNumberFormat="1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0" fillId="0" borderId="12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horizontal="center" vertical="center" wrapText="1"/>
    </xf>
    <xf numFmtId="14" fontId="10" fillId="0" borderId="12" xfId="0" applyNumberFormat="1" applyFont="1" applyFill="1" applyBorder="1" applyAlignment="1">
      <alignment vertical="center" wrapText="1"/>
    </xf>
    <xf numFmtId="165" fontId="17" fillId="0" borderId="12" xfId="0" quotePrefix="1" applyNumberFormat="1" applyFont="1" applyFill="1" applyBorder="1" applyAlignment="1">
      <alignment horizontal="center" vertical="center"/>
    </xf>
    <xf numFmtId="14" fontId="17" fillId="0" borderId="1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vertical="center" wrapText="1"/>
    </xf>
    <xf numFmtId="49" fontId="14" fillId="0" borderId="12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 applyProtection="1">
      <alignment horizontal="center" vertical="top" wrapText="1"/>
      <protection locked="0"/>
    </xf>
    <xf numFmtId="0" fontId="6" fillId="0" borderId="12" xfId="0" applyFont="1" applyFill="1" applyBorder="1" applyAlignment="1">
      <alignment horizontal="left" vertical="top" wrapText="1"/>
    </xf>
    <xf numFmtId="0" fontId="7" fillId="0" borderId="0" xfId="0" applyFont="1" applyFill="1" applyAlignment="1" applyProtection="1">
      <alignment vertical="top"/>
      <protection locked="0"/>
    </xf>
    <xf numFmtId="49" fontId="2" fillId="0" borderId="12" xfId="0" quotePrefix="1" applyNumberFormat="1" applyFont="1" applyFill="1" applyBorder="1" applyAlignment="1" applyProtection="1">
      <alignment horizontal="center" vertical="top" wrapText="1"/>
      <protection locked="0"/>
    </xf>
    <xf numFmtId="49" fontId="2" fillId="0" borderId="12" xfId="0" applyNumberFormat="1" applyFont="1" applyFill="1" applyBorder="1" applyAlignment="1" applyProtection="1">
      <alignment horizontal="left" vertical="top" wrapText="1"/>
      <protection locked="0"/>
    </xf>
    <xf numFmtId="0" fontId="14" fillId="0" borderId="12" xfId="3" applyFont="1" applyFill="1" applyBorder="1" applyAlignment="1">
      <alignment horizontal="center" vertical="center"/>
    </xf>
    <xf numFmtId="165" fontId="14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165" fontId="10" fillId="0" borderId="12" xfId="3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vertical="center" wrapText="1"/>
    </xf>
    <xf numFmtId="17" fontId="14" fillId="0" borderId="12" xfId="0" quotePrefix="1" applyNumberFormat="1" applyFont="1" applyFill="1" applyBorder="1" applyAlignment="1">
      <alignment horizontal="center" vertical="center"/>
    </xf>
    <xf numFmtId="165" fontId="19" fillId="0" borderId="12" xfId="4" quotePrefix="1" applyNumberFormat="1" applyFont="1" applyFill="1" applyBorder="1" applyAlignment="1">
      <alignment horizontal="center" vertical="center"/>
    </xf>
    <xf numFmtId="165" fontId="14" fillId="0" borderId="12" xfId="0" quotePrefix="1" applyNumberFormat="1" applyFont="1" applyFill="1" applyBorder="1" applyAlignment="1">
      <alignment horizontal="center" vertical="center" wrapText="1"/>
    </xf>
    <xf numFmtId="165" fontId="19" fillId="0" borderId="12" xfId="3" quotePrefix="1" applyNumberFormat="1" applyFont="1" applyFill="1" applyBorder="1" applyAlignment="1">
      <alignment horizontal="center" vertical="center"/>
    </xf>
    <xf numFmtId="165" fontId="19" fillId="0" borderId="12" xfId="5" quotePrefix="1" applyNumberFormat="1" applyFont="1" applyFill="1" applyBorder="1" applyAlignment="1">
      <alignment horizontal="center" vertical="center"/>
    </xf>
    <xf numFmtId="165" fontId="19" fillId="0" borderId="12" xfId="0" quotePrefix="1" applyNumberFormat="1" applyFont="1" applyFill="1" applyBorder="1" applyAlignment="1">
      <alignment horizontal="center" vertical="center"/>
    </xf>
    <xf numFmtId="165" fontId="19" fillId="0" borderId="12" xfId="6" quotePrefix="1" applyNumberFormat="1" applyFont="1" applyFill="1" applyBorder="1" applyAlignment="1">
      <alignment horizontal="center" vertical="center"/>
    </xf>
    <xf numFmtId="165" fontId="19" fillId="0" borderId="12" xfId="2" quotePrefix="1" applyNumberFormat="1" applyFont="1" applyFill="1" applyBorder="1" applyAlignment="1">
      <alignment horizontal="center" vertical="center"/>
    </xf>
    <xf numFmtId="165" fontId="19" fillId="0" borderId="12" xfId="7" quotePrefix="1" applyNumberFormat="1" applyFont="1" applyFill="1" applyBorder="1" applyAlignment="1">
      <alignment horizontal="center" vertical="center"/>
    </xf>
    <xf numFmtId="49" fontId="6" fillId="0" borderId="12" xfId="0" applyNumberFormat="1" applyFont="1" applyFill="1" applyBorder="1" applyAlignment="1" applyProtection="1">
      <alignment vertical="top" wrapText="1"/>
      <protection locked="0"/>
    </xf>
    <xf numFmtId="14" fontId="14" fillId="0" borderId="12" xfId="0" applyNumberFormat="1" applyFont="1" applyFill="1" applyBorder="1" applyAlignment="1">
      <alignment vertical="center" wrapText="1"/>
    </xf>
    <xf numFmtId="0" fontId="10" fillId="0" borderId="12" xfId="0" quotePrefix="1" applyFont="1" applyFill="1" applyBorder="1" applyAlignment="1">
      <alignment horizontal="center" vertical="center"/>
    </xf>
    <xf numFmtId="165" fontId="10" fillId="0" borderId="12" xfId="0" quotePrefix="1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vertical="top" wrapText="1"/>
    </xf>
    <xf numFmtId="14" fontId="2" fillId="0" borderId="12" xfId="0" applyNumberFormat="1" applyFont="1" applyFill="1" applyBorder="1" applyAlignment="1">
      <alignment horizontal="center" vertical="top" wrapText="1"/>
    </xf>
    <xf numFmtId="0" fontId="2" fillId="0" borderId="12" xfId="0" applyFont="1" applyFill="1" applyBorder="1" applyAlignment="1">
      <alignment horizontal="center" vertical="top" wrapText="1"/>
    </xf>
    <xf numFmtId="15" fontId="2" fillId="0" borderId="12" xfId="0" applyNumberFormat="1" applyFont="1" applyFill="1" applyBorder="1" applyAlignment="1">
      <alignment horizontal="center" vertical="center"/>
    </xf>
    <xf numFmtId="49" fontId="19" fillId="0" borderId="12" xfId="2" applyNumberFormat="1" applyFont="1" applyFill="1" applyBorder="1" applyAlignment="1">
      <alignment vertical="center"/>
    </xf>
    <xf numFmtId="165" fontId="14" fillId="0" borderId="12" xfId="2" applyNumberFormat="1" applyFont="1" applyFill="1" applyBorder="1" applyAlignment="1">
      <alignment horizontal="center" vertical="center"/>
    </xf>
    <xf numFmtId="165" fontId="10" fillId="0" borderId="12" xfId="2" applyNumberFormat="1" applyFont="1" applyFill="1" applyBorder="1" applyAlignment="1">
      <alignment horizontal="center" vertical="center"/>
    </xf>
    <xf numFmtId="0" fontId="14" fillId="0" borderId="12" xfId="2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14" fontId="2" fillId="0" borderId="12" xfId="0" applyNumberFormat="1" applyFont="1" applyFill="1" applyBorder="1" applyAlignment="1">
      <alignment horizontal="center" vertical="center" wrapText="1"/>
    </xf>
    <xf numFmtId="14" fontId="10" fillId="0" borderId="12" xfId="0" quotePrefix="1" applyNumberFormat="1" applyFont="1" applyFill="1" applyBorder="1" applyAlignment="1">
      <alignment horizontal="center" vertical="center"/>
    </xf>
    <xf numFmtId="14" fontId="10" fillId="0" borderId="12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top" wrapText="1"/>
    </xf>
    <xf numFmtId="165" fontId="14" fillId="0" borderId="12" xfId="0" applyNumberFormat="1" applyFont="1" applyFill="1" applyBorder="1" applyAlignment="1">
      <alignment horizontal="left" vertical="center"/>
    </xf>
    <xf numFmtId="14" fontId="10" fillId="0" borderId="12" xfId="0" applyNumberFormat="1" applyFont="1" applyFill="1" applyBorder="1" applyAlignment="1">
      <alignment horizontal="center" vertical="center"/>
    </xf>
    <xf numFmtId="165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>
      <alignment vertical="center"/>
    </xf>
    <xf numFmtId="14" fontId="13" fillId="0" borderId="12" xfId="0" applyNumberFormat="1" applyFont="1" applyFill="1" applyBorder="1" applyAlignment="1">
      <alignment vertical="center"/>
    </xf>
    <xf numFmtId="14" fontId="12" fillId="0" borderId="12" xfId="0" applyNumberFormat="1" applyFont="1" applyFill="1" applyBorder="1" applyAlignment="1">
      <alignment horizontal="center" vertical="center"/>
    </xf>
    <xf numFmtId="165" fontId="13" fillId="0" borderId="12" xfId="0" applyNumberFormat="1" applyFont="1" applyFill="1" applyBorder="1" applyAlignment="1">
      <alignment vertical="center"/>
    </xf>
    <xf numFmtId="165" fontId="13" fillId="0" borderId="12" xfId="0" applyNumberFormat="1" applyFont="1" applyFill="1" applyBorder="1" applyAlignment="1">
      <alignment horizontal="center" vertical="center"/>
    </xf>
    <xf numFmtId="0" fontId="22" fillId="0" borderId="12" xfId="0" quotePrefix="1" applyFont="1" applyFill="1" applyBorder="1" applyAlignment="1">
      <alignment horizontal="center" vertical="center" wrapText="1"/>
    </xf>
    <xf numFmtId="165" fontId="14" fillId="0" borderId="12" xfId="6" applyNumberFormat="1" applyFont="1" applyFill="1" applyBorder="1" applyAlignment="1">
      <alignment horizontal="center" vertical="center"/>
    </xf>
    <xf numFmtId="0" fontId="14" fillId="0" borderId="12" xfId="6" applyFont="1" applyFill="1" applyBorder="1" applyAlignment="1">
      <alignment horizontal="center" vertical="center"/>
    </xf>
    <xf numFmtId="14" fontId="14" fillId="0" borderId="12" xfId="6" applyNumberFormat="1" applyFont="1" applyFill="1" applyBorder="1" applyAlignment="1">
      <alignment horizontal="center" vertical="center"/>
    </xf>
    <xf numFmtId="14" fontId="14" fillId="0" borderId="1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12" xfId="0" applyFont="1" applyFill="1" applyBorder="1" applyAlignment="1">
      <alignment vertical="top"/>
    </xf>
    <xf numFmtId="165" fontId="14" fillId="0" borderId="12" xfId="0" applyNumberFormat="1" applyFont="1" applyFill="1" applyBorder="1" applyAlignment="1">
      <alignment horizontal="center" vertical="center" wrapText="1"/>
    </xf>
    <xf numFmtId="14" fontId="12" fillId="0" borderId="12" xfId="0" quotePrefix="1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vertical="top" wrapText="1"/>
    </xf>
    <xf numFmtId="14" fontId="14" fillId="0" borderId="12" xfId="2" quotePrefix="1" applyNumberFormat="1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top" wrapText="1"/>
    </xf>
    <xf numFmtId="0" fontId="10" fillId="0" borderId="12" xfId="2" applyFont="1" applyFill="1" applyBorder="1" applyAlignment="1">
      <alignment horizontal="center" vertical="center" wrapText="1"/>
    </xf>
    <xf numFmtId="14" fontId="10" fillId="0" borderId="12" xfId="2" quotePrefix="1" applyNumberFormat="1" applyFont="1" applyFill="1" applyBorder="1" applyAlignment="1">
      <alignment horizontal="center" vertical="center" wrapText="1"/>
    </xf>
    <xf numFmtId="14" fontId="14" fillId="0" borderId="12" xfId="2" applyNumberFormat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vertical="top" wrapText="1"/>
    </xf>
    <xf numFmtId="14" fontId="19" fillId="0" borderId="12" xfId="0" applyNumberFormat="1" applyFont="1" applyFill="1" applyBorder="1" applyAlignment="1">
      <alignment horizontal="center" vertical="center"/>
    </xf>
    <xf numFmtId="14" fontId="19" fillId="0" borderId="12" xfId="0" quotePrefix="1" applyNumberFormat="1" applyFont="1" applyFill="1" applyBorder="1" applyAlignment="1">
      <alignment horizontal="center" vertical="center"/>
    </xf>
    <xf numFmtId="165" fontId="14" fillId="0" borderId="12" xfId="0" applyNumberFormat="1" applyFont="1" applyFill="1" applyBorder="1" applyAlignment="1">
      <alignment horizontal="center" wrapText="1"/>
    </xf>
    <xf numFmtId="0" fontId="24" fillId="0" borderId="12" xfId="0" applyFont="1" applyFill="1" applyBorder="1" applyAlignment="1" applyProtection="1">
      <alignment horizontal="left"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14" fontId="22" fillId="0" borderId="12" xfId="0" applyNumberFormat="1" applyFont="1" applyFill="1" applyBorder="1" applyAlignment="1" applyProtection="1">
      <alignment horizontal="center" vertical="top" wrapText="1"/>
      <protection locked="0"/>
    </xf>
    <xf numFmtId="49" fontId="24" fillId="0" borderId="12" xfId="0" applyNumberFormat="1" applyFont="1" applyFill="1" applyBorder="1" applyAlignment="1" applyProtection="1">
      <alignment vertical="top" wrapText="1"/>
      <protection locked="0"/>
    </xf>
    <xf numFmtId="0" fontId="25" fillId="0" borderId="0" xfId="0" applyFont="1" applyFill="1" applyAlignment="1" applyProtection="1">
      <alignment vertical="top"/>
      <protection locked="0"/>
    </xf>
    <xf numFmtId="168" fontId="14" fillId="0" borderId="12" xfId="0" applyNumberFormat="1" applyFont="1" applyFill="1" applyBorder="1" applyAlignment="1">
      <alignment horizontal="center" vertical="center"/>
    </xf>
    <xf numFmtId="169" fontId="14" fillId="0" borderId="12" xfId="0" quotePrefix="1" applyNumberFormat="1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165" fontId="19" fillId="0" borderId="12" xfId="0" applyNumberFormat="1" applyFont="1" applyFill="1" applyBorder="1" applyAlignment="1">
      <alignment horizontal="center" vertical="center"/>
    </xf>
    <xf numFmtId="0" fontId="10" fillId="0" borderId="12" xfId="0" quotePrefix="1" applyFont="1" applyFill="1" applyBorder="1" applyAlignment="1">
      <alignment horizontal="center" vertical="center" wrapText="1"/>
    </xf>
    <xf numFmtId="165" fontId="2" fillId="0" borderId="12" xfId="0" applyNumberFormat="1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/>
    </xf>
    <xf numFmtId="14" fontId="23" fillId="0" borderId="12" xfId="0" applyNumberFormat="1" applyFont="1" applyFill="1" applyBorder="1" applyAlignment="1">
      <alignment horizontal="center" vertical="center"/>
    </xf>
    <xf numFmtId="165" fontId="12" fillId="0" borderId="12" xfId="2" applyNumberFormat="1" applyFont="1" applyFill="1" applyBorder="1" applyAlignment="1">
      <alignment horizontal="center" vertical="center" wrapText="1"/>
    </xf>
    <xf numFmtId="14" fontId="10" fillId="0" borderId="12" xfId="0" applyNumberFormat="1" applyFont="1" applyFill="1" applyBorder="1" applyAlignment="1">
      <alignment horizontal="left" vertical="center" wrapText="1"/>
    </xf>
    <xf numFmtId="164" fontId="2" fillId="0" borderId="12" xfId="0" applyNumberFormat="1" applyFont="1" applyFill="1" applyBorder="1" applyAlignment="1">
      <alignment horizontal="left" vertical="center"/>
    </xf>
    <xf numFmtId="164" fontId="12" fillId="0" borderId="12" xfId="0" applyNumberFormat="1" applyFont="1" applyFill="1" applyBorder="1" applyAlignment="1">
      <alignment horizontal="left" vertical="center"/>
    </xf>
    <xf numFmtId="14" fontId="14" fillId="0" borderId="12" xfId="0" applyNumberFormat="1" applyFont="1" applyFill="1" applyBorder="1" applyAlignment="1">
      <alignment vertical="center"/>
    </xf>
    <xf numFmtId="14" fontId="19" fillId="0" borderId="12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14" fontId="16" fillId="0" borderId="12" xfId="0" applyNumberFormat="1" applyFont="1" applyFill="1" applyBorder="1" applyAlignment="1">
      <alignment horizontal="center" vertical="center" wrapText="1"/>
    </xf>
    <xf numFmtId="15" fontId="14" fillId="0" borderId="12" xfId="0" quotePrefix="1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 applyProtection="1">
      <alignment horizontal="center" vertical="center" wrapText="1"/>
      <protection locked="0"/>
    </xf>
    <xf numFmtId="170" fontId="14" fillId="0" borderId="12" xfId="0" applyNumberFormat="1" applyFont="1" applyFill="1" applyBorder="1" applyAlignment="1">
      <alignment horizontal="center" vertical="center"/>
    </xf>
    <xf numFmtId="0" fontId="14" fillId="0" borderId="12" xfId="0" quotePrefix="1" applyFont="1" applyFill="1" applyBorder="1" applyAlignment="1" applyProtection="1">
      <alignment horizontal="center" vertical="center" wrapText="1"/>
      <protection locked="0"/>
    </xf>
    <xf numFmtId="49" fontId="14" fillId="0" borderId="12" xfId="0" applyNumberFormat="1" applyFont="1" applyFill="1" applyBorder="1" applyAlignment="1" applyProtection="1">
      <alignment horizontal="center" vertical="top" wrapText="1"/>
      <protection locked="0"/>
    </xf>
    <xf numFmtId="14" fontId="16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2" fillId="0" borderId="12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/>
    </xf>
    <xf numFmtId="0" fontId="14" fillId="0" borderId="12" xfId="4" applyFont="1" applyFill="1" applyBorder="1" applyAlignment="1">
      <alignment vertical="center"/>
    </xf>
    <xf numFmtId="0" fontId="12" fillId="0" borderId="12" xfId="4" applyFont="1" applyFill="1" applyBorder="1" applyAlignment="1">
      <alignment horizontal="center" vertical="center" wrapText="1"/>
    </xf>
    <xf numFmtId="0" fontId="12" fillId="0" borderId="12" xfId="4" quotePrefix="1" applyFont="1" applyFill="1" applyBorder="1" applyAlignment="1">
      <alignment horizontal="center" vertical="center" wrapText="1"/>
    </xf>
    <xf numFmtId="0" fontId="14" fillId="0" borderId="12" xfId="4" quotePrefix="1" applyFont="1" applyFill="1" applyBorder="1" applyAlignment="1">
      <alignment horizontal="center" vertical="center"/>
    </xf>
    <xf numFmtId="0" fontId="12" fillId="0" borderId="12" xfId="4" quotePrefix="1" applyFont="1" applyFill="1" applyBorder="1" applyAlignment="1">
      <alignment horizontal="center" vertical="center"/>
    </xf>
    <xf numFmtId="17" fontId="14" fillId="0" borderId="12" xfId="0" applyNumberFormat="1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vertical="center" wrapText="1"/>
    </xf>
    <xf numFmtId="14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Alignment="1" applyProtection="1">
      <alignment vertical="center"/>
      <protection locked="0"/>
    </xf>
    <xf numFmtId="14" fontId="14" fillId="0" borderId="12" xfId="0" quotePrefix="1" applyNumberFormat="1" applyFont="1" applyFill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center" vertical="center" wrapText="1"/>
      <protection locked="0"/>
    </xf>
    <xf numFmtId="0" fontId="9" fillId="0" borderId="13" xfId="0" applyFont="1" applyBorder="1" applyAlignment="1" applyProtection="1">
      <alignment horizontal="center" vertical="center" wrapText="1"/>
      <protection locked="0"/>
    </xf>
    <xf numFmtId="0" fontId="9" fillId="0" borderId="14" xfId="0" applyFont="1" applyBorder="1" applyAlignment="1" applyProtection="1">
      <alignment horizontal="center" vertical="center" wrapText="1"/>
      <protection locked="0"/>
    </xf>
    <xf numFmtId="0" fontId="9" fillId="0" borderId="18" xfId="0" applyFont="1" applyBorder="1" applyAlignment="1" applyProtection="1">
      <alignment horizontal="center" vertical="center" wrapText="1"/>
      <protection locked="0"/>
    </xf>
    <xf numFmtId="14" fontId="2" fillId="0" borderId="12" xfId="0" applyNumberFormat="1" applyFont="1" applyFill="1" applyBorder="1" applyAlignment="1" applyProtection="1">
      <alignment vertical="top" wrapText="1"/>
      <protection locked="0"/>
    </xf>
    <xf numFmtId="14" fontId="6" fillId="0" borderId="12" xfId="0" applyNumberFormat="1" applyFont="1" applyFill="1" applyBorder="1" applyAlignment="1">
      <alignment horizontal="center" vertical="top" wrapText="1"/>
    </xf>
    <xf numFmtId="14" fontId="6" fillId="0" borderId="12" xfId="0" applyNumberFormat="1" applyFont="1" applyFill="1" applyBorder="1" applyAlignment="1" applyProtection="1">
      <alignment vertical="top" wrapText="1"/>
      <protection locked="0"/>
    </xf>
    <xf numFmtId="165" fontId="12" fillId="0" borderId="12" xfId="0" applyNumberFormat="1" applyFont="1" applyFill="1" applyBorder="1" applyAlignment="1">
      <alignment horizontal="center" vertical="top" shrinkToFit="1"/>
    </xf>
    <xf numFmtId="0" fontId="12" fillId="0" borderId="12" xfId="0" applyFont="1" applyFill="1" applyBorder="1" applyAlignment="1">
      <alignment vertical="top" wrapText="1"/>
    </xf>
    <xf numFmtId="165" fontId="2" fillId="0" borderId="12" xfId="0" applyNumberFormat="1" applyFont="1" applyFill="1" applyBorder="1" applyAlignment="1">
      <alignment horizontal="center" vertical="top" wrapText="1"/>
    </xf>
    <xf numFmtId="14" fontId="14" fillId="0" borderId="12" xfId="0" applyNumberFormat="1" applyFont="1" applyFill="1" applyBorder="1" applyAlignment="1">
      <alignment horizontal="center"/>
    </xf>
    <xf numFmtId="49" fontId="21" fillId="0" borderId="12" xfId="0" applyNumberFormat="1" applyFont="1" applyFill="1" applyBorder="1" applyAlignment="1">
      <alignment horizontal="center" vertical="center" wrapText="1"/>
    </xf>
    <xf numFmtId="14" fontId="21" fillId="0" borderId="12" xfId="0" applyNumberFormat="1" applyFont="1" applyFill="1" applyBorder="1" applyAlignment="1">
      <alignment horizontal="center" vertical="center" wrapText="1"/>
    </xf>
    <xf numFmtId="14" fontId="12" fillId="0" borderId="12" xfId="0" applyNumberFormat="1" applyFont="1" applyFill="1" applyBorder="1" applyAlignment="1">
      <alignment horizontal="center" vertical="top" shrinkToFit="1"/>
    </xf>
    <xf numFmtId="0" fontId="14" fillId="0" borderId="12" xfId="0" applyFont="1" applyFill="1" applyBorder="1" applyAlignment="1" applyProtection="1">
      <alignment horizontal="center" vertical="center"/>
      <protection locked="0"/>
    </xf>
    <xf numFmtId="14" fontId="12" fillId="0" borderId="12" xfId="0" applyNumberFormat="1" applyFont="1" applyFill="1" applyBorder="1" applyAlignment="1">
      <alignment horizontal="center" vertical="center" shrinkToFit="1"/>
    </xf>
    <xf numFmtId="14" fontId="12" fillId="0" borderId="12" xfId="0" quotePrefix="1" applyNumberFormat="1" applyFont="1" applyFill="1" applyBorder="1" applyAlignment="1">
      <alignment horizontal="center" vertical="center" shrinkToFit="1"/>
    </xf>
    <xf numFmtId="0" fontId="24" fillId="0" borderId="12" xfId="0" applyFont="1" applyFill="1" applyBorder="1" applyAlignment="1">
      <alignment vertical="top" wrapText="1"/>
    </xf>
    <xf numFmtId="14" fontId="24" fillId="0" borderId="12" xfId="0" applyNumberFormat="1" applyFont="1" applyFill="1" applyBorder="1" applyAlignment="1">
      <alignment horizontal="center" vertical="top" wrapText="1"/>
    </xf>
    <xf numFmtId="14" fontId="24" fillId="0" borderId="12" xfId="0" applyNumberFormat="1" applyFont="1" applyFill="1" applyBorder="1" applyAlignment="1" applyProtection="1">
      <alignment vertical="top" wrapText="1"/>
      <protection locked="0"/>
    </xf>
    <xf numFmtId="0" fontId="16" fillId="0" borderId="12" xfId="0" applyFont="1" applyFill="1" applyBorder="1" applyAlignment="1">
      <alignment horizontal="center" vertical="top" wrapText="1"/>
    </xf>
    <xf numFmtId="165" fontId="16" fillId="0" borderId="12" xfId="0" applyNumberFormat="1" applyFont="1" applyFill="1" applyBorder="1" applyAlignment="1">
      <alignment horizontal="center" vertical="top" shrinkToFit="1"/>
    </xf>
    <xf numFmtId="165" fontId="12" fillId="0" borderId="12" xfId="0" quotePrefix="1" applyNumberFormat="1" applyFont="1" applyFill="1" applyBorder="1" applyAlignment="1">
      <alignment horizontal="center" vertical="top"/>
    </xf>
    <xf numFmtId="0" fontId="12" fillId="0" borderId="12" xfId="0" applyFont="1" applyFill="1" applyBorder="1" applyAlignment="1">
      <alignment horizontal="center" vertical="top"/>
    </xf>
    <xf numFmtId="14" fontId="2" fillId="0" borderId="12" xfId="0" applyNumberFormat="1" applyFont="1" applyFill="1" applyBorder="1" applyAlignment="1">
      <alignment vertical="top" wrapText="1"/>
    </xf>
    <xf numFmtId="165" fontId="28" fillId="0" borderId="12" xfId="0" applyNumberFormat="1" applyFont="1" applyFill="1" applyBorder="1" applyAlignment="1">
      <alignment horizontal="left" vertical="center" indent="1"/>
    </xf>
    <xf numFmtId="14" fontId="2" fillId="0" borderId="12" xfId="0" applyNumberFormat="1" applyFont="1" applyFill="1" applyBorder="1" applyAlignment="1" applyProtection="1">
      <alignment horizontal="center" vertical="center"/>
      <protection locked="0"/>
    </xf>
    <xf numFmtId="165" fontId="28" fillId="0" borderId="12" xfId="0" applyNumberFormat="1" applyFont="1" applyFill="1" applyBorder="1" applyAlignment="1">
      <alignment horizontal="center" vertical="center"/>
    </xf>
    <xf numFmtId="14" fontId="28" fillId="0" borderId="12" xfId="0" applyNumberFormat="1" applyFont="1" applyFill="1" applyBorder="1" applyAlignment="1">
      <alignment horizontal="center" vertical="center"/>
    </xf>
    <xf numFmtId="165" fontId="12" fillId="0" borderId="12" xfId="0" applyNumberFormat="1" applyFont="1" applyFill="1" applyBorder="1" applyAlignment="1">
      <alignment horizontal="center" vertical="center" wrapText="1"/>
    </xf>
    <xf numFmtId="14" fontId="12" fillId="0" borderId="12" xfId="0" quotePrefix="1" applyNumberFormat="1" applyFont="1" applyFill="1" applyBorder="1" applyAlignment="1">
      <alignment horizontal="center" vertical="center" wrapText="1"/>
    </xf>
    <xf numFmtId="0" fontId="12" fillId="0" borderId="12" xfId="0" quotePrefix="1" applyFont="1" applyFill="1" applyBorder="1" applyAlignment="1">
      <alignment horizontal="center" wrapText="1"/>
    </xf>
    <xf numFmtId="14" fontId="12" fillId="0" borderId="12" xfId="0" quotePrefix="1" applyNumberFormat="1" applyFont="1" applyFill="1" applyBorder="1" applyAlignment="1">
      <alignment horizontal="center" wrapText="1"/>
    </xf>
    <xf numFmtId="14" fontId="12" fillId="0" borderId="12" xfId="4" applyNumberFormat="1" applyFont="1" applyFill="1" applyBorder="1" applyAlignment="1">
      <alignment horizontal="center" vertical="center" wrapText="1"/>
    </xf>
    <xf numFmtId="0" fontId="12" fillId="0" borderId="12" xfId="0" quotePrefix="1" applyFont="1" applyFill="1" applyBorder="1" applyAlignment="1">
      <alignment horizontal="center" vertical="center" wrapText="1"/>
    </xf>
    <xf numFmtId="14" fontId="13" fillId="0" borderId="12" xfId="0" applyNumberFormat="1" applyFont="1" applyFill="1" applyBorder="1" applyAlignment="1">
      <alignment horizontal="center" vertical="center" wrapText="1"/>
    </xf>
    <xf numFmtId="0" fontId="13" fillId="0" borderId="12" xfId="0" quotePrefix="1" applyFont="1" applyFill="1" applyBorder="1" applyAlignment="1">
      <alignment horizontal="center" vertical="center" wrapText="1"/>
    </xf>
    <xf numFmtId="14" fontId="2" fillId="0" borderId="12" xfId="0" applyNumberFormat="1" applyFont="1" applyBorder="1" applyAlignment="1" applyProtection="1">
      <alignment vertical="top" wrapText="1"/>
      <protection locked="0"/>
    </xf>
    <xf numFmtId="0" fontId="13" fillId="0" borderId="12" xfId="0" applyFont="1" applyFill="1" applyBorder="1" applyAlignment="1">
      <alignment vertical="center"/>
    </xf>
    <xf numFmtId="0" fontId="12" fillId="0" borderId="12" xfId="2" applyFont="1" applyFill="1" applyBorder="1" applyAlignment="1">
      <alignment vertical="center"/>
    </xf>
    <xf numFmtId="0" fontId="12" fillId="0" borderId="12" xfId="0" applyFont="1" applyFill="1" applyBorder="1" applyAlignment="1">
      <alignment vertical="center" wrapText="1"/>
    </xf>
    <xf numFmtId="0" fontId="14" fillId="0" borderId="12" xfId="0" applyFont="1" applyFill="1" applyBorder="1" applyAlignment="1"/>
    <xf numFmtId="0" fontId="2" fillId="0" borderId="12" xfId="2" applyFont="1" applyFill="1" applyBorder="1" applyAlignment="1">
      <alignment vertical="center" wrapText="1"/>
    </xf>
    <xf numFmtId="0" fontId="6" fillId="0" borderId="12" xfId="2" applyFont="1" applyFill="1" applyBorder="1" applyAlignment="1">
      <alignment vertical="center" wrapText="1"/>
    </xf>
    <xf numFmtId="0" fontId="14" fillId="0" borderId="12" xfId="0" quotePrefix="1" applyFont="1" applyFill="1" applyBorder="1" applyAlignment="1">
      <alignment vertical="center"/>
    </xf>
    <xf numFmtId="0" fontId="14" fillId="0" borderId="12" xfId="2" applyFont="1" applyFill="1" applyBorder="1" applyAlignment="1">
      <alignment vertical="center" wrapText="1"/>
    </xf>
    <xf numFmtId="0" fontId="14" fillId="0" borderId="12" xfId="6" applyFont="1" applyFill="1" applyBorder="1" applyAlignment="1">
      <alignment vertical="center"/>
    </xf>
    <xf numFmtId="0" fontId="23" fillId="0" borderId="12" xfId="0" applyFont="1" applyFill="1" applyBorder="1" applyAlignment="1">
      <alignment vertical="center"/>
    </xf>
    <xf numFmtId="0" fontId="16" fillId="0" borderId="12" xfId="6" applyFont="1" applyFill="1" applyBorder="1" applyAlignment="1">
      <alignment vertical="center"/>
    </xf>
    <xf numFmtId="0" fontId="12" fillId="0" borderId="12" xfId="2" applyFont="1" applyFill="1" applyBorder="1" applyAlignment="1">
      <alignment vertical="center" wrapText="1"/>
    </xf>
    <xf numFmtId="0" fontId="27" fillId="0" borderId="12" xfId="0" applyFont="1" applyFill="1" applyBorder="1" applyAlignment="1">
      <alignment vertical="center"/>
    </xf>
    <xf numFmtId="0" fontId="12" fillId="0" borderId="12" xfId="0" applyFont="1" applyFill="1" applyBorder="1" applyAlignment="1">
      <alignment vertical="top"/>
    </xf>
    <xf numFmtId="0" fontId="12" fillId="0" borderId="12" xfId="0" quotePrefix="1" applyFont="1" applyFill="1" applyBorder="1" applyAlignment="1">
      <alignment vertical="center"/>
    </xf>
    <xf numFmtId="0" fontId="12" fillId="0" borderId="12" xfId="0" applyFont="1" applyFill="1" applyBorder="1" applyAlignment="1">
      <alignment wrapText="1"/>
    </xf>
    <xf numFmtId="0" fontId="13" fillId="0" borderId="12" xfId="0" applyFont="1" applyFill="1" applyBorder="1" applyAlignment="1">
      <alignment vertical="center" wrapText="1"/>
    </xf>
    <xf numFmtId="0" fontId="29" fillId="0" borderId="12" xfId="0" applyFont="1" applyFill="1" applyBorder="1" applyAlignment="1">
      <alignment vertical="center" wrapText="1"/>
    </xf>
    <xf numFmtId="0" fontId="30" fillId="0" borderId="0" xfId="0" applyFont="1" applyAlignment="1" applyProtection="1">
      <alignment horizontal="left" vertical="top"/>
      <protection locked="0"/>
    </xf>
  </cellXfs>
  <cellStyles count="8">
    <cellStyle name="Comma [0]" xfId="1" builtinId="6"/>
    <cellStyle name="Normal" xfId="0" builtinId="0"/>
    <cellStyle name="Normal 2" xfId="2" xr:uid="{5EA562C5-01CA-446F-A58A-6EAE1A34D600}"/>
    <cellStyle name="Normal 3" xfId="6" xr:uid="{259844E3-208B-40DC-AA7E-99E4ABD0FF27}"/>
    <cellStyle name="Normal 4" xfId="4" xr:uid="{89BE444F-CBB8-4284-9BE2-F2D38D617977}"/>
    <cellStyle name="Normal 5" xfId="3" xr:uid="{CE16FB88-761E-419B-9790-5EB160DAAC3C}"/>
    <cellStyle name="Normal 6" xfId="5" xr:uid="{88CA4E6E-6C44-4AA4-82A5-170566D8A378}"/>
    <cellStyle name="Normal 7" xfId="7" xr:uid="{58E14E65-EC45-40A0-857D-8E4D78459757}"/>
  </cellStyles>
  <dxfs count="4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KANTOR%20PMD\KOMINFO\DATA%20BASE%20PERADES%20TAHUN%202024%20LIVE.xlsx" TargetMode="External"/><Relationship Id="rId1" Type="http://schemas.openxmlformats.org/officeDocument/2006/relationships/externalLinkPath" Target="DATA%20BASE%20PERADES%20TAHUN%202024%20LIV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KADES,%20PERADES%20AKTIF_2022_Karangnongko_KEBONAGU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 desa kirim"/>
      <sheetName val="referensi"/>
      <sheetName val="UU. 6"/>
      <sheetName val="UU.32"/>
      <sheetName val="TK. PENDIDIKAN"/>
      <sheetName val="TK. PENDIDIKAN (2)"/>
      <sheetName val="JML PERADES 2024"/>
      <sheetName val="SK. PENGANGKATAN PERADES 2024"/>
      <sheetName val="SK. PJ KADES 2024"/>
      <sheetName val="SK. KADES SERENTAK 2024"/>
      <sheetName val="SK. PEMBERHENTIAN KADES  2024 "/>
      <sheetName val=" SK. PEMBERHENTIAN PERADES 2024"/>
      <sheetName val="SK. MUTASI  2024 "/>
    </sheetNames>
    <sheetDataSet>
      <sheetData sheetId="0"/>
      <sheetData sheetId="1">
        <row r="5">
          <cell r="B5" t="str">
            <v>KEPALA DESA</v>
          </cell>
        </row>
        <row r="6">
          <cell r="B6" t="str">
            <v>SEKRETARIS DESA</v>
          </cell>
        </row>
        <row r="7">
          <cell r="B7" t="str">
            <v>KASI PEMERINTAHAN</v>
          </cell>
          <cell r="C7">
            <v>60</v>
          </cell>
          <cell r="E7">
            <v>60</v>
          </cell>
          <cell r="G7">
            <v>56</v>
          </cell>
          <cell r="H7">
            <v>20</v>
          </cell>
          <cell r="I7">
            <v>56</v>
          </cell>
          <cell r="J7">
            <v>20</v>
          </cell>
        </row>
        <row r="8">
          <cell r="B8" t="str">
            <v>KAUR PERENCANAAN</v>
          </cell>
          <cell r="C8">
            <v>60</v>
          </cell>
          <cell r="E8">
            <v>60</v>
          </cell>
          <cell r="G8">
            <v>56</v>
          </cell>
          <cell r="H8">
            <v>20</v>
          </cell>
          <cell r="I8">
            <v>56</v>
          </cell>
          <cell r="J8">
            <v>20</v>
          </cell>
        </row>
        <row r="9">
          <cell r="B9" t="str">
            <v>KAUR UMUM DAN PERENCANAAN</v>
          </cell>
        </row>
        <row r="10">
          <cell r="B10" t="str">
            <v>KAUR TATA USAHA DAN  UMUM</v>
          </cell>
          <cell r="C10">
            <v>60</v>
          </cell>
          <cell r="E10">
            <v>60</v>
          </cell>
          <cell r="G10">
            <v>56</v>
          </cell>
          <cell r="H10">
            <v>20</v>
          </cell>
          <cell r="I10">
            <v>56</v>
          </cell>
          <cell r="J10">
            <v>20</v>
          </cell>
        </row>
        <row r="11">
          <cell r="B11" t="str">
            <v>KASI KESEJAHTERAAN RAKYAT</v>
          </cell>
          <cell r="C11">
            <v>60</v>
          </cell>
          <cell r="E11">
            <v>60</v>
          </cell>
          <cell r="G11">
            <v>56</v>
          </cell>
          <cell r="H11">
            <v>20</v>
          </cell>
          <cell r="I11">
            <v>56</v>
          </cell>
          <cell r="J11">
            <v>20</v>
          </cell>
        </row>
        <row r="12">
          <cell r="B12" t="str">
            <v>KASI KESRA DAN PELAYANAN</v>
          </cell>
        </row>
        <row r="13">
          <cell r="B13" t="str">
            <v>KAUR KEUANGAN</v>
          </cell>
          <cell r="C13">
            <v>60</v>
          </cell>
          <cell r="E13">
            <v>60</v>
          </cell>
          <cell r="G13">
            <v>56</v>
          </cell>
          <cell r="H13">
            <v>20</v>
          </cell>
          <cell r="I13">
            <v>56</v>
          </cell>
          <cell r="J13">
            <v>20</v>
          </cell>
        </row>
        <row r="14">
          <cell r="B14" t="str">
            <v>KASI PELAYANAN</v>
          </cell>
          <cell r="C14">
            <v>60</v>
          </cell>
          <cell r="E14">
            <v>60</v>
          </cell>
          <cell r="G14">
            <v>56</v>
          </cell>
          <cell r="H14">
            <v>20</v>
          </cell>
          <cell r="I14">
            <v>56</v>
          </cell>
          <cell r="J14">
            <v>20</v>
          </cell>
        </row>
        <row r="15">
          <cell r="B15" t="str">
            <v>KEPALA DUSUN</v>
          </cell>
          <cell r="C15">
            <v>60</v>
          </cell>
          <cell r="E15">
            <v>20</v>
          </cell>
          <cell r="H15">
            <v>60</v>
          </cell>
          <cell r="I15">
            <v>60</v>
          </cell>
          <cell r="J15">
            <v>15</v>
          </cell>
        </row>
        <row r="16">
          <cell r="B16" t="str">
            <v>STAF FUNGSIONAL UMUM</v>
          </cell>
          <cell r="C16">
            <v>60</v>
          </cell>
          <cell r="E16">
            <v>60</v>
          </cell>
          <cell r="G16">
            <v>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DES DAN PERADES"/>
      <sheetName val="Pengantar"/>
    </sheetNames>
    <sheetDataSet>
      <sheetData sheetId="0" refreshError="1">
        <row r="8">
          <cell r="K8">
            <v>28843</v>
          </cell>
        </row>
        <row r="9">
          <cell r="K9">
            <v>28860</v>
          </cell>
        </row>
        <row r="10">
          <cell r="K10">
            <v>33070</v>
          </cell>
        </row>
        <row r="11">
          <cell r="K11">
            <v>30575</v>
          </cell>
        </row>
        <row r="12">
          <cell r="K12">
            <v>26264</v>
          </cell>
        </row>
        <row r="13">
          <cell r="K13">
            <v>26455</v>
          </cell>
        </row>
        <row r="14">
          <cell r="K14">
            <v>32458</v>
          </cell>
        </row>
        <row r="15">
          <cell r="K15">
            <v>24825</v>
          </cell>
        </row>
        <row r="16">
          <cell r="K16">
            <v>26946</v>
          </cell>
        </row>
        <row r="17">
          <cell r="K17">
            <v>28555</v>
          </cell>
        </row>
        <row r="18">
          <cell r="K18">
            <v>25971</v>
          </cell>
        </row>
        <row r="19">
          <cell r="K19">
            <v>29726</v>
          </cell>
        </row>
        <row r="20">
          <cell r="K20">
            <v>33786</v>
          </cell>
        </row>
        <row r="21">
          <cell r="K21">
            <v>30177</v>
          </cell>
        </row>
        <row r="22">
          <cell r="K22">
            <v>31966</v>
          </cell>
        </row>
        <row r="24">
          <cell r="K24">
            <v>26457</v>
          </cell>
        </row>
      </sheetData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4E09404-D7BF-48BB-94C6-C3101B3893C2}" name="Table1" displayName="Table1" ref="A5:AD2430" totalsRowShown="0" headerRowDxfId="46" dataDxfId="45" tableBorderDxfId="44">
  <autoFilter ref="A5:AD2430" xr:uid="{C4E09404-D7BF-48BB-94C6-C3101B3893C2}"/>
  <tableColumns count="30">
    <tableColumn id="1" xr3:uid="{E8593511-F0ED-4466-ACB5-C55909983241}" name="No." dataDxfId="29">
      <calculatedColumnFormula>ROW()-5</calculatedColumnFormula>
    </tableColumn>
    <tableColumn id="2" xr3:uid="{F9D6529D-396B-484F-80ED-456EB97F52EF}" name="KECAMATAN" dataDxfId="28"/>
    <tableColumn id="3" xr3:uid="{6025EB7B-14DF-4090-B511-C0DFC3DBF0CB}" name="DESA" dataDxfId="27"/>
    <tableColumn id="4" xr3:uid="{743B05B6-D1D9-481F-B56F-10E405B2EEB8}" name="JABATAN" dataDxfId="26"/>
    <tableColumn id="6" xr3:uid="{2C2FD0E4-6828-496F-B23E-BC0B99118F58}" name="NAMA" dataDxfId="0"/>
    <tableColumn id="9" xr3:uid="{BA142E4E-5E5C-44A4-B094-2C5F17A9FF11}" name="JENIS_x000a_KELAMIN" dataDxfId="25"/>
    <tableColumn id="11" xr3:uid="{B79FF693-6DA2-4BB3-8D98-EBCD8C9695A8}" name="TEMPAT LAHIR" dataDxfId="24"/>
    <tableColumn id="12" xr3:uid="{5D82DD24-E8F0-4DDC-B7E5-94E299F6FBDE}" name="TGL LAHIR" dataDxfId="23"/>
    <tableColumn id="13" xr3:uid="{837635A8-F5AD-4CEC-8E5D-9388E3C0156F}" name="ALAMAT" dataDxfId="22"/>
    <tableColumn id="14" xr3:uid="{52C1D686-D7B6-4331-8AAF-689BE449836F}" name="No. TELP." dataDxfId="21"/>
    <tableColumn id="15" xr3:uid="{F5614146-E27B-40A1-928C-F84F00F5EDBE}" name="PENDIDIKAN" dataDxfId="20"/>
    <tableColumn id="16" xr3:uid="{D08F09EA-E1F9-4881-B837-C5EB05D4AB11}" name="No. SK" dataDxfId="19"/>
    <tableColumn id="17" xr3:uid="{A06FAE86-B79C-4783-9484-1E02FF051534}" name="TGL SK" dataDxfId="18"/>
    <tableColumn id="18" xr3:uid="{3B172EE8-7D8E-498B-9ABE-D2ECD248A983}" name="USIA SAAT INI" dataDxfId="17"/>
    <tableColumn id="19" xr3:uid="{762F264D-0183-4D10-A6B7-8F59B8067322}" name="MASA JABATAN SAAT INI" dataDxfId="16">
      <calculatedColumnFormula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calculatedColumnFormula>
    </tableColumn>
    <tableColumn id="20" xr3:uid="{02F168F8-B62D-4FEE-9FA0-E37A2E31B0DF}" name="TGL. PENSIUN (usia)" dataDxfId="15">
      <calculatedColumnFormula>Table1[[#This Row],[TGL SK]]+(60*365)</calculatedColumnFormula>
    </tableColumn>
    <tableColumn id="29" xr3:uid="{BE2CAA15-F675-4282-8874-8D5F60EB8F42}" name="Column2" dataDxfId="14">
      <calculatedColumnFormula>IF(Table1[[#This Row],[TGL. PENSIUN (usia)]]&lt;&gt;0,TEXT(Table1[[#This Row],[TGL. PENSIUN (usia)]],"yyyy"),"")</calculatedColumnFormula>
    </tableColumn>
    <tableColumn id="21" xr3:uid="{E4654374-4875-497C-AFD3-A0D509360EFF}" name="KET. KURANG LEBIH (hari)" dataDxfId="13">
      <calculatedColumnFormula>IF(tglAcuan&lt;&gt;0,(INT(CONVERT(VLOOKUP(Table1[[#This Row],[JABATAN]],tbl_refJabatan,2,FALSE),"yr","day")-CONVERT(DATEDIF(H6,tglAcuan,"y"),"yr","day"))),(INT(CONVERT(VLOOKUP(Table1[[#This Row],[JABATAN]],tbl_refJabatan,2,FALSE),"yr","day")-CONVERT(DATEDIF(H6,NOW(),"y"),"yr","day"))))</calculatedColumnFormula>
    </tableColumn>
    <tableColumn id="23" xr3:uid="{3E674042-E916-45E2-8EFA-6A0FFA44E93A}" name="TGL. PENSIUN ( usia )" dataDxfId="12">
      <calculatedColumnFormula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Row],[JABATAN]],tbl_refJabatan,4,FALSE),"yr","day")-CONVERT(DATEDIF(H6,tglAcuan,"y"),"yr","day"))),(NOW()+(CONVERT(VLOOKUP(Table1[[#This Row],[JABATAN]],tbl_refJabatan,4,FALSE),"yr","day")-CONVERT(DATEDIF(H6,NOW(),"y"),"yr","day")))),"Usia Salah"),"")</calculatedColumnFormula>
    </tableColumn>
    <tableColumn id="30" xr3:uid="{CE2D3462-F33D-4420-A740-0A1B4486676D}" name="Column3" dataDxfId="11">
      <calculatedColumnFormula>IF(Table1[[#This Row],[TGL. PENSIUN ( usia )]]&lt;&gt;0,TEXT(Table1[[#This Row],[TGL. PENSIUN ( usia )]],"yyyy"),"")</calculatedColumnFormula>
    </tableColumn>
    <tableColumn id="24" xr3:uid="{490652D3-9223-469D-9067-045076100240}" name="KET.KURANG LEBIH (hari)" dataDxfId="10">
      <calculatedColumnFormula>IF(AND(Table1[[#This Row],[TGL. PENSIUN (usia)]]&lt;&gt;"",Table1[[#This Row],[TGL. PENSIUN (usia)]]&lt;&gt;"USIA SALAH"),IF(tglAcuan&lt;&gt;0,(INT(CONVERT(VLOOKUP(Table1[[#This Row],[JABATAN]],tbl_refJabatan,4,FALSE),"yr","day")-CONVERT(DATEDIF(H6,tglAcuan,"y"),"yr","day"))),(INT(CONVERT(VLOOKUP(Table1[[#This Row],[JABATAN]],tbl_refJabatan,4,FALSE),"yr","day")-CONVERT(DATEDIF(H6,NOW(),"y"),"yr","day")))),"")</calculatedColumnFormula>
    </tableColumn>
    <tableColumn id="25" xr3:uid="{A8D7279C-B7DF-485A-8E35-9D7EA65F15D2}" name="TGL.PENSIUN (usia)" dataDxfId="9">
      <calculatedColumnFormula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Row],[JABATAN]],tbl_refJabatan,6,FALSE),"yr","day")-CONVERT(DATEDIF(H6,tglAcuan,"y"),"yr","day"))),(NOW()+(CONVERT(VLOOKUP(Table1[[#This Row],[JABATAN]],tbl_refJabatan,6,FALSE),"yr","day")-CONVERT(DATEDIF(H6,NOW(),"y"),"yr","day")))),"Usia Salah"),"")</calculatedColumnFormula>
    </tableColumn>
    <tableColumn id="31" xr3:uid="{489B0521-91BB-4C34-9725-2A0FF9946183}" name="Column4" dataDxfId="8">
      <calculatedColumnFormula>IF(Table1[[#This Row],[TGL.PENSIUN (usia)]]&lt;&gt;0,TEXT(Table1[[#This Row],[TGL.PENSIUN (usia)]],"yyyy"),"")</calculatedColumnFormula>
    </tableColumn>
    <tableColumn id="26" xr3:uid="{6619D540-B383-4E72-BBB8-F2878EE641C7}" name="TGL. PENSIUN (jabatan)" dataDxfId="7">
      <calculatedColumnFormula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Row],[JABATAN]],tbl_refJabatan,7,FALSE),"yr","day")-CONVERT(DATEDIF(M6,tglAcuan,"y"),"yr","day"))),(NOW()+(CONVERT(VLOOKUP(Table1[[#This Row],[JABATAN]],tbl_refJabatan,7,FALSE),"yr","day")-CONVERT(DATEDIF(M6,NOW(),"y"),"yr","day")))),"tgl SK salah"),"")</calculatedColumnFormula>
    </tableColumn>
    <tableColumn id="32" xr3:uid="{B93FA3E8-93B0-4066-9577-A8D9B4B03752}" name="Column5" dataDxfId="6">
      <calculatedColumnFormula>IF(Table1[[#This Row],[TGL. PENSIUN (jabatan)]]&lt;&gt;0,TEXT(Table1[[#This Row],[TGL. PENSIUN (jabatan)]],"yyyy"),"")</calculatedColumnFormula>
    </tableColumn>
    <tableColumn id="27" xr3:uid="{CF988C1E-6B76-4C9A-BBC8-CEB00268B3AA}" name="TGL.PENSIUN (usia )" dataDxfId="5">
      <calculatedColumnFormula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Row],[JABATAN]],tbl_refJabatan,8,FALSE),"yr","day")-CONVERT(DATEDIF(H6,tglAcuan,"y"),"yr","day"))),(NOW()+(CONVERT(VLOOKUP(Table1[[#This Row],[JABATAN]],tbl_refJabatan,8,FALSE),"yr","day")-CONVERT(DATEDIF(H6,NOW(),"y"),"yr","day")))),"Usia Salah"),"")</calculatedColumnFormula>
    </tableColumn>
    <tableColumn id="33" xr3:uid="{A26A9E76-9159-4227-AB7D-0D7C3BC0FBA8}" name="Column6" dataDxfId="4">
      <calculatedColumnFormula>IF(Table1[[#This Row],[TGL.PENSIUN (usia )]]&lt;&gt;0,TEXT(Table1[[#This Row],[TGL.PENSIUN (usia )]],"yyyy"),"")</calculatedColumnFormula>
    </tableColumn>
    <tableColumn id="28" xr3:uid="{E578E847-FE8B-4B8F-8E44-FA5364952B05}" name="TGL. PENSIUN (jabatan )" dataDxfId="3">
      <calculatedColumnFormula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Row],[JABATAN]],tbl_refJabatan,9,FALSE),"yr","day")-CONVERT(DATEDIF(M6,tglAcuan,"y"),"yr","day"))),(NOW()+(CONVERT(VLOOKUP(Table1[[#This Row],[JABATAN]],tbl_refJabatan,9,FALSE),"yr","day")-CONVERT(DATEDIF(M6,NOW(),"y"),"yr","day")))),"tgl SK salah"),"")</calculatedColumnFormula>
    </tableColumn>
    <tableColumn id="34" xr3:uid="{59EC6FC8-C48F-4D90-82A0-D87A87A5417F}" name="Column7" dataDxfId="2">
      <calculatedColumnFormula>IF(Table1[[#This Row],[TGL. PENSIUN (jabatan )]]&lt;&gt;0,TEXT(Table1[[#This Row],[TGL. PENSIUN (jabatan )]],"yyyy"),"")</calculatedColumnFormula>
    </tableColumn>
    <tableColumn id="22" xr3:uid="{CC23F27A-BCD3-4C7E-B9C7-FC9A336894C4}" name="KET_PENSIUN" dataDxfId="1">
      <calculatedColumnFormula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98D0F-860F-4E4E-94BF-5A7C3FBF92FD}">
  <dimension ref="A1:AD2436"/>
  <sheetViews>
    <sheetView tabSelected="1" zoomScale="55" zoomScaleNormal="55" workbookViewId="0">
      <selection activeCell="D3" sqref="D3"/>
    </sheetView>
  </sheetViews>
  <sheetFormatPr defaultRowHeight="15.75" x14ac:dyDescent="0.25"/>
  <cols>
    <col min="1" max="1" width="8.5703125" style="1" customWidth="1"/>
    <col min="2" max="2" width="19.7109375" style="2" customWidth="1"/>
    <col min="3" max="3" width="22.85546875" style="2" customWidth="1"/>
    <col min="4" max="4" width="38.7109375" style="3" customWidth="1"/>
    <col min="5" max="5" width="41.85546875" style="3" customWidth="1"/>
    <col min="6" max="6" width="16.85546875" style="4" customWidth="1"/>
    <col min="7" max="7" width="23.7109375" style="5" customWidth="1"/>
    <col min="8" max="8" width="19.5703125" style="1" customWidth="1"/>
    <col min="9" max="9" width="49.28515625" style="3" hidden="1" customWidth="1"/>
    <col min="10" max="10" width="17.42578125" style="6" hidden="1" customWidth="1"/>
    <col min="11" max="11" width="18.7109375" style="3" customWidth="1"/>
    <col min="12" max="12" width="48.7109375" style="4" customWidth="1"/>
    <col min="13" max="13" width="16.7109375" style="7" customWidth="1"/>
    <col min="14" max="14" width="34.28515625" style="3" customWidth="1"/>
    <col min="15" max="15" width="29.5703125" style="8" customWidth="1"/>
    <col min="16" max="16" width="19.140625" style="9" customWidth="1"/>
    <col min="17" max="17" width="13.7109375" style="9" customWidth="1"/>
    <col min="18" max="20" width="14.28515625" style="8" customWidth="1"/>
    <col min="21" max="21" width="14.7109375" style="8" customWidth="1"/>
    <col min="22" max="23" width="15" style="8" customWidth="1"/>
    <col min="24" max="25" width="15.5703125" style="8" customWidth="1"/>
    <col min="26" max="29" width="14.140625" style="8" customWidth="1"/>
    <col min="30" max="30" width="12.42578125" style="4" bestFit="1" customWidth="1"/>
    <col min="31" max="16384" width="9.140625" style="8"/>
  </cols>
  <sheetData>
    <row r="1" spans="1:30" ht="18" x14ac:dyDescent="0.25">
      <c r="A1" s="301" t="s">
        <v>4198</v>
      </c>
    </row>
    <row r="2" spans="1:30" ht="16.5" thickBot="1" x14ac:dyDescent="0.3"/>
    <row r="3" spans="1:30" ht="16.5" thickBot="1" x14ac:dyDescent="0.3">
      <c r="L3" s="10" t="s">
        <v>0</v>
      </c>
      <c r="M3" s="11" t="s">
        <v>1</v>
      </c>
      <c r="N3" s="12" t="s">
        <v>2</v>
      </c>
      <c r="P3" s="9">
        <f ca="1">COUNTIF(Q78:Q2428,TEXT(tglAcuan,"yyyy"))</f>
        <v>31</v>
      </c>
      <c r="S3" s="9">
        <f ca="1">COUNTIF(T78:T2428,TEXT(tglAcuan,"yyyy"))</f>
        <v>11</v>
      </c>
      <c r="T3" s="9"/>
      <c r="V3" s="9">
        <f ca="1">COUNTIF(W78:W2428,TEXT(tglAcuan,"yyyy"))</f>
        <v>37</v>
      </c>
      <c r="W3" s="9"/>
      <c r="X3" s="9">
        <f ca="1">COUNTIF(Y78:Y2428,TEXT(tglAcuan,"yyyy"))</f>
        <v>37</v>
      </c>
      <c r="Y3" s="9"/>
      <c r="Z3" s="9">
        <f ca="1">COUNTIF(AA78:AA2428,TEXT(tglAcuan,"yyyy"))</f>
        <v>56</v>
      </c>
      <c r="AA3" s="9"/>
      <c r="AB3" s="9">
        <f ca="1">COUNTIF(AC78:AC2428,TEXT(tglAcuan,"yyyy"))</f>
        <v>81</v>
      </c>
      <c r="AC3" s="9"/>
      <c r="AD3" s="4">
        <f ca="1">COUNTIF(AD78:AD2428,"PENSIUN")</f>
        <v>147</v>
      </c>
    </row>
    <row r="4" spans="1:30" ht="21.75" customHeight="1" thickBot="1" x14ac:dyDescent="0.3">
      <c r="L4" s="13"/>
      <c r="M4" s="14">
        <f ca="1">NOW()</f>
        <v>45349.098911689813</v>
      </c>
      <c r="N4" s="15" t="str">
        <f ca="1">IF(tglAcuan&lt;&gt;0,TEXT(tglAcuan,"DDDD, DD-MM-YYYY"),TEXT(NOW(),"DDDD, DD-MM-YYYY"))</f>
        <v>Tuesday, 27-02-2024</v>
      </c>
      <c r="P4" s="16" t="s">
        <v>3</v>
      </c>
      <c r="Q4" s="17"/>
      <c r="R4" s="18"/>
      <c r="S4" s="18" t="s">
        <v>4</v>
      </c>
      <c r="T4" s="18"/>
      <c r="U4" s="18"/>
      <c r="V4" s="18" t="s">
        <v>5</v>
      </c>
      <c r="W4" s="18"/>
      <c r="X4" s="18"/>
      <c r="Y4" s="19"/>
      <c r="Z4" s="18" t="s">
        <v>6</v>
      </c>
      <c r="AA4" s="20"/>
      <c r="AB4" s="21"/>
      <c r="AC4" s="22"/>
    </row>
    <row r="5" spans="1:30" s="24" customFormat="1" ht="68.25" customHeight="1" x14ac:dyDescent="0.25">
      <c r="A5" s="23" t="s">
        <v>7</v>
      </c>
      <c r="B5" s="24" t="s">
        <v>8</v>
      </c>
      <c r="C5" s="25" t="s">
        <v>9</v>
      </c>
      <c r="D5" s="24" t="s">
        <v>10</v>
      </c>
      <c r="E5" s="24" t="s">
        <v>11</v>
      </c>
      <c r="F5" s="24" t="s">
        <v>12</v>
      </c>
      <c r="G5" s="24" t="s">
        <v>13</v>
      </c>
      <c r="H5" s="25" t="s">
        <v>14</v>
      </c>
      <c r="I5" s="24" t="s">
        <v>15</v>
      </c>
      <c r="J5" s="26" t="s">
        <v>16</v>
      </c>
      <c r="K5" s="24" t="s">
        <v>17</v>
      </c>
      <c r="L5" s="24" t="s">
        <v>18</v>
      </c>
      <c r="M5" s="25" t="s">
        <v>19</v>
      </c>
      <c r="N5" s="24" t="s">
        <v>20</v>
      </c>
      <c r="O5" s="24" t="s">
        <v>21</v>
      </c>
      <c r="P5" s="244" t="s">
        <v>22</v>
      </c>
      <c r="Q5" s="245" t="s">
        <v>23</v>
      </c>
      <c r="R5" s="246" t="s">
        <v>24</v>
      </c>
      <c r="S5" s="246" t="s">
        <v>25</v>
      </c>
      <c r="T5" s="246" t="s">
        <v>26</v>
      </c>
      <c r="U5" s="246" t="s">
        <v>27</v>
      </c>
      <c r="V5" s="246" t="s">
        <v>28</v>
      </c>
      <c r="W5" s="246" t="s">
        <v>29</v>
      </c>
      <c r="X5" s="246" t="s">
        <v>30</v>
      </c>
      <c r="Y5" s="246" t="s">
        <v>31</v>
      </c>
      <c r="Z5" s="246" t="s">
        <v>32</v>
      </c>
      <c r="AA5" s="247" t="s">
        <v>33</v>
      </c>
      <c r="AB5" s="248" t="s">
        <v>34</v>
      </c>
      <c r="AC5" s="24" t="s">
        <v>35</v>
      </c>
      <c r="AD5" s="27" t="s">
        <v>36</v>
      </c>
    </row>
    <row r="6" spans="1:30" s="53" customFormat="1" ht="19.5" customHeight="1" x14ac:dyDescent="0.25">
      <c r="A6" s="43">
        <f>ROW()-5</f>
        <v>1</v>
      </c>
      <c r="B6" s="44" t="s">
        <v>37</v>
      </c>
      <c r="C6" s="44" t="s">
        <v>38</v>
      </c>
      <c r="D6" s="45" t="s">
        <v>39</v>
      </c>
      <c r="E6" s="182" t="s">
        <v>40</v>
      </c>
      <c r="F6" s="43" t="s">
        <v>41</v>
      </c>
      <c r="G6" s="46" t="s">
        <v>42</v>
      </c>
      <c r="H6" s="47">
        <v>25157</v>
      </c>
      <c r="I6" s="45"/>
      <c r="J6" s="48"/>
      <c r="K6" s="49" t="s">
        <v>43</v>
      </c>
      <c r="L6" s="50" t="s">
        <v>44</v>
      </c>
      <c r="M6" s="51">
        <v>43812</v>
      </c>
      <c r="N6" s="52" t="str">
        <f t="shared" ref="N6:N69" ca="1" si="0">IFERROR(IF(H6&lt;&gt;0,IF(tglAcuan&lt;&gt;0,DATEDIF(H6,tglAcuan,"y")&amp;" Tahun "&amp;DATEDIF(H6,tglAcuan,"ym")&amp;" Bulan "&amp;DATEDIF(H6,tglAcuan,"md")&amp;" hari",DATEDIF(H6,NOW(),"y")&amp;" Tahun "&amp;DATEDIF(H6,NOW(),"ym")&amp;" Bulan "&amp;DATEDIF(H6,NOW(),"md")&amp;" hari"),"tgl lahir salah/ null"),"tgl lahir salah")</f>
        <v>55 Tahun 3 Bulan 12 hari</v>
      </c>
      <c r="O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Row],[JABATAN]],tbl_refJabatan,2,FALSE),"yr","day")-CONVERT(DATEDIF(H6,tglAcuan,"y"),"yr","day"))),(NOW()+(CONVERT(VLOOKUP(Table1[[#This Row],[JABATAN]],tbl_refJabatan,2,FALSE),"yr","day")-CONVERT(DATEDIF(H6,NOW(),"y"),"yr","day")))),"Usia Salah"),"")</f>
        <v>25260.348911689813</v>
      </c>
      <c r="Q6" s="167" t="str">
        <f ca="1">IF(Table1[[#This Row],[TGL. PENSIUN (usia)]]&lt;&gt;0,TEXT(Table1[[#This Row],[TGL. PENSIUN (usia)]],"yyyy"),"")</f>
        <v>1969</v>
      </c>
      <c r="R6" s="166">
        <f ca="1">IF(AND(Table1[[#This Row],[TGL. PENSIUN (usia)]]&lt;&gt;"",Table1[[#This Row],[TGL. PENSIUN (usia)]]&lt;&gt;"USIA SALAH"),IF(tglAcuan&lt;&gt;0,(INT(CONVERT(VLOOKUP(Table1[[#This Row],[JABATAN]],tbl_refJabatan,2,FALSE),"yr","day")-CONVERT(DATEDIF(H6,tglAcuan,"y"),"yr","day"))),(INT(CONVERT(VLOOKUP(Table1[[#This Row],[JABATAN]],tbl_refJabatan,2,FALSE),"yr","day")-CONVERT(DATEDIF(H6,NOW(),"y"),"yr","day")))),"")</f>
        <v>-20089</v>
      </c>
      <c r="S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Row],[JABATAN]],tbl_refJabatan,4,FALSE),"yr","day")-CONVERT(DATEDIF(H6,tglAcuan,"y"),"yr","day"))),(NOW()+(CONVERT(VLOOKUP(Table1[[#This Row],[JABATAN]],tbl_refJabatan,4,FALSE),"yr","day")-CONVERT(DATEDIF(H6,NOW(),"y"),"yr","day")))),"Usia Salah"),"")</f>
        <v>25260.348911689813</v>
      </c>
      <c r="T6" s="167" t="str">
        <f ca="1">IF(Table1[[#This Row],[TGL. PENSIUN ( usia )]]&lt;&gt;0,TEXT(Table1[[#This Row],[TGL. PENSIUN ( usia )]],"yyyy"),"")</f>
        <v>1969</v>
      </c>
      <c r="U6" s="166">
        <f ca="1">IF(AND(Table1[[#This Row],[TGL. PENSIUN (usia)]]&lt;&gt;"",Table1[[#This Row],[TGL. PENSIUN (usia)]]&lt;&gt;"USIA SALAH"),IF(tglAcuan&lt;&gt;0,(INT(CONVERT(VLOOKUP(Table1[[#This Row],[JABATAN]],tbl_refJabatan,4,FALSE),"yr","day")-CONVERT(DATEDIF(H6,tglAcuan,"y"),"yr","day"))),(INT(CONVERT(VLOOKUP(Table1[[#This Row],[JABATAN]],tbl_refJabatan,4,FALSE),"yr","day")-CONVERT(DATEDIF(H6,NOW(),"y"),"yr","day")))),"")</f>
        <v>-20089</v>
      </c>
      <c r="V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Row],[JABATAN]],tbl_refJabatan,6,FALSE),"yr","day")-CONVERT(DATEDIF(H6,tglAcuan,"y"),"yr","day"))),(NOW()+(CONVERT(VLOOKUP(Table1[[#This Row],[JABATAN]],tbl_refJabatan,6,FALSE),"yr","day")-CONVERT(DATEDIF(H6,NOW(),"y"),"yr","day")))),"Usia Salah"),"")</f>
        <v>25260.348911689813</v>
      </c>
      <c r="W6" s="167" t="str">
        <f ca="1">IF(Table1[[#This Row],[TGL.PENSIUN (usia)]]&lt;&gt;0,TEXT(Table1[[#This Row],[TGL.PENSIUN (usia)]],"yyyy"),"")</f>
        <v>1969</v>
      </c>
      <c r="X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Row],[JABATAN]],tbl_refJabatan,7,FALSE),"yr","day")-CONVERT(DATEDIF(M6,tglAcuan,"y"),"yr","day"))),(NOW()+(CONVERT(VLOOKUP(Table1[[#This Row],[JABATAN]],tbl_refJabatan,7,FALSE),"yr","day")-CONVERT(DATEDIF(M6,NOW(),"y"),"yr","day")))),"tgl SK salah"),"")</f>
        <v>43888.098911689813</v>
      </c>
      <c r="Y6" s="167" t="str">
        <f ca="1">IF(Table1[[#This Row],[TGL. PENSIUN (jabatan)]]&lt;&gt;0,TEXT(Table1[[#This Row],[TGL. PENSIUN (jabatan)]],"yyyy"),"")</f>
        <v>2020</v>
      </c>
      <c r="Z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Row],[JABATAN]],tbl_refJabatan,8,FALSE),"yr","day")-CONVERT(DATEDIF(H6,tglAcuan,"y"),"yr","day"))),(NOW()+(CONVERT(VLOOKUP(Table1[[#This Row],[JABATAN]],tbl_refJabatan,8,FALSE),"yr","day")-CONVERT(DATEDIF(H6,NOW(),"y"),"yr","day")))),"Usia Salah"),"")</f>
        <v>25260.348911689813</v>
      </c>
      <c r="AA6" s="167" t="str">
        <f ca="1">IF(Table1[[#This Row],[TGL.PENSIUN (usia )]]&lt;&gt;0,TEXT(Table1[[#This Row],[TGL.PENSIUN (usia )]],"yyyy"),"")</f>
        <v>1969</v>
      </c>
      <c r="AB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Row],[JABATAN]],tbl_refJabatan,9,FALSE),"yr","day")-CONVERT(DATEDIF(M6,tglAcuan,"y"),"yr","day"))),(NOW()+(CONVERT(VLOOKUP(Table1[[#This Row],[JABATAN]],tbl_refJabatan,9,FALSE),"yr","day")-CONVERT(DATEDIF(M6,NOW(),"y"),"yr","day")))),"tgl SK salah"),"")</f>
        <v>43888.098911689813</v>
      </c>
      <c r="AC6" s="167" t="str">
        <f ca="1">IF(Table1[[#This Row],[TGL. PENSIUN (jabatan )]]&lt;&gt;0,TEXT(Table1[[#This Row],[TGL. PENSIUN (jabatan )]],"yyyy"),"")</f>
        <v>2020</v>
      </c>
      <c r="AD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" spans="1:30" s="53" customFormat="1" ht="19.5" customHeight="1" x14ac:dyDescent="0.25">
      <c r="A7" s="43">
        <f t="shared" ref="A7:A70" si="1">ROW()-5</f>
        <v>2</v>
      </c>
      <c r="B7" s="44" t="s">
        <v>37</v>
      </c>
      <c r="C7" s="44" t="s">
        <v>38</v>
      </c>
      <c r="D7" s="45" t="s">
        <v>45</v>
      </c>
      <c r="E7" s="182" t="s">
        <v>46</v>
      </c>
      <c r="F7" s="43" t="s">
        <v>41</v>
      </c>
      <c r="G7" s="46" t="s">
        <v>42</v>
      </c>
      <c r="H7" s="47">
        <v>26730</v>
      </c>
      <c r="I7" s="45"/>
      <c r="J7" s="48"/>
      <c r="K7" s="49" t="s">
        <v>43</v>
      </c>
      <c r="L7" s="50" t="s">
        <v>47</v>
      </c>
      <c r="M7" s="51">
        <v>43530</v>
      </c>
      <c r="N7" s="52" t="str">
        <f t="shared" ca="1" si="0"/>
        <v>50 Tahun 11 Bulan 20 hari</v>
      </c>
      <c r="O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21 Hari </v>
      </c>
      <c r="P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Row],[JABATAN]],tbl_refJabatan,2,FALSE),"yr","day")-CONVERT(DATEDIF(H7,tglAcuan,"y"),"yr","day"))),(NOW()+(CONVERT(VLOOKUP(Table1[[#This Row],[JABATAN]],tbl_refJabatan,2,FALSE),"yr","day")-CONVERT(DATEDIF(H7,NOW(),"y"),"yr","day")))),"Usia Salah"),"")</f>
        <v>27086.598911689813</v>
      </c>
      <c r="Q7" s="167" t="str">
        <f ca="1">IF(Table1[[#This Row],[TGL. PENSIUN (usia)]]&lt;&gt;0,TEXT(Table1[[#This Row],[TGL. PENSIUN (usia)]],"yyyy"),"")</f>
        <v>1974</v>
      </c>
      <c r="R7" s="166">
        <f ca="1">IF(AND(Table1[[#This Row],[TGL. PENSIUN (usia)]]&lt;&gt;"",Table1[[#This Row],[TGL. PENSIUN (usia)]]&lt;&gt;"USIA SALAH"),IF(tglAcuan&lt;&gt;0,(INT(CONVERT(VLOOKUP(Table1[[#This Row],[JABATAN]],tbl_refJabatan,2,FALSE),"yr","day")-CONVERT(DATEDIF(H7,tglAcuan,"y"),"yr","day"))),(INT(CONVERT(VLOOKUP(Table1[[#This Row],[JABATAN]],tbl_refJabatan,2,FALSE),"yr","day")-CONVERT(DATEDIF(H7,NOW(),"y"),"yr","day")))),"")</f>
        <v>-18263</v>
      </c>
      <c r="S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Row],[JABATAN]],tbl_refJabatan,4,FALSE),"yr","day")-CONVERT(DATEDIF(H7,tglAcuan,"y"),"yr","day"))),(NOW()+(CONVERT(VLOOKUP(Table1[[#This Row],[JABATAN]],tbl_refJabatan,4,FALSE),"yr","day")-CONVERT(DATEDIF(H7,NOW(),"y"),"yr","day")))),"Usia Salah"),"")</f>
        <v>27086.598911689813</v>
      </c>
      <c r="T7" s="167" t="str">
        <f ca="1">IF(Table1[[#This Row],[TGL. PENSIUN ( usia )]]&lt;&gt;0,TEXT(Table1[[#This Row],[TGL. PENSIUN ( usia )]],"yyyy"),"")</f>
        <v>1974</v>
      </c>
      <c r="U7" s="166">
        <f ca="1">IF(AND(Table1[[#This Row],[TGL. PENSIUN (usia)]]&lt;&gt;"",Table1[[#This Row],[TGL. PENSIUN (usia)]]&lt;&gt;"USIA SALAH"),IF(tglAcuan&lt;&gt;0,(INT(CONVERT(VLOOKUP(Table1[[#This Row],[JABATAN]],tbl_refJabatan,4,FALSE),"yr","day")-CONVERT(DATEDIF(H7,tglAcuan,"y"),"yr","day"))),(INT(CONVERT(VLOOKUP(Table1[[#This Row],[JABATAN]],tbl_refJabatan,4,FALSE),"yr","day")-CONVERT(DATEDIF(H7,NOW(),"y"),"yr","day")))),"")</f>
        <v>-18263</v>
      </c>
      <c r="V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Row],[JABATAN]],tbl_refJabatan,6,FALSE),"yr","day")-CONVERT(DATEDIF(H7,tglAcuan,"y"),"yr","day"))),(NOW()+(CONVERT(VLOOKUP(Table1[[#This Row],[JABATAN]],tbl_refJabatan,6,FALSE),"yr","day")-CONVERT(DATEDIF(H7,NOW(),"y"),"yr","day")))),"Usia Salah"),"")</f>
        <v>27086.598911689813</v>
      </c>
      <c r="W7" s="167" t="str">
        <f ca="1">IF(Table1[[#This Row],[TGL.PENSIUN (usia)]]&lt;&gt;0,TEXT(Table1[[#This Row],[TGL.PENSIUN (usia)]],"yyyy"),"")</f>
        <v>1974</v>
      </c>
      <c r="X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Row],[JABATAN]],tbl_refJabatan,7,FALSE),"yr","day")-CONVERT(DATEDIF(M7,tglAcuan,"y"),"yr","day"))),(NOW()+(CONVERT(VLOOKUP(Table1[[#This Row],[JABATAN]],tbl_refJabatan,7,FALSE),"yr","day")-CONVERT(DATEDIF(M7,NOW(),"y"),"yr","day")))),"tgl SK salah"),"")</f>
        <v>43888.098911689813</v>
      </c>
      <c r="Y7" s="167" t="str">
        <f ca="1">IF(Table1[[#This Row],[TGL. PENSIUN (jabatan)]]&lt;&gt;0,TEXT(Table1[[#This Row],[TGL. PENSIUN (jabatan)]],"yyyy"),"")</f>
        <v>2020</v>
      </c>
      <c r="Z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Row],[JABATAN]],tbl_refJabatan,8,FALSE),"yr","day")-CONVERT(DATEDIF(H7,tglAcuan,"y"),"yr","day"))),(NOW()+(CONVERT(VLOOKUP(Table1[[#This Row],[JABATAN]],tbl_refJabatan,8,FALSE),"yr","day")-CONVERT(DATEDIF(H7,NOW(),"y"),"yr","day")))),"Usia Salah"),"")</f>
        <v>27086.598911689813</v>
      </c>
      <c r="AA7" s="167" t="str">
        <f ca="1">IF(Table1[[#This Row],[TGL.PENSIUN (usia )]]&lt;&gt;0,TEXT(Table1[[#This Row],[TGL.PENSIUN (usia )]],"yyyy"),"")</f>
        <v>1974</v>
      </c>
      <c r="AB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Row],[JABATAN]],tbl_refJabatan,9,FALSE),"yr","day")-CONVERT(DATEDIF(M7,tglAcuan,"y"),"yr","day"))),(NOW()+(CONVERT(VLOOKUP(Table1[[#This Row],[JABATAN]],tbl_refJabatan,9,FALSE),"yr","day")-CONVERT(DATEDIF(M7,NOW(),"y"),"yr","day")))),"tgl SK salah"),"")</f>
        <v>43888.098911689813</v>
      </c>
      <c r="AC7" s="167" t="str">
        <f ca="1">IF(Table1[[#This Row],[TGL. PENSIUN (jabatan )]]&lt;&gt;0,TEXT(Table1[[#This Row],[TGL. PENSIUN (jabatan )]],"yyyy"),"")</f>
        <v>2020</v>
      </c>
      <c r="AD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" spans="1:30" s="53" customFormat="1" ht="19.5" customHeight="1" x14ac:dyDescent="0.25">
      <c r="A8" s="43">
        <f t="shared" si="1"/>
        <v>3</v>
      </c>
      <c r="B8" s="44" t="s">
        <v>37</v>
      </c>
      <c r="C8" s="44" t="s">
        <v>38</v>
      </c>
      <c r="D8" s="45" t="s">
        <v>48</v>
      </c>
      <c r="E8" s="182" t="s">
        <v>49</v>
      </c>
      <c r="F8" s="43" t="s">
        <v>50</v>
      </c>
      <c r="G8" s="46" t="s">
        <v>42</v>
      </c>
      <c r="H8" s="47">
        <v>28246</v>
      </c>
      <c r="I8" s="45"/>
      <c r="J8" s="48"/>
      <c r="K8" s="49" t="s">
        <v>43</v>
      </c>
      <c r="L8" s="50" t="s">
        <v>51</v>
      </c>
      <c r="M8" s="51">
        <v>43462</v>
      </c>
      <c r="N8" s="52" t="str">
        <f t="shared" ca="1" si="0"/>
        <v>46 Tahun 9 Bulan 26 hari</v>
      </c>
      <c r="O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Row],[JABATAN]],tbl_refJabatan,2,FALSE),"yr","day")-CONVERT(DATEDIF(H8,tglAcuan,"y"),"yr","day"))),(NOW()+(CONVERT(VLOOKUP(Table1[[#This Row],[JABATAN]],tbl_refJabatan,2,FALSE),"yr","day")-CONVERT(DATEDIF(H8,NOW(),"y"),"yr","day")))),"Usia Salah"),"")</f>
        <v>50462.598911689813</v>
      </c>
      <c r="Q8" s="167" t="str">
        <f ca="1">IF(Table1[[#This Row],[TGL. PENSIUN (usia)]]&lt;&gt;0,TEXT(Table1[[#This Row],[TGL. PENSIUN (usia)]],"yyyy"),"")</f>
        <v>2038</v>
      </c>
      <c r="R8" s="166">
        <f ca="1">IF(AND(Table1[[#This Row],[TGL. PENSIUN (usia)]]&lt;&gt;"",Table1[[#This Row],[TGL. PENSIUN (usia)]]&lt;&gt;"USIA SALAH"),IF(tglAcuan&lt;&gt;0,(INT(CONVERT(VLOOKUP(Table1[[#This Row],[JABATAN]],tbl_refJabatan,2,FALSE),"yr","day")-CONVERT(DATEDIF(H8,tglAcuan,"y"),"yr","day"))),(INT(CONVERT(VLOOKUP(Table1[[#This Row],[JABATAN]],tbl_refJabatan,2,FALSE),"yr","day")-CONVERT(DATEDIF(H8,NOW(),"y"),"yr","day")))),"")</f>
        <v>5113</v>
      </c>
      <c r="S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Row],[JABATAN]],tbl_refJabatan,4,FALSE),"yr","day")-CONVERT(DATEDIF(H8,tglAcuan,"y"),"yr","day"))),(NOW()+(CONVERT(VLOOKUP(Table1[[#This Row],[JABATAN]],tbl_refJabatan,4,FALSE),"yr","day")-CONVERT(DATEDIF(H8,NOW(),"y"),"yr","day")))),"Usia Salah"),"")</f>
        <v>50462.598911689813</v>
      </c>
      <c r="T8" s="167" t="str">
        <f ca="1">IF(Table1[[#This Row],[TGL. PENSIUN ( usia )]]&lt;&gt;0,TEXT(Table1[[#This Row],[TGL. PENSIUN ( usia )]],"yyyy"),"")</f>
        <v>2038</v>
      </c>
      <c r="U8" s="166">
        <f ca="1">IF(AND(Table1[[#This Row],[TGL. PENSIUN (usia)]]&lt;&gt;"",Table1[[#This Row],[TGL. PENSIUN (usia)]]&lt;&gt;"USIA SALAH"),IF(tglAcuan&lt;&gt;0,(INT(CONVERT(VLOOKUP(Table1[[#This Row],[JABATAN]],tbl_refJabatan,4,FALSE),"yr","day")-CONVERT(DATEDIF(H8,tglAcuan,"y"),"yr","day"))),(INT(CONVERT(VLOOKUP(Table1[[#This Row],[JABATAN]],tbl_refJabatan,4,FALSE),"yr","day")-CONVERT(DATEDIF(H8,NOW(),"y"),"yr","day")))),"")</f>
        <v>5113</v>
      </c>
      <c r="V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Row],[JABATAN]],tbl_refJabatan,6,FALSE),"yr","day")-CONVERT(DATEDIF(H8,tglAcuan,"y"),"yr","day"))),(NOW()+(CONVERT(VLOOKUP(Table1[[#This Row],[JABATAN]],tbl_refJabatan,6,FALSE),"yr","day")-CONVERT(DATEDIF(H8,NOW(),"y"),"yr","day")))),"Usia Salah"),"")</f>
        <v>49001.598911689813</v>
      </c>
      <c r="W8" s="167" t="str">
        <f ca="1">IF(Table1[[#This Row],[TGL.PENSIUN (usia)]]&lt;&gt;0,TEXT(Table1[[#This Row],[TGL.PENSIUN (usia)]],"yyyy"),"")</f>
        <v>2034</v>
      </c>
      <c r="X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Row],[JABATAN]],tbl_refJabatan,7,FALSE),"yr","day")-CONVERT(DATEDIF(M8,tglAcuan,"y"),"yr","day"))),(NOW()+(CONVERT(VLOOKUP(Table1[[#This Row],[JABATAN]],tbl_refJabatan,7,FALSE),"yr","day")-CONVERT(DATEDIF(M8,NOW(),"y"),"yr","day")))),"tgl SK salah"),"")</f>
        <v>50827.848911689813</v>
      </c>
      <c r="Y8" s="167" t="str">
        <f ca="1">IF(Table1[[#This Row],[TGL. PENSIUN (jabatan)]]&lt;&gt;0,TEXT(Table1[[#This Row],[TGL. PENSIUN (jabatan)]],"yyyy"),"")</f>
        <v>2039</v>
      </c>
      <c r="Z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Row],[JABATAN]],tbl_refJabatan,8,FALSE),"yr","day")-CONVERT(DATEDIF(H8,tglAcuan,"y"),"yr","day"))),(NOW()+(CONVERT(VLOOKUP(Table1[[#This Row],[JABATAN]],tbl_refJabatan,8,FALSE),"yr","day")-CONVERT(DATEDIF(H8,NOW(),"y"),"yr","day")))),"Usia Salah"),"")</f>
        <v>49001.598911689813</v>
      </c>
      <c r="AA8" s="167" t="str">
        <f ca="1">IF(Table1[[#This Row],[TGL.PENSIUN (usia )]]&lt;&gt;0,TEXT(Table1[[#This Row],[TGL.PENSIUN (usia )]],"yyyy"),"")</f>
        <v>2034</v>
      </c>
      <c r="AB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Row],[JABATAN]],tbl_refJabatan,9,FALSE),"yr","day")-CONVERT(DATEDIF(M8,tglAcuan,"y"),"yr","day"))),(NOW()+(CONVERT(VLOOKUP(Table1[[#This Row],[JABATAN]],tbl_refJabatan,9,FALSE),"yr","day")-CONVERT(DATEDIF(M8,NOW(),"y"),"yr","day")))),"tgl SK salah"),"")</f>
        <v>50827.848911689813</v>
      </c>
      <c r="AC8" s="167" t="str">
        <f ca="1">IF(Table1[[#This Row],[TGL. PENSIUN (jabatan )]]&lt;&gt;0,TEXT(Table1[[#This Row],[TGL. PENSIUN (jabatan )]],"yyyy"),"")</f>
        <v>2039</v>
      </c>
      <c r="AD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" spans="1:30" s="53" customFormat="1" ht="19.5" customHeight="1" x14ac:dyDescent="0.25">
      <c r="A9" s="43">
        <f t="shared" si="1"/>
        <v>4</v>
      </c>
      <c r="B9" s="44" t="s">
        <v>37</v>
      </c>
      <c r="C9" s="44" t="s">
        <v>38</v>
      </c>
      <c r="D9" s="45" t="s">
        <v>52</v>
      </c>
      <c r="E9" s="182" t="s">
        <v>53</v>
      </c>
      <c r="F9" s="43" t="s">
        <v>41</v>
      </c>
      <c r="G9" s="46" t="s">
        <v>42</v>
      </c>
      <c r="H9" s="47">
        <v>23775</v>
      </c>
      <c r="I9" s="45"/>
      <c r="J9" s="48"/>
      <c r="K9" s="49" t="s">
        <v>43</v>
      </c>
      <c r="L9" s="50" t="s">
        <v>51</v>
      </c>
      <c r="M9" s="51">
        <v>43462</v>
      </c>
      <c r="N9" s="52" t="str">
        <f t="shared" ca="1" si="0"/>
        <v>59 Tahun 0 Bulan 25 hari</v>
      </c>
      <c r="O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Row],[JABATAN]],tbl_refJabatan,2,FALSE),"yr","day")-CONVERT(DATEDIF(H9,tglAcuan,"y"),"yr","day"))),(NOW()+(CONVERT(VLOOKUP(Table1[[#This Row],[JABATAN]],tbl_refJabatan,2,FALSE),"yr","day")-CONVERT(DATEDIF(H9,NOW(),"y"),"yr","day")))),"Usia Salah"),"")</f>
        <v>45714.348911689813</v>
      </c>
      <c r="Q9" s="167" t="str">
        <f ca="1">IF(Table1[[#This Row],[TGL. PENSIUN (usia)]]&lt;&gt;0,TEXT(Table1[[#This Row],[TGL. PENSIUN (usia)]],"yyyy"),"")</f>
        <v>2025</v>
      </c>
      <c r="R9" s="166">
        <f ca="1">IF(AND(Table1[[#This Row],[TGL. PENSIUN (usia)]]&lt;&gt;"",Table1[[#This Row],[TGL. PENSIUN (usia)]]&lt;&gt;"USIA SALAH"),IF(tglAcuan&lt;&gt;0,(INT(CONVERT(VLOOKUP(Table1[[#This Row],[JABATAN]],tbl_refJabatan,2,FALSE),"yr","day")-CONVERT(DATEDIF(H9,tglAcuan,"y"),"yr","day"))),(INT(CONVERT(VLOOKUP(Table1[[#This Row],[JABATAN]],tbl_refJabatan,2,FALSE),"yr","day")-CONVERT(DATEDIF(H9,NOW(),"y"),"yr","day")))),"")</f>
        <v>365</v>
      </c>
      <c r="S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Row],[JABATAN]],tbl_refJabatan,4,FALSE),"yr","day")-CONVERT(DATEDIF(H9,tglAcuan,"y"),"yr","day"))),(NOW()+(CONVERT(VLOOKUP(Table1[[#This Row],[JABATAN]],tbl_refJabatan,4,FALSE),"yr","day")-CONVERT(DATEDIF(H9,NOW(),"y"),"yr","day")))),"Usia Salah"),"")</f>
        <v>45714.348911689813</v>
      </c>
      <c r="T9" s="167" t="str">
        <f ca="1">IF(Table1[[#This Row],[TGL. PENSIUN ( usia )]]&lt;&gt;0,TEXT(Table1[[#This Row],[TGL. PENSIUN ( usia )]],"yyyy"),"")</f>
        <v>2025</v>
      </c>
      <c r="U9" s="166">
        <f ca="1">IF(AND(Table1[[#This Row],[TGL. PENSIUN (usia)]]&lt;&gt;"",Table1[[#This Row],[TGL. PENSIUN (usia)]]&lt;&gt;"USIA SALAH"),IF(tglAcuan&lt;&gt;0,(INT(CONVERT(VLOOKUP(Table1[[#This Row],[JABATAN]],tbl_refJabatan,4,FALSE),"yr","day")-CONVERT(DATEDIF(H9,tglAcuan,"y"),"yr","day"))),(INT(CONVERT(VLOOKUP(Table1[[#This Row],[JABATAN]],tbl_refJabatan,4,FALSE),"yr","day")-CONVERT(DATEDIF(H9,NOW(),"y"),"yr","day")))),"")</f>
        <v>365</v>
      </c>
      <c r="V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Row],[JABATAN]],tbl_refJabatan,6,FALSE),"yr","day")-CONVERT(DATEDIF(H9,tglAcuan,"y"),"yr","day"))),(NOW()+(CONVERT(VLOOKUP(Table1[[#This Row],[JABATAN]],tbl_refJabatan,6,FALSE),"yr","day")-CONVERT(DATEDIF(H9,NOW(),"y"),"yr","day")))),"Usia Salah"),"")</f>
        <v>44253.348911689813</v>
      </c>
      <c r="W9" s="167" t="str">
        <f ca="1">IF(Table1[[#This Row],[TGL.PENSIUN (usia)]]&lt;&gt;0,TEXT(Table1[[#This Row],[TGL.PENSIUN (usia)]],"yyyy"),"")</f>
        <v>2021</v>
      </c>
      <c r="X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Row],[JABATAN]],tbl_refJabatan,7,FALSE),"yr","day")-CONVERT(DATEDIF(M9,tglAcuan,"y"),"yr","day"))),(NOW()+(CONVERT(VLOOKUP(Table1[[#This Row],[JABATAN]],tbl_refJabatan,7,FALSE),"yr","day")-CONVERT(DATEDIF(M9,NOW(),"y"),"yr","day")))),"tgl SK salah"),"")</f>
        <v>50827.848911689813</v>
      </c>
      <c r="Y9" s="167" t="str">
        <f ca="1">IF(Table1[[#This Row],[TGL. PENSIUN (jabatan)]]&lt;&gt;0,TEXT(Table1[[#This Row],[TGL. PENSIUN (jabatan)]],"yyyy"),"")</f>
        <v>2039</v>
      </c>
      <c r="Z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Row],[JABATAN]],tbl_refJabatan,8,FALSE),"yr","day")-CONVERT(DATEDIF(H9,tglAcuan,"y"),"yr","day"))),(NOW()+(CONVERT(VLOOKUP(Table1[[#This Row],[JABATAN]],tbl_refJabatan,8,FALSE),"yr","day")-CONVERT(DATEDIF(H9,NOW(),"y"),"yr","day")))),"Usia Salah"),"")</f>
        <v>44253.348911689813</v>
      </c>
      <c r="AA9" s="167" t="str">
        <f ca="1">IF(Table1[[#This Row],[TGL.PENSIUN (usia )]]&lt;&gt;0,TEXT(Table1[[#This Row],[TGL.PENSIUN (usia )]],"yyyy"),"")</f>
        <v>2021</v>
      </c>
      <c r="AB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Row],[JABATAN]],tbl_refJabatan,9,FALSE),"yr","day")-CONVERT(DATEDIF(M9,tglAcuan,"y"),"yr","day"))),(NOW()+(CONVERT(VLOOKUP(Table1[[#This Row],[JABATAN]],tbl_refJabatan,9,FALSE),"yr","day")-CONVERT(DATEDIF(M9,NOW(),"y"),"yr","day")))),"tgl SK salah"),"")</f>
        <v>50827.848911689813</v>
      </c>
      <c r="AC9" s="167" t="str">
        <f ca="1">IF(Table1[[#This Row],[TGL. PENSIUN (jabatan )]]&lt;&gt;0,TEXT(Table1[[#This Row],[TGL. PENSIUN (jabatan )]],"yyyy"),"")</f>
        <v>2039</v>
      </c>
      <c r="AD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" spans="1:30" s="53" customFormat="1" ht="19.5" customHeight="1" x14ac:dyDescent="0.25">
      <c r="A10" s="43">
        <f t="shared" si="1"/>
        <v>5</v>
      </c>
      <c r="B10" s="44" t="s">
        <v>37</v>
      </c>
      <c r="C10" s="44" t="s">
        <v>38</v>
      </c>
      <c r="D10" s="45" t="s">
        <v>54</v>
      </c>
      <c r="E10" s="182" t="s">
        <v>55</v>
      </c>
      <c r="F10" s="43" t="s">
        <v>41</v>
      </c>
      <c r="G10" s="46" t="s">
        <v>42</v>
      </c>
      <c r="H10" s="47">
        <v>25339</v>
      </c>
      <c r="I10" s="45"/>
      <c r="J10" s="48"/>
      <c r="K10" s="50" t="s">
        <v>56</v>
      </c>
      <c r="L10" s="50" t="s">
        <v>47</v>
      </c>
      <c r="M10" s="51">
        <v>43530</v>
      </c>
      <c r="N10" s="52" t="str">
        <f t="shared" ca="1" si="0"/>
        <v>54 Tahun 9 Bulan 11 hari</v>
      </c>
      <c r="O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21 Hari </v>
      </c>
      <c r="P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Row],[JABATAN]],tbl_refJabatan,2,FALSE),"yr","day")-CONVERT(DATEDIF(H10,tglAcuan,"y"),"yr","day"))),(NOW()+(CONVERT(VLOOKUP(Table1[[#This Row],[JABATAN]],tbl_refJabatan,2,FALSE),"yr","day")-CONVERT(DATEDIF(H10,NOW(),"y"),"yr","day")))),"Usia Salah"),"")</f>
        <v>47540.598911689813</v>
      </c>
      <c r="Q10" s="167" t="str">
        <f ca="1">IF(Table1[[#This Row],[TGL. PENSIUN (usia)]]&lt;&gt;0,TEXT(Table1[[#This Row],[TGL. PENSIUN (usia)]],"yyyy"),"")</f>
        <v>2030</v>
      </c>
      <c r="R10" s="166">
        <f ca="1">IF(AND(Table1[[#This Row],[TGL. PENSIUN (usia)]]&lt;&gt;"",Table1[[#This Row],[TGL. PENSIUN (usia)]]&lt;&gt;"USIA SALAH"),IF(tglAcuan&lt;&gt;0,(INT(CONVERT(VLOOKUP(Table1[[#This Row],[JABATAN]],tbl_refJabatan,2,FALSE),"yr","day")-CONVERT(DATEDIF(H10,tglAcuan,"y"),"yr","day"))),(INT(CONVERT(VLOOKUP(Table1[[#This Row],[JABATAN]],tbl_refJabatan,2,FALSE),"yr","day")-CONVERT(DATEDIF(H10,NOW(),"y"),"yr","day")))),"")</f>
        <v>2191</v>
      </c>
      <c r="S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Row],[JABATAN]],tbl_refJabatan,4,FALSE),"yr","day")-CONVERT(DATEDIF(H10,tglAcuan,"y"),"yr","day"))),(NOW()+(CONVERT(VLOOKUP(Table1[[#This Row],[JABATAN]],tbl_refJabatan,4,FALSE),"yr","day")-CONVERT(DATEDIF(H10,NOW(),"y"),"yr","day")))),"Usia Salah"),"")</f>
        <v>47540.598911689813</v>
      </c>
      <c r="T10" s="167" t="str">
        <f ca="1">IF(Table1[[#This Row],[TGL. PENSIUN ( usia )]]&lt;&gt;0,TEXT(Table1[[#This Row],[TGL. PENSIUN ( usia )]],"yyyy"),"")</f>
        <v>2030</v>
      </c>
      <c r="U10" s="166">
        <f ca="1">IF(AND(Table1[[#This Row],[TGL. PENSIUN (usia)]]&lt;&gt;"",Table1[[#This Row],[TGL. PENSIUN (usia)]]&lt;&gt;"USIA SALAH"),IF(tglAcuan&lt;&gt;0,(INT(CONVERT(VLOOKUP(Table1[[#This Row],[JABATAN]],tbl_refJabatan,4,FALSE),"yr","day")-CONVERT(DATEDIF(H10,tglAcuan,"y"),"yr","day"))),(INT(CONVERT(VLOOKUP(Table1[[#This Row],[JABATAN]],tbl_refJabatan,4,FALSE),"yr","day")-CONVERT(DATEDIF(H10,NOW(),"y"),"yr","day")))),"")</f>
        <v>2191</v>
      </c>
      <c r="V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Row],[JABATAN]],tbl_refJabatan,6,FALSE),"yr","day")-CONVERT(DATEDIF(H10,tglAcuan,"y"),"yr","day"))),(NOW()+(CONVERT(VLOOKUP(Table1[[#This Row],[JABATAN]],tbl_refJabatan,6,FALSE),"yr","day")-CONVERT(DATEDIF(H10,NOW(),"y"),"yr","day")))),"Usia Salah"),"")</f>
        <v>46079.598911689813</v>
      </c>
      <c r="W10" s="167" t="str">
        <f ca="1">IF(Table1[[#This Row],[TGL.PENSIUN (usia)]]&lt;&gt;0,TEXT(Table1[[#This Row],[TGL.PENSIUN (usia)]],"yyyy"),"")</f>
        <v>2026</v>
      </c>
      <c r="X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Row],[JABATAN]],tbl_refJabatan,7,FALSE),"yr","day")-CONVERT(DATEDIF(M10,tglAcuan,"y"),"yr","day"))),(NOW()+(CONVERT(VLOOKUP(Table1[[#This Row],[JABATAN]],tbl_refJabatan,7,FALSE),"yr","day")-CONVERT(DATEDIF(M10,NOW(),"y"),"yr","day")))),"tgl SK salah"),"")</f>
        <v>51193.098911689813</v>
      </c>
      <c r="Y10" s="167" t="str">
        <f ca="1">IF(Table1[[#This Row],[TGL. PENSIUN (jabatan)]]&lt;&gt;0,TEXT(Table1[[#This Row],[TGL. PENSIUN (jabatan)]],"yyyy"),"")</f>
        <v>2040</v>
      </c>
      <c r="Z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Row],[JABATAN]],tbl_refJabatan,8,FALSE),"yr","day")-CONVERT(DATEDIF(H10,tglAcuan,"y"),"yr","day"))),(NOW()+(CONVERT(VLOOKUP(Table1[[#This Row],[JABATAN]],tbl_refJabatan,8,FALSE),"yr","day")-CONVERT(DATEDIF(H10,NOW(),"y"),"yr","day")))),"Usia Salah"),"")</f>
        <v>46079.598911689813</v>
      </c>
      <c r="AA10" s="167" t="str">
        <f ca="1">IF(Table1[[#This Row],[TGL.PENSIUN (usia )]]&lt;&gt;0,TEXT(Table1[[#This Row],[TGL.PENSIUN (usia )]],"yyyy"),"")</f>
        <v>2026</v>
      </c>
      <c r="AB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Row],[JABATAN]],tbl_refJabatan,9,FALSE),"yr","day")-CONVERT(DATEDIF(M10,tglAcuan,"y"),"yr","day"))),(NOW()+(CONVERT(VLOOKUP(Table1[[#This Row],[JABATAN]],tbl_refJabatan,9,FALSE),"yr","day")-CONVERT(DATEDIF(M10,NOW(),"y"),"yr","day")))),"tgl SK salah"),"")</f>
        <v>51193.098911689813</v>
      </c>
      <c r="AC10" s="167" t="str">
        <f ca="1">IF(Table1[[#This Row],[TGL. PENSIUN (jabatan )]]&lt;&gt;0,TEXT(Table1[[#This Row],[TGL. PENSIUN (jabatan )]],"yyyy"),"")</f>
        <v>2040</v>
      </c>
      <c r="AD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" spans="1:30" s="53" customFormat="1" ht="19.5" customHeight="1" x14ac:dyDescent="0.25">
      <c r="A11" s="43">
        <f t="shared" si="1"/>
        <v>6</v>
      </c>
      <c r="B11" s="44" t="s">
        <v>37</v>
      </c>
      <c r="C11" s="44" t="s">
        <v>38</v>
      </c>
      <c r="D11" s="45" t="s">
        <v>57</v>
      </c>
      <c r="E11" s="182" t="s">
        <v>58</v>
      </c>
      <c r="F11" s="43" t="s">
        <v>50</v>
      </c>
      <c r="G11" s="46" t="s">
        <v>42</v>
      </c>
      <c r="H11" s="47">
        <v>33138</v>
      </c>
      <c r="I11" s="45"/>
      <c r="J11" s="48"/>
      <c r="K11" s="54" t="s">
        <v>56</v>
      </c>
      <c r="L11" s="50" t="s">
        <v>51</v>
      </c>
      <c r="M11" s="51">
        <v>43462</v>
      </c>
      <c r="N11" s="52" t="str">
        <f t="shared" ca="1" si="0"/>
        <v>33 Tahun 5 Bulan 5 hari</v>
      </c>
      <c r="O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Row],[JABATAN]],tbl_refJabatan,2,FALSE),"yr","day")-CONVERT(DATEDIF(H11,tglAcuan,"y"),"yr","day"))),(NOW()+(CONVERT(VLOOKUP(Table1[[#This Row],[JABATAN]],tbl_refJabatan,2,FALSE),"yr","day")-CONVERT(DATEDIF(H11,NOW(),"y"),"yr","day")))),"Usia Salah"),"")</f>
        <v>55210.848911689813</v>
      </c>
      <c r="Q11" s="167" t="str">
        <f ca="1">IF(Table1[[#This Row],[TGL. PENSIUN (usia)]]&lt;&gt;0,TEXT(Table1[[#This Row],[TGL. PENSIUN (usia)]],"yyyy"),"")</f>
        <v>2051</v>
      </c>
      <c r="R11" s="166">
        <f ca="1">IF(AND(Table1[[#This Row],[TGL. PENSIUN (usia)]]&lt;&gt;"",Table1[[#This Row],[TGL. PENSIUN (usia)]]&lt;&gt;"USIA SALAH"),IF(tglAcuan&lt;&gt;0,(INT(CONVERT(VLOOKUP(Table1[[#This Row],[JABATAN]],tbl_refJabatan,2,FALSE),"yr","day")-CONVERT(DATEDIF(H11,tglAcuan,"y"),"yr","day"))),(INT(CONVERT(VLOOKUP(Table1[[#This Row],[JABATAN]],tbl_refJabatan,2,FALSE),"yr","day")-CONVERT(DATEDIF(H11,NOW(),"y"),"yr","day")))),"")</f>
        <v>9861</v>
      </c>
      <c r="S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Row],[JABATAN]],tbl_refJabatan,4,FALSE),"yr","day")-CONVERT(DATEDIF(H11,tglAcuan,"y"),"yr","day"))),(NOW()+(CONVERT(VLOOKUP(Table1[[#This Row],[JABATAN]],tbl_refJabatan,4,FALSE),"yr","day")-CONVERT(DATEDIF(H11,NOW(),"y"),"yr","day")))),"Usia Salah"),"")</f>
        <v>55210.848911689813</v>
      </c>
      <c r="T11" s="167" t="str">
        <f ca="1">IF(Table1[[#This Row],[TGL. PENSIUN ( usia )]]&lt;&gt;0,TEXT(Table1[[#This Row],[TGL. PENSIUN ( usia )]],"yyyy"),"")</f>
        <v>2051</v>
      </c>
      <c r="U11" s="166">
        <f ca="1">IF(AND(Table1[[#This Row],[TGL. PENSIUN (usia)]]&lt;&gt;"",Table1[[#This Row],[TGL. PENSIUN (usia)]]&lt;&gt;"USIA SALAH"),IF(tglAcuan&lt;&gt;0,(INT(CONVERT(VLOOKUP(Table1[[#This Row],[JABATAN]],tbl_refJabatan,4,FALSE),"yr","day")-CONVERT(DATEDIF(H11,tglAcuan,"y"),"yr","day"))),(INT(CONVERT(VLOOKUP(Table1[[#This Row],[JABATAN]],tbl_refJabatan,4,FALSE),"yr","day")-CONVERT(DATEDIF(H11,NOW(),"y"),"yr","day")))),"")</f>
        <v>9861</v>
      </c>
      <c r="V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Row],[JABATAN]],tbl_refJabatan,6,FALSE),"yr","day")-CONVERT(DATEDIF(H11,tglAcuan,"y"),"yr","day"))),(NOW()+(CONVERT(VLOOKUP(Table1[[#This Row],[JABATAN]],tbl_refJabatan,6,FALSE),"yr","day")-CONVERT(DATEDIF(H11,NOW(),"y"),"yr","day")))),"Usia Salah"),"")</f>
        <v>53749.848911689813</v>
      </c>
      <c r="W11" s="167" t="str">
        <f ca="1">IF(Table1[[#This Row],[TGL.PENSIUN (usia)]]&lt;&gt;0,TEXT(Table1[[#This Row],[TGL.PENSIUN (usia)]],"yyyy"),"")</f>
        <v>2047</v>
      </c>
      <c r="X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Row],[JABATAN]],tbl_refJabatan,7,FALSE),"yr","day")-CONVERT(DATEDIF(M11,tglAcuan,"y"),"yr","day"))),(NOW()+(CONVERT(VLOOKUP(Table1[[#This Row],[JABATAN]],tbl_refJabatan,7,FALSE),"yr","day")-CONVERT(DATEDIF(M11,NOW(),"y"),"yr","day")))),"tgl SK salah"),"")</f>
        <v>50827.848911689813</v>
      </c>
      <c r="Y11" s="167" t="str">
        <f ca="1">IF(Table1[[#This Row],[TGL. PENSIUN (jabatan)]]&lt;&gt;0,TEXT(Table1[[#This Row],[TGL. PENSIUN (jabatan)]],"yyyy"),"")</f>
        <v>2039</v>
      </c>
      <c r="Z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Row],[JABATAN]],tbl_refJabatan,8,FALSE),"yr","day")-CONVERT(DATEDIF(H11,tglAcuan,"y"),"yr","day"))),(NOW()+(CONVERT(VLOOKUP(Table1[[#This Row],[JABATAN]],tbl_refJabatan,8,FALSE),"yr","day")-CONVERT(DATEDIF(H11,NOW(),"y"),"yr","day")))),"Usia Salah"),"")</f>
        <v>53749.848911689813</v>
      </c>
      <c r="AA11" s="167" t="str">
        <f ca="1">IF(Table1[[#This Row],[TGL.PENSIUN (usia )]]&lt;&gt;0,TEXT(Table1[[#This Row],[TGL.PENSIUN (usia )]],"yyyy"),"")</f>
        <v>2047</v>
      </c>
      <c r="AB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Row],[JABATAN]],tbl_refJabatan,9,FALSE),"yr","day")-CONVERT(DATEDIF(M11,tglAcuan,"y"),"yr","day"))),(NOW()+(CONVERT(VLOOKUP(Table1[[#This Row],[JABATAN]],tbl_refJabatan,9,FALSE),"yr","day")-CONVERT(DATEDIF(M11,NOW(),"y"),"yr","day")))),"tgl SK salah"),"")</f>
        <v>50827.848911689813</v>
      </c>
      <c r="AC11" s="167" t="str">
        <f ca="1">IF(Table1[[#This Row],[TGL. PENSIUN (jabatan )]]&lt;&gt;0,TEXT(Table1[[#This Row],[TGL. PENSIUN (jabatan )]],"yyyy"),"")</f>
        <v>2039</v>
      </c>
      <c r="AD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" spans="1:30" s="53" customFormat="1" ht="19.5" customHeight="1" x14ac:dyDescent="0.25">
      <c r="A12" s="43">
        <f t="shared" si="1"/>
        <v>7</v>
      </c>
      <c r="B12" s="44" t="s">
        <v>37</v>
      </c>
      <c r="C12" s="44" t="s">
        <v>38</v>
      </c>
      <c r="D12" s="45" t="s">
        <v>59</v>
      </c>
      <c r="E12" s="182" t="s">
        <v>60</v>
      </c>
      <c r="F12" s="43" t="s">
        <v>41</v>
      </c>
      <c r="G12" s="46" t="s">
        <v>42</v>
      </c>
      <c r="H12" s="47">
        <v>28811</v>
      </c>
      <c r="I12" s="45"/>
      <c r="J12" s="48"/>
      <c r="K12" s="49" t="s">
        <v>43</v>
      </c>
      <c r="L12" s="50" t="s">
        <v>47</v>
      </c>
      <c r="M12" s="51">
        <v>43462</v>
      </c>
      <c r="N12" s="52" t="str">
        <f t="shared" ca="1" si="0"/>
        <v>45 Tahun 3 Bulan 10 hari</v>
      </c>
      <c r="O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Row],[JABATAN]],tbl_refJabatan,2,FALSE),"yr","day")-CONVERT(DATEDIF(H12,tglAcuan,"y"),"yr","day"))),(NOW()+(CONVERT(VLOOKUP(Table1[[#This Row],[JABATAN]],tbl_refJabatan,2,FALSE),"yr","day")-CONVERT(DATEDIF(H12,NOW(),"y"),"yr","day")))),"Usia Salah"),"")</f>
        <v>50827.848911689813</v>
      </c>
      <c r="Q12" s="167" t="str">
        <f ca="1">IF(Table1[[#This Row],[TGL. PENSIUN (usia)]]&lt;&gt;0,TEXT(Table1[[#This Row],[TGL. PENSIUN (usia)]],"yyyy"),"")</f>
        <v>2039</v>
      </c>
      <c r="R12" s="166">
        <f ca="1">IF(AND(Table1[[#This Row],[TGL. PENSIUN (usia)]]&lt;&gt;"",Table1[[#This Row],[TGL. PENSIUN (usia)]]&lt;&gt;"USIA SALAH"),IF(tglAcuan&lt;&gt;0,(INT(CONVERT(VLOOKUP(Table1[[#This Row],[JABATAN]],tbl_refJabatan,2,FALSE),"yr","day")-CONVERT(DATEDIF(H12,tglAcuan,"y"),"yr","day"))),(INT(CONVERT(VLOOKUP(Table1[[#This Row],[JABATAN]],tbl_refJabatan,2,FALSE),"yr","day")-CONVERT(DATEDIF(H12,NOW(),"y"),"yr","day")))),"")</f>
        <v>5478</v>
      </c>
      <c r="S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Row],[JABATAN]],tbl_refJabatan,4,FALSE),"yr","day")-CONVERT(DATEDIF(H12,tglAcuan,"y"),"yr","day"))),(NOW()+(CONVERT(VLOOKUP(Table1[[#This Row],[JABATAN]],tbl_refJabatan,4,FALSE),"yr","day")-CONVERT(DATEDIF(H12,NOW(),"y"),"yr","day")))),"Usia Salah"),"")</f>
        <v>50827.848911689813</v>
      </c>
      <c r="T12" s="167" t="str">
        <f ca="1">IF(Table1[[#This Row],[TGL. PENSIUN ( usia )]]&lt;&gt;0,TEXT(Table1[[#This Row],[TGL. PENSIUN ( usia )]],"yyyy"),"")</f>
        <v>2039</v>
      </c>
      <c r="U12" s="166">
        <f ca="1">IF(AND(Table1[[#This Row],[TGL. PENSIUN (usia)]]&lt;&gt;"",Table1[[#This Row],[TGL. PENSIUN (usia)]]&lt;&gt;"USIA SALAH"),IF(tglAcuan&lt;&gt;0,(INT(CONVERT(VLOOKUP(Table1[[#This Row],[JABATAN]],tbl_refJabatan,4,FALSE),"yr","day")-CONVERT(DATEDIF(H12,tglAcuan,"y"),"yr","day"))),(INT(CONVERT(VLOOKUP(Table1[[#This Row],[JABATAN]],tbl_refJabatan,4,FALSE),"yr","day")-CONVERT(DATEDIF(H12,NOW(),"y"),"yr","day")))),"")</f>
        <v>5478</v>
      </c>
      <c r="V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Row],[JABATAN]],tbl_refJabatan,6,FALSE),"yr","day")-CONVERT(DATEDIF(H12,tglAcuan,"y"),"yr","day"))),(NOW()+(CONVERT(VLOOKUP(Table1[[#This Row],[JABATAN]],tbl_refJabatan,6,FALSE),"yr","day")-CONVERT(DATEDIF(H12,NOW(),"y"),"yr","day")))),"Usia Salah"),"")</f>
        <v>49366.848911689813</v>
      </c>
      <c r="W12" s="167" t="str">
        <f ca="1">IF(Table1[[#This Row],[TGL.PENSIUN (usia)]]&lt;&gt;0,TEXT(Table1[[#This Row],[TGL.PENSIUN (usia)]],"yyyy"),"")</f>
        <v>2035</v>
      </c>
      <c r="X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Row],[JABATAN]],tbl_refJabatan,7,FALSE),"yr","day")-CONVERT(DATEDIF(M12,tglAcuan,"y"),"yr","day"))),(NOW()+(CONVERT(VLOOKUP(Table1[[#This Row],[JABATAN]],tbl_refJabatan,7,FALSE),"yr","day")-CONVERT(DATEDIF(M12,NOW(),"y"),"yr","day")))),"tgl SK salah"),"")</f>
        <v>50827.848911689813</v>
      </c>
      <c r="Y12" s="167" t="str">
        <f ca="1">IF(Table1[[#This Row],[TGL. PENSIUN (jabatan)]]&lt;&gt;0,TEXT(Table1[[#This Row],[TGL. PENSIUN (jabatan)]],"yyyy"),"")</f>
        <v>2039</v>
      </c>
      <c r="Z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Row],[JABATAN]],tbl_refJabatan,8,FALSE),"yr","day")-CONVERT(DATEDIF(H12,tglAcuan,"y"),"yr","day"))),(NOW()+(CONVERT(VLOOKUP(Table1[[#This Row],[JABATAN]],tbl_refJabatan,8,FALSE),"yr","day")-CONVERT(DATEDIF(H12,NOW(),"y"),"yr","day")))),"Usia Salah"),"")</f>
        <v>49366.848911689813</v>
      </c>
      <c r="AA12" s="167" t="str">
        <f ca="1">IF(Table1[[#This Row],[TGL.PENSIUN (usia )]]&lt;&gt;0,TEXT(Table1[[#This Row],[TGL.PENSIUN (usia )]],"yyyy"),"")</f>
        <v>2035</v>
      </c>
      <c r="AB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Row],[JABATAN]],tbl_refJabatan,9,FALSE),"yr","day")-CONVERT(DATEDIF(M12,tglAcuan,"y"),"yr","day"))),(NOW()+(CONVERT(VLOOKUP(Table1[[#This Row],[JABATAN]],tbl_refJabatan,9,FALSE),"yr","day")-CONVERT(DATEDIF(M12,NOW(),"y"),"yr","day")))),"tgl SK salah"),"")</f>
        <v>50827.848911689813</v>
      </c>
      <c r="AC12" s="167" t="str">
        <f ca="1">IF(Table1[[#This Row],[TGL. PENSIUN (jabatan )]]&lt;&gt;0,TEXT(Table1[[#This Row],[TGL. PENSIUN (jabatan )]],"yyyy"),"")</f>
        <v>2039</v>
      </c>
      <c r="AD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" spans="1:30" s="53" customFormat="1" ht="19.5" customHeight="1" x14ac:dyDescent="0.25">
      <c r="A13" s="43">
        <f t="shared" si="1"/>
        <v>8</v>
      </c>
      <c r="B13" s="44" t="s">
        <v>37</v>
      </c>
      <c r="C13" s="44" t="s">
        <v>38</v>
      </c>
      <c r="D13" s="45" t="s">
        <v>61</v>
      </c>
      <c r="E13" s="182" t="s">
        <v>62</v>
      </c>
      <c r="F13" s="43" t="s">
        <v>50</v>
      </c>
      <c r="G13" s="46" t="s">
        <v>42</v>
      </c>
      <c r="H13" s="47">
        <v>26312</v>
      </c>
      <c r="I13" s="45"/>
      <c r="J13" s="48"/>
      <c r="K13" s="49" t="s">
        <v>43</v>
      </c>
      <c r="L13" s="50" t="s">
        <v>51</v>
      </c>
      <c r="M13" s="51">
        <v>43462</v>
      </c>
      <c r="N13" s="52" t="str">
        <f t="shared" ca="1" si="0"/>
        <v>52 Tahun 1 Bulan 13 hari</v>
      </c>
      <c r="O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Row],[JABATAN]],tbl_refJabatan,2,FALSE),"yr","day")-CONVERT(DATEDIF(H13,tglAcuan,"y"),"yr","day"))),(NOW()+(CONVERT(VLOOKUP(Table1[[#This Row],[JABATAN]],tbl_refJabatan,2,FALSE),"yr","day")-CONVERT(DATEDIF(H13,NOW(),"y"),"yr","day")))),"Usia Salah"),"")</f>
        <v>48271.098911689813</v>
      </c>
      <c r="Q13" s="167" t="str">
        <f ca="1">IF(Table1[[#This Row],[TGL. PENSIUN (usia)]]&lt;&gt;0,TEXT(Table1[[#This Row],[TGL. PENSIUN (usia)]],"yyyy"),"")</f>
        <v>2032</v>
      </c>
      <c r="R13" s="166">
        <f ca="1">IF(AND(Table1[[#This Row],[TGL. PENSIUN (usia)]]&lt;&gt;"",Table1[[#This Row],[TGL. PENSIUN (usia)]]&lt;&gt;"USIA SALAH"),IF(tglAcuan&lt;&gt;0,(INT(CONVERT(VLOOKUP(Table1[[#This Row],[JABATAN]],tbl_refJabatan,2,FALSE),"yr","day")-CONVERT(DATEDIF(H13,tglAcuan,"y"),"yr","day"))),(INT(CONVERT(VLOOKUP(Table1[[#This Row],[JABATAN]],tbl_refJabatan,2,FALSE),"yr","day")-CONVERT(DATEDIF(H13,NOW(),"y"),"yr","day")))),"")</f>
        <v>2922</v>
      </c>
      <c r="S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Row],[JABATAN]],tbl_refJabatan,4,FALSE),"yr","day")-CONVERT(DATEDIF(H13,tglAcuan,"y"),"yr","day"))),(NOW()+(CONVERT(VLOOKUP(Table1[[#This Row],[JABATAN]],tbl_refJabatan,4,FALSE),"yr","day")-CONVERT(DATEDIF(H13,NOW(),"y"),"yr","day")))),"Usia Salah"),"")</f>
        <v>48271.098911689813</v>
      </c>
      <c r="T13" s="167" t="str">
        <f ca="1">IF(Table1[[#This Row],[TGL. PENSIUN ( usia )]]&lt;&gt;0,TEXT(Table1[[#This Row],[TGL. PENSIUN ( usia )]],"yyyy"),"")</f>
        <v>2032</v>
      </c>
      <c r="U13" s="166">
        <f ca="1">IF(AND(Table1[[#This Row],[TGL. PENSIUN (usia)]]&lt;&gt;"",Table1[[#This Row],[TGL. PENSIUN (usia)]]&lt;&gt;"USIA SALAH"),IF(tglAcuan&lt;&gt;0,(INT(CONVERT(VLOOKUP(Table1[[#This Row],[JABATAN]],tbl_refJabatan,4,FALSE),"yr","day")-CONVERT(DATEDIF(H13,tglAcuan,"y"),"yr","day"))),(INT(CONVERT(VLOOKUP(Table1[[#This Row],[JABATAN]],tbl_refJabatan,4,FALSE),"yr","day")-CONVERT(DATEDIF(H13,NOW(),"y"),"yr","day")))),"")</f>
        <v>2922</v>
      </c>
      <c r="V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Row],[JABATAN]],tbl_refJabatan,6,FALSE),"yr","day")-CONVERT(DATEDIF(H13,tglAcuan,"y"),"yr","day"))),(NOW()+(CONVERT(VLOOKUP(Table1[[#This Row],[JABATAN]],tbl_refJabatan,6,FALSE),"yr","day")-CONVERT(DATEDIF(H13,NOW(),"y"),"yr","day")))),"Usia Salah"),"")</f>
        <v>46810.098911689813</v>
      </c>
      <c r="W13" s="167" t="str">
        <f ca="1">IF(Table1[[#This Row],[TGL.PENSIUN (usia)]]&lt;&gt;0,TEXT(Table1[[#This Row],[TGL.PENSIUN (usia)]],"yyyy"),"")</f>
        <v>2028</v>
      </c>
      <c r="X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Row],[JABATAN]],tbl_refJabatan,7,FALSE),"yr","day")-CONVERT(DATEDIF(M13,tglAcuan,"y"),"yr","day"))),(NOW()+(CONVERT(VLOOKUP(Table1[[#This Row],[JABATAN]],tbl_refJabatan,7,FALSE),"yr","day")-CONVERT(DATEDIF(M13,NOW(),"y"),"yr","day")))),"tgl SK salah"),"")</f>
        <v>50827.848911689813</v>
      </c>
      <c r="Y13" s="167" t="str">
        <f ca="1">IF(Table1[[#This Row],[TGL. PENSIUN (jabatan)]]&lt;&gt;0,TEXT(Table1[[#This Row],[TGL. PENSIUN (jabatan)]],"yyyy"),"")</f>
        <v>2039</v>
      </c>
      <c r="Z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Row],[JABATAN]],tbl_refJabatan,8,FALSE),"yr","day")-CONVERT(DATEDIF(H13,tglAcuan,"y"),"yr","day"))),(NOW()+(CONVERT(VLOOKUP(Table1[[#This Row],[JABATAN]],tbl_refJabatan,8,FALSE),"yr","day")-CONVERT(DATEDIF(H13,NOW(),"y"),"yr","day")))),"Usia Salah"),"")</f>
        <v>46810.098911689813</v>
      </c>
      <c r="AA13" s="167" t="str">
        <f ca="1">IF(Table1[[#This Row],[TGL.PENSIUN (usia )]]&lt;&gt;0,TEXT(Table1[[#This Row],[TGL.PENSIUN (usia )]],"yyyy"),"")</f>
        <v>2028</v>
      </c>
      <c r="AB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Row],[JABATAN]],tbl_refJabatan,9,FALSE),"yr","day")-CONVERT(DATEDIF(M13,tglAcuan,"y"),"yr","day"))),(NOW()+(CONVERT(VLOOKUP(Table1[[#This Row],[JABATAN]],tbl_refJabatan,9,FALSE),"yr","day")-CONVERT(DATEDIF(M13,NOW(),"y"),"yr","day")))),"tgl SK salah"),"")</f>
        <v>50827.848911689813</v>
      </c>
      <c r="AC13" s="167" t="str">
        <f ca="1">IF(Table1[[#This Row],[TGL. PENSIUN (jabatan )]]&lt;&gt;0,TEXT(Table1[[#This Row],[TGL. PENSIUN (jabatan )]],"yyyy"),"")</f>
        <v>2039</v>
      </c>
      <c r="AD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" spans="1:30" s="53" customFormat="1" ht="19.5" customHeight="1" x14ac:dyDescent="0.25">
      <c r="A14" s="43">
        <f t="shared" si="1"/>
        <v>9</v>
      </c>
      <c r="B14" s="44" t="s">
        <v>37</v>
      </c>
      <c r="C14" s="44" t="s">
        <v>38</v>
      </c>
      <c r="D14" s="45" t="s">
        <v>63</v>
      </c>
      <c r="E14" s="182" t="s">
        <v>64</v>
      </c>
      <c r="F14" s="43" t="s">
        <v>41</v>
      </c>
      <c r="G14" s="46" t="s">
        <v>42</v>
      </c>
      <c r="H14" s="47">
        <v>29073</v>
      </c>
      <c r="I14" s="45"/>
      <c r="J14" s="48"/>
      <c r="K14" s="49" t="s">
        <v>43</v>
      </c>
      <c r="L14" s="49" t="s">
        <v>65</v>
      </c>
      <c r="M14" s="51">
        <v>39482</v>
      </c>
      <c r="N14" s="52" t="str">
        <f t="shared" ca="1" si="0"/>
        <v>44 Tahun 6 Bulan 21 hari</v>
      </c>
      <c r="O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23 Hari </v>
      </c>
      <c r="P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Row],[JABATAN]],tbl_refJabatan,2,FALSE),"yr","day")-CONVERT(DATEDIF(H14,tglAcuan,"y"),"yr","day"))),(NOW()+(CONVERT(VLOOKUP(Table1[[#This Row],[JABATAN]],tbl_refJabatan,2,FALSE),"yr","day")-CONVERT(DATEDIF(H14,NOW(),"y"),"yr","day")))),"Usia Salah"),"")</f>
        <v>51193.098911689813</v>
      </c>
      <c r="Q14" s="167" t="str">
        <f ca="1">IF(Table1[[#This Row],[TGL. PENSIUN (usia)]]&lt;&gt;0,TEXT(Table1[[#This Row],[TGL. PENSIUN (usia)]],"yyyy"),"")</f>
        <v>2040</v>
      </c>
      <c r="R14" s="166">
        <f ca="1">IF(AND(Table1[[#This Row],[TGL. PENSIUN (usia)]]&lt;&gt;"",Table1[[#This Row],[TGL. PENSIUN (usia)]]&lt;&gt;"USIA SALAH"),IF(tglAcuan&lt;&gt;0,(INT(CONVERT(VLOOKUP(Table1[[#This Row],[JABATAN]],tbl_refJabatan,2,FALSE),"yr","day")-CONVERT(DATEDIF(H14,tglAcuan,"y"),"yr","day"))),(INT(CONVERT(VLOOKUP(Table1[[#This Row],[JABATAN]],tbl_refJabatan,2,FALSE),"yr","day")-CONVERT(DATEDIF(H14,NOW(),"y"),"yr","day")))),"")</f>
        <v>5844</v>
      </c>
      <c r="S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Row],[JABATAN]],tbl_refJabatan,4,FALSE),"yr","day")-CONVERT(DATEDIF(H14,tglAcuan,"y"),"yr","day"))),(NOW()+(CONVERT(VLOOKUP(Table1[[#This Row],[JABATAN]],tbl_refJabatan,4,FALSE),"yr","day")-CONVERT(DATEDIF(H14,NOW(),"y"),"yr","day")))),"Usia Salah"),"")</f>
        <v>36583.098911689813</v>
      </c>
      <c r="T14" s="167" t="str">
        <f ca="1">IF(Table1[[#This Row],[TGL. PENSIUN ( usia )]]&lt;&gt;0,TEXT(Table1[[#This Row],[TGL. PENSIUN ( usia )]],"yyyy"),"")</f>
        <v>2000</v>
      </c>
      <c r="U14" s="166">
        <f ca="1">IF(AND(Table1[[#This Row],[TGL. PENSIUN (usia)]]&lt;&gt;"",Table1[[#This Row],[TGL. PENSIUN (usia)]]&lt;&gt;"USIA SALAH"),IF(tglAcuan&lt;&gt;0,(INT(CONVERT(VLOOKUP(Table1[[#This Row],[JABATAN]],tbl_refJabatan,4,FALSE),"yr","day")-CONVERT(DATEDIF(H14,tglAcuan,"y"),"yr","day"))),(INT(CONVERT(VLOOKUP(Table1[[#This Row],[JABATAN]],tbl_refJabatan,4,FALSE),"yr","day")-CONVERT(DATEDIF(H14,NOW(),"y"),"yr","day")))),"")</f>
        <v>-8766</v>
      </c>
      <c r="V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Row],[JABATAN]],tbl_refJabatan,6,FALSE),"yr","day")-CONVERT(DATEDIF(H14,tglAcuan,"y"),"yr","day"))),(NOW()+(CONVERT(VLOOKUP(Table1[[#This Row],[JABATAN]],tbl_refJabatan,6,FALSE),"yr","day")-CONVERT(DATEDIF(H14,NOW(),"y"),"yr","day")))),"Usia Salah"),"")</f>
        <v>29278.098911689813</v>
      </c>
      <c r="W14" s="167" t="str">
        <f ca="1">IF(Table1[[#This Row],[TGL.PENSIUN (usia)]]&lt;&gt;0,TEXT(Table1[[#This Row],[TGL.PENSIUN (usia)]],"yyyy"),"")</f>
        <v>1980</v>
      </c>
      <c r="X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Row],[JABATAN]],tbl_refJabatan,7,FALSE),"yr","day")-CONVERT(DATEDIF(M14,tglAcuan,"y"),"yr","day"))),(NOW()+(CONVERT(VLOOKUP(Table1[[#This Row],[JABATAN]],tbl_refJabatan,7,FALSE),"yr","day")-CONVERT(DATEDIF(M14,NOW(),"y"),"yr","day")))),"tgl SK salah"),"")</f>
        <v>61420.098911689813</v>
      </c>
      <c r="Y14" s="167" t="str">
        <f ca="1">IF(Table1[[#This Row],[TGL. PENSIUN (jabatan)]]&lt;&gt;0,TEXT(Table1[[#This Row],[TGL. PENSIUN (jabatan)]],"yyyy"),"")</f>
        <v>2068</v>
      </c>
      <c r="Z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Row],[JABATAN]],tbl_refJabatan,8,FALSE),"yr","day")-CONVERT(DATEDIF(H14,tglAcuan,"y"),"yr","day"))),(NOW()+(CONVERT(VLOOKUP(Table1[[#This Row],[JABATAN]],tbl_refJabatan,8,FALSE),"yr","day")-CONVERT(DATEDIF(H14,NOW(),"y"),"yr","day")))),"Usia Salah"),"")</f>
        <v>51193.098911689813</v>
      </c>
      <c r="AA14" s="167" t="str">
        <f ca="1">IF(Table1[[#This Row],[TGL.PENSIUN (usia )]]&lt;&gt;0,TEXT(Table1[[#This Row],[TGL.PENSIUN (usia )]],"yyyy"),"")</f>
        <v>2040</v>
      </c>
      <c r="AB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Row],[JABATAN]],tbl_refJabatan,9,FALSE),"yr","day")-CONVERT(DATEDIF(M14,tglAcuan,"y"),"yr","day"))),(NOW()+(CONVERT(VLOOKUP(Table1[[#This Row],[JABATAN]],tbl_refJabatan,9,FALSE),"yr","day")-CONVERT(DATEDIF(M14,NOW(),"y"),"yr","day")))),"tgl SK salah"),"")</f>
        <v>44983.848911689813</v>
      </c>
      <c r="AC14" s="167" t="str">
        <f ca="1">IF(Table1[[#This Row],[TGL. PENSIUN (jabatan )]]&lt;&gt;0,TEXT(Table1[[#This Row],[TGL. PENSIUN (jabatan )]],"yyyy"),"")</f>
        <v>2023</v>
      </c>
      <c r="AD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" spans="1:30" s="53" customFormat="1" ht="19.5" customHeight="1" x14ac:dyDescent="0.25">
      <c r="A15" s="43">
        <f t="shared" si="1"/>
        <v>10</v>
      </c>
      <c r="B15" s="44" t="s">
        <v>37</v>
      </c>
      <c r="C15" s="44" t="s">
        <v>38</v>
      </c>
      <c r="D15" s="45" t="s">
        <v>63</v>
      </c>
      <c r="E15" s="182" t="s">
        <v>66</v>
      </c>
      <c r="F15" s="43" t="s">
        <v>41</v>
      </c>
      <c r="G15" s="46" t="s">
        <v>42</v>
      </c>
      <c r="H15" s="47">
        <v>24170</v>
      </c>
      <c r="I15" s="45"/>
      <c r="J15" s="48"/>
      <c r="K15" s="49" t="s">
        <v>43</v>
      </c>
      <c r="L15" s="49" t="s">
        <v>67</v>
      </c>
      <c r="M15" s="51">
        <v>43390</v>
      </c>
      <c r="N15" s="52" t="str">
        <f t="shared" ca="1" si="0"/>
        <v>57 Tahun 11 Bulan 23 hari</v>
      </c>
      <c r="O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10 Hari </v>
      </c>
      <c r="P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Row],[JABATAN]],tbl_refJabatan,2,FALSE),"yr","day")-CONVERT(DATEDIF(H15,tglAcuan,"y"),"yr","day"))),(NOW()+(CONVERT(VLOOKUP(Table1[[#This Row],[JABATAN]],tbl_refJabatan,2,FALSE),"yr","day")-CONVERT(DATEDIF(H15,NOW(),"y"),"yr","day")))),"Usia Salah"),"")</f>
        <v>46444.848911689813</v>
      </c>
      <c r="Q15" s="167" t="str">
        <f ca="1">IF(Table1[[#This Row],[TGL. PENSIUN (usia)]]&lt;&gt;0,TEXT(Table1[[#This Row],[TGL. PENSIUN (usia)]],"yyyy"),"")</f>
        <v>2027</v>
      </c>
      <c r="R15" s="166">
        <f ca="1">IF(AND(Table1[[#This Row],[TGL. PENSIUN (usia)]]&lt;&gt;"",Table1[[#This Row],[TGL. PENSIUN (usia)]]&lt;&gt;"USIA SALAH"),IF(tglAcuan&lt;&gt;0,(INT(CONVERT(VLOOKUP(Table1[[#This Row],[JABATAN]],tbl_refJabatan,2,FALSE),"yr","day")-CONVERT(DATEDIF(H15,tglAcuan,"y"),"yr","day"))),(INT(CONVERT(VLOOKUP(Table1[[#This Row],[JABATAN]],tbl_refJabatan,2,FALSE),"yr","day")-CONVERT(DATEDIF(H15,NOW(),"y"),"yr","day")))),"")</f>
        <v>1095</v>
      </c>
      <c r="S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Row],[JABATAN]],tbl_refJabatan,4,FALSE),"yr","day")-CONVERT(DATEDIF(H15,tglAcuan,"y"),"yr","day"))),(NOW()+(CONVERT(VLOOKUP(Table1[[#This Row],[JABATAN]],tbl_refJabatan,4,FALSE),"yr","day")-CONVERT(DATEDIF(H15,NOW(),"y"),"yr","day")))),"Usia Salah"),"")</f>
        <v>31834.848911689813</v>
      </c>
      <c r="T15" s="167" t="str">
        <f ca="1">IF(Table1[[#This Row],[TGL. PENSIUN ( usia )]]&lt;&gt;0,TEXT(Table1[[#This Row],[TGL. PENSIUN ( usia )]],"yyyy"),"")</f>
        <v>1987</v>
      </c>
      <c r="U15" s="166">
        <f ca="1">IF(AND(Table1[[#This Row],[TGL. PENSIUN (usia)]]&lt;&gt;"",Table1[[#This Row],[TGL. PENSIUN (usia)]]&lt;&gt;"USIA SALAH"),IF(tglAcuan&lt;&gt;0,(INT(CONVERT(VLOOKUP(Table1[[#This Row],[JABATAN]],tbl_refJabatan,4,FALSE),"yr","day")-CONVERT(DATEDIF(H15,tglAcuan,"y"),"yr","day"))),(INT(CONVERT(VLOOKUP(Table1[[#This Row],[JABATAN]],tbl_refJabatan,4,FALSE),"yr","day")-CONVERT(DATEDIF(H15,NOW(),"y"),"yr","day")))),"")</f>
        <v>-13515</v>
      </c>
      <c r="V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Row],[JABATAN]],tbl_refJabatan,6,FALSE),"yr","day")-CONVERT(DATEDIF(H15,tglAcuan,"y"),"yr","day"))),(NOW()+(CONVERT(VLOOKUP(Table1[[#This Row],[JABATAN]],tbl_refJabatan,6,FALSE),"yr","day")-CONVERT(DATEDIF(H15,NOW(),"y"),"yr","day")))),"Usia Salah"),"")</f>
        <v>24529.848911689813</v>
      </c>
      <c r="W15" s="167" t="str">
        <f ca="1">IF(Table1[[#This Row],[TGL.PENSIUN (usia)]]&lt;&gt;0,TEXT(Table1[[#This Row],[TGL.PENSIUN (usia)]],"yyyy"),"")</f>
        <v>1967</v>
      </c>
      <c r="X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Row],[JABATAN]],tbl_refJabatan,7,FALSE),"yr","day")-CONVERT(DATEDIF(M15,tglAcuan,"y"),"yr","day"))),(NOW()+(CONVERT(VLOOKUP(Table1[[#This Row],[JABATAN]],tbl_refJabatan,7,FALSE),"yr","day")-CONVERT(DATEDIF(M15,NOW(),"y"),"yr","day")))),"tgl SK salah"),"")</f>
        <v>65437.848911689813</v>
      </c>
      <c r="Y15" s="167" t="str">
        <f ca="1">IF(Table1[[#This Row],[TGL. PENSIUN (jabatan)]]&lt;&gt;0,TEXT(Table1[[#This Row],[TGL. PENSIUN (jabatan)]],"yyyy"),"")</f>
        <v>2079</v>
      </c>
      <c r="Z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Row],[JABATAN]],tbl_refJabatan,8,FALSE),"yr","day")-CONVERT(DATEDIF(H15,tglAcuan,"y"),"yr","day"))),(NOW()+(CONVERT(VLOOKUP(Table1[[#This Row],[JABATAN]],tbl_refJabatan,8,FALSE),"yr","day")-CONVERT(DATEDIF(H15,NOW(),"y"),"yr","day")))),"Usia Salah"),"")</f>
        <v>46444.848911689813</v>
      </c>
      <c r="AA15" s="167" t="str">
        <f ca="1">IF(Table1[[#This Row],[TGL.PENSIUN (usia )]]&lt;&gt;0,TEXT(Table1[[#This Row],[TGL.PENSIUN (usia )]],"yyyy"),"")</f>
        <v>2027</v>
      </c>
      <c r="AB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Row],[JABATAN]],tbl_refJabatan,9,FALSE),"yr","day")-CONVERT(DATEDIF(M15,tglAcuan,"y"),"yr","day"))),(NOW()+(CONVERT(VLOOKUP(Table1[[#This Row],[JABATAN]],tbl_refJabatan,9,FALSE),"yr","day")-CONVERT(DATEDIF(M15,NOW(),"y"),"yr","day")))),"tgl SK salah"),"")</f>
        <v>49001.598911689813</v>
      </c>
      <c r="AC15" s="167" t="str">
        <f ca="1">IF(Table1[[#This Row],[TGL. PENSIUN (jabatan )]]&lt;&gt;0,TEXT(Table1[[#This Row],[TGL. PENSIUN (jabatan )]],"yyyy"),"")</f>
        <v>2034</v>
      </c>
      <c r="AD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" spans="1:30" s="53" customFormat="1" ht="19.5" customHeight="1" x14ac:dyDescent="0.25">
      <c r="A16" s="43">
        <f t="shared" si="1"/>
        <v>11</v>
      </c>
      <c r="B16" s="55" t="s">
        <v>37</v>
      </c>
      <c r="C16" s="55" t="s">
        <v>38</v>
      </c>
      <c r="D16" s="56" t="s">
        <v>63</v>
      </c>
      <c r="E16" s="283" t="s">
        <v>68</v>
      </c>
      <c r="F16" s="57" t="s">
        <v>41</v>
      </c>
      <c r="G16" s="58" t="s">
        <v>42</v>
      </c>
      <c r="H16" s="47">
        <v>30365</v>
      </c>
      <c r="I16" s="45"/>
      <c r="J16" s="48"/>
      <c r="K16" s="49" t="s">
        <v>43</v>
      </c>
      <c r="L16" s="49" t="s">
        <v>69</v>
      </c>
      <c r="M16" s="51">
        <v>45288</v>
      </c>
      <c r="N16" s="52" t="str">
        <f t="shared" ca="1" si="0"/>
        <v>41 Tahun 0 Bulan 9 hari</v>
      </c>
      <c r="O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30 Hari </v>
      </c>
      <c r="P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Row],[JABATAN]],tbl_refJabatan,2,FALSE),"yr","day")-CONVERT(DATEDIF(H16,tglAcuan,"y"),"yr","day"))),(NOW()+(CONVERT(VLOOKUP(Table1[[#This Row],[JABATAN]],tbl_refJabatan,2,FALSE),"yr","day")-CONVERT(DATEDIF(H16,NOW(),"y"),"yr","day")))),"Usia Salah"),"")</f>
        <v>52288.848911689813</v>
      </c>
      <c r="Q16" s="167" t="str">
        <f ca="1">IF(Table1[[#This Row],[TGL. PENSIUN (usia)]]&lt;&gt;0,TEXT(Table1[[#This Row],[TGL. PENSIUN (usia)]],"yyyy"),"")</f>
        <v>2043</v>
      </c>
      <c r="R16" s="166">
        <f ca="1">IF(AND(Table1[[#This Row],[TGL. PENSIUN (usia)]]&lt;&gt;"",Table1[[#This Row],[TGL. PENSIUN (usia)]]&lt;&gt;"USIA SALAH"),IF(tglAcuan&lt;&gt;0,(INT(CONVERT(VLOOKUP(Table1[[#This Row],[JABATAN]],tbl_refJabatan,2,FALSE),"yr","day")-CONVERT(DATEDIF(H16,tglAcuan,"y"),"yr","day"))),(INT(CONVERT(VLOOKUP(Table1[[#This Row],[JABATAN]],tbl_refJabatan,2,FALSE),"yr","day")-CONVERT(DATEDIF(H16,NOW(),"y"),"yr","day")))),"")</f>
        <v>6939</v>
      </c>
      <c r="S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Row],[JABATAN]],tbl_refJabatan,4,FALSE),"yr","day")-CONVERT(DATEDIF(H16,tglAcuan,"y"),"yr","day"))),(NOW()+(CONVERT(VLOOKUP(Table1[[#This Row],[JABATAN]],tbl_refJabatan,4,FALSE),"yr","day")-CONVERT(DATEDIF(H16,NOW(),"y"),"yr","day")))),"Usia Salah"),"")</f>
        <v>37678.848911689813</v>
      </c>
      <c r="T16" s="167" t="str">
        <f ca="1">IF(Table1[[#This Row],[TGL. PENSIUN ( usia )]]&lt;&gt;0,TEXT(Table1[[#This Row],[TGL. PENSIUN ( usia )]],"yyyy"),"")</f>
        <v>2003</v>
      </c>
      <c r="U16" s="166">
        <f ca="1">IF(AND(Table1[[#This Row],[TGL. PENSIUN (usia)]]&lt;&gt;"",Table1[[#This Row],[TGL. PENSIUN (usia)]]&lt;&gt;"USIA SALAH"),IF(tglAcuan&lt;&gt;0,(INT(CONVERT(VLOOKUP(Table1[[#This Row],[JABATAN]],tbl_refJabatan,4,FALSE),"yr","day")-CONVERT(DATEDIF(H16,tglAcuan,"y"),"yr","day"))),(INT(CONVERT(VLOOKUP(Table1[[#This Row],[JABATAN]],tbl_refJabatan,4,FALSE),"yr","day")-CONVERT(DATEDIF(H16,NOW(),"y"),"yr","day")))),"")</f>
        <v>-7671</v>
      </c>
      <c r="V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Row],[JABATAN]],tbl_refJabatan,6,FALSE),"yr","day")-CONVERT(DATEDIF(H16,tglAcuan,"y"),"yr","day"))),(NOW()+(CONVERT(VLOOKUP(Table1[[#This Row],[JABATAN]],tbl_refJabatan,6,FALSE),"yr","day")-CONVERT(DATEDIF(H16,NOW(),"y"),"yr","day")))),"Usia Salah"),"")</f>
        <v>30373.848911689813</v>
      </c>
      <c r="W16" s="167" t="str">
        <f ca="1">IF(Table1[[#This Row],[TGL.PENSIUN (usia)]]&lt;&gt;0,TEXT(Table1[[#This Row],[TGL.PENSIUN (usia)]],"yyyy"),"")</f>
        <v>1983</v>
      </c>
      <c r="X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Row],[JABATAN]],tbl_refJabatan,7,FALSE),"yr","day")-CONVERT(DATEDIF(M16,tglAcuan,"y"),"yr","day"))),(NOW()+(CONVERT(VLOOKUP(Table1[[#This Row],[JABATAN]],tbl_refJabatan,7,FALSE),"yr","day")-CONVERT(DATEDIF(M16,NOW(),"y"),"yr","day")))),"tgl SK salah"),"")</f>
        <v>67264.098911689813</v>
      </c>
      <c r="Y16" s="167" t="str">
        <f ca="1">IF(Table1[[#This Row],[TGL. PENSIUN (jabatan)]]&lt;&gt;0,TEXT(Table1[[#This Row],[TGL. PENSIUN (jabatan)]],"yyyy"),"")</f>
        <v>2084</v>
      </c>
      <c r="Z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Row],[JABATAN]],tbl_refJabatan,8,FALSE),"yr","day")-CONVERT(DATEDIF(H16,tglAcuan,"y"),"yr","day"))),(NOW()+(CONVERT(VLOOKUP(Table1[[#This Row],[JABATAN]],tbl_refJabatan,8,FALSE),"yr","day")-CONVERT(DATEDIF(H16,NOW(),"y"),"yr","day")))),"Usia Salah"),"")</f>
        <v>52288.848911689813</v>
      </c>
      <c r="AA16" s="167" t="str">
        <f ca="1">IF(Table1[[#This Row],[TGL.PENSIUN (usia )]]&lt;&gt;0,TEXT(Table1[[#This Row],[TGL.PENSIUN (usia )]],"yyyy"),"")</f>
        <v>2043</v>
      </c>
      <c r="AB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Row],[JABATAN]],tbl_refJabatan,9,FALSE),"yr","day")-CONVERT(DATEDIF(M16,tglAcuan,"y"),"yr","day"))),(NOW()+(CONVERT(VLOOKUP(Table1[[#This Row],[JABATAN]],tbl_refJabatan,9,FALSE),"yr","day")-CONVERT(DATEDIF(M16,NOW(),"y"),"yr","day")))),"tgl SK salah"),"")</f>
        <v>50827.848911689813</v>
      </c>
      <c r="AC16" s="167" t="str">
        <f ca="1">IF(Table1[[#This Row],[TGL. PENSIUN (jabatan )]]&lt;&gt;0,TEXT(Table1[[#This Row],[TGL. PENSIUN (jabatan )]],"yyyy"),"")</f>
        <v>2039</v>
      </c>
      <c r="AD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" spans="1:30" s="53" customFormat="1" ht="19.5" customHeight="1" x14ac:dyDescent="0.25">
      <c r="A17" s="43">
        <f t="shared" si="1"/>
        <v>12</v>
      </c>
      <c r="B17" s="44" t="s">
        <v>37</v>
      </c>
      <c r="C17" s="44" t="s">
        <v>38</v>
      </c>
      <c r="D17" s="45" t="s">
        <v>63</v>
      </c>
      <c r="E17" s="182" t="s">
        <v>70</v>
      </c>
      <c r="F17" s="43" t="s">
        <v>41</v>
      </c>
      <c r="G17" s="46" t="s">
        <v>42</v>
      </c>
      <c r="H17" s="47">
        <v>25223</v>
      </c>
      <c r="I17" s="45"/>
      <c r="J17" s="48"/>
      <c r="K17" s="49" t="s">
        <v>43</v>
      </c>
      <c r="L17" s="49" t="s">
        <v>67</v>
      </c>
      <c r="M17" s="51">
        <v>43390</v>
      </c>
      <c r="N17" s="52" t="str">
        <f t="shared" ca="1" si="0"/>
        <v>55 Tahun 1 Bulan 7 hari</v>
      </c>
      <c r="O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10 Hari </v>
      </c>
      <c r="P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Row],[JABATAN]],tbl_refJabatan,2,FALSE),"yr","day")-CONVERT(DATEDIF(H17,tglAcuan,"y"),"yr","day"))),(NOW()+(CONVERT(VLOOKUP(Table1[[#This Row],[JABATAN]],tbl_refJabatan,2,FALSE),"yr","day")-CONVERT(DATEDIF(H17,NOW(),"y"),"yr","day")))),"Usia Salah"),"")</f>
        <v>47175.348911689813</v>
      </c>
      <c r="Q17" s="167" t="str">
        <f ca="1">IF(Table1[[#This Row],[TGL. PENSIUN (usia)]]&lt;&gt;0,TEXT(Table1[[#This Row],[TGL. PENSIUN (usia)]],"yyyy"),"")</f>
        <v>2029</v>
      </c>
      <c r="R17" s="166">
        <f ca="1">IF(AND(Table1[[#This Row],[TGL. PENSIUN (usia)]]&lt;&gt;"",Table1[[#This Row],[TGL. PENSIUN (usia)]]&lt;&gt;"USIA SALAH"),IF(tglAcuan&lt;&gt;0,(INT(CONVERT(VLOOKUP(Table1[[#This Row],[JABATAN]],tbl_refJabatan,2,FALSE),"yr","day")-CONVERT(DATEDIF(H17,tglAcuan,"y"),"yr","day"))),(INT(CONVERT(VLOOKUP(Table1[[#This Row],[JABATAN]],tbl_refJabatan,2,FALSE),"yr","day")-CONVERT(DATEDIF(H17,NOW(),"y"),"yr","day")))),"")</f>
        <v>1826</v>
      </c>
      <c r="S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Row],[JABATAN]],tbl_refJabatan,4,FALSE),"yr","day")-CONVERT(DATEDIF(H17,tglAcuan,"y"),"yr","day"))),(NOW()+(CONVERT(VLOOKUP(Table1[[#This Row],[JABATAN]],tbl_refJabatan,4,FALSE),"yr","day")-CONVERT(DATEDIF(H17,NOW(),"y"),"yr","day")))),"Usia Salah"),"")</f>
        <v>32565.348911689813</v>
      </c>
      <c r="T17" s="167" t="str">
        <f ca="1">IF(Table1[[#This Row],[TGL. PENSIUN ( usia )]]&lt;&gt;0,TEXT(Table1[[#This Row],[TGL. PENSIUN ( usia )]],"yyyy"),"")</f>
        <v>1989</v>
      </c>
      <c r="U17" s="166">
        <f ca="1">IF(AND(Table1[[#This Row],[TGL. PENSIUN (usia)]]&lt;&gt;"",Table1[[#This Row],[TGL. PENSIUN (usia)]]&lt;&gt;"USIA SALAH"),IF(tglAcuan&lt;&gt;0,(INT(CONVERT(VLOOKUP(Table1[[#This Row],[JABATAN]],tbl_refJabatan,4,FALSE),"yr","day")-CONVERT(DATEDIF(H17,tglAcuan,"y"),"yr","day"))),(INT(CONVERT(VLOOKUP(Table1[[#This Row],[JABATAN]],tbl_refJabatan,4,FALSE),"yr","day")-CONVERT(DATEDIF(H17,NOW(),"y"),"yr","day")))),"")</f>
        <v>-12784</v>
      </c>
      <c r="V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Row],[JABATAN]],tbl_refJabatan,6,FALSE),"yr","day")-CONVERT(DATEDIF(H17,tglAcuan,"y"),"yr","day"))),(NOW()+(CONVERT(VLOOKUP(Table1[[#This Row],[JABATAN]],tbl_refJabatan,6,FALSE),"yr","day")-CONVERT(DATEDIF(H17,NOW(),"y"),"yr","day")))),"Usia Salah"),"")</f>
        <v>25260.348911689813</v>
      </c>
      <c r="W17" s="167" t="str">
        <f ca="1">IF(Table1[[#This Row],[TGL.PENSIUN (usia)]]&lt;&gt;0,TEXT(Table1[[#This Row],[TGL.PENSIUN (usia)]],"yyyy"),"")</f>
        <v>1969</v>
      </c>
      <c r="X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Row],[JABATAN]],tbl_refJabatan,7,FALSE),"yr","day")-CONVERT(DATEDIF(M17,tglAcuan,"y"),"yr","day"))),(NOW()+(CONVERT(VLOOKUP(Table1[[#This Row],[JABATAN]],tbl_refJabatan,7,FALSE),"yr","day")-CONVERT(DATEDIF(M17,NOW(),"y"),"yr","day")))),"tgl SK salah"),"")</f>
        <v>65437.848911689813</v>
      </c>
      <c r="Y17" s="167" t="str">
        <f ca="1">IF(Table1[[#This Row],[TGL. PENSIUN (jabatan)]]&lt;&gt;0,TEXT(Table1[[#This Row],[TGL. PENSIUN (jabatan)]],"yyyy"),"")</f>
        <v>2079</v>
      </c>
      <c r="Z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Row],[JABATAN]],tbl_refJabatan,8,FALSE),"yr","day")-CONVERT(DATEDIF(H17,tglAcuan,"y"),"yr","day"))),(NOW()+(CONVERT(VLOOKUP(Table1[[#This Row],[JABATAN]],tbl_refJabatan,8,FALSE),"yr","day")-CONVERT(DATEDIF(H17,NOW(),"y"),"yr","day")))),"Usia Salah"),"")</f>
        <v>47175.348911689813</v>
      </c>
      <c r="AA17" s="167" t="str">
        <f ca="1">IF(Table1[[#This Row],[TGL.PENSIUN (usia )]]&lt;&gt;0,TEXT(Table1[[#This Row],[TGL.PENSIUN (usia )]],"yyyy"),"")</f>
        <v>2029</v>
      </c>
      <c r="AB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Row],[JABATAN]],tbl_refJabatan,9,FALSE),"yr","day")-CONVERT(DATEDIF(M17,tglAcuan,"y"),"yr","day"))),(NOW()+(CONVERT(VLOOKUP(Table1[[#This Row],[JABATAN]],tbl_refJabatan,9,FALSE),"yr","day")-CONVERT(DATEDIF(M17,NOW(),"y"),"yr","day")))),"tgl SK salah"),"")</f>
        <v>49001.598911689813</v>
      </c>
      <c r="AC17" s="167" t="str">
        <f ca="1">IF(Table1[[#This Row],[TGL. PENSIUN (jabatan )]]&lt;&gt;0,TEXT(Table1[[#This Row],[TGL. PENSIUN (jabatan )]],"yyyy"),"")</f>
        <v>2034</v>
      </c>
      <c r="AD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" spans="1:30" s="53" customFormat="1" ht="19.5" customHeight="1" x14ac:dyDescent="0.25">
      <c r="A18" s="43">
        <f t="shared" si="1"/>
        <v>13</v>
      </c>
      <c r="B18" s="44" t="s">
        <v>37</v>
      </c>
      <c r="C18" s="44" t="s">
        <v>38</v>
      </c>
      <c r="D18" s="45" t="s">
        <v>63</v>
      </c>
      <c r="E18" s="182" t="s">
        <v>71</v>
      </c>
      <c r="F18" s="43" t="s">
        <v>41</v>
      </c>
      <c r="G18" s="46" t="s">
        <v>42</v>
      </c>
      <c r="H18" s="47">
        <v>23325</v>
      </c>
      <c r="I18" s="45"/>
      <c r="J18" s="48"/>
      <c r="K18" s="49" t="s">
        <v>43</v>
      </c>
      <c r="L18" s="49" t="s">
        <v>72</v>
      </c>
      <c r="M18" s="51">
        <v>43274</v>
      </c>
      <c r="N18" s="52" t="str">
        <f t="shared" ca="1" si="0"/>
        <v>60 Tahun 3 Bulan 17 hari</v>
      </c>
      <c r="O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8 Bulan 4 Hari </v>
      </c>
      <c r="P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Row],[JABATAN]],tbl_refJabatan,2,FALSE),"yr","day")-CONVERT(DATEDIF(H18,tglAcuan,"y"),"yr","day"))),(NOW()+(CONVERT(VLOOKUP(Table1[[#This Row],[JABATAN]],tbl_refJabatan,2,FALSE),"yr","day")-CONVERT(DATEDIF(H18,NOW(),"y"),"yr","day")))),"Usia Salah"),"")</f>
        <v>45349.098911689813</v>
      </c>
      <c r="Q18" s="167" t="str">
        <f ca="1">IF(Table1[[#This Row],[TGL. PENSIUN (usia)]]&lt;&gt;0,TEXT(Table1[[#This Row],[TGL. PENSIUN (usia)]],"yyyy"),"")</f>
        <v>2024</v>
      </c>
      <c r="R18" s="166">
        <f ca="1">IF(AND(Table1[[#This Row],[TGL. PENSIUN (usia)]]&lt;&gt;"",Table1[[#This Row],[TGL. PENSIUN (usia)]]&lt;&gt;"USIA SALAH"),IF(tglAcuan&lt;&gt;0,(INT(CONVERT(VLOOKUP(Table1[[#This Row],[JABATAN]],tbl_refJabatan,2,FALSE),"yr","day")-CONVERT(DATEDIF(H18,tglAcuan,"y"),"yr","day"))),(INT(CONVERT(VLOOKUP(Table1[[#This Row],[JABATAN]],tbl_refJabatan,2,FALSE),"yr","day")-CONVERT(DATEDIF(H18,NOW(),"y"),"yr","day")))),"")</f>
        <v>0</v>
      </c>
      <c r="S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Row],[JABATAN]],tbl_refJabatan,4,FALSE),"yr","day")-CONVERT(DATEDIF(H18,tglAcuan,"y"),"yr","day"))),(NOW()+(CONVERT(VLOOKUP(Table1[[#This Row],[JABATAN]],tbl_refJabatan,4,FALSE),"yr","day")-CONVERT(DATEDIF(H18,NOW(),"y"),"yr","day")))),"Usia Salah"),"")</f>
        <v>30739.098911689813</v>
      </c>
      <c r="T18" s="167" t="str">
        <f ca="1">IF(Table1[[#This Row],[TGL. PENSIUN ( usia )]]&lt;&gt;0,TEXT(Table1[[#This Row],[TGL. PENSIUN ( usia )]],"yyyy"),"")</f>
        <v>1984</v>
      </c>
      <c r="U18" s="166">
        <f ca="1">IF(AND(Table1[[#This Row],[TGL. PENSIUN (usia)]]&lt;&gt;"",Table1[[#This Row],[TGL. PENSIUN (usia)]]&lt;&gt;"USIA SALAH"),IF(tglAcuan&lt;&gt;0,(INT(CONVERT(VLOOKUP(Table1[[#This Row],[JABATAN]],tbl_refJabatan,4,FALSE),"yr","day")-CONVERT(DATEDIF(H18,tglAcuan,"y"),"yr","day"))),(INT(CONVERT(VLOOKUP(Table1[[#This Row],[JABATAN]],tbl_refJabatan,4,FALSE),"yr","day")-CONVERT(DATEDIF(H18,NOW(),"y"),"yr","day")))),"")</f>
        <v>-14610</v>
      </c>
      <c r="V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Row],[JABATAN]],tbl_refJabatan,6,FALSE),"yr","day")-CONVERT(DATEDIF(H18,tglAcuan,"y"),"yr","day"))),(NOW()+(CONVERT(VLOOKUP(Table1[[#This Row],[JABATAN]],tbl_refJabatan,6,FALSE),"yr","day")-CONVERT(DATEDIF(H18,NOW(),"y"),"yr","day")))),"Usia Salah"),"")</f>
        <v>23434.098911689813</v>
      </c>
      <c r="W18" s="167" t="str">
        <f ca="1">IF(Table1[[#This Row],[TGL.PENSIUN (usia)]]&lt;&gt;0,TEXT(Table1[[#This Row],[TGL.PENSIUN (usia)]],"yyyy"),"")</f>
        <v>1964</v>
      </c>
      <c r="X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Row],[JABATAN]],tbl_refJabatan,7,FALSE),"yr","day")-CONVERT(DATEDIF(M18,tglAcuan,"y"),"yr","day"))),(NOW()+(CONVERT(VLOOKUP(Table1[[#This Row],[JABATAN]],tbl_refJabatan,7,FALSE),"yr","day")-CONVERT(DATEDIF(M18,NOW(),"y"),"yr","day")))),"tgl SK salah"),"")</f>
        <v>65437.848911689813</v>
      </c>
      <c r="Y18" s="167" t="str">
        <f ca="1">IF(Table1[[#This Row],[TGL. PENSIUN (jabatan)]]&lt;&gt;0,TEXT(Table1[[#This Row],[TGL. PENSIUN (jabatan)]],"yyyy"),"")</f>
        <v>2079</v>
      </c>
      <c r="Z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Row],[JABATAN]],tbl_refJabatan,8,FALSE),"yr","day")-CONVERT(DATEDIF(H18,tglAcuan,"y"),"yr","day"))),(NOW()+(CONVERT(VLOOKUP(Table1[[#This Row],[JABATAN]],tbl_refJabatan,8,FALSE),"yr","day")-CONVERT(DATEDIF(H18,NOW(),"y"),"yr","day")))),"Usia Salah"),"")</f>
        <v>45349.098911689813</v>
      </c>
      <c r="AA18" s="167" t="str">
        <f ca="1">IF(Table1[[#This Row],[TGL.PENSIUN (usia )]]&lt;&gt;0,TEXT(Table1[[#This Row],[TGL.PENSIUN (usia )]],"yyyy"),"")</f>
        <v>2024</v>
      </c>
      <c r="AB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Row],[JABATAN]],tbl_refJabatan,9,FALSE),"yr","day")-CONVERT(DATEDIF(M18,tglAcuan,"y"),"yr","day"))),(NOW()+(CONVERT(VLOOKUP(Table1[[#This Row],[JABATAN]],tbl_refJabatan,9,FALSE),"yr","day")-CONVERT(DATEDIF(M18,NOW(),"y"),"yr","day")))),"tgl SK salah"),"")</f>
        <v>49001.598911689813</v>
      </c>
      <c r="AC18" s="167" t="str">
        <f ca="1">IF(Table1[[#This Row],[TGL. PENSIUN (jabatan )]]&lt;&gt;0,TEXT(Table1[[#This Row],[TGL. PENSIUN (jabatan )]],"yyyy"),"")</f>
        <v>2034</v>
      </c>
      <c r="AD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" spans="1:30" s="53" customFormat="1" ht="19.5" customHeight="1" x14ac:dyDescent="0.25">
      <c r="A19" s="43">
        <f t="shared" si="1"/>
        <v>14</v>
      </c>
      <c r="B19" s="44" t="s">
        <v>37</v>
      </c>
      <c r="C19" s="44" t="s">
        <v>38</v>
      </c>
      <c r="D19" s="45" t="s">
        <v>63</v>
      </c>
      <c r="E19" s="182" t="s">
        <v>73</v>
      </c>
      <c r="F19" s="43" t="s">
        <v>41</v>
      </c>
      <c r="G19" s="46" t="s">
        <v>42</v>
      </c>
      <c r="H19" s="47">
        <v>24516</v>
      </c>
      <c r="I19" s="45"/>
      <c r="J19" s="48"/>
      <c r="K19" s="49" t="s">
        <v>43</v>
      </c>
      <c r="L19" s="50" t="s">
        <v>67</v>
      </c>
      <c r="M19" s="51">
        <v>43390</v>
      </c>
      <c r="N19" s="52" t="str">
        <f t="shared" ca="1" si="0"/>
        <v>57 Tahun 0 Bulan 14 hari</v>
      </c>
      <c r="O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10 Hari </v>
      </c>
      <c r="P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Row],[JABATAN]],tbl_refJabatan,2,FALSE),"yr","day")-CONVERT(DATEDIF(H19,tglAcuan,"y"),"yr","day"))),(NOW()+(CONVERT(VLOOKUP(Table1[[#This Row],[JABATAN]],tbl_refJabatan,2,FALSE),"yr","day")-CONVERT(DATEDIF(H19,NOW(),"y"),"yr","day")))),"Usia Salah"),"")</f>
        <v>46444.848911689813</v>
      </c>
      <c r="Q19" s="167" t="str">
        <f ca="1">IF(Table1[[#This Row],[TGL. PENSIUN (usia)]]&lt;&gt;0,TEXT(Table1[[#This Row],[TGL. PENSIUN (usia)]],"yyyy"),"")</f>
        <v>2027</v>
      </c>
      <c r="R19" s="166">
        <f ca="1">IF(AND(Table1[[#This Row],[TGL. PENSIUN (usia)]]&lt;&gt;"",Table1[[#This Row],[TGL. PENSIUN (usia)]]&lt;&gt;"USIA SALAH"),IF(tglAcuan&lt;&gt;0,(INT(CONVERT(VLOOKUP(Table1[[#This Row],[JABATAN]],tbl_refJabatan,2,FALSE),"yr","day")-CONVERT(DATEDIF(H19,tglAcuan,"y"),"yr","day"))),(INT(CONVERT(VLOOKUP(Table1[[#This Row],[JABATAN]],tbl_refJabatan,2,FALSE),"yr","day")-CONVERT(DATEDIF(H19,NOW(),"y"),"yr","day")))),"")</f>
        <v>1095</v>
      </c>
      <c r="S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Row],[JABATAN]],tbl_refJabatan,4,FALSE),"yr","day")-CONVERT(DATEDIF(H19,tglAcuan,"y"),"yr","day"))),(NOW()+(CONVERT(VLOOKUP(Table1[[#This Row],[JABATAN]],tbl_refJabatan,4,FALSE),"yr","day")-CONVERT(DATEDIF(H19,NOW(),"y"),"yr","day")))),"Usia Salah"),"")</f>
        <v>31834.848911689813</v>
      </c>
      <c r="T19" s="167" t="str">
        <f ca="1">IF(Table1[[#This Row],[TGL. PENSIUN ( usia )]]&lt;&gt;0,TEXT(Table1[[#This Row],[TGL. PENSIUN ( usia )]],"yyyy"),"")</f>
        <v>1987</v>
      </c>
      <c r="U19" s="166">
        <f ca="1">IF(AND(Table1[[#This Row],[TGL. PENSIUN (usia)]]&lt;&gt;"",Table1[[#This Row],[TGL. PENSIUN (usia)]]&lt;&gt;"USIA SALAH"),IF(tglAcuan&lt;&gt;0,(INT(CONVERT(VLOOKUP(Table1[[#This Row],[JABATAN]],tbl_refJabatan,4,FALSE),"yr","day")-CONVERT(DATEDIF(H19,tglAcuan,"y"),"yr","day"))),(INT(CONVERT(VLOOKUP(Table1[[#This Row],[JABATAN]],tbl_refJabatan,4,FALSE),"yr","day")-CONVERT(DATEDIF(H19,NOW(),"y"),"yr","day")))),"")</f>
        <v>-13515</v>
      </c>
      <c r="V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Row],[JABATAN]],tbl_refJabatan,6,FALSE),"yr","day")-CONVERT(DATEDIF(H19,tglAcuan,"y"),"yr","day"))),(NOW()+(CONVERT(VLOOKUP(Table1[[#This Row],[JABATAN]],tbl_refJabatan,6,FALSE),"yr","day")-CONVERT(DATEDIF(H19,NOW(),"y"),"yr","day")))),"Usia Salah"),"")</f>
        <v>24529.848911689813</v>
      </c>
      <c r="W19" s="167" t="str">
        <f ca="1">IF(Table1[[#This Row],[TGL.PENSIUN (usia)]]&lt;&gt;0,TEXT(Table1[[#This Row],[TGL.PENSIUN (usia)]],"yyyy"),"")</f>
        <v>1967</v>
      </c>
      <c r="X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Row],[JABATAN]],tbl_refJabatan,7,FALSE),"yr","day")-CONVERT(DATEDIF(M19,tglAcuan,"y"),"yr","day"))),(NOW()+(CONVERT(VLOOKUP(Table1[[#This Row],[JABATAN]],tbl_refJabatan,7,FALSE),"yr","day")-CONVERT(DATEDIF(M19,NOW(),"y"),"yr","day")))),"tgl SK salah"),"")</f>
        <v>65437.848911689813</v>
      </c>
      <c r="Y19" s="167" t="str">
        <f ca="1">IF(Table1[[#This Row],[TGL. PENSIUN (jabatan)]]&lt;&gt;0,TEXT(Table1[[#This Row],[TGL. PENSIUN (jabatan)]],"yyyy"),"")</f>
        <v>2079</v>
      </c>
      <c r="Z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Row],[JABATAN]],tbl_refJabatan,8,FALSE),"yr","day")-CONVERT(DATEDIF(H19,tglAcuan,"y"),"yr","day"))),(NOW()+(CONVERT(VLOOKUP(Table1[[#This Row],[JABATAN]],tbl_refJabatan,8,FALSE),"yr","day")-CONVERT(DATEDIF(H19,NOW(),"y"),"yr","day")))),"Usia Salah"),"")</f>
        <v>46444.848911689813</v>
      </c>
      <c r="AA19" s="167" t="str">
        <f ca="1">IF(Table1[[#This Row],[TGL.PENSIUN (usia )]]&lt;&gt;0,TEXT(Table1[[#This Row],[TGL.PENSIUN (usia )]],"yyyy"),"")</f>
        <v>2027</v>
      </c>
      <c r="AB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Row],[JABATAN]],tbl_refJabatan,9,FALSE),"yr","day")-CONVERT(DATEDIF(M19,tglAcuan,"y"),"yr","day"))),(NOW()+(CONVERT(VLOOKUP(Table1[[#This Row],[JABATAN]],tbl_refJabatan,9,FALSE),"yr","day")-CONVERT(DATEDIF(M19,NOW(),"y"),"yr","day")))),"tgl SK salah"),"")</f>
        <v>49001.598911689813</v>
      </c>
      <c r="AC19" s="167" t="str">
        <f ca="1">IF(Table1[[#This Row],[TGL. PENSIUN (jabatan )]]&lt;&gt;0,TEXT(Table1[[#This Row],[TGL. PENSIUN (jabatan )]],"yyyy"),"")</f>
        <v>2034</v>
      </c>
      <c r="AD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" spans="1:30" s="53" customFormat="1" ht="19.5" customHeight="1" x14ac:dyDescent="0.25">
      <c r="A20" s="43">
        <f t="shared" si="1"/>
        <v>15</v>
      </c>
      <c r="B20" s="44" t="s">
        <v>37</v>
      </c>
      <c r="C20" s="44" t="s">
        <v>38</v>
      </c>
      <c r="D20" s="45" t="s">
        <v>63</v>
      </c>
      <c r="E20" s="182" t="s">
        <v>74</v>
      </c>
      <c r="F20" s="43" t="s">
        <v>41</v>
      </c>
      <c r="G20" s="46" t="s">
        <v>42</v>
      </c>
      <c r="H20" s="47">
        <v>24211</v>
      </c>
      <c r="I20" s="45"/>
      <c r="J20" s="48"/>
      <c r="K20" s="49" t="s">
        <v>43</v>
      </c>
      <c r="L20" s="50" t="s">
        <v>75</v>
      </c>
      <c r="M20" s="51">
        <v>41295</v>
      </c>
      <c r="N20" s="52" t="str">
        <f t="shared" ca="1" si="0"/>
        <v>57 Tahun 10 Bulan 13 hari</v>
      </c>
      <c r="O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 Bulan 6 Hari </v>
      </c>
      <c r="P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Row],[JABATAN]],tbl_refJabatan,2,FALSE),"yr","day")-CONVERT(DATEDIF(H20,tglAcuan,"y"),"yr","day"))),(NOW()+(CONVERT(VLOOKUP(Table1[[#This Row],[JABATAN]],tbl_refJabatan,2,FALSE),"yr","day")-CONVERT(DATEDIF(H20,NOW(),"y"),"yr","day")))),"Usia Salah"),"")</f>
        <v>46444.848911689813</v>
      </c>
      <c r="Q20" s="167" t="str">
        <f ca="1">IF(Table1[[#This Row],[TGL. PENSIUN (usia)]]&lt;&gt;0,TEXT(Table1[[#This Row],[TGL. PENSIUN (usia)]],"yyyy"),"")</f>
        <v>2027</v>
      </c>
      <c r="R20" s="166">
        <f ca="1">IF(AND(Table1[[#This Row],[TGL. PENSIUN (usia)]]&lt;&gt;"",Table1[[#This Row],[TGL. PENSIUN (usia)]]&lt;&gt;"USIA SALAH"),IF(tglAcuan&lt;&gt;0,(INT(CONVERT(VLOOKUP(Table1[[#This Row],[JABATAN]],tbl_refJabatan,2,FALSE),"yr","day")-CONVERT(DATEDIF(H20,tglAcuan,"y"),"yr","day"))),(INT(CONVERT(VLOOKUP(Table1[[#This Row],[JABATAN]],tbl_refJabatan,2,FALSE),"yr","day")-CONVERT(DATEDIF(H20,NOW(),"y"),"yr","day")))),"")</f>
        <v>1095</v>
      </c>
      <c r="S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Row],[JABATAN]],tbl_refJabatan,4,FALSE),"yr","day")-CONVERT(DATEDIF(H20,tglAcuan,"y"),"yr","day"))),(NOW()+(CONVERT(VLOOKUP(Table1[[#This Row],[JABATAN]],tbl_refJabatan,4,FALSE),"yr","day")-CONVERT(DATEDIF(H20,NOW(),"y"),"yr","day")))),"Usia Salah"),"")</f>
        <v>31834.848911689813</v>
      </c>
      <c r="T20" s="167" t="str">
        <f ca="1">IF(Table1[[#This Row],[TGL. PENSIUN ( usia )]]&lt;&gt;0,TEXT(Table1[[#This Row],[TGL. PENSIUN ( usia )]],"yyyy"),"")</f>
        <v>1987</v>
      </c>
      <c r="U20" s="166">
        <f ca="1">IF(AND(Table1[[#This Row],[TGL. PENSIUN (usia)]]&lt;&gt;"",Table1[[#This Row],[TGL. PENSIUN (usia)]]&lt;&gt;"USIA SALAH"),IF(tglAcuan&lt;&gt;0,(INT(CONVERT(VLOOKUP(Table1[[#This Row],[JABATAN]],tbl_refJabatan,4,FALSE),"yr","day")-CONVERT(DATEDIF(H20,tglAcuan,"y"),"yr","day"))),(INT(CONVERT(VLOOKUP(Table1[[#This Row],[JABATAN]],tbl_refJabatan,4,FALSE),"yr","day")-CONVERT(DATEDIF(H20,NOW(),"y"),"yr","day")))),"")</f>
        <v>-13515</v>
      </c>
      <c r="V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Row],[JABATAN]],tbl_refJabatan,6,FALSE),"yr","day")-CONVERT(DATEDIF(H20,tglAcuan,"y"),"yr","day"))),(NOW()+(CONVERT(VLOOKUP(Table1[[#This Row],[JABATAN]],tbl_refJabatan,6,FALSE),"yr","day")-CONVERT(DATEDIF(H20,NOW(),"y"),"yr","day")))),"Usia Salah"),"")</f>
        <v>24529.848911689813</v>
      </c>
      <c r="W20" s="167" t="str">
        <f ca="1">IF(Table1[[#This Row],[TGL.PENSIUN (usia)]]&lt;&gt;0,TEXT(Table1[[#This Row],[TGL.PENSIUN (usia)]],"yyyy"),"")</f>
        <v>1967</v>
      </c>
      <c r="X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Row],[JABATAN]],tbl_refJabatan,7,FALSE),"yr","day")-CONVERT(DATEDIF(M20,tglAcuan,"y"),"yr","day"))),(NOW()+(CONVERT(VLOOKUP(Table1[[#This Row],[JABATAN]],tbl_refJabatan,7,FALSE),"yr","day")-CONVERT(DATEDIF(M20,NOW(),"y"),"yr","day")))),"tgl SK salah"),"")</f>
        <v>63246.348911689813</v>
      </c>
      <c r="Y20" s="167" t="str">
        <f ca="1">IF(Table1[[#This Row],[TGL. PENSIUN (jabatan)]]&lt;&gt;0,TEXT(Table1[[#This Row],[TGL. PENSIUN (jabatan)]],"yyyy"),"")</f>
        <v>2073</v>
      </c>
      <c r="Z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Row],[JABATAN]],tbl_refJabatan,8,FALSE),"yr","day")-CONVERT(DATEDIF(H20,tglAcuan,"y"),"yr","day"))),(NOW()+(CONVERT(VLOOKUP(Table1[[#This Row],[JABATAN]],tbl_refJabatan,8,FALSE),"yr","day")-CONVERT(DATEDIF(H20,NOW(),"y"),"yr","day")))),"Usia Salah"),"")</f>
        <v>46444.848911689813</v>
      </c>
      <c r="AA20" s="167" t="str">
        <f ca="1">IF(Table1[[#This Row],[TGL.PENSIUN (usia )]]&lt;&gt;0,TEXT(Table1[[#This Row],[TGL.PENSIUN (usia )]],"yyyy"),"")</f>
        <v>2027</v>
      </c>
      <c r="AB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Row],[JABATAN]],tbl_refJabatan,9,FALSE),"yr","day")-CONVERT(DATEDIF(M20,tglAcuan,"y"),"yr","day"))),(NOW()+(CONVERT(VLOOKUP(Table1[[#This Row],[JABATAN]],tbl_refJabatan,9,FALSE),"yr","day")-CONVERT(DATEDIF(M20,NOW(),"y"),"yr","day")))),"tgl SK salah"),"")</f>
        <v>46810.098911689813</v>
      </c>
      <c r="AC20" s="167" t="str">
        <f ca="1">IF(Table1[[#This Row],[TGL. PENSIUN (jabatan )]]&lt;&gt;0,TEXT(Table1[[#This Row],[TGL. PENSIUN (jabatan )]],"yyyy"),"")</f>
        <v>2028</v>
      </c>
      <c r="AD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" spans="1:30" s="53" customFormat="1" ht="19.5" customHeight="1" x14ac:dyDescent="0.25">
      <c r="A21" s="43">
        <f t="shared" si="1"/>
        <v>16</v>
      </c>
      <c r="B21" s="44" t="s">
        <v>37</v>
      </c>
      <c r="C21" s="44" t="s">
        <v>38</v>
      </c>
      <c r="D21" s="45" t="s">
        <v>63</v>
      </c>
      <c r="E21" s="182" t="s">
        <v>76</v>
      </c>
      <c r="F21" s="43" t="s">
        <v>41</v>
      </c>
      <c r="G21" s="46" t="s">
        <v>42</v>
      </c>
      <c r="H21" s="47">
        <v>29711</v>
      </c>
      <c r="I21" s="45"/>
      <c r="J21" s="48"/>
      <c r="K21" s="49" t="s">
        <v>43</v>
      </c>
      <c r="L21" s="50" t="s">
        <v>77</v>
      </c>
      <c r="M21" s="51">
        <v>44525</v>
      </c>
      <c r="N21" s="52" t="str">
        <f t="shared" ca="1" si="0"/>
        <v>42 Tahun 9 Bulan 22 hari</v>
      </c>
      <c r="O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2 Hari </v>
      </c>
      <c r="P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Row],[JABATAN]],tbl_refJabatan,2,FALSE),"yr","day")-CONVERT(DATEDIF(H21,tglAcuan,"y"),"yr","day"))),(NOW()+(CONVERT(VLOOKUP(Table1[[#This Row],[JABATAN]],tbl_refJabatan,2,FALSE),"yr","day")-CONVERT(DATEDIF(H21,NOW(),"y"),"yr","day")))),"Usia Salah"),"")</f>
        <v>51923.598911689813</v>
      </c>
      <c r="Q21" s="167" t="str">
        <f ca="1">IF(Table1[[#This Row],[TGL. PENSIUN (usia)]]&lt;&gt;0,TEXT(Table1[[#This Row],[TGL. PENSIUN (usia)]],"yyyy"),"")</f>
        <v>2042</v>
      </c>
      <c r="R21" s="166">
        <f ca="1">IF(AND(Table1[[#This Row],[TGL. PENSIUN (usia)]]&lt;&gt;"",Table1[[#This Row],[TGL. PENSIUN (usia)]]&lt;&gt;"USIA SALAH"),IF(tglAcuan&lt;&gt;0,(INT(CONVERT(VLOOKUP(Table1[[#This Row],[JABATAN]],tbl_refJabatan,2,FALSE),"yr","day")-CONVERT(DATEDIF(H21,tglAcuan,"y"),"yr","day"))),(INT(CONVERT(VLOOKUP(Table1[[#This Row],[JABATAN]],tbl_refJabatan,2,FALSE),"yr","day")-CONVERT(DATEDIF(H21,NOW(),"y"),"yr","day")))),"")</f>
        <v>6574</v>
      </c>
      <c r="S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Row],[JABATAN]],tbl_refJabatan,4,FALSE),"yr","day")-CONVERT(DATEDIF(H21,tglAcuan,"y"),"yr","day"))),(NOW()+(CONVERT(VLOOKUP(Table1[[#This Row],[JABATAN]],tbl_refJabatan,4,FALSE),"yr","day")-CONVERT(DATEDIF(H21,NOW(),"y"),"yr","day")))),"Usia Salah"),"")</f>
        <v>37313.598911689813</v>
      </c>
      <c r="T21" s="167" t="str">
        <f ca="1">IF(Table1[[#This Row],[TGL. PENSIUN ( usia )]]&lt;&gt;0,TEXT(Table1[[#This Row],[TGL. PENSIUN ( usia )]],"yyyy"),"")</f>
        <v>2002</v>
      </c>
      <c r="U21" s="166">
        <f ca="1">IF(AND(Table1[[#This Row],[TGL. PENSIUN (usia)]]&lt;&gt;"",Table1[[#This Row],[TGL. PENSIUN (usia)]]&lt;&gt;"USIA SALAH"),IF(tglAcuan&lt;&gt;0,(INT(CONVERT(VLOOKUP(Table1[[#This Row],[JABATAN]],tbl_refJabatan,4,FALSE),"yr","day")-CONVERT(DATEDIF(H21,tglAcuan,"y"),"yr","day"))),(INT(CONVERT(VLOOKUP(Table1[[#This Row],[JABATAN]],tbl_refJabatan,4,FALSE),"yr","day")-CONVERT(DATEDIF(H21,NOW(),"y"),"yr","day")))),"")</f>
        <v>-8036</v>
      </c>
      <c r="V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Row],[JABATAN]],tbl_refJabatan,6,FALSE),"yr","day")-CONVERT(DATEDIF(H21,tglAcuan,"y"),"yr","day"))),(NOW()+(CONVERT(VLOOKUP(Table1[[#This Row],[JABATAN]],tbl_refJabatan,6,FALSE),"yr","day")-CONVERT(DATEDIF(H21,NOW(),"y"),"yr","day")))),"Usia Salah"),"")</f>
        <v>30008.598911689813</v>
      </c>
      <c r="W21" s="167" t="str">
        <f ca="1">IF(Table1[[#This Row],[TGL.PENSIUN (usia)]]&lt;&gt;0,TEXT(Table1[[#This Row],[TGL.PENSIUN (usia)]],"yyyy"),"")</f>
        <v>1982</v>
      </c>
      <c r="X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Row],[JABATAN]],tbl_refJabatan,7,FALSE),"yr","day")-CONVERT(DATEDIF(M21,tglAcuan,"y"),"yr","day"))),(NOW()+(CONVERT(VLOOKUP(Table1[[#This Row],[JABATAN]],tbl_refJabatan,7,FALSE),"yr","day")-CONVERT(DATEDIF(M21,NOW(),"y"),"yr","day")))),"tgl SK salah"),"")</f>
        <v>66533.598911689813</v>
      </c>
      <c r="Y21" s="167" t="str">
        <f ca="1">IF(Table1[[#This Row],[TGL. PENSIUN (jabatan)]]&lt;&gt;0,TEXT(Table1[[#This Row],[TGL. PENSIUN (jabatan)]],"yyyy"),"")</f>
        <v>2082</v>
      </c>
      <c r="Z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Row],[JABATAN]],tbl_refJabatan,8,FALSE),"yr","day")-CONVERT(DATEDIF(H21,tglAcuan,"y"),"yr","day"))),(NOW()+(CONVERT(VLOOKUP(Table1[[#This Row],[JABATAN]],tbl_refJabatan,8,FALSE),"yr","day")-CONVERT(DATEDIF(H21,NOW(),"y"),"yr","day")))),"Usia Salah"),"")</f>
        <v>51923.598911689813</v>
      </c>
      <c r="AA21" s="167" t="str">
        <f ca="1">IF(Table1[[#This Row],[TGL.PENSIUN (usia )]]&lt;&gt;0,TEXT(Table1[[#This Row],[TGL.PENSIUN (usia )]],"yyyy"),"")</f>
        <v>2042</v>
      </c>
      <c r="AB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Row],[JABATAN]],tbl_refJabatan,9,FALSE),"yr","day")-CONVERT(DATEDIF(M21,tglAcuan,"y"),"yr","day"))),(NOW()+(CONVERT(VLOOKUP(Table1[[#This Row],[JABATAN]],tbl_refJabatan,9,FALSE),"yr","day")-CONVERT(DATEDIF(M21,NOW(),"y"),"yr","day")))),"tgl SK salah"),"")</f>
        <v>50097.348911689813</v>
      </c>
      <c r="AC21" s="167" t="str">
        <f ca="1">IF(Table1[[#This Row],[TGL. PENSIUN (jabatan )]]&lt;&gt;0,TEXT(Table1[[#This Row],[TGL. PENSIUN (jabatan )]],"yyyy"),"")</f>
        <v>2037</v>
      </c>
      <c r="AD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" spans="1:30" s="62" customFormat="1" ht="21.75" customHeight="1" x14ac:dyDescent="0.25">
      <c r="A22" s="43">
        <f t="shared" si="1"/>
        <v>17</v>
      </c>
      <c r="B22" s="44" t="s">
        <v>37</v>
      </c>
      <c r="C22" s="44" t="s">
        <v>78</v>
      </c>
      <c r="D22" s="45" t="s">
        <v>39</v>
      </c>
      <c r="E22" s="59" t="s">
        <v>79</v>
      </c>
      <c r="F22" s="43" t="s">
        <v>41</v>
      </c>
      <c r="G22" s="46" t="s">
        <v>42</v>
      </c>
      <c r="H22" s="60">
        <v>21650</v>
      </c>
      <c r="I22" s="45"/>
      <c r="J22" s="48"/>
      <c r="K22" s="63" t="s">
        <v>56</v>
      </c>
      <c r="L22" s="64" t="s">
        <v>80</v>
      </c>
      <c r="M22" s="61">
        <v>43812</v>
      </c>
      <c r="N22" s="52" t="str">
        <f t="shared" ca="1" si="0"/>
        <v>64 Tahun 10 Bulan 17 hari</v>
      </c>
      <c r="O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Row],[JABATAN]],tbl_refJabatan,2,FALSE),"yr","day")-CONVERT(DATEDIF(H22,tglAcuan,"y"),"yr","day"))),(NOW()+(CONVERT(VLOOKUP(Table1[[#This Row],[JABATAN]],tbl_refJabatan,2,FALSE),"yr","day")-CONVERT(DATEDIF(H22,NOW(),"y"),"yr","day")))),"Usia Salah"),"")</f>
        <v>21973.098911689813</v>
      </c>
      <c r="Q22" s="167" t="str">
        <f ca="1">IF(Table1[[#This Row],[TGL. PENSIUN (usia)]]&lt;&gt;0,TEXT(Table1[[#This Row],[TGL. PENSIUN (usia)]],"yyyy"),"")</f>
        <v>1960</v>
      </c>
      <c r="R22" s="166">
        <f ca="1">IF(AND(Table1[[#This Row],[TGL. PENSIUN (usia)]]&lt;&gt;"",Table1[[#This Row],[TGL. PENSIUN (usia)]]&lt;&gt;"USIA SALAH"),IF(tglAcuan&lt;&gt;0,(INT(CONVERT(VLOOKUP(Table1[[#This Row],[JABATAN]],tbl_refJabatan,2,FALSE),"yr","day")-CONVERT(DATEDIF(H22,tglAcuan,"y"),"yr","day"))),(INT(CONVERT(VLOOKUP(Table1[[#This Row],[JABATAN]],tbl_refJabatan,2,FALSE),"yr","day")-CONVERT(DATEDIF(H22,NOW(),"y"),"yr","day")))),"")</f>
        <v>-23376</v>
      </c>
      <c r="S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Row],[JABATAN]],tbl_refJabatan,4,FALSE),"yr","day")-CONVERT(DATEDIF(H22,tglAcuan,"y"),"yr","day"))),(NOW()+(CONVERT(VLOOKUP(Table1[[#This Row],[JABATAN]],tbl_refJabatan,4,FALSE),"yr","day")-CONVERT(DATEDIF(H22,NOW(),"y"),"yr","day")))),"Usia Salah"),"")</f>
        <v>21973.098911689813</v>
      </c>
      <c r="T22" s="167" t="str">
        <f ca="1">IF(Table1[[#This Row],[TGL. PENSIUN ( usia )]]&lt;&gt;0,TEXT(Table1[[#This Row],[TGL. PENSIUN ( usia )]],"yyyy"),"")</f>
        <v>1960</v>
      </c>
      <c r="U22" s="166">
        <f ca="1">IF(AND(Table1[[#This Row],[TGL. PENSIUN (usia)]]&lt;&gt;"",Table1[[#This Row],[TGL. PENSIUN (usia)]]&lt;&gt;"USIA SALAH"),IF(tglAcuan&lt;&gt;0,(INT(CONVERT(VLOOKUP(Table1[[#This Row],[JABATAN]],tbl_refJabatan,4,FALSE),"yr","day")-CONVERT(DATEDIF(H22,tglAcuan,"y"),"yr","day"))),(INT(CONVERT(VLOOKUP(Table1[[#This Row],[JABATAN]],tbl_refJabatan,4,FALSE),"yr","day")-CONVERT(DATEDIF(H22,NOW(),"y"),"yr","day")))),"")</f>
        <v>-23376</v>
      </c>
      <c r="V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Row],[JABATAN]],tbl_refJabatan,6,FALSE),"yr","day")-CONVERT(DATEDIF(H22,tglAcuan,"y"),"yr","day"))),(NOW()+(CONVERT(VLOOKUP(Table1[[#This Row],[JABATAN]],tbl_refJabatan,6,FALSE),"yr","day")-CONVERT(DATEDIF(H22,NOW(),"y"),"yr","day")))),"Usia Salah"),"")</f>
        <v>21973.098911689813</v>
      </c>
      <c r="W22" s="167" t="str">
        <f ca="1">IF(Table1[[#This Row],[TGL.PENSIUN (usia)]]&lt;&gt;0,TEXT(Table1[[#This Row],[TGL.PENSIUN (usia)]],"yyyy"),"")</f>
        <v>1960</v>
      </c>
      <c r="X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Row],[JABATAN]],tbl_refJabatan,7,FALSE),"yr","day")-CONVERT(DATEDIF(M22,tglAcuan,"y"),"yr","day"))),(NOW()+(CONVERT(VLOOKUP(Table1[[#This Row],[JABATAN]],tbl_refJabatan,7,FALSE),"yr","day")-CONVERT(DATEDIF(M22,NOW(),"y"),"yr","day")))),"tgl SK salah"),"")</f>
        <v>43888.098911689813</v>
      </c>
      <c r="Y22" s="167" t="str">
        <f ca="1">IF(Table1[[#This Row],[TGL. PENSIUN (jabatan)]]&lt;&gt;0,TEXT(Table1[[#This Row],[TGL. PENSIUN (jabatan)]],"yyyy"),"")</f>
        <v>2020</v>
      </c>
      <c r="Z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Row],[JABATAN]],tbl_refJabatan,8,FALSE),"yr","day")-CONVERT(DATEDIF(H22,tglAcuan,"y"),"yr","day"))),(NOW()+(CONVERT(VLOOKUP(Table1[[#This Row],[JABATAN]],tbl_refJabatan,8,FALSE),"yr","day")-CONVERT(DATEDIF(H22,NOW(),"y"),"yr","day")))),"Usia Salah"),"")</f>
        <v>21973.098911689813</v>
      </c>
      <c r="AA22" s="167" t="str">
        <f ca="1">IF(Table1[[#This Row],[TGL.PENSIUN (usia )]]&lt;&gt;0,TEXT(Table1[[#This Row],[TGL.PENSIUN (usia )]],"yyyy"),"")</f>
        <v>1960</v>
      </c>
      <c r="AB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Row],[JABATAN]],tbl_refJabatan,9,FALSE),"yr","day")-CONVERT(DATEDIF(M22,tglAcuan,"y"),"yr","day"))),(NOW()+(CONVERT(VLOOKUP(Table1[[#This Row],[JABATAN]],tbl_refJabatan,9,FALSE),"yr","day")-CONVERT(DATEDIF(M22,NOW(),"y"),"yr","day")))),"tgl SK salah"),"")</f>
        <v>43888.098911689813</v>
      </c>
      <c r="AC22" s="167" t="str">
        <f ca="1">IF(Table1[[#This Row],[TGL. PENSIUN (jabatan )]]&lt;&gt;0,TEXT(Table1[[#This Row],[TGL. PENSIUN (jabatan )]],"yyyy"),"")</f>
        <v>2020</v>
      </c>
      <c r="AD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" spans="1:30" s="53" customFormat="1" ht="21.75" customHeight="1" x14ac:dyDescent="0.25">
      <c r="A23" s="43">
        <f t="shared" si="1"/>
        <v>18</v>
      </c>
      <c r="B23" s="44" t="s">
        <v>37</v>
      </c>
      <c r="C23" s="44" t="s">
        <v>78</v>
      </c>
      <c r="D23" s="45" t="s">
        <v>45</v>
      </c>
      <c r="E23" s="59" t="s">
        <v>81</v>
      </c>
      <c r="F23" s="43" t="s">
        <v>41</v>
      </c>
      <c r="G23" s="46" t="s">
        <v>42</v>
      </c>
      <c r="H23" s="60">
        <v>32275</v>
      </c>
      <c r="I23" s="45"/>
      <c r="J23" s="48"/>
      <c r="K23" s="63" t="s">
        <v>56</v>
      </c>
      <c r="L23" s="64" t="s">
        <v>82</v>
      </c>
      <c r="M23" s="65">
        <v>43637</v>
      </c>
      <c r="N23" s="52" t="str">
        <f t="shared" ca="1" si="0"/>
        <v>35 Tahun 9 Bulan 15 hari</v>
      </c>
      <c r="O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6 Hari </v>
      </c>
      <c r="P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Row],[JABATAN]],tbl_refJabatan,2,FALSE),"yr","day")-CONVERT(DATEDIF(H23,tglAcuan,"y"),"yr","day"))),(NOW()+(CONVERT(VLOOKUP(Table1[[#This Row],[JABATAN]],tbl_refJabatan,2,FALSE),"yr","day")-CONVERT(DATEDIF(H23,NOW(),"y"),"yr","day")))),"Usia Salah"),"")</f>
        <v>32565.348911689813</v>
      </c>
      <c r="Q23" s="167" t="str">
        <f ca="1">IF(Table1[[#This Row],[TGL. PENSIUN (usia)]]&lt;&gt;0,TEXT(Table1[[#This Row],[TGL. PENSIUN (usia)]],"yyyy"),"")</f>
        <v>1989</v>
      </c>
      <c r="R23" s="166">
        <f ca="1">IF(AND(Table1[[#This Row],[TGL. PENSIUN (usia)]]&lt;&gt;"",Table1[[#This Row],[TGL. PENSIUN (usia)]]&lt;&gt;"USIA SALAH"),IF(tglAcuan&lt;&gt;0,(INT(CONVERT(VLOOKUP(Table1[[#This Row],[JABATAN]],tbl_refJabatan,2,FALSE),"yr","day")-CONVERT(DATEDIF(H23,tglAcuan,"y"),"yr","day"))),(INT(CONVERT(VLOOKUP(Table1[[#This Row],[JABATAN]],tbl_refJabatan,2,FALSE),"yr","day")-CONVERT(DATEDIF(H23,NOW(),"y"),"yr","day")))),"")</f>
        <v>-12784</v>
      </c>
      <c r="S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Row],[JABATAN]],tbl_refJabatan,4,FALSE),"yr","day")-CONVERT(DATEDIF(H23,tglAcuan,"y"),"yr","day"))),(NOW()+(CONVERT(VLOOKUP(Table1[[#This Row],[JABATAN]],tbl_refJabatan,4,FALSE),"yr","day")-CONVERT(DATEDIF(H23,NOW(),"y"),"yr","day")))),"Usia Salah"),"")</f>
        <v>32565.348911689813</v>
      </c>
      <c r="T23" s="167" t="str">
        <f ca="1">IF(Table1[[#This Row],[TGL. PENSIUN ( usia )]]&lt;&gt;0,TEXT(Table1[[#This Row],[TGL. PENSIUN ( usia )]],"yyyy"),"")</f>
        <v>1989</v>
      </c>
      <c r="U23" s="166">
        <f ca="1">IF(AND(Table1[[#This Row],[TGL. PENSIUN (usia)]]&lt;&gt;"",Table1[[#This Row],[TGL. PENSIUN (usia)]]&lt;&gt;"USIA SALAH"),IF(tglAcuan&lt;&gt;0,(INT(CONVERT(VLOOKUP(Table1[[#This Row],[JABATAN]],tbl_refJabatan,4,FALSE),"yr","day")-CONVERT(DATEDIF(H23,tglAcuan,"y"),"yr","day"))),(INT(CONVERT(VLOOKUP(Table1[[#This Row],[JABATAN]],tbl_refJabatan,4,FALSE),"yr","day")-CONVERT(DATEDIF(H23,NOW(),"y"),"yr","day")))),"")</f>
        <v>-12784</v>
      </c>
      <c r="V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Row],[JABATAN]],tbl_refJabatan,6,FALSE),"yr","day")-CONVERT(DATEDIF(H23,tglAcuan,"y"),"yr","day"))),(NOW()+(CONVERT(VLOOKUP(Table1[[#This Row],[JABATAN]],tbl_refJabatan,6,FALSE),"yr","day")-CONVERT(DATEDIF(H23,NOW(),"y"),"yr","day")))),"Usia Salah"),"")</f>
        <v>32565.348911689813</v>
      </c>
      <c r="W23" s="167" t="str">
        <f ca="1">IF(Table1[[#This Row],[TGL.PENSIUN (usia)]]&lt;&gt;0,TEXT(Table1[[#This Row],[TGL.PENSIUN (usia)]],"yyyy"),"")</f>
        <v>1989</v>
      </c>
      <c r="X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Row],[JABATAN]],tbl_refJabatan,7,FALSE),"yr","day")-CONVERT(DATEDIF(M23,tglAcuan,"y"),"yr","day"))),(NOW()+(CONVERT(VLOOKUP(Table1[[#This Row],[JABATAN]],tbl_refJabatan,7,FALSE),"yr","day")-CONVERT(DATEDIF(M23,NOW(),"y"),"yr","day")))),"tgl SK salah"),"")</f>
        <v>43888.098911689813</v>
      </c>
      <c r="Y23" s="167" t="str">
        <f ca="1">IF(Table1[[#This Row],[TGL. PENSIUN (jabatan)]]&lt;&gt;0,TEXT(Table1[[#This Row],[TGL. PENSIUN (jabatan)]],"yyyy"),"")</f>
        <v>2020</v>
      </c>
      <c r="Z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Row],[JABATAN]],tbl_refJabatan,8,FALSE),"yr","day")-CONVERT(DATEDIF(H23,tglAcuan,"y"),"yr","day"))),(NOW()+(CONVERT(VLOOKUP(Table1[[#This Row],[JABATAN]],tbl_refJabatan,8,FALSE),"yr","day")-CONVERT(DATEDIF(H23,NOW(),"y"),"yr","day")))),"Usia Salah"),"")</f>
        <v>32565.348911689813</v>
      </c>
      <c r="AA23" s="167" t="str">
        <f ca="1">IF(Table1[[#This Row],[TGL.PENSIUN (usia )]]&lt;&gt;0,TEXT(Table1[[#This Row],[TGL.PENSIUN (usia )]],"yyyy"),"")</f>
        <v>1989</v>
      </c>
      <c r="AB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Row],[JABATAN]],tbl_refJabatan,9,FALSE),"yr","day")-CONVERT(DATEDIF(M23,tglAcuan,"y"),"yr","day"))),(NOW()+(CONVERT(VLOOKUP(Table1[[#This Row],[JABATAN]],tbl_refJabatan,9,FALSE),"yr","day")-CONVERT(DATEDIF(M23,NOW(),"y"),"yr","day")))),"tgl SK salah"),"")</f>
        <v>43888.098911689813</v>
      </c>
      <c r="AC23" s="167" t="str">
        <f ca="1">IF(Table1[[#This Row],[TGL. PENSIUN (jabatan )]]&lt;&gt;0,TEXT(Table1[[#This Row],[TGL. PENSIUN (jabatan )]],"yyyy"),"")</f>
        <v>2020</v>
      </c>
      <c r="AD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" spans="1:30" s="53" customFormat="1" ht="21.75" customHeight="1" x14ac:dyDescent="0.25">
      <c r="A24" s="43">
        <f t="shared" si="1"/>
        <v>19</v>
      </c>
      <c r="B24" s="44" t="s">
        <v>37</v>
      </c>
      <c r="C24" s="44" t="s">
        <v>78</v>
      </c>
      <c r="D24" s="45" t="s">
        <v>48</v>
      </c>
      <c r="E24" s="59" t="s">
        <v>83</v>
      </c>
      <c r="F24" s="43" t="s">
        <v>41</v>
      </c>
      <c r="G24" s="46" t="s">
        <v>42</v>
      </c>
      <c r="H24" s="60" t="s">
        <v>84</v>
      </c>
      <c r="I24" s="45"/>
      <c r="J24" s="48"/>
      <c r="K24" s="63" t="s">
        <v>43</v>
      </c>
      <c r="L24" s="66" t="s">
        <v>85</v>
      </c>
      <c r="M24" s="67">
        <v>43409</v>
      </c>
      <c r="N24" s="52" t="str">
        <f t="shared" ca="1" si="0"/>
        <v>55 Tahun 11 Bulan 11 hari</v>
      </c>
      <c r="O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Row],[JABATAN]],tbl_refJabatan,2,FALSE),"yr","day")-CONVERT(DATEDIF(H24,tglAcuan,"y"),"yr","day"))),(NOW()+(CONVERT(VLOOKUP(Table1[[#This Row],[JABATAN]],tbl_refJabatan,2,FALSE),"yr","day")-CONVERT(DATEDIF(H24,NOW(),"y"),"yr","day")))),"Usia Salah"),"")</f>
        <v>47175.348911689813</v>
      </c>
      <c r="Q24" s="167" t="str">
        <f ca="1">IF(Table1[[#This Row],[TGL. PENSIUN (usia)]]&lt;&gt;0,TEXT(Table1[[#This Row],[TGL. PENSIUN (usia)]],"yyyy"),"")</f>
        <v>2029</v>
      </c>
      <c r="R24" s="166">
        <f ca="1">IF(AND(Table1[[#This Row],[TGL. PENSIUN (usia)]]&lt;&gt;"",Table1[[#This Row],[TGL. PENSIUN (usia)]]&lt;&gt;"USIA SALAH"),IF(tglAcuan&lt;&gt;0,(INT(CONVERT(VLOOKUP(Table1[[#This Row],[JABATAN]],tbl_refJabatan,2,FALSE),"yr","day")-CONVERT(DATEDIF(H24,tglAcuan,"y"),"yr","day"))),(INT(CONVERT(VLOOKUP(Table1[[#This Row],[JABATAN]],tbl_refJabatan,2,FALSE),"yr","day")-CONVERT(DATEDIF(H24,NOW(),"y"),"yr","day")))),"")</f>
        <v>1826</v>
      </c>
      <c r="S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Row],[JABATAN]],tbl_refJabatan,4,FALSE),"yr","day")-CONVERT(DATEDIF(H24,tglAcuan,"y"),"yr","day"))),(NOW()+(CONVERT(VLOOKUP(Table1[[#This Row],[JABATAN]],tbl_refJabatan,4,FALSE),"yr","day")-CONVERT(DATEDIF(H24,NOW(),"y"),"yr","day")))),"Usia Salah"),"")</f>
        <v>47175.348911689813</v>
      </c>
      <c r="T24" s="167" t="str">
        <f ca="1">IF(Table1[[#This Row],[TGL. PENSIUN ( usia )]]&lt;&gt;0,TEXT(Table1[[#This Row],[TGL. PENSIUN ( usia )]],"yyyy"),"")</f>
        <v>2029</v>
      </c>
      <c r="U24" s="166">
        <f ca="1">IF(AND(Table1[[#This Row],[TGL. PENSIUN (usia)]]&lt;&gt;"",Table1[[#This Row],[TGL. PENSIUN (usia)]]&lt;&gt;"USIA SALAH"),IF(tglAcuan&lt;&gt;0,(INT(CONVERT(VLOOKUP(Table1[[#This Row],[JABATAN]],tbl_refJabatan,4,FALSE),"yr","day")-CONVERT(DATEDIF(H24,tglAcuan,"y"),"yr","day"))),(INT(CONVERT(VLOOKUP(Table1[[#This Row],[JABATAN]],tbl_refJabatan,4,FALSE),"yr","day")-CONVERT(DATEDIF(H24,NOW(),"y"),"yr","day")))),"")</f>
        <v>1826</v>
      </c>
      <c r="V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Row],[JABATAN]],tbl_refJabatan,6,FALSE),"yr","day")-CONVERT(DATEDIF(H24,tglAcuan,"y"),"yr","day"))),(NOW()+(CONVERT(VLOOKUP(Table1[[#This Row],[JABATAN]],tbl_refJabatan,6,FALSE),"yr","day")-CONVERT(DATEDIF(H24,NOW(),"y"),"yr","day")))),"Usia Salah"),"")</f>
        <v>45714.348911689813</v>
      </c>
      <c r="W24" s="167" t="str">
        <f ca="1">IF(Table1[[#This Row],[TGL.PENSIUN (usia)]]&lt;&gt;0,TEXT(Table1[[#This Row],[TGL.PENSIUN (usia)]],"yyyy"),"")</f>
        <v>2025</v>
      </c>
      <c r="X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Row],[JABATAN]],tbl_refJabatan,7,FALSE),"yr","day")-CONVERT(DATEDIF(M24,tglAcuan,"y"),"yr","day"))),(NOW()+(CONVERT(VLOOKUP(Table1[[#This Row],[JABATAN]],tbl_refJabatan,7,FALSE),"yr","day")-CONVERT(DATEDIF(M24,NOW(),"y"),"yr","day")))),"tgl SK salah"),"")</f>
        <v>50827.848911689813</v>
      </c>
      <c r="Y24" s="167" t="str">
        <f ca="1">IF(Table1[[#This Row],[TGL. PENSIUN (jabatan)]]&lt;&gt;0,TEXT(Table1[[#This Row],[TGL. PENSIUN (jabatan)]],"yyyy"),"")</f>
        <v>2039</v>
      </c>
      <c r="Z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Row],[JABATAN]],tbl_refJabatan,8,FALSE),"yr","day")-CONVERT(DATEDIF(H24,tglAcuan,"y"),"yr","day"))),(NOW()+(CONVERT(VLOOKUP(Table1[[#This Row],[JABATAN]],tbl_refJabatan,8,FALSE),"yr","day")-CONVERT(DATEDIF(H24,NOW(),"y"),"yr","day")))),"Usia Salah"),"")</f>
        <v>45714.348911689813</v>
      </c>
      <c r="AA24" s="167" t="str">
        <f ca="1">IF(Table1[[#This Row],[TGL.PENSIUN (usia )]]&lt;&gt;0,TEXT(Table1[[#This Row],[TGL.PENSIUN (usia )]],"yyyy"),"")</f>
        <v>2025</v>
      </c>
      <c r="AB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Row],[JABATAN]],tbl_refJabatan,9,FALSE),"yr","day")-CONVERT(DATEDIF(M24,tglAcuan,"y"),"yr","day"))),(NOW()+(CONVERT(VLOOKUP(Table1[[#This Row],[JABATAN]],tbl_refJabatan,9,FALSE),"yr","day")-CONVERT(DATEDIF(M24,NOW(),"y"),"yr","day")))),"tgl SK salah"),"")</f>
        <v>50827.848911689813</v>
      </c>
      <c r="AC24" s="167" t="str">
        <f ca="1">IF(Table1[[#This Row],[TGL. PENSIUN (jabatan )]]&lt;&gt;0,TEXT(Table1[[#This Row],[TGL. PENSIUN (jabatan )]],"yyyy"),"")</f>
        <v>2039</v>
      </c>
      <c r="AD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" spans="1:30" s="53" customFormat="1" ht="21.75" customHeight="1" x14ac:dyDescent="0.25">
      <c r="A25" s="43">
        <f t="shared" si="1"/>
        <v>20</v>
      </c>
      <c r="B25" s="44" t="s">
        <v>37</v>
      </c>
      <c r="C25" s="44" t="s">
        <v>78</v>
      </c>
      <c r="D25" s="45" t="s">
        <v>52</v>
      </c>
      <c r="E25" s="59" t="s">
        <v>86</v>
      </c>
      <c r="F25" s="43" t="s">
        <v>41</v>
      </c>
      <c r="G25" s="46" t="s">
        <v>42</v>
      </c>
      <c r="H25" s="60">
        <v>30288</v>
      </c>
      <c r="I25" s="45"/>
      <c r="J25" s="48"/>
      <c r="K25" s="63" t="s">
        <v>43</v>
      </c>
      <c r="L25" s="66" t="s">
        <v>85</v>
      </c>
      <c r="M25" s="67">
        <v>43409</v>
      </c>
      <c r="N25" s="52" t="str">
        <f t="shared" ca="1" si="0"/>
        <v>41 Tahun 2 Bulan 24 hari</v>
      </c>
      <c r="O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Row],[JABATAN]],tbl_refJabatan,2,FALSE),"yr","day")-CONVERT(DATEDIF(H25,tglAcuan,"y"),"yr","day"))),(NOW()+(CONVERT(VLOOKUP(Table1[[#This Row],[JABATAN]],tbl_refJabatan,2,FALSE),"yr","day")-CONVERT(DATEDIF(H25,NOW(),"y"),"yr","day")))),"Usia Salah"),"")</f>
        <v>52288.848911689813</v>
      </c>
      <c r="Q25" s="167" t="str">
        <f ca="1">IF(Table1[[#This Row],[TGL. PENSIUN (usia)]]&lt;&gt;0,TEXT(Table1[[#This Row],[TGL. PENSIUN (usia)]],"yyyy"),"")</f>
        <v>2043</v>
      </c>
      <c r="R25" s="166">
        <f ca="1">IF(AND(Table1[[#This Row],[TGL. PENSIUN (usia)]]&lt;&gt;"",Table1[[#This Row],[TGL. PENSIUN (usia)]]&lt;&gt;"USIA SALAH"),IF(tglAcuan&lt;&gt;0,(INT(CONVERT(VLOOKUP(Table1[[#This Row],[JABATAN]],tbl_refJabatan,2,FALSE),"yr","day")-CONVERT(DATEDIF(H25,tglAcuan,"y"),"yr","day"))),(INT(CONVERT(VLOOKUP(Table1[[#This Row],[JABATAN]],tbl_refJabatan,2,FALSE),"yr","day")-CONVERT(DATEDIF(H25,NOW(),"y"),"yr","day")))),"")</f>
        <v>6939</v>
      </c>
      <c r="S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Row],[JABATAN]],tbl_refJabatan,4,FALSE),"yr","day")-CONVERT(DATEDIF(H25,tglAcuan,"y"),"yr","day"))),(NOW()+(CONVERT(VLOOKUP(Table1[[#This Row],[JABATAN]],tbl_refJabatan,4,FALSE),"yr","day")-CONVERT(DATEDIF(H25,NOW(),"y"),"yr","day")))),"Usia Salah"),"")</f>
        <v>52288.848911689813</v>
      </c>
      <c r="T25" s="167" t="str">
        <f ca="1">IF(Table1[[#This Row],[TGL. PENSIUN ( usia )]]&lt;&gt;0,TEXT(Table1[[#This Row],[TGL. PENSIUN ( usia )]],"yyyy"),"")</f>
        <v>2043</v>
      </c>
      <c r="U25" s="166">
        <f ca="1">IF(AND(Table1[[#This Row],[TGL. PENSIUN (usia)]]&lt;&gt;"",Table1[[#This Row],[TGL. PENSIUN (usia)]]&lt;&gt;"USIA SALAH"),IF(tglAcuan&lt;&gt;0,(INT(CONVERT(VLOOKUP(Table1[[#This Row],[JABATAN]],tbl_refJabatan,4,FALSE),"yr","day")-CONVERT(DATEDIF(H25,tglAcuan,"y"),"yr","day"))),(INT(CONVERT(VLOOKUP(Table1[[#This Row],[JABATAN]],tbl_refJabatan,4,FALSE),"yr","day")-CONVERT(DATEDIF(H25,NOW(),"y"),"yr","day")))),"")</f>
        <v>6939</v>
      </c>
      <c r="V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Row],[JABATAN]],tbl_refJabatan,6,FALSE),"yr","day")-CONVERT(DATEDIF(H25,tglAcuan,"y"),"yr","day"))),(NOW()+(CONVERT(VLOOKUP(Table1[[#This Row],[JABATAN]],tbl_refJabatan,6,FALSE),"yr","day")-CONVERT(DATEDIF(H25,NOW(),"y"),"yr","day")))),"Usia Salah"),"")</f>
        <v>50827.848911689813</v>
      </c>
      <c r="W25" s="167" t="str">
        <f ca="1">IF(Table1[[#This Row],[TGL.PENSIUN (usia)]]&lt;&gt;0,TEXT(Table1[[#This Row],[TGL.PENSIUN (usia)]],"yyyy"),"")</f>
        <v>2039</v>
      </c>
      <c r="X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Row],[JABATAN]],tbl_refJabatan,7,FALSE),"yr","day")-CONVERT(DATEDIF(M25,tglAcuan,"y"),"yr","day"))),(NOW()+(CONVERT(VLOOKUP(Table1[[#This Row],[JABATAN]],tbl_refJabatan,7,FALSE),"yr","day")-CONVERT(DATEDIF(M25,NOW(),"y"),"yr","day")))),"tgl SK salah"),"")</f>
        <v>50827.848911689813</v>
      </c>
      <c r="Y25" s="167" t="str">
        <f ca="1">IF(Table1[[#This Row],[TGL. PENSIUN (jabatan)]]&lt;&gt;0,TEXT(Table1[[#This Row],[TGL. PENSIUN (jabatan)]],"yyyy"),"")</f>
        <v>2039</v>
      </c>
      <c r="Z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Row],[JABATAN]],tbl_refJabatan,8,FALSE),"yr","day")-CONVERT(DATEDIF(H25,tglAcuan,"y"),"yr","day"))),(NOW()+(CONVERT(VLOOKUP(Table1[[#This Row],[JABATAN]],tbl_refJabatan,8,FALSE),"yr","day")-CONVERT(DATEDIF(H25,NOW(),"y"),"yr","day")))),"Usia Salah"),"")</f>
        <v>50827.848911689813</v>
      </c>
      <c r="AA25" s="167" t="str">
        <f ca="1">IF(Table1[[#This Row],[TGL.PENSIUN (usia )]]&lt;&gt;0,TEXT(Table1[[#This Row],[TGL.PENSIUN (usia )]],"yyyy"),"")</f>
        <v>2039</v>
      </c>
      <c r="AB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Row],[JABATAN]],tbl_refJabatan,9,FALSE),"yr","day")-CONVERT(DATEDIF(M25,tglAcuan,"y"),"yr","day"))),(NOW()+(CONVERT(VLOOKUP(Table1[[#This Row],[JABATAN]],tbl_refJabatan,9,FALSE),"yr","day")-CONVERT(DATEDIF(M25,NOW(),"y"),"yr","day")))),"tgl SK salah"),"")</f>
        <v>50827.848911689813</v>
      </c>
      <c r="AC25" s="167" t="str">
        <f ca="1">IF(Table1[[#This Row],[TGL. PENSIUN (jabatan )]]&lt;&gt;0,TEXT(Table1[[#This Row],[TGL. PENSIUN (jabatan )]],"yyyy"),"")</f>
        <v>2039</v>
      </c>
      <c r="AD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" spans="1:30" s="53" customFormat="1" ht="21.75" customHeight="1" x14ac:dyDescent="0.25">
      <c r="A26" s="43">
        <f t="shared" si="1"/>
        <v>21</v>
      </c>
      <c r="B26" s="44" t="s">
        <v>37</v>
      </c>
      <c r="C26" s="44" t="s">
        <v>78</v>
      </c>
      <c r="D26" s="45" t="s">
        <v>54</v>
      </c>
      <c r="E26" s="59" t="s">
        <v>87</v>
      </c>
      <c r="F26" s="43" t="s">
        <v>50</v>
      </c>
      <c r="G26" s="46" t="s">
        <v>42</v>
      </c>
      <c r="H26" s="60">
        <v>28160</v>
      </c>
      <c r="I26" s="45"/>
      <c r="J26" s="48"/>
      <c r="K26" s="63" t="s">
        <v>43</v>
      </c>
      <c r="L26" s="66" t="s">
        <v>85</v>
      </c>
      <c r="M26" s="67">
        <v>43409</v>
      </c>
      <c r="N26" s="52" t="str">
        <f t="shared" ca="1" si="0"/>
        <v>47 Tahun 0 Bulan 23 hari</v>
      </c>
      <c r="O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Row],[JABATAN]],tbl_refJabatan,2,FALSE),"yr","day")-CONVERT(DATEDIF(H26,tglAcuan,"y"),"yr","day"))),(NOW()+(CONVERT(VLOOKUP(Table1[[#This Row],[JABATAN]],tbl_refJabatan,2,FALSE),"yr","day")-CONVERT(DATEDIF(H26,NOW(),"y"),"yr","day")))),"Usia Salah"),"")</f>
        <v>50097.348911689813</v>
      </c>
      <c r="Q26" s="167" t="str">
        <f ca="1">IF(Table1[[#This Row],[TGL. PENSIUN (usia)]]&lt;&gt;0,TEXT(Table1[[#This Row],[TGL. PENSIUN (usia)]],"yyyy"),"")</f>
        <v>2037</v>
      </c>
      <c r="R26" s="166">
        <f ca="1">IF(AND(Table1[[#This Row],[TGL. PENSIUN (usia)]]&lt;&gt;"",Table1[[#This Row],[TGL. PENSIUN (usia)]]&lt;&gt;"USIA SALAH"),IF(tglAcuan&lt;&gt;0,(INT(CONVERT(VLOOKUP(Table1[[#This Row],[JABATAN]],tbl_refJabatan,2,FALSE),"yr","day")-CONVERT(DATEDIF(H26,tglAcuan,"y"),"yr","day"))),(INT(CONVERT(VLOOKUP(Table1[[#This Row],[JABATAN]],tbl_refJabatan,2,FALSE),"yr","day")-CONVERT(DATEDIF(H26,NOW(),"y"),"yr","day")))),"")</f>
        <v>4748</v>
      </c>
      <c r="S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Row],[JABATAN]],tbl_refJabatan,4,FALSE),"yr","day")-CONVERT(DATEDIF(H26,tglAcuan,"y"),"yr","day"))),(NOW()+(CONVERT(VLOOKUP(Table1[[#This Row],[JABATAN]],tbl_refJabatan,4,FALSE),"yr","day")-CONVERT(DATEDIF(H26,NOW(),"y"),"yr","day")))),"Usia Salah"),"")</f>
        <v>50097.348911689813</v>
      </c>
      <c r="T26" s="167" t="str">
        <f ca="1">IF(Table1[[#This Row],[TGL. PENSIUN ( usia )]]&lt;&gt;0,TEXT(Table1[[#This Row],[TGL. PENSIUN ( usia )]],"yyyy"),"")</f>
        <v>2037</v>
      </c>
      <c r="U26" s="166">
        <f ca="1">IF(AND(Table1[[#This Row],[TGL. PENSIUN (usia)]]&lt;&gt;"",Table1[[#This Row],[TGL. PENSIUN (usia)]]&lt;&gt;"USIA SALAH"),IF(tglAcuan&lt;&gt;0,(INT(CONVERT(VLOOKUP(Table1[[#This Row],[JABATAN]],tbl_refJabatan,4,FALSE),"yr","day")-CONVERT(DATEDIF(H26,tglAcuan,"y"),"yr","day"))),(INT(CONVERT(VLOOKUP(Table1[[#This Row],[JABATAN]],tbl_refJabatan,4,FALSE),"yr","day")-CONVERT(DATEDIF(H26,NOW(),"y"),"yr","day")))),"")</f>
        <v>4748</v>
      </c>
      <c r="V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Row],[JABATAN]],tbl_refJabatan,6,FALSE),"yr","day")-CONVERT(DATEDIF(H26,tglAcuan,"y"),"yr","day"))),(NOW()+(CONVERT(VLOOKUP(Table1[[#This Row],[JABATAN]],tbl_refJabatan,6,FALSE),"yr","day")-CONVERT(DATEDIF(H26,NOW(),"y"),"yr","day")))),"Usia Salah"),"")</f>
        <v>48636.348911689813</v>
      </c>
      <c r="W26" s="167" t="str">
        <f ca="1">IF(Table1[[#This Row],[TGL.PENSIUN (usia)]]&lt;&gt;0,TEXT(Table1[[#This Row],[TGL.PENSIUN (usia)]],"yyyy"),"")</f>
        <v>2033</v>
      </c>
      <c r="X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Row],[JABATAN]],tbl_refJabatan,7,FALSE),"yr","day")-CONVERT(DATEDIF(M26,tglAcuan,"y"),"yr","day"))),(NOW()+(CONVERT(VLOOKUP(Table1[[#This Row],[JABATAN]],tbl_refJabatan,7,FALSE),"yr","day")-CONVERT(DATEDIF(M26,NOW(),"y"),"yr","day")))),"tgl SK salah"),"")</f>
        <v>50827.848911689813</v>
      </c>
      <c r="Y26" s="167" t="str">
        <f ca="1">IF(Table1[[#This Row],[TGL. PENSIUN (jabatan)]]&lt;&gt;0,TEXT(Table1[[#This Row],[TGL. PENSIUN (jabatan)]],"yyyy"),"")</f>
        <v>2039</v>
      </c>
      <c r="Z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Row],[JABATAN]],tbl_refJabatan,8,FALSE),"yr","day")-CONVERT(DATEDIF(H26,tglAcuan,"y"),"yr","day"))),(NOW()+(CONVERT(VLOOKUP(Table1[[#This Row],[JABATAN]],tbl_refJabatan,8,FALSE),"yr","day")-CONVERT(DATEDIF(H26,NOW(),"y"),"yr","day")))),"Usia Salah"),"")</f>
        <v>48636.348911689813</v>
      </c>
      <c r="AA26" s="167" t="str">
        <f ca="1">IF(Table1[[#This Row],[TGL.PENSIUN (usia )]]&lt;&gt;0,TEXT(Table1[[#This Row],[TGL.PENSIUN (usia )]],"yyyy"),"")</f>
        <v>2033</v>
      </c>
      <c r="AB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Row],[JABATAN]],tbl_refJabatan,9,FALSE),"yr","day")-CONVERT(DATEDIF(M26,tglAcuan,"y"),"yr","day"))),(NOW()+(CONVERT(VLOOKUP(Table1[[#This Row],[JABATAN]],tbl_refJabatan,9,FALSE),"yr","day")-CONVERT(DATEDIF(M26,NOW(),"y"),"yr","day")))),"tgl SK salah"),"")</f>
        <v>50827.848911689813</v>
      </c>
      <c r="AC26" s="167" t="str">
        <f ca="1">IF(Table1[[#This Row],[TGL. PENSIUN (jabatan )]]&lt;&gt;0,TEXT(Table1[[#This Row],[TGL. PENSIUN (jabatan )]],"yyyy"),"")</f>
        <v>2039</v>
      </c>
      <c r="AD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" spans="1:30" s="53" customFormat="1" ht="21.75" customHeight="1" x14ac:dyDescent="0.25">
      <c r="A27" s="43">
        <f t="shared" si="1"/>
        <v>22</v>
      </c>
      <c r="B27" s="44" t="s">
        <v>37</v>
      </c>
      <c r="C27" s="44" t="s">
        <v>78</v>
      </c>
      <c r="D27" s="45" t="s">
        <v>57</v>
      </c>
      <c r="E27" s="59" t="s">
        <v>88</v>
      </c>
      <c r="F27" s="43" t="s">
        <v>41</v>
      </c>
      <c r="G27" s="46" t="s">
        <v>42</v>
      </c>
      <c r="H27" s="60" t="s">
        <v>89</v>
      </c>
      <c r="I27" s="45"/>
      <c r="J27" s="48"/>
      <c r="K27" s="63" t="s">
        <v>90</v>
      </c>
      <c r="L27" s="68" t="s">
        <v>85</v>
      </c>
      <c r="M27" s="67">
        <v>43409</v>
      </c>
      <c r="N27" s="52" t="str">
        <f t="shared" ca="1" si="0"/>
        <v>43 Tahun 6 Bulan 27 hari</v>
      </c>
      <c r="O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Row],[JABATAN]],tbl_refJabatan,2,FALSE),"yr","day")-CONVERT(DATEDIF(H27,tglAcuan,"y"),"yr","day"))),(NOW()+(CONVERT(VLOOKUP(Table1[[#This Row],[JABATAN]],tbl_refJabatan,2,FALSE),"yr","day")-CONVERT(DATEDIF(H27,NOW(),"y"),"yr","day")))),"Usia Salah"),"")</f>
        <v>51558.348911689813</v>
      </c>
      <c r="Q27" s="167" t="str">
        <f ca="1">IF(Table1[[#This Row],[TGL. PENSIUN (usia)]]&lt;&gt;0,TEXT(Table1[[#This Row],[TGL. PENSIUN (usia)]],"yyyy"),"")</f>
        <v>2041</v>
      </c>
      <c r="R27" s="166">
        <f ca="1">IF(AND(Table1[[#This Row],[TGL. PENSIUN (usia)]]&lt;&gt;"",Table1[[#This Row],[TGL. PENSIUN (usia)]]&lt;&gt;"USIA SALAH"),IF(tglAcuan&lt;&gt;0,(INT(CONVERT(VLOOKUP(Table1[[#This Row],[JABATAN]],tbl_refJabatan,2,FALSE),"yr","day")-CONVERT(DATEDIF(H27,tglAcuan,"y"),"yr","day"))),(INT(CONVERT(VLOOKUP(Table1[[#This Row],[JABATAN]],tbl_refJabatan,2,FALSE),"yr","day")-CONVERT(DATEDIF(H27,NOW(),"y"),"yr","day")))),"")</f>
        <v>6209</v>
      </c>
      <c r="S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Row],[JABATAN]],tbl_refJabatan,4,FALSE),"yr","day")-CONVERT(DATEDIF(H27,tglAcuan,"y"),"yr","day"))),(NOW()+(CONVERT(VLOOKUP(Table1[[#This Row],[JABATAN]],tbl_refJabatan,4,FALSE),"yr","day")-CONVERT(DATEDIF(H27,NOW(),"y"),"yr","day")))),"Usia Salah"),"")</f>
        <v>51558.348911689813</v>
      </c>
      <c r="T27" s="167" t="str">
        <f ca="1">IF(Table1[[#This Row],[TGL. PENSIUN ( usia )]]&lt;&gt;0,TEXT(Table1[[#This Row],[TGL. PENSIUN ( usia )]],"yyyy"),"")</f>
        <v>2041</v>
      </c>
      <c r="U27" s="166">
        <f ca="1">IF(AND(Table1[[#This Row],[TGL. PENSIUN (usia)]]&lt;&gt;"",Table1[[#This Row],[TGL. PENSIUN (usia)]]&lt;&gt;"USIA SALAH"),IF(tglAcuan&lt;&gt;0,(INT(CONVERT(VLOOKUP(Table1[[#This Row],[JABATAN]],tbl_refJabatan,4,FALSE),"yr","day")-CONVERT(DATEDIF(H27,tglAcuan,"y"),"yr","day"))),(INT(CONVERT(VLOOKUP(Table1[[#This Row],[JABATAN]],tbl_refJabatan,4,FALSE),"yr","day")-CONVERT(DATEDIF(H27,NOW(),"y"),"yr","day")))),"")</f>
        <v>6209</v>
      </c>
      <c r="V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Row],[JABATAN]],tbl_refJabatan,6,FALSE),"yr","day")-CONVERT(DATEDIF(H27,tglAcuan,"y"),"yr","day"))),(NOW()+(CONVERT(VLOOKUP(Table1[[#This Row],[JABATAN]],tbl_refJabatan,6,FALSE),"yr","day")-CONVERT(DATEDIF(H27,NOW(),"y"),"yr","day")))),"Usia Salah"),"")</f>
        <v>50097.348911689813</v>
      </c>
      <c r="W27" s="167" t="str">
        <f ca="1">IF(Table1[[#This Row],[TGL.PENSIUN (usia)]]&lt;&gt;0,TEXT(Table1[[#This Row],[TGL.PENSIUN (usia)]],"yyyy"),"")</f>
        <v>2037</v>
      </c>
      <c r="X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Row],[JABATAN]],tbl_refJabatan,7,FALSE),"yr","day")-CONVERT(DATEDIF(M27,tglAcuan,"y"),"yr","day"))),(NOW()+(CONVERT(VLOOKUP(Table1[[#This Row],[JABATAN]],tbl_refJabatan,7,FALSE),"yr","day")-CONVERT(DATEDIF(M27,NOW(),"y"),"yr","day")))),"tgl SK salah"),"")</f>
        <v>50827.848911689813</v>
      </c>
      <c r="Y27" s="167" t="str">
        <f ca="1">IF(Table1[[#This Row],[TGL. PENSIUN (jabatan)]]&lt;&gt;0,TEXT(Table1[[#This Row],[TGL. PENSIUN (jabatan)]],"yyyy"),"")</f>
        <v>2039</v>
      </c>
      <c r="Z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Row],[JABATAN]],tbl_refJabatan,8,FALSE),"yr","day")-CONVERT(DATEDIF(H27,tglAcuan,"y"),"yr","day"))),(NOW()+(CONVERT(VLOOKUP(Table1[[#This Row],[JABATAN]],tbl_refJabatan,8,FALSE),"yr","day")-CONVERT(DATEDIF(H27,NOW(),"y"),"yr","day")))),"Usia Salah"),"")</f>
        <v>50097.348911689813</v>
      </c>
      <c r="AA27" s="167" t="str">
        <f ca="1">IF(Table1[[#This Row],[TGL.PENSIUN (usia )]]&lt;&gt;0,TEXT(Table1[[#This Row],[TGL.PENSIUN (usia )]],"yyyy"),"")</f>
        <v>2037</v>
      </c>
      <c r="AB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Row],[JABATAN]],tbl_refJabatan,9,FALSE),"yr","day")-CONVERT(DATEDIF(M27,tglAcuan,"y"),"yr","day"))),(NOW()+(CONVERT(VLOOKUP(Table1[[#This Row],[JABATAN]],tbl_refJabatan,9,FALSE),"yr","day")-CONVERT(DATEDIF(M27,NOW(),"y"),"yr","day")))),"tgl SK salah"),"")</f>
        <v>50827.848911689813</v>
      </c>
      <c r="AC27" s="167" t="str">
        <f ca="1">IF(Table1[[#This Row],[TGL. PENSIUN (jabatan )]]&lt;&gt;0,TEXT(Table1[[#This Row],[TGL. PENSIUN (jabatan )]],"yyyy"),"")</f>
        <v>2039</v>
      </c>
      <c r="AD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" spans="1:30" s="53" customFormat="1" ht="21.75" customHeight="1" x14ac:dyDescent="0.25">
      <c r="A28" s="43">
        <f t="shared" si="1"/>
        <v>23</v>
      </c>
      <c r="B28" s="44" t="s">
        <v>37</v>
      </c>
      <c r="C28" s="44" t="s">
        <v>78</v>
      </c>
      <c r="D28" s="45" t="s">
        <v>59</v>
      </c>
      <c r="E28" s="59" t="s">
        <v>91</v>
      </c>
      <c r="F28" s="43" t="s">
        <v>41</v>
      </c>
      <c r="G28" s="46" t="s">
        <v>42</v>
      </c>
      <c r="H28" s="60" t="s">
        <v>92</v>
      </c>
      <c r="I28" s="45"/>
      <c r="J28" s="48"/>
      <c r="K28" s="63" t="s">
        <v>93</v>
      </c>
      <c r="L28" s="68" t="s">
        <v>85</v>
      </c>
      <c r="M28" s="67">
        <v>43409</v>
      </c>
      <c r="N28" s="52" t="str">
        <f t="shared" ca="1" si="0"/>
        <v>37 Tahun 10 Bulan 7 hari</v>
      </c>
      <c r="O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Row],[JABATAN]],tbl_refJabatan,2,FALSE),"yr","day")-CONVERT(DATEDIF(H28,tglAcuan,"y"),"yr","day"))),(NOW()+(CONVERT(VLOOKUP(Table1[[#This Row],[JABATAN]],tbl_refJabatan,2,FALSE),"yr","day")-CONVERT(DATEDIF(H28,NOW(),"y"),"yr","day")))),"Usia Salah"),"")</f>
        <v>53749.848911689813</v>
      </c>
      <c r="Q28" s="167" t="str">
        <f ca="1">IF(Table1[[#This Row],[TGL. PENSIUN (usia)]]&lt;&gt;0,TEXT(Table1[[#This Row],[TGL. PENSIUN (usia)]],"yyyy"),"")</f>
        <v>2047</v>
      </c>
      <c r="R28" s="166">
        <f ca="1">IF(AND(Table1[[#This Row],[TGL. PENSIUN (usia)]]&lt;&gt;"",Table1[[#This Row],[TGL. PENSIUN (usia)]]&lt;&gt;"USIA SALAH"),IF(tglAcuan&lt;&gt;0,(INT(CONVERT(VLOOKUP(Table1[[#This Row],[JABATAN]],tbl_refJabatan,2,FALSE),"yr","day")-CONVERT(DATEDIF(H28,tglAcuan,"y"),"yr","day"))),(INT(CONVERT(VLOOKUP(Table1[[#This Row],[JABATAN]],tbl_refJabatan,2,FALSE),"yr","day")-CONVERT(DATEDIF(H28,NOW(),"y"),"yr","day")))),"")</f>
        <v>8400</v>
      </c>
      <c r="S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Row],[JABATAN]],tbl_refJabatan,4,FALSE),"yr","day")-CONVERT(DATEDIF(H28,tglAcuan,"y"),"yr","day"))),(NOW()+(CONVERT(VLOOKUP(Table1[[#This Row],[JABATAN]],tbl_refJabatan,4,FALSE),"yr","day")-CONVERT(DATEDIF(H28,NOW(),"y"),"yr","day")))),"Usia Salah"),"")</f>
        <v>53749.848911689813</v>
      </c>
      <c r="T28" s="167" t="str">
        <f ca="1">IF(Table1[[#This Row],[TGL. PENSIUN ( usia )]]&lt;&gt;0,TEXT(Table1[[#This Row],[TGL. PENSIUN ( usia )]],"yyyy"),"")</f>
        <v>2047</v>
      </c>
      <c r="U28" s="166">
        <f ca="1">IF(AND(Table1[[#This Row],[TGL. PENSIUN (usia)]]&lt;&gt;"",Table1[[#This Row],[TGL. PENSIUN (usia)]]&lt;&gt;"USIA SALAH"),IF(tglAcuan&lt;&gt;0,(INT(CONVERT(VLOOKUP(Table1[[#This Row],[JABATAN]],tbl_refJabatan,4,FALSE),"yr","day")-CONVERT(DATEDIF(H28,tglAcuan,"y"),"yr","day"))),(INT(CONVERT(VLOOKUP(Table1[[#This Row],[JABATAN]],tbl_refJabatan,4,FALSE),"yr","day")-CONVERT(DATEDIF(H28,NOW(),"y"),"yr","day")))),"")</f>
        <v>8400</v>
      </c>
      <c r="V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Row],[JABATAN]],tbl_refJabatan,6,FALSE),"yr","day")-CONVERT(DATEDIF(H28,tglAcuan,"y"),"yr","day"))),(NOW()+(CONVERT(VLOOKUP(Table1[[#This Row],[JABATAN]],tbl_refJabatan,6,FALSE),"yr","day")-CONVERT(DATEDIF(H28,NOW(),"y"),"yr","day")))),"Usia Salah"),"")</f>
        <v>52288.848911689813</v>
      </c>
      <c r="W28" s="167" t="str">
        <f ca="1">IF(Table1[[#This Row],[TGL.PENSIUN (usia)]]&lt;&gt;0,TEXT(Table1[[#This Row],[TGL.PENSIUN (usia)]],"yyyy"),"")</f>
        <v>2043</v>
      </c>
      <c r="X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Row],[JABATAN]],tbl_refJabatan,7,FALSE),"yr","day")-CONVERT(DATEDIF(M28,tglAcuan,"y"),"yr","day"))),(NOW()+(CONVERT(VLOOKUP(Table1[[#This Row],[JABATAN]],tbl_refJabatan,7,FALSE),"yr","day")-CONVERT(DATEDIF(M28,NOW(),"y"),"yr","day")))),"tgl SK salah"),"")</f>
        <v>50827.848911689813</v>
      </c>
      <c r="Y28" s="167" t="str">
        <f ca="1">IF(Table1[[#This Row],[TGL. PENSIUN (jabatan)]]&lt;&gt;0,TEXT(Table1[[#This Row],[TGL. PENSIUN (jabatan)]],"yyyy"),"")</f>
        <v>2039</v>
      </c>
      <c r="Z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Row],[JABATAN]],tbl_refJabatan,8,FALSE),"yr","day")-CONVERT(DATEDIF(H28,tglAcuan,"y"),"yr","day"))),(NOW()+(CONVERT(VLOOKUP(Table1[[#This Row],[JABATAN]],tbl_refJabatan,8,FALSE),"yr","day")-CONVERT(DATEDIF(H28,NOW(),"y"),"yr","day")))),"Usia Salah"),"")</f>
        <v>52288.848911689813</v>
      </c>
      <c r="AA28" s="167" t="str">
        <f ca="1">IF(Table1[[#This Row],[TGL.PENSIUN (usia )]]&lt;&gt;0,TEXT(Table1[[#This Row],[TGL.PENSIUN (usia )]],"yyyy"),"")</f>
        <v>2043</v>
      </c>
      <c r="AB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Row],[JABATAN]],tbl_refJabatan,9,FALSE),"yr","day")-CONVERT(DATEDIF(M28,tglAcuan,"y"),"yr","day"))),(NOW()+(CONVERT(VLOOKUP(Table1[[#This Row],[JABATAN]],tbl_refJabatan,9,FALSE),"yr","day")-CONVERT(DATEDIF(M28,NOW(),"y"),"yr","day")))),"tgl SK salah"),"")</f>
        <v>50827.848911689813</v>
      </c>
      <c r="AC28" s="167" t="str">
        <f ca="1">IF(Table1[[#This Row],[TGL. PENSIUN (jabatan )]]&lt;&gt;0,TEXT(Table1[[#This Row],[TGL. PENSIUN (jabatan )]],"yyyy"),"")</f>
        <v>2039</v>
      </c>
      <c r="AD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" spans="1:30" s="53" customFormat="1" ht="21.75" customHeight="1" x14ac:dyDescent="0.25">
      <c r="A29" s="43">
        <f t="shared" si="1"/>
        <v>24</v>
      </c>
      <c r="B29" s="44" t="s">
        <v>37</v>
      </c>
      <c r="C29" s="44" t="s">
        <v>78</v>
      </c>
      <c r="D29" s="45" t="s">
        <v>61</v>
      </c>
      <c r="E29" s="59" t="s">
        <v>94</v>
      </c>
      <c r="F29" s="43" t="s">
        <v>41</v>
      </c>
      <c r="G29" s="46" t="s">
        <v>42</v>
      </c>
      <c r="H29" s="60">
        <v>24357</v>
      </c>
      <c r="I29" s="45"/>
      <c r="J29" s="48"/>
      <c r="K29" s="63" t="s">
        <v>43</v>
      </c>
      <c r="L29" s="68" t="s">
        <v>85</v>
      </c>
      <c r="M29" s="67">
        <v>43409</v>
      </c>
      <c r="N29" s="52" t="str">
        <f t="shared" ca="1" si="0"/>
        <v>57 Tahun 5 Bulan 20 hari</v>
      </c>
      <c r="O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Row],[JABATAN]],tbl_refJabatan,2,FALSE),"yr","day")-CONVERT(DATEDIF(H29,tglAcuan,"y"),"yr","day"))),(NOW()+(CONVERT(VLOOKUP(Table1[[#This Row],[JABATAN]],tbl_refJabatan,2,FALSE),"yr","day")-CONVERT(DATEDIF(H29,NOW(),"y"),"yr","day")))),"Usia Salah"),"")</f>
        <v>46444.848911689813</v>
      </c>
      <c r="Q29" s="167" t="str">
        <f ca="1">IF(Table1[[#This Row],[TGL. PENSIUN (usia)]]&lt;&gt;0,TEXT(Table1[[#This Row],[TGL. PENSIUN (usia)]],"yyyy"),"")</f>
        <v>2027</v>
      </c>
      <c r="R29" s="166">
        <f ca="1">IF(AND(Table1[[#This Row],[TGL. PENSIUN (usia)]]&lt;&gt;"",Table1[[#This Row],[TGL. PENSIUN (usia)]]&lt;&gt;"USIA SALAH"),IF(tglAcuan&lt;&gt;0,(INT(CONVERT(VLOOKUP(Table1[[#This Row],[JABATAN]],tbl_refJabatan,2,FALSE),"yr","day")-CONVERT(DATEDIF(H29,tglAcuan,"y"),"yr","day"))),(INT(CONVERT(VLOOKUP(Table1[[#This Row],[JABATAN]],tbl_refJabatan,2,FALSE),"yr","day")-CONVERT(DATEDIF(H29,NOW(),"y"),"yr","day")))),"")</f>
        <v>1095</v>
      </c>
      <c r="S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Row],[JABATAN]],tbl_refJabatan,4,FALSE),"yr","day")-CONVERT(DATEDIF(H29,tglAcuan,"y"),"yr","day"))),(NOW()+(CONVERT(VLOOKUP(Table1[[#This Row],[JABATAN]],tbl_refJabatan,4,FALSE),"yr","day")-CONVERT(DATEDIF(H29,NOW(),"y"),"yr","day")))),"Usia Salah"),"")</f>
        <v>46444.848911689813</v>
      </c>
      <c r="T29" s="167" t="str">
        <f ca="1">IF(Table1[[#This Row],[TGL. PENSIUN ( usia )]]&lt;&gt;0,TEXT(Table1[[#This Row],[TGL. PENSIUN ( usia )]],"yyyy"),"")</f>
        <v>2027</v>
      </c>
      <c r="U29" s="166">
        <f ca="1">IF(AND(Table1[[#This Row],[TGL. PENSIUN (usia)]]&lt;&gt;"",Table1[[#This Row],[TGL. PENSIUN (usia)]]&lt;&gt;"USIA SALAH"),IF(tglAcuan&lt;&gt;0,(INT(CONVERT(VLOOKUP(Table1[[#This Row],[JABATAN]],tbl_refJabatan,4,FALSE),"yr","day")-CONVERT(DATEDIF(H29,tglAcuan,"y"),"yr","day"))),(INT(CONVERT(VLOOKUP(Table1[[#This Row],[JABATAN]],tbl_refJabatan,4,FALSE),"yr","day")-CONVERT(DATEDIF(H29,NOW(),"y"),"yr","day")))),"")</f>
        <v>1095</v>
      </c>
      <c r="V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Row],[JABATAN]],tbl_refJabatan,6,FALSE),"yr","day")-CONVERT(DATEDIF(H29,tglAcuan,"y"),"yr","day"))),(NOW()+(CONVERT(VLOOKUP(Table1[[#This Row],[JABATAN]],tbl_refJabatan,6,FALSE),"yr","day")-CONVERT(DATEDIF(H29,NOW(),"y"),"yr","day")))),"Usia Salah"),"")</f>
        <v>44983.848911689813</v>
      </c>
      <c r="W29" s="167" t="str">
        <f ca="1">IF(Table1[[#This Row],[TGL.PENSIUN (usia)]]&lt;&gt;0,TEXT(Table1[[#This Row],[TGL.PENSIUN (usia)]],"yyyy"),"")</f>
        <v>2023</v>
      </c>
      <c r="X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Row],[JABATAN]],tbl_refJabatan,7,FALSE),"yr","day")-CONVERT(DATEDIF(M29,tglAcuan,"y"),"yr","day"))),(NOW()+(CONVERT(VLOOKUP(Table1[[#This Row],[JABATAN]],tbl_refJabatan,7,FALSE),"yr","day")-CONVERT(DATEDIF(M29,NOW(),"y"),"yr","day")))),"tgl SK salah"),"")</f>
        <v>50827.848911689813</v>
      </c>
      <c r="Y29" s="167" t="str">
        <f ca="1">IF(Table1[[#This Row],[TGL. PENSIUN (jabatan)]]&lt;&gt;0,TEXT(Table1[[#This Row],[TGL. PENSIUN (jabatan)]],"yyyy"),"")</f>
        <v>2039</v>
      </c>
      <c r="Z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Row],[JABATAN]],tbl_refJabatan,8,FALSE),"yr","day")-CONVERT(DATEDIF(H29,tglAcuan,"y"),"yr","day"))),(NOW()+(CONVERT(VLOOKUP(Table1[[#This Row],[JABATAN]],tbl_refJabatan,8,FALSE),"yr","day")-CONVERT(DATEDIF(H29,NOW(),"y"),"yr","day")))),"Usia Salah"),"")</f>
        <v>44983.848911689813</v>
      </c>
      <c r="AA29" s="167" t="str">
        <f ca="1">IF(Table1[[#This Row],[TGL.PENSIUN (usia )]]&lt;&gt;0,TEXT(Table1[[#This Row],[TGL.PENSIUN (usia )]],"yyyy"),"")</f>
        <v>2023</v>
      </c>
      <c r="AB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Row],[JABATAN]],tbl_refJabatan,9,FALSE),"yr","day")-CONVERT(DATEDIF(M29,tglAcuan,"y"),"yr","day"))),(NOW()+(CONVERT(VLOOKUP(Table1[[#This Row],[JABATAN]],tbl_refJabatan,9,FALSE),"yr","day")-CONVERT(DATEDIF(M29,NOW(),"y"),"yr","day")))),"tgl SK salah"),"")</f>
        <v>50827.848911689813</v>
      </c>
      <c r="AC29" s="167" t="str">
        <f ca="1">IF(Table1[[#This Row],[TGL. PENSIUN (jabatan )]]&lt;&gt;0,TEXT(Table1[[#This Row],[TGL. PENSIUN (jabatan )]],"yyyy"),"")</f>
        <v>2039</v>
      </c>
      <c r="AD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" spans="1:30" s="53" customFormat="1" ht="21.75" customHeight="1" x14ac:dyDescent="0.25">
      <c r="A30" s="43">
        <f t="shared" si="1"/>
        <v>25</v>
      </c>
      <c r="B30" s="44" t="s">
        <v>37</v>
      </c>
      <c r="C30" s="44" t="s">
        <v>78</v>
      </c>
      <c r="D30" s="45" t="s">
        <v>63</v>
      </c>
      <c r="E30" s="284" t="s">
        <v>95</v>
      </c>
      <c r="F30" s="43" t="s">
        <v>41</v>
      </c>
      <c r="G30" s="46" t="s">
        <v>42</v>
      </c>
      <c r="H30" s="60" t="s">
        <v>96</v>
      </c>
      <c r="I30" s="45"/>
      <c r="J30" s="48"/>
      <c r="K30" s="63" t="s">
        <v>43</v>
      </c>
      <c r="L30" s="68" t="s">
        <v>97</v>
      </c>
      <c r="M30" s="67">
        <v>42523</v>
      </c>
      <c r="N30" s="52" t="str">
        <f t="shared" ca="1" si="0"/>
        <v>45 Tahun 3 Bulan 27 hari</v>
      </c>
      <c r="O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25 Hari </v>
      </c>
      <c r="P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Row],[JABATAN]],tbl_refJabatan,2,FALSE),"yr","day")-CONVERT(DATEDIF(H30,tglAcuan,"y"),"yr","day"))),(NOW()+(CONVERT(VLOOKUP(Table1[[#This Row],[JABATAN]],tbl_refJabatan,2,FALSE),"yr","day")-CONVERT(DATEDIF(H30,NOW(),"y"),"yr","day")))),"Usia Salah"),"")</f>
        <v>50827.848911689813</v>
      </c>
      <c r="Q30" s="167" t="str">
        <f ca="1">IF(Table1[[#This Row],[TGL. PENSIUN (usia)]]&lt;&gt;0,TEXT(Table1[[#This Row],[TGL. PENSIUN (usia)]],"yyyy"),"")</f>
        <v>2039</v>
      </c>
      <c r="R30" s="166">
        <f ca="1">IF(AND(Table1[[#This Row],[TGL. PENSIUN (usia)]]&lt;&gt;"",Table1[[#This Row],[TGL. PENSIUN (usia)]]&lt;&gt;"USIA SALAH"),IF(tglAcuan&lt;&gt;0,(INT(CONVERT(VLOOKUP(Table1[[#This Row],[JABATAN]],tbl_refJabatan,2,FALSE),"yr","day")-CONVERT(DATEDIF(H30,tglAcuan,"y"),"yr","day"))),(INT(CONVERT(VLOOKUP(Table1[[#This Row],[JABATAN]],tbl_refJabatan,2,FALSE),"yr","day")-CONVERT(DATEDIF(H30,NOW(),"y"),"yr","day")))),"")</f>
        <v>5478</v>
      </c>
      <c r="S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Row],[JABATAN]],tbl_refJabatan,4,FALSE),"yr","day")-CONVERT(DATEDIF(H30,tglAcuan,"y"),"yr","day"))),(NOW()+(CONVERT(VLOOKUP(Table1[[#This Row],[JABATAN]],tbl_refJabatan,4,FALSE),"yr","day")-CONVERT(DATEDIF(H30,NOW(),"y"),"yr","day")))),"Usia Salah"),"")</f>
        <v>36217.848911689813</v>
      </c>
      <c r="T30" s="167" t="str">
        <f ca="1">IF(Table1[[#This Row],[TGL. PENSIUN ( usia )]]&lt;&gt;0,TEXT(Table1[[#This Row],[TGL. PENSIUN ( usia )]],"yyyy"),"")</f>
        <v>1999</v>
      </c>
      <c r="U30" s="166">
        <f ca="1">IF(AND(Table1[[#This Row],[TGL. PENSIUN (usia)]]&lt;&gt;"",Table1[[#This Row],[TGL. PENSIUN (usia)]]&lt;&gt;"USIA SALAH"),IF(tglAcuan&lt;&gt;0,(INT(CONVERT(VLOOKUP(Table1[[#This Row],[JABATAN]],tbl_refJabatan,4,FALSE),"yr","day")-CONVERT(DATEDIF(H30,tglAcuan,"y"),"yr","day"))),(INT(CONVERT(VLOOKUP(Table1[[#This Row],[JABATAN]],tbl_refJabatan,4,FALSE),"yr","day")-CONVERT(DATEDIF(H30,NOW(),"y"),"yr","day")))),"")</f>
        <v>-9132</v>
      </c>
      <c r="V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Row],[JABATAN]],tbl_refJabatan,6,FALSE),"yr","day")-CONVERT(DATEDIF(H30,tglAcuan,"y"),"yr","day"))),(NOW()+(CONVERT(VLOOKUP(Table1[[#This Row],[JABATAN]],tbl_refJabatan,6,FALSE),"yr","day")-CONVERT(DATEDIF(H30,NOW(),"y"),"yr","day")))),"Usia Salah"),"")</f>
        <v>28912.848911689813</v>
      </c>
      <c r="W30" s="167" t="str">
        <f ca="1">IF(Table1[[#This Row],[TGL.PENSIUN (usia)]]&lt;&gt;0,TEXT(Table1[[#This Row],[TGL.PENSIUN (usia)]],"yyyy"),"")</f>
        <v>1979</v>
      </c>
      <c r="X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Row],[JABATAN]],tbl_refJabatan,7,FALSE),"yr","day")-CONVERT(DATEDIF(M30,tglAcuan,"y"),"yr","day"))),(NOW()+(CONVERT(VLOOKUP(Table1[[#This Row],[JABATAN]],tbl_refJabatan,7,FALSE),"yr","day")-CONVERT(DATEDIF(M30,NOW(),"y"),"yr","day")))),"tgl SK salah"),"")</f>
        <v>64707.348911689813</v>
      </c>
      <c r="Y30" s="167" t="str">
        <f ca="1">IF(Table1[[#This Row],[TGL. PENSIUN (jabatan)]]&lt;&gt;0,TEXT(Table1[[#This Row],[TGL. PENSIUN (jabatan)]],"yyyy"),"")</f>
        <v>2077</v>
      </c>
      <c r="Z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Row],[JABATAN]],tbl_refJabatan,8,FALSE),"yr","day")-CONVERT(DATEDIF(H30,tglAcuan,"y"),"yr","day"))),(NOW()+(CONVERT(VLOOKUP(Table1[[#This Row],[JABATAN]],tbl_refJabatan,8,FALSE),"yr","day")-CONVERT(DATEDIF(H30,NOW(),"y"),"yr","day")))),"Usia Salah"),"")</f>
        <v>50827.848911689813</v>
      </c>
      <c r="AA30" s="167" t="str">
        <f ca="1">IF(Table1[[#This Row],[TGL.PENSIUN (usia )]]&lt;&gt;0,TEXT(Table1[[#This Row],[TGL.PENSIUN (usia )]],"yyyy"),"")</f>
        <v>2039</v>
      </c>
      <c r="AB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Row],[JABATAN]],tbl_refJabatan,9,FALSE),"yr","day")-CONVERT(DATEDIF(M30,tglAcuan,"y"),"yr","day"))),(NOW()+(CONVERT(VLOOKUP(Table1[[#This Row],[JABATAN]],tbl_refJabatan,9,FALSE),"yr","day")-CONVERT(DATEDIF(M30,NOW(),"y"),"yr","day")))),"tgl SK salah"),"")</f>
        <v>48271.098911689813</v>
      </c>
      <c r="AC30" s="167" t="str">
        <f ca="1">IF(Table1[[#This Row],[TGL. PENSIUN (jabatan )]]&lt;&gt;0,TEXT(Table1[[#This Row],[TGL. PENSIUN (jabatan )]],"yyyy"),"")</f>
        <v>2032</v>
      </c>
      <c r="AD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" spans="1:30" s="53" customFormat="1" ht="21.75" customHeight="1" x14ac:dyDescent="0.25">
      <c r="A31" s="43">
        <f t="shared" si="1"/>
        <v>26</v>
      </c>
      <c r="B31" s="44" t="s">
        <v>37</v>
      </c>
      <c r="C31" s="44" t="s">
        <v>78</v>
      </c>
      <c r="D31" s="45" t="s">
        <v>63</v>
      </c>
      <c r="E31" s="284" t="s">
        <v>98</v>
      </c>
      <c r="F31" s="43" t="s">
        <v>41</v>
      </c>
      <c r="G31" s="46" t="s">
        <v>42</v>
      </c>
      <c r="H31" s="60">
        <v>32787</v>
      </c>
      <c r="I31" s="45"/>
      <c r="J31" s="48"/>
      <c r="K31" s="63" t="s">
        <v>43</v>
      </c>
      <c r="L31" s="68" t="s">
        <v>99</v>
      </c>
      <c r="M31" s="67">
        <v>44294</v>
      </c>
      <c r="N31" s="52" t="str">
        <f t="shared" ca="1" si="0"/>
        <v>34 Tahun 4 Bulan 21 hari</v>
      </c>
      <c r="O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19 Hari </v>
      </c>
      <c r="P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Row],[JABATAN]],tbl_refJabatan,2,FALSE),"yr","day")-CONVERT(DATEDIF(H31,tglAcuan,"y"),"yr","day"))),(NOW()+(CONVERT(VLOOKUP(Table1[[#This Row],[JABATAN]],tbl_refJabatan,2,FALSE),"yr","day")-CONVERT(DATEDIF(H31,NOW(),"y"),"yr","day")))),"Usia Salah"),"")</f>
        <v>54845.598911689813</v>
      </c>
      <c r="Q31" s="167" t="str">
        <f ca="1">IF(Table1[[#This Row],[TGL. PENSIUN (usia)]]&lt;&gt;0,TEXT(Table1[[#This Row],[TGL. PENSIUN (usia)]],"yyyy"),"")</f>
        <v>2050</v>
      </c>
      <c r="R31" s="166">
        <f ca="1">IF(AND(Table1[[#This Row],[TGL. PENSIUN (usia)]]&lt;&gt;"",Table1[[#This Row],[TGL. PENSIUN (usia)]]&lt;&gt;"USIA SALAH"),IF(tglAcuan&lt;&gt;0,(INT(CONVERT(VLOOKUP(Table1[[#This Row],[JABATAN]],tbl_refJabatan,2,FALSE),"yr","day")-CONVERT(DATEDIF(H31,tglAcuan,"y"),"yr","day"))),(INT(CONVERT(VLOOKUP(Table1[[#This Row],[JABATAN]],tbl_refJabatan,2,FALSE),"yr","day")-CONVERT(DATEDIF(H31,NOW(),"y"),"yr","day")))),"")</f>
        <v>9496</v>
      </c>
      <c r="S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Row],[JABATAN]],tbl_refJabatan,4,FALSE),"yr","day")-CONVERT(DATEDIF(H31,tglAcuan,"y"),"yr","day"))),(NOW()+(CONVERT(VLOOKUP(Table1[[#This Row],[JABATAN]],tbl_refJabatan,4,FALSE),"yr","day")-CONVERT(DATEDIF(H31,NOW(),"y"),"yr","day")))),"Usia Salah"),"")</f>
        <v>40235.598911689813</v>
      </c>
      <c r="T31" s="167" t="str">
        <f ca="1">IF(Table1[[#This Row],[TGL. PENSIUN ( usia )]]&lt;&gt;0,TEXT(Table1[[#This Row],[TGL. PENSIUN ( usia )]],"yyyy"),"")</f>
        <v>2010</v>
      </c>
      <c r="U31" s="166">
        <f ca="1">IF(AND(Table1[[#This Row],[TGL. PENSIUN (usia)]]&lt;&gt;"",Table1[[#This Row],[TGL. PENSIUN (usia)]]&lt;&gt;"USIA SALAH"),IF(tglAcuan&lt;&gt;0,(INT(CONVERT(VLOOKUP(Table1[[#This Row],[JABATAN]],tbl_refJabatan,4,FALSE),"yr","day")-CONVERT(DATEDIF(H31,tglAcuan,"y"),"yr","day"))),(INT(CONVERT(VLOOKUP(Table1[[#This Row],[JABATAN]],tbl_refJabatan,4,FALSE),"yr","day")-CONVERT(DATEDIF(H31,NOW(),"y"),"yr","day")))),"")</f>
        <v>-5114</v>
      </c>
      <c r="V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Row],[JABATAN]],tbl_refJabatan,6,FALSE),"yr","day")-CONVERT(DATEDIF(H31,tglAcuan,"y"),"yr","day"))),(NOW()+(CONVERT(VLOOKUP(Table1[[#This Row],[JABATAN]],tbl_refJabatan,6,FALSE),"yr","day")-CONVERT(DATEDIF(H31,NOW(),"y"),"yr","day")))),"Usia Salah"),"")</f>
        <v>32930.598911689813</v>
      </c>
      <c r="W31" s="167" t="str">
        <f ca="1">IF(Table1[[#This Row],[TGL.PENSIUN (usia)]]&lt;&gt;0,TEXT(Table1[[#This Row],[TGL.PENSIUN (usia)]],"yyyy"),"")</f>
        <v>1990</v>
      </c>
      <c r="X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Row],[JABATAN]],tbl_refJabatan,7,FALSE),"yr","day")-CONVERT(DATEDIF(M31,tglAcuan,"y"),"yr","day"))),(NOW()+(CONVERT(VLOOKUP(Table1[[#This Row],[JABATAN]],tbl_refJabatan,7,FALSE),"yr","day")-CONVERT(DATEDIF(M31,NOW(),"y"),"yr","day")))),"tgl SK salah"),"")</f>
        <v>66533.598911689813</v>
      </c>
      <c r="Y31" s="167" t="str">
        <f ca="1">IF(Table1[[#This Row],[TGL. PENSIUN (jabatan)]]&lt;&gt;0,TEXT(Table1[[#This Row],[TGL. PENSIUN (jabatan)]],"yyyy"),"")</f>
        <v>2082</v>
      </c>
      <c r="Z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Row],[JABATAN]],tbl_refJabatan,8,FALSE),"yr","day")-CONVERT(DATEDIF(H31,tglAcuan,"y"),"yr","day"))),(NOW()+(CONVERT(VLOOKUP(Table1[[#This Row],[JABATAN]],tbl_refJabatan,8,FALSE),"yr","day")-CONVERT(DATEDIF(H31,NOW(),"y"),"yr","day")))),"Usia Salah"),"")</f>
        <v>54845.598911689813</v>
      </c>
      <c r="AA31" s="167" t="str">
        <f ca="1">IF(Table1[[#This Row],[TGL.PENSIUN (usia )]]&lt;&gt;0,TEXT(Table1[[#This Row],[TGL.PENSIUN (usia )]],"yyyy"),"")</f>
        <v>2050</v>
      </c>
      <c r="AB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Row],[JABATAN]],tbl_refJabatan,9,FALSE),"yr","day")-CONVERT(DATEDIF(M31,tglAcuan,"y"),"yr","day"))),(NOW()+(CONVERT(VLOOKUP(Table1[[#This Row],[JABATAN]],tbl_refJabatan,9,FALSE),"yr","day")-CONVERT(DATEDIF(M31,NOW(),"y"),"yr","day")))),"tgl SK salah"),"")</f>
        <v>50097.348911689813</v>
      </c>
      <c r="AC31" s="167" t="str">
        <f ca="1">IF(Table1[[#This Row],[TGL. PENSIUN (jabatan )]]&lt;&gt;0,TEXT(Table1[[#This Row],[TGL. PENSIUN (jabatan )]],"yyyy"),"")</f>
        <v>2037</v>
      </c>
      <c r="AD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" spans="1:30" s="53" customFormat="1" ht="21.75" customHeight="1" x14ac:dyDescent="0.25">
      <c r="A32" s="43">
        <f t="shared" si="1"/>
        <v>27</v>
      </c>
      <c r="B32" s="44" t="s">
        <v>37</v>
      </c>
      <c r="C32" s="44" t="s">
        <v>78</v>
      </c>
      <c r="D32" s="45" t="s">
        <v>63</v>
      </c>
      <c r="E32" s="284" t="s">
        <v>100</v>
      </c>
      <c r="F32" s="43" t="s">
        <v>41</v>
      </c>
      <c r="G32" s="46" t="s">
        <v>42</v>
      </c>
      <c r="H32" s="60">
        <v>32235</v>
      </c>
      <c r="I32" s="45"/>
      <c r="J32" s="48"/>
      <c r="K32" s="63" t="s">
        <v>56</v>
      </c>
      <c r="L32" s="68" t="s">
        <v>101</v>
      </c>
      <c r="M32" s="67">
        <v>42523</v>
      </c>
      <c r="N32" s="52" t="str">
        <f t="shared" ca="1" si="0"/>
        <v>35 Tahun 10 Bulan 25 hari</v>
      </c>
      <c r="O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25 Hari </v>
      </c>
      <c r="P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Row],[JABATAN]],tbl_refJabatan,2,FALSE),"yr","day")-CONVERT(DATEDIF(H32,tglAcuan,"y"),"yr","day"))),(NOW()+(CONVERT(VLOOKUP(Table1[[#This Row],[JABATAN]],tbl_refJabatan,2,FALSE),"yr","day")-CONVERT(DATEDIF(H32,NOW(),"y"),"yr","day")))),"Usia Salah"),"")</f>
        <v>54480.348911689813</v>
      </c>
      <c r="Q32" s="167" t="str">
        <f ca="1">IF(Table1[[#This Row],[TGL. PENSIUN (usia)]]&lt;&gt;0,TEXT(Table1[[#This Row],[TGL. PENSIUN (usia)]],"yyyy"),"")</f>
        <v>2049</v>
      </c>
      <c r="R32" s="166">
        <f ca="1">IF(AND(Table1[[#This Row],[TGL. PENSIUN (usia)]]&lt;&gt;"",Table1[[#This Row],[TGL. PENSIUN (usia)]]&lt;&gt;"USIA SALAH"),IF(tglAcuan&lt;&gt;0,(INT(CONVERT(VLOOKUP(Table1[[#This Row],[JABATAN]],tbl_refJabatan,2,FALSE),"yr","day")-CONVERT(DATEDIF(H32,tglAcuan,"y"),"yr","day"))),(INT(CONVERT(VLOOKUP(Table1[[#This Row],[JABATAN]],tbl_refJabatan,2,FALSE),"yr","day")-CONVERT(DATEDIF(H32,NOW(),"y"),"yr","day")))),"")</f>
        <v>9131</v>
      </c>
      <c r="S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Row],[JABATAN]],tbl_refJabatan,4,FALSE),"yr","day")-CONVERT(DATEDIF(H32,tglAcuan,"y"),"yr","day"))),(NOW()+(CONVERT(VLOOKUP(Table1[[#This Row],[JABATAN]],tbl_refJabatan,4,FALSE),"yr","day")-CONVERT(DATEDIF(H32,NOW(),"y"),"yr","day")))),"Usia Salah"),"")</f>
        <v>39870.348911689813</v>
      </c>
      <c r="T32" s="167" t="str">
        <f ca="1">IF(Table1[[#This Row],[TGL. PENSIUN ( usia )]]&lt;&gt;0,TEXT(Table1[[#This Row],[TGL. PENSIUN ( usia )]],"yyyy"),"")</f>
        <v>2009</v>
      </c>
      <c r="U32" s="166">
        <f ca="1">IF(AND(Table1[[#This Row],[TGL. PENSIUN (usia)]]&lt;&gt;"",Table1[[#This Row],[TGL. PENSIUN (usia)]]&lt;&gt;"USIA SALAH"),IF(tglAcuan&lt;&gt;0,(INT(CONVERT(VLOOKUP(Table1[[#This Row],[JABATAN]],tbl_refJabatan,4,FALSE),"yr","day")-CONVERT(DATEDIF(H32,tglAcuan,"y"),"yr","day"))),(INT(CONVERT(VLOOKUP(Table1[[#This Row],[JABATAN]],tbl_refJabatan,4,FALSE),"yr","day")-CONVERT(DATEDIF(H32,NOW(),"y"),"yr","day")))),"")</f>
        <v>-5479</v>
      </c>
      <c r="V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Row],[JABATAN]],tbl_refJabatan,6,FALSE),"yr","day")-CONVERT(DATEDIF(H32,tglAcuan,"y"),"yr","day"))),(NOW()+(CONVERT(VLOOKUP(Table1[[#This Row],[JABATAN]],tbl_refJabatan,6,FALSE),"yr","day")-CONVERT(DATEDIF(H32,NOW(),"y"),"yr","day")))),"Usia Salah"),"")</f>
        <v>32565.348911689813</v>
      </c>
      <c r="W32" s="167" t="str">
        <f ca="1">IF(Table1[[#This Row],[TGL.PENSIUN (usia)]]&lt;&gt;0,TEXT(Table1[[#This Row],[TGL.PENSIUN (usia)]],"yyyy"),"")</f>
        <v>1989</v>
      </c>
      <c r="X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Row],[JABATAN]],tbl_refJabatan,7,FALSE),"yr","day")-CONVERT(DATEDIF(M32,tglAcuan,"y"),"yr","day"))),(NOW()+(CONVERT(VLOOKUP(Table1[[#This Row],[JABATAN]],tbl_refJabatan,7,FALSE),"yr","day")-CONVERT(DATEDIF(M32,NOW(),"y"),"yr","day")))),"tgl SK salah"),"")</f>
        <v>64707.348911689813</v>
      </c>
      <c r="Y32" s="167" t="str">
        <f ca="1">IF(Table1[[#This Row],[TGL. PENSIUN (jabatan)]]&lt;&gt;0,TEXT(Table1[[#This Row],[TGL. PENSIUN (jabatan)]],"yyyy"),"")</f>
        <v>2077</v>
      </c>
      <c r="Z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Row],[JABATAN]],tbl_refJabatan,8,FALSE),"yr","day")-CONVERT(DATEDIF(H32,tglAcuan,"y"),"yr","day"))),(NOW()+(CONVERT(VLOOKUP(Table1[[#This Row],[JABATAN]],tbl_refJabatan,8,FALSE),"yr","day")-CONVERT(DATEDIF(H32,NOW(),"y"),"yr","day")))),"Usia Salah"),"")</f>
        <v>54480.348911689813</v>
      </c>
      <c r="AA32" s="167" t="str">
        <f ca="1">IF(Table1[[#This Row],[TGL.PENSIUN (usia )]]&lt;&gt;0,TEXT(Table1[[#This Row],[TGL.PENSIUN (usia )]],"yyyy"),"")</f>
        <v>2049</v>
      </c>
      <c r="AB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Row],[JABATAN]],tbl_refJabatan,9,FALSE),"yr","day")-CONVERT(DATEDIF(M32,tglAcuan,"y"),"yr","day"))),(NOW()+(CONVERT(VLOOKUP(Table1[[#This Row],[JABATAN]],tbl_refJabatan,9,FALSE),"yr","day")-CONVERT(DATEDIF(M32,NOW(),"y"),"yr","day")))),"tgl SK salah"),"")</f>
        <v>48271.098911689813</v>
      </c>
      <c r="AC32" s="167" t="str">
        <f ca="1">IF(Table1[[#This Row],[TGL. PENSIUN (jabatan )]]&lt;&gt;0,TEXT(Table1[[#This Row],[TGL. PENSIUN (jabatan )]],"yyyy"),"")</f>
        <v>2032</v>
      </c>
      <c r="AD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" spans="1:30" s="53" customFormat="1" ht="21.75" customHeight="1" x14ac:dyDescent="0.25">
      <c r="A33" s="43">
        <f t="shared" si="1"/>
        <v>28</v>
      </c>
      <c r="B33" s="44" t="s">
        <v>37</v>
      </c>
      <c r="C33" s="44" t="s">
        <v>78</v>
      </c>
      <c r="D33" s="45" t="s">
        <v>63</v>
      </c>
      <c r="E33" s="284" t="s">
        <v>102</v>
      </c>
      <c r="F33" s="43" t="s">
        <v>41</v>
      </c>
      <c r="G33" s="46" t="s">
        <v>42</v>
      </c>
      <c r="H33" s="60">
        <v>31079</v>
      </c>
      <c r="I33" s="45"/>
      <c r="J33" s="48"/>
      <c r="K33" s="63" t="s">
        <v>56</v>
      </c>
      <c r="L33" s="68" t="s">
        <v>103</v>
      </c>
      <c r="M33" s="67">
        <v>44294</v>
      </c>
      <c r="N33" s="52" t="str">
        <f t="shared" ca="1" si="0"/>
        <v>39 Tahun 0 Bulan 26 hari</v>
      </c>
      <c r="O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19 Hari </v>
      </c>
      <c r="P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Row],[JABATAN]],tbl_refJabatan,2,FALSE),"yr","day")-CONVERT(DATEDIF(H33,tglAcuan,"y"),"yr","day"))),(NOW()+(CONVERT(VLOOKUP(Table1[[#This Row],[JABATAN]],tbl_refJabatan,2,FALSE),"yr","day")-CONVERT(DATEDIF(H33,NOW(),"y"),"yr","day")))),"Usia Salah"),"")</f>
        <v>53019.348911689813</v>
      </c>
      <c r="Q33" s="167" t="str">
        <f ca="1">IF(Table1[[#This Row],[TGL. PENSIUN (usia)]]&lt;&gt;0,TEXT(Table1[[#This Row],[TGL. PENSIUN (usia)]],"yyyy"),"")</f>
        <v>2045</v>
      </c>
      <c r="R33" s="166">
        <f ca="1">IF(AND(Table1[[#This Row],[TGL. PENSIUN (usia)]]&lt;&gt;"",Table1[[#This Row],[TGL. PENSIUN (usia)]]&lt;&gt;"USIA SALAH"),IF(tglAcuan&lt;&gt;0,(INT(CONVERT(VLOOKUP(Table1[[#This Row],[JABATAN]],tbl_refJabatan,2,FALSE),"yr","day")-CONVERT(DATEDIF(H33,tglAcuan,"y"),"yr","day"))),(INT(CONVERT(VLOOKUP(Table1[[#This Row],[JABATAN]],tbl_refJabatan,2,FALSE),"yr","day")-CONVERT(DATEDIF(H33,NOW(),"y"),"yr","day")))),"")</f>
        <v>7670</v>
      </c>
      <c r="S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Row],[JABATAN]],tbl_refJabatan,4,FALSE),"yr","day")-CONVERT(DATEDIF(H33,tglAcuan,"y"),"yr","day"))),(NOW()+(CONVERT(VLOOKUP(Table1[[#This Row],[JABATAN]],tbl_refJabatan,4,FALSE),"yr","day")-CONVERT(DATEDIF(H33,NOW(),"y"),"yr","day")))),"Usia Salah"),"")</f>
        <v>38409.348911689813</v>
      </c>
      <c r="T33" s="167" t="str">
        <f ca="1">IF(Table1[[#This Row],[TGL. PENSIUN ( usia )]]&lt;&gt;0,TEXT(Table1[[#This Row],[TGL. PENSIUN ( usia )]],"yyyy"),"")</f>
        <v>2005</v>
      </c>
      <c r="U33" s="166">
        <f ca="1">IF(AND(Table1[[#This Row],[TGL. PENSIUN (usia)]]&lt;&gt;"",Table1[[#This Row],[TGL. PENSIUN (usia)]]&lt;&gt;"USIA SALAH"),IF(tglAcuan&lt;&gt;0,(INT(CONVERT(VLOOKUP(Table1[[#This Row],[JABATAN]],tbl_refJabatan,4,FALSE),"yr","day")-CONVERT(DATEDIF(H33,tglAcuan,"y"),"yr","day"))),(INT(CONVERT(VLOOKUP(Table1[[#This Row],[JABATAN]],tbl_refJabatan,4,FALSE),"yr","day")-CONVERT(DATEDIF(H33,NOW(),"y"),"yr","day")))),"")</f>
        <v>-6940</v>
      </c>
      <c r="V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Row],[JABATAN]],tbl_refJabatan,6,FALSE),"yr","day")-CONVERT(DATEDIF(H33,tglAcuan,"y"),"yr","day"))),(NOW()+(CONVERT(VLOOKUP(Table1[[#This Row],[JABATAN]],tbl_refJabatan,6,FALSE),"yr","day")-CONVERT(DATEDIF(H33,NOW(),"y"),"yr","day")))),"Usia Salah"),"")</f>
        <v>31104.348911689813</v>
      </c>
      <c r="W33" s="167" t="str">
        <f ca="1">IF(Table1[[#This Row],[TGL.PENSIUN (usia)]]&lt;&gt;0,TEXT(Table1[[#This Row],[TGL.PENSIUN (usia)]],"yyyy"),"")</f>
        <v>1985</v>
      </c>
      <c r="X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Row],[JABATAN]],tbl_refJabatan,7,FALSE),"yr","day")-CONVERT(DATEDIF(M33,tglAcuan,"y"),"yr","day"))),(NOW()+(CONVERT(VLOOKUP(Table1[[#This Row],[JABATAN]],tbl_refJabatan,7,FALSE),"yr","day")-CONVERT(DATEDIF(M33,NOW(),"y"),"yr","day")))),"tgl SK salah"),"")</f>
        <v>66533.598911689813</v>
      </c>
      <c r="Y33" s="167" t="str">
        <f ca="1">IF(Table1[[#This Row],[TGL. PENSIUN (jabatan)]]&lt;&gt;0,TEXT(Table1[[#This Row],[TGL. PENSIUN (jabatan)]],"yyyy"),"")</f>
        <v>2082</v>
      </c>
      <c r="Z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Row],[JABATAN]],tbl_refJabatan,8,FALSE),"yr","day")-CONVERT(DATEDIF(H33,tglAcuan,"y"),"yr","day"))),(NOW()+(CONVERT(VLOOKUP(Table1[[#This Row],[JABATAN]],tbl_refJabatan,8,FALSE),"yr","day")-CONVERT(DATEDIF(H33,NOW(),"y"),"yr","day")))),"Usia Salah"),"")</f>
        <v>53019.348911689813</v>
      </c>
      <c r="AA33" s="167" t="str">
        <f ca="1">IF(Table1[[#This Row],[TGL.PENSIUN (usia )]]&lt;&gt;0,TEXT(Table1[[#This Row],[TGL.PENSIUN (usia )]],"yyyy"),"")</f>
        <v>2045</v>
      </c>
      <c r="AB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Row],[JABATAN]],tbl_refJabatan,9,FALSE),"yr","day")-CONVERT(DATEDIF(M33,tglAcuan,"y"),"yr","day"))),(NOW()+(CONVERT(VLOOKUP(Table1[[#This Row],[JABATAN]],tbl_refJabatan,9,FALSE),"yr","day")-CONVERT(DATEDIF(M33,NOW(),"y"),"yr","day")))),"tgl SK salah"),"")</f>
        <v>50097.348911689813</v>
      </c>
      <c r="AC33" s="167" t="str">
        <f ca="1">IF(Table1[[#This Row],[TGL. PENSIUN (jabatan )]]&lt;&gt;0,TEXT(Table1[[#This Row],[TGL. PENSIUN (jabatan )]],"yyyy"),"")</f>
        <v>2037</v>
      </c>
      <c r="AD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" spans="1:30" s="53" customFormat="1" ht="21.75" customHeight="1" x14ac:dyDescent="0.25">
      <c r="A34" s="43">
        <f t="shared" si="1"/>
        <v>29</v>
      </c>
      <c r="B34" s="44" t="s">
        <v>37</v>
      </c>
      <c r="C34" s="44" t="s">
        <v>78</v>
      </c>
      <c r="D34" s="45" t="s">
        <v>63</v>
      </c>
      <c r="E34" s="284" t="s">
        <v>104</v>
      </c>
      <c r="F34" s="43" t="s">
        <v>41</v>
      </c>
      <c r="G34" s="46" t="s">
        <v>42</v>
      </c>
      <c r="H34" s="60">
        <v>29020</v>
      </c>
      <c r="I34" s="45"/>
      <c r="J34" s="48"/>
      <c r="K34" s="63" t="s">
        <v>43</v>
      </c>
      <c r="L34" s="68" t="s">
        <v>105</v>
      </c>
      <c r="M34" s="67">
        <v>42026</v>
      </c>
      <c r="N34" s="52" t="str">
        <f t="shared" ca="1" si="0"/>
        <v>44 Tahun 8 Bulan 13 hari</v>
      </c>
      <c r="O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5 Hari </v>
      </c>
      <c r="P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Row],[JABATAN]],tbl_refJabatan,2,FALSE),"yr","day")-CONVERT(DATEDIF(H34,tglAcuan,"y"),"yr","day"))),(NOW()+(CONVERT(VLOOKUP(Table1[[#This Row],[JABATAN]],tbl_refJabatan,2,FALSE),"yr","day")-CONVERT(DATEDIF(H34,NOW(),"y"),"yr","day")))),"Usia Salah"),"")</f>
        <v>51193.098911689813</v>
      </c>
      <c r="Q34" s="167" t="str">
        <f ca="1">IF(Table1[[#This Row],[TGL. PENSIUN (usia)]]&lt;&gt;0,TEXT(Table1[[#This Row],[TGL. PENSIUN (usia)]],"yyyy"),"")</f>
        <v>2040</v>
      </c>
      <c r="R34" s="166">
        <f ca="1">IF(AND(Table1[[#This Row],[TGL. PENSIUN (usia)]]&lt;&gt;"",Table1[[#This Row],[TGL. PENSIUN (usia)]]&lt;&gt;"USIA SALAH"),IF(tglAcuan&lt;&gt;0,(INT(CONVERT(VLOOKUP(Table1[[#This Row],[JABATAN]],tbl_refJabatan,2,FALSE),"yr","day")-CONVERT(DATEDIF(H34,tglAcuan,"y"),"yr","day"))),(INT(CONVERT(VLOOKUP(Table1[[#This Row],[JABATAN]],tbl_refJabatan,2,FALSE),"yr","day")-CONVERT(DATEDIF(H34,NOW(),"y"),"yr","day")))),"")</f>
        <v>5844</v>
      </c>
      <c r="S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Row],[JABATAN]],tbl_refJabatan,4,FALSE),"yr","day")-CONVERT(DATEDIF(H34,tglAcuan,"y"),"yr","day"))),(NOW()+(CONVERT(VLOOKUP(Table1[[#This Row],[JABATAN]],tbl_refJabatan,4,FALSE),"yr","day")-CONVERT(DATEDIF(H34,NOW(),"y"),"yr","day")))),"Usia Salah"),"")</f>
        <v>36583.098911689813</v>
      </c>
      <c r="T34" s="167" t="str">
        <f ca="1">IF(Table1[[#This Row],[TGL. PENSIUN ( usia )]]&lt;&gt;0,TEXT(Table1[[#This Row],[TGL. PENSIUN ( usia )]],"yyyy"),"")</f>
        <v>2000</v>
      </c>
      <c r="U34" s="166">
        <f ca="1">IF(AND(Table1[[#This Row],[TGL. PENSIUN (usia)]]&lt;&gt;"",Table1[[#This Row],[TGL. PENSIUN (usia)]]&lt;&gt;"USIA SALAH"),IF(tglAcuan&lt;&gt;0,(INT(CONVERT(VLOOKUP(Table1[[#This Row],[JABATAN]],tbl_refJabatan,4,FALSE),"yr","day")-CONVERT(DATEDIF(H34,tglAcuan,"y"),"yr","day"))),(INT(CONVERT(VLOOKUP(Table1[[#This Row],[JABATAN]],tbl_refJabatan,4,FALSE),"yr","day")-CONVERT(DATEDIF(H34,NOW(),"y"),"yr","day")))),"")</f>
        <v>-8766</v>
      </c>
      <c r="V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Row],[JABATAN]],tbl_refJabatan,6,FALSE),"yr","day")-CONVERT(DATEDIF(H34,tglAcuan,"y"),"yr","day"))),(NOW()+(CONVERT(VLOOKUP(Table1[[#This Row],[JABATAN]],tbl_refJabatan,6,FALSE),"yr","day")-CONVERT(DATEDIF(H34,NOW(),"y"),"yr","day")))),"Usia Salah"),"")</f>
        <v>29278.098911689813</v>
      </c>
      <c r="W34" s="167" t="str">
        <f ca="1">IF(Table1[[#This Row],[TGL.PENSIUN (usia)]]&lt;&gt;0,TEXT(Table1[[#This Row],[TGL.PENSIUN (usia)]],"yyyy"),"")</f>
        <v>1980</v>
      </c>
      <c r="X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Row],[JABATAN]],tbl_refJabatan,7,FALSE),"yr","day")-CONVERT(DATEDIF(M34,tglAcuan,"y"),"yr","day"))),(NOW()+(CONVERT(VLOOKUP(Table1[[#This Row],[JABATAN]],tbl_refJabatan,7,FALSE),"yr","day")-CONVERT(DATEDIF(M34,NOW(),"y"),"yr","day")))),"tgl SK salah"),"")</f>
        <v>63976.848911689813</v>
      </c>
      <c r="Y34" s="167" t="str">
        <f ca="1">IF(Table1[[#This Row],[TGL. PENSIUN (jabatan)]]&lt;&gt;0,TEXT(Table1[[#This Row],[TGL. PENSIUN (jabatan)]],"yyyy"),"")</f>
        <v>2075</v>
      </c>
      <c r="Z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Row],[JABATAN]],tbl_refJabatan,8,FALSE),"yr","day")-CONVERT(DATEDIF(H34,tglAcuan,"y"),"yr","day"))),(NOW()+(CONVERT(VLOOKUP(Table1[[#This Row],[JABATAN]],tbl_refJabatan,8,FALSE),"yr","day")-CONVERT(DATEDIF(H34,NOW(),"y"),"yr","day")))),"Usia Salah"),"")</f>
        <v>51193.098911689813</v>
      </c>
      <c r="AA34" s="167" t="str">
        <f ca="1">IF(Table1[[#This Row],[TGL.PENSIUN (usia )]]&lt;&gt;0,TEXT(Table1[[#This Row],[TGL.PENSIUN (usia )]],"yyyy"),"")</f>
        <v>2040</v>
      </c>
      <c r="AB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Row],[JABATAN]],tbl_refJabatan,9,FALSE),"yr","day")-CONVERT(DATEDIF(M34,tglAcuan,"y"),"yr","day"))),(NOW()+(CONVERT(VLOOKUP(Table1[[#This Row],[JABATAN]],tbl_refJabatan,9,FALSE),"yr","day")-CONVERT(DATEDIF(M34,NOW(),"y"),"yr","day")))),"tgl SK salah"),"")</f>
        <v>47540.598911689813</v>
      </c>
      <c r="AC34" s="167" t="str">
        <f ca="1">IF(Table1[[#This Row],[TGL. PENSIUN (jabatan )]]&lt;&gt;0,TEXT(Table1[[#This Row],[TGL. PENSIUN (jabatan )]],"yyyy"),"")</f>
        <v>2030</v>
      </c>
      <c r="AD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" spans="1:30" s="53" customFormat="1" ht="21.75" customHeight="1" x14ac:dyDescent="0.25">
      <c r="A35" s="43">
        <f t="shared" si="1"/>
        <v>30</v>
      </c>
      <c r="B35" s="44" t="s">
        <v>37</v>
      </c>
      <c r="C35" s="44" t="s">
        <v>78</v>
      </c>
      <c r="D35" s="45" t="s">
        <v>63</v>
      </c>
      <c r="E35" s="284" t="s">
        <v>106</v>
      </c>
      <c r="F35" s="43" t="s">
        <v>41</v>
      </c>
      <c r="G35" s="46" t="s">
        <v>42</v>
      </c>
      <c r="H35" s="60">
        <v>19906</v>
      </c>
      <c r="I35" s="45"/>
      <c r="J35" s="48"/>
      <c r="K35" s="63" t="s">
        <v>107</v>
      </c>
      <c r="L35" s="68" t="s">
        <v>108</v>
      </c>
      <c r="M35" s="67">
        <v>41106</v>
      </c>
      <c r="N35" s="52" t="str">
        <f t="shared" ca="1" si="0"/>
        <v>69 Tahun 7 Bulan 26 hari</v>
      </c>
      <c r="O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7 Bulan 11 Hari </v>
      </c>
      <c r="P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Row],[JABATAN]],tbl_refJabatan,2,FALSE),"yr","day")-CONVERT(DATEDIF(H35,tglAcuan,"y"),"yr","day"))),(NOW()+(CONVERT(VLOOKUP(Table1[[#This Row],[JABATAN]],tbl_refJabatan,2,FALSE),"yr","day")-CONVERT(DATEDIF(H35,NOW(),"y"),"yr","day")))),"Usia Salah"),"")</f>
        <v>42061.848911689813</v>
      </c>
      <c r="Q35" s="167" t="str">
        <f ca="1">IF(Table1[[#This Row],[TGL. PENSIUN (usia)]]&lt;&gt;0,TEXT(Table1[[#This Row],[TGL. PENSIUN (usia)]],"yyyy"),"")</f>
        <v>2015</v>
      </c>
      <c r="R35" s="166">
        <f ca="1">IF(AND(Table1[[#This Row],[TGL. PENSIUN (usia)]]&lt;&gt;"",Table1[[#This Row],[TGL. PENSIUN (usia)]]&lt;&gt;"USIA SALAH"),IF(tglAcuan&lt;&gt;0,(INT(CONVERT(VLOOKUP(Table1[[#This Row],[JABATAN]],tbl_refJabatan,2,FALSE),"yr","day")-CONVERT(DATEDIF(H35,tglAcuan,"y"),"yr","day"))),(INT(CONVERT(VLOOKUP(Table1[[#This Row],[JABATAN]],tbl_refJabatan,2,FALSE),"yr","day")-CONVERT(DATEDIF(H35,NOW(),"y"),"yr","day")))),"")</f>
        <v>-3288</v>
      </c>
      <c r="S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Row],[JABATAN]],tbl_refJabatan,4,FALSE),"yr","day")-CONVERT(DATEDIF(H35,tglAcuan,"y"),"yr","day"))),(NOW()+(CONVERT(VLOOKUP(Table1[[#This Row],[JABATAN]],tbl_refJabatan,4,FALSE),"yr","day")-CONVERT(DATEDIF(H35,NOW(),"y"),"yr","day")))),"Usia Salah"),"")</f>
        <v>27451.848911689813</v>
      </c>
      <c r="T35" s="167" t="str">
        <f ca="1">IF(Table1[[#This Row],[TGL. PENSIUN ( usia )]]&lt;&gt;0,TEXT(Table1[[#This Row],[TGL. PENSIUN ( usia )]],"yyyy"),"")</f>
        <v>1975</v>
      </c>
      <c r="U35" s="166">
        <f ca="1">IF(AND(Table1[[#This Row],[TGL. PENSIUN (usia)]]&lt;&gt;"",Table1[[#This Row],[TGL. PENSIUN (usia)]]&lt;&gt;"USIA SALAH"),IF(tglAcuan&lt;&gt;0,(INT(CONVERT(VLOOKUP(Table1[[#This Row],[JABATAN]],tbl_refJabatan,4,FALSE),"yr","day")-CONVERT(DATEDIF(H35,tglAcuan,"y"),"yr","day"))),(INT(CONVERT(VLOOKUP(Table1[[#This Row],[JABATAN]],tbl_refJabatan,4,FALSE),"yr","day")-CONVERT(DATEDIF(H35,NOW(),"y"),"yr","day")))),"")</f>
        <v>-17898</v>
      </c>
      <c r="V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Row],[JABATAN]],tbl_refJabatan,6,FALSE),"yr","day")-CONVERT(DATEDIF(H35,tglAcuan,"y"),"yr","day"))),(NOW()+(CONVERT(VLOOKUP(Table1[[#This Row],[JABATAN]],tbl_refJabatan,6,FALSE),"yr","day")-CONVERT(DATEDIF(H35,NOW(),"y"),"yr","day")))),"Usia Salah"),"")</f>
        <v>20146.848911689813</v>
      </c>
      <c r="W35" s="167" t="str">
        <f ca="1">IF(Table1[[#This Row],[TGL.PENSIUN (usia)]]&lt;&gt;0,TEXT(Table1[[#This Row],[TGL.PENSIUN (usia)]],"yyyy"),"")</f>
        <v>1955</v>
      </c>
      <c r="X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Row],[JABATAN]],tbl_refJabatan,7,FALSE),"yr","day")-CONVERT(DATEDIF(M35,tglAcuan,"y"),"yr","day"))),(NOW()+(CONVERT(VLOOKUP(Table1[[#This Row],[JABATAN]],tbl_refJabatan,7,FALSE),"yr","day")-CONVERT(DATEDIF(M35,NOW(),"y"),"yr","day")))),"tgl SK salah"),"")</f>
        <v>63246.348911689813</v>
      </c>
      <c r="Y35" s="167" t="str">
        <f ca="1">IF(Table1[[#This Row],[TGL. PENSIUN (jabatan)]]&lt;&gt;0,TEXT(Table1[[#This Row],[TGL. PENSIUN (jabatan)]],"yyyy"),"")</f>
        <v>2073</v>
      </c>
      <c r="Z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Row],[JABATAN]],tbl_refJabatan,8,FALSE),"yr","day")-CONVERT(DATEDIF(H35,tglAcuan,"y"),"yr","day"))),(NOW()+(CONVERT(VLOOKUP(Table1[[#This Row],[JABATAN]],tbl_refJabatan,8,FALSE),"yr","day")-CONVERT(DATEDIF(H35,NOW(),"y"),"yr","day")))),"Usia Salah"),"")</f>
        <v>42061.848911689813</v>
      </c>
      <c r="AA35" s="167" t="str">
        <f ca="1">IF(Table1[[#This Row],[TGL.PENSIUN (usia )]]&lt;&gt;0,TEXT(Table1[[#This Row],[TGL.PENSIUN (usia )]],"yyyy"),"")</f>
        <v>2015</v>
      </c>
      <c r="AB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Row],[JABATAN]],tbl_refJabatan,9,FALSE),"yr","day")-CONVERT(DATEDIF(M35,tglAcuan,"y"),"yr","day"))),(NOW()+(CONVERT(VLOOKUP(Table1[[#This Row],[JABATAN]],tbl_refJabatan,9,FALSE),"yr","day")-CONVERT(DATEDIF(M35,NOW(),"y"),"yr","day")))),"tgl SK salah"),"")</f>
        <v>46810.098911689813</v>
      </c>
      <c r="AC35" s="167" t="str">
        <f ca="1">IF(Table1[[#This Row],[TGL. PENSIUN (jabatan )]]&lt;&gt;0,TEXT(Table1[[#This Row],[TGL. PENSIUN (jabatan )]],"yyyy"),"")</f>
        <v>2028</v>
      </c>
      <c r="AD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" spans="1:30" s="53" customFormat="1" ht="21.75" customHeight="1" x14ac:dyDescent="0.25">
      <c r="A36" s="43">
        <f t="shared" si="1"/>
        <v>31</v>
      </c>
      <c r="B36" s="44" t="s">
        <v>37</v>
      </c>
      <c r="C36" s="44" t="s">
        <v>78</v>
      </c>
      <c r="D36" s="45" t="s">
        <v>63</v>
      </c>
      <c r="E36" s="284" t="s">
        <v>109</v>
      </c>
      <c r="F36" s="43" t="s">
        <v>41</v>
      </c>
      <c r="G36" s="46" t="s">
        <v>42</v>
      </c>
      <c r="H36" s="60">
        <v>32453</v>
      </c>
      <c r="I36" s="45"/>
      <c r="J36" s="48"/>
      <c r="K36" s="63" t="s">
        <v>43</v>
      </c>
      <c r="L36" s="68" t="s">
        <v>110</v>
      </c>
      <c r="M36" s="67">
        <v>42873</v>
      </c>
      <c r="N36" s="52" t="str">
        <f t="shared" ca="1" si="0"/>
        <v>35 Tahun 3 Bulan 21 hari</v>
      </c>
      <c r="O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9 Bulan 9 Hari </v>
      </c>
      <c r="P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Row],[JABATAN]],tbl_refJabatan,2,FALSE),"yr","day")-CONVERT(DATEDIF(H36,tglAcuan,"y"),"yr","day"))),(NOW()+(CONVERT(VLOOKUP(Table1[[#This Row],[JABATAN]],tbl_refJabatan,2,FALSE),"yr","day")-CONVERT(DATEDIF(H36,NOW(),"y"),"yr","day")))),"Usia Salah"),"")</f>
        <v>54480.348911689813</v>
      </c>
      <c r="Q36" s="167" t="str">
        <f ca="1">IF(Table1[[#This Row],[TGL. PENSIUN (usia)]]&lt;&gt;0,TEXT(Table1[[#This Row],[TGL. PENSIUN (usia)]],"yyyy"),"")</f>
        <v>2049</v>
      </c>
      <c r="R36" s="166">
        <f ca="1">IF(AND(Table1[[#This Row],[TGL. PENSIUN (usia)]]&lt;&gt;"",Table1[[#This Row],[TGL. PENSIUN (usia)]]&lt;&gt;"USIA SALAH"),IF(tglAcuan&lt;&gt;0,(INT(CONVERT(VLOOKUP(Table1[[#This Row],[JABATAN]],tbl_refJabatan,2,FALSE),"yr","day")-CONVERT(DATEDIF(H36,tglAcuan,"y"),"yr","day"))),(INT(CONVERT(VLOOKUP(Table1[[#This Row],[JABATAN]],tbl_refJabatan,2,FALSE),"yr","day")-CONVERT(DATEDIF(H36,NOW(),"y"),"yr","day")))),"")</f>
        <v>9131</v>
      </c>
      <c r="S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Row],[JABATAN]],tbl_refJabatan,4,FALSE),"yr","day")-CONVERT(DATEDIF(H36,tglAcuan,"y"),"yr","day"))),(NOW()+(CONVERT(VLOOKUP(Table1[[#This Row],[JABATAN]],tbl_refJabatan,4,FALSE),"yr","day")-CONVERT(DATEDIF(H36,NOW(),"y"),"yr","day")))),"Usia Salah"),"")</f>
        <v>39870.348911689813</v>
      </c>
      <c r="T36" s="167" t="str">
        <f ca="1">IF(Table1[[#This Row],[TGL. PENSIUN ( usia )]]&lt;&gt;0,TEXT(Table1[[#This Row],[TGL. PENSIUN ( usia )]],"yyyy"),"")</f>
        <v>2009</v>
      </c>
      <c r="U36" s="166">
        <f ca="1">IF(AND(Table1[[#This Row],[TGL. PENSIUN (usia)]]&lt;&gt;"",Table1[[#This Row],[TGL. PENSIUN (usia)]]&lt;&gt;"USIA SALAH"),IF(tglAcuan&lt;&gt;0,(INT(CONVERT(VLOOKUP(Table1[[#This Row],[JABATAN]],tbl_refJabatan,4,FALSE),"yr","day")-CONVERT(DATEDIF(H36,tglAcuan,"y"),"yr","day"))),(INT(CONVERT(VLOOKUP(Table1[[#This Row],[JABATAN]],tbl_refJabatan,4,FALSE),"yr","day")-CONVERT(DATEDIF(H36,NOW(),"y"),"yr","day")))),"")</f>
        <v>-5479</v>
      </c>
      <c r="V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Row],[JABATAN]],tbl_refJabatan,6,FALSE),"yr","day")-CONVERT(DATEDIF(H36,tglAcuan,"y"),"yr","day"))),(NOW()+(CONVERT(VLOOKUP(Table1[[#This Row],[JABATAN]],tbl_refJabatan,6,FALSE),"yr","day")-CONVERT(DATEDIF(H36,NOW(),"y"),"yr","day")))),"Usia Salah"),"")</f>
        <v>32565.348911689813</v>
      </c>
      <c r="W36" s="167" t="str">
        <f ca="1">IF(Table1[[#This Row],[TGL.PENSIUN (usia)]]&lt;&gt;0,TEXT(Table1[[#This Row],[TGL.PENSIUN (usia)]],"yyyy"),"")</f>
        <v>1989</v>
      </c>
      <c r="X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Row],[JABATAN]],tbl_refJabatan,7,FALSE),"yr","day")-CONVERT(DATEDIF(M36,tglAcuan,"y"),"yr","day"))),(NOW()+(CONVERT(VLOOKUP(Table1[[#This Row],[JABATAN]],tbl_refJabatan,7,FALSE),"yr","day")-CONVERT(DATEDIF(M36,NOW(),"y"),"yr","day")))),"tgl SK salah"),"")</f>
        <v>65072.598911689813</v>
      </c>
      <c r="Y36" s="167" t="str">
        <f ca="1">IF(Table1[[#This Row],[TGL. PENSIUN (jabatan)]]&lt;&gt;0,TEXT(Table1[[#This Row],[TGL. PENSIUN (jabatan)]],"yyyy"),"")</f>
        <v>2078</v>
      </c>
      <c r="Z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Row],[JABATAN]],tbl_refJabatan,8,FALSE),"yr","day")-CONVERT(DATEDIF(H36,tglAcuan,"y"),"yr","day"))),(NOW()+(CONVERT(VLOOKUP(Table1[[#This Row],[JABATAN]],tbl_refJabatan,8,FALSE),"yr","day")-CONVERT(DATEDIF(H36,NOW(),"y"),"yr","day")))),"Usia Salah"),"")</f>
        <v>54480.348911689813</v>
      </c>
      <c r="AA36" s="167" t="str">
        <f ca="1">IF(Table1[[#This Row],[TGL.PENSIUN (usia )]]&lt;&gt;0,TEXT(Table1[[#This Row],[TGL.PENSIUN (usia )]],"yyyy"),"")</f>
        <v>2049</v>
      </c>
      <c r="AB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Row],[JABATAN]],tbl_refJabatan,9,FALSE),"yr","day")-CONVERT(DATEDIF(M36,tglAcuan,"y"),"yr","day"))),(NOW()+(CONVERT(VLOOKUP(Table1[[#This Row],[JABATAN]],tbl_refJabatan,9,FALSE),"yr","day")-CONVERT(DATEDIF(M36,NOW(),"y"),"yr","day")))),"tgl SK salah"),"")</f>
        <v>48636.348911689813</v>
      </c>
      <c r="AC36" s="167" t="str">
        <f ca="1">IF(Table1[[#This Row],[TGL. PENSIUN (jabatan )]]&lt;&gt;0,TEXT(Table1[[#This Row],[TGL. PENSIUN (jabatan )]],"yyyy"),"")</f>
        <v>2033</v>
      </c>
      <c r="AD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" spans="1:30" s="53" customFormat="1" ht="21.75" customHeight="1" x14ac:dyDescent="0.25">
      <c r="A37" s="43">
        <f t="shared" si="1"/>
        <v>32</v>
      </c>
      <c r="B37" s="44" t="s">
        <v>37</v>
      </c>
      <c r="C37" s="44" t="s">
        <v>78</v>
      </c>
      <c r="D37" s="45" t="s">
        <v>63</v>
      </c>
      <c r="E37" s="284" t="s">
        <v>111</v>
      </c>
      <c r="F37" s="43" t="s">
        <v>41</v>
      </c>
      <c r="G37" s="46" t="s">
        <v>42</v>
      </c>
      <c r="H37" s="60" t="s">
        <v>112</v>
      </c>
      <c r="I37" s="45"/>
      <c r="J37" s="48"/>
      <c r="K37" s="63" t="s">
        <v>107</v>
      </c>
      <c r="L37" s="68" t="s">
        <v>113</v>
      </c>
      <c r="M37" s="67">
        <v>41018</v>
      </c>
      <c r="N37" s="52" t="str">
        <f t="shared" ca="1" si="0"/>
        <v>tgl lahir salah</v>
      </c>
      <c r="O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10 Bulan 8 Hari </v>
      </c>
      <c r="P37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Row],[JABATAN]],tbl_refJabatan,2,FALSE),"yr","day")-CONVERT(DATEDIF(H37,tglAcuan,"y"),"yr","day"))),(NOW()+(CONVERT(VLOOKUP(Table1[[#This Row],[JABATAN]],tbl_refJabatan,2,FALSE),"yr","day")-CONVERT(DATEDIF(H37,NOW(),"y"),"yr","day")))),"Usia Salah"),"")</f>
        <v>Usia Salah</v>
      </c>
      <c r="Q37" s="167" t="str">
        <f ca="1">IF(Table1[[#This Row],[TGL. PENSIUN (usia)]]&lt;&gt;0,TEXT(Table1[[#This Row],[TGL. PENSIUN (usia)]],"yyyy"),"")</f>
        <v>Usia Salah</v>
      </c>
      <c r="R37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Row],[JABATAN]],tbl_refJabatan,2,FALSE),"yr","day")-CONVERT(DATEDIF(H37,tglAcuan,"y"),"yr","day"))),(INT(CONVERT(VLOOKUP(Table1[[#This Row],[JABATAN]],tbl_refJabatan,2,FALSE),"yr","day")-CONVERT(DATEDIF(H37,NOW(),"y"),"yr","day")))),"")</f>
        <v/>
      </c>
      <c r="S37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Row],[JABATAN]],tbl_refJabatan,4,FALSE),"yr","day")-CONVERT(DATEDIF(H37,tglAcuan,"y"),"yr","day"))),(NOW()+(CONVERT(VLOOKUP(Table1[[#This Row],[JABATAN]],tbl_refJabatan,4,FALSE),"yr","day")-CONVERT(DATEDIF(H37,NOW(),"y"),"yr","day")))),"Usia Salah"),"")</f>
        <v>Usia Salah</v>
      </c>
      <c r="T37" s="167" t="str">
        <f ca="1">IF(Table1[[#This Row],[TGL. PENSIUN ( usia )]]&lt;&gt;0,TEXT(Table1[[#This Row],[TGL. PENSIUN ( usia )]],"yyyy"),"")</f>
        <v>Usia Salah</v>
      </c>
      <c r="U37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Row],[JABATAN]],tbl_refJabatan,4,FALSE),"yr","day")-CONVERT(DATEDIF(H37,tglAcuan,"y"),"yr","day"))),(INT(CONVERT(VLOOKUP(Table1[[#This Row],[JABATAN]],tbl_refJabatan,4,FALSE),"yr","day")-CONVERT(DATEDIF(H37,NOW(),"y"),"yr","day")))),"")</f>
        <v/>
      </c>
      <c r="V37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Row],[JABATAN]],tbl_refJabatan,6,FALSE),"yr","day")-CONVERT(DATEDIF(H37,tglAcuan,"y"),"yr","day"))),(NOW()+(CONVERT(VLOOKUP(Table1[[#This Row],[JABATAN]],tbl_refJabatan,6,FALSE),"yr","day")-CONVERT(DATEDIF(H37,NOW(),"y"),"yr","day")))),"Usia Salah"),"")</f>
        <v>Usia Salah</v>
      </c>
      <c r="W37" s="167" t="str">
        <f ca="1">IF(Table1[[#This Row],[TGL.PENSIUN (usia)]]&lt;&gt;0,TEXT(Table1[[#This Row],[TGL.PENSIUN (usia)]],"yyyy"),"")</f>
        <v>Usia Salah</v>
      </c>
      <c r="X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Row],[JABATAN]],tbl_refJabatan,7,FALSE),"yr","day")-CONVERT(DATEDIF(M37,tglAcuan,"y"),"yr","day"))),(NOW()+(CONVERT(VLOOKUP(Table1[[#This Row],[JABATAN]],tbl_refJabatan,7,FALSE),"yr","day")-CONVERT(DATEDIF(M37,NOW(),"y"),"yr","day")))),"tgl SK salah"),"")</f>
        <v>63246.348911689813</v>
      </c>
      <c r="Y37" s="167" t="str">
        <f ca="1">IF(Table1[[#This Row],[TGL. PENSIUN (jabatan)]]&lt;&gt;0,TEXT(Table1[[#This Row],[TGL. PENSIUN (jabatan)]],"yyyy"),"")</f>
        <v>2073</v>
      </c>
      <c r="Z37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Row],[JABATAN]],tbl_refJabatan,8,FALSE),"yr","day")-CONVERT(DATEDIF(H37,tglAcuan,"y"),"yr","day"))),(NOW()+(CONVERT(VLOOKUP(Table1[[#This Row],[JABATAN]],tbl_refJabatan,8,FALSE),"yr","day")-CONVERT(DATEDIF(H37,NOW(),"y"),"yr","day")))),"Usia Salah"),"")</f>
        <v>Usia Salah</v>
      </c>
      <c r="AA37" s="167" t="str">
        <f ca="1">IF(Table1[[#This Row],[TGL.PENSIUN (usia )]]&lt;&gt;0,TEXT(Table1[[#This Row],[TGL.PENSIUN (usia )]],"yyyy"),"")</f>
        <v>Usia Salah</v>
      </c>
      <c r="AB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Row],[JABATAN]],tbl_refJabatan,9,FALSE),"yr","day")-CONVERT(DATEDIF(M37,tglAcuan,"y"),"yr","day"))),(NOW()+(CONVERT(VLOOKUP(Table1[[#This Row],[JABATAN]],tbl_refJabatan,9,FALSE),"yr","day")-CONVERT(DATEDIF(M37,NOW(),"y"),"yr","day")))),"tgl SK salah"),"")</f>
        <v>46810.098911689813</v>
      </c>
      <c r="AC37" s="167" t="str">
        <f ca="1">IF(Table1[[#This Row],[TGL. PENSIUN (jabatan )]]&lt;&gt;0,TEXT(Table1[[#This Row],[TGL. PENSIUN (jabatan )]],"yyyy"),"")</f>
        <v>2028</v>
      </c>
      <c r="AD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" spans="1:30" s="62" customFormat="1" ht="21.75" customHeight="1" x14ac:dyDescent="0.25">
      <c r="A38" s="43">
        <f t="shared" si="1"/>
        <v>33</v>
      </c>
      <c r="B38" s="44" t="s">
        <v>37</v>
      </c>
      <c r="C38" s="44" t="s">
        <v>114</v>
      </c>
      <c r="D38" s="45" t="s">
        <v>39</v>
      </c>
      <c r="E38" s="59" t="s">
        <v>115</v>
      </c>
      <c r="F38" s="43" t="s">
        <v>41</v>
      </c>
      <c r="G38" s="46" t="s">
        <v>42</v>
      </c>
      <c r="H38" s="67">
        <v>26165</v>
      </c>
      <c r="I38" s="45"/>
      <c r="J38" s="48"/>
      <c r="K38" s="63" t="s">
        <v>116</v>
      </c>
      <c r="L38" s="69" t="s">
        <v>117</v>
      </c>
      <c r="M38" s="67">
        <v>43812</v>
      </c>
      <c r="N38" s="52" t="str">
        <f t="shared" ca="1" si="0"/>
        <v>52 Tahun 6 Bulan 7 hari</v>
      </c>
      <c r="O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Row],[JABATAN]],tbl_refJabatan,2,FALSE),"yr","day")-CONVERT(DATEDIF(H38,tglAcuan,"y"),"yr","day"))),(NOW()+(CONVERT(VLOOKUP(Table1[[#This Row],[JABATAN]],tbl_refJabatan,2,FALSE),"yr","day")-CONVERT(DATEDIF(H38,NOW(),"y"),"yr","day")))),"Usia Salah"),"")</f>
        <v>26356.098911689813</v>
      </c>
      <c r="Q38" s="167" t="str">
        <f ca="1">IF(Table1[[#This Row],[TGL. PENSIUN (usia)]]&lt;&gt;0,TEXT(Table1[[#This Row],[TGL. PENSIUN (usia)]],"yyyy"),"")</f>
        <v>1972</v>
      </c>
      <c r="R38" s="166">
        <f ca="1">IF(AND(Table1[[#This Row],[TGL. PENSIUN (usia)]]&lt;&gt;"",Table1[[#This Row],[TGL. PENSIUN (usia)]]&lt;&gt;"USIA SALAH"),IF(tglAcuan&lt;&gt;0,(INT(CONVERT(VLOOKUP(Table1[[#This Row],[JABATAN]],tbl_refJabatan,2,FALSE),"yr","day")-CONVERT(DATEDIF(H38,tglAcuan,"y"),"yr","day"))),(INT(CONVERT(VLOOKUP(Table1[[#This Row],[JABATAN]],tbl_refJabatan,2,FALSE),"yr","day")-CONVERT(DATEDIF(H38,NOW(),"y"),"yr","day")))),"")</f>
        <v>-18993</v>
      </c>
      <c r="S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Row],[JABATAN]],tbl_refJabatan,4,FALSE),"yr","day")-CONVERT(DATEDIF(H38,tglAcuan,"y"),"yr","day"))),(NOW()+(CONVERT(VLOOKUP(Table1[[#This Row],[JABATAN]],tbl_refJabatan,4,FALSE),"yr","day")-CONVERT(DATEDIF(H38,NOW(),"y"),"yr","day")))),"Usia Salah"),"")</f>
        <v>26356.098911689813</v>
      </c>
      <c r="T38" s="167" t="str">
        <f ca="1">IF(Table1[[#This Row],[TGL. PENSIUN ( usia )]]&lt;&gt;0,TEXT(Table1[[#This Row],[TGL. PENSIUN ( usia )]],"yyyy"),"")</f>
        <v>1972</v>
      </c>
      <c r="U38" s="166">
        <f ca="1">IF(AND(Table1[[#This Row],[TGL. PENSIUN (usia)]]&lt;&gt;"",Table1[[#This Row],[TGL. PENSIUN (usia)]]&lt;&gt;"USIA SALAH"),IF(tglAcuan&lt;&gt;0,(INT(CONVERT(VLOOKUP(Table1[[#This Row],[JABATAN]],tbl_refJabatan,4,FALSE),"yr","day")-CONVERT(DATEDIF(H38,tglAcuan,"y"),"yr","day"))),(INT(CONVERT(VLOOKUP(Table1[[#This Row],[JABATAN]],tbl_refJabatan,4,FALSE),"yr","day")-CONVERT(DATEDIF(H38,NOW(),"y"),"yr","day")))),"")</f>
        <v>-18993</v>
      </c>
      <c r="V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Row],[JABATAN]],tbl_refJabatan,6,FALSE),"yr","day")-CONVERT(DATEDIF(H38,tglAcuan,"y"),"yr","day"))),(NOW()+(CONVERT(VLOOKUP(Table1[[#This Row],[JABATAN]],tbl_refJabatan,6,FALSE),"yr","day")-CONVERT(DATEDIF(H38,NOW(),"y"),"yr","day")))),"Usia Salah"),"")</f>
        <v>26356.098911689813</v>
      </c>
      <c r="W38" s="167" t="str">
        <f ca="1">IF(Table1[[#This Row],[TGL.PENSIUN (usia)]]&lt;&gt;0,TEXT(Table1[[#This Row],[TGL.PENSIUN (usia)]],"yyyy"),"")</f>
        <v>1972</v>
      </c>
      <c r="X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Row],[JABATAN]],tbl_refJabatan,7,FALSE),"yr","day")-CONVERT(DATEDIF(M38,tglAcuan,"y"),"yr","day"))),(NOW()+(CONVERT(VLOOKUP(Table1[[#This Row],[JABATAN]],tbl_refJabatan,7,FALSE),"yr","day")-CONVERT(DATEDIF(M38,NOW(),"y"),"yr","day")))),"tgl SK salah"),"")</f>
        <v>43888.098911689813</v>
      </c>
      <c r="Y38" s="167" t="str">
        <f ca="1">IF(Table1[[#This Row],[TGL. PENSIUN (jabatan)]]&lt;&gt;0,TEXT(Table1[[#This Row],[TGL. PENSIUN (jabatan)]],"yyyy"),"")</f>
        <v>2020</v>
      </c>
      <c r="Z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Row],[JABATAN]],tbl_refJabatan,8,FALSE),"yr","day")-CONVERT(DATEDIF(H38,tglAcuan,"y"),"yr","day"))),(NOW()+(CONVERT(VLOOKUP(Table1[[#This Row],[JABATAN]],tbl_refJabatan,8,FALSE),"yr","day")-CONVERT(DATEDIF(H38,NOW(),"y"),"yr","day")))),"Usia Salah"),"")</f>
        <v>26356.098911689813</v>
      </c>
      <c r="AA38" s="167" t="str">
        <f ca="1">IF(Table1[[#This Row],[TGL.PENSIUN (usia )]]&lt;&gt;0,TEXT(Table1[[#This Row],[TGL.PENSIUN (usia )]],"yyyy"),"")</f>
        <v>1972</v>
      </c>
      <c r="AB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Row],[JABATAN]],tbl_refJabatan,9,FALSE),"yr","day")-CONVERT(DATEDIF(M38,tglAcuan,"y"),"yr","day"))),(NOW()+(CONVERT(VLOOKUP(Table1[[#This Row],[JABATAN]],tbl_refJabatan,9,FALSE),"yr","day")-CONVERT(DATEDIF(M38,NOW(),"y"),"yr","day")))),"tgl SK salah"),"")</f>
        <v>43888.098911689813</v>
      </c>
      <c r="AC38" s="167" t="str">
        <f ca="1">IF(Table1[[#This Row],[TGL. PENSIUN (jabatan )]]&lt;&gt;0,TEXT(Table1[[#This Row],[TGL. PENSIUN (jabatan )]],"yyyy"),"")</f>
        <v>2020</v>
      </c>
      <c r="AD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" spans="1:30" s="53" customFormat="1" ht="21.75" customHeight="1" x14ac:dyDescent="0.25">
      <c r="A39" s="43">
        <f t="shared" si="1"/>
        <v>34</v>
      </c>
      <c r="B39" s="44" t="s">
        <v>37</v>
      </c>
      <c r="C39" s="44" t="s">
        <v>114</v>
      </c>
      <c r="D39" s="45" t="s">
        <v>45</v>
      </c>
      <c r="E39" s="59" t="s">
        <v>118</v>
      </c>
      <c r="F39" s="43" t="s">
        <v>50</v>
      </c>
      <c r="G39" s="46" t="s">
        <v>42</v>
      </c>
      <c r="H39" s="67">
        <v>27339</v>
      </c>
      <c r="I39" s="45"/>
      <c r="J39" s="48"/>
      <c r="K39" s="63" t="s">
        <v>43</v>
      </c>
      <c r="L39" s="69" t="s">
        <v>119</v>
      </c>
      <c r="M39" s="67">
        <v>43587</v>
      </c>
      <c r="N39" s="52" t="str">
        <f t="shared" ca="1" si="0"/>
        <v>49 Tahun 3 Bulan 21 hari</v>
      </c>
      <c r="O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Row],[JABATAN]],tbl_refJabatan,2,FALSE),"yr","day")-CONVERT(DATEDIF(H39,tglAcuan,"y"),"yr","day"))),(NOW()+(CONVERT(VLOOKUP(Table1[[#This Row],[JABATAN]],tbl_refJabatan,2,FALSE),"yr","day")-CONVERT(DATEDIF(H39,NOW(),"y"),"yr","day")))),"Usia Salah"),"")</f>
        <v>27451.848911689813</v>
      </c>
      <c r="Q39" s="167" t="str">
        <f ca="1">IF(Table1[[#This Row],[TGL. PENSIUN (usia)]]&lt;&gt;0,TEXT(Table1[[#This Row],[TGL. PENSIUN (usia)]],"yyyy"),"")</f>
        <v>1975</v>
      </c>
      <c r="R39" s="166">
        <f ca="1">IF(AND(Table1[[#This Row],[TGL. PENSIUN (usia)]]&lt;&gt;"",Table1[[#This Row],[TGL. PENSIUN (usia)]]&lt;&gt;"USIA SALAH"),IF(tglAcuan&lt;&gt;0,(INT(CONVERT(VLOOKUP(Table1[[#This Row],[JABATAN]],tbl_refJabatan,2,FALSE),"yr","day")-CONVERT(DATEDIF(H39,tglAcuan,"y"),"yr","day"))),(INT(CONVERT(VLOOKUP(Table1[[#This Row],[JABATAN]],tbl_refJabatan,2,FALSE),"yr","day")-CONVERT(DATEDIF(H39,NOW(),"y"),"yr","day")))),"")</f>
        <v>-17898</v>
      </c>
      <c r="S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Row],[JABATAN]],tbl_refJabatan,4,FALSE),"yr","day")-CONVERT(DATEDIF(H39,tglAcuan,"y"),"yr","day"))),(NOW()+(CONVERT(VLOOKUP(Table1[[#This Row],[JABATAN]],tbl_refJabatan,4,FALSE),"yr","day")-CONVERT(DATEDIF(H39,NOW(),"y"),"yr","day")))),"Usia Salah"),"")</f>
        <v>27451.848911689813</v>
      </c>
      <c r="T39" s="167" t="str">
        <f ca="1">IF(Table1[[#This Row],[TGL. PENSIUN ( usia )]]&lt;&gt;0,TEXT(Table1[[#This Row],[TGL. PENSIUN ( usia )]],"yyyy"),"")</f>
        <v>1975</v>
      </c>
      <c r="U39" s="166">
        <f ca="1">IF(AND(Table1[[#This Row],[TGL. PENSIUN (usia)]]&lt;&gt;"",Table1[[#This Row],[TGL. PENSIUN (usia)]]&lt;&gt;"USIA SALAH"),IF(tglAcuan&lt;&gt;0,(INT(CONVERT(VLOOKUP(Table1[[#This Row],[JABATAN]],tbl_refJabatan,4,FALSE),"yr","day")-CONVERT(DATEDIF(H39,tglAcuan,"y"),"yr","day"))),(INT(CONVERT(VLOOKUP(Table1[[#This Row],[JABATAN]],tbl_refJabatan,4,FALSE),"yr","day")-CONVERT(DATEDIF(H39,NOW(),"y"),"yr","day")))),"")</f>
        <v>-17898</v>
      </c>
      <c r="V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Row],[JABATAN]],tbl_refJabatan,6,FALSE),"yr","day")-CONVERT(DATEDIF(H39,tglAcuan,"y"),"yr","day"))),(NOW()+(CONVERT(VLOOKUP(Table1[[#This Row],[JABATAN]],tbl_refJabatan,6,FALSE),"yr","day")-CONVERT(DATEDIF(H39,NOW(),"y"),"yr","day")))),"Usia Salah"),"")</f>
        <v>27451.848911689813</v>
      </c>
      <c r="W39" s="167" t="str">
        <f ca="1">IF(Table1[[#This Row],[TGL.PENSIUN (usia)]]&lt;&gt;0,TEXT(Table1[[#This Row],[TGL.PENSIUN (usia)]],"yyyy"),"")</f>
        <v>1975</v>
      </c>
      <c r="X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Row],[JABATAN]],tbl_refJabatan,7,FALSE),"yr","day")-CONVERT(DATEDIF(M39,tglAcuan,"y"),"yr","day"))),(NOW()+(CONVERT(VLOOKUP(Table1[[#This Row],[JABATAN]],tbl_refJabatan,7,FALSE),"yr","day")-CONVERT(DATEDIF(M39,NOW(),"y"),"yr","day")))),"tgl SK salah"),"")</f>
        <v>43888.098911689813</v>
      </c>
      <c r="Y39" s="167" t="str">
        <f ca="1">IF(Table1[[#This Row],[TGL. PENSIUN (jabatan)]]&lt;&gt;0,TEXT(Table1[[#This Row],[TGL. PENSIUN (jabatan)]],"yyyy"),"")</f>
        <v>2020</v>
      </c>
      <c r="Z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Row],[JABATAN]],tbl_refJabatan,8,FALSE),"yr","day")-CONVERT(DATEDIF(H39,tglAcuan,"y"),"yr","day"))),(NOW()+(CONVERT(VLOOKUP(Table1[[#This Row],[JABATAN]],tbl_refJabatan,8,FALSE),"yr","day")-CONVERT(DATEDIF(H39,NOW(),"y"),"yr","day")))),"Usia Salah"),"")</f>
        <v>27451.848911689813</v>
      </c>
      <c r="AA39" s="167" t="str">
        <f ca="1">IF(Table1[[#This Row],[TGL.PENSIUN (usia )]]&lt;&gt;0,TEXT(Table1[[#This Row],[TGL.PENSIUN (usia )]],"yyyy"),"")</f>
        <v>1975</v>
      </c>
      <c r="AB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Row],[JABATAN]],tbl_refJabatan,9,FALSE),"yr","day")-CONVERT(DATEDIF(M39,tglAcuan,"y"),"yr","day"))),(NOW()+(CONVERT(VLOOKUP(Table1[[#This Row],[JABATAN]],tbl_refJabatan,9,FALSE),"yr","day")-CONVERT(DATEDIF(M39,NOW(),"y"),"yr","day")))),"tgl SK salah"),"")</f>
        <v>43888.098911689813</v>
      </c>
      <c r="AC39" s="167" t="str">
        <f ca="1">IF(Table1[[#This Row],[TGL. PENSIUN (jabatan )]]&lt;&gt;0,TEXT(Table1[[#This Row],[TGL. PENSIUN (jabatan )]],"yyyy"),"")</f>
        <v>2020</v>
      </c>
      <c r="AD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" spans="1:30" s="53" customFormat="1" ht="21.75" customHeight="1" x14ac:dyDescent="0.25">
      <c r="A40" s="43">
        <f t="shared" si="1"/>
        <v>35</v>
      </c>
      <c r="B40" s="44" t="s">
        <v>37</v>
      </c>
      <c r="C40" s="44" t="s">
        <v>114</v>
      </c>
      <c r="D40" s="45" t="s">
        <v>48</v>
      </c>
      <c r="E40" s="59" t="s">
        <v>120</v>
      </c>
      <c r="F40" s="43" t="s">
        <v>41</v>
      </c>
      <c r="G40" s="46" t="s">
        <v>42</v>
      </c>
      <c r="H40" s="67">
        <v>26455</v>
      </c>
      <c r="I40" s="45"/>
      <c r="J40" s="48"/>
      <c r="K40" s="63" t="s">
        <v>43</v>
      </c>
      <c r="L40" s="69" t="s">
        <v>119</v>
      </c>
      <c r="M40" s="67">
        <v>43587</v>
      </c>
      <c r="N40" s="52" t="str">
        <f t="shared" ca="1" si="0"/>
        <v>51 Tahun 8 Bulan 22 hari</v>
      </c>
      <c r="O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Row],[JABATAN]],tbl_refJabatan,2,FALSE),"yr","day")-CONVERT(DATEDIF(H40,tglAcuan,"y"),"yr","day"))),(NOW()+(CONVERT(VLOOKUP(Table1[[#This Row],[JABATAN]],tbl_refJabatan,2,FALSE),"yr","day")-CONVERT(DATEDIF(H40,NOW(),"y"),"yr","day")))),"Usia Salah"),"")</f>
        <v>48636.348911689813</v>
      </c>
      <c r="Q40" s="167" t="str">
        <f ca="1">IF(Table1[[#This Row],[TGL. PENSIUN (usia)]]&lt;&gt;0,TEXT(Table1[[#This Row],[TGL. PENSIUN (usia)]],"yyyy"),"")</f>
        <v>2033</v>
      </c>
      <c r="R40" s="166">
        <f ca="1">IF(AND(Table1[[#This Row],[TGL. PENSIUN (usia)]]&lt;&gt;"",Table1[[#This Row],[TGL. PENSIUN (usia)]]&lt;&gt;"USIA SALAH"),IF(tglAcuan&lt;&gt;0,(INT(CONVERT(VLOOKUP(Table1[[#This Row],[JABATAN]],tbl_refJabatan,2,FALSE),"yr","day")-CONVERT(DATEDIF(H40,tglAcuan,"y"),"yr","day"))),(INT(CONVERT(VLOOKUP(Table1[[#This Row],[JABATAN]],tbl_refJabatan,2,FALSE),"yr","day")-CONVERT(DATEDIF(H40,NOW(),"y"),"yr","day")))),"")</f>
        <v>3287</v>
      </c>
      <c r="S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Row],[JABATAN]],tbl_refJabatan,4,FALSE),"yr","day")-CONVERT(DATEDIF(H40,tglAcuan,"y"),"yr","day"))),(NOW()+(CONVERT(VLOOKUP(Table1[[#This Row],[JABATAN]],tbl_refJabatan,4,FALSE),"yr","day")-CONVERT(DATEDIF(H40,NOW(),"y"),"yr","day")))),"Usia Salah"),"")</f>
        <v>48636.348911689813</v>
      </c>
      <c r="T40" s="167" t="str">
        <f ca="1">IF(Table1[[#This Row],[TGL. PENSIUN ( usia )]]&lt;&gt;0,TEXT(Table1[[#This Row],[TGL. PENSIUN ( usia )]],"yyyy"),"")</f>
        <v>2033</v>
      </c>
      <c r="U40" s="166">
        <f ca="1">IF(AND(Table1[[#This Row],[TGL. PENSIUN (usia)]]&lt;&gt;"",Table1[[#This Row],[TGL. PENSIUN (usia)]]&lt;&gt;"USIA SALAH"),IF(tglAcuan&lt;&gt;0,(INT(CONVERT(VLOOKUP(Table1[[#This Row],[JABATAN]],tbl_refJabatan,4,FALSE),"yr","day")-CONVERT(DATEDIF(H40,tglAcuan,"y"),"yr","day"))),(INT(CONVERT(VLOOKUP(Table1[[#This Row],[JABATAN]],tbl_refJabatan,4,FALSE),"yr","day")-CONVERT(DATEDIF(H40,NOW(),"y"),"yr","day")))),"")</f>
        <v>3287</v>
      </c>
      <c r="V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Row],[JABATAN]],tbl_refJabatan,6,FALSE),"yr","day")-CONVERT(DATEDIF(H40,tglAcuan,"y"),"yr","day"))),(NOW()+(CONVERT(VLOOKUP(Table1[[#This Row],[JABATAN]],tbl_refJabatan,6,FALSE),"yr","day")-CONVERT(DATEDIF(H40,NOW(),"y"),"yr","day")))),"Usia Salah"),"")</f>
        <v>47175.348911689813</v>
      </c>
      <c r="W40" s="167" t="str">
        <f ca="1">IF(Table1[[#This Row],[TGL.PENSIUN (usia)]]&lt;&gt;0,TEXT(Table1[[#This Row],[TGL.PENSIUN (usia)]],"yyyy"),"")</f>
        <v>2029</v>
      </c>
      <c r="X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Row],[JABATAN]],tbl_refJabatan,7,FALSE),"yr","day")-CONVERT(DATEDIF(M40,tglAcuan,"y"),"yr","day"))),(NOW()+(CONVERT(VLOOKUP(Table1[[#This Row],[JABATAN]],tbl_refJabatan,7,FALSE),"yr","day")-CONVERT(DATEDIF(M40,NOW(),"y"),"yr","day")))),"tgl SK salah"),"")</f>
        <v>51193.098911689813</v>
      </c>
      <c r="Y40" s="167" t="str">
        <f ca="1">IF(Table1[[#This Row],[TGL. PENSIUN (jabatan)]]&lt;&gt;0,TEXT(Table1[[#This Row],[TGL. PENSIUN (jabatan)]],"yyyy"),"")</f>
        <v>2040</v>
      </c>
      <c r="Z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Row],[JABATAN]],tbl_refJabatan,8,FALSE),"yr","day")-CONVERT(DATEDIF(H40,tglAcuan,"y"),"yr","day"))),(NOW()+(CONVERT(VLOOKUP(Table1[[#This Row],[JABATAN]],tbl_refJabatan,8,FALSE),"yr","day")-CONVERT(DATEDIF(H40,NOW(),"y"),"yr","day")))),"Usia Salah"),"")</f>
        <v>47175.348911689813</v>
      </c>
      <c r="AA40" s="167" t="str">
        <f ca="1">IF(Table1[[#This Row],[TGL.PENSIUN (usia )]]&lt;&gt;0,TEXT(Table1[[#This Row],[TGL.PENSIUN (usia )]],"yyyy"),"")</f>
        <v>2029</v>
      </c>
      <c r="AB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Row],[JABATAN]],tbl_refJabatan,9,FALSE),"yr","day")-CONVERT(DATEDIF(M40,tglAcuan,"y"),"yr","day"))),(NOW()+(CONVERT(VLOOKUP(Table1[[#This Row],[JABATAN]],tbl_refJabatan,9,FALSE),"yr","day")-CONVERT(DATEDIF(M40,NOW(),"y"),"yr","day")))),"tgl SK salah"),"")</f>
        <v>51193.098911689813</v>
      </c>
      <c r="AC40" s="167" t="str">
        <f ca="1">IF(Table1[[#This Row],[TGL. PENSIUN (jabatan )]]&lt;&gt;0,TEXT(Table1[[#This Row],[TGL. PENSIUN (jabatan )]],"yyyy"),"")</f>
        <v>2040</v>
      </c>
      <c r="AD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" spans="1:30" s="53" customFormat="1" ht="21.75" customHeight="1" x14ac:dyDescent="0.25">
      <c r="A41" s="43">
        <f t="shared" si="1"/>
        <v>36</v>
      </c>
      <c r="B41" s="44" t="s">
        <v>37</v>
      </c>
      <c r="C41" s="44" t="s">
        <v>114</v>
      </c>
      <c r="D41" s="45" t="s">
        <v>52</v>
      </c>
      <c r="E41" s="59" t="s">
        <v>121</v>
      </c>
      <c r="F41" s="43" t="s">
        <v>41</v>
      </c>
      <c r="G41" s="46" t="s">
        <v>42</v>
      </c>
      <c r="H41" s="67">
        <v>24108</v>
      </c>
      <c r="I41" s="45"/>
      <c r="J41" s="48"/>
      <c r="K41" s="63" t="s">
        <v>43</v>
      </c>
      <c r="L41" s="69" t="s">
        <v>119</v>
      </c>
      <c r="M41" s="67">
        <v>43587</v>
      </c>
      <c r="N41" s="52" t="str">
        <f t="shared" ca="1" si="0"/>
        <v>58 Tahun 1 Bulan 26 hari</v>
      </c>
      <c r="O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Row],[JABATAN]],tbl_refJabatan,2,FALSE),"yr","day")-CONVERT(DATEDIF(H41,tglAcuan,"y"),"yr","day"))),(NOW()+(CONVERT(VLOOKUP(Table1[[#This Row],[JABATAN]],tbl_refJabatan,2,FALSE),"yr","day")-CONVERT(DATEDIF(H41,NOW(),"y"),"yr","day")))),"Usia Salah"),"")</f>
        <v>46079.598911689813</v>
      </c>
      <c r="Q41" s="167" t="str">
        <f ca="1">IF(Table1[[#This Row],[TGL. PENSIUN (usia)]]&lt;&gt;0,TEXT(Table1[[#This Row],[TGL. PENSIUN (usia)]],"yyyy"),"")</f>
        <v>2026</v>
      </c>
      <c r="R41" s="166">
        <f ca="1">IF(AND(Table1[[#This Row],[TGL. PENSIUN (usia)]]&lt;&gt;"",Table1[[#This Row],[TGL. PENSIUN (usia)]]&lt;&gt;"USIA SALAH"),IF(tglAcuan&lt;&gt;0,(INT(CONVERT(VLOOKUP(Table1[[#This Row],[JABATAN]],tbl_refJabatan,2,FALSE),"yr","day")-CONVERT(DATEDIF(H41,tglAcuan,"y"),"yr","day"))),(INT(CONVERT(VLOOKUP(Table1[[#This Row],[JABATAN]],tbl_refJabatan,2,FALSE),"yr","day")-CONVERT(DATEDIF(H41,NOW(),"y"),"yr","day")))),"")</f>
        <v>730</v>
      </c>
      <c r="S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Row],[JABATAN]],tbl_refJabatan,4,FALSE),"yr","day")-CONVERT(DATEDIF(H41,tglAcuan,"y"),"yr","day"))),(NOW()+(CONVERT(VLOOKUP(Table1[[#This Row],[JABATAN]],tbl_refJabatan,4,FALSE),"yr","day")-CONVERT(DATEDIF(H41,NOW(),"y"),"yr","day")))),"Usia Salah"),"")</f>
        <v>46079.598911689813</v>
      </c>
      <c r="T41" s="167" t="str">
        <f ca="1">IF(Table1[[#This Row],[TGL. PENSIUN ( usia )]]&lt;&gt;0,TEXT(Table1[[#This Row],[TGL. PENSIUN ( usia )]],"yyyy"),"")</f>
        <v>2026</v>
      </c>
      <c r="U41" s="166">
        <f ca="1">IF(AND(Table1[[#This Row],[TGL. PENSIUN (usia)]]&lt;&gt;"",Table1[[#This Row],[TGL. PENSIUN (usia)]]&lt;&gt;"USIA SALAH"),IF(tglAcuan&lt;&gt;0,(INT(CONVERT(VLOOKUP(Table1[[#This Row],[JABATAN]],tbl_refJabatan,4,FALSE),"yr","day")-CONVERT(DATEDIF(H41,tglAcuan,"y"),"yr","day"))),(INT(CONVERT(VLOOKUP(Table1[[#This Row],[JABATAN]],tbl_refJabatan,4,FALSE),"yr","day")-CONVERT(DATEDIF(H41,NOW(),"y"),"yr","day")))),"")</f>
        <v>730</v>
      </c>
      <c r="V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Row],[JABATAN]],tbl_refJabatan,6,FALSE),"yr","day")-CONVERT(DATEDIF(H41,tglAcuan,"y"),"yr","day"))),(NOW()+(CONVERT(VLOOKUP(Table1[[#This Row],[JABATAN]],tbl_refJabatan,6,FALSE),"yr","day")-CONVERT(DATEDIF(H41,NOW(),"y"),"yr","day")))),"Usia Salah"),"")</f>
        <v>44618.598911689813</v>
      </c>
      <c r="W41" s="167" t="str">
        <f ca="1">IF(Table1[[#This Row],[TGL.PENSIUN (usia)]]&lt;&gt;0,TEXT(Table1[[#This Row],[TGL.PENSIUN (usia)]],"yyyy"),"")</f>
        <v>2022</v>
      </c>
      <c r="X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Row],[JABATAN]],tbl_refJabatan,7,FALSE),"yr","day")-CONVERT(DATEDIF(M41,tglAcuan,"y"),"yr","day"))),(NOW()+(CONVERT(VLOOKUP(Table1[[#This Row],[JABATAN]],tbl_refJabatan,7,FALSE),"yr","day")-CONVERT(DATEDIF(M41,NOW(),"y"),"yr","day")))),"tgl SK salah"),"")</f>
        <v>51193.098911689813</v>
      </c>
      <c r="Y41" s="167" t="str">
        <f ca="1">IF(Table1[[#This Row],[TGL. PENSIUN (jabatan)]]&lt;&gt;0,TEXT(Table1[[#This Row],[TGL. PENSIUN (jabatan)]],"yyyy"),"")</f>
        <v>2040</v>
      </c>
      <c r="Z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Row],[JABATAN]],tbl_refJabatan,8,FALSE),"yr","day")-CONVERT(DATEDIF(H41,tglAcuan,"y"),"yr","day"))),(NOW()+(CONVERT(VLOOKUP(Table1[[#This Row],[JABATAN]],tbl_refJabatan,8,FALSE),"yr","day")-CONVERT(DATEDIF(H41,NOW(),"y"),"yr","day")))),"Usia Salah"),"")</f>
        <v>44618.598911689813</v>
      </c>
      <c r="AA41" s="167" t="str">
        <f ca="1">IF(Table1[[#This Row],[TGL.PENSIUN (usia )]]&lt;&gt;0,TEXT(Table1[[#This Row],[TGL.PENSIUN (usia )]],"yyyy"),"")</f>
        <v>2022</v>
      </c>
      <c r="AB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Row],[JABATAN]],tbl_refJabatan,9,FALSE),"yr","day")-CONVERT(DATEDIF(M41,tglAcuan,"y"),"yr","day"))),(NOW()+(CONVERT(VLOOKUP(Table1[[#This Row],[JABATAN]],tbl_refJabatan,9,FALSE),"yr","day")-CONVERT(DATEDIF(M41,NOW(),"y"),"yr","day")))),"tgl SK salah"),"")</f>
        <v>51193.098911689813</v>
      </c>
      <c r="AC41" s="167" t="str">
        <f ca="1">IF(Table1[[#This Row],[TGL. PENSIUN (jabatan )]]&lt;&gt;0,TEXT(Table1[[#This Row],[TGL. PENSIUN (jabatan )]],"yyyy"),"")</f>
        <v>2040</v>
      </c>
      <c r="AD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" spans="1:30" s="53" customFormat="1" ht="21.75" customHeight="1" x14ac:dyDescent="0.25">
      <c r="A42" s="43">
        <f t="shared" si="1"/>
        <v>37</v>
      </c>
      <c r="B42" s="44" t="s">
        <v>37</v>
      </c>
      <c r="C42" s="44" t="s">
        <v>114</v>
      </c>
      <c r="D42" s="45" t="s">
        <v>54</v>
      </c>
      <c r="E42" s="59" t="s">
        <v>122</v>
      </c>
      <c r="F42" s="43" t="s">
        <v>41</v>
      </c>
      <c r="G42" s="46" t="s">
        <v>42</v>
      </c>
      <c r="H42" s="67">
        <v>31852</v>
      </c>
      <c r="I42" s="45"/>
      <c r="J42" s="48"/>
      <c r="K42" s="63" t="s">
        <v>43</v>
      </c>
      <c r="L42" s="69" t="s">
        <v>119</v>
      </c>
      <c r="M42" s="67">
        <v>43587</v>
      </c>
      <c r="N42" s="52" t="str">
        <f t="shared" ca="1" si="0"/>
        <v>36 Tahun 11 Bulan 11 hari</v>
      </c>
      <c r="O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Row],[JABATAN]],tbl_refJabatan,2,FALSE),"yr","day")-CONVERT(DATEDIF(H42,tglAcuan,"y"),"yr","day"))),(NOW()+(CONVERT(VLOOKUP(Table1[[#This Row],[JABATAN]],tbl_refJabatan,2,FALSE),"yr","day")-CONVERT(DATEDIF(H42,NOW(),"y"),"yr","day")))),"Usia Salah"),"")</f>
        <v>54115.098911689813</v>
      </c>
      <c r="Q42" s="167" t="str">
        <f ca="1">IF(Table1[[#This Row],[TGL. PENSIUN (usia)]]&lt;&gt;0,TEXT(Table1[[#This Row],[TGL. PENSIUN (usia)]],"yyyy"),"")</f>
        <v>2048</v>
      </c>
      <c r="R42" s="166">
        <f ca="1">IF(AND(Table1[[#This Row],[TGL. PENSIUN (usia)]]&lt;&gt;"",Table1[[#This Row],[TGL. PENSIUN (usia)]]&lt;&gt;"USIA SALAH"),IF(tglAcuan&lt;&gt;0,(INT(CONVERT(VLOOKUP(Table1[[#This Row],[JABATAN]],tbl_refJabatan,2,FALSE),"yr","day")-CONVERT(DATEDIF(H42,tglAcuan,"y"),"yr","day"))),(INT(CONVERT(VLOOKUP(Table1[[#This Row],[JABATAN]],tbl_refJabatan,2,FALSE),"yr","day")-CONVERT(DATEDIF(H42,NOW(),"y"),"yr","day")))),"")</f>
        <v>8766</v>
      </c>
      <c r="S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Row],[JABATAN]],tbl_refJabatan,4,FALSE),"yr","day")-CONVERT(DATEDIF(H42,tglAcuan,"y"),"yr","day"))),(NOW()+(CONVERT(VLOOKUP(Table1[[#This Row],[JABATAN]],tbl_refJabatan,4,FALSE),"yr","day")-CONVERT(DATEDIF(H42,NOW(),"y"),"yr","day")))),"Usia Salah"),"")</f>
        <v>54115.098911689813</v>
      </c>
      <c r="T42" s="167" t="str">
        <f ca="1">IF(Table1[[#This Row],[TGL. PENSIUN ( usia )]]&lt;&gt;0,TEXT(Table1[[#This Row],[TGL. PENSIUN ( usia )]],"yyyy"),"")</f>
        <v>2048</v>
      </c>
      <c r="U42" s="166">
        <f ca="1">IF(AND(Table1[[#This Row],[TGL. PENSIUN (usia)]]&lt;&gt;"",Table1[[#This Row],[TGL. PENSIUN (usia)]]&lt;&gt;"USIA SALAH"),IF(tglAcuan&lt;&gt;0,(INT(CONVERT(VLOOKUP(Table1[[#This Row],[JABATAN]],tbl_refJabatan,4,FALSE),"yr","day")-CONVERT(DATEDIF(H42,tglAcuan,"y"),"yr","day"))),(INT(CONVERT(VLOOKUP(Table1[[#This Row],[JABATAN]],tbl_refJabatan,4,FALSE),"yr","day")-CONVERT(DATEDIF(H42,NOW(),"y"),"yr","day")))),"")</f>
        <v>8766</v>
      </c>
      <c r="V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Row],[JABATAN]],tbl_refJabatan,6,FALSE),"yr","day")-CONVERT(DATEDIF(H42,tglAcuan,"y"),"yr","day"))),(NOW()+(CONVERT(VLOOKUP(Table1[[#This Row],[JABATAN]],tbl_refJabatan,6,FALSE),"yr","day")-CONVERT(DATEDIF(H42,NOW(),"y"),"yr","day")))),"Usia Salah"),"")</f>
        <v>52654.098911689813</v>
      </c>
      <c r="W42" s="167" t="str">
        <f ca="1">IF(Table1[[#This Row],[TGL.PENSIUN (usia)]]&lt;&gt;0,TEXT(Table1[[#This Row],[TGL.PENSIUN (usia)]],"yyyy"),"")</f>
        <v>2044</v>
      </c>
      <c r="X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Row],[JABATAN]],tbl_refJabatan,7,FALSE),"yr","day")-CONVERT(DATEDIF(M42,tglAcuan,"y"),"yr","day"))),(NOW()+(CONVERT(VLOOKUP(Table1[[#This Row],[JABATAN]],tbl_refJabatan,7,FALSE),"yr","day")-CONVERT(DATEDIF(M42,NOW(),"y"),"yr","day")))),"tgl SK salah"),"")</f>
        <v>51193.098911689813</v>
      </c>
      <c r="Y42" s="167" t="str">
        <f ca="1">IF(Table1[[#This Row],[TGL. PENSIUN (jabatan)]]&lt;&gt;0,TEXT(Table1[[#This Row],[TGL. PENSIUN (jabatan)]],"yyyy"),"")</f>
        <v>2040</v>
      </c>
      <c r="Z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Row],[JABATAN]],tbl_refJabatan,8,FALSE),"yr","day")-CONVERT(DATEDIF(H42,tglAcuan,"y"),"yr","day"))),(NOW()+(CONVERT(VLOOKUP(Table1[[#This Row],[JABATAN]],tbl_refJabatan,8,FALSE),"yr","day")-CONVERT(DATEDIF(H42,NOW(),"y"),"yr","day")))),"Usia Salah"),"")</f>
        <v>52654.098911689813</v>
      </c>
      <c r="AA42" s="167" t="str">
        <f ca="1">IF(Table1[[#This Row],[TGL.PENSIUN (usia )]]&lt;&gt;0,TEXT(Table1[[#This Row],[TGL.PENSIUN (usia )]],"yyyy"),"")</f>
        <v>2044</v>
      </c>
      <c r="AB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Row],[JABATAN]],tbl_refJabatan,9,FALSE),"yr","day")-CONVERT(DATEDIF(M42,tglAcuan,"y"),"yr","day"))),(NOW()+(CONVERT(VLOOKUP(Table1[[#This Row],[JABATAN]],tbl_refJabatan,9,FALSE),"yr","day")-CONVERT(DATEDIF(M42,NOW(),"y"),"yr","day")))),"tgl SK salah"),"")</f>
        <v>51193.098911689813</v>
      </c>
      <c r="AC42" s="167" t="str">
        <f ca="1">IF(Table1[[#This Row],[TGL. PENSIUN (jabatan )]]&lt;&gt;0,TEXT(Table1[[#This Row],[TGL. PENSIUN (jabatan )]],"yyyy"),"")</f>
        <v>2040</v>
      </c>
      <c r="AD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" spans="1:30" s="53" customFormat="1" ht="21.75" customHeight="1" x14ac:dyDescent="0.25">
      <c r="A43" s="43">
        <f t="shared" si="1"/>
        <v>38</v>
      </c>
      <c r="B43" s="44" t="s">
        <v>37</v>
      </c>
      <c r="C43" s="44" t="s">
        <v>114</v>
      </c>
      <c r="D43" s="45" t="s">
        <v>57</v>
      </c>
      <c r="E43" s="59" t="s">
        <v>123</v>
      </c>
      <c r="F43" s="43" t="s">
        <v>41</v>
      </c>
      <c r="G43" s="46" t="s">
        <v>42</v>
      </c>
      <c r="H43" s="67">
        <v>32788</v>
      </c>
      <c r="I43" s="45"/>
      <c r="J43" s="48"/>
      <c r="K43" s="63" t="s">
        <v>43</v>
      </c>
      <c r="L43" s="69" t="s">
        <v>119</v>
      </c>
      <c r="M43" s="67">
        <v>43587</v>
      </c>
      <c r="N43" s="52" t="str">
        <f t="shared" ca="1" si="0"/>
        <v>34 Tahun 4 Bulan 20 hari</v>
      </c>
      <c r="O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Row],[JABATAN]],tbl_refJabatan,2,FALSE),"yr","day")-CONVERT(DATEDIF(H43,tglAcuan,"y"),"yr","day"))),(NOW()+(CONVERT(VLOOKUP(Table1[[#This Row],[JABATAN]],tbl_refJabatan,2,FALSE),"yr","day")-CONVERT(DATEDIF(H43,NOW(),"y"),"yr","day")))),"Usia Salah"),"")</f>
        <v>54845.598911689813</v>
      </c>
      <c r="Q43" s="167" t="str">
        <f ca="1">IF(Table1[[#This Row],[TGL. PENSIUN (usia)]]&lt;&gt;0,TEXT(Table1[[#This Row],[TGL. PENSIUN (usia)]],"yyyy"),"")</f>
        <v>2050</v>
      </c>
      <c r="R43" s="166">
        <f ca="1">IF(AND(Table1[[#This Row],[TGL. PENSIUN (usia)]]&lt;&gt;"",Table1[[#This Row],[TGL. PENSIUN (usia)]]&lt;&gt;"USIA SALAH"),IF(tglAcuan&lt;&gt;0,(INT(CONVERT(VLOOKUP(Table1[[#This Row],[JABATAN]],tbl_refJabatan,2,FALSE),"yr","day")-CONVERT(DATEDIF(H43,tglAcuan,"y"),"yr","day"))),(INT(CONVERT(VLOOKUP(Table1[[#This Row],[JABATAN]],tbl_refJabatan,2,FALSE),"yr","day")-CONVERT(DATEDIF(H43,NOW(),"y"),"yr","day")))),"")</f>
        <v>9496</v>
      </c>
      <c r="S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Row],[JABATAN]],tbl_refJabatan,4,FALSE),"yr","day")-CONVERT(DATEDIF(H43,tglAcuan,"y"),"yr","day"))),(NOW()+(CONVERT(VLOOKUP(Table1[[#This Row],[JABATAN]],tbl_refJabatan,4,FALSE),"yr","day")-CONVERT(DATEDIF(H43,NOW(),"y"),"yr","day")))),"Usia Salah"),"")</f>
        <v>54845.598911689813</v>
      </c>
      <c r="T43" s="167" t="str">
        <f ca="1">IF(Table1[[#This Row],[TGL. PENSIUN ( usia )]]&lt;&gt;0,TEXT(Table1[[#This Row],[TGL. PENSIUN ( usia )]],"yyyy"),"")</f>
        <v>2050</v>
      </c>
      <c r="U43" s="166">
        <f ca="1">IF(AND(Table1[[#This Row],[TGL. PENSIUN (usia)]]&lt;&gt;"",Table1[[#This Row],[TGL. PENSIUN (usia)]]&lt;&gt;"USIA SALAH"),IF(tglAcuan&lt;&gt;0,(INT(CONVERT(VLOOKUP(Table1[[#This Row],[JABATAN]],tbl_refJabatan,4,FALSE),"yr","day")-CONVERT(DATEDIF(H43,tglAcuan,"y"),"yr","day"))),(INT(CONVERT(VLOOKUP(Table1[[#This Row],[JABATAN]],tbl_refJabatan,4,FALSE),"yr","day")-CONVERT(DATEDIF(H43,NOW(),"y"),"yr","day")))),"")</f>
        <v>9496</v>
      </c>
      <c r="V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Row],[JABATAN]],tbl_refJabatan,6,FALSE),"yr","day")-CONVERT(DATEDIF(H43,tglAcuan,"y"),"yr","day"))),(NOW()+(CONVERT(VLOOKUP(Table1[[#This Row],[JABATAN]],tbl_refJabatan,6,FALSE),"yr","day")-CONVERT(DATEDIF(H43,NOW(),"y"),"yr","day")))),"Usia Salah"),"")</f>
        <v>53384.598911689813</v>
      </c>
      <c r="W43" s="167" t="str">
        <f ca="1">IF(Table1[[#This Row],[TGL.PENSIUN (usia)]]&lt;&gt;0,TEXT(Table1[[#This Row],[TGL.PENSIUN (usia)]],"yyyy"),"")</f>
        <v>2046</v>
      </c>
      <c r="X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Row],[JABATAN]],tbl_refJabatan,7,FALSE),"yr","day")-CONVERT(DATEDIF(M43,tglAcuan,"y"),"yr","day"))),(NOW()+(CONVERT(VLOOKUP(Table1[[#This Row],[JABATAN]],tbl_refJabatan,7,FALSE),"yr","day")-CONVERT(DATEDIF(M43,NOW(),"y"),"yr","day")))),"tgl SK salah"),"")</f>
        <v>51193.098911689813</v>
      </c>
      <c r="Y43" s="167" t="str">
        <f ca="1">IF(Table1[[#This Row],[TGL. PENSIUN (jabatan)]]&lt;&gt;0,TEXT(Table1[[#This Row],[TGL. PENSIUN (jabatan)]],"yyyy"),"")</f>
        <v>2040</v>
      </c>
      <c r="Z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Row],[JABATAN]],tbl_refJabatan,8,FALSE),"yr","day")-CONVERT(DATEDIF(H43,tglAcuan,"y"),"yr","day"))),(NOW()+(CONVERT(VLOOKUP(Table1[[#This Row],[JABATAN]],tbl_refJabatan,8,FALSE),"yr","day")-CONVERT(DATEDIF(H43,NOW(),"y"),"yr","day")))),"Usia Salah"),"")</f>
        <v>53384.598911689813</v>
      </c>
      <c r="AA43" s="167" t="str">
        <f ca="1">IF(Table1[[#This Row],[TGL.PENSIUN (usia )]]&lt;&gt;0,TEXT(Table1[[#This Row],[TGL.PENSIUN (usia )]],"yyyy"),"")</f>
        <v>2046</v>
      </c>
      <c r="AB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Row],[JABATAN]],tbl_refJabatan,9,FALSE),"yr","day")-CONVERT(DATEDIF(M43,tglAcuan,"y"),"yr","day"))),(NOW()+(CONVERT(VLOOKUP(Table1[[#This Row],[JABATAN]],tbl_refJabatan,9,FALSE),"yr","day")-CONVERT(DATEDIF(M43,NOW(),"y"),"yr","day")))),"tgl SK salah"),"")</f>
        <v>51193.098911689813</v>
      </c>
      <c r="AC43" s="167" t="str">
        <f ca="1">IF(Table1[[#This Row],[TGL. PENSIUN (jabatan )]]&lt;&gt;0,TEXT(Table1[[#This Row],[TGL. PENSIUN (jabatan )]],"yyyy"),"")</f>
        <v>2040</v>
      </c>
      <c r="AD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" spans="1:30" s="53" customFormat="1" ht="21.75" customHeight="1" x14ac:dyDescent="0.25">
      <c r="A44" s="43">
        <f t="shared" si="1"/>
        <v>39</v>
      </c>
      <c r="B44" s="44" t="s">
        <v>37</v>
      </c>
      <c r="C44" s="44" t="s">
        <v>114</v>
      </c>
      <c r="D44" s="45" t="s">
        <v>59</v>
      </c>
      <c r="E44" s="59" t="s">
        <v>124</v>
      </c>
      <c r="F44" s="43" t="s">
        <v>41</v>
      </c>
      <c r="G44" s="46" t="s">
        <v>42</v>
      </c>
      <c r="H44" s="67">
        <v>25579</v>
      </c>
      <c r="I44" s="45"/>
      <c r="J44" s="48"/>
      <c r="K44" s="63" t="s">
        <v>43</v>
      </c>
      <c r="L44" s="69" t="s">
        <v>119</v>
      </c>
      <c r="M44" s="67">
        <v>43587</v>
      </c>
      <c r="N44" s="52" t="str">
        <f t="shared" ca="1" si="0"/>
        <v>54 Tahun 1 Bulan 16 hari</v>
      </c>
      <c r="O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Row],[JABATAN]],tbl_refJabatan,2,FALSE),"yr","day")-CONVERT(DATEDIF(H44,tglAcuan,"y"),"yr","day"))),(NOW()+(CONVERT(VLOOKUP(Table1[[#This Row],[JABATAN]],tbl_refJabatan,2,FALSE),"yr","day")-CONVERT(DATEDIF(H44,NOW(),"y"),"yr","day")))),"Usia Salah"),"")</f>
        <v>47540.598911689813</v>
      </c>
      <c r="Q44" s="167" t="str">
        <f ca="1">IF(Table1[[#This Row],[TGL. PENSIUN (usia)]]&lt;&gt;0,TEXT(Table1[[#This Row],[TGL. PENSIUN (usia)]],"yyyy"),"")</f>
        <v>2030</v>
      </c>
      <c r="R44" s="166">
        <f ca="1">IF(AND(Table1[[#This Row],[TGL. PENSIUN (usia)]]&lt;&gt;"",Table1[[#This Row],[TGL. PENSIUN (usia)]]&lt;&gt;"USIA SALAH"),IF(tglAcuan&lt;&gt;0,(INT(CONVERT(VLOOKUP(Table1[[#This Row],[JABATAN]],tbl_refJabatan,2,FALSE),"yr","day")-CONVERT(DATEDIF(H44,tglAcuan,"y"),"yr","day"))),(INT(CONVERT(VLOOKUP(Table1[[#This Row],[JABATAN]],tbl_refJabatan,2,FALSE),"yr","day")-CONVERT(DATEDIF(H44,NOW(),"y"),"yr","day")))),"")</f>
        <v>2191</v>
      </c>
      <c r="S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Row],[JABATAN]],tbl_refJabatan,4,FALSE),"yr","day")-CONVERT(DATEDIF(H44,tglAcuan,"y"),"yr","day"))),(NOW()+(CONVERT(VLOOKUP(Table1[[#This Row],[JABATAN]],tbl_refJabatan,4,FALSE),"yr","day")-CONVERT(DATEDIF(H44,NOW(),"y"),"yr","day")))),"Usia Salah"),"")</f>
        <v>47540.598911689813</v>
      </c>
      <c r="T44" s="167" t="str">
        <f ca="1">IF(Table1[[#This Row],[TGL. PENSIUN ( usia )]]&lt;&gt;0,TEXT(Table1[[#This Row],[TGL. PENSIUN ( usia )]],"yyyy"),"")</f>
        <v>2030</v>
      </c>
      <c r="U44" s="166">
        <f ca="1">IF(AND(Table1[[#This Row],[TGL. PENSIUN (usia)]]&lt;&gt;"",Table1[[#This Row],[TGL. PENSIUN (usia)]]&lt;&gt;"USIA SALAH"),IF(tglAcuan&lt;&gt;0,(INT(CONVERT(VLOOKUP(Table1[[#This Row],[JABATAN]],tbl_refJabatan,4,FALSE),"yr","day")-CONVERT(DATEDIF(H44,tglAcuan,"y"),"yr","day"))),(INT(CONVERT(VLOOKUP(Table1[[#This Row],[JABATAN]],tbl_refJabatan,4,FALSE),"yr","day")-CONVERT(DATEDIF(H44,NOW(),"y"),"yr","day")))),"")</f>
        <v>2191</v>
      </c>
      <c r="V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Row],[JABATAN]],tbl_refJabatan,6,FALSE),"yr","day")-CONVERT(DATEDIF(H44,tglAcuan,"y"),"yr","day"))),(NOW()+(CONVERT(VLOOKUP(Table1[[#This Row],[JABATAN]],tbl_refJabatan,6,FALSE),"yr","day")-CONVERT(DATEDIF(H44,NOW(),"y"),"yr","day")))),"Usia Salah"),"")</f>
        <v>46079.598911689813</v>
      </c>
      <c r="W44" s="167" t="str">
        <f ca="1">IF(Table1[[#This Row],[TGL.PENSIUN (usia)]]&lt;&gt;0,TEXT(Table1[[#This Row],[TGL.PENSIUN (usia)]],"yyyy"),"")</f>
        <v>2026</v>
      </c>
      <c r="X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Row],[JABATAN]],tbl_refJabatan,7,FALSE),"yr","day")-CONVERT(DATEDIF(M44,tglAcuan,"y"),"yr","day"))),(NOW()+(CONVERT(VLOOKUP(Table1[[#This Row],[JABATAN]],tbl_refJabatan,7,FALSE),"yr","day")-CONVERT(DATEDIF(M44,NOW(),"y"),"yr","day")))),"tgl SK salah"),"")</f>
        <v>51193.098911689813</v>
      </c>
      <c r="Y44" s="167" t="str">
        <f ca="1">IF(Table1[[#This Row],[TGL. PENSIUN (jabatan)]]&lt;&gt;0,TEXT(Table1[[#This Row],[TGL. PENSIUN (jabatan)]],"yyyy"),"")</f>
        <v>2040</v>
      </c>
      <c r="Z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Row],[JABATAN]],tbl_refJabatan,8,FALSE),"yr","day")-CONVERT(DATEDIF(H44,tglAcuan,"y"),"yr","day"))),(NOW()+(CONVERT(VLOOKUP(Table1[[#This Row],[JABATAN]],tbl_refJabatan,8,FALSE),"yr","day")-CONVERT(DATEDIF(H44,NOW(),"y"),"yr","day")))),"Usia Salah"),"")</f>
        <v>46079.598911689813</v>
      </c>
      <c r="AA44" s="167" t="str">
        <f ca="1">IF(Table1[[#This Row],[TGL.PENSIUN (usia )]]&lt;&gt;0,TEXT(Table1[[#This Row],[TGL.PENSIUN (usia )]],"yyyy"),"")</f>
        <v>2026</v>
      </c>
      <c r="AB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Row],[JABATAN]],tbl_refJabatan,9,FALSE),"yr","day")-CONVERT(DATEDIF(M44,tglAcuan,"y"),"yr","day"))),(NOW()+(CONVERT(VLOOKUP(Table1[[#This Row],[JABATAN]],tbl_refJabatan,9,FALSE),"yr","day")-CONVERT(DATEDIF(M44,NOW(),"y"),"yr","day")))),"tgl SK salah"),"")</f>
        <v>51193.098911689813</v>
      </c>
      <c r="AC44" s="167" t="str">
        <f ca="1">IF(Table1[[#This Row],[TGL. PENSIUN (jabatan )]]&lt;&gt;0,TEXT(Table1[[#This Row],[TGL. PENSIUN (jabatan )]],"yyyy"),"")</f>
        <v>2040</v>
      </c>
      <c r="AD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" spans="1:30" s="53" customFormat="1" ht="21.75" customHeight="1" x14ac:dyDescent="0.25">
      <c r="A45" s="43">
        <f t="shared" si="1"/>
        <v>40</v>
      </c>
      <c r="B45" s="44" t="s">
        <v>37</v>
      </c>
      <c r="C45" s="44" t="s">
        <v>114</v>
      </c>
      <c r="D45" s="45" t="s">
        <v>61</v>
      </c>
      <c r="E45" s="59" t="s">
        <v>125</v>
      </c>
      <c r="F45" s="43" t="s">
        <v>41</v>
      </c>
      <c r="G45" s="46" t="s">
        <v>42</v>
      </c>
      <c r="H45" s="67">
        <v>28192</v>
      </c>
      <c r="I45" s="45"/>
      <c r="J45" s="48"/>
      <c r="K45" s="63" t="s">
        <v>43</v>
      </c>
      <c r="L45" s="69" t="s">
        <v>119</v>
      </c>
      <c r="M45" s="67">
        <v>43587</v>
      </c>
      <c r="N45" s="52" t="str">
        <f t="shared" ca="1" si="0"/>
        <v>46 Tahun 11 Bulan 19 hari</v>
      </c>
      <c r="O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25 Hari </v>
      </c>
      <c r="P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Row],[JABATAN]],tbl_refJabatan,2,FALSE),"yr","day")-CONVERT(DATEDIF(H45,tglAcuan,"y"),"yr","day"))),(NOW()+(CONVERT(VLOOKUP(Table1[[#This Row],[JABATAN]],tbl_refJabatan,2,FALSE),"yr","day")-CONVERT(DATEDIF(H45,NOW(),"y"),"yr","day")))),"Usia Salah"),"")</f>
        <v>50462.598911689813</v>
      </c>
      <c r="Q45" s="167" t="str">
        <f ca="1">IF(Table1[[#This Row],[TGL. PENSIUN (usia)]]&lt;&gt;0,TEXT(Table1[[#This Row],[TGL. PENSIUN (usia)]],"yyyy"),"")</f>
        <v>2038</v>
      </c>
      <c r="R45" s="166">
        <f ca="1">IF(AND(Table1[[#This Row],[TGL. PENSIUN (usia)]]&lt;&gt;"",Table1[[#This Row],[TGL. PENSIUN (usia)]]&lt;&gt;"USIA SALAH"),IF(tglAcuan&lt;&gt;0,(INT(CONVERT(VLOOKUP(Table1[[#This Row],[JABATAN]],tbl_refJabatan,2,FALSE),"yr","day")-CONVERT(DATEDIF(H45,tglAcuan,"y"),"yr","day"))),(INT(CONVERT(VLOOKUP(Table1[[#This Row],[JABATAN]],tbl_refJabatan,2,FALSE),"yr","day")-CONVERT(DATEDIF(H45,NOW(),"y"),"yr","day")))),"")</f>
        <v>5113</v>
      </c>
      <c r="S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Row],[JABATAN]],tbl_refJabatan,4,FALSE),"yr","day")-CONVERT(DATEDIF(H45,tglAcuan,"y"),"yr","day"))),(NOW()+(CONVERT(VLOOKUP(Table1[[#This Row],[JABATAN]],tbl_refJabatan,4,FALSE),"yr","day")-CONVERT(DATEDIF(H45,NOW(),"y"),"yr","day")))),"Usia Salah"),"")</f>
        <v>50462.598911689813</v>
      </c>
      <c r="T45" s="167" t="str">
        <f ca="1">IF(Table1[[#This Row],[TGL. PENSIUN ( usia )]]&lt;&gt;0,TEXT(Table1[[#This Row],[TGL. PENSIUN ( usia )]],"yyyy"),"")</f>
        <v>2038</v>
      </c>
      <c r="U45" s="166">
        <f ca="1">IF(AND(Table1[[#This Row],[TGL. PENSIUN (usia)]]&lt;&gt;"",Table1[[#This Row],[TGL. PENSIUN (usia)]]&lt;&gt;"USIA SALAH"),IF(tglAcuan&lt;&gt;0,(INT(CONVERT(VLOOKUP(Table1[[#This Row],[JABATAN]],tbl_refJabatan,4,FALSE),"yr","day")-CONVERT(DATEDIF(H45,tglAcuan,"y"),"yr","day"))),(INT(CONVERT(VLOOKUP(Table1[[#This Row],[JABATAN]],tbl_refJabatan,4,FALSE),"yr","day")-CONVERT(DATEDIF(H45,NOW(),"y"),"yr","day")))),"")</f>
        <v>5113</v>
      </c>
      <c r="V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Row],[JABATAN]],tbl_refJabatan,6,FALSE),"yr","day")-CONVERT(DATEDIF(H45,tglAcuan,"y"),"yr","day"))),(NOW()+(CONVERT(VLOOKUP(Table1[[#This Row],[JABATAN]],tbl_refJabatan,6,FALSE),"yr","day")-CONVERT(DATEDIF(H45,NOW(),"y"),"yr","day")))),"Usia Salah"),"")</f>
        <v>49001.598911689813</v>
      </c>
      <c r="W45" s="167" t="str">
        <f ca="1">IF(Table1[[#This Row],[TGL.PENSIUN (usia)]]&lt;&gt;0,TEXT(Table1[[#This Row],[TGL.PENSIUN (usia)]],"yyyy"),"")</f>
        <v>2034</v>
      </c>
      <c r="X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Row],[JABATAN]],tbl_refJabatan,7,FALSE),"yr","day")-CONVERT(DATEDIF(M45,tglAcuan,"y"),"yr","day"))),(NOW()+(CONVERT(VLOOKUP(Table1[[#This Row],[JABATAN]],tbl_refJabatan,7,FALSE),"yr","day")-CONVERT(DATEDIF(M45,NOW(),"y"),"yr","day")))),"tgl SK salah"),"")</f>
        <v>51193.098911689813</v>
      </c>
      <c r="Y45" s="167" t="str">
        <f ca="1">IF(Table1[[#This Row],[TGL. PENSIUN (jabatan)]]&lt;&gt;0,TEXT(Table1[[#This Row],[TGL. PENSIUN (jabatan)]],"yyyy"),"")</f>
        <v>2040</v>
      </c>
      <c r="Z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Row],[JABATAN]],tbl_refJabatan,8,FALSE),"yr","day")-CONVERT(DATEDIF(H45,tglAcuan,"y"),"yr","day"))),(NOW()+(CONVERT(VLOOKUP(Table1[[#This Row],[JABATAN]],tbl_refJabatan,8,FALSE),"yr","day")-CONVERT(DATEDIF(H45,NOW(),"y"),"yr","day")))),"Usia Salah"),"")</f>
        <v>49001.598911689813</v>
      </c>
      <c r="AA45" s="167" t="str">
        <f ca="1">IF(Table1[[#This Row],[TGL.PENSIUN (usia )]]&lt;&gt;0,TEXT(Table1[[#This Row],[TGL.PENSIUN (usia )]],"yyyy"),"")</f>
        <v>2034</v>
      </c>
      <c r="AB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Row],[JABATAN]],tbl_refJabatan,9,FALSE),"yr","day")-CONVERT(DATEDIF(M45,tglAcuan,"y"),"yr","day"))),(NOW()+(CONVERT(VLOOKUP(Table1[[#This Row],[JABATAN]],tbl_refJabatan,9,FALSE),"yr","day")-CONVERT(DATEDIF(M45,NOW(),"y"),"yr","day")))),"tgl SK salah"),"")</f>
        <v>51193.098911689813</v>
      </c>
      <c r="AC45" s="167" t="str">
        <f ca="1">IF(Table1[[#This Row],[TGL. PENSIUN (jabatan )]]&lt;&gt;0,TEXT(Table1[[#This Row],[TGL. PENSIUN (jabatan )]],"yyyy"),"")</f>
        <v>2040</v>
      </c>
      <c r="AD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" spans="1:30" s="53" customFormat="1" ht="21.75" customHeight="1" x14ac:dyDescent="0.25">
      <c r="A46" s="43">
        <f t="shared" si="1"/>
        <v>41</v>
      </c>
      <c r="B46" s="44" t="s">
        <v>37</v>
      </c>
      <c r="C46" s="44" t="s">
        <v>114</v>
      </c>
      <c r="D46" s="45" t="s">
        <v>63</v>
      </c>
      <c r="E46" s="59" t="s">
        <v>126</v>
      </c>
      <c r="F46" s="43" t="s">
        <v>41</v>
      </c>
      <c r="G46" s="46" t="s">
        <v>42</v>
      </c>
      <c r="H46" s="67">
        <v>24626</v>
      </c>
      <c r="I46" s="45"/>
      <c r="J46" s="48"/>
      <c r="K46" s="63" t="s">
        <v>93</v>
      </c>
      <c r="L46" s="63" t="s">
        <v>127</v>
      </c>
      <c r="M46" s="67">
        <v>38071</v>
      </c>
      <c r="N46" s="52" t="str">
        <f t="shared" ca="1" si="0"/>
        <v>56 Tahun 8 Bulan 24 hari</v>
      </c>
      <c r="O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11 Bulan 2 Hari </v>
      </c>
      <c r="P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Row],[JABATAN]],tbl_refJabatan,2,FALSE),"yr","day")-CONVERT(DATEDIF(H46,tglAcuan,"y"),"yr","day"))),(NOW()+(CONVERT(VLOOKUP(Table1[[#This Row],[JABATAN]],tbl_refJabatan,2,FALSE),"yr","day")-CONVERT(DATEDIF(H46,NOW(),"y"),"yr","day")))),"Usia Salah"),"")</f>
        <v>46810.098911689813</v>
      </c>
      <c r="Q46" s="167" t="str">
        <f ca="1">IF(Table1[[#This Row],[TGL. PENSIUN (usia)]]&lt;&gt;0,TEXT(Table1[[#This Row],[TGL. PENSIUN (usia)]],"yyyy"),"")</f>
        <v>2028</v>
      </c>
      <c r="R46" s="166">
        <f ca="1">IF(AND(Table1[[#This Row],[TGL. PENSIUN (usia)]]&lt;&gt;"",Table1[[#This Row],[TGL. PENSIUN (usia)]]&lt;&gt;"USIA SALAH"),IF(tglAcuan&lt;&gt;0,(INT(CONVERT(VLOOKUP(Table1[[#This Row],[JABATAN]],tbl_refJabatan,2,FALSE),"yr","day")-CONVERT(DATEDIF(H46,tglAcuan,"y"),"yr","day"))),(INT(CONVERT(VLOOKUP(Table1[[#This Row],[JABATAN]],tbl_refJabatan,2,FALSE),"yr","day")-CONVERT(DATEDIF(H46,NOW(),"y"),"yr","day")))),"")</f>
        <v>1461</v>
      </c>
      <c r="S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Row],[JABATAN]],tbl_refJabatan,4,FALSE),"yr","day")-CONVERT(DATEDIF(H46,tglAcuan,"y"),"yr","day"))),(NOW()+(CONVERT(VLOOKUP(Table1[[#This Row],[JABATAN]],tbl_refJabatan,4,FALSE),"yr","day")-CONVERT(DATEDIF(H46,NOW(),"y"),"yr","day")))),"Usia Salah"),"")</f>
        <v>32200.098911689813</v>
      </c>
      <c r="T46" s="167" t="str">
        <f ca="1">IF(Table1[[#This Row],[TGL. PENSIUN ( usia )]]&lt;&gt;0,TEXT(Table1[[#This Row],[TGL. PENSIUN ( usia )]],"yyyy"),"")</f>
        <v>1988</v>
      </c>
      <c r="U46" s="166">
        <f ca="1">IF(AND(Table1[[#This Row],[TGL. PENSIUN (usia)]]&lt;&gt;"",Table1[[#This Row],[TGL. PENSIUN (usia)]]&lt;&gt;"USIA SALAH"),IF(tglAcuan&lt;&gt;0,(INT(CONVERT(VLOOKUP(Table1[[#This Row],[JABATAN]],tbl_refJabatan,4,FALSE),"yr","day")-CONVERT(DATEDIF(H46,tglAcuan,"y"),"yr","day"))),(INT(CONVERT(VLOOKUP(Table1[[#This Row],[JABATAN]],tbl_refJabatan,4,FALSE),"yr","day")-CONVERT(DATEDIF(H46,NOW(),"y"),"yr","day")))),"")</f>
        <v>-13149</v>
      </c>
      <c r="V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Row],[JABATAN]],tbl_refJabatan,6,FALSE),"yr","day")-CONVERT(DATEDIF(H46,tglAcuan,"y"),"yr","day"))),(NOW()+(CONVERT(VLOOKUP(Table1[[#This Row],[JABATAN]],tbl_refJabatan,6,FALSE),"yr","day")-CONVERT(DATEDIF(H46,NOW(),"y"),"yr","day")))),"Usia Salah"),"")</f>
        <v>24895.098911689813</v>
      </c>
      <c r="W46" s="167" t="str">
        <f ca="1">IF(Table1[[#This Row],[TGL.PENSIUN (usia)]]&lt;&gt;0,TEXT(Table1[[#This Row],[TGL.PENSIUN (usia)]],"yyyy"),"")</f>
        <v>1968</v>
      </c>
      <c r="X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Row],[JABATAN]],tbl_refJabatan,7,FALSE),"yr","day")-CONVERT(DATEDIF(M46,tglAcuan,"y"),"yr","day"))),(NOW()+(CONVERT(VLOOKUP(Table1[[#This Row],[JABATAN]],tbl_refJabatan,7,FALSE),"yr","day")-CONVERT(DATEDIF(M46,NOW(),"y"),"yr","day")))),"tgl SK salah"),"")</f>
        <v>60324.348911689813</v>
      </c>
      <c r="Y46" s="167" t="str">
        <f ca="1">IF(Table1[[#This Row],[TGL. PENSIUN (jabatan)]]&lt;&gt;0,TEXT(Table1[[#This Row],[TGL. PENSIUN (jabatan)]],"yyyy"),"")</f>
        <v>2065</v>
      </c>
      <c r="Z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Row],[JABATAN]],tbl_refJabatan,8,FALSE),"yr","day")-CONVERT(DATEDIF(H46,tglAcuan,"y"),"yr","day"))),(NOW()+(CONVERT(VLOOKUP(Table1[[#This Row],[JABATAN]],tbl_refJabatan,8,FALSE),"yr","day")-CONVERT(DATEDIF(H46,NOW(),"y"),"yr","day")))),"Usia Salah"),"")</f>
        <v>46810.098911689813</v>
      </c>
      <c r="AA46" s="167" t="str">
        <f ca="1">IF(Table1[[#This Row],[TGL.PENSIUN (usia )]]&lt;&gt;0,TEXT(Table1[[#This Row],[TGL.PENSIUN (usia )]],"yyyy"),"")</f>
        <v>2028</v>
      </c>
      <c r="AB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Row],[JABATAN]],tbl_refJabatan,9,FALSE),"yr","day")-CONVERT(DATEDIF(M46,tglAcuan,"y"),"yr","day"))),(NOW()+(CONVERT(VLOOKUP(Table1[[#This Row],[JABATAN]],tbl_refJabatan,9,FALSE),"yr","day")-CONVERT(DATEDIF(M46,NOW(),"y"),"yr","day")))),"tgl SK salah"),"")</f>
        <v>43888.098911689813</v>
      </c>
      <c r="AC46" s="167" t="str">
        <f ca="1">IF(Table1[[#This Row],[TGL. PENSIUN (jabatan )]]&lt;&gt;0,TEXT(Table1[[#This Row],[TGL. PENSIUN (jabatan )]],"yyyy"),"")</f>
        <v>2020</v>
      </c>
      <c r="AD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" spans="1:30" s="53" customFormat="1" ht="21.75" customHeight="1" x14ac:dyDescent="0.25">
      <c r="A47" s="43">
        <f t="shared" si="1"/>
        <v>42</v>
      </c>
      <c r="B47" s="44" t="s">
        <v>37</v>
      </c>
      <c r="C47" s="44" t="s">
        <v>114</v>
      </c>
      <c r="D47" s="45" t="s">
        <v>63</v>
      </c>
      <c r="E47" s="59" t="s">
        <v>128</v>
      </c>
      <c r="F47" s="43" t="s">
        <v>41</v>
      </c>
      <c r="G47" s="46" t="s">
        <v>42</v>
      </c>
      <c r="H47" s="67">
        <v>24741</v>
      </c>
      <c r="I47" s="45"/>
      <c r="J47" s="48"/>
      <c r="K47" s="63" t="s">
        <v>93</v>
      </c>
      <c r="L47" s="63" t="s">
        <v>127</v>
      </c>
      <c r="M47" s="67">
        <v>38071</v>
      </c>
      <c r="N47" s="52" t="str">
        <f t="shared" ca="1" si="0"/>
        <v>56 Tahun 5 Bulan 1 hari</v>
      </c>
      <c r="O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11 Bulan 2 Hari </v>
      </c>
      <c r="P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Row],[JABATAN]],tbl_refJabatan,2,FALSE),"yr","day")-CONVERT(DATEDIF(H47,tglAcuan,"y"),"yr","day"))),(NOW()+(CONVERT(VLOOKUP(Table1[[#This Row],[JABATAN]],tbl_refJabatan,2,FALSE),"yr","day")-CONVERT(DATEDIF(H47,NOW(),"y"),"yr","day")))),"Usia Salah"),"")</f>
        <v>46810.098911689813</v>
      </c>
      <c r="Q47" s="167" t="str">
        <f ca="1">IF(Table1[[#This Row],[TGL. PENSIUN (usia)]]&lt;&gt;0,TEXT(Table1[[#This Row],[TGL. PENSIUN (usia)]],"yyyy"),"")</f>
        <v>2028</v>
      </c>
      <c r="R47" s="166">
        <f ca="1">IF(AND(Table1[[#This Row],[TGL. PENSIUN (usia)]]&lt;&gt;"",Table1[[#This Row],[TGL. PENSIUN (usia)]]&lt;&gt;"USIA SALAH"),IF(tglAcuan&lt;&gt;0,(INT(CONVERT(VLOOKUP(Table1[[#This Row],[JABATAN]],tbl_refJabatan,2,FALSE),"yr","day")-CONVERT(DATEDIF(H47,tglAcuan,"y"),"yr","day"))),(INT(CONVERT(VLOOKUP(Table1[[#This Row],[JABATAN]],tbl_refJabatan,2,FALSE),"yr","day")-CONVERT(DATEDIF(H47,NOW(),"y"),"yr","day")))),"")</f>
        <v>1461</v>
      </c>
      <c r="S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Row],[JABATAN]],tbl_refJabatan,4,FALSE),"yr","day")-CONVERT(DATEDIF(H47,tglAcuan,"y"),"yr","day"))),(NOW()+(CONVERT(VLOOKUP(Table1[[#This Row],[JABATAN]],tbl_refJabatan,4,FALSE),"yr","day")-CONVERT(DATEDIF(H47,NOW(),"y"),"yr","day")))),"Usia Salah"),"")</f>
        <v>32200.098911689813</v>
      </c>
      <c r="T47" s="167" t="str">
        <f ca="1">IF(Table1[[#This Row],[TGL. PENSIUN ( usia )]]&lt;&gt;0,TEXT(Table1[[#This Row],[TGL. PENSIUN ( usia )]],"yyyy"),"")</f>
        <v>1988</v>
      </c>
      <c r="U47" s="166">
        <f ca="1">IF(AND(Table1[[#This Row],[TGL. PENSIUN (usia)]]&lt;&gt;"",Table1[[#This Row],[TGL. PENSIUN (usia)]]&lt;&gt;"USIA SALAH"),IF(tglAcuan&lt;&gt;0,(INT(CONVERT(VLOOKUP(Table1[[#This Row],[JABATAN]],tbl_refJabatan,4,FALSE),"yr","day")-CONVERT(DATEDIF(H47,tglAcuan,"y"),"yr","day"))),(INT(CONVERT(VLOOKUP(Table1[[#This Row],[JABATAN]],tbl_refJabatan,4,FALSE),"yr","day")-CONVERT(DATEDIF(H47,NOW(),"y"),"yr","day")))),"")</f>
        <v>-13149</v>
      </c>
      <c r="V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Row],[JABATAN]],tbl_refJabatan,6,FALSE),"yr","day")-CONVERT(DATEDIF(H47,tglAcuan,"y"),"yr","day"))),(NOW()+(CONVERT(VLOOKUP(Table1[[#This Row],[JABATAN]],tbl_refJabatan,6,FALSE),"yr","day")-CONVERT(DATEDIF(H47,NOW(),"y"),"yr","day")))),"Usia Salah"),"")</f>
        <v>24895.098911689813</v>
      </c>
      <c r="W47" s="167" t="str">
        <f ca="1">IF(Table1[[#This Row],[TGL.PENSIUN (usia)]]&lt;&gt;0,TEXT(Table1[[#This Row],[TGL.PENSIUN (usia)]],"yyyy"),"")</f>
        <v>1968</v>
      </c>
      <c r="X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Row],[JABATAN]],tbl_refJabatan,7,FALSE),"yr","day")-CONVERT(DATEDIF(M47,tglAcuan,"y"),"yr","day"))),(NOW()+(CONVERT(VLOOKUP(Table1[[#This Row],[JABATAN]],tbl_refJabatan,7,FALSE),"yr","day")-CONVERT(DATEDIF(M47,NOW(),"y"),"yr","day")))),"tgl SK salah"),"")</f>
        <v>60324.348911689813</v>
      </c>
      <c r="Y47" s="167" t="str">
        <f ca="1">IF(Table1[[#This Row],[TGL. PENSIUN (jabatan)]]&lt;&gt;0,TEXT(Table1[[#This Row],[TGL. PENSIUN (jabatan)]],"yyyy"),"")</f>
        <v>2065</v>
      </c>
      <c r="Z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Row],[JABATAN]],tbl_refJabatan,8,FALSE),"yr","day")-CONVERT(DATEDIF(H47,tglAcuan,"y"),"yr","day"))),(NOW()+(CONVERT(VLOOKUP(Table1[[#This Row],[JABATAN]],tbl_refJabatan,8,FALSE),"yr","day")-CONVERT(DATEDIF(H47,NOW(),"y"),"yr","day")))),"Usia Salah"),"")</f>
        <v>46810.098911689813</v>
      </c>
      <c r="AA47" s="167" t="str">
        <f ca="1">IF(Table1[[#This Row],[TGL.PENSIUN (usia )]]&lt;&gt;0,TEXT(Table1[[#This Row],[TGL.PENSIUN (usia )]],"yyyy"),"")</f>
        <v>2028</v>
      </c>
      <c r="AB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Row],[JABATAN]],tbl_refJabatan,9,FALSE),"yr","day")-CONVERT(DATEDIF(M47,tglAcuan,"y"),"yr","day"))),(NOW()+(CONVERT(VLOOKUP(Table1[[#This Row],[JABATAN]],tbl_refJabatan,9,FALSE),"yr","day")-CONVERT(DATEDIF(M47,NOW(),"y"),"yr","day")))),"tgl SK salah"),"")</f>
        <v>43888.098911689813</v>
      </c>
      <c r="AC47" s="167" t="str">
        <f ca="1">IF(Table1[[#This Row],[TGL. PENSIUN (jabatan )]]&lt;&gt;0,TEXT(Table1[[#This Row],[TGL. PENSIUN (jabatan )]],"yyyy"),"")</f>
        <v>2020</v>
      </c>
      <c r="AD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" spans="1:30" s="53" customFormat="1" ht="21.75" customHeight="1" x14ac:dyDescent="0.25">
      <c r="A48" s="43">
        <f t="shared" si="1"/>
        <v>43</v>
      </c>
      <c r="B48" s="44" t="s">
        <v>37</v>
      </c>
      <c r="C48" s="44" t="s">
        <v>114</v>
      </c>
      <c r="D48" s="45" t="s">
        <v>63</v>
      </c>
      <c r="E48" s="59" t="s">
        <v>129</v>
      </c>
      <c r="F48" s="43" t="s">
        <v>41</v>
      </c>
      <c r="G48" s="46" t="s">
        <v>42</v>
      </c>
      <c r="H48" s="67">
        <v>26165</v>
      </c>
      <c r="I48" s="45"/>
      <c r="J48" s="48"/>
      <c r="K48" s="63" t="s">
        <v>43</v>
      </c>
      <c r="L48" s="63" t="s">
        <v>130</v>
      </c>
      <c r="M48" s="67">
        <v>39538</v>
      </c>
      <c r="N48" s="52" t="str">
        <f t="shared" ca="1" si="0"/>
        <v>52 Tahun 6 Bulan 7 hari</v>
      </c>
      <c r="O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27 Hari </v>
      </c>
      <c r="P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Row],[JABATAN]],tbl_refJabatan,2,FALSE),"yr","day")-CONVERT(DATEDIF(H48,tglAcuan,"y"),"yr","day"))),(NOW()+(CONVERT(VLOOKUP(Table1[[#This Row],[JABATAN]],tbl_refJabatan,2,FALSE),"yr","day")-CONVERT(DATEDIF(H48,NOW(),"y"),"yr","day")))),"Usia Salah"),"")</f>
        <v>48271.098911689813</v>
      </c>
      <c r="Q48" s="167" t="str">
        <f ca="1">IF(Table1[[#This Row],[TGL. PENSIUN (usia)]]&lt;&gt;0,TEXT(Table1[[#This Row],[TGL. PENSIUN (usia)]],"yyyy"),"")</f>
        <v>2032</v>
      </c>
      <c r="R48" s="166">
        <f ca="1">IF(AND(Table1[[#This Row],[TGL. PENSIUN (usia)]]&lt;&gt;"",Table1[[#This Row],[TGL. PENSIUN (usia)]]&lt;&gt;"USIA SALAH"),IF(tglAcuan&lt;&gt;0,(INT(CONVERT(VLOOKUP(Table1[[#This Row],[JABATAN]],tbl_refJabatan,2,FALSE),"yr","day")-CONVERT(DATEDIF(H48,tglAcuan,"y"),"yr","day"))),(INT(CONVERT(VLOOKUP(Table1[[#This Row],[JABATAN]],tbl_refJabatan,2,FALSE),"yr","day")-CONVERT(DATEDIF(H48,NOW(),"y"),"yr","day")))),"")</f>
        <v>2922</v>
      </c>
      <c r="S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Row],[JABATAN]],tbl_refJabatan,4,FALSE),"yr","day")-CONVERT(DATEDIF(H48,tglAcuan,"y"),"yr","day"))),(NOW()+(CONVERT(VLOOKUP(Table1[[#This Row],[JABATAN]],tbl_refJabatan,4,FALSE),"yr","day")-CONVERT(DATEDIF(H48,NOW(),"y"),"yr","day")))),"Usia Salah"),"")</f>
        <v>33661.098911689813</v>
      </c>
      <c r="T48" s="167" t="str">
        <f ca="1">IF(Table1[[#This Row],[TGL. PENSIUN ( usia )]]&lt;&gt;0,TEXT(Table1[[#This Row],[TGL. PENSIUN ( usia )]],"yyyy"),"")</f>
        <v>1992</v>
      </c>
      <c r="U48" s="166">
        <f ca="1">IF(AND(Table1[[#This Row],[TGL. PENSIUN (usia)]]&lt;&gt;"",Table1[[#This Row],[TGL. PENSIUN (usia)]]&lt;&gt;"USIA SALAH"),IF(tglAcuan&lt;&gt;0,(INT(CONVERT(VLOOKUP(Table1[[#This Row],[JABATAN]],tbl_refJabatan,4,FALSE),"yr","day")-CONVERT(DATEDIF(H48,tglAcuan,"y"),"yr","day"))),(INT(CONVERT(VLOOKUP(Table1[[#This Row],[JABATAN]],tbl_refJabatan,4,FALSE),"yr","day")-CONVERT(DATEDIF(H48,NOW(),"y"),"yr","day")))),"")</f>
        <v>-11688</v>
      </c>
      <c r="V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Row],[JABATAN]],tbl_refJabatan,6,FALSE),"yr","day")-CONVERT(DATEDIF(H48,tglAcuan,"y"),"yr","day"))),(NOW()+(CONVERT(VLOOKUP(Table1[[#This Row],[JABATAN]],tbl_refJabatan,6,FALSE),"yr","day")-CONVERT(DATEDIF(H48,NOW(),"y"),"yr","day")))),"Usia Salah"),"")</f>
        <v>26356.098911689813</v>
      </c>
      <c r="W48" s="167" t="str">
        <f ca="1">IF(Table1[[#This Row],[TGL.PENSIUN (usia)]]&lt;&gt;0,TEXT(Table1[[#This Row],[TGL.PENSIUN (usia)]],"yyyy"),"")</f>
        <v>1972</v>
      </c>
      <c r="X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Row],[JABATAN]],tbl_refJabatan,7,FALSE),"yr","day")-CONVERT(DATEDIF(M48,tglAcuan,"y"),"yr","day"))),(NOW()+(CONVERT(VLOOKUP(Table1[[#This Row],[JABATAN]],tbl_refJabatan,7,FALSE),"yr","day")-CONVERT(DATEDIF(M48,NOW(),"y"),"yr","day")))),"tgl SK salah"),"")</f>
        <v>61785.348911689813</v>
      </c>
      <c r="Y48" s="167" t="str">
        <f ca="1">IF(Table1[[#This Row],[TGL. PENSIUN (jabatan)]]&lt;&gt;0,TEXT(Table1[[#This Row],[TGL. PENSIUN (jabatan)]],"yyyy"),"")</f>
        <v>2069</v>
      </c>
      <c r="Z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Row],[JABATAN]],tbl_refJabatan,8,FALSE),"yr","day")-CONVERT(DATEDIF(H48,tglAcuan,"y"),"yr","day"))),(NOW()+(CONVERT(VLOOKUP(Table1[[#This Row],[JABATAN]],tbl_refJabatan,8,FALSE),"yr","day")-CONVERT(DATEDIF(H48,NOW(),"y"),"yr","day")))),"Usia Salah"),"")</f>
        <v>48271.098911689813</v>
      </c>
      <c r="AA48" s="167" t="str">
        <f ca="1">IF(Table1[[#This Row],[TGL.PENSIUN (usia )]]&lt;&gt;0,TEXT(Table1[[#This Row],[TGL.PENSIUN (usia )]],"yyyy"),"")</f>
        <v>2032</v>
      </c>
      <c r="AB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Row],[JABATAN]],tbl_refJabatan,9,FALSE),"yr","day")-CONVERT(DATEDIF(M48,tglAcuan,"y"),"yr","day"))),(NOW()+(CONVERT(VLOOKUP(Table1[[#This Row],[JABATAN]],tbl_refJabatan,9,FALSE),"yr","day")-CONVERT(DATEDIF(M48,NOW(),"y"),"yr","day")))),"tgl SK salah"),"")</f>
        <v>45349.098911689813</v>
      </c>
      <c r="AC48" s="167" t="str">
        <f ca="1">IF(Table1[[#This Row],[TGL. PENSIUN (jabatan )]]&lt;&gt;0,TEXT(Table1[[#This Row],[TGL. PENSIUN (jabatan )]],"yyyy"),"")</f>
        <v>2024</v>
      </c>
      <c r="AD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49" spans="1:30" s="53" customFormat="1" ht="21.75" customHeight="1" x14ac:dyDescent="0.25">
      <c r="A49" s="43">
        <f t="shared" si="1"/>
        <v>44</v>
      </c>
      <c r="B49" s="44" t="s">
        <v>37</v>
      </c>
      <c r="C49" s="44" t="s">
        <v>114</v>
      </c>
      <c r="D49" s="45" t="s">
        <v>63</v>
      </c>
      <c r="E49" s="59" t="s">
        <v>131</v>
      </c>
      <c r="F49" s="43" t="s">
        <v>41</v>
      </c>
      <c r="G49" s="46" t="s">
        <v>42</v>
      </c>
      <c r="H49" s="67">
        <v>27406</v>
      </c>
      <c r="I49" s="45"/>
      <c r="J49" s="48"/>
      <c r="K49" s="63" t="s">
        <v>43</v>
      </c>
      <c r="L49" s="63" t="s">
        <v>132</v>
      </c>
      <c r="M49" s="67">
        <v>38071</v>
      </c>
      <c r="N49" s="52" t="str">
        <f t="shared" ca="1" si="0"/>
        <v>49 Tahun 1 Bulan 15 hari</v>
      </c>
      <c r="O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11 Bulan 2 Hari </v>
      </c>
      <c r="P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Row],[JABATAN]],tbl_refJabatan,2,FALSE),"yr","day")-CONVERT(DATEDIF(H49,tglAcuan,"y"),"yr","day"))),(NOW()+(CONVERT(VLOOKUP(Table1[[#This Row],[JABATAN]],tbl_refJabatan,2,FALSE),"yr","day")-CONVERT(DATEDIF(H49,NOW(),"y"),"yr","day")))),"Usia Salah"),"")</f>
        <v>49366.848911689813</v>
      </c>
      <c r="Q49" s="167" t="str">
        <f ca="1">IF(Table1[[#This Row],[TGL. PENSIUN (usia)]]&lt;&gt;0,TEXT(Table1[[#This Row],[TGL. PENSIUN (usia)]],"yyyy"),"")</f>
        <v>2035</v>
      </c>
      <c r="R49" s="166">
        <f ca="1">IF(AND(Table1[[#This Row],[TGL. PENSIUN (usia)]]&lt;&gt;"",Table1[[#This Row],[TGL. PENSIUN (usia)]]&lt;&gt;"USIA SALAH"),IF(tglAcuan&lt;&gt;0,(INT(CONVERT(VLOOKUP(Table1[[#This Row],[JABATAN]],tbl_refJabatan,2,FALSE),"yr","day")-CONVERT(DATEDIF(H49,tglAcuan,"y"),"yr","day"))),(INT(CONVERT(VLOOKUP(Table1[[#This Row],[JABATAN]],tbl_refJabatan,2,FALSE),"yr","day")-CONVERT(DATEDIF(H49,NOW(),"y"),"yr","day")))),"")</f>
        <v>4017</v>
      </c>
      <c r="S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Row],[JABATAN]],tbl_refJabatan,4,FALSE),"yr","day")-CONVERT(DATEDIF(H49,tglAcuan,"y"),"yr","day"))),(NOW()+(CONVERT(VLOOKUP(Table1[[#This Row],[JABATAN]],tbl_refJabatan,4,FALSE),"yr","day")-CONVERT(DATEDIF(H49,NOW(),"y"),"yr","day")))),"Usia Salah"),"")</f>
        <v>34756.848911689813</v>
      </c>
      <c r="T49" s="167" t="str">
        <f ca="1">IF(Table1[[#This Row],[TGL. PENSIUN ( usia )]]&lt;&gt;0,TEXT(Table1[[#This Row],[TGL. PENSIUN ( usia )]],"yyyy"),"")</f>
        <v>1995</v>
      </c>
      <c r="U49" s="166">
        <f ca="1">IF(AND(Table1[[#This Row],[TGL. PENSIUN (usia)]]&lt;&gt;"",Table1[[#This Row],[TGL. PENSIUN (usia)]]&lt;&gt;"USIA SALAH"),IF(tglAcuan&lt;&gt;0,(INT(CONVERT(VLOOKUP(Table1[[#This Row],[JABATAN]],tbl_refJabatan,4,FALSE),"yr","day")-CONVERT(DATEDIF(H49,tglAcuan,"y"),"yr","day"))),(INT(CONVERT(VLOOKUP(Table1[[#This Row],[JABATAN]],tbl_refJabatan,4,FALSE),"yr","day")-CONVERT(DATEDIF(H49,NOW(),"y"),"yr","day")))),"")</f>
        <v>-10593</v>
      </c>
      <c r="V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Row],[JABATAN]],tbl_refJabatan,6,FALSE),"yr","day")-CONVERT(DATEDIF(H49,tglAcuan,"y"),"yr","day"))),(NOW()+(CONVERT(VLOOKUP(Table1[[#This Row],[JABATAN]],tbl_refJabatan,6,FALSE),"yr","day")-CONVERT(DATEDIF(H49,NOW(),"y"),"yr","day")))),"Usia Salah"),"")</f>
        <v>27451.848911689813</v>
      </c>
      <c r="W49" s="167" t="str">
        <f ca="1">IF(Table1[[#This Row],[TGL.PENSIUN (usia)]]&lt;&gt;0,TEXT(Table1[[#This Row],[TGL.PENSIUN (usia)]],"yyyy"),"")</f>
        <v>1975</v>
      </c>
      <c r="X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Row],[JABATAN]],tbl_refJabatan,7,FALSE),"yr","day")-CONVERT(DATEDIF(M49,tglAcuan,"y"),"yr","day"))),(NOW()+(CONVERT(VLOOKUP(Table1[[#This Row],[JABATAN]],tbl_refJabatan,7,FALSE),"yr","day")-CONVERT(DATEDIF(M49,NOW(),"y"),"yr","day")))),"tgl SK salah"),"")</f>
        <v>60324.348911689813</v>
      </c>
      <c r="Y49" s="167" t="str">
        <f ca="1">IF(Table1[[#This Row],[TGL. PENSIUN (jabatan)]]&lt;&gt;0,TEXT(Table1[[#This Row],[TGL. PENSIUN (jabatan)]],"yyyy"),"")</f>
        <v>2065</v>
      </c>
      <c r="Z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Row],[JABATAN]],tbl_refJabatan,8,FALSE),"yr","day")-CONVERT(DATEDIF(H49,tglAcuan,"y"),"yr","day"))),(NOW()+(CONVERT(VLOOKUP(Table1[[#This Row],[JABATAN]],tbl_refJabatan,8,FALSE),"yr","day")-CONVERT(DATEDIF(H49,NOW(),"y"),"yr","day")))),"Usia Salah"),"")</f>
        <v>49366.848911689813</v>
      </c>
      <c r="AA49" s="167" t="str">
        <f ca="1">IF(Table1[[#This Row],[TGL.PENSIUN (usia )]]&lt;&gt;0,TEXT(Table1[[#This Row],[TGL.PENSIUN (usia )]],"yyyy"),"")</f>
        <v>2035</v>
      </c>
      <c r="AB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Row],[JABATAN]],tbl_refJabatan,9,FALSE),"yr","day")-CONVERT(DATEDIF(M49,tglAcuan,"y"),"yr","day"))),(NOW()+(CONVERT(VLOOKUP(Table1[[#This Row],[JABATAN]],tbl_refJabatan,9,FALSE),"yr","day")-CONVERT(DATEDIF(M49,NOW(),"y"),"yr","day")))),"tgl SK salah"),"")</f>
        <v>43888.098911689813</v>
      </c>
      <c r="AC49" s="167" t="str">
        <f ca="1">IF(Table1[[#This Row],[TGL. PENSIUN (jabatan )]]&lt;&gt;0,TEXT(Table1[[#This Row],[TGL. PENSIUN (jabatan )]],"yyyy"),"")</f>
        <v>2020</v>
      </c>
      <c r="AD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" spans="1:30" s="53" customFormat="1" ht="21.75" customHeight="1" x14ac:dyDescent="0.25">
      <c r="A50" s="43">
        <f t="shared" si="1"/>
        <v>45</v>
      </c>
      <c r="B50" s="44" t="s">
        <v>37</v>
      </c>
      <c r="C50" s="44" t="s">
        <v>114</v>
      </c>
      <c r="D50" s="45" t="s">
        <v>63</v>
      </c>
      <c r="E50" s="59" t="s">
        <v>133</v>
      </c>
      <c r="F50" s="43" t="s">
        <v>41</v>
      </c>
      <c r="G50" s="46" t="s">
        <v>42</v>
      </c>
      <c r="H50" s="67">
        <v>26088</v>
      </c>
      <c r="I50" s="45"/>
      <c r="J50" s="48"/>
      <c r="K50" s="63" t="s">
        <v>107</v>
      </c>
      <c r="L50" s="63" t="s">
        <v>130</v>
      </c>
      <c r="M50" s="67">
        <v>39538</v>
      </c>
      <c r="N50" s="52" t="str">
        <f t="shared" ca="1" si="0"/>
        <v>52 Tahun 8 Bulan 23 hari</v>
      </c>
      <c r="O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27 Hari </v>
      </c>
      <c r="P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Row],[JABATAN]],tbl_refJabatan,2,FALSE),"yr","day")-CONVERT(DATEDIF(H50,tglAcuan,"y"),"yr","day"))),(NOW()+(CONVERT(VLOOKUP(Table1[[#This Row],[JABATAN]],tbl_refJabatan,2,FALSE),"yr","day")-CONVERT(DATEDIF(H50,NOW(),"y"),"yr","day")))),"Usia Salah"),"")</f>
        <v>48271.098911689813</v>
      </c>
      <c r="Q50" s="167" t="str">
        <f ca="1">IF(Table1[[#This Row],[TGL. PENSIUN (usia)]]&lt;&gt;0,TEXT(Table1[[#This Row],[TGL. PENSIUN (usia)]],"yyyy"),"")</f>
        <v>2032</v>
      </c>
      <c r="R50" s="166">
        <f ca="1">IF(AND(Table1[[#This Row],[TGL. PENSIUN (usia)]]&lt;&gt;"",Table1[[#This Row],[TGL. PENSIUN (usia)]]&lt;&gt;"USIA SALAH"),IF(tglAcuan&lt;&gt;0,(INT(CONVERT(VLOOKUP(Table1[[#This Row],[JABATAN]],tbl_refJabatan,2,FALSE),"yr","day")-CONVERT(DATEDIF(H50,tglAcuan,"y"),"yr","day"))),(INT(CONVERT(VLOOKUP(Table1[[#This Row],[JABATAN]],tbl_refJabatan,2,FALSE),"yr","day")-CONVERT(DATEDIF(H50,NOW(),"y"),"yr","day")))),"")</f>
        <v>2922</v>
      </c>
      <c r="S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Row],[JABATAN]],tbl_refJabatan,4,FALSE),"yr","day")-CONVERT(DATEDIF(H50,tglAcuan,"y"),"yr","day"))),(NOW()+(CONVERT(VLOOKUP(Table1[[#This Row],[JABATAN]],tbl_refJabatan,4,FALSE),"yr","day")-CONVERT(DATEDIF(H50,NOW(),"y"),"yr","day")))),"Usia Salah"),"")</f>
        <v>33661.098911689813</v>
      </c>
      <c r="T50" s="167" t="str">
        <f ca="1">IF(Table1[[#This Row],[TGL. PENSIUN ( usia )]]&lt;&gt;0,TEXT(Table1[[#This Row],[TGL. PENSIUN ( usia )]],"yyyy"),"")</f>
        <v>1992</v>
      </c>
      <c r="U50" s="166">
        <f ca="1">IF(AND(Table1[[#This Row],[TGL. PENSIUN (usia)]]&lt;&gt;"",Table1[[#This Row],[TGL. PENSIUN (usia)]]&lt;&gt;"USIA SALAH"),IF(tglAcuan&lt;&gt;0,(INT(CONVERT(VLOOKUP(Table1[[#This Row],[JABATAN]],tbl_refJabatan,4,FALSE),"yr","day")-CONVERT(DATEDIF(H50,tglAcuan,"y"),"yr","day"))),(INT(CONVERT(VLOOKUP(Table1[[#This Row],[JABATAN]],tbl_refJabatan,4,FALSE),"yr","day")-CONVERT(DATEDIF(H50,NOW(),"y"),"yr","day")))),"")</f>
        <v>-11688</v>
      </c>
      <c r="V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Row],[JABATAN]],tbl_refJabatan,6,FALSE),"yr","day")-CONVERT(DATEDIF(H50,tglAcuan,"y"),"yr","day"))),(NOW()+(CONVERT(VLOOKUP(Table1[[#This Row],[JABATAN]],tbl_refJabatan,6,FALSE),"yr","day")-CONVERT(DATEDIF(H50,NOW(),"y"),"yr","day")))),"Usia Salah"),"")</f>
        <v>26356.098911689813</v>
      </c>
      <c r="W50" s="167" t="str">
        <f ca="1">IF(Table1[[#This Row],[TGL.PENSIUN (usia)]]&lt;&gt;0,TEXT(Table1[[#This Row],[TGL.PENSIUN (usia)]],"yyyy"),"")</f>
        <v>1972</v>
      </c>
      <c r="X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Row],[JABATAN]],tbl_refJabatan,7,FALSE),"yr","day")-CONVERT(DATEDIF(M50,tglAcuan,"y"),"yr","day"))),(NOW()+(CONVERT(VLOOKUP(Table1[[#This Row],[JABATAN]],tbl_refJabatan,7,FALSE),"yr","day")-CONVERT(DATEDIF(M50,NOW(),"y"),"yr","day")))),"tgl SK salah"),"")</f>
        <v>61785.348911689813</v>
      </c>
      <c r="Y50" s="167" t="str">
        <f ca="1">IF(Table1[[#This Row],[TGL. PENSIUN (jabatan)]]&lt;&gt;0,TEXT(Table1[[#This Row],[TGL. PENSIUN (jabatan)]],"yyyy"),"")</f>
        <v>2069</v>
      </c>
      <c r="Z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Row],[JABATAN]],tbl_refJabatan,8,FALSE),"yr","day")-CONVERT(DATEDIF(H50,tglAcuan,"y"),"yr","day"))),(NOW()+(CONVERT(VLOOKUP(Table1[[#This Row],[JABATAN]],tbl_refJabatan,8,FALSE),"yr","day")-CONVERT(DATEDIF(H50,NOW(),"y"),"yr","day")))),"Usia Salah"),"")</f>
        <v>48271.098911689813</v>
      </c>
      <c r="AA50" s="167" t="str">
        <f ca="1">IF(Table1[[#This Row],[TGL.PENSIUN (usia )]]&lt;&gt;0,TEXT(Table1[[#This Row],[TGL.PENSIUN (usia )]],"yyyy"),"")</f>
        <v>2032</v>
      </c>
      <c r="AB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Row],[JABATAN]],tbl_refJabatan,9,FALSE),"yr","day")-CONVERT(DATEDIF(M50,tglAcuan,"y"),"yr","day"))),(NOW()+(CONVERT(VLOOKUP(Table1[[#This Row],[JABATAN]],tbl_refJabatan,9,FALSE),"yr","day")-CONVERT(DATEDIF(M50,NOW(),"y"),"yr","day")))),"tgl SK salah"),"")</f>
        <v>45349.098911689813</v>
      </c>
      <c r="AC50" s="167" t="str">
        <f ca="1">IF(Table1[[#This Row],[TGL. PENSIUN (jabatan )]]&lt;&gt;0,TEXT(Table1[[#This Row],[TGL. PENSIUN (jabatan )]],"yyyy"),"")</f>
        <v>2024</v>
      </c>
      <c r="AD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1" spans="1:30" s="53" customFormat="1" ht="21.75" customHeight="1" x14ac:dyDescent="0.25">
      <c r="A51" s="43">
        <f t="shared" si="1"/>
        <v>46</v>
      </c>
      <c r="B51" s="44" t="s">
        <v>37</v>
      </c>
      <c r="C51" s="44" t="s">
        <v>114</v>
      </c>
      <c r="D51" s="45" t="s">
        <v>63</v>
      </c>
      <c r="E51" s="59" t="s">
        <v>134</v>
      </c>
      <c r="F51" s="43" t="s">
        <v>41</v>
      </c>
      <c r="G51" s="46" t="s">
        <v>42</v>
      </c>
      <c r="H51" s="67">
        <v>34020</v>
      </c>
      <c r="I51" s="45"/>
      <c r="J51" s="48"/>
      <c r="K51" s="63" t="s">
        <v>43</v>
      </c>
      <c r="L51" s="69" t="s">
        <v>135</v>
      </c>
      <c r="M51" s="67">
        <v>43013</v>
      </c>
      <c r="N51" s="52" t="str">
        <f t="shared" ca="1" si="0"/>
        <v>31 Tahun 0 Bulan 7 hari</v>
      </c>
      <c r="O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4 Bulan 22 Hari </v>
      </c>
      <c r="P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Row],[JABATAN]],tbl_refJabatan,2,FALSE),"yr","day")-CONVERT(DATEDIF(H51,tglAcuan,"y"),"yr","day"))),(NOW()+(CONVERT(VLOOKUP(Table1[[#This Row],[JABATAN]],tbl_refJabatan,2,FALSE),"yr","day")-CONVERT(DATEDIF(H51,NOW(),"y"),"yr","day")))),"Usia Salah"),"")</f>
        <v>55941.348911689813</v>
      </c>
      <c r="Q51" s="167" t="str">
        <f ca="1">IF(Table1[[#This Row],[TGL. PENSIUN (usia)]]&lt;&gt;0,TEXT(Table1[[#This Row],[TGL. PENSIUN (usia)]],"yyyy"),"")</f>
        <v>2053</v>
      </c>
      <c r="R51" s="166">
        <f ca="1">IF(AND(Table1[[#This Row],[TGL. PENSIUN (usia)]]&lt;&gt;"",Table1[[#This Row],[TGL. PENSIUN (usia)]]&lt;&gt;"USIA SALAH"),IF(tglAcuan&lt;&gt;0,(INT(CONVERT(VLOOKUP(Table1[[#This Row],[JABATAN]],tbl_refJabatan,2,FALSE),"yr","day")-CONVERT(DATEDIF(H51,tglAcuan,"y"),"yr","day"))),(INT(CONVERT(VLOOKUP(Table1[[#This Row],[JABATAN]],tbl_refJabatan,2,FALSE),"yr","day")-CONVERT(DATEDIF(H51,NOW(),"y"),"yr","day")))),"")</f>
        <v>10592</v>
      </c>
      <c r="S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Row],[JABATAN]],tbl_refJabatan,4,FALSE),"yr","day")-CONVERT(DATEDIF(H51,tglAcuan,"y"),"yr","day"))),(NOW()+(CONVERT(VLOOKUP(Table1[[#This Row],[JABATAN]],tbl_refJabatan,4,FALSE),"yr","day")-CONVERT(DATEDIF(H51,NOW(),"y"),"yr","day")))),"Usia Salah"),"")</f>
        <v>41331.348911689813</v>
      </c>
      <c r="T51" s="167" t="str">
        <f ca="1">IF(Table1[[#This Row],[TGL. PENSIUN ( usia )]]&lt;&gt;0,TEXT(Table1[[#This Row],[TGL. PENSIUN ( usia )]],"yyyy"),"")</f>
        <v>2013</v>
      </c>
      <c r="U51" s="166">
        <f ca="1">IF(AND(Table1[[#This Row],[TGL. PENSIUN (usia)]]&lt;&gt;"",Table1[[#This Row],[TGL. PENSIUN (usia)]]&lt;&gt;"USIA SALAH"),IF(tglAcuan&lt;&gt;0,(INT(CONVERT(VLOOKUP(Table1[[#This Row],[JABATAN]],tbl_refJabatan,4,FALSE),"yr","day")-CONVERT(DATEDIF(H51,tglAcuan,"y"),"yr","day"))),(INT(CONVERT(VLOOKUP(Table1[[#This Row],[JABATAN]],tbl_refJabatan,4,FALSE),"yr","day")-CONVERT(DATEDIF(H51,NOW(),"y"),"yr","day")))),"")</f>
        <v>-4018</v>
      </c>
      <c r="V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Row],[JABATAN]],tbl_refJabatan,6,FALSE),"yr","day")-CONVERT(DATEDIF(H51,tglAcuan,"y"),"yr","day"))),(NOW()+(CONVERT(VLOOKUP(Table1[[#This Row],[JABATAN]],tbl_refJabatan,6,FALSE),"yr","day")-CONVERT(DATEDIF(H51,NOW(),"y"),"yr","day")))),"Usia Salah"),"")</f>
        <v>34026.348911689813</v>
      </c>
      <c r="W51" s="167" t="str">
        <f ca="1">IF(Table1[[#This Row],[TGL.PENSIUN (usia)]]&lt;&gt;0,TEXT(Table1[[#This Row],[TGL.PENSIUN (usia)]],"yyyy"),"")</f>
        <v>1993</v>
      </c>
      <c r="X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Row],[JABATAN]],tbl_refJabatan,7,FALSE),"yr","day")-CONVERT(DATEDIF(M51,tglAcuan,"y"),"yr","day"))),(NOW()+(CONVERT(VLOOKUP(Table1[[#This Row],[JABATAN]],tbl_refJabatan,7,FALSE),"yr","day")-CONVERT(DATEDIF(M51,NOW(),"y"),"yr","day")))),"tgl SK salah"),"")</f>
        <v>65072.598911689813</v>
      </c>
      <c r="Y51" s="167" t="str">
        <f ca="1">IF(Table1[[#This Row],[TGL. PENSIUN (jabatan)]]&lt;&gt;0,TEXT(Table1[[#This Row],[TGL. PENSIUN (jabatan)]],"yyyy"),"")</f>
        <v>2078</v>
      </c>
      <c r="Z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Row],[JABATAN]],tbl_refJabatan,8,FALSE),"yr","day")-CONVERT(DATEDIF(H51,tglAcuan,"y"),"yr","day"))),(NOW()+(CONVERT(VLOOKUP(Table1[[#This Row],[JABATAN]],tbl_refJabatan,8,FALSE),"yr","day")-CONVERT(DATEDIF(H51,NOW(),"y"),"yr","day")))),"Usia Salah"),"")</f>
        <v>55941.348911689813</v>
      </c>
      <c r="AA51" s="167" t="str">
        <f ca="1">IF(Table1[[#This Row],[TGL.PENSIUN (usia )]]&lt;&gt;0,TEXT(Table1[[#This Row],[TGL.PENSIUN (usia )]],"yyyy"),"")</f>
        <v>2053</v>
      </c>
      <c r="AB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Row],[JABATAN]],tbl_refJabatan,9,FALSE),"yr","day")-CONVERT(DATEDIF(M51,tglAcuan,"y"),"yr","day"))),(NOW()+(CONVERT(VLOOKUP(Table1[[#This Row],[JABATAN]],tbl_refJabatan,9,FALSE),"yr","day")-CONVERT(DATEDIF(M51,NOW(),"y"),"yr","day")))),"tgl SK salah"),"")</f>
        <v>48636.348911689813</v>
      </c>
      <c r="AC51" s="167" t="str">
        <f ca="1">IF(Table1[[#This Row],[TGL. PENSIUN (jabatan )]]&lt;&gt;0,TEXT(Table1[[#This Row],[TGL. PENSIUN (jabatan )]],"yyyy"),"")</f>
        <v>2033</v>
      </c>
      <c r="AD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" spans="1:30" s="53" customFormat="1" ht="21.75" customHeight="1" x14ac:dyDescent="0.25">
      <c r="A52" s="43">
        <f t="shared" si="1"/>
        <v>47</v>
      </c>
      <c r="B52" s="44" t="s">
        <v>37</v>
      </c>
      <c r="C52" s="44" t="s">
        <v>114</v>
      </c>
      <c r="D52" s="45" t="s">
        <v>63</v>
      </c>
      <c r="E52" s="59" t="s">
        <v>136</v>
      </c>
      <c r="F52" s="43" t="s">
        <v>41</v>
      </c>
      <c r="G52" s="46" t="s">
        <v>42</v>
      </c>
      <c r="H52" s="67">
        <v>25603</v>
      </c>
      <c r="I52" s="45"/>
      <c r="J52" s="48"/>
      <c r="K52" s="63" t="s">
        <v>43</v>
      </c>
      <c r="L52" s="63" t="s">
        <v>137</v>
      </c>
      <c r="M52" s="67">
        <v>38071</v>
      </c>
      <c r="N52" s="52" t="str">
        <f t="shared" ca="1" si="0"/>
        <v>54 Tahun 0 Bulan 23 hari</v>
      </c>
      <c r="O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11 Bulan 2 Hari </v>
      </c>
      <c r="P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Row],[JABATAN]],tbl_refJabatan,2,FALSE),"yr","day")-CONVERT(DATEDIF(H52,tglAcuan,"y"),"yr","day"))),(NOW()+(CONVERT(VLOOKUP(Table1[[#This Row],[JABATAN]],tbl_refJabatan,2,FALSE),"yr","day")-CONVERT(DATEDIF(H52,NOW(),"y"),"yr","day")))),"Usia Salah"),"")</f>
        <v>47540.598911689813</v>
      </c>
      <c r="Q52" s="167" t="str">
        <f ca="1">IF(Table1[[#This Row],[TGL. PENSIUN (usia)]]&lt;&gt;0,TEXT(Table1[[#This Row],[TGL. PENSIUN (usia)]],"yyyy"),"")</f>
        <v>2030</v>
      </c>
      <c r="R52" s="166">
        <f ca="1">IF(AND(Table1[[#This Row],[TGL. PENSIUN (usia)]]&lt;&gt;"",Table1[[#This Row],[TGL. PENSIUN (usia)]]&lt;&gt;"USIA SALAH"),IF(tglAcuan&lt;&gt;0,(INT(CONVERT(VLOOKUP(Table1[[#This Row],[JABATAN]],tbl_refJabatan,2,FALSE),"yr","day")-CONVERT(DATEDIF(H52,tglAcuan,"y"),"yr","day"))),(INT(CONVERT(VLOOKUP(Table1[[#This Row],[JABATAN]],tbl_refJabatan,2,FALSE),"yr","day")-CONVERT(DATEDIF(H52,NOW(),"y"),"yr","day")))),"")</f>
        <v>2191</v>
      </c>
      <c r="S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Row],[JABATAN]],tbl_refJabatan,4,FALSE),"yr","day")-CONVERT(DATEDIF(H52,tglAcuan,"y"),"yr","day"))),(NOW()+(CONVERT(VLOOKUP(Table1[[#This Row],[JABATAN]],tbl_refJabatan,4,FALSE),"yr","day")-CONVERT(DATEDIF(H52,NOW(),"y"),"yr","day")))),"Usia Salah"),"")</f>
        <v>32930.598911689813</v>
      </c>
      <c r="T52" s="167" t="str">
        <f ca="1">IF(Table1[[#This Row],[TGL. PENSIUN ( usia )]]&lt;&gt;0,TEXT(Table1[[#This Row],[TGL. PENSIUN ( usia )]],"yyyy"),"")</f>
        <v>1990</v>
      </c>
      <c r="U52" s="166">
        <f ca="1">IF(AND(Table1[[#This Row],[TGL. PENSIUN (usia)]]&lt;&gt;"",Table1[[#This Row],[TGL. PENSIUN (usia)]]&lt;&gt;"USIA SALAH"),IF(tglAcuan&lt;&gt;0,(INT(CONVERT(VLOOKUP(Table1[[#This Row],[JABATAN]],tbl_refJabatan,4,FALSE),"yr","day")-CONVERT(DATEDIF(H52,tglAcuan,"y"),"yr","day"))),(INT(CONVERT(VLOOKUP(Table1[[#This Row],[JABATAN]],tbl_refJabatan,4,FALSE),"yr","day")-CONVERT(DATEDIF(H52,NOW(),"y"),"yr","day")))),"")</f>
        <v>-12419</v>
      </c>
      <c r="V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Row],[JABATAN]],tbl_refJabatan,6,FALSE),"yr","day")-CONVERT(DATEDIF(H52,tglAcuan,"y"),"yr","day"))),(NOW()+(CONVERT(VLOOKUP(Table1[[#This Row],[JABATAN]],tbl_refJabatan,6,FALSE),"yr","day")-CONVERT(DATEDIF(H52,NOW(),"y"),"yr","day")))),"Usia Salah"),"")</f>
        <v>25625.598911689813</v>
      </c>
      <c r="W52" s="167" t="str">
        <f ca="1">IF(Table1[[#This Row],[TGL.PENSIUN (usia)]]&lt;&gt;0,TEXT(Table1[[#This Row],[TGL.PENSIUN (usia)]],"yyyy"),"")</f>
        <v>1970</v>
      </c>
      <c r="X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Row],[JABATAN]],tbl_refJabatan,7,FALSE),"yr","day")-CONVERT(DATEDIF(M52,tglAcuan,"y"),"yr","day"))),(NOW()+(CONVERT(VLOOKUP(Table1[[#This Row],[JABATAN]],tbl_refJabatan,7,FALSE),"yr","day")-CONVERT(DATEDIF(M52,NOW(),"y"),"yr","day")))),"tgl SK salah"),"")</f>
        <v>60324.348911689813</v>
      </c>
      <c r="Y52" s="167" t="str">
        <f ca="1">IF(Table1[[#This Row],[TGL. PENSIUN (jabatan)]]&lt;&gt;0,TEXT(Table1[[#This Row],[TGL. PENSIUN (jabatan)]],"yyyy"),"")</f>
        <v>2065</v>
      </c>
      <c r="Z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Row],[JABATAN]],tbl_refJabatan,8,FALSE),"yr","day")-CONVERT(DATEDIF(H52,tglAcuan,"y"),"yr","day"))),(NOW()+(CONVERT(VLOOKUP(Table1[[#This Row],[JABATAN]],tbl_refJabatan,8,FALSE),"yr","day")-CONVERT(DATEDIF(H52,NOW(),"y"),"yr","day")))),"Usia Salah"),"")</f>
        <v>47540.598911689813</v>
      </c>
      <c r="AA52" s="167" t="str">
        <f ca="1">IF(Table1[[#This Row],[TGL.PENSIUN (usia )]]&lt;&gt;0,TEXT(Table1[[#This Row],[TGL.PENSIUN (usia )]],"yyyy"),"")</f>
        <v>2030</v>
      </c>
      <c r="AB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Row],[JABATAN]],tbl_refJabatan,9,FALSE),"yr","day")-CONVERT(DATEDIF(M52,tglAcuan,"y"),"yr","day"))),(NOW()+(CONVERT(VLOOKUP(Table1[[#This Row],[JABATAN]],tbl_refJabatan,9,FALSE),"yr","day")-CONVERT(DATEDIF(M52,NOW(),"y"),"yr","day")))),"tgl SK salah"),"")</f>
        <v>43888.098911689813</v>
      </c>
      <c r="AC52" s="167" t="str">
        <f ca="1">IF(Table1[[#This Row],[TGL. PENSIUN (jabatan )]]&lt;&gt;0,TEXT(Table1[[#This Row],[TGL. PENSIUN (jabatan )]],"yyyy"),"")</f>
        <v>2020</v>
      </c>
      <c r="AD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" spans="1:30" s="53" customFormat="1" ht="21.75" customHeight="1" x14ac:dyDescent="0.25">
      <c r="A53" s="43">
        <f t="shared" si="1"/>
        <v>48</v>
      </c>
      <c r="B53" s="44" t="s">
        <v>37</v>
      </c>
      <c r="C53" s="44" t="s">
        <v>114</v>
      </c>
      <c r="D53" s="45" t="s">
        <v>63</v>
      </c>
      <c r="E53" s="73" t="s">
        <v>138</v>
      </c>
      <c r="F53" s="43"/>
      <c r="G53" s="46" t="s">
        <v>139</v>
      </c>
      <c r="H53" s="70"/>
      <c r="I53" s="45"/>
      <c r="J53" s="48"/>
      <c r="K53" s="70"/>
      <c r="L53" s="63"/>
      <c r="M53" s="67"/>
      <c r="N53" s="52" t="str">
        <f t="shared" ca="1" si="0"/>
        <v>tgl lahir salah/ null</v>
      </c>
      <c r="O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53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Row],[JABATAN]],tbl_refJabatan,2,FALSE),"yr","day")-CONVERT(DATEDIF(H53,tglAcuan,"y"),"yr","day"))),(NOW()+(CONVERT(VLOOKUP(Table1[[#This Row],[JABATAN]],tbl_refJabatan,2,FALSE),"yr","day")-CONVERT(DATEDIF(H53,NOW(),"y"),"yr","day")))),"Usia Salah"),"")</f>
        <v>Usia Salah</v>
      </c>
      <c r="Q53" s="167" t="str">
        <f ca="1">IF(Table1[[#This Row],[TGL. PENSIUN (usia)]]&lt;&gt;0,TEXT(Table1[[#This Row],[TGL. PENSIUN (usia)]],"yyyy"),"")</f>
        <v>Usia Salah</v>
      </c>
      <c r="R53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Row],[JABATAN]],tbl_refJabatan,2,FALSE),"yr","day")-CONVERT(DATEDIF(H53,tglAcuan,"y"),"yr","day"))),(INT(CONVERT(VLOOKUP(Table1[[#This Row],[JABATAN]],tbl_refJabatan,2,FALSE),"yr","day")-CONVERT(DATEDIF(H53,NOW(),"y"),"yr","day")))),"")</f>
        <v/>
      </c>
      <c r="S53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Row],[JABATAN]],tbl_refJabatan,4,FALSE),"yr","day")-CONVERT(DATEDIF(H53,tglAcuan,"y"),"yr","day"))),(NOW()+(CONVERT(VLOOKUP(Table1[[#This Row],[JABATAN]],tbl_refJabatan,4,FALSE),"yr","day")-CONVERT(DATEDIF(H53,NOW(),"y"),"yr","day")))),"Usia Salah"),"")</f>
        <v>Usia Salah</v>
      </c>
      <c r="T53" s="167" t="str">
        <f ca="1">IF(Table1[[#This Row],[TGL. PENSIUN ( usia )]]&lt;&gt;0,TEXT(Table1[[#This Row],[TGL. PENSIUN ( usia )]],"yyyy"),"")</f>
        <v>Usia Salah</v>
      </c>
      <c r="U53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Row],[JABATAN]],tbl_refJabatan,4,FALSE),"yr","day")-CONVERT(DATEDIF(H53,tglAcuan,"y"),"yr","day"))),(INT(CONVERT(VLOOKUP(Table1[[#This Row],[JABATAN]],tbl_refJabatan,4,FALSE),"yr","day")-CONVERT(DATEDIF(H53,NOW(),"y"),"yr","day")))),"")</f>
        <v/>
      </c>
      <c r="V53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Row],[JABATAN]],tbl_refJabatan,6,FALSE),"yr","day")-CONVERT(DATEDIF(H53,tglAcuan,"y"),"yr","day"))),(NOW()+(CONVERT(VLOOKUP(Table1[[#This Row],[JABATAN]],tbl_refJabatan,6,FALSE),"yr","day")-CONVERT(DATEDIF(H53,NOW(),"y"),"yr","day")))),"Usia Salah"),"")</f>
        <v>Usia Salah</v>
      </c>
      <c r="W53" s="167" t="str">
        <f ca="1">IF(Table1[[#This Row],[TGL.PENSIUN (usia)]]&lt;&gt;0,TEXT(Table1[[#This Row],[TGL.PENSIUN (usia)]],"yyyy"),"")</f>
        <v>Usia Salah</v>
      </c>
      <c r="X53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Row],[JABATAN]],tbl_refJabatan,7,FALSE),"yr","day")-CONVERT(DATEDIF(M53,tglAcuan,"y"),"yr","day"))),(NOW()+(CONVERT(VLOOKUP(Table1[[#This Row],[JABATAN]],tbl_refJabatan,7,FALSE),"yr","day")-CONVERT(DATEDIF(M53,NOW(),"y"),"yr","day")))),"tgl SK salah"),"")</f>
        <v>tgl SK salah</v>
      </c>
      <c r="Y53" s="167" t="str">
        <f ca="1">IF(Table1[[#This Row],[TGL. PENSIUN (jabatan)]]&lt;&gt;0,TEXT(Table1[[#This Row],[TGL. PENSIUN (jabatan)]],"yyyy"),"")</f>
        <v>tgl SK salah</v>
      </c>
      <c r="Z53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Row],[JABATAN]],tbl_refJabatan,8,FALSE),"yr","day")-CONVERT(DATEDIF(H53,tglAcuan,"y"),"yr","day"))),(NOW()+(CONVERT(VLOOKUP(Table1[[#This Row],[JABATAN]],tbl_refJabatan,8,FALSE),"yr","day")-CONVERT(DATEDIF(H53,NOW(),"y"),"yr","day")))),"Usia Salah"),"")</f>
        <v>Usia Salah</v>
      </c>
      <c r="AA53" s="167" t="str">
        <f ca="1">IF(Table1[[#This Row],[TGL.PENSIUN (usia )]]&lt;&gt;0,TEXT(Table1[[#This Row],[TGL.PENSIUN (usia )]],"yyyy"),"")</f>
        <v>Usia Salah</v>
      </c>
      <c r="AB53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Row],[JABATAN]],tbl_refJabatan,9,FALSE),"yr","day")-CONVERT(DATEDIF(M53,tglAcuan,"y"),"yr","day"))),(NOW()+(CONVERT(VLOOKUP(Table1[[#This Row],[JABATAN]],tbl_refJabatan,9,FALSE),"yr","day")-CONVERT(DATEDIF(M53,NOW(),"y"),"yr","day")))),"tgl SK salah"),"")</f>
        <v>tgl SK salah</v>
      </c>
      <c r="AC53" s="167" t="str">
        <f ca="1">IF(Table1[[#This Row],[TGL. PENSIUN (jabatan )]]&lt;&gt;0,TEXT(Table1[[#This Row],[TGL. PENSIUN (jabatan )]],"yyyy"),"")</f>
        <v>tgl SK salah</v>
      </c>
      <c r="AD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" spans="1:30" s="53" customFormat="1" ht="21.75" customHeight="1" x14ac:dyDescent="0.25">
      <c r="A54" s="43">
        <f t="shared" si="1"/>
        <v>49</v>
      </c>
      <c r="B54" s="44" t="s">
        <v>37</v>
      </c>
      <c r="C54" s="44" t="s">
        <v>114</v>
      </c>
      <c r="D54" s="45" t="s">
        <v>63</v>
      </c>
      <c r="E54" s="59" t="s">
        <v>140</v>
      </c>
      <c r="F54" s="43" t="s">
        <v>41</v>
      </c>
      <c r="G54" s="46" t="s">
        <v>42</v>
      </c>
      <c r="H54" s="67">
        <v>35422</v>
      </c>
      <c r="I54" s="45"/>
      <c r="J54" s="48"/>
      <c r="K54" s="63" t="s">
        <v>43</v>
      </c>
      <c r="L54" s="69" t="s">
        <v>135</v>
      </c>
      <c r="M54" s="67">
        <v>43013</v>
      </c>
      <c r="N54" s="52" t="str">
        <f t="shared" ca="1" si="0"/>
        <v>27 Tahun 2 Bulan 4 hari</v>
      </c>
      <c r="O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4 Bulan 22 Hari </v>
      </c>
      <c r="P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Row],[JABATAN]],tbl_refJabatan,2,FALSE),"yr","day")-CONVERT(DATEDIF(H54,tglAcuan,"y"),"yr","day"))),(NOW()+(CONVERT(VLOOKUP(Table1[[#This Row],[JABATAN]],tbl_refJabatan,2,FALSE),"yr","day")-CONVERT(DATEDIF(H54,NOW(),"y"),"yr","day")))),"Usia Salah"),"")</f>
        <v>57402.348911689813</v>
      </c>
      <c r="Q54" s="167" t="str">
        <f ca="1">IF(Table1[[#This Row],[TGL. PENSIUN (usia)]]&lt;&gt;0,TEXT(Table1[[#This Row],[TGL. PENSIUN (usia)]],"yyyy"),"")</f>
        <v>2057</v>
      </c>
      <c r="R54" s="166">
        <f ca="1">IF(AND(Table1[[#This Row],[TGL. PENSIUN (usia)]]&lt;&gt;"",Table1[[#This Row],[TGL. PENSIUN (usia)]]&lt;&gt;"USIA SALAH"),IF(tglAcuan&lt;&gt;0,(INT(CONVERT(VLOOKUP(Table1[[#This Row],[JABATAN]],tbl_refJabatan,2,FALSE),"yr","day")-CONVERT(DATEDIF(H54,tglAcuan,"y"),"yr","day"))),(INT(CONVERT(VLOOKUP(Table1[[#This Row],[JABATAN]],tbl_refJabatan,2,FALSE),"yr","day")-CONVERT(DATEDIF(H54,NOW(),"y"),"yr","day")))),"")</f>
        <v>12053</v>
      </c>
      <c r="S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Row],[JABATAN]],tbl_refJabatan,4,FALSE),"yr","day")-CONVERT(DATEDIF(H54,tglAcuan,"y"),"yr","day"))),(NOW()+(CONVERT(VLOOKUP(Table1[[#This Row],[JABATAN]],tbl_refJabatan,4,FALSE),"yr","day")-CONVERT(DATEDIF(H54,NOW(),"y"),"yr","day")))),"Usia Salah"),"")</f>
        <v>42792.348911689813</v>
      </c>
      <c r="T54" s="167" t="str">
        <f ca="1">IF(Table1[[#This Row],[TGL. PENSIUN ( usia )]]&lt;&gt;0,TEXT(Table1[[#This Row],[TGL. PENSIUN ( usia )]],"yyyy"),"")</f>
        <v>2017</v>
      </c>
      <c r="U54" s="166">
        <f ca="1">IF(AND(Table1[[#This Row],[TGL. PENSIUN (usia)]]&lt;&gt;"",Table1[[#This Row],[TGL. PENSIUN (usia)]]&lt;&gt;"USIA SALAH"),IF(tglAcuan&lt;&gt;0,(INT(CONVERT(VLOOKUP(Table1[[#This Row],[JABATAN]],tbl_refJabatan,4,FALSE),"yr","day")-CONVERT(DATEDIF(H54,tglAcuan,"y"),"yr","day"))),(INT(CONVERT(VLOOKUP(Table1[[#This Row],[JABATAN]],tbl_refJabatan,4,FALSE),"yr","day")-CONVERT(DATEDIF(H54,NOW(),"y"),"yr","day")))),"")</f>
        <v>-2557</v>
      </c>
      <c r="V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Row],[JABATAN]],tbl_refJabatan,6,FALSE),"yr","day")-CONVERT(DATEDIF(H54,tglAcuan,"y"),"yr","day"))),(NOW()+(CONVERT(VLOOKUP(Table1[[#This Row],[JABATAN]],tbl_refJabatan,6,FALSE),"yr","day")-CONVERT(DATEDIF(H54,NOW(),"y"),"yr","day")))),"Usia Salah"),"")</f>
        <v>35487.348911689813</v>
      </c>
      <c r="W54" s="167" t="str">
        <f ca="1">IF(Table1[[#This Row],[TGL.PENSIUN (usia)]]&lt;&gt;0,TEXT(Table1[[#This Row],[TGL.PENSIUN (usia)]],"yyyy"),"")</f>
        <v>1997</v>
      </c>
      <c r="X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Row],[JABATAN]],tbl_refJabatan,7,FALSE),"yr","day")-CONVERT(DATEDIF(M54,tglAcuan,"y"),"yr","day"))),(NOW()+(CONVERT(VLOOKUP(Table1[[#This Row],[JABATAN]],tbl_refJabatan,7,FALSE),"yr","day")-CONVERT(DATEDIF(M54,NOW(),"y"),"yr","day")))),"tgl SK salah"),"")</f>
        <v>65072.598911689813</v>
      </c>
      <c r="Y54" s="167" t="str">
        <f ca="1">IF(Table1[[#This Row],[TGL. PENSIUN (jabatan)]]&lt;&gt;0,TEXT(Table1[[#This Row],[TGL. PENSIUN (jabatan)]],"yyyy"),"")</f>
        <v>2078</v>
      </c>
      <c r="Z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Row],[JABATAN]],tbl_refJabatan,8,FALSE),"yr","day")-CONVERT(DATEDIF(H54,tglAcuan,"y"),"yr","day"))),(NOW()+(CONVERT(VLOOKUP(Table1[[#This Row],[JABATAN]],tbl_refJabatan,8,FALSE),"yr","day")-CONVERT(DATEDIF(H54,NOW(),"y"),"yr","day")))),"Usia Salah"),"")</f>
        <v>57402.348911689813</v>
      </c>
      <c r="AA54" s="167" t="str">
        <f ca="1">IF(Table1[[#This Row],[TGL.PENSIUN (usia )]]&lt;&gt;0,TEXT(Table1[[#This Row],[TGL.PENSIUN (usia )]],"yyyy"),"")</f>
        <v>2057</v>
      </c>
      <c r="AB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Row],[JABATAN]],tbl_refJabatan,9,FALSE),"yr","day")-CONVERT(DATEDIF(M54,tglAcuan,"y"),"yr","day"))),(NOW()+(CONVERT(VLOOKUP(Table1[[#This Row],[JABATAN]],tbl_refJabatan,9,FALSE),"yr","day")-CONVERT(DATEDIF(M54,NOW(),"y"),"yr","day")))),"tgl SK salah"),"")</f>
        <v>48636.348911689813</v>
      </c>
      <c r="AC54" s="167" t="str">
        <f ca="1">IF(Table1[[#This Row],[TGL. PENSIUN (jabatan )]]&lt;&gt;0,TEXT(Table1[[#This Row],[TGL. PENSIUN (jabatan )]],"yyyy"),"")</f>
        <v>2033</v>
      </c>
      <c r="AD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" spans="1:30" s="62" customFormat="1" ht="21.75" customHeight="1" x14ac:dyDescent="0.25">
      <c r="A55" s="43">
        <f t="shared" si="1"/>
        <v>50</v>
      </c>
      <c r="B55" s="44" t="s">
        <v>37</v>
      </c>
      <c r="C55" s="44" t="s">
        <v>141</v>
      </c>
      <c r="D55" s="45" t="s">
        <v>39</v>
      </c>
      <c r="E55" s="59" t="s">
        <v>142</v>
      </c>
      <c r="F55" s="43" t="s">
        <v>41</v>
      </c>
      <c r="G55" s="63" t="s">
        <v>42</v>
      </c>
      <c r="H55" s="71">
        <v>23575</v>
      </c>
      <c r="I55" s="45"/>
      <c r="J55" s="48"/>
      <c r="K55" s="63" t="s">
        <v>56</v>
      </c>
      <c r="L55" s="63" t="s">
        <v>143</v>
      </c>
      <c r="M55" s="71">
        <v>43027</v>
      </c>
      <c r="N55" s="52" t="str">
        <f t="shared" ca="1" si="0"/>
        <v>59 Tahun 7 Bulan 10 hari</v>
      </c>
      <c r="O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4 Bulan 8 Hari </v>
      </c>
      <c r="P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Row],[JABATAN]],tbl_refJabatan,2,FALSE),"yr","day")-CONVERT(DATEDIF(H55,tglAcuan,"y"),"yr","day"))),(NOW()+(CONVERT(VLOOKUP(Table1[[#This Row],[JABATAN]],tbl_refJabatan,2,FALSE),"yr","day")-CONVERT(DATEDIF(H55,NOW(),"y"),"yr","day")))),"Usia Salah"),"")</f>
        <v>23799.348911689813</v>
      </c>
      <c r="Q55" s="167" t="str">
        <f ca="1">IF(Table1[[#This Row],[TGL. PENSIUN (usia)]]&lt;&gt;0,TEXT(Table1[[#This Row],[TGL. PENSIUN (usia)]],"yyyy"),"")</f>
        <v>1965</v>
      </c>
      <c r="R55" s="166">
        <f ca="1">IF(AND(Table1[[#This Row],[TGL. PENSIUN (usia)]]&lt;&gt;"",Table1[[#This Row],[TGL. PENSIUN (usia)]]&lt;&gt;"USIA SALAH"),IF(tglAcuan&lt;&gt;0,(INT(CONVERT(VLOOKUP(Table1[[#This Row],[JABATAN]],tbl_refJabatan,2,FALSE),"yr","day")-CONVERT(DATEDIF(H55,tglAcuan,"y"),"yr","day"))),(INT(CONVERT(VLOOKUP(Table1[[#This Row],[JABATAN]],tbl_refJabatan,2,FALSE),"yr","day")-CONVERT(DATEDIF(H55,NOW(),"y"),"yr","day")))),"")</f>
        <v>-21550</v>
      </c>
      <c r="S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Row],[JABATAN]],tbl_refJabatan,4,FALSE),"yr","day")-CONVERT(DATEDIF(H55,tglAcuan,"y"),"yr","day"))),(NOW()+(CONVERT(VLOOKUP(Table1[[#This Row],[JABATAN]],tbl_refJabatan,4,FALSE),"yr","day")-CONVERT(DATEDIF(H55,NOW(),"y"),"yr","day")))),"Usia Salah"),"")</f>
        <v>23799.348911689813</v>
      </c>
      <c r="T55" s="167" t="str">
        <f ca="1">IF(Table1[[#This Row],[TGL. PENSIUN ( usia )]]&lt;&gt;0,TEXT(Table1[[#This Row],[TGL. PENSIUN ( usia )]],"yyyy"),"")</f>
        <v>1965</v>
      </c>
      <c r="U55" s="166">
        <f ca="1">IF(AND(Table1[[#This Row],[TGL. PENSIUN (usia)]]&lt;&gt;"",Table1[[#This Row],[TGL. PENSIUN (usia)]]&lt;&gt;"USIA SALAH"),IF(tglAcuan&lt;&gt;0,(INT(CONVERT(VLOOKUP(Table1[[#This Row],[JABATAN]],tbl_refJabatan,4,FALSE),"yr","day")-CONVERT(DATEDIF(H55,tglAcuan,"y"),"yr","day"))),(INT(CONVERT(VLOOKUP(Table1[[#This Row],[JABATAN]],tbl_refJabatan,4,FALSE),"yr","day")-CONVERT(DATEDIF(H55,NOW(),"y"),"yr","day")))),"")</f>
        <v>-21550</v>
      </c>
      <c r="V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Row],[JABATAN]],tbl_refJabatan,6,FALSE),"yr","day")-CONVERT(DATEDIF(H55,tglAcuan,"y"),"yr","day"))),(NOW()+(CONVERT(VLOOKUP(Table1[[#This Row],[JABATAN]],tbl_refJabatan,6,FALSE),"yr","day")-CONVERT(DATEDIF(H55,NOW(),"y"),"yr","day")))),"Usia Salah"),"")</f>
        <v>23799.348911689813</v>
      </c>
      <c r="W55" s="167" t="str">
        <f ca="1">IF(Table1[[#This Row],[TGL.PENSIUN (usia)]]&lt;&gt;0,TEXT(Table1[[#This Row],[TGL.PENSIUN (usia)]],"yyyy"),"")</f>
        <v>1965</v>
      </c>
      <c r="X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Row],[JABATAN]],tbl_refJabatan,7,FALSE),"yr","day")-CONVERT(DATEDIF(M55,tglAcuan,"y"),"yr","day"))),(NOW()+(CONVERT(VLOOKUP(Table1[[#This Row],[JABATAN]],tbl_refJabatan,7,FALSE),"yr","day")-CONVERT(DATEDIF(M55,NOW(),"y"),"yr","day")))),"tgl SK salah"),"")</f>
        <v>43157.598911689813</v>
      </c>
      <c r="Y55" s="167" t="str">
        <f ca="1">IF(Table1[[#This Row],[TGL. PENSIUN (jabatan)]]&lt;&gt;0,TEXT(Table1[[#This Row],[TGL. PENSIUN (jabatan)]],"yyyy"),"")</f>
        <v>2018</v>
      </c>
      <c r="Z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Row],[JABATAN]],tbl_refJabatan,8,FALSE),"yr","day")-CONVERT(DATEDIF(H55,tglAcuan,"y"),"yr","day"))),(NOW()+(CONVERT(VLOOKUP(Table1[[#This Row],[JABATAN]],tbl_refJabatan,8,FALSE),"yr","day")-CONVERT(DATEDIF(H55,NOW(),"y"),"yr","day")))),"Usia Salah"),"")</f>
        <v>23799.348911689813</v>
      </c>
      <c r="AA55" s="167" t="str">
        <f ca="1">IF(Table1[[#This Row],[TGL.PENSIUN (usia )]]&lt;&gt;0,TEXT(Table1[[#This Row],[TGL.PENSIUN (usia )]],"yyyy"),"")</f>
        <v>1965</v>
      </c>
      <c r="AB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Row],[JABATAN]],tbl_refJabatan,9,FALSE),"yr","day")-CONVERT(DATEDIF(M55,tglAcuan,"y"),"yr","day"))),(NOW()+(CONVERT(VLOOKUP(Table1[[#This Row],[JABATAN]],tbl_refJabatan,9,FALSE),"yr","day")-CONVERT(DATEDIF(M55,NOW(),"y"),"yr","day")))),"tgl SK salah"),"")</f>
        <v>43157.598911689813</v>
      </c>
      <c r="AC55" s="167" t="str">
        <f ca="1">IF(Table1[[#This Row],[TGL. PENSIUN (jabatan )]]&lt;&gt;0,TEXT(Table1[[#This Row],[TGL. PENSIUN (jabatan )]],"yyyy"),"")</f>
        <v>2018</v>
      </c>
      <c r="AD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" spans="1:30" s="53" customFormat="1" ht="21.75" customHeight="1" x14ac:dyDescent="0.25">
      <c r="A56" s="43">
        <f t="shared" si="1"/>
        <v>51</v>
      </c>
      <c r="B56" s="44" t="s">
        <v>37</v>
      </c>
      <c r="C56" s="44" t="s">
        <v>141</v>
      </c>
      <c r="D56" s="72" t="s">
        <v>45</v>
      </c>
      <c r="E56" s="59" t="s">
        <v>144</v>
      </c>
      <c r="F56" s="43" t="s">
        <v>41</v>
      </c>
      <c r="G56" s="63" t="s">
        <v>42</v>
      </c>
      <c r="H56" s="71">
        <v>32511</v>
      </c>
      <c r="I56" s="45"/>
      <c r="J56" s="48"/>
      <c r="K56" s="63" t="s">
        <v>56</v>
      </c>
      <c r="L56" s="63" t="s">
        <v>145</v>
      </c>
      <c r="M56" s="71">
        <v>44166</v>
      </c>
      <c r="N56" s="52" t="str">
        <f t="shared" ca="1" si="0"/>
        <v>35 Tahun 1 Bulan 24 hari</v>
      </c>
      <c r="O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26 Hari </v>
      </c>
      <c r="P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Row],[JABATAN]],tbl_refJabatan,2,FALSE),"yr","day")-CONVERT(DATEDIF(H56,tglAcuan,"y"),"yr","day"))),(NOW()+(CONVERT(VLOOKUP(Table1[[#This Row],[JABATAN]],tbl_refJabatan,2,FALSE),"yr","day")-CONVERT(DATEDIF(H56,NOW(),"y"),"yr","day")))),"Usia Salah"),"")</f>
        <v>32565.348911689813</v>
      </c>
      <c r="Q56" s="167" t="str">
        <f ca="1">IF(Table1[[#This Row],[TGL. PENSIUN (usia)]]&lt;&gt;0,TEXT(Table1[[#This Row],[TGL. PENSIUN (usia)]],"yyyy"),"")</f>
        <v>1989</v>
      </c>
      <c r="R56" s="166">
        <f ca="1">IF(AND(Table1[[#This Row],[TGL. PENSIUN (usia)]]&lt;&gt;"",Table1[[#This Row],[TGL. PENSIUN (usia)]]&lt;&gt;"USIA SALAH"),IF(tglAcuan&lt;&gt;0,(INT(CONVERT(VLOOKUP(Table1[[#This Row],[JABATAN]],tbl_refJabatan,2,FALSE),"yr","day")-CONVERT(DATEDIF(H56,tglAcuan,"y"),"yr","day"))),(INT(CONVERT(VLOOKUP(Table1[[#This Row],[JABATAN]],tbl_refJabatan,2,FALSE),"yr","day")-CONVERT(DATEDIF(H56,NOW(),"y"),"yr","day")))),"")</f>
        <v>-12784</v>
      </c>
      <c r="S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Row],[JABATAN]],tbl_refJabatan,4,FALSE),"yr","day")-CONVERT(DATEDIF(H56,tglAcuan,"y"),"yr","day"))),(NOW()+(CONVERT(VLOOKUP(Table1[[#This Row],[JABATAN]],tbl_refJabatan,4,FALSE),"yr","day")-CONVERT(DATEDIF(H56,NOW(),"y"),"yr","day")))),"Usia Salah"),"")</f>
        <v>32565.348911689813</v>
      </c>
      <c r="T56" s="167" t="str">
        <f ca="1">IF(Table1[[#This Row],[TGL. PENSIUN ( usia )]]&lt;&gt;0,TEXT(Table1[[#This Row],[TGL. PENSIUN ( usia )]],"yyyy"),"")</f>
        <v>1989</v>
      </c>
      <c r="U56" s="166">
        <f ca="1">IF(AND(Table1[[#This Row],[TGL. PENSIUN (usia)]]&lt;&gt;"",Table1[[#This Row],[TGL. PENSIUN (usia)]]&lt;&gt;"USIA SALAH"),IF(tglAcuan&lt;&gt;0,(INT(CONVERT(VLOOKUP(Table1[[#This Row],[JABATAN]],tbl_refJabatan,4,FALSE),"yr","day")-CONVERT(DATEDIF(H56,tglAcuan,"y"),"yr","day"))),(INT(CONVERT(VLOOKUP(Table1[[#This Row],[JABATAN]],tbl_refJabatan,4,FALSE),"yr","day")-CONVERT(DATEDIF(H56,NOW(),"y"),"yr","day")))),"")</f>
        <v>-12784</v>
      </c>
      <c r="V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Row],[JABATAN]],tbl_refJabatan,6,FALSE),"yr","day")-CONVERT(DATEDIF(H56,tglAcuan,"y"),"yr","day"))),(NOW()+(CONVERT(VLOOKUP(Table1[[#This Row],[JABATAN]],tbl_refJabatan,6,FALSE),"yr","day")-CONVERT(DATEDIF(H56,NOW(),"y"),"yr","day")))),"Usia Salah"),"")</f>
        <v>32565.348911689813</v>
      </c>
      <c r="W56" s="167" t="str">
        <f ca="1">IF(Table1[[#This Row],[TGL.PENSIUN (usia)]]&lt;&gt;0,TEXT(Table1[[#This Row],[TGL.PENSIUN (usia)]],"yyyy"),"")</f>
        <v>1989</v>
      </c>
      <c r="X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Row],[JABATAN]],tbl_refJabatan,7,FALSE),"yr","day")-CONVERT(DATEDIF(M56,tglAcuan,"y"),"yr","day"))),(NOW()+(CONVERT(VLOOKUP(Table1[[#This Row],[JABATAN]],tbl_refJabatan,7,FALSE),"yr","day")-CONVERT(DATEDIF(M56,NOW(),"y"),"yr","day")))),"tgl SK salah"),"")</f>
        <v>44253.348911689813</v>
      </c>
      <c r="Y56" s="167" t="str">
        <f ca="1">IF(Table1[[#This Row],[TGL. PENSIUN (jabatan)]]&lt;&gt;0,TEXT(Table1[[#This Row],[TGL. PENSIUN (jabatan)]],"yyyy"),"")</f>
        <v>2021</v>
      </c>
      <c r="Z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Row],[JABATAN]],tbl_refJabatan,8,FALSE),"yr","day")-CONVERT(DATEDIF(H56,tglAcuan,"y"),"yr","day"))),(NOW()+(CONVERT(VLOOKUP(Table1[[#This Row],[JABATAN]],tbl_refJabatan,8,FALSE),"yr","day")-CONVERT(DATEDIF(H56,NOW(),"y"),"yr","day")))),"Usia Salah"),"")</f>
        <v>32565.348911689813</v>
      </c>
      <c r="AA56" s="167" t="str">
        <f ca="1">IF(Table1[[#This Row],[TGL.PENSIUN (usia )]]&lt;&gt;0,TEXT(Table1[[#This Row],[TGL.PENSIUN (usia )]],"yyyy"),"")</f>
        <v>1989</v>
      </c>
      <c r="AB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Row],[JABATAN]],tbl_refJabatan,9,FALSE),"yr","day")-CONVERT(DATEDIF(M56,tglAcuan,"y"),"yr","day"))),(NOW()+(CONVERT(VLOOKUP(Table1[[#This Row],[JABATAN]],tbl_refJabatan,9,FALSE),"yr","day")-CONVERT(DATEDIF(M56,NOW(),"y"),"yr","day")))),"tgl SK salah"),"")</f>
        <v>44253.348911689813</v>
      </c>
      <c r="AC56" s="167" t="str">
        <f ca="1">IF(Table1[[#This Row],[TGL. PENSIUN (jabatan )]]&lt;&gt;0,TEXT(Table1[[#This Row],[TGL. PENSIUN (jabatan )]],"yyyy"),"")</f>
        <v>2021</v>
      </c>
      <c r="AD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" spans="1:30" s="53" customFormat="1" ht="21.75" customHeight="1" x14ac:dyDescent="0.25">
      <c r="A57" s="43">
        <f t="shared" si="1"/>
        <v>52</v>
      </c>
      <c r="B57" s="44" t="s">
        <v>37</v>
      </c>
      <c r="C57" s="44" t="s">
        <v>141</v>
      </c>
      <c r="D57" s="72" t="s">
        <v>48</v>
      </c>
      <c r="E57" s="59" t="s">
        <v>146</v>
      </c>
      <c r="F57" s="43" t="s">
        <v>41</v>
      </c>
      <c r="G57" s="63" t="s">
        <v>42</v>
      </c>
      <c r="H57" s="71">
        <v>23135</v>
      </c>
      <c r="I57" s="45"/>
      <c r="J57" s="48"/>
      <c r="K57" s="63" t="s">
        <v>107</v>
      </c>
      <c r="L57" s="63" t="s">
        <v>147</v>
      </c>
      <c r="M57" s="71">
        <v>43465</v>
      </c>
      <c r="N57" s="52" t="str">
        <f t="shared" ca="1" si="0"/>
        <v>60 Tahun 9 Bulan 23 hari</v>
      </c>
      <c r="O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Row],[JABATAN]],tbl_refJabatan,2,FALSE),"yr","day")-CONVERT(DATEDIF(H57,tglAcuan,"y"),"yr","day"))),(NOW()+(CONVERT(VLOOKUP(Table1[[#This Row],[JABATAN]],tbl_refJabatan,2,FALSE),"yr","day")-CONVERT(DATEDIF(H57,NOW(),"y"),"yr","day")))),"Usia Salah"),"")</f>
        <v>45349.098911689813</v>
      </c>
      <c r="Q57" s="167" t="str">
        <f ca="1">IF(Table1[[#This Row],[TGL. PENSIUN (usia)]]&lt;&gt;0,TEXT(Table1[[#This Row],[TGL. PENSIUN (usia)]],"yyyy"),"")</f>
        <v>2024</v>
      </c>
      <c r="R57" s="166">
        <f ca="1">IF(AND(Table1[[#This Row],[TGL. PENSIUN (usia)]]&lt;&gt;"",Table1[[#This Row],[TGL. PENSIUN (usia)]]&lt;&gt;"USIA SALAH"),IF(tglAcuan&lt;&gt;0,(INT(CONVERT(VLOOKUP(Table1[[#This Row],[JABATAN]],tbl_refJabatan,2,FALSE),"yr","day")-CONVERT(DATEDIF(H57,tglAcuan,"y"),"yr","day"))),(INT(CONVERT(VLOOKUP(Table1[[#This Row],[JABATAN]],tbl_refJabatan,2,FALSE),"yr","day")-CONVERT(DATEDIF(H57,NOW(),"y"),"yr","day")))),"")</f>
        <v>0</v>
      </c>
      <c r="S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Row],[JABATAN]],tbl_refJabatan,4,FALSE),"yr","day")-CONVERT(DATEDIF(H57,tglAcuan,"y"),"yr","day"))),(NOW()+(CONVERT(VLOOKUP(Table1[[#This Row],[JABATAN]],tbl_refJabatan,4,FALSE),"yr","day")-CONVERT(DATEDIF(H57,NOW(),"y"),"yr","day")))),"Usia Salah"),"")</f>
        <v>45349.098911689813</v>
      </c>
      <c r="T57" s="167" t="str">
        <f ca="1">IF(Table1[[#This Row],[TGL. PENSIUN ( usia )]]&lt;&gt;0,TEXT(Table1[[#This Row],[TGL. PENSIUN ( usia )]],"yyyy"),"")</f>
        <v>2024</v>
      </c>
      <c r="U57" s="166">
        <f ca="1">IF(AND(Table1[[#This Row],[TGL. PENSIUN (usia)]]&lt;&gt;"",Table1[[#This Row],[TGL. PENSIUN (usia)]]&lt;&gt;"USIA SALAH"),IF(tglAcuan&lt;&gt;0,(INT(CONVERT(VLOOKUP(Table1[[#This Row],[JABATAN]],tbl_refJabatan,4,FALSE),"yr","day")-CONVERT(DATEDIF(H57,tglAcuan,"y"),"yr","day"))),(INT(CONVERT(VLOOKUP(Table1[[#This Row],[JABATAN]],tbl_refJabatan,4,FALSE),"yr","day")-CONVERT(DATEDIF(H57,NOW(),"y"),"yr","day")))),"")</f>
        <v>0</v>
      </c>
      <c r="V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Row],[JABATAN]],tbl_refJabatan,6,FALSE),"yr","day")-CONVERT(DATEDIF(H57,tglAcuan,"y"),"yr","day"))),(NOW()+(CONVERT(VLOOKUP(Table1[[#This Row],[JABATAN]],tbl_refJabatan,6,FALSE),"yr","day")-CONVERT(DATEDIF(H57,NOW(),"y"),"yr","day")))),"Usia Salah"),"")</f>
        <v>43888.098911689813</v>
      </c>
      <c r="W57" s="167" t="str">
        <f ca="1">IF(Table1[[#This Row],[TGL.PENSIUN (usia)]]&lt;&gt;0,TEXT(Table1[[#This Row],[TGL.PENSIUN (usia)]],"yyyy"),"")</f>
        <v>2020</v>
      </c>
      <c r="X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Row],[JABATAN]],tbl_refJabatan,7,FALSE),"yr","day")-CONVERT(DATEDIF(M57,tglAcuan,"y"),"yr","day"))),(NOW()+(CONVERT(VLOOKUP(Table1[[#This Row],[JABATAN]],tbl_refJabatan,7,FALSE),"yr","day")-CONVERT(DATEDIF(M57,NOW(),"y"),"yr","day")))),"tgl SK salah"),"")</f>
        <v>50827.848911689813</v>
      </c>
      <c r="Y57" s="167" t="str">
        <f ca="1">IF(Table1[[#This Row],[TGL. PENSIUN (jabatan)]]&lt;&gt;0,TEXT(Table1[[#This Row],[TGL. PENSIUN (jabatan)]],"yyyy"),"")</f>
        <v>2039</v>
      </c>
      <c r="Z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Row],[JABATAN]],tbl_refJabatan,8,FALSE),"yr","day")-CONVERT(DATEDIF(H57,tglAcuan,"y"),"yr","day"))),(NOW()+(CONVERT(VLOOKUP(Table1[[#This Row],[JABATAN]],tbl_refJabatan,8,FALSE),"yr","day")-CONVERT(DATEDIF(H57,NOW(),"y"),"yr","day")))),"Usia Salah"),"")</f>
        <v>43888.098911689813</v>
      </c>
      <c r="AA57" s="167" t="str">
        <f ca="1">IF(Table1[[#This Row],[TGL.PENSIUN (usia )]]&lt;&gt;0,TEXT(Table1[[#This Row],[TGL.PENSIUN (usia )]],"yyyy"),"")</f>
        <v>2020</v>
      </c>
      <c r="AB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Row],[JABATAN]],tbl_refJabatan,9,FALSE),"yr","day")-CONVERT(DATEDIF(M57,tglAcuan,"y"),"yr","day"))),(NOW()+(CONVERT(VLOOKUP(Table1[[#This Row],[JABATAN]],tbl_refJabatan,9,FALSE),"yr","day")-CONVERT(DATEDIF(M57,NOW(),"y"),"yr","day")))),"tgl SK salah"),"")</f>
        <v>50827.848911689813</v>
      </c>
      <c r="AC57" s="167" t="str">
        <f ca="1">IF(Table1[[#This Row],[TGL. PENSIUN (jabatan )]]&lt;&gt;0,TEXT(Table1[[#This Row],[TGL. PENSIUN (jabatan )]],"yyyy"),"")</f>
        <v>2039</v>
      </c>
      <c r="AD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" spans="1:30" s="53" customFormat="1" ht="21.75" customHeight="1" x14ac:dyDescent="0.25">
      <c r="A58" s="43">
        <f t="shared" si="1"/>
        <v>53</v>
      </c>
      <c r="B58" s="44" t="s">
        <v>37</v>
      </c>
      <c r="C58" s="44" t="s">
        <v>141</v>
      </c>
      <c r="D58" s="72" t="s">
        <v>52</v>
      </c>
      <c r="E58" s="59" t="s">
        <v>148</v>
      </c>
      <c r="F58" s="43" t="s">
        <v>41</v>
      </c>
      <c r="G58" s="63" t="s">
        <v>42</v>
      </c>
      <c r="H58" s="71">
        <v>28038</v>
      </c>
      <c r="I58" s="45"/>
      <c r="J58" s="48"/>
      <c r="K58" s="63" t="s">
        <v>43</v>
      </c>
      <c r="L58" s="63" t="s">
        <v>147</v>
      </c>
      <c r="M58" s="71">
        <v>43465</v>
      </c>
      <c r="N58" s="52" t="str">
        <f t="shared" ca="1" si="0"/>
        <v>47 Tahun 4 Bulan 22 hari</v>
      </c>
      <c r="O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Row],[JABATAN]],tbl_refJabatan,2,FALSE),"yr","day")-CONVERT(DATEDIF(H58,tglAcuan,"y"),"yr","day"))),(NOW()+(CONVERT(VLOOKUP(Table1[[#This Row],[JABATAN]],tbl_refJabatan,2,FALSE),"yr","day")-CONVERT(DATEDIF(H58,NOW(),"y"),"yr","day")))),"Usia Salah"),"")</f>
        <v>50097.348911689813</v>
      </c>
      <c r="Q58" s="167" t="str">
        <f ca="1">IF(Table1[[#This Row],[TGL. PENSIUN (usia)]]&lt;&gt;0,TEXT(Table1[[#This Row],[TGL. PENSIUN (usia)]],"yyyy"),"")</f>
        <v>2037</v>
      </c>
      <c r="R58" s="166">
        <f ca="1">IF(AND(Table1[[#This Row],[TGL. PENSIUN (usia)]]&lt;&gt;"",Table1[[#This Row],[TGL. PENSIUN (usia)]]&lt;&gt;"USIA SALAH"),IF(tglAcuan&lt;&gt;0,(INT(CONVERT(VLOOKUP(Table1[[#This Row],[JABATAN]],tbl_refJabatan,2,FALSE),"yr","day")-CONVERT(DATEDIF(H58,tglAcuan,"y"),"yr","day"))),(INT(CONVERT(VLOOKUP(Table1[[#This Row],[JABATAN]],tbl_refJabatan,2,FALSE),"yr","day")-CONVERT(DATEDIF(H58,NOW(),"y"),"yr","day")))),"")</f>
        <v>4748</v>
      </c>
      <c r="S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Row],[JABATAN]],tbl_refJabatan,4,FALSE),"yr","day")-CONVERT(DATEDIF(H58,tglAcuan,"y"),"yr","day"))),(NOW()+(CONVERT(VLOOKUP(Table1[[#This Row],[JABATAN]],tbl_refJabatan,4,FALSE),"yr","day")-CONVERT(DATEDIF(H58,NOW(),"y"),"yr","day")))),"Usia Salah"),"")</f>
        <v>50097.348911689813</v>
      </c>
      <c r="T58" s="167" t="str">
        <f ca="1">IF(Table1[[#This Row],[TGL. PENSIUN ( usia )]]&lt;&gt;0,TEXT(Table1[[#This Row],[TGL. PENSIUN ( usia )]],"yyyy"),"")</f>
        <v>2037</v>
      </c>
      <c r="U58" s="166">
        <f ca="1">IF(AND(Table1[[#This Row],[TGL. PENSIUN (usia)]]&lt;&gt;"",Table1[[#This Row],[TGL. PENSIUN (usia)]]&lt;&gt;"USIA SALAH"),IF(tglAcuan&lt;&gt;0,(INT(CONVERT(VLOOKUP(Table1[[#This Row],[JABATAN]],tbl_refJabatan,4,FALSE),"yr","day")-CONVERT(DATEDIF(H58,tglAcuan,"y"),"yr","day"))),(INT(CONVERT(VLOOKUP(Table1[[#This Row],[JABATAN]],tbl_refJabatan,4,FALSE),"yr","day")-CONVERT(DATEDIF(H58,NOW(),"y"),"yr","day")))),"")</f>
        <v>4748</v>
      </c>
      <c r="V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Row],[JABATAN]],tbl_refJabatan,6,FALSE),"yr","day")-CONVERT(DATEDIF(H58,tglAcuan,"y"),"yr","day"))),(NOW()+(CONVERT(VLOOKUP(Table1[[#This Row],[JABATAN]],tbl_refJabatan,6,FALSE),"yr","day")-CONVERT(DATEDIF(H58,NOW(),"y"),"yr","day")))),"Usia Salah"),"")</f>
        <v>48636.348911689813</v>
      </c>
      <c r="W58" s="167" t="str">
        <f ca="1">IF(Table1[[#This Row],[TGL.PENSIUN (usia)]]&lt;&gt;0,TEXT(Table1[[#This Row],[TGL.PENSIUN (usia)]],"yyyy"),"")</f>
        <v>2033</v>
      </c>
      <c r="X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Row],[JABATAN]],tbl_refJabatan,7,FALSE),"yr","day")-CONVERT(DATEDIF(M58,tglAcuan,"y"),"yr","day"))),(NOW()+(CONVERT(VLOOKUP(Table1[[#This Row],[JABATAN]],tbl_refJabatan,7,FALSE),"yr","day")-CONVERT(DATEDIF(M58,NOW(),"y"),"yr","day")))),"tgl SK salah"),"")</f>
        <v>50827.848911689813</v>
      </c>
      <c r="Y58" s="167" t="str">
        <f ca="1">IF(Table1[[#This Row],[TGL. PENSIUN (jabatan)]]&lt;&gt;0,TEXT(Table1[[#This Row],[TGL. PENSIUN (jabatan)]],"yyyy"),"")</f>
        <v>2039</v>
      </c>
      <c r="Z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Row],[JABATAN]],tbl_refJabatan,8,FALSE),"yr","day")-CONVERT(DATEDIF(H58,tglAcuan,"y"),"yr","day"))),(NOW()+(CONVERT(VLOOKUP(Table1[[#This Row],[JABATAN]],tbl_refJabatan,8,FALSE),"yr","day")-CONVERT(DATEDIF(H58,NOW(),"y"),"yr","day")))),"Usia Salah"),"")</f>
        <v>48636.348911689813</v>
      </c>
      <c r="AA58" s="167" t="str">
        <f ca="1">IF(Table1[[#This Row],[TGL.PENSIUN (usia )]]&lt;&gt;0,TEXT(Table1[[#This Row],[TGL.PENSIUN (usia )]],"yyyy"),"")</f>
        <v>2033</v>
      </c>
      <c r="AB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Row],[JABATAN]],tbl_refJabatan,9,FALSE),"yr","day")-CONVERT(DATEDIF(M58,tglAcuan,"y"),"yr","day"))),(NOW()+(CONVERT(VLOOKUP(Table1[[#This Row],[JABATAN]],tbl_refJabatan,9,FALSE),"yr","day")-CONVERT(DATEDIF(M58,NOW(),"y"),"yr","day")))),"tgl SK salah"),"")</f>
        <v>50827.848911689813</v>
      </c>
      <c r="AC58" s="167" t="str">
        <f ca="1">IF(Table1[[#This Row],[TGL. PENSIUN (jabatan )]]&lt;&gt;0,TEXT(Table1[[#This Row],[TGL. PENSIUN (jabatan )]],"yyyy"),"")</f>
        <v>2039</v>
      </c>
      <c r="AD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" spans="1:30" s="53" customFormat="1" ht="21.75" customHeight="1" x14ac:dyDescent="0.25">
      <c r="A59" s="43">
        <f t="shared" si="1"/>
        <v>54</v>
      </c>
      <c r="B59" s="44" t="s">
        <v>37</v>
      </c>
      <c r="C59" s="44" t="s">
        <v>141</v>
      </c>
      <c r="D59" s="45" t="s">
        <v>54</v>
      </c>
      <c r="E59" s="59" t="s">
        <v>138</v>
      </c>
      <c r="F59" s="43"/>
      <c r="G59" s="63"/>
      <c r="H59" s="71"/>
      <c r="I59" s="45"/>
      <c r="J59" s="48"/>
      <c r="K59" s="63"/>
      <c r="L59" s="63"/>
      <c r="M59" s="71"/>
      <c r="N59" s="52" t="str">
        <f t="shared" ca="1" si="0"/>
        <v>tgl lahir salah/ null</v>
      </c>
      <c r="O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5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Row],[JABATAN]],tbl_refJabatan,2,FALSE),"yr","day")-CONVERT(DATEDIF(H59,tglAcuan,"y"),"yr","day"))),(NOW()+(CONVERT(VLOOKUP(Table1[[#This Row],[JABATAN]],tbl_refJabatan,2,FALSE),"yr","day")-CONVERT(DATEDIF(H59,NOW(),"y"),"yr","day")))),"Usia Salah"),"")</f>
        <v>Usia Salah</v>
      </c>
      <c r="Q59" s="167" t="str">
        <f ca="1">IF(Table1[[#This Row],[TGL. PENSIUN (usia)]]&lt;&gt;0,TEXT(Table1[[#This Row],[TGL. PENSIUN (usia)]],"yyyy"),"")</f>
        <v>Usia Salah</v>
      </c>
      <c r="R59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Row],[JABATAN]],tbl_refJabatan,2,FALSE),"yr","day")-CONVERT(DATEDIF(H59,tglAcuan,"y"),"yr","day"))),(INT(CONVERT(VLOOKUP(Table1[[#This Row],[JABATAN]],tbl_refJabatan,2,FALSE),"yr","day")-CONVERT(DATEDIF(H59,NOW(),"y"),"yr","day")))),"")</f>
        <v/>
      </c>
      <c r="S5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Row],[JABATAN]],tbl_refJabatan,4,FALSE),"yr","day")-CONVERT(DATEDIF(H59,tglAcuan,"y"),"yr","day"))),(NOW()+(CONVERT(VLOOKUP(Table1[[#This Row],[JABATAN]],tbl_refJabatan,4,FALSE),"yr","day")-CONVERT(DATEDIF(H59,NOW(),"y"),"yr","day")))),"Usia Salah"),"")</f>
        <v>Usia Salah</v>
      </c>
      <c r="T59" s="167" t="str">
        <f ca="1">IF(Table1[[#This Row],[TGL. PENSIUN ( usia )]]&lt;&gt;0,TEXT(Table1[[#This Row],[TGL. PENSIUN ( usia )]],"yyyy"),"")</f>
        <v>Usia Salah</v>
      </c>
      <c r="U59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Row],[JABATAN]],tbl_refJabatan,4,FALSE),"yr","day")-CONVERT(DATEDIF(H59,tglAcuan,"y"),"yr","day"))),(INT(CONVERT(VLOOKUP(Table1[[#This Row],[JABATAN]],tbl_refJabatan,4,FALSE),"yr","day")-CONVERT(DATEDIF(H59,NOW(),"y"),"yr","day")))),"")</f>
        <v/>
      </c>
      <c r="V5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Row],[JABATAN]],tbl_refJabatan,6,FALSE),"yr","day")-CONVERT(DATEDIF(H59,tglAcuan,"y"),"yr","day"))),(NOW()+(CONVERT(VLOOKUP(Table1[[#This Row],[JABATAN]],tbl_refJabatan,6,FALSE),"yr","day")-CONVERT(DATEDIF(H59,NOW(),"y"),"yr","day")))),"Usia Salah"),"")</f>
        <v>Usia Salah</v>
      </c>
      <c r="W59" s="167" t="str">
        <f ca="1">IF(Table1[[#This Row],[TGL.PENSIUN (usia)]]&lt;&gt;0,TEXT(Table1[[#This Row],[TGL.PENSIUN (usia)]],"yyyy"),"")</f>
        <v>Usia Salah</v>
      </c>
      <c r="X5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Row],[JABATAN]],tbl_refJabatan,7,FALSE),"yr","day")-CONVERT(DATEDIF(M59,tglAcuan,"y"),"yr","day"))),(NOW()+(CONVERT(VLOOKUP(Table1[[#This Row],[JABATAN]],tbl_refJabatan,7,FALSE),"yr","day")-CONVERT(DATEDIF(M59,NOW(),"y"),"yr","day")))),"tgl SK salah"),"")</f>
        <v>tgl SK salah</v>
      </c>
      <c r="Y59" s="167" t="str">
        <f ca="1">IF(Table1[[#This Row],[TGL. PENSIUN (jabatan)]]&lt;&gt;0,TEXT(Table1[[#This Row],[TGL. PENSIUN (jabatan)]],"yyyy"),"")</f>
        <v>tgl SK salah</v>
      </c>
      <c r="Z5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Row],[JABATAN]],tbl_refJabatan,8,FALSE),"yr","day")-CONVERT(DATEDIF(H59,tglAcuan,"y"),"yr","day"))),(NOW()+(CONVERT(VLOOKUP(Table1[[#This Row],[JABATAN]],tbl_refJabatan,8,FALSE),"yr","day")-CONVERT(DATEDIF(H59,NOW(),"y"),"yr","day")))),"Usia Salah"),"")</f>
        <v>Usia Salah</v>
      </c>
      <c r="AA59" s="167" t="str">
        <f ca="1">IF(Table1[[#This Row],[TGL.PENSIUN (usia )]]&lt;&gt;0,TEXT(Table1[[#This Row],[TGL.PENSIUN (usia )]],"yyyy"),"")</f>
        <v>Usia Salah</v>
      </c>
      <c r="AB5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Row],[JABATAN]],tbl_refJabatan,9,FALSE),"yr","day")-CONVERT(DATEDIF(M59,tglAcuan,"y"),"yr","day"))),(NOW()+(CONVERT(VLOOKUP(Table1[[#This Row],[JABATAN]],tbl_refJabatan,9,FALSE),"yr","day")-CONVERT(DATEDIF(M59,NOW(),"y"),"yr","day")))),"tgl SK salah"),"")</f>
        <v>tgl SK salah</v>
      </c>
      <c r="AC59" s="167" t="str">
        <f ca="1">IF(Table1[[#This Row],[TGL. PENSIUN (jabatan )]]&lt;&gt;0,TEXT(Table1[[#This Row],[TGL. PENSIUN (jabatan )]],"yyyy"),"")</f>
        <v>tgl SK salah</v>
      </c>
      <c r="AD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" spans="1:30" s="53" customFormat="1" ht="21.75" customHeight="1" x14ac:dyDescent="0.25">
      <c r="A60" s="43">
        <f t="shared" si="1"/>
        <v>55</v>
      </c>
      <c r="B60" s="44" t="s">
        <v>37</v>
      </c>
      <c r="C60" s="44" t="s">
        <v>141</v>
      </c>
      <c r="D60" s="72" t="s">
        <v>57</v>
      </c>
      <c r="E60" s="59" t="s">
        <v>149</v>
      </c>
      <c r="F60" s="43" t="s">
        <v>50</v>
      </c>
      <c r="G60" s="63" t="s">
        <v>42</v>
      </c>
      <c r="H60" s="71">
        <v>26579</v>
      </c>
      <c r="I60" s="45"/>
      <c r="J60" s="48"/>
      <c r="K60" s="63" t="s">
        <v>43</v>
      </c>
      <c r="L60" s="63" t="s">
        <v>147</v>
      </c>
      <c r="M60" s="71">
        <v>43465</v>
      </c>
      <c r="N60" s="52" t="str">
        <f t="shared" ca="1" si="0"/>
        <v>51 Tahun 4 Bulan 20 hari</v>
      </c>
      <c r="O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Row],[JABATAN]],tbl_refJabatan,2,FALSE),"yr","day")-CONVERT(DATEDIF(H60,tglAcuan,"y"),"yr","day"))),(NOW()+(CONVERT(VLOOKUP(Table1[[#This Row],[JABATAN]],tbl_refJabatan,2,FALSE),"yr","day")-CONVERT(DATEDIF(H60,NOW(),"y"),"yr","day")))),"Usia Salah"),"")</f>
        <v>48636.348911689813</v>
      </c>
      <c r="Q60" s="167" t="str">
        <f ca="1">IF(Table1[[#This Row],[TGL. PENSIUN (usia)]]&lt;&gt;0,TEXT(Table1[[#This Row],[TGL. PENSIUN (usia)]],"yyyy"),"")</f>
        <v>2033</v>
      </c>
      <c r="R60" s="166">
        <f ca="1">IF(AND(Table1[[#This Row],[TGL. PENSIUN (usia)]]&lt;&gt;"",Table1[[#This Row],[TGL. PENSIUN (usia)]]&lt;&gt;"USIA SALAH"),IF(tglAcuan&lt;&gt;0,(INT(CONVERT(VLOOKUP(Table1[[#This Row],[JABATAN]],tbl_refJabatan,2,FALSE),"yr","day")-CONVERT(DATEDIF(H60,tglAcuan,"y"),"yr","day"))),(INT(CONVERT(VLOOKUP(Table1[[#This Row],[JABATAN]],tbl_refJabatan,2,FALSE),"yr","day")-CONVERT(DATEDIF(H60,NOW(),"y"),"yr","day")))),"")</f>
        <v>3287</v>
      </c>
      <c r="S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Row],[JABATAN]],tbl_refJabatan,4,FALSE),"yr","day")-CONVERT(DATEDIF(H60,tglAcuan,"y"),"yr","day"))),(NOW()+(CONVERT(VLOOKUP(Table1[[#This Row],[JABATAN]],tbl_refJabatan,4,FALSE),"yr","day")-CONVERT(DATEDIF(H60,NOW(),"y"),"yr","day")))),"Usia Salah"),"")</f>
        <v>48636.348911689813</v>
      </c>
      <c r="T60" s="167" t="str">
        <f ca="1">IF(Table1[[#This Row],[TGL. PENSIUN ( usia )]]&lt;&gt;0,TEXT(Table1[[#This Row],[TGL. PENSIUN ( usia )]],"yyyy"),"")</f>
        <v>2033</v>
      </c>
      <c r="U60" s="166">
        <f ca="1">IF(AND(Table1[[#This Row],[TGL. PENSIUN (usia)]]&lt;&gt;"",Table1[[#This Row],[TGL. PENSIUN (usia)]]&lt;&gt;"USIA SALAH"),IF(tglAcuan&lt;&gt;0,(INT(CONVERT(VLOOKUP(Table1[[#This Row],[JABATAN]],tbl_refJabatan,4,FALSE),"yr","day")-CONVERT(DATEDIF(H60,tglAcuan,"y"),"yr","day"))),(INT(CONVERT(VLOOKUP(Table1[[#This Row],[JABATAN]],tbl_refJabatan,4,FALSE),"yr","day")-CONVERT(DATEDIF(H60,NOW(),"y"),"yr","day")))),"")</f>
        <v>3287</v>
      </c>
      <c r="V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Row],[JABATAN]],tbl_refJabatan,6,FALSE),"yr","day")-CONVERT(DATEDIF(H60,tglAcuan,"y"),"yr","day"))),(NOW()+(CONVERT(VLOOKUP(Table1[[#This Row],[JABATAN]],tbl_refJabatan,6,FALSE),"yr","day")-CONVERT(DATEDIF(H60,NOW(),"y"),"yr","day")))),"Usia Salah"),"")</f>
        <v>47175.348911689813</v>
      </c>
      <c r="W60" s="167" t="str">
        <f ca="1">IF(Table1[[#This Row],[TGL.PENSIUN (usia)]]&lt;&gt;0,TEXT(Table1[[#This Row],[TGL.PENSIUN (usia)]],"yyyy"),"")</f>
        <v>2029</v>
      </c>
      <c r="X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Row],[JABATAN]],tbl_refJabatan,7,FALSE),"yr","day")-CONVERT(DATEDIF(M60,tglAcuan,"y"),"yr","day"))),(NOW()+(CONVERT(VLOOKUP(Table1[[#This Row],[JABATAN]],tbl_refJabatan,7,FALSE),"yr","day")-CONVERT(DATEDIF(M60,NOW(),"y"),"yr","day")))),"tgl SK salah"),"")</f>
        <v>50827.848911689813</v>
      </c>
      <c r="Y60" s="167" t="str">
        <f ca="1">IF(Table1[[#This Row],[TGL. PENSIUN (jabatan)]]&lt;&gt;0,TEXT(Table1[[#This Row],[TGL. PENSIUN (jabatan)]],"yyyy"),"")</f>
        <v>2039</v>
      </c>
      <c r="Z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Row],[JABATAN]],tbl_refJabatan,8,FALSE),"yr","day")-CONVERT(DATEDIF(H60,tglAcuan,"y"),"yr","day"))),(NOW()+(CONVERT(VLOOKUP(Table1[[#This Row],[JABATAN]],tbl_refJabatan,8,FALSE),"yr","day")-CONVERT(DATEDIF(H60,NOW(),"y"),"yr","day")))),"Usia Salah"),"")</f>
        <v>47175.348911689813</v>
      </c>
      <c r="AA60" s="167" t="str">
        <f ca="1">IF(Table1[[#This Row],[TGL.PENSIUN (usia )]]&lt;&gt;0,TEXT(Table1[[#This Row],[TGL.PENSIUN (usia )]],"yyyy"),"")</f>
        <v>2029</v>
      </c>
      <c r="AB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Row],[JABATAN]],tbl_refJabatan,9,FALSE),"yr","day")-CONVERT(DATEDIF(M60,tglAcuan,"y"),"yr","day"))),(NOW()+(CONVERT(VLOOKUP(Table1[[#This Row],[JABATAN]],tbl_refJabatan,9,FALSE),"yr","day")-CONVERT(DATEDIF(M60,NOW(),"y"),"yr","day")))),"tgl SK salah"),"")</f>
        <v>50827.848911689813</v>
      </c>
      <c r="AC60" s="167" t="str">
        <f ca="1">IF(Table1[[#This Row],[TGL. PENSIUN (jabatan )]]&lt;&gt;0,TEXT(Table1[[#This Row],[TGL. PENSIUN (jabatan )]],"yyyy"),"")</f>
        <v>2039</v>
      </c>
      <c r="AD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" spans="1:30" s="53" customFormat="1" ht="21.75" customHeight="1" x14ac:dyDescent="0.25">
      <c r="A61" s="43">
        <f t="shared" si="1"/>
        <v>56</v>
      </c>
      <c r="B61" s="44" t="s">
        <v>37</v>
      </c>
      <c r="C61" s="44" t="s">
        <v>141</v>
      </c>
      <c r="D61" s="72" t="s">
        <v>59</v>
      </c>
      <c r="E61" s="59" t="s">
        <v>150</v>
      </c>
      <c r="F61" s="43" t="s">
        <v>41</v>
      </c>
      <c r="G61" s="63" t="s">
        <v>42</v>
      </c>
      <c r="H61" s="71">
        <v>26038</v>
      </c>
      <c r="I61" s="45"/>
      <c r="J61" s="48"/>
      <c r="K61" s="54" t="s">
        <v>56</v>
      </c>
      <c r="L61" s="63" t="s">
        <v>145</v>
      </c>
      <c r="M61" s="71">
        <v>44166</v>
      </c>
      <c r="N61" s="52" t="str">
        <f t="shared" ca="1" si="0"/>
        <v>52 Tahun 10 Bulan 12 hari</v>
      </c>
      <c r="O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26 Hari </v>
      </c>
      <c r="P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Row],[JABATAN]],tbl_refJabatan,2,FALSE),"yr","day")-CONVERT(DATEDIF(H61,tglAcuan,"y"),"yr","day"))),(NOW()+(CONVERT(VLOOKUP(Table1[[#This Row],[JABATAN]],tbl_refJabatan,2,FALSE),"yr","day")-CONVERT(DATEDIF(H61,NOW(),"y"),"yr","day")))),"Usia Salah"),"")</f>
        <v>48271.098911689813</v>
      </c>
      <c r="Q61" s="167" t="str">
        <f ca="1">IF(Table1[[#This Row],[TGL. PENSIUN (usia)]]&lt;&gt;0,TEXT(Table1[[#This Row],[TGL. PENSIUN (usia)]],"yyyy"),"")</f>
        <v>2032</v>
      </c>
      <c r="R61" s="166">
        <f ca="1">IF(AND(Table1[[#This Row],[TGL. PENSIUN (usia)]]&lt;&gt;"",Table1[[#This Row],[TGL. PENSIUN (usia)]]&lt;&gt;"USIA SALAH"),IF(tglAcuan&lt;&gt;0,(INT(CONVERT(VLOOKUP(Table1[[#This Row],[JABATAN]],tbl_refJabatan,2,FALSE),"yr","day")-CONVERT(DATEDIF(H61,tglAcuan,"y"),"yr","day"))),(INT(CONVERT(VLOOKUP(Table1[[#This Row],[JABATAN]],tbl_refJabatan,2,FALSE),"yr","day")-CONVERT(DATEDIF(H61,NOW(),"y"),"yr","day")))),"")</f>
        <v>2922</v>
      </c>
      <c r="S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Row],[JABATAN]],tbl_refJabatan,4,FALSE),"yr","day")-CONVERT(DATEDIF(H61,tglAcuan,"y"),"yr","day"))),(NOW()+(CONVERT(VLOOKUP(Table1[[#This Row],[JABATAN]],tbl_refJabatan,4,FALSE),"yr","day")-CONVERT(DATEDIF(H61,NOW(),"y"),"yr","day")))),"Usia Salah"),"")</f>
        <v>48271.098911689813</v>
      </c>
      <c r="T61" s="167" t="str">
        <f ca="1">IF(Table1[[#This Row],[TGL. PENSIUN ( usia )]]&lt;&gt;0,TEXT(Table1[[#This Row],[TGL. PENSIUN ( usia )]],"yyyy"),"")</f>
        <v>2032</v>
      </c>
      <c r="U61" s="166">
        <f ca="1">IF(AND(Table1[[#This Row],[TGL. PENSIUN (usia)]]&lt;&gt;"",Table1[[#This Row],[TGL. PENSIUN (usia)]]&lt;&gt;"USIA SALAH"),IF(tglAcuan&lt;&gt;0,(INT(CONVERT(VLOOKUP(Table1[[#This Row],[JABATAN]],tbl_refJabatan,4,FALSE),"yr","day")-CONVERT(DATEDIF(H61,tglAcuan,"y"),"yr","day"))),(INT(CONVERT(VLOOKUP(Table1[[#This Row],[JABATAN]],tbl_refJabatan,4,FALSE),"yr","day")-CONVERT(DATEDIF(H61,NOW(),"y"),"yr","day")))),"")</f>
        <v>2922</v>
      </c>
      <c r="V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Row],[JABATAN]],tbl_refJabatan,6,FALSE),"yr","day")-CONVERT(DATEDIF(H61,tglAcuan,"y"),"yr","day"))),(NOW()+(CONVERT(VLOOKUP(Table1[[#This Row],[JABATAN]],tbl_refJabatan,6,FALSE),"yr","day")-CONVERT(DATEDIF(H61,NOW(),"y"),"yr","day")))),"Usia Salah"),"")</f>
        <v>46810.098911689813</v>
      </c>
      <c r="W61" s="167" t="str">
        <f ca="1">IF(Table1[[#This Row],[TGL.PENSIUN (usia)]]&lt;&gt;0,TEXT(Table1[[#This Row],[TGL.PENSIUN (usia)]],"yyyy"),"")</f>
        <v>2028</v>
      </c>
      <c r="X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Row],[JABATAN]],tbl_refJabatan,7,FALSE),"yr","day")-CONVERT(DATEDIF(M61,tglAcuan,"y"),"yr","day"))),(NOW()+(CONVERT(VLOOKUP(Table1[[#This Row],[JABATAN]],tbl_refJabatan,7,FALSE),"yr","day")-CONVERT(DATEDIF(M61,NOW(),"y"),"yr","day")))),"tgl SK salah"),"")</f>
        <v>51558.348911689813</v>
      </c>
      <c r="Y61" s="167" t="str">
        <f ca="1">IF(Table1[[#This Row],[TGL. PENSIUN (jabatan)]]&lt;&gt;0,TEXT(Table1[[#This Row],[TGL. PENSIUN (jabatan)]],"yyyy"),"")</f>
        <v>2041</v>
      </c>
      <c r="Z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Row],[JABATAN]],tbl_refJabatan,8,FALSE),"yr","day")-CONVERT(DATEDIF(H61,tglAcuan,"y"),"yr","day"))),(NOW()+(CONVERT(VLOOKUP(Table1[[#This Row],[JABATAN]],tbl_refJabatan,8,FALSE),"yr","day")-CONVERT(DATEDIF(H61,NOW(),"y"),"yr","day")))),"Usia Salah"),"")</f>
        <v>46810.098911689813</v>
      </c>
      <c r="AA61" s="167" t="str">
        <f ca="1">IF(Table1[[#This Row],[TGL.PENSIUN (usia )]]&lt;&gt;0,TEXT(Table1[[#This Row],[TGL.PENSIUN (usia )]],"yyyy"),"")</f>
        <v>2028</v>
      </c>
      <c r="AB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Row],[JABATAN]],tbl_refJabatan,9,FALSE),"yr","day")-CONVERT(DATEDIF(M61,tglAcuan,"y"),"yr","day"))),(NOW()+(CONVERT(VLOOKUP(Table1[[#This Row],[JABATAN]],tbl_refJabatan,9,FALSE),"yr","day")-CONVERT(DATEDIF(M61,NOW(),"y"),"yr","day")))),"tgl SK salah"),"")</f>
        <v>51558.348911689813</v>
      </c>
      <c r="AC61" s="167" t="str">
        <f ca="1">IF(Table1[[#This Row],[TGL. PENSIUN (jabatan )]]&lt;&gt;0,TEXT(Table1[[#This Row],[TGL. PENSIUN (jabatan )]],"yyyy"),"")</f>
        <v>2041</v>
      </c>
      <c r="AD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" spans="1:30" s="53" customFormat="1" ht="21.75" customHeight="1" x14ac:dyDescent="0.25">
      <c r="A62" s="43">
        <f t="shared" si="1"/>
        <v>57</v>
      </c>
      <c r="B62" s="44" t="s">
        <v>37</v>
      </c>
      <c r="C62" s="44" t="s">
        <v>141</v>
      </c>
      <c r="D62" s="72" t="s">
        <v>61</v>
      </c>
      <c r="E62" s="59" t="s">
        <v>151</v>
      </c>
      <c r="F62" s="43" t="s">
        <v>41</v>
      </c>
      <c r="G62" s="63" t="s">
        <v>42</v>
      </c>
      <c r="H62" s="71">
        <v>26304</v>
      </c>
      <c r="I62" s="45"/>
      <c r="J62" s="48"/>
      <c r="K62" s="63" t="s">
        <v>90</v>
      </c>
      <c r="L62" s="63" t="s">
        <v>147</v>
      </c>
      <c r="M62" s="71">
        <v>43465</v>
      </c>
      <c r="N62" s="52" t="str">
        <f t="shared" ca="1" si="0"/>
        <v>52 Tahun 1 Bulan 21 hari</v>
      </c>
      <c r="O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Row],[JABATAN]],tbl_refJabatan,2,FALSE),"yr","day")-CONVERT(DATEDIF(H62,tglAcuan,"y"),"yr","day"))),(NOW()+(CONVERT(VLOOKUP(Table1[[#This Row],[JABATAN]],tbl_refJabatan,2,FALSE),"yr","day")-CONVERT(DATEDIF(H62,NOW(),"y"),"yr","day")))),"Usia Salah"),"")</f>
        <v>48271.098911689813</v>
      </c>
      <c r="Q62" s="167" t="str">
        <f ca="1">IF(Table1[[#This Row],[TGL. PENSIUN (usia)]]&lt;&gt;0,TEXT(Table1[[#This Row],[TGL. PENSIUN (usia)]],"yyyy"),"")</f>
        <v>2032</v>
      </c>
      <c r="R62" s="166">
        <f ca="1">IF(AND(Table1[[#This Row],[TGL. PENSIUN (usia)]]&lt;&gt;"",Table1[[#This Row],[TGL. PENSIUN (usia)]]&lt;&gt;"USIA SALAH"),IF(tglAcuan&lt;&gt;0,(INT(CONVERT(VLOOKUP(Table1[[#This Row],[JABATAN]],tbl_refJabatan,2,FALSE),"yr","day")-CONVERT(DATEDIF(H62,tglAcuan,"y"),"yr","day"))),(INT(CONVERT(VLOOKUP(Table1[[#This Row],[JABATAN]],tbl_refJabatan,2,FALSE),"yr","day")-CONVERT(DATEDIF(H62,NOW(),"y"),"yr","day")))),"")</f>
        <v>2922</v>
      </c>
      <c r="S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Row],[JABATAN]],tbl_refJabatan,4,FALSE),"yr","day")-CONVERT(DATEDIF(H62,tglAcuan,"y"),"yr","day"))),(NOW()+(CONVERT(VLOOKUP(Table1[[#This Row],[JABATAN]],tbl_refJabatan,4,FALSE),"yr","day")-CONVERT(DATEDIF(H62,NOW(),"y"),"yr","day")))),"Usia Salah"),"")</f>
        <v>48271.098911689813</v>
      </c>
      <c r="T62" s="167" t="str">
        <f ca="1">IF(Table1[[#This Row],[TGL. PENSIUN ( usia )]]&lt;&gt;0,TEXT(Table1[[#This Row],[TGL. PENSIUN ( usia )]],"yyyy"),"")</f>
        <v>2032</v>
      </c>
      <c r="U62" s="166">
        <f ca="1">IF(AND(Table1[[#This Row],[TGL. PENSIUN (usia)]]&lt;&gt;"",Table1[[#This Row],[TGL. PENSIUN (usia)]]&lt;&gt;"USIA SALAH"),IF(tglAcuan&lt;&gt;0,(INT(CONVERT(VLOOKUP(Table1[[#This Row],[JABATAN]],tbl_refJabatan,4,FALSE),"yr","day")-CONVERT(DATEDIF(H62,tglAcuan,"y"),"yr","day"))),(INT(CONVERT(VLOOKUP(Table1[[#This Row],[JABATAN]],tbl_refJabatan,4,FALSE),"yr","day")-CONVERT(DATEDIF(H62,NOW(),"y"),"yr","day")))),"")</f>
        <v>2922</v>
      </c>
      <c r="V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Row],[JABATAN]],tbl_refJabatan,6,FALSE),"yr","day")-CONVERT(DATEDIF(H62,tglAcuan,"y"),"yr","day"))),(NOW()+(CONVERT(VLOOKUP(Table1[[#This Row],[JABATAN]],tbl_refJabatan,6,FALSE),"yr","day")-CONVERT(DATEDIF(H62,NOW(),"y"),"yr","day")))),"Usia Salah"),"")</f>
        <v>46810.098911689813</v>
      </c>
      <c r="W62" s="167" t="str">
        <f ca="1">IF(Table1[[#This Row],[TGL.PENSIUN (usia)]]&lt;&gt;0,TEXT(Table1[[#This Row],[TGL.PENSIUN (usia)]],"yyyy"),"")</f>
        <v>2028</v>
      </c>
      <c r="X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Row],[JABATAN]],tbl_refJabatan,7,FALSE),"yr","day")-CONVERT(DATEDIF(M62,tglAcuan,"y"),"yr","day"))),(NOW()+(CONVERT(VLOOKUP(Table1[[#This Row],[JABATAN]],tbl_refJabatan,7,FALSE),"yr","day")-CONVERT(DATEDIF(M62,NOW(),"y"),"yr","day")))),"tgl SK salah"),"")</f>
        <v>50827.848911689813</v>
      </c>
      <c r="Y62" s="167" t="str">
        <f ca="1">IF(Table1[[#This Row],[TGL. PENSIUN (jabatan)]]&lt;&gt;0,TEXT(Table1[[#This Row],[TGL. PENSIUN (jabatan)]],"yyyy"),"")</f>
        <v>2039</v>
      </c>
      <c r="Z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Row],[JABATAN]],tbl_refJabatan,8,FALSE),"yr","day")-CONVERT(DATEDIF(H62,tglAcuan,"y"),"yr","day"))),(NOW()+(CONVERT(VLOOKUP(Table1[[#This Row],[JABATAN]],tbl_refJabatan,8,FALSE),"yr","day")-CONVERT(DATEDIF(H62,NOW(),"y"),"yr","day")))),"Usia Salah"),"")</f>
        <v>46810.098911689813</v>
      </c>
      <c r="AA62" s="167" t="str">
        <f ca="1">IF(Table1[[#This Row],[TGL.PENSIUN (usia )]]&lt;&gt;0,TEXT(Table1[[#This Row],[TGL.PENSIUN (usia )]],"yyyy"),"")</f>
        <v>2028</v>
      </c>
      <c r="AB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Row],[JABATAN]],tbl_refJabatan,9,FALSE),"yr","day")-CONVERT(DATEDIF(M62,tglAcuan,"y"),"yr","day"))),(NOW()+(CONVERT(VLOOKUP(Table1[[#This Row],[JABATAN]],tbl_refJabatan,9,FALSE),"yr","day")-CONVERT(DATEDIF(M62,NOW(),"y"),"yr","day")))),"tgl SK salah"),"")</f>
        <v>50827.848911689813</v>
      </c>
      <c r="AC62" s="167" t="str">
        <f ca="1">IF(Table1[[#This Row],[TGL. PENSIUN (jabatan )]]&lt;&gt;0,TEXT(Table1[[#This Row],[TGL. PENSIUN (jabatan )]],"yyyy"),"")</f>
        <v>2039</v>
      </c>
      <c r="AD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" spans="1:30" s="53" customFormat="1" ht="21.75" customHeight="1" x14ac:dyDescent="0.25">
      <c r="A63" s="43">
        <f t="shared" si="1"/>
        <v>58</v>
      </c>
      <c r="B63" s="44" t="s">
        <v>37</v>
      </c>
      <c r="C63" s="44" t="s">
        <v>141</v>
      </c>
      <c r="D63" s="45" t="s">
        <v>63</v>
      </c>
      <c r="E63" s="73" t="s">
        <v>152</v>
      </c>
      <c r="F63" s="43" t="s">
        <v>50</v>
      </c>
      <c r="G63" s="63" t="s">
        <v>42</v>
      </c>
      <c r="H63" s="71">
        <v>26118</v>
      </c>
      <c r="I63" s="45"/>
      <c r="J63" s="48"/>
      <c r="K63" s="63" t="s">
        <v>93</v>
      </c>
      <c r="L63" s="63" t="s">
        <v>153</v>
      </c>
      <c r="M63" s="71">
        <v>40877</v>
      </c>
      <c r="N63" s="52" t="str">
        <f t="shared" ca="1" si="0"/>
        <v>52 Tahun 7 Bulan 23 hari</v>
      </c>
      <c r="O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28 Hari </v>
      </c>
      <c r="P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Row],[JABATAN]],tbl_refJabatan,2,FALSE),"yr","day")-CONVERT(DATEDIF(H63,tglAcuan,"y"),"yr","day"))),(NOW()+(CONVERT(VLOOKUP(Table1[[#This Row],[JABATAN]],tbl_refJabatan,2,FALSE),"yr","day")-CONVERT(DATEDIF(H63,NOW(),"y"),"yr","day")))),"Usia Salah"),"")</f>
        <v>48271.098911689813</v>
      </c>
      <c r="Q63" s="167" t="str">
        <f ca="1">IF(Table1[[#This Row],[TGL. PENSIUN (usia)]]&lt;&gt;0,TEXT(Table1[[#This Row],[TGL. PENSIUN (usia)]],"yyyy"),"")</f>
        <v>2032</v>
      </c>
      <c r="R63" s="166">
        <f ca="1">IF(AND(Table1[[#This Row],[TGL. PENSIUN (usia)]]&lt;&gt;"",Table1[[#This Row],[TGL. PENSIUN (usia)]]&lt;&gt;"USIA SALAH"),IF(tglAcuan&lt;&gt;0,(INT(CONVERT(VLOOKUP(Table1[[#This Row],[JABATAN]],tbl_refJabatan,2,FALSE),"yr","day")-CONVERT(DATEDIF(H63,tglAcuan,"y"),"yr","day"))),(INT(CONVERT(VLOOKUP(Table1[[#This Row],[JABATAN]],tbl_refJabatan,2,FALSE),"yr","day")-CONVERT(DATEDIF(H63,NOW(),"y"),"yr","day")))),"")</f>
        <v>2922</v>
      </c>
      <c r="S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Row],[JABATAN]],tbl_refJabatan,4,FALSE),"yr","day")-CONVERT(DATEDIF(H63,tglAcuan,"y"),"yr","day"))),(NOW()+(CONVERT(VLOOKUP(Table1[[#This Row],[JABATAN]],tbl_refJabatan,4,FALSE),"yr","day")-CONVERT(DATEDIF(H63,NOW(),"y"),"yr","day")))),"Usia Salah"),"")</f>
        <v>33661.098911689813</v>
      </c>
      <c r="T63" s="167" t="str">
        <f ca="1">IF(Table1[[#This Row],[TGL. PENSIUN ( usia )]]&lt;&gt;0,TEXT(Table1[[#This Row],[TGL. PENSIUN ( usia )]],"yyyy"),"")</f>
        <v>1992</v>
      </c>
      <c r="U63" s="166">
        <f ca="1">IF(AND(Table1[[#This Row],[TGL. PENSIUN (usia)]]&lt;&gt;"",Table1[[#This Row],[TGL. PENSIUN (usia)]]&lt;&gt;"USIA SALAH"),IF(tglAcuan&lt;&gt;0,(INT(CONVERT(VLOOKUP(Table1[[#This Row],[JABATAN]],tbl_refJabatan,4,FALSE),"yr","day")-CONVERT(DATEDIF(H63,tglAcuan,"y"),"yr","day"))),(INT(CONVERT(VLOOKUP(Table1[[#This Row],[JABATAN]],tbl_refJabatan,4,FALSE),"yr","day")-CONVERT(DATEDIF(H63,NOW(),"y"),"yr","day")))),"")</f>
        <v>-11688</v>
      </c>
      <c r="V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Row],[JABATAN]],tbl_refJabatan,6,FALSE),"yr","day")-CONVERT(DATEDIF(H63,tglAcuan,"y"),"yr","day"))),(NOW()+(CONVERT(VLOOKUP(Table1[[#This Row],[JABATAN]],tbl_refJabatan,6,FALSE),"yr","day")-CONVERT(DATEDIF(H63,NOW(),"y"),"yr","day")))),"Usia Salah"),"")</f>
        <v>26356.098911689813</v>
      </c>
      <c r="W63" s="167" t="str">
        <f ca="1">IF(Table1[[#This Row],[TGL.PENSIUN (usia)]]&lt;&gt;0,TEXT(Table1[[#This Row],[TGL.PENSIUN (usia)]],"yyyy"),"")</f>
        <v>1972</v>
      </c>
      <c r="X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Row],[JABATAN]],tbl_refJabatan,7,FALSE),"yr","day")-CONVERT(DATEDIF(M63,tglAcuan,"y"),"yr","day"))),(NOW()+(CONVERT(VLOOKUP(Table1[[#This Row],[JABATAN]],tbl_refJabatan,7,FALSE),"yr","day")-CONVERT(DATEDIF(M63,NOW(),"y"),"yr","day")))),"tgl SK salah"),"")</f>
        <v>62881.098911689813</v>
      </c>
      <c r="Y63" s="167" t="str">
        <f ca="1">IF(Table1[[#This Row],[TGL. PENSIUN (jabatan)]]&lt;&gt;0,TEXT(Table1[[#This Row],[TGL. PENSIUN (jabatan)]],"yyyy"),"")</f>
        <v>2072</v>
      </c>
      <c r="Z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Row],[JABATAN]],tbl_refJabatan,8,FALSE),"yr","day")-CONVERT(DATEDIF(H63,tglAcuan,"y"),"yr","day"))),(NOW()+(CONVERT(VLOOKUP(Table1[[#This Row],[JABATAN]],tbl_refJabatan,8,FALSE),"yr","day")-CONVERT(DATEDIF(H63,NOW(),"y"),"yr","day")))),"Usia Salah"),"")</f>
        <v>48271.098911689813</v>
      </c>
      <c r="AA63" s="167" t="str">
        <f ca="1">IF(Table1[[#This Row],[TGL.PENSIUN (usia )]]&lt;&gt;0,TEXT(Table1[[#This Row],[TGL.PENSIUN (usia )]],"yyyy"),"")</f>
        <v>2032</v>
      </c>
      <c r="AB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Row],[JABATAN]],tbl_refJabatan,9,FALSE),"yr","day")-CONVERT(DATEDIF(M63,tglAcuan,"y"),"yr","day"))),(NOW()+(CONVERT(VLOOKUP(Table1[[#This Row],[JABATAN]],tbl_refJabatan,9,FALSE),"yr","day")-CONVERT(DATEDIF(M63,NOW(),"y"),"yr","day")))),"tgl SK salah"),"")</f>
        <v>46444.848911689813</v>
      </c>
      <c r="AC63" s="167" t="str">
        <f ca="1">IF(Table1[[#This Row],[TGL. PENSIUN (jabatan )]]&lt;&gt;0,TEXT(Table1[[#This Row],[TGL. PENSIUN (jabatan )]],"yyyy"),"")</f>
        <v>2027</v>
      </c>
      <c r="AD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" spans="1:30" s="53" customFormat="1" ht="21.75" customHeight="1" x14ac:dyDescent="0.25">
      <c r="A64" s="43">
        <f t="shared" si="1"/>
        <v>59</v>
      </c>
      <c r="B64" s="44" t="s">
        <v>37</v>
      </c>
      <c r="C64" s="44" t="s">
        <v>141</v>
      </c>
      <c r="D64" s="45" t="s">
        <v>63</v>
      </c>
      <c r="E64" s="59" t="s">
        <v>154</v>
      </c>
      <c r="F64" s="43" t="s">
        <v>41</v>
      </c>
      <c r="G64" s="63" t="s">
        <v>42</v>
      </c>
      <c r="H64" s="71">
        <v>22071</v>
      </c>
      <c r="I64" s="45"/>
      <c r="J64" s="48"/>
      <c r="K64" s="63" t="s">
        <v>43</v>
      </c>
      <c r="L64" s="63" t="s">
        <v>155</v>
      </c>
      <c r="M64" s="71">
        <v>39457</v>
      </c>
      <c r="N64" s="52" t="str">
        <f t="shared" ca="1" si="0"/>
        <v>63 Tahun 8 Bulan 23 hari</v>
      </c>
      <c r="O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17 Hari </v>
      </c>
      <c r="P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Row],[JABATAN]],tbl_refJabatan,2,FALSE),"yr","day")-CONVERT(DATEDIF(H64,tglAcuan,"y"),"yr","day"))),(NOW()+(CONVERT(VLOOKUP(Table1[[#This Row],[JABATAN]],tbl_refJabatan,2,FALSE),"yr","day")-CONVERT(DATEDIF(H64,NOW(),"y"),"yr","day")))),"Usia Salah"),"")</f>
        <v>44253.348911689813</v>
      </c>
      <c r="Q64" s="167" t="str">
        <f ca="1">IF(Table1[[#This Row],[TGL. PENSIUN (usia)]]&lt;&gt;0,TEXT(Table1[[#This Row],[TGL. PENSIUN (usia)]],"yyyy"),"")</f>
        <v>2021</v>
      </c>
      <c r="R64" s="166">
        <f ca="1">IF(AND(Table1[[#This Row],[TGL. PENSIUN (usia)]]&lt;&gt;"",Table1[[#This Row],[TGL. PENSIUN (usia)]]&lt;&gt;"USIA SALAH"),IF(tglAcuan&lt;&gt;0,(INT(CONVERT(VLOOKUP(Table1[[#This Row],[JABATAN]],tbl_refJabatan,2,FALSE),"yr","day")-CONVERT(DATEDIF(H64,tglAcuan,"y"),"yr","day"))),(INT(CONVERT(VLOOKUP(Table1[[#This Row],[JABATAN]],tbl_refJabatan,2,FALSE),"yr","day")-CONVERT(DATEDIF(H64,NOW(),"y"),"yr","day")))),"")</f>
        <v>-1096</v>
      </c>
      <c r="S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Row],[JABATAN]],tbl_refJabatan,4,FALSE),"yr","day")-CONVERT(DATEDIF(H64,tglAcuan,"y"),"yr","day"))),(NOW()+(CONVERT(VLOOKUP(Table1[[#This Row],[JABATAN]],tbl_refJabatan,4,FALSE),"yr","day")-CONVERT(DATEDIF(H64,NOW(),"y"),"yr","day")))),"Usia Salah"),"")</f>
        <v>29643.348911689813</v>
      </c>
      <c r="T64" s="167" t="str">
        <f ca="1">IF(Table1[[#This Row],[TGL. PENSIUN ( usia )]]&lt;&gt;0,TEXT(Table1[[#This Row],[TGL. PENSIUN ( usia )]],"yyyy"),"")</f>
        <v>1981</v>
      </c>
      <c r="U64" s="166">
        <f ca="1">IF(AND(Table1[[#This Row],[TGL. PENSIUN (usia)]]&lt;&gt;"",Table1[[#This Row],[TGL. PENSIUN (usia)]]&lt;&gt;"USIA SALAH"),IF(tglAcuan&lt;&gt;0,(INT(CONVERT(VLOOKUP(Table1[[#This Row],[JABATAN]],tbl_refJabatan,4,FALSE),"yr","day")-CONVERT(DATEDIF(H64,tglAcuan,"y"),"yr","day"))),(INT(CONVERT(VLOOKUP(Table1[[#This Row],[JABATAN]],tbl_refJabatan,4,FALSE),"yr","day")-CONVERT(DATEDIF(H64,NOW(),"y"),"yr","day")))),"")</f>
        <v>-15706</v>
      </c>
      <c r="V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Row],[JABATAN]],tbl_refJabatan,6,FALSE),"yr","day")-CONVERT(DATEDIF(H64,tglAcuan,"y"),"yr","day"))),(NOW()+(CONVERT(VLOOKUP(Table1[[#This Row],[JABATAN]],tbl_refJabatan,6,FALSE),"yr","day")-CONVERT(DATEDIF(H64,NOW(),"y"),"yr","day")))),"Usia Salah"),"")</f>
        <v>22338.348911689813</v>
      </c>
      <c r="W64" s="167" t="str">
        <f ca="1">IF(Table1[[#This Row],[TGL.PENSIUN (usia)]]&lt;&gt;0,TEXT(Table1[[#This Row],[TGL.PENSIUN (usia)]],"yyyy"),"")</f>
        <v>1961</v>
      </c>
      <c r="X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Row],[JABATAN]],tbl_refJabatan,7,FALSE),"yr","day")-CONVERT(DATEDIF(M64,tglAcuan,"y"),"yr","day"))),(NOW()+(CONVERT(VLOOKUP(Table1[[#This Row],[JABATAN]],tbl_refJabatan,7,FALSE),"yr","day")-CONVERT(DATEDIF(M64,NOW(),"y"),"yr","day")))),"tgl SK salah"),"")</f>
        <v>61420.098911689813</v>
      </c>
      <c r="Y64" s="167" t="str">
        <f ca="1">IF(Table1[[#This Row],[TGL. PENSIUN (jabatan)]]&lt;&gt;0,TEXT(Table1[[#This Row],[TGL. PENSIUN (jabatan)]],"yyyy"),"")</f>
        <v>2068</v>
      </c>
      <c r="Z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Row],[JABATAN]],tbl_refJabatan,8,FALSE),"yr","day")-CONVERT(DATEDIF(H64,tglAcuan,"y"),"yr","day"))),(NOW()+(CONVERT(VLOOKUP(Table1[[#This Row],[JABATAN]],tbl_refJabatan,8,FALSE),"yr","day")-CONVERT(DATEDIF(H64,NOW(),"y"),"yr","day")))),"Usia Salah"),"")</f>
        <v>44253.348911689813</v>
      </c>
      <c r="AA64" s="167" t="str">
        <f ca="1">IF(Table1[[#This Row],[TGL.PENSIUN (usia )]]&lt;&gt;0,TEXT(Table1[[#This Row],[TGL.PENSIUN (usia )]],"yyyy"),"")</f>
        <v>2021</v>
      </c>
      <c r="AB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Row],[JABATAN]],tbl_refJabatan,9,FALSE),"yr","day")-CONVERT(DATEDIF(M64,tglAcuan,"y"),"yr","day"))),(NOW()+(CONVERT(VLOOKUP(Table1[[#This Row],[JABATAN]],tbl_refJabatan,9,FALSE),"yr","day")-CONVERT(DATEDIF(M64,NOW(),"y"),"yr","day")))),"tgl SK salah"),"")</f>
        <v>44983.848911689813</v>
      </c>
      <c r="AC64" s="167" t="str">
        <f ca="1">IF(Table1[[#This Row],[TGL. PENSIUN (jabatan )]]&lt;&gt;0,TEXT(Table1[[#This Row],[TGL. PENSIUN (jabatan )]],"yyyy"),"")</f>
        <v>2023</v>
      </c>
      <c r="AD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" spans="1:30" s="53" customFormat="1" ht="21.75" customHeight="1" x14ac:dyDescent="0.25">
      <c r="A65" s="43">
        <f t="shared" si="1"/>
        <v>60</v>
      </c>
      <c r="B65" s="44" t="s">
        <v>37</v>
      </c>
      <c r="C65" s="44" t="s">
        <v>141</v>
      </c>
      <c r="D65" s="45" t="s">
        <v>63</v>
      </c>
      <c r="E65" s="59" t="s">
        <v>156</v>
      </c>
      <c r="F65" s="43" t="s">
        <v>41</v>
      </c>
      <c r="G65" s="63" t="s">
        <v>42</v>
      </c>
      <c r="H65" s="71">
        <v>24567</v>
      </c>
      <c r="I65" s="45"/>
      <c r="J65" s="48"/>
      <c r="K65" s="63" t="s">
        <v>43</v>
      </c>
      <c r="L65" s="63" t="s">
        <v>157</v>
      </c>
      <c r="M65" s="71">
        <v>43465</v>
      </c>
      <c r="N65" s="52" t="str">
        <f t="shared" ca="1" si="0"/>
        <v>56 Tahun 10 Bulan 22 hari</v>
      </c>
      <c r="O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Row],[JABATAN]],tbl_refJabatan,2,FALSE),"yr","day")-CONVERT(DATEDIF(H65,tglAcuan,"y"),"yr","day"))),(NOW()+(CONVERT(VLOOKUP(Table1[[#This Row],[JABATAN]],tbl_refJabatan,2,FALSE),"yr","day")-CONVERT(DATEDIF(H65,NOW(),"y"),"yr","day")))),"Usia Salah"),"")</f>
        <v>46810.098911689813</v>
      </c>
      <c r="Q65" s="167" t="str">
        <f ca="1">IF(Table1[[#This Row],[TGL. PENSIUN (usia)]]&lt;&gt;0,TEXT(Table1[[#This Row],[TGL. PENSIUN (usia)]],"yyyy"),"")</f>
        <v>2028</v>
      </c>
      <c r="R65" s="166">
        <f ca="1">IF(AND(Table1[[#This Row],[TGL. PENSIUN (usia)]]&lt;&gt;"",Table1[[#This Row],[TGL. PENSIUN (usia)]]&lt;&gt;"USIA SALAH"),IF(tglAcuan&lt;&gt;0,(INT(CONVERT(VLOOKUP(Table1[[#This Row],[JABATAN]],tbl_refJabatan,2,FALSE),"yr","day")-CONVERT(DATEDIF(H65,tglAcuan,"y"),"yr","day"))),(INT(CONVERT(VLOOKUP(Table1[[#This Row],[JABATAN]],tbl_refJabatan,2,FALSE),"yr","day")-CONVERT(DATEDIF(H65,NOW(),"y"),"yr","day")))),"")</f>
        <v>1461</v>
      </c>
      <c r="S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Row],[JABATAN]],tbl_refJabatan,4,FALSE),"yr","day")-CONVERT(DATEDIF(H65,tglAcuan,"y"),"yr","day"))),(NOW()+(CONVERT(VLOOKUP(Table1[[#This Row],[JABATAN]],tbl_refJabatan,4,FALSE),"yr","day")-CONVERT(DATEDIF(H65,NOW(),"y"),"yr","day")))),"Usia Salah"),"")</f>
        <v>32200.098911689813</v>
      </c>
      <c r="T65" s="167" t="str">
        <f ca="1">IF(Table1[[#This Row],[TGL. PENSIUN ( usia )]]&lt;&gt;0,TEXT(Table1[[#This Row],[TGL. PENSIUN ( usia )]],"yyyy"),"")</f>
        <v>1988</v>
      </c>
      <c r="U65" s="166">
        <f ca="1">IF(AND(Table1[[#This Row],[TGL. PENSIUN (usia)]]&lt;&gt;"",Table1[[#This Row],[TGL. PENSIUN (usia)]]&lt;&gt;"USIA SALAH"),IF(tglAcuan&lt;&gt;0,(INT(CONVERT(VLOOKUP(Table1[[#This Row],[JABATAN]],tbl_refJabatan,4,FALSE),"yr","day")-CONVERT(DATEDIF(H65,tglAcuan,"y"),"yr","day"))),(INT(CONVERT(VLOOKUP(Table1[[#This Row],[JABATAN]],tbl_refJabatan,4,FALSE),"yr","day")-CONVERT(DATEDIF(H65,NOW(),"y"),"yr","day")))),"")</f>
        <v>-13149</v>
      </c>
      <c r="V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Row],[JABATAN]],tbl_refJabatan,6,FALSE),"yr","day")-CONVERT(DATEDIF(H65,tglAcuan,"y"),"yr","day"))),(NOW()+(CONVERT(VLOOKUP(Table1[[#This Row],[JABATAN]],tbl_refJabatan,6,FALSE),"yr","day")-CONVERT(DATEDIF(H65,NOW(),"y"),"yr","day")))),"Usia Salah"),"")</f>
        <v>24895.098911689813</v>
      </c>
      <c r="W65" s="167" t="str">
        <f ca="1">IF(Table1[[#This Row],[TGL.PENSIUN (usia)]]&lt;&gt;0,TEXT(Table1[[#This Row],[TGL.PENSIUN (usia)]],"yyyy"),"")</f>
        <v>1968</v>
      </c>
      <c r="X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Row],[JABATAN]],tbl_refJabatan,7,FALSE),"yr","day")-CONVERT(DATEDIF(M65,tglAcuan,"y"),"yr","day"))),(NOW()+(CONVERT(VLOOKUP(Table1[[#This Row],[JABATAN]],tbl_refJabatan,7,FALSE),"yr","day")-CONVERT(DATEDIF(M65,NOW(),"y"),"yr","day")))),"tgl SK salah"),"")</f>
        <v>65437.848911689813</v>
      </c>
      <c r="Y65" s="167" t="str">
        <f ca="1">IF(Table1[[#This Row],[TGL. PENSIUN (jabatan)]]&lt;&gt;0,TEXT(Table1[[#This Row],[TGL. PENSIUN (jabatan)]],"yyyy"),"")</f>
        <v>2079</v>
      </c>
      <c r="Z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Row],[JABATAN]],tbl_refJabatan,8,FALSE),"yr","day")-CONVERT(DATEDIF(H65,tglAcuan,"y"),"yr","day"))),(NOW()+(CONVERT(VLOOKUP(Table1[[#This Row],[JABATAN]],tbl_refJabatan,8,FALSE),"yr","day")-CONVERT(DATEDIF(H65,NOW(),"y"),"yr","day")))),"Usia Salah"),"")</f>
        <v>46810.098911689813</v>
      </c>
      <c r="AA65" s="167" t="str">
        <f ca="1">IF(Table1[[#This Row],[TGL.PENSIUN (usia )]]&lt;&gt;0,TEXT(Table1[[#This Row],[TGL.PENSIUN (usia )]],"yyyy"),"")</f>
        <v>2028</v>
      </c>
      <c r="AB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Row],[JABATAN]],tbl_refJabatan,9,FALSE),"yr","day")-CONVERT(DATEDIF(M65,tglAcuan,"y"),"yr","day"))),(NOW()+(CONVERT(VLOOKUP(Table1[[#This Row],[JABATAN]],tbl_refJabatan,9,FALSE),"yr","day")-CONVERT(DATEDIF(M65,NOW(),"y"),"yr","day")))),"tgl SK salah"),"")</f>
        <v>49001.598911689813</v>
      </c>
      <c r="AC65" s="167" t="str">
        <f ca="1">IF(Table1[[#This Row],[TGL. PENSIUN (jabatan )]]&lt;&gt;0,TEXT(Table1[[#This Row],[TGL. PENSIUN (jabatan )]],"yyyy"),"")</f>
        <v>2034</v>
      </c>
      <c r="AD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" spans="1:30" s="53" customFormat="1" ht="21.75" customHeight="1" x14ac:dyDescent="0.25">
      <c r="A66" s="43">
        <f t="shared" si="1"/>
        <v>61</v>
      </c>
      <c r="B66" s="44" t="s">
        <v>37</v>
      </c>
      <c r="C66" s="44" t="s">
        <v>141</v>
      </c>
      <c r="D66" s="45" t="s">
        <v>63</v>
      </c>
      <c r="E66" s="59" t="s">
        <v>158</v>
      </c>
      <c r="F66" s="43" t="s">
        <v>41</v>
      </c>
      <c r="G66" s="63" t="s">
        <v>42</v>
      </c>
      <c r="H66" s="71">
        <v>25175</v>
      </c>
      <c r="I66" s="45"/>
      <c r="J66" s="48"/>
      <c r="K66" s="63" t="s">
        <v>43</v>
      </c>
      <c r="L66" s="63" t="s">
        <v>153</v>
      </c>
      <c r="M66" s="71">
        <v>40877</v>
      </c>
      <c r="N66" s="52" t="str">
        <f t="shared" ca="1" si="0"/>
        <v>55 Tahun 2 Bulan 24 hari</v>
      </c>
      <c r="O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28 Hari </v>
      </c>
      <c r="P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Row],[JABATAN]],tbl_refJabatan,2,FALSE),"yr","day")-CONVERT(DATEDIF(H66,tglAcuan,"y"),"yr","day"))),(NOW()+(CONVERT(VLOOKUP(Table1[[#This Row],[JABATAN]],tbl_refJabatan,2,FALSE),"yr","day")-CONVERT(DATEDIF(H66,NOW(),"y"),"yr","day")))),"Usia Salah"),"")</f>
        <v>47175.348911689813</v>
      </c>
      <c r="Q66" s="167" t="str">
        <f ca="1">IF(Table1[[#This Row],[TGL. PENSIUN (usia)]]&lt;&gt;0,TEXT(Table1[[#This Row],[TGL. PENSIUN (usia)]],"yyyy"),"")</f>
        <v>2029</v>
      </c>
      <c r="R66" s="166">
        <f ca="1">IF(AND(Table1[[#This Row],[TGL. PENSIUN (usia)]]&lt;&gt;"",Table1[[#This Row],[TGL. PENSIUN (usia)]]&lt;&gt;"USIA SALAH"),IF(tglAcuan&lt;&gt;0,(INT(CONVERT(VLOOKUP(Table1[[#This Row],[JABATAN]],tbl_refJabatan,2,FALSE),"yr","day")-CONVERT(DATEDIF(H66,tglAcuan,"y"),"yr","day"))),(INT(CONVERT(VLOOKUP(Table1[[#This Row],[JABATAN]],tbl_refJabatan,2,FALSE),"yr","day")-CONVERT(DATEDIF(H66,NOW(),"y"),"yr","day")))),"")</f>
        <v>1826</v>
      </c>
      <c r="S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Row],[JABATAN]],tbl_refJabatan,4,FALSE),"yr","day")-CONVERT(DATEDIF(H66,tglAcuan,"y"),"yr","day"))),(NOW()+(CONVERT(VLOOKUP(Table1[[#This Row],[JABATAN]],tbl_refJabatan,4,FALSE),"yr","day")-CONVERT(DATEDIF(H66,NOW(),"y"),"yr","day")))),"Usia Salah"),"")</f>
        <v>32565.348911689813</v>
      </c>
      <c r="T66" s="167" t="str">
        <f ca="1">IF(Table1[[#This Row],[TGL. PENSIUN ( usia )]]&lt;&gt;0,TEXT(Table1[[#This Row],[TGL. PENSIUN ( usia )]],"yyyy"),"")</f>
        <v>1989</v>
      </c>
      <c r="U66" s="166">
        <f ca="1">IF(AND(Table1[[#This Row],[TGL. PENSIUN (usia)]]&lt;&gt;"",Table1[[#This Row],[TGL. PENSIUN (usia)]]&lt;&gt;"USIA SALAH"),IF(tglAcuan&lt;&gt;0,(INT(CONVERT(VLOOKUP(Table1[[#This Row],[JABATAN]],tbl_refJabatan,4,FALSE),"yr","day")-CONVERT(DATEDIF(H66,tglAcuan,"y"),"yr","day"))),(INT(CONVERT(VLOOKUP(Table1[[#This Row],[JABATAN]],tbl_refJabatan,4,FALSE),"yr","day")-CONVERT(DATEDIF(H66,NOW(),"y"),"yr","day")))),"")</f>
        <v>-12784</v>
      </c>
      <c r="V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Row],[JABATAN]],tbl_refJabatan,6,FALSE),"yr","day")-CONVERT(DATEDIF(H66,tglAcuan,"y"),"yr","day"))),(NOW()+(CONVERT(VLOOKUP(Table1[[#This Row],[JABATAN]],tbl_refJabatan,6,FALSE),"yr","day")-CONVERT(DATEDIF(H66,NOW(),"y"),"yr","day")))),"Usia Salah"),"")</f>
        <v>25260.348911689813</v>
      </c>
      <c r="W66" s="167" t="str">
        <f ca="1">IF(Table1[[#This Row],[TGL.PENSIUN (usia)]]&lt;&gt;0,TEXT(Table1[[#This Row],[TGL.PENSIUN (usia)]],"yyyy"),"")</f>
        <v>1969</v>
      </c>
      <c r="X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Row],[JABATAN]],tbl_refJabatan,7,FALSE),"yr","day")-CONVERT(DATEDIF(M66,tglAcuan,"y"),"yr","day"))),(NOW()+(CONVERT(VLOOKUP(Table1[[#This Row],[JABATAN]],tbl_refJabatan,7,FALSE),"yr","day")-CONVERT(DATEDIF(M66,NOW(),"y"),"yr","day")))),"tgl SK salah"),"")</f>
        <v>62881.098911689813</v>
      </c>
      <c r="Y66" s="167" t="str">
        <f ca="1">IF(Table1[[#This Row],[TGL. PENSIUN (jabatan)]]&lt;&gt;0,TEXT(Table1[[#This Row],[TGL. PENSIUN (jabatan)]],"yyyy"),"")</f>
        <v>2072</v>
      </c>
      <c r="Z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Row],[JABATAN]],tbl_refJabatan,8,FALSE),"yr","day")-CONVERT(DATEDIF(H66,tglAcuan,"y"),"yr","day"))),(NOW()+(CONVERT(VLOOKUP(Table1[[#This Row],[JABATAN]],tbl_refJabatan,8,FALSE),"yr","day")-CONVERT(DATEDIF(H66,NOW(),"y"),"yr","day")))),"Usia Salah"),"")</f>
        <v>47175.348911689813</v>
      </c>
      <c r="AA66" s="167" t="str">
        <f ca="1">IF(Table1[[#This Row],[TGL.PENSIUN (usia )]]&lt;&gt;0,TEXT(Table1[[#This Row],[TGL.PENSIUN (usia )]],"yyyy"),"")</f>
        <v>2029</v>
      </c>
      <c r="AB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Row],[JABATAN]],tbl_refJabatan,9,FALSE),"yr","day")-CONVERT(DATEDIF(M66,tglAcuan,"y"),"yr","day"))),(NOW()+(CONVERT(VLOOKUP(Table1[[#This Row],[JABATAN]],tbl_refJabatan,9,FALSE),"yr","day")-CONVERT(DATEDIF(M66,NOW(),"y"),"yr","day")))),"tgl SK salah"),"")</f>
        <v>46444.848911689813</v>
      </c>
      <c r="AC66" s="167" t="str">
        <f ca="1">IF(Table1[[#This Row],[TGL. PENSIUN (jabatan )]]&lt;&gt;0,TEXT(Table1[[#This Row],[TGL. PENSIUN (jabatan )]],"yyyy"),"")</f>
        <v>2027</v>
      </c>
      <c r="AD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" spans="1:30" s="53" customFormat="1" ht="21.75" customHeight="1" x14ac:dyDescent="0.25">
      <c r="A67" s="43">
        <f t="shared" si="1"/>
        <v>62</v>
      </c>
      <c r="B67" s="44" t="s">
        <v>37</v>
      </c>
      <c r="C67" s="44" t="s">
        <v>141</v>
      </c>
      <c r="D67" s="45" t="s">
        <v>63</v>
      </c>
      <c r="E67" s="59" t="s">
        <v>159</v>
      </c>
      <c r="F67" s="43" t="s">
        <v>41</v>
      </c>
      <c r="G67" s="63" t="s">
        <v>42</v>
      </c>
      <c r="H67" s="71">
        <v>25703</v>
      </c>
      <c r="I67" s="45"/>
      <c r="J67" s="48"/>
      <c r="K67" s="63" t="s">
        <v>93</v>
      </c>
      <c r="L67" s="63" t="s">
        <v>153</v>
      </c>
      <c r="M67" s="71">
        <v>40877</v>
      </c>
      <c r="N67" s="52" t="str">
        <f t="shared" ca="1" si="0"/>
        <v>53 Tahun 9 Bulan 12 hari</v>
      </c>
      <c r="O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28 Hari </v>
      </c>
      <c r="P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Row],[JABATAN]],tbl_refJabatan,2,FALSE),"yr","day")-CONVERT(DATEDIF(H67,tglAcuan,"y"),"yr","day"))),(NOW()+(CONVERT(VLOOKUP(Table1[[#This Row],[JABATAN]],tbl_refJabatan,2,FALSE),"yr","day")-CONVERT(DATEDIF(H67,NOW(),"y"),"yr","day")))),"Usia Salah"),"")</f>
        <v>47905.848911689813</v>
      </c>
      <c r="Q67" s="167" t="str">
        <f ca="1">IF(Table1[[#This Row],[TGL. PENSIUN (usia)]]&lt;&gt;0,TEXT(Table1[[#This Row],[TGL. PENSIUN (usia)]],"yyyy"),"")</f>
        <v>2031</v>
      </c>
      <c r="R67" s="166">
        <f ca="1">IF(AND(Table1[[#This Row],[TGL. PENSIUN (usia)]]&lt;&gt;"",Table1[[#This Row],[TGL. PENSIUN (usia)]]&lt;&gt;"USIA SALAH"),IF(tglAcuan&lt;&gt;0,(INT(CONVERT(VLOOKUP(Table1[[#This Row],[JABATAN]],tbl_refJabatan,2,FALSE),"yr","day")-CONVERT(DATEDIF(H67,tglAcuan,"y"),"yr","day"))),(INT(CONVERT(VLOOKUP(Table1[[#This Row],[JABATAN]],tbl_refJabatan,2,FALSE),"yr","day")-CONVERT(DATEDIF(H67,NOW(),"y"),"yr","day")))),"")</f>
        <v>2556</v>
      </c>
      <c r="S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Row],[JABATAN]],tbl_refJabatan,4,FALSE),"yr","day")-CONVERT(DATEDIF(H67,tglAcuan,"y"),"yr","day"))),(NOW()+(CONVERT(VLOOKUP(Table1[[#This Row],[JABATAN]],tbl_refJabatan,4,FALSE),"yr","day")-CONVERT(DATEDIF(H67,NOW(),"y"),"yr","day")))),"Usia Salah"),"")</f>
        <v>33295.848911689813</v>
      </c>
      <c r="T67" s="167" t="str">
        <f ca="1">IF(Table1[[#This Row],[TGL. PENSIUN ( usia )]]&lt;&gt;0,TEXT(Table1[[#This Row],[TGL. PENSIUN ( usia )]],"yyyy"),"")</f>
        <v>1991</v>
      </c>
      <c r="U67" s="166">
        <f ca="1">IF(AND(Table1[[#This Row],[TGL. PENSIUN (usia)]]&lt;&gt;"",Table1[[#This Row],[TGL. PENSIUN (usia)]]&lt;&gt;"USIA SALAH"),IF(tglAcuan&lt;&gt;0,(INT(CONVERT(VLOOKUP(Table1[[#This Row],[JABATAN]],tbl_refJabatan,4,FALSE),"yr","day")-CONVERT(DATEDIF(H67,tglAcuan,"y"),"yr","day"))),(INT(CONVERT(VLOOKUP(Table1[[#This Row],[JABATAN]],tbl_refJabatan,4,FALSE),"yr","day")-CONVERT(DATEDIF(H67,NOW(),"y"),"yr","day")))),"")</f>
        <v>-12054</v>
      </c>
      <c r="V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Row],[JABATAN]],tbl_refJabatan,6,FALSE),"yr","day")-CONVERT(DATEDIF(H67,tglAcuan,"y"),"yr","day"))),(NOW()+(CONVERT(VLOOKUP(Table1[[#This Row],[JABATAN]],tbl_refJabatan,6,FALSE),"yr","day")-CONVERT(DATEDIF(H67,NOW(),"y"),"yr","day")))),"Usia Salah"),"")</f>
        <v>25990.848911689813</v>
      </c>
      <c r="W67" s="167" t="str">
        <f ca="1">IF(Table1[[#This Row],[TGL.PENSIUN (usia)]]&lt;&gt;0,TEXT(Table1[[#This Row],[TGL.PENSIUN (usia)]],"yyyy"),"")</f>
        <v>1971</v>
      </c>
      <c r="X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Row],[JABATAN]],tbl_refJabatan,7,FALSE),"yr","day")-CONVERT(DATEDIF(M67,tglAcuan,"y"),"yr","day"))),(NOW()+(CONVERT(VLOOKUP(Table1[[#This Row],[JABATAN]],tbl_refJabatan,7,FALSE),"yr","day")-CONVERT(DATEDIF(M67,NOW(),"y"),"yr","day")))),"tgl SK salah"),"")</f>
        <v>62881.098911689813</v>
      </c>
      <c r="Y67" s="167" t="str">
        <f ca="1">IF(Table1[[#This Row],[TGL. PENSIUN (jabatan)]]&lt;&gt;0,TEXT(Table1[[#This Row],[TGL. PENSIUN (jabatan)]],"yyyy"),"")</f>
        <v>2072</v>
      </c>
      <c r="Z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Row],[JABATAN]],tbl_refJabatan,8,FALSE),"yr","day")-CONVERT(DATEDIF(H67,tglAcuan,"y"),"yr","day"))),(NOW()+(CONVERT(VLOOKUP(Table1[[#This Row],[JABATAN]],tbl_refJabatan,8,FALSE),"yr","day")-CONVERT(DATEDIF(H67,NOW(),"y"),"yr","day")))),"Usia Salah"),"")</f>
        <v>47905.848911689813</v>
      </c>
      <c r="AA67" s="167" t="str">
        <f ca="1">IF(Table1[[#This Row],[TGL.PENSIUN (usia )]]&lt;&gt;0,TEXT(Table1[[#This Row],[TGL.PENSIUN (usia )]],"yyyy"),"")</f>
        <v>2031</v>
      </c>
      <c r="AB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Row],[JABATAN]],tbl_refJabatan,9,FALSE),"yr","day")-CONVERT(DATEDIF(M67,tglAcuan,"y"),"yr","day"))),(NOW()+(CONVERT(VLOOKUP(Table1[[#This Row],[JABATAN]],tbl_refJabatan,9,FALSE),"yr","day")-CONVERT(DATEDIF(M67,NOW(),"y"),"yr","day")))),"tgl SK salah"),"")</f>
        <v>46444.848911689813</v>
      </c>
      <c r="AC67" s="167" t="str">
        <f ca="1">IF(Table1[[#This Row],[TGL. PENSIUN (jabatan )]]&lt;&gt;0,TEXT(Table1[[#This Row],[TGL. PENSIUN (jabatan )]],"yyyy"),"")</f>
        <v>2027</v>
      </c>
      <c r="AD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" spans="1:30" s="53" customFormat="1" ht="21.75" customHeight="1" x14ac:dyDescent="0.25">
      <c r="A68" s="43">
        <f t="shared" si="1"/>
        <v>63</v>
      </c>
      <c r="B68" s="44" t="s">
        <v>37</v>
      </c>
      <c r="C68" s="44" t="s">
        <v>141</v>
      </c>
      <c r="D68" s="45" t="s">
        <v>63</v>
      </c>
      <c r="E68" s="59" t="s">
        <v>160</v>
      </c>
      <c r="F68" s="43" t="s">
        <v>41</v>
      </c>
      <c r="G68" s="63" t="s">
        <v>42</v>
      </c>
      <c r="H68" s="71">
        <v>24538</v>
      </c>
      <c r="I68" s="45"/>
      <c r="J68" s="48"/>
      <c r="K68" s="63" t="s">
        <v>93</v>
      </c>
      <c r="L68" s="63" t="s">
        <v>155</v>
      </c>
      <c r="M68" s="71">
        <v>39457</v>
      </c>
      <c r="N68" s="52" t="str">
        <f t="shared" ca="1" si="0"/>
        <v>56 Tahun 11 Bulan 20 hari</v>
      </c>
      <c r="O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17 Hari </v>
      </c>
      <c r="P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Row],[JABATAN]],tbl_refJabatan,2,FALSE),"yr","day")-CONVERT(DATEDIF(H68,tglAcuan,"y"),"yr","day"))),(NOW()+(CONVERT(VLOOKUP(Table1[[#This Row],[JABATAN]],tbl_refJabatan,2,FALSE),"yr","day")-CONVERT(DATEDIF(H68,NOW(),"y"),"yr","day")))),"Usia Salah"),"")</f>
        <v>46810.098911689813</v>
      </c>
      <c r="Q68" s="167" t="str">
        <f ca="1">IF(Table1[[#This Row],[TGL. PENSIUN (usia)]]&lt;&gt;0,TEXT(Table1[[#This Row],[TGL. PENSIUN (usia)]],"yyyy"),"")</f>
        <v>2028</v>
      </c>
      <c r="R68" s="166">
        <f ca="1">IF(AND(Table1[[#This Row],[TGL. PENSIUN (usia)]]&lt;&gt;"",Table1[[#This Row],[TGL. PENSIUN (usia)]]&lt;&gt;"USIA SALAH"),IF(tglAcuan&lt;&gt;0,(INT(CONVERT(VLOOKUP(Table1[[#This Row],[JABATAN]],tbl_refJabatan,2,FALSE),"yr","day")-CONVERT(DATEDIF(H68,tglAcuan,"y"),"yr","day"))),(INT(CONVERT(VLOOKUP(Table1[[#This Row],[JABATAN]],tbl_refJabatan,2,FALSE),"yr","day")-CONVERT(DATEDIF(H68,NOW(),"y"),"yr","day")))),"")</f>
        <v>1461</v>
      </c>
      <c r="S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Row],[JABATAN]],tbl_refJabatan,4,FALSE),"yr","day")-CONVERT(DATEDIF(H68,tglAcuan,"y"),"yr","day"))),(NOW()+(CONVERT(VLOOKUP(Table1[[#This Row],[JABATAN]],tbl_refJabatan,4,FALSE),"yr","day")-CONVERT(DATEDIF(H68,NOW(),"y"),"yr","day")))),"Usia Salah"),"")</f>
        <v>32200.098911689813</v>
      </c>
      <c r="T68" s="167" t="str">
        <f ca="1">IF(Table1[[#This Row],[TGL. PENSIUN ( usia )]]&lt;&gt;0,TEXT(Table1[[#This Row],[TGL. PENSIUN ( usia )]],"yyyy"),"")</f>
        <v>1988</v>
      </c>
      <c r="U68" s="166">
        <f ca="1">IF(AND(Table1[[#This Row],[TGL. PENSIUN (usia)]]&lt;&gt;"",Table1[[#This Row],[TGL. PENSIUN (usia)]]&lt;&gt;"USIA SALAH"),IF(tglAcuan&lt;&gt;0,(INT(CONVERT(VLOOKUP(Table1[[#This Row],[JABATAN]],tbl_refJabatan,4,FALSE),"yr","day")-CONVERT(DATEDIF(H68,tglAcuan,"y"),"yr","day"))),(INT(CONVERT(VLOOKUP(Table1[[#This Row],[JABATAN]],tbl_refJabatan,4,FALSE),"yr","day")-CONVERT(DATEDIF(H68,NOW(),"y"),"yr","day")))),"")</f>
        <v>-13149</v>
      </c>
      <c r="V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Row],[JABATAN]],tbl_refJabatan,6,FALSE),"yr","day")-CONVERT(DATEDIF(H68,tglAcuan,"y"),"yr","day"))),(NOW()+(CONVERT(VLOOKUP(Table1[[#This Row],[JABATAN]],tbl_refJabatan,6,FALSE),"yr","day")-CONVERT(DATEDIF(H68,NOW(),"y"),"yr","day")))),"Usia Salah"),"")</f>
        <v>24895.098911689813</v>
      </c>
      <c r="W68" s="167" t="str">
        <f ca="1">IF(Table1[[#This Row],[TGL.PENSIUN (usia)]]&lt;&gt;0,TEXT(Table1[[#This Row],[TGL.PENSIUN (usia)]],"yyyy"),"")</f>
        <v>1968</v>
      </c>
      <c r="X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Row],[JABATAN]],tbl_refJabatan,7,FALSE),"yr","day")-CONVERT(DATEDIF(M68,tglAcuan,"y"),"yr","day"))),(NOW()+(CONVERT(VLOOKUP(Table1[[#This Row],[JABATAN]],tbl_refJabatan,7,FALSE),"yr","day")-CONVERT(DATEDIF(M68,NOW(),"y"),"yr","day")))),"tgl SK salah"),"")</f>
        <v>61420.098911689813</v>
      </c>
      <c r="Y68" s="167" t="str">
        <f ca="1">IF(Table1[[#This Row],[TGL. PENSIUN (jabatan)]]&lt;&gt;0,TEXT(Table1[[#This Row],[TGL. PENSIUN (jabatan)]],"yyyy"),"")</f>
        <v>2068</v>
      </c>
      <c r="Z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Row],[JABATAN]],tbl_refJabatan,8,FALSE),"yr","day")-CONVERT(DATEDIF(H68,tglAcuan,"y"),"yr","day"))),(NOW()+(CONVERT(VLOOKUP(Table1[[#This Row],[JABATAN]],tbl_refJabatan,8,FALSE),"yr","day")-CONVERT(DATEDIF(H68,NOW(),"y"),"yr","day")))),"Usia Salah"),"")</f>
        <v>46810.098911689813</v>
      </c>
      <c r="AA68" s="167" t="str">
        <f ca="1">IF(Table1[[#This Row],[TGL.PENSIUN (usia )]]&lt;&gt;0,TEXT(Table1[[#This Row],[TGL.PENSIUN (usia )]],"yyyy"),"")</f>
        <v>2028</v>
      </c>
      <c r="AB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Row],[JABATAN]],tbl_refJabatan,9,FALSE),"yr","day")-CONVERT(DATEDIF(M68,tglAcuan,"y"),"yr","day"))),(NOW()+(CONVERT(VLOOKUP(Table1[[#This Row],[JABATAN]],tbl_refJabatan,9,FALSE),"yr","day")-CONVERT(DATEDIF(M68,NOW(),"y"),"yr","day")))),"tgl SK salah"),"")</f>
        <v>44983.848911689813</v>
      </c>
      <c r="AC68" s="167" t="str">
        <f ca="1">IF(Table1[[#This Row],[TGL. PENSIUN (jabatan )]]&lt;&gt;0,TEXT(Table1[[#This Row],[TGL. PENSIUN (jabatan )]],"yyyy"),"")</f>
        <v>2023</v>
      </c>
      <c r="AD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" spans="1:30" s="53" customFormat="1" ht="21.75" customHeight="1" x14ac:dyDescent="0.25">
      <c r="A69" s="43">
        <f t="shared" si="1"/>
        <v>64</v>
      </c>
      <c r="B69" s="44" t="s">
        <v>37</v>
      </c>
      <c r="C69" s="44" t="s">
        <v>141</v>
      </c>
      <c r="D69" s="45" t="s">
        <v>63</v>
      </c>
      <c r="E69" s="59" t="s">
        <v>161</v>
      </c>
      <c r="F69" s="43" t="s">
        <v>41</v>
      </c>
      <c r="G69" s="63" t="s">
        <v>42</v>
      </c>
      <c r="H69" s="71">
        <v>24598</v>
      </c>
      <c r="I69" s="45"/>
      <c r="J69" s="48"/>
      <c r="K69" s="63" t="s">
        <v>93</v>
      </c>
      <c r="L69" s="63" t="s">
        <v>157</v>
      </c>
      <c r="M69" s="71">
        <v>43465</v>
      </c>
      <c r="N69" s="52" t="str">
        <f t="shared" ca="1" si="0"/>
        <v>56 Tahun 9 Bulan 21 hari</v>
      </c>
      <c r="O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Row],[JABATAN]],tbl_refJabatan,2,FALSE),"yr","day")-CONVERT(DATEDIF(H69,tglAcuan,"y"),"yr","day"))),(NOW()+(CONVERT(VLOOKUP(Table1[[#This Row],[JABATAN]],tbl_refJabatan,2,FALSE),"yr","day")-CONVERT(DATEDIF(H69,NOW(),"y"),"yr","day")))),"Usia Salah"),"")</f>
        <v>46810.098911689813</v>
      </c>
      <c r="Q69" s="167" t="str">
        <f ca="1">IF(Table1[[#This Row],[TGL. PENSIUN (usia)]]&lt;&gt;0,TEXT(Table1[[#This Row],[TGL. PENSIUN (usia)]],"yyyy"),"")</f>
        <v>2028</v>
      </c>
      <c r="R69" s="166">
        <f ca="1">IF(AND(Table1[[#This Row],[TGL. PENSIUN (usia)]]&lt;&gt;"",Table1[[#This Row],[TGL. PENSIUN (usia)]]&lt;&gt;"USIA SALAH"),IF(tglAcuan&lt;&gt;0,(INT(CONVERT(VLOOKUP(Table1[[#This Row],[JABATAN]],tbl_refJabatan,2,FALSE),"yr","day")-CONVERT(DATEDIF(H69,tglAcuan,"y"),"yr","day"))),(INT(CONVERT(VLOOKUP(Table1[[#This Row],[JABATAN]],tbl_refJabatan,2,FALSE),"yr","day")-CONVERT(DATEDIF(H69,NOW(),"y"),"yr","day")))),"")</f>
        <v>1461</v>
      </c>
      <c r="S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Row],[JABATAN]],tbl_refJabatan,4,FALSE),"yr","day")-CONVERT(DATEDIF(H69,tglAcuan,"y"),"yr","day"))),(NOW()+(CONVERT(VLOOKUP(Table1[[#This Row],[JABATAN]],tbl_refJabatan,4,FALSE),"yr","day")-CONVERT(DATEDIF(H69,NOW(),"y"),"yr","day")))),"Usia Salah"),"")</f>
        <v>32200.098911689813</v>
      </c>
      <c r="T69" s="167" t="str">
        <f ca="1">IF(Table1[[#This Row],[TGL. PENSIUN ( usia )]]&lt;&gt;0,TEXT(Table1[[#This Row],[TGL. PENSIUN ( usia )]],"yyyy"),"")</f>
        <v>1988</v>
      </c>
      <c r="U69" s="166">
        <f ca="1">IF(AND(Table1[[#This Row],[TGL. PENSIUN (usia)]]&lt;&gt;"",Table1[[#This Row],[TGL. PENSIUN (usia)]]&lt;&gt;"USIA SALAH"),IF(tglAcuan&lt;&gt;0,(INT(CONVERT(VLOOKUP(Table1[[#This Row],[JABATAN]],tbl_refJabatan,4,FALSE),"yr","day")-CONVERT(DATEDIF(H69,tglAcuan,"y"),"yr","day"))),(INT(CONVERT(VLOOKUP(Table1[[#This Row],[JABATAN]],tbl_refJabatan,4,FALSE),"yr","day")-CONVERT(DATEDIF(H69,NOW(),"y"),"yr","day")))),"")</f>
        <v>-13149</v>
      </c>
      <c r="V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Row],[JABATAN]],tbl_refJabatan,6,FALSE),"yr","day")-CONVERT(DATEDIF(H69,tglAcuan,"y"),"yr","day"))),(NOW()+(CONVERT(VLOOKUP(Table1[[#This Row],[JABATAN]],tbl_refJabatan,6,FALSE),"yr","day")-CONVERT(DATEDIF(H69,NOW(),"y"),"yr","day")))),"Usia Salah"),"")</f>
        <v>24895.098911689813</v>
      </c>
      <c r="W69" s="167" t="str">
        <f ca="1">IF(Table1[[#This Row],[TGL.PENSIUN (usia)]]&lt;&gt;0,TEXT(Table1[[#This Row],[TGL.PENSIUN (usia)]],"yyyy"),"")</f>
        <v>1968</v>
      </c>
      <c r="X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Row],[JABATAN]],tbl_refJabatan,7,FALSE),"yr","day")-CONVERT(DATEDIF(M69,tglAcuan,"y"),"yr","day"))),(NOW()+(CONVERT(VLOOKUP(Table1[[#This Row],[JABATAN]],tbl_refJabatan,7,FALSE),"yr","day")-CONVERT(DATEDIF(M69,NOW(),"y"),"yr","day")))),"tgl SK salah"),"")</f>
        <v>65437.848911689813</v>
      </c>
      <c r="Y69" s="167" t="str">
        <f ca="1">IF(Table1[[#This Row],[TGL. PENSIUN (jabatan)]]&lt;&gt;0,TEXT(Table1[[#This Row],[TGL. PENSIUN (jabatan)]],"yyyy"),"")</f>
        <v>2079</v>
      </c>
      <c r="Z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Row],[JABATAN]],tbl_refJabatan,8,FALSE),"yr","day")-CONVERT(DATEDIF(H69,tglAcuan,"y"),"yr","day"))),(NOW()+(CONVERT(VLOOKUP(Table1[[#This Row],[JABATAN]],tbl_refJabatan,8,FALSE),"yr","day")-CONVERT(DATEDIF(H69,NOW(),"y"),"yr","day")))),"Usia Salah"),"")</f>
        <v>46810.098911689813</v>
      </c>
      <c r="AA69" s="167" t="str">
        <f ca="1">IF(Table1[[#This Row],[TGL.PENSIUN (usia )]]&lt;&gt;0,TEXT(Table1[[#This Row],[TGL.PENSIUN (usia )]],"yyyy"),"")</f>
        <v>2028</v>
      </c>
      <c r="AB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Row],[JABATAN]],tbl_refJabatan,9,FALSE),"yr","day")-CONVERT(DATEDIF(M69,tglAcuan,"y"),"yr","day"))),(NOW()+(CONVERT(VLOOKUP(Table1[[#This Row],[JABATAN]],tbl_refJabatan,9,FALSE),"yr","day")-CONVERT(DATEDIF(M69,NOW(),"y"),"yr","day")))),"tgl SK salah"),"")</f>
        <v>49001.598911689813</v>
      </c>
      <c r="AC69" s="167" t="str">
        <f ca="1">IF(Table1[[#This Row],[TGL. PENSIUN (jabatan )]]&lt;&gt;0,TEXT(Table1[[#This Row],[TGL. PENSIUN (jabatan )]],"yyyy"),"")</f>
        <v>2034</v>
      </c>
      <c r="AD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" spans="1:30" s="53" customFormat="1" ht="21.75" customHeight="1" x14ac:dyDescent="0.25">
      <c r="A70" s="43">
        <f t="shared" si="1"/>
        <v>65</v>
      </c>
      <c r="B70" s="44" t="s">
        <v>37</v>
      </c>
      <c r="C70" s="44" t="s">
        <v>141</v>
      </c>
      <c r="D70" s="45" t="s">
        <v>63</v>
      </c>
      <c r="E70" s="59" t="s">
        <v>162</v>
      </c>
      <c r="F70" s="43" t="s">
        <v>41</v>
      </c>
      <c r="G70" s="63" t="s">
        <v>42</v>
      </c>
      <c r="H70" s="71">
        <v>30124</v>
      </c>
      <c r="I70" s="45"/>
      <c r="J70" s="48"/>
      <c r="K70" s="63" t="s">
        <v>43</v>
      </c>
      <c r="L70" s="63" t="s">
        <v>163</v>
      </c>
      <c r="M70" s="71">
        <v>43465</v>
      </c>
      <c r="N70" s="52" t="str">
        <f t="shared" ref="N70:N134" ca="1" si="2">IFERROR(IF(H70&lt;&gt;0,IF(tglAcuan&lt;&gt;0,DATEDIF(H70,tglAcuan,"y")&amp;" Tahun "&amp;DATEDIF(H70,tglAcuan,"ym")&amp;" Bulan "&amp;DATEDIF(H70,tglAcuan,"md")&amp;" hari",DATEDIF(H70,NOW(),"y")&amp;" Tahun "&amp;DATEDIF(H70,NOW(),"ym")&amp;" Bulan "&amp;DATEDIF(H70,NOW(),"md")&amp;" hari"),"tgl lahir salah/ null"),"tgl lahir salah")</f>
        <v>41 Tahun 8 Bulan 5 hari</v>
      </c>
      <c r="O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Row],[JABATAN]],tbl_refJabatan,2,FALSE),"yr","day")-CONVERT(DATEDIF(H70,tglAcuan,"y"),"yr","day"))),(NOW()+(CONVERT(VLOOKUP(Table1[[#This Row],[JABATAN]],tbl_refJabatan,2,FALSE),"yr","day")-CONVERT(DATEDIF(H70,NOW(),"y"),"yr","day")))),"Usia Salah"),"")</f>
        <v>52288.848911689813</v>
      </c>
      <c r="Q70" s="167" t="str">
        <f ca="1">IF(Table1[[#This Row],[TGL. PENSIUN (usia)]]&lt;&gt;0,TEXT(Table1[[#This Row],[TGL. PENSIUN (usia)]],"yyyy"),"")</f>
        <v>2043</v>
      </c>
      <c r="R70" s="166">
        <f ca="1">IF(AND(Table1[[#This Row],[TGL. PENSIUN (usia)]]&lt;&gt;"",Table1[[#This Row],[TGL. PENSIUN (usia)]]&lt;&gt;"USIA SALAH"),IF(tglAcuan&lt;&gt;0,(INT(CONVERT(VLOOKUP(Table1[[#This Row],[JABATAN]],tbl_refJabatan,2,FALSE),"yr","day")-CONVERT(DATEDIF(H70,tglAcuan,"y"),"yr","day"))),(INT(CONVERT(VLOOKUP(Table1[[#This Row],[JABATAN]],tbl_refJabatan,2,FALSE),"yr","day")-CONVERT(DATEDIF(H70,NOW(),"y"),"yr","day")))),"")</f>
        <v>6939</v>
      </c>
      <c r="S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Row],[JABATAN]],tbl_refJabatan,4,FALSE),"yr","day")-CONVERT(DATEDIF(H70,tglAcuan,"y"),"yr","day"))),(NOW()+(CONVERT(VLOOKUP(Table1[[#This Row],[JABATAN]],tbl_refJabatan,4,FALSE),"yr","day")-CONVERT(DATEDIF(H70,NOW(),"y"),"yr","day")))),"Usia Salah"),"")</f>
        <v>37678.848911689813</v>
      </c>
      <c r="T70" s="167" t="str">
        <f ca="1">IF(Table1[[#This Row],[TGL. PENSIUN ( usia )]]&lt;&gt;0,TEXT(Table1[[#This Row],[TGL. PENSIUN ( usia )]],"yyyy"),"")</f>
        <v>2003</v>
      </c>
      <c r="U70" s="166">
        <f ca="1">IF(AND(Table1[[#This Row],[TGL. PENSIUN (usia)]]&lt;&gt;"",Table1[[#This Row],[TGL. PENSIUN (usia)]]&lt;&gt;"USIA SALAH"),IF(tglAcuan&lt;&gt;0,(INT(CONVERT(VLOOKUP(Table1[[#This Row],[JABATAN]],tbl_refJabatan,4,FALSE),"yr","day")-CONVERT(DATEDIF(H70,tglAcuan,"y"),"yr","day"))),(INT(CONVERT(VLOOKUP(Table1[[#This Row],[JABATAN]],tbl_refJabatan,4,FALSE),"yr","day")-CONVERT(DATEDIF(H70,NOW(),"y"),"yr","day")))),"")</f>
        <v>-7671</v>
      </c>
      <c r="V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Row],[JABATAN]],tbl_refJabatan,6,FALSE),"yr","day")-CONVERT(DATEDIF(H70,tglAcuan,"y"),"yr","day"))),(NOW()+(CONVERT(VLOOKUP(Table1[[#This Row],[JABATAN]],tbl_refJabatan,6,FALSE),"yr","day")-CONVERT(DATEDIF(H70,NOW(),"y"),"yr","day")))),"Usia Salah"),"")</f>
        <v>30373.848911689813</v>
      </c>
      <c r="W70" s="167" t="str">
        <f ca="1">IF(Table1[[#This Row],[TGL.PENSIUN (usia)]]&lt;&gt;0,TEXT(Table1[[#This Row],[TGL.PENSIUN (usia)]],"yyyy"),"")</f>
        <v>1983</v>
      </c>
      <c r="X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Row],[JABATAN]],tbl_refJabatan,7,FALSE),"yr","day")-CONVERT(DATEDIF(M70,tglAcuan,"y"),"yr","day"))),(NOW()+(CONVERT(VLOOKUP(Table1[[#This Row],[JABATAN]],tbl_refJabatan,7,FALSE),"yr","day")-CONVERT(DATEDIF(M70,NOW(),"y"),"yr","day")))),"tgl SK salah"),"")</f>
        <v>65437.848911689813</v>
      </c>
      <c r="Y70" s="167" t="str">
        <f ca="1">IF(Table1[[#This Row],[TGL. PENSIUN (jabatan)]]&lt;&gt;0,TEXT(Table1[[#This Row],[TGL. PENSIUN (jabatan)]],"yyyy"),"")</f>
        <v>2079</v>
      </c>
      <c r="Z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Row],[JABATAN]],tbl_refJabatan,8,FALSE),"yr","day")-CONVERT(DATEDIF(H70,tglAcuan,"y"),"yr","day"))),(NOW()+(CONVERT(VLOOKUP(Table1[[#This Row],[JABATAN]],tbl_refJabatan,8,FALSE),"yr","day")-CONVERT(DATEDIF(H70,NOW(),"y"),"yr","day")))),"Usia Salah"),"")</f>
        <v>52288.848911689813</v>
      </c>
      <c r="AA70" s="167" t="str">
        <f ca="1">IF(Table1[[#This Row],[TGL.PENSIUN (usia )]]&lt;&gt;0,TEXT(Table1[[#This Row],[TGL.PENSIUN (usia )]],"yyyy"),"")</f>
        <v>2043</v>
      </c>
      <c r="AB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Row],[JABATAN]],tbl_refJabatan,9,FALSE),"yr","day")-CONVERT(DATEDIF(M70,tglAcuan,"y"),"yr","day"))),(NOW()+(CONVERT(VLOOKUP(Table1[[#This Row],[JABATAN]],tbl_refJabatan,9,FALSE),"yr","day")-CONVERT(DATEDIF(M70,NOW(),"y"),"yr","day")))),"tgl SK salah"),"")</f>
        <v>49001.598911689813</v>
      </c>
      <c r="AC70" s="167" t="str">
        <f ca="1">IF(Table1[[#This Row],[TGL. PENSIUN (jabatan )]]&lt;&gt;0,TEXT(Table1[[#This Row],[TGL. PENSIUN (jabatan )]],"yyyy"),"")</f>
        <v>2034</v>
      </c>
      <c r="AD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" spans="1:30" s="62" customFormat="1" ht="21.75" customHeight="1" x14ac:dyDescent="0.25">
      <c r="A71" s="43">
        <f t="shared" ref="A71:A134" si="3">ROW()-5</f>
        <v>66</v>
      </c>
      <c r="B71" s="44" t="s">
        <v>37</v>
      </c>
      <c r="C71" s="44" t="s">
        <v>164</v>
      </c>
      <c r="D71" s="45" t="s">
        <v>39</v>
      </c>
      <c r="E71" s="59" t="s">
        <v>165</v>
      </c>
      <c r="F71" s="43" t="s">
        <v>41</v>
      </c>
      <c r="G71" s="46" t="s">
        <v>42</v>
      </c>
      <c r="H71" s="47">
        <v>26401</v>
      </c>
      <c r="I71" s="45"/>
      <c r="J71" s="48"/>
      <c r="K71" s="74" t="s">
        <v>56</v>
      </c>
      <c r="L71" s="63" t="s">
        <v>166</v>
      </c>
      <c r="M71" s="75">
        <v>43642</v>
      </c>
      <c r="N71" s="52" t="str">
        <f t="shared" ca="1" si="2"/>
        <v>51 Tahun 10 Bulan 15 hari</v>
      </c>
      <c r="O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 Hari </v>
      </c>
      <c r="P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Row],[JABATAN]],tbl_refJabatan,2,FALSE),"yr","day")-CONVERT(DATEDIF(H71,tglAcuan,"y"),"yr","day"))),(NOW()+(CONVERT(VLOOKUP(Table1[[#This Row],[JABATAN]],tbl_refJabatan,2,FALSE),"yr","day")-CONVERT(DATEDIF(H71,NOW(),"y"),"yr","day")))),"Usia Salah"),"")</f>
        <v>26721.348911689813</v>
      </c>
      <c r="Q71" s="167" t="str">
        <f ca="1">IF(Table1[[#This Row],[TGL. PENSIUN (usia)]]&lt;&gt;0,TEXT(Table1[[#This Row],[TGL. PENSIUN (usia)]],"yyyy"),"")</f>
        <v>1973</v>
      </c>
      <c r="R71" s="166">
        <f ca="1">IF(AND(Table1[[#This Row],[TGL. PENSIUN (usia)]]&lt;&gt;"",Table1[[#This Row],[TGL. PENSIUN (usia)]]&lt;&gt;"USIA SALAH"),IF(tglAcuan&lt;&gt;0,(INT(CONVERT(VLOOKUP(Table1[[#This Row],[JABATAN]],tbl_refJabatan,2,FALSE),"yr","day")-CONVERT(DATEDIF(H71,tglAcuan,"y"),"yr","day"))),(INT(CONVERT(VLOOKUP(Table1[[#This Row],[JABATAN]],tbl_refJabatan,2,FALSE),"yr","day")-CONVERT(DATEDIF(H71,NOW(),"y"),"yr","day")))),"")</f>
        <v>-18628</v>
      </c>
      <c r="S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Row],[JABATAN]],tbl_refJabatan,4,FALSE),"yr","day")-CONVERT(DATEDIF(H71,tglAcuan,"y"),"yr","day"))),(NOW()+(CONVERT(VLOOKUP(Table1[[#This Row],[JABATAN]],tbl_refJabatan,4,FALSE),"yr","day")-CONVERT(DATEDIF(H71,NOW(),"y"),"yr","day")))),"Usia Salah"),"")</f>
        <v>26721.348911689813</v>
      </c>
      <c r="T71" s="167" t="str">
        <f ca="1">IF(Table1[[#This Row],[TGL. PENSIUN ( usia )]]&lt;&gt;0,TEXT(Table1[[#This Row],[TGL. PENSIUN ( usia )]],"yyyy"),"")</f>
        <v>1973</v>
      </c>
      <c r="U71" s="166">
        <f ca="1">IF(AND(Table1[[#This Row],[TGL. PENSIUN (usia)]]&lt;&gt;"",Table1[[#This Row],[TGL. PENSIUN (usia)]]&lt;&gt;"USIA SALAH"),IF(tglAcuan&lt;&gt;0,(INT(CONVERT(VLOOKUP(Table1[[#This Row],[JABATAN]],tbl_refJabatan,4,FALSE),"yr","day")-CONVERT(DATEDIF(H71,tglAcuan,"y"),"yr","day"))),(INT(CONVERT(VLOOKUP(Table1[[#This Row],[JABATAN]],tbl_refJabatan,4,FALSE),"yr","day")-CONVERT(DATEDIF(H71,NOW(),"y"),"yr","day")))),"")</f>
        <v>-18628</v>
      </c>
      <c r="V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Row],[JABATAN]],tbl_refJabatan,6,FALSE),"yr","day")-CONVERT(DATEDIF(H71,tglAcuan,"y"),"yr","day"))),(NOW()+(CONVERT(VLOOKUP(Table1[[#This Row],[JABATAN]],tbl_refJabatan,6,FALSE),"yr","day")-CONVERT(DATEDIF(H71,NOW(),"y"),"yr","day")))),"Usia Salah"),"")</f>
        <v>26721.348911689813</v>
      </c>
      <c r="W71" s="167" t="str">
        <f ca="1">IF(Table1[[#This Row],[TGL.PENSIUN (usia)]]&lt;&gt;0,TEXT(Table1[[#This Row],[TGL.PENSIUN (usia)]],"yyyy"),"")</f>
        <v>1973</v>
      </c>
      <c r="X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Row],[JABATAN]],tbl_refJabatan,7,FALSE),"yr","day")-CONVERT(DATEDIF(M71,tglAcuan,"y"),"yr","day"))),(NOW()+(CONVERT(VLOOKUP(Table1[[#This Row],[JABATAN]],tbl_refJabatan,7,FALSE),"yr","day")-CONVERT(DATEDIF(M71,NOW(),"y"),"yr","day")))),"tgl SK salah"),"")</f>
        <v>43888.098911689813</v>
      </c>
      <c r="Y71" s="167" t="str">
        <f ca="1">IF(Table1[[#This Row],[TGL. PENSIUN (jabatan)]]&lt;&gt;0,TEXT(Table1[[#This Row],[TGL. PENSIUN (jabatan)]],"yyyy"),"")</f>
        <v>2020</v>
      </c>
      <c r="Z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Row],[JABATAN]],tbl_refJabatan,8,FALSE),"yr","day")-CONVERT(DATEDIF(H71,tglAcuan,"y"),"yr","day"))),(NOW()+(CONVERT(VLOOKUP(Table1[[#This Row],[JABATAN]],tbl_refJabatan,8,FALSE),"yr","day")-CONVERT(DATEDIF(H71,NOW(),"y"),"yr","day")))),"Usia Salah"),"")</f>
        <v>26721.348911689813</v>
      </c>
      <c r="AA71" s="167" t="str">
        <f ca="1">IF(Table1[[#This Row],[TGL.PENSIUN (usia )]]&lt;&gt;0,TEXT(Table1[[#This Row],[TGL.PENSIUN (usia )]],"yyyy"),"")</f>
        <v>1973</v>
      </c>
      <c r="AB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Row],[JABATAN]],tbl_refJabatan,9,FALSE),"yr","day")-CONVERT(DATEDIF(M71,tglAcuan,"y"),"yr","day"))),(NOW()+(CONVERT(VLOOKUP(Table1[[#This Row],[JABATAN]],tbl_refJabatan,9,FALSE),"yr","day")-CONVERT(DATEDIF(M71,NOW(),"y"),"yr","day")))),"tgl SK salah"),"")</f>
        <v>43888.098911689813</v>
      </c>
      <c r="AC71" s="167" t="str">
        <f ca="1">IF(Table1[[#This Row],[TGL. PENSIUN (jabatan )]]&lt;&gt;0,TEXT(Table1[[#This Row],[TGL. PENSIUN (jabatan )]],"yyyy"),"")</f>
        <v>2020</v>
      </c>
      <c r="AD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" spans="1:30" s="53" customFormat="1" ht="21.75" customHeight="1" x14ac:dyDescent="0.25">
      <c r="A72" s="43">
        <f t="shared" si="3"/>
        <v>67</v>
      </c>
      <c r="B72" s="44" t="s">
        <v>37</v>
      </c>
      <c r="C72" s="44" t="s">
        <v>164</v>
      </c>
      <c r="D72" s="45" t="s">
        <v>45</v>
      </c>
      <c r="E72" s="59" t="s">
        <v>167</v>
      </c>
      <c r="F72" s="43" t="s">
        <v>41</v>
      </c>
      <c r="G72" s="46" t="s">
        <v>42</v>
      </c>
      <c r="H72" s="47">
        <v>31171</v>
      </c>
      <c r="I72" s="45"/>
      <c r="J72" s="48"/>
      <c r="K72" s="74" t="s">
        <v>56</v>
      </c>
      <c r="L72" s="63" t="s">
        <v>168</v>
      </c>
      <c r="M72" s="75">
        <v>43528</v>
      </c>
      <c r="N72" s="52" t="str">
        <f t="shared" ca="1" si="2"/>
        <v>38 Tahun 9 Bulan 23 hari</v>
      </c>
      <c r="O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Row],[JABATAN]],tbl_refJabatan,2,FALSE),"yr","day")-CONVERT(DATEDIF(H72,tglAcuan,"y"),"yr","day"))),(NOW()+(CONVERT(VLOOKUP(Table1[[#This Row],[JABATAN]],tbl_refJabatan,2,FALSE),"yr","day")-CONVERT(DATEDIF(H72,NOW(),"y"),"yr","day")))),"Usia Salah"),"")</f>
        <v>31469.598911689813</v>
      </c>
      <c r="Q72" s="167" t="str">
        <f ca="1">IF(Table1[[#This Row],[TGL. PENSIUN (usia)]]&lt;&gt;0,TEXT(Table1[[#This Row],[TGL. PENSIUN (usia)]],"yyyy"),"")</f>
        <v>1986</v>
      </c>
      <c r="R72" s="166">
        <f ca="1">IF(AND(Table1[[#This Row],[TGL. PENSIUN (usia)]]&lt;&gt;"",Table1[[#This Row],[TGL. PENSIUN (usia)]]&lt;&gt;"USIA SALAH"),IF(tglAcuan&lt;&gt;0,(INT(CONVERT(VLOOKUP(Table1[[#This Row],[JABATAN]],tbl_refJabatan,2,FALSE),"yr","day")-CONVERT(DATEDIF(H72,tglAcuan,"y"),"yr","day"))),(INT(CONVERT(VLOOKUP(Table1[[#This Row],[JABATAN]],tbl_refJabatan,2,FALSE),"yr","day")-CONVERT(DATEDIF(H72,NOW(),"y"),"yr","day")))),"")</f>
        <v>-13880</v>
      </c>
      <c r="S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Row],[JABATAN]],tbl_refJabatan,4,FALSE),"yr","day")-CONVERT(DATEDIF(H72,tglAcuan,"y"),"yr","day"))),(NOW()+(CONVERT(VLOOKUP(Table1[[#This Row],[JABATAN]],tbl_refJabatan,4,FALSE),"yr","day")-CONVERT(DATEDIF(H72,NOW(),"y"),"yr","day")))),"Usia Salah"),"")</f>
        <v>31469.598911689813</v>
      </c>
      <c r="T72" s="167" t="str">
        <f ca="1">IF(Table1[[#This Row],[TGL. PENSIUN ( usia )]]&lt;&gt;0,TEXT(Table1[[#This Row],[TGL. PENSIUN ( usia )]],"yyyy"),"")</f>
        <v>1986</v>
      </c>
      <c r="U72" s="166">
        <f ca="1">IF(AND(Table1[[#This Row],[TGL. PENSIUN (usia)]]&lt;&gt;"",Table1[[#This Row],[TGL. PENSIUN (usia)]]&lt;&gt;"USIA SALAH"),IF(tglAcuan&lt;&gt;0,(INT(CONVERT(VLOOKUP(Table1[[#This Row],[JABATAN]],tbl_refJabatan,4,FALSE),"yr","day")-CONVERT(DATEDIF(H72,tglAcuan,"y"),"yr","day"))),(INT(CONVERT(VLOOKUP(Table1[[#This Row],[JABATAN]],tbl_refJabatan,4,FALSE),"yr","day")-CONVERT(DATEDIF(H72,NOW(),"y"),"yr","day")))),"")</f>
        <v>-13880</v>
      </c>
      <c r="V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Row],[JABATAN]],tbl_refJabatan,6,FALSE),"yr","day")-CONVERT(DATEDIF(H72,tglAcuan,"y"),"yr","day"))),(NOW()+(CONVERT(VLOOKUP(Table1[[#This Row],[JABATAN]],tbl_refJabatan,6,FALSE),"yr","day")-CONVERT(DATEDIF(H72,NOW(),"y"),"yr","day")))),"Usia Salah"),"")</f>
        <v>31469.598911689813</v>
      </c>
      <c r="W72" s="167" t="str">
        <f ca="1">IF(Table1[[#This Row],[TGL.PENSIUN (usia)]]&lt;&gt;0,TEXT(Table1[[#This Row],[TGL.PENSIUN (usia)]],"yyyy"),"")</f>
        <v>1986</v>
      </c>
      <c r="X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Row],[JABATAN]],tbl_refJabatan,7,FALSE),"yr","day")-CONVERT(DATEDIF(M72,tglAcuan,"y"),"yr","day"))),(NOW()+(CONVERT(VLOOKUP(Table1[[#This Row],[JABATAN]],tbl_refJabatan,7,FALSE),"yr","day")-CONVERT(DATEDIF(M72,NOW(),"y"),"yr","day")))),"tgl SK salah"),"")</f>
        <v>43888.098911689813</v>
      </c>
      <c r="Y72" s="167" t="str">
        <f ca="1">IF(Table1[[#This Row],[TGL. PENSIUN (jabatan)]]&lt;&gt;0,TEXT(Table1[[#This Row],[TGL. PENSIUN (jabatan)]],"yyyy"),"")</f>
        <v>2020</v>
      </c>
      <c r="Z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Row],[JABATAN]],tbl_refJabatan,8,FALSE),"yr","day")-CONVERT(DATEDIF(H72,tglAcuan,"y"),"yr","day"))),(NOW()+(CONVERT(VLOOKUP(Table1[[#This Row],[JABATAN]],tbl_refJabatan,8,FALSE),"yr","day")-CONVERT(DATEDIF(H72,NOW(),"y"),"yr","day")))),"Usia Salah"),"")</f>
        <v>31469.598911689813</v>
      </c>
      <c r="AA72" s="167" t="str">
        <f ca="1">IF(Table1[[#This Row],[TGL.PENSIUN (usia )]]&lt;&gt;0,TEXT(Table1[[#This Row],[TGL.PENSIUN (usia )]],"yyyy"),"")</f>
        <v>1986</v>
      </c>
      <c r="AB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Row],[JABATAN]],tbl_refJabatan,9,FALSE),"yr","day")-CONVERT(DATEDIF(M72,tglAcuan,"y"),"yr","day"))),(NOW()+(CONVERT(VLOOKUP(Table1[[#This Row],[JABATAN]],tbl_refJabatan,9,FALSE),"yr","day")-CONVERT(DATEDIF(M72,NOW(),"y"),"yr","day")))),"tgl SK salah"),"")</f>
        <v>43888.098911689813</v>
      </c>
      <c r="AC72" s="167" t="str">
        <f ca="1">IF(Table1[[#This Row],[TGL. PENSIUN (jabatan )]]&lt;&gt;0,TEXT(Table1[[#This Row],[TGL. PENSIUN (jabatan )]],"yyyy"),"")</f>
        <v>2020</v>
      </c>
      <c r="AD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" spans="1:30" s="53" customFormat="1" ht="21.75" customHeight="1" x14ac:dyDescent="0.25">
      <c r="A73" s="43">
        <f t="shared" si="3"/>
        <v>68</v>
      </c>
      <c r="B73" s="44" t="s">
        <v>37</v>
      </c>
      <c r="C73" s="44" t="s">
        <v>164</v>
      </c>
      <c r="D73" s="45" t="s">
        <v>48</v>
      </c>
      <c r="E73" s="59" t="s">
        <v>169</v>
      </c>
      <c r="F73" s="43" t="s">
        <v>41</v>
      </c>
      <c r="G73" s="46" t="s">
        <v>42</v>
      </c>
      <c r="H73" s="47">
        <v>25742</v>
      </c>
      <c r="I73" s="45"/>
      <c r="J73" s="48"/>
      <c r="K73" s="74" t="s">
        <v>56</v>
      </c>
      <c r="L73" s="63" t="s">
        <v>170</v>
      </c>
      <c r="M73" s="75">
        <v>43461</v>
      </c>
      <c r="N73" s="52" t="str">
        <f t="shared" ca="1" si="2"/>
        <v>53 Tahun 8 Bulan 4 hari</v>
      </c>
      <c r="O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Row],[JABATAN]],tbl_refJabatan,2,FALSE),"yr","day")-CONVERT(DATEDIF(H73,tglAcuan,"y"),"yr","day"))),(NOW()+(CONVERT(VLOOKUP(Table1[[#This Row],[JABATAN]],tbl_refJabatan,2,FALSE),"yr","day")-CONVERT(DATEDIF(H73,NOW(),"y"),"yr","day")))),"Usia Salah"),"")</f>
        <v>47905.848911689813</v>
      </c>
      <c r="Q73" s="167" t="str">
        <f ca="1">IF(Table1[[#This Row],[TGL. PENSIUN (usia)]]&lt;&gt;0,TEXT(Table1[[#This Row],[TGL. PENSIUN (usia)]],"yyyy"),"")</f>
        <v>2031</v>
      </c>
      <c r="R73" s="166">
        <f ca="1">IF(AND(Table1[[#This Row],[TGL. PENSIUN (usia)]]&lt;&gt;"",Table1[[#This Row],[TGL. PENSIUN (usia)]]&lt;&gt;"USIA SALAH"),IF(tglAcuan&lt;&gt;0,(INT(CONVERT(VLOOKUP(Table1[[#This Row],[JABATAN]],tbl_refJabatan,2,FALSE),"yr","day")-CONVERT(DATEDIF(H73,tglAcuan,"y"),"yr","day"))),(INT(CONVERT(VLOOKUP(Table1[[#This Row],[JABATAN]],tbl_refJabatan,2,FALSE),"yr","day")-CONVERT(DATEDIF(H73,NOW(),"y"),"yr","day")))),"")</f>
        <v>2556</v>
      </c>
      <c r="S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Row],[JABATAN]],tbl_refJabatan,4,FALSE),"yr","day")-CONVERT(DATEDIF(H73,tglAcuan,"y"),"yr","day"))),(NOW()+(CONVERT(VLOOKUP(Table1[[#This Row],[JABATAN]],tbl_refJabatan,4,FALSE),"yr","day")-CONVERT(DATEDIF(H73,NOW(),"y"),"yr","day")))),"Usia Salah"),"")</f>
        <v>47905.848911689813</v>
      </c>
      <c r="T73" s="167" t="str">
        <f ca="1">IF(Table1[[#This Row],[TGL. PENSIUN ( usia )]]&lt;&gt;0,TEXT(Table1[[#This Row],[TGL. PENSIUN ( usia )]],"yyyy"),"")</f>
        <v>2031</v>
      </c>
      <c r="U73" s="166">
        <f ca="1">IF(AND(Table1[[#This Row],[TGL. PENSIUN (usia)]]&lt;&gt;"",Table1[[#This Row],[TGL. PENSIUN (usia)]]&lt;&gt;"USIA SALAH"),IF(tglAcuan&lt;&gt;0,(INT(CONVERT(VLOOKUP(Table1[[#This Row],[JABATAN]],tbl_refJabatan,4,FALSE),"yr","day")-CONVERT(DATEDIF(H73,tglAcuan,"y"),"yr","day"))),(INT(CONVERT(VLOOKUP(Table1[[#This Row],[JABATAN]],tbl_refJabatan,4,FALSE),"yr","day")-CONVERT(DATEDIF(H73,NOW(),"y"),"yr","day")))),"")</f>
        <v>2556</v>
      </c>
      <c r="V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Row],[JABATAN]],tbl_refJabatan,6,FALSE),"yr","day")-CONVERT(DATEDIF(H73,tglAcuan,"y"),"yr","day"))),(NOW()+(CONVERT(VLOOKUP(Table1[[#This Row],[JABATAN]],tbl_refJabatan,6,FALSE),"yr","day")-CONVERT(DATEDIF(H73,NOW(),"y"),"yr","day")))),"Usia Salah"),"")</f>
        <v>46444.848911689813</v>
      </c>
      <c r="W73" s="167" t="str">
        <f ca="1">IF(Table1[[#This Row],[TGL.PENSIUN (usia)]]&lt;&gt;0,TEXT(Table1[[#This Row],[TGL.PENSIUN (usia)]],"yyyy"),"")</f>
        <v>2027</v>
      </c>
      <c r="X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Row],[JABATAN]],tbl_refJabatan,7,FALSE),"yr","day")-CONVERT(DATEDIF(M73,tglAcuan,"y"),"yr","day"))),(NOW()+(CONVERT(VLOOKUP(Table1[[#This Row],[JABATAN]],tbl_refJabatan,7,FALSE),"yr","day")-CONVERT(DATEDIF(M73,NOW(),"y"),"yr","day")))),"tgl SK salah"),"")</f>
        <v>50827.848911689813</v>
      </c>
      <c r="Y73" s="167" t="str">
        <f ca="1">IF(Table1[[#This Row],[TGL. PENSIUN (jabatan)]]&lt;&gt;0,TEXT(Table1[[#This Row],[TGL. PENSIUN (jabatan)]],"yyyy"),"")</f>
        <v>2039</v>
      </c>
      <c r="Z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Row],[JABATAN]],tbl_refJabatan,8,FALSE),"yr","day")-CONVERT(DATEDIF(H73,tglAcuan,"y"),"yr","day"))),(NOW()+(CONVERT(VLOOKUP(Table1[[#This Row],[JABATAN]],tbl_refJabatan,8,FALSE),"yr","day")-CONVERT(DATEDIF(H73,NOW(),"y"),"yr","day")))),"Usia Salah"),"")</f>
        <v>46444.848911689813</v>
      </c>
      <c r="AA73" s="167" t="str">
        <f ca="1">IF(Table1[[#This Row],[TGL.PENSIUN (usia )]]&lt;&gt;0,TEXT(Table1[[#This Row],[TGL.PENSIUN (usia )]],"yyyy"),"")</f>
        <v>2027</v>
      </c>
      <c r="AB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Row],[JABATAN]],tbl_refJabatan,9,FALSE),"yr","day")-CONVERT(DATEDIF(M73,tglAcuan,"y"),"yr","day"))),(NOW()+(CONVERT(VLOOKUP(Table1[[#This Row],[JABATAN]],tbl_refJabatan,9,FALSE),"yr","day")-CONVERT(DATEDIF(M73,NOW(),"y"),"yr","day")))),"tgl SK salah"),"")</f>
        <v>50827.848911689813</v>
      </c>
      <c r="AC73" s="167" t="str">
        <f ca="1">IF(Table1[[#This Row],[TGL. PENSIUN (jabatan )]]&lt;&gt;0,TEXT(Table1[[#This Row],[TGL. PENSIUN (jabatan )]],"yyyy"),"")</f>
        <v>2039</v>
      </c>
      <c r="AD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" spans="1:30" s="53" customFormat="1" ht="21.75" customHeight="1" x14ac:dyDescent="0.25">
      <c r="A74" s="43">
        <f t="shared" si="3"/>
        <v>69</v>
      </c>
      <c r="B74" s="44" t="s">
        <v>37</v>
      </c>
      <c r="C74" s="44" t="s">
        <v>164</v>
      </c>
      <c r="D74" s="45" t="s">
        <v>52</v>
      </c>
      <c r="E74" s="59" t="s">
        <v>171</v>
      </c>
      <c r="F74" s="43" t="s">
        <v>41</v>
      </c>
      <c r="G74" s="46" t="s">
        <v>42</v>
      </c>
      <c r="H74" s="47">
        <v>31778</v>
      </c>
      <c r="I74" s="45"/>
      <c r="J74" s="48"/>
      <c r="K74" s="74" t="s">
        <v>56</v>
      </c>
      <c r="L74" s="63" t="s">
        <v>172</v>
      </c>
      <c r="M74" s="75">
        <v>44215</v>
      </c>
      <c r="N74" s="52" t="str">
        <f t="shared" ca="1" si="2"/>
        <v>37 Tahun 1 Bulan 26 hari</v>
      </c>
      <c r="O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8 Hari </v>
      </c>
      <c r="P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Row],[JABATAN]],tbl_refJabatan,2,FALSE),"yr","day")-CONVERT(DATEDIF(H74,tglAcuan,"y"),"yr","day"))),(NOW()+(CONVERT(VLOOKUP(Table1[[#This Row],[JABATAN]],tbl_refJabatan,2,FALSE),"yr","day")-CONVERT(DATEDIF(H74,NOW(),"y"),"yr","day")))),"Usia Salah"),"")</f>
        <v>53749.848911689813</v>
      </c>
      <c r="Q74" s="167" t="str">
        <f ca="1">IF(Table1[[#This Row],[TGL. PENSIUN (usia)]]&lt;&gt;0,TEXT(Table1[[#This Row],[TGL. PENSIUN (usia)]],"yyyy"),"")</f>
        <v>2047</v>
      </c>
      <c r="R74" s="166">
        <f ca="1">IF(AND(Table1[[#This Row],[TGL. PENSIUN (usia)]]&lt;&gt;"",Table1[[#This Row],[TGL. PENSIUN (usia)]]&lt;&gt;"USIA SALAH"),IF(tglAcuan&lt;&gt;0,(INT(CONVERT(VLOOKUP(Table1[[#This Row],[JABATAN]],tbl_refJabatan,2,FALSE),"yr","day")-CONVERT(DATEDIF(H74,tglAcuan,"y"),"yr","day"))),(INT(CONVERT(VLOOKUP(Table1[[#This Row],[JABATAN]],tbl_refJabatan,2,FALSE),"yr","day")-CONVERT(DATEDIF(H74,NOW(),"y"),"yr","day")))),"")</f>
        <v>8400</v>
      </c>
      <c r="S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Row],[JABATAN]],tbl_refJabatan,4,FALSE),"yr","day")-CONVERT(DATEDIF(H74,tglAcuan,"y"),"yr","day"))),(NOW()+(CONVERT(VLOOKUP(Table1[[#This Row],[JABATAN]],tbl_refJabatan,4,FALSE),"yr","day")-CONVERT(DATEDIF(H74,NOW(),"y"),"yr","day")))),"Usia Salah"),"")</f>
        <v>53749.848911689813</v>
      </c>
      <c r="T74" s="167" t="str">
        <f ca="1">IF(Table1[[#This Row],[TGL. PENSIUN ( usia )]]&lt;&gt;0,TEXT(Table1[[#This Row],[TGL. PENSIUN ( usia )]],"yyyy"),"")</f>
        <v>2047</v>
      </c>
      <c r="U74" s="166">
        <f ca="1">IF(AND(Table1[[#This Row],[TGL. PENSIUN (usia)]]&lt;&gt;"",Table1[[#This Row],[TGL. PENSIUN (usia)]]&lt;&gt;"USIA SALAH"),IF(tglAcuan&lt;&gt;0,(INT(CONVERT(VLOOKUP(Table1[[#This Row],[JABATAN]],tbl_refJabatan,4,FALSE),"yr","day")-CONVERT(DATEDIF(H74,tglAcuan,"y"),"yr","day"))),(INT(CONVERT(VLOOKUP(Table1[[#This Row],[JABATAN]],tbl_refJabatan,4,FALSE),"yr","day")-CONVERT(DATEDIF(H74,NOW(),"y"),"yr","day")))),"")</f>
        <v>8400</v>
      </c>
      <c r="V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Row],[JABATAN]],tbl_refJabatan,6,FALSE),"yr","day")-CONVERT(DATEDIF(H74,tglAcuan,"y"),"yr","day"))),(NOW()+(CONVERT(VLOOKUP(Table1[[#This Row],[JABATAN]],tbl_refJabatan,6,FALSE),"yr","day")-CONVERT(DATEDIF(H74,NOW(),"y"),"yr","day")))),"Usia Salah"),"")</f>
        <v>52288.848911689813</v>
      </c>
      <c r="W74" s="167" t="str">
        <f ca="1">IF(Table1[[#This Row],[TGL.PENSIUN (usia)]]&lt;&gt;0,TEXT(Table1[[#This Row],[TGL.PENSIUN (usia)]],"yyyy"),"")</f>
        <v>2043</v>
      </c>
      <c r="X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Row],[JABATAN]],tbl_refJabatan,7,FALSE),"yr","day")-CONVERT(DATEDIF(M74,tglAcuan,"y"),"yr","day"))),(NOW()+(CONVERT(VLOOKUP(Table1[[#This Row],[JABATAN]],tbl_refJabatan,7,FALSE),"yr","day")-CONVERT(DATEDIF(M74,NOW(),"y"),"yr","day")))),"tgl SK salah"),"")</f>
        <v>51558.348911689813</v>
      </c>
      <c r="Y74" s="167" t="str">
        <f ca="1">IF(Table1[[#This Row],[TGL. PENSIUN (jabatan)]]&lt;&gt;0,TEXT(Table1[[#This Row],[TGL. PENSIUN (jabatan)]],"yyyy"),"")</f>
        <v>2041</v>
      </c>
      <c r="Z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Row],[JABATAN]],tbl_refJabatan,8,FALSE),"yr","day")-CONVERT(DATEDIF(H74,tglAcuan,"y"),"yr","day"))),(NOW()+(CONVERT(VLOOKUP(Table1[[#This Row],[JABATAN]],tbl_refJabatan,8,FALSE),"yr","day")-CONVERT(DATEDIF(H74,NOW(),"y"),"yr","day")))),"Usia Salah"),"")</f>
        <v>52288.848911689813</v>
      </c>
      <c r="AA74" s="167" t="str">
        <f ca="1">IF(Table1[[#This Row],[TGL.PENSIUN (usia )]]&lt;&gt;0,TEXT(Table1[[#This Row],[TGL.PENSIUN (usia )]],"yyyy"),"")</f>
        <v>2043</v>
      </c>
      <c r="AB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Row],[JABATAN]],tbl_refJabatan,9,FALSE),"yr","day")-CONVERT(DATEDIF(M74,tglAcuan,"y"),"yr","day"))),(NOW()+(CONVERT(VLOOKUP(Table1[[#This Row],[JABATAN]],tbl_refJabatan,9,FALSE),"yr","day")-CONVERT(DATEDIF(M74,NOW(),"y"),"yr","day")))),"tgl SK salah"),"")</f>
        <v>51558.348911689813</v>
      </c>
      <c r="AC74" s="167" t="str">
        <f ca="1">IF(Table1[[#This Row],[TGL. PENSIUN (jabatan )]]&lt;&gt;0,TEXT(Table1[[#This Row],[TGL. PENSIUN (jabatan )]],"yyyy"),"")</f>
        <v>2041</v>
      </c>
      <c r="AD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" spans="1:30" s="53" customFormat="1" ht="21.75" customHeight="1" x14ac:dyDescent="0.25">
      <c r="A75" s="43">
        <f t="shared" si="3"/>
        <v>70</v>
      </c>
      <c r="B75" s="44" t="s">
        <v>37</v>
      </c>
      <c r="C75" s="44" t="s">
        <v>164</v>
      </c>
      <c r="D75" s="72" t="s">
        <v>54</v>
      </c>
      <c r="E75" s="72" t="s">
        <v>144</v>
      </c>
      <c r="F75" s="43" t="s">
        <v>41</v>
      </c>
      <c r="G75" s="46" t="s">
        <v>42</v>
      </c>
      <c r="H75" s="47">
        <v>23456</v>
      </c>
      <c r="I75" s="45"/>
      <c r="J75" s="76"/>
      <c r="K75" s="74" t="s">
        <v>43</v>
      </c>
      <c r="L75" s="63" t="s">
        <v>173</v>
      </c>
      <c r="M75" s="75">
        <v>44215</v>
      </c>
      <c r="N75" s="52" t="str">
        <f t="shared" ca="1" si="2"/>
        <v>59 Tahun 11 Bulan 7 hari</v>
      </c>
      <c r="O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8 Hari </v>
      </c>
      <c r="P75" s="167">
        <f>Table1[[#This Row],[TGL SK]]+(60*365)</f>
        <v>66115</v>
      </c>
      <c r="Q75" s="167" t="str">
        <f>IF(Table1[[#This Row],[TGL. PENSIUN (usia)]]&lt;&gt;0,TEXT(Table1[[#This Row],[TGL. PENSIUN (usia)]],"yyyy"),"")</f>
        <v>2081</v>
      </c>
      <c r="R75" s="166">
        <f ca="1">IF(tglAcuan&lt;&gt;0,(INT(CONVERT(VLOOKUP(Table1[[#This Row],[JABATAN]],tbl_refJabatan,2,FALSE),"yr","day")-CONVERT(DATEDIF(H75,tglAcuan,"y"),"yr","day"))),(INT(CONVERT(VLOOKUP(Table1[[#This Row],[JABATAN]],tbl_refJabatan,2,FALSE),"yr","day")-CONVERT(DATEDIF(H75,NOW(),"y"),"yr","day"))))</f>
        <v>365</v>
      </c>
      <c r="S75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Row],[JABATAN]],tbl_refJabatan,4,FALSE),"yr","day")-CONVERT(DATEDIF(H75,tglAcuan,"y"),"yr","day"))),(NOW()+(CONVERT(VLOOKUP(Table1[[#This Row],[JABATAN]],tbl_refJabatan,4,FALSE),"yr","day")-CONVERT(DATEDIF(H75,NOW(),"y"),"yr","day")))),"Usia Salah"),"")</f>
        <v>45714.348911689813</v>
      </c>
      <c r="T75" s="167" t="str">
        <f ca="1">IF(Table1[[#This Row],[TGL. PENSIUN ( usia )]]&lt;&gt;0,TEXT(Table1[[#This Row],[TGL. PENSIUN ( usia )]],"yyyy"),"")</f>
        <v>2025</v>
      </c>
      <c r="U75" s="166">
        <f ca="1">IF(AND(Table1[[#This Row],[TGL. PENSIUN (usia)]]&lt;&gt;"",Table1[[#This Row],[TGL. PENSIUN (usia)]]&lt;&gt;"USIA SALAH"),IF(tglAcuan&lt;&gt;0,(INT(CONVERT(VLOOKUP(Table1[[#This Row],[JABATAN]],tbl_refJabatan,4,FALSE),"yr","day")-CONVERT(DATEDIF(H75,tglAcuan,"y"),"yr","day"))),(INT(CONVERT(VLOOKUP(Table1[[#This Row],[JABATAN]],tbl_refJabatan,4,FALSE),"yr","day")-CONVERT(DATEDIF(H75,NOW(),"y"),"yr","day")))),"")</f>
        <v>365</v>
      </c>
      <c r="V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Row],[JABATAN]],tbl_refJabatan,6,FALSE),"yr","day")-CONVERT(DATEDIF(H75,tglAcuan,"y"),"yr","day"))),(NOW()+(CONVERT(VLOOKUP(Table1[[#This Row],[JABATAN]],tbl_refJabatan,6,FALSE),"yr","day")-CONVERT(DATEDIF(H75,NOW(),"y"),"yr","day")))),"Usia Salah"),"")</f>
        <v>44253.348911689813</v>
      </c>
      <c r="W75" s="167" t="str">
        <f ca="1">IF(Table1[[#This Row],[TGL.PENSIUN (usia)]]&lt;&gt;0,TEXT(Table1[[#This Row],[TGL.PENSIUN (usia)]],"yyyy"),"")</f>
        <v>2021</v>
      </c>
      <c r="X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Row],[JABATAN]],tbl_refJabatan,7,FALSE),"yr","day")-CONVERT(DATEDIF(M75,tglAcuan,"y"),"yr","day"))),(NOW()+(CONVERT(VLOOKUP(Table1[[#This Row],[JABATAN]],tbl_refJabatan,7,FALSE),"yr","day")-CONVERT(DATEDIF(M75,NOW(),"y"),"yr","day")))),"tgl SK salah"),"")</f>
        <v>51558.348911689813</v>
      </c>
      <c r="Y75" s="167" t="str">
        <f ca="1">IF(Table1[[#This Row],[TGL. PENSIUN (jabatan)]]&lt;&gt;0,TEXT(Table1[[#This Row],[TGL. PENSIUN (jabatan)]],"yyyy"),"")</f>
        <v>2041</v>
      </c>
      <c r="Z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Row],[JABATAN]],tbl_refJabatan,8,FALSE),"yr","day")-CONVERT(DATEDIF(H75,tglAcuan,"y"),"yr","day"))),(NOW()+(CONVERT(VLOOKUP(Table1[[#This Row],[JABATAN]],tbl_refJabatan,8,FALSE),"yr","day")-CONVERT(DATEDIF(H75,NOW(),"y"),"yr","day")))),"Usia Salah"),"")</f>
        <v>44253.348911689813</v>
      </c>
      <c r="AA75" s="167" t="str">
        <f ca="1">IF(Table1[[#This Row],[TGL.PENSIUN (usia )]]&lt;&gt;0,TEXT(Table1[[#This Row],[TGL.PENSIUN (usia )]],"yyyy"),"")</f>
        <v>2021</v>
      </c>
      <c r="AB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Row],[JABATAN]],tbl_refJabatan,9,FALSE),"yr","day")-CONVERT(DATEDIF(M75,tglAcuan,"y"),"yr","day"))),(NOW()+(CONVERT(VLOOKUP(Table1[[#This Row],[JABATAN]],tbl_refJabatan,9,FALSE),"yr","day")-CONVERT(DATEDIF(M75,NOW(),"y"),"yr","day")))),"tgl SK salah"),"")</f>
        <v>51558.348911689813</v>
      </c>
      <c r="AC75" s="167" t="str">
        <f ca="1">IF(Table1[[#This Row],[TGL. PENSIUN (jabatan )]]&lt;&gt;0,TEXT(Table1[[#This Row],[TGL. PENSIUN (jabatan )]],"yyyy"),"")</f>
        <v>2041</v>
      </c>
      <c r="AD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" spans="1:30" s="53" customFormat="1" ht="21.75" customHeight="1" x14ac:dyDescent="0.25">
      <c r="A76" s="43">
        <f t="shared" si="3"/>
        <v>71</v>
      </c>
      <c r="B76" s="44" t="s">
        <v>37</v>
      </c>
      <c r="C76" s="44" t="s">
        <v>164</v>
      </c>
      <c r="D76" s="45" t="s">
        <v>57</v>
      </c>
      <c r="E76" s="59" t="s">
        <v>174</v>
      </c>
      <c r="F76" s="43" t="s">
        <v>41</v>
      </c>
      <c r="G76" s="46" t="s">
        <v>42</v>
      </c>
      <c r="H76" s="47">
        <v>26403</v>
      </c>
      <c r="I76" s="45"/>
      <c r="J76" s="48"/>
      <c r="K76" s="54" t="s">
        <v>56</v>
      </c>
      <c r="L76" s="63" t="s">
        <v>170</v>
      </c>
      <c r="M76" s="75">
        <v>43461</v>
      </c>
      <c r="N76" s="52" t="str">
        <f t="shared" ca="1" si="2"/>
        <v>51 Tahun 10 Bulan 13 hari</v>
      </c>
      <c r="O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Row],[JABATAN]],tbl_refJabatan,2,FALSE),"yr","day")-CONVERT(DATEDIF(H76,tglAcuan,"y"),"yr","day"))),(NOW()+(CONVERT(VLOOKUP(Table1[[#This Row],[JABATAN]],tbl_refJabatan,2,FALSE),"yr","day")-CONVERT(DATEDIF(H76,NOW(),"y"),"yr","day")))),"Usia Salah"),"")</f>
        <v>48636.348911689813</v>
      </c>
      <c r="Q76" s="167" t="str">
        <f ca="1">IF(Table1[[#This Row],[TGL. PENSIUN (usia)]]&lt;&gt;0,TEXT(Table1[[#This Row],[TGL. PENSIUN (usia)]],"yyyy"),"")</f>
        <v>2033</v>
      </c>
      <c r="R76" s="166">
        <f ca="1">IF(AND(Table1[[#This Row],[TGL. PENSIUN (usia)]]&lt;&gt;"",Table1[[#This Row],[TGL. PENSIUN (usia)]]&lt;&gt;"USIA SALAH"),IF(tglAcuan&lt;&gt;0,(INT(CONVERT(VLOOKUP(Table1[[#This Row],[JABATAN]],tbl_refJabatan,2,FALSE),"yr","day")-CONVERT(DATEDIF(H76,tglAcuan,"y"),"yr","day"))),(INT(CONVERT(VLOOKUP(Table1[[#This Row],[JABATAN]],tbl_refJabatan,2,FALSE),"yr","day")-CONVERT(DATEDIF(H76,NOW(),"y"),"yr","day")))),"")</f>
        <v>3287</v>
      </c>
      <c r="S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Row],[JABATAN]],tbl_refJabatan,4,FALSE),"yr","day")-CONVERT(DATEDIF(H76,tglAcuan,"y"),"yr","day"))),(NOW()+(CONVERT(VLOOKUP(Table1[[#This Row],[JABATAN]],tbl_refJabatan,4,FALSE),"yr","day")-CONVERT(DATEDIF(H76,NOW(),"y"),"yr","day")))),"Usia Salah"),"")</f>
        <v>48636.348911689813</v>
      </c>
      <c r="T76" s="167" t="str">
        <f ca="1">IF(Table1[[#This Row],[TGL. PENSIUN ( usia )]]&lt;&gt;0,TEXT(Table1[[#This Row],[TGL. PENSIUN ( usia )]],"yyyy"),"")</f>
        <v>2033</v>
      </c>
      <c r="U76" s="166">
        <f ca="1">IF(AND(Table1[[#This Row],[TGL. PENSIUN (usia)]]&lt;&gt;"",Table1[[#This Row],[TGL. PENSIUN (usia)]]&lt;&gt;"USIA SALAH"),IF(tglAcuan&lt;&gt;0,(INT(CONVERT(VLOOKUP(Table1[[#This Row],[JABATAN]],tbl_refJabatan,4,FALSE),"yr","day")-CONVERT(DATEDIF(H76,tglAcuan,"y"),"yr","day"))),(INT(CONVERT(VLOOKUP(Table1[[#This Row],[JABATAN]],tbl_refJabatan,4,FALSE),"yr","day")-CONVERT(DATEDIF(H76,NOW(),"y"),"yr","day")))),"")</f>
        <v>3287</v>
      </c>
      <c r="V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Row],[JABATAN]],tbl_refJabatan,6,FALSE),"yr","day")-CONVERT(DATEDIF(H76,tglAcuan,"y"),"yr","day"))),(NOW()+(CONVERT(VLOOKUP(Table1[[#This Row],[JABATAN]],tbl_refJabatan,6,FALSE),"yr","day")-CONVERT(DATEDIF(H76,NOW(),"y"),"yr","day")))),"Usia Salah"),"")</f>
        <v>47175.348911689813</v>
      </c>
      <c r="W76" s="167" t="str">
        <f ca="1">IF(Table1[[#This Row],[TGL.PENSIUN (usia)]]&lt;&gt;0,TEXT(Table1[[#This Row],[TGL.PENSIUN (usia)]],"yyyy"),"")</f>
        <v>2029</v>
      </c>
      <c r="X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Row],[JABATAN]],tbl_refJabatan,7,FALSE),"yr","day")-CONVERT(DATEDIF(M76,tglAcuan,"y"),"yr","day"))),(NOW()+(CONVERT(VLOOKUP(Table1[[#This Row],[JABATAN]],tbl_refJabatan,7,FALSE),"yr","day")-CONVERT(DATEDIF(M76,NOW(),"y"),"yr","day")))),"tgl SK salah"),"")</f>
        <v>50827.848911689813</v>
      </c>
      <c r="Y76" s="167" t="str">
        <f ca="1">IF(Table1[[#This Row],[TGL. PENSIUN (jabatan)]]&lt;&gt;0,TEXT(Table1[[#This Row],[TGL. PENSIUN (jabatan)]],"yyyy"),"")</f>
        <v>2039</v>
      </c>
      <c r="Z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Row],[JABATAN]],tbl_refJabatan,8,FALSE),"yr","day")-CONVERT(DATEDIF(H76,tglAcuan,"y"),"yr","day"))),(NOW()+(CONVERT(VLOOKUP(Table1[[#This Row],[JABATAN]],tbl_refJabatan,8,FALSE),"yr","day")-CONVERT(DATEDIF(H76,NOW(),"y"),"yr","day")))),"Usia Salah"),"")</f>
        <v>47175.348911689813</v>
      </c>
      <c r="AA76" s="167" t="str">
        <f ca="1">IF(Table1[[#This Row],[TGL.PENSIUN (usia )]]&lt;&gt;0,TEXT(Table1[[#This Row],[TGL.PENSIUN (usia )]],"yyyy"),"")</f>
        <v>2029</v>
      </c>
      <c r="AB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Row],[JABATAN]],tbl_refJabatan,9,FALSE),"yr","day")-CONVERT(DATEDIF(M76,tglAcuan,"y"),"yr","day"))),(NOW()+(CONVERT(VLOOKUP(Table1[[#This Row],[JABATAN]],tbl_refJabatan,9,FALSE),"yr","day")-CONVERT(DATEDIF(M76,NOW(),"y"),"yr","day")))),"tgl SK salah"),"")</f>
        <v>50827.848911689813</v>
      </c>
      <c r="AC76" s="167" t="str">
        <f ca="1">IF(Table1[[#This Row],[TGL. PENSIUN (jabatan )]]&lt;&gt;0,TEXT(Table1[[#This Row],[TGL. PENSIUN (jabatan )]],"yyyy"),"")</f>
        <v>2039</v>
      </c>
      <c r="AD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" spans="1:30" s="53" customFormat="1" ht="21.75" customHeight="1" x14ac:dyDescent="0.25">
      <c r="A77" s="43">
        <f t="shared" si="3"/>
        <v>72</v>
      </c>
      <c r="B77" s="44" t="s">
        <v>37</v>
      </c>
      <c r="C77" s="44" t="s">
        <v>164</v>
      </c>
      <c r="D77" s="45" t="s">
        <v>59</v>
      </c>
      <c r="E77" s="59" t="s">
        <v>175</v>
      </c>
      <c r="F77" s="43" t="s">
        <v>41</v>
      </c>
      <c r="G77" s="46" t="s">
        <v>42</v>
      </c>
      <c r="H77" s="47">
        <v>31991</v>
      </c>
      <c r="I77" s="45"/>
      <c r="J77" s="48"/>
      <c r="K77" s="54" t="s">
        <v>56</v>
      </c>
      <c r="L77" s="63" t="s">
        <v>176</v>
      </c>
      <c r="M77" s="75">
        <v>44298</v>
      </c>
      <c r="N77" s="52" t="str">
        <f t="shared" ca="1" si="2"/>
        <v>36 Tahun 6 Bulan 25 hari</v>
      </c>
      <c r="O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15 Hari </v>
      </c>
      <c r="P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Row],[JABATAN]],tbl_refJabatan,2,FALSE),"yr","day")-CONVERT(DATEDIF(H77,tglAcuan,"y"),"yr","day"))),(NOW()+(CONVERT(VLOOKUP(Table1[[#This Row],[JABATAN]],tbl_refJabatan,2,FALSE),"yr","day")-CONVERT(DATEDIF(H77,NOW(),"y"),"yr","day")))),"Usia Salah"),"")</f>
        <v>54115.098911689813</v>
      </c>
      <c r="Q77" s="167" t="str">
        <f ca="1">IF(Table1[[#This Row],[TGL. PENSIUN (usia)]]&lt;&gt;0,TEXT(Table1[[#This Row],[TGL. PENSIUN (usia)]],"yyyy"),"")</f>
        <v>2048</v>
      </c>
      <c r="R77" s="166">
        <f ca="1">IF(AND(Table1[[#This Row],[TGL. PENSIUN (usia)]]&lt;&gt;"",Table1[[#This Row],[TGL. PENSIUN (usia)]]&lt;&gt;"USIA SALAH"),IF(tglAcuan&lt;&gt;0,(INT(CONVERT(VLOOKUP(Table1[[#This Row],[JABATAN]],tbl_refJabatan,2,FALSE),"yr","day")-CONVERT(DATEDIF(H77,tglAcuan,"y"),"yr","day"))),(INT(CONVERT(VLOOKUP(Table1[[#This Row],[JABATAN]],tbl_refJabatan,2,FALSE),"yr","day")-CONVERT(DATEDIF(H77,NOW(),"y"),"yr","day")))),"")</f>
        <v>8766</v>
      </c>
      <c r="S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Row],[JABATAN]],tbl_refJabatan,4,FALSE),"yr","day")-CONVERT(DATEDIF(H77,tglAcuan,"y"),"yr","day"))),(NOW()+(CONVERT(VLOOKUP(Table1[[#This Row],[JABATAN]],tbl_refJabatan,4,FALSE),"yr","day")-CONVERT(DATEDIF(H77,NOW(),"y"),"yr","day")))),"Usia Salah"),"")</f>
        <v>54115.098911689813</v>
      </c>
      <c r="T77" s="167" t="str">
        <f ca="1">IF(Table1[[#This Row],[TGL. PENSIUN ( usia )]]&lt;&gt;0,TEXT(Table1[[#This Row],[TGL. PENSIUN ( usia )]],"yyyy"),"")</f>
        <v>2048</v>
      </c>
      <c r="U77" s="166">
        <f ca="1">IF(AND(Table1[[#This Row],[TGL. PENSIUN (usia)]]&lt;&gt;"",Table1[[#This Row],[TGL. PENSIUN (usia)]]&lt;&gt;"USIA SALAH"),IF(tglAcuan&lt;&gt;0,(INT(CONVERT(VLOOKUP(Table1[[#This Row],[JABATAN]],tbl_refJabatan,4,FALSE),"yr","day")-CONVERT(DATEDIF(H77,tglAcuan,"y"),"yr","day"))),(INT(CONVERT(VLOOKUP(Table1[[#This Row],[JABATAN]],tbl_refJabatan,4,FALSE),"yr","day")-CONVERT(DATEDIF(H77,NOW(),"y"),"yr","day")))),"")</f>
        <v>8766</v>
      </c>
      <c r="V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Row],[JABATAN]],tbl_refJabatan,6,FALSE),"yr","day")-CONVERT(DATEDIF(H77,tglAcuan,"y"),"yr","day"))),(NOW()+(CONVERT(VLOOKUP(Table1[[#This Row],[JABATAN]],tbl_refJabatan,6,FALSE),"yr","day")-CONVERT(DATEDIF(H77,NOW(),"y"),"yr","day")))),"Usia Salah"),"")</f>
        <v>52654.098911689813</v>
      </c>
      <c r="W77" s="167" t="str">
        <f ca="1">IF(Table1[[#This Row],[TGL.PENSIUN (usia)]]&lt;&gt;0,TEXT(Table1[[#This Row],[TGL.PENSIUN (usia)]],"yyyy"),"")</f>
        <v>2044</v>
      </c>
      <c r="X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Row],[JABATAN]],tbl_refJabatan,7,FALSE),"yr","day")-CONVERT(DATEDIF(M77,tglAcuan,"y"),"yr","day"))),(NOW()+(CONVERT(VLOOKUP(Table1[[#This Row],[JABATAN]],tbl_refJabatan,7,FALSE),"yr","day")-CONVERT(DATEDIF(M77,NOW(),"y"),"yr","day")))),"tgl SK salah"),"")</f>
        <v>51923.598911689813</v>
      </c>
      <c r="Y77" s="167" t="str">
        <f ca="1">IF(Table1[[#This Row],[TGL. PENSIUN (jabatan)]]&lt;&gt;0,TEXT(Table1[[#This Row],[TGL. PENSIUN (jabatan)]],"yyyy"),"")</f>
        <v>2042</v>
      </c>
      <c r="Z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Row],[JABATAN]],tbl_refJabatan,8,FALSE),"yr","day")-CONVERT(DATEDIF(H77,tglAcuan,"y"),"yr","day"))),(NOW()+(CONVERT(VLOOKUP(Table1[[#This Row],[JABATAN]],tbl_refJabatan,8,FALSE),"yr","day")-CONVERT(DATEDIF(H77,NOW(),"y"),"yr","day")))),"Usia Salah"),"")</f>
        <v>52654.098911689813</v>
      </c>
      <c r="AA77" s="167" t="str">
        <f ca="1">IF(Table1[[#This Row],[TGL.PENSIUN (usia )]]&lt;&gt;0,TEXT(Table1[[#This Row],[TGL.PENSIUN (usia )]],"yyyy"),"")</f>
        <v>2044</v>
      </c>
      <c r="AB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Row],[JABATAN]],tbl_refJabatan,9,FALSE),"yr","day")-CONVERT(DATEDIF(M77,tglAcuan,"y"),"yr","day"))),(NOW()+(CONVERT(VLOOKUP(Table1[[#This Row],[JABATAN]],tbl_refJabatan,9,FALSE),"yr","day")-CONVERT(DATEDIF(M77,NOW(),"y"),"yr","day")))),"tgl SK salah"),"")</f>
        <v>51923.598911689813</v>
      </c>
      <c r="AC77" s="167" t="str">
        <f ca="1">IF(Table1[[#This Row],[TGL. PENSIUN (jabatan )]]&lt;&gt;0,TEXT(Table1[[#This Row],[TGL. PENSIUN (jabatan )]],"yyyy"),"")</f>
        <v>2042</v>
      </c>
      <c r="AD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" spans="1:30" s="53" customFormat="1" ht="21.75" customHeight="1" x14ac:dyDescent="0.25">
      <c r="A78" s="43">
        <f t="shared" si="3"/>
        <v>73</v>
      </c>
      <c r="B78" s="44" t="s">
        <v>37</v>
      </c>
      <c r="C78" s="44" t="s">
        <v>164</v>
      </c>
      <c r="D78" s="45" t="s">
        <v>61</v>
      </c>
      <c r="E78" s="59" t="s">
        <v>177</v>
      </c>
      <c r="F78" s="43" t="s">
        <v>41</v>
      </c>
      <c r="G78" s="46" t="s">
        <v>42</v>
      </c>
      <c r="H78" s="47">
        <v>25603</v>
      </c>
      <c r="I78" s="45"/>
      <c r="J78" s="48"/>
      <c r="K78" s="54" t="s">
        <v>56</v>
      </c>
      <c r="L78" s="63" t="s">
        <v>170</v>
      </c>
      <c r="M78" s="75">
        <v>43461</v>
      </c>
      <c r="N78" s="52" t="str">
        <f t="shared" ca="1" si="2"/>
        <v>54 Tahun 0 Bulan 23 hari</v>
      </c>
      <c r="O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Row],[JABATAN]],tbl_refJabatan,2,FALSE),"yr","day")-CONVERT(DATEDIF(H78,tglAcuan,"y"),"yr","day"))),(NOW()+(CONVERT(VLOOKUP(Table1[[#This Row],[JABATAN]],tbl_refJabatan,2,FALSE),"yr","day")-CONVERT(DATEDIF(H78,NOW(),"y"),"yr","day")))),"Usia Salah"),"")</f>
        <v>47540.598911689813</v>
      </c>
      <c r="Q78" s="167" t="str">
        <f ca="1">IF(Table1[[#This Row],[TGL. PENSIUN (usia)]]&lt;&gt;0,TEXT(Table1[[#This Row],[TGL. PENSIUN (usia)]],"yyyy"),"")</f>
        <v>2030</v>
      </c>
      <c r="R78" s="166">
        <f ca="1">IF(AND(Table1[[#This Row],[TGL. PENSIUN (usia)]]&lt;&gt;"",Table1[[#This Row],[TGL. PENSIUN (usia)]]&lt;&gt;"USIA SALAH"),IF(tglAcuan&lt;&gt;0,(INT(CONVERT(VLOOKUP(Table1[[#This Row],[JABATAN]],tbl_refJabatan,2,FALSE),"yr","day")-CONVERT(DATEDIF(H78,tglAcuan,"y"),"yr","day"))),(INT(CONVERT(VLOOKUP(Table1[[#This Row],[JABATAN]],tbl_refJabatan,2,FALSE),"yr","day")-CONVERT(DATEDIF(H78,NOW(),"y"),"yr","day")))),"")</f>
        <v>2191</v>
      </c>
      <c r="S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Row],[JABATAN]],tbl_refJabatan,4,FALSE),"yr","day")-CONVERT(DATEDIF(H78,tglAcuan,"y"),"yr","day"))),(NOW()+(CONVERT(VLOOKUP(Table1[[#This Row],[JABATAN]],tbl_refJabatan,4,FALSE),"yr","day")-CONVERT(DATEDIF(H78,NOW(),"y"),"yr","day")))),"Usia Salah"),"")</f>
        <v>47540.598911689813</v>
      </c>
      <c r="T78" s="167" t="str">
        <f ca="1">IF(Table1[[#This Row],[TGL. PENSIUN ( usia )]]&lt;&gt;0,TEXT(Table1[[#This Row],[TGL. PENSIUN ( usia )]],"yyyy"),"")</f>
        <v>2030</v>
      </c>
      <c r="U78" s="166">
        <f ca="1">IF(AND(Table1[[#This Row],[TGL. PENSIUN (usia)]]&lt;&gt;"",Table1[[#This Row],[TGL. PENSIUN (usia)]]&lt;&gt;"USIA SALAH"),IF(tglAcuan&lt;&gt;0,(INT(CONVERT(VLOOKUP(Table1[[#This Row],[JABATAN]],tbl_refJabatan,4,FALSE),"yr","day")-CONVERT(DATEDIF(H78,tglAcuan,"y"),"yr","day"))),(INT(CONVERT(VLOOKUP(Table1[[#This Row],[JABATAN]],tbl_refJabatan,4,FALSE),"yr","day")-CONVERT(DATEDIF(H78,NOW(),"y"),"yr","day")))),"")</f>
        <v>2191</v>
      </c>
      <c r="V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Row],[JABATAN]],tbl_refJabatan,6,FALSE),"yr","day")-CONVERT(DATEDIF(H78,tglAcuan,"y"),"yr","day"))),(NOW()+(CONVERT(VLOOKUP(Table1[[#This Row],[JABATAN]],tbl_refJabatan,6,FALSE),"yr","day")-CONVERT(DATEDIF(H78,NOW(),"y"),"yr","day")))),"Usia Salah"),"")</f>
        <v>46079.598911689813</v>
      </c>
      <c r="W78" s="167" t="str">
        <f ca="1">IF(Table1[[#This Row],[TGL.PENSIUN (usia)]]&lt;&gt;0,TEXT(Table1[[#This Row],[TGL.PENSIUN (usia)]],"yyyy"),"")</f>
        <v>2026</v>
      </c>
      <c r="X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Row],[JABATAN]],tbl_refJabatan,7,FALSE),"yr","day")-CONVERT(DATEDIF(M78,tglAcuan,"y"),"yr","day"))),(NOW()+(CONVERT(VLOOKUP(Table1[[#This Row],[JABATAN]],tbl_refJabatan,7,FALSE),"yr","day")-CONVERT(DATEDIF(M78,NOW(),"y"),"yr","day")))),"tgl SK salah"),"")</f>
        <v>50827.848911689813</v>
      </c>
      <c r="Y78" s="167" t="str">
        <f ca="1">IF(Table1[[#This Row],[TGL. PENSIUN (jabatan)]]&lt;&gt;0,TEXT(Table1[[#This Row],[TGL. PENSIUN (jabatan)]],"yyyy"),"")</f>
        <v>2039</v>
      </c>
      <c r="Z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Row],[JABATAN]],tbl_refJabatan,8,FALSE),"yr","day")-CONVERT(DATEDIF(H78,tglAcuan,"y"),"yr","day"))),(NOW()+(CONVERT(VLOOKUP(Table1[[#This Row],[JABATAN]],tbl_refJabatan,8,FALSE),"yr","day")-CONVERT(DATEDIF(H78,NOW(),"y"),"yr","day")))),"Usia Salah"),"")</f>
        <v>46079.598911689813</v>
      </c>
      <c r="AA78" s="167" t="str">
        <f ca="1">IF(Table1[[#This Row],[TGL.PENSIUN (usia )]]&lt;&gt;0,TEXT(Table1[[#This Row],[TGL.PENSIUN (usia )]],"yyyy"),"")</f>
        <v>2026</v>
      </c>
      <c r="AB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Row],[JABATAN]],tbl_refJabatan,9,FALSE),"yr","day")-CONVERT(DATEDIF(M78,tglAcuan,"y"),"yr","day"))),(NOW()+(CONVERT(VLOOKUP(Table1[[#This Row],[JABATAN]],tbl_refJabatan,9,FALSE),"yr","day")-CONVERT(DATEDIF(M78,NOW(),"y"),"yr","day")))),"tgl SK salah"),"")</f>
        <v>50827.848911689813</v>
      </c>
      <c r="AC78" s="167" t="str">
        <f ca="1">IF(Table1[[#This Row],[TGL. PENSIUN (jabatan )]]&lt;&gt;0,TEXT(Table1[[#This Row],[TGL. PENSIUN (jabatan )]],"yyyy"),"")</f>
        <v>2039</v>
      </c>
      <c r="AD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" spans="1:30" s="53" customFormat="1" ht="21.75" customHeight="1" x14ac:dyDescent="0.25">
      <c r="A79" s="43">
        <f t="shared" si="3"/>
        <v>74</v>
      </c>
      <c r="B79" s="44" t="s">
        <v>37</v>
      </c>
      <c r="C79" s="44" t="s">
        <v>164</v>
      </c>
      <c r="D79" s="45" t="s">
        <v>63</v>
      </c>
      <c r="E79" s="59" t="s">
        <v>178</v>
      </c>
      <c r="F79" s="43" t="s">
        <v>41</v>
      </c>
      <c r="G79" s="46" t="s">
        <v>42</v>
      </c>
      <c r="H79" s="71">
        <v>22745</v>
      </c>
      <c r="I79" s="45"/>
      <c r="J79" s="48"/>
      <c r="K79" s="63" t="s">
        <v>43</v>
      </c>
      <c r="L79" s="63" t="s">
        <v>179</v>
      </c>
      <c r="M79" s="75">
        <v>39864</v>
      </c>
      <c r="N79" s="52" t="str">
        <f t="shared" ca="1" si="2"/>
        <v>61 Tahun 10 Bulan 18 hari</v>
      </c>
      <c r="O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0 Bulan 7 Hari </v>
      </c>
      <c r="P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Row],[JABATAN]],tbl_refJabatan,2,FALSE),"yr","day")-CONVERT(DATEDIF(H79,tglAcuan,"y"),"yr","day"))),(NOW()+(CONVERT(VLOOKUP(Table1[[#This Row],[JABATAN]],tbl_refJabatan,2,FALSE),"yr","day")-CONVERT(DATEDIF(H79,NOW(),"y"),"yr","day")))),"Usia Salah"),"")</f>
        <v>44983.848911689813</v>
      </c>
      <c r="Q79" s="167" t="str">
        <f ca="1">IF(Table1[[#This Row],[TGL. PENSIUN (usia)]]&lt;&gt;0,TEXT(Table1[[#This Row],[TGL. PENSIUN (usia)]],"yyyy"),"")</f>
        <v>2023</v>
      </c>
      <c r="R79" s="166">
        <f ca="1">IF(AND(Table1[[#This Row],[TGL. PENSIUN (usia)]]&lt;&gt;"",Table1[[#This Row],[TGL. PENSIUN (usia)]]&lt;&gt;"USIA SALAH"),IF(tglAcuan&lt;&gt;0,(INT(CONVERT(VLOOKUP(Table1[[#This Row],[JABATAN]],tbl_refJabatan,2,FALSE),"yr","day")-CONVERT(DATEDIF(H79,tglAcuan,"y"),"yr","day"))),(INT(CONVERT(VLOOKUP(Table1[[#This Row],[JABATAN]],tbl_refJabatan,2,FALSE),"yr","day")-CONVERT(DATEDIF(H79,NOW(),"y"),"yr","day")))),"")</f>
        <v>-366</v>
      </c>
      <c r="S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Row],[JABATAN]],tbl_refJabatan,4,FALSE),"yr","day")-CONVERT(DATEDIF(H79,tglAcuan,"y"),"yr","day"))),(NOW()+(CONVERT(VLOOKUP(Table1[[#This Row],[JABATAN]],tbl_refJabatan,4,FALSE),"yr","day")-CONVERT(DATEDIF(H79,NOW(),"y"),"yr","day")))),"Usia Salah"),"")</f>
        <v>30373.848911689813</v>
      </c>
      <c r="T79" s="167" t="str">
        <f ca="1">IF(Table1[[#This Row],[TGL. PENSIUN ( usia )]]&lt;&gt;0,TEXT(Table1[[#This Row],[TGL. PENSIUN ( usia )]],"yyyy"),"")</f>
        <v>1983</v>
      </c>
      <c r="U79" s="166">
        <f ca="1">IF(AND(Table1[[#This Row],[TGL. PENSIUN (usia)]]&lt;&gt;"",Table1[[#This Row],[TGL. PENSIUN (usia)]]&lt;&gt;"USIA SALAH"),IF(tglAcuan&lt;&gt;0,(INT(CONVERT(VLOOKUP(Table1[[#This Row],[JABATAN]],tbl_refJabatan,4,FALSE),"yr","day")-CONVERT(DATEDIF(H79,tglAcuan,"y"),"yr","day"))),(INT(CONVERT(VLOOKUP(Table1[[#This Row],[JABATAN]],tbl_refJabatan,4,FALSE),"yr","day")-CONVERT(DATEDIF(H79,NOW(),"y"),"yr","day")))),"")</f>
        <v>-14976</v>
      </c>
      <c r="V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Row],[JABATAN]],tbl_refJabatan,6,FALSE),"yr","day")-CONVERT(DATEDIF(H79,tglAcuan,"y"),"yr","day"))),(NOW()+(CONVERT(VLOOKUP(Table1[[#This Row],[JABATAN]],tbl_refJabatan,6,FALSE),"yr","day")-CONVERT(DATEDIF(H79,NOW(),"y"),"yr","day")))),"Usia Salah"),"")</f>
        <v>23068.848911689813</v>
      </c>
      <c r="W79" s="167" t="str">
        <f ca="1">IF(Table1[[#This Row],[TGL.PENSIUN (usia)]]&lt;&gt;0,TEXT(Table1[[#This Row],[TGL.PENSIUN (usia)]],"yyyy"),"")</f>
        <v>1963</v>
      </c>
      <c r="X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Row],[JABATAN]],tbl_refJabatan,7,FALSE),"yr","day")-CONVERT(DATEDIF(M79,tglAcuan,"y"),"yr","day"))),(NOW()+(CONVERT(VLOOKUP(Table1[[#This Row],[JABATAN]],tbl_refJabatan,7,FALSE),"yr","day")-CONVERT(DATEDIF(M79,NOW(),"y"),"yr","day")))),"tgl SK salah"),"")</f>
        <v>61785.348911689813</v>
      </c>
      <c r="Y79" s="167" t="str">
        <f ca="1">IF(Table1[[#This Row],[TGL. PENSIUN (jabatan)]]&lt;&gt;0,TEXT(Table1[[#This Row],[TGL. PENSIUN (jabatan)]],"yyyy"),"")</f>
        <v>2069</v>
      </c>
      <c r="Z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Row],[JABATAN]],tbl_refJabatan,8,FALSE),"yr","day")-CONVERT(DATEDIF(H79,tglAcuan,"y"),"yr","day"))),(NOW()+(CONVERT(VLOOKUP(Table1[[#This Row],[JABATAN]],tbl_refJabatan,8,FALSE),"yr","day")-CONVERT(DATEDIF(H79,NOW(),"y"),"yr","day")))),"Usia Salah"),"")</f>
        <v>44983.848911689813</v>
      </c>
      <c r="AA79" s="167" t="str">
        <f ca="1">IF(Table1[[#This Row],[TGL.PENSIUN (usia )]]&lt;&gt;0,TEXT(Table1[[#This Row],[TGL.PENSIUN (usia )]],"yyyy"),"")</f>
        <v>2023</v>
      </c>
      <c r="AB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Row],[JABATAN]],tbl_refJabatan,9,FALSE),"yr","day")-CONVERT(DATEDIF(M79,tglAcuan,"y"),"yr","day"))),(NOW()+(CONVERT(VLOOKUP(Table1[[#This Row],[JABATAN]],tbl_refJabatan,9,FALSE),"yr","day")-CONVERT(DATEDIF(M79,NOW(),"y"),"yr","day")))),"tgl SK salah"),"")</f>
        <v>45349.098911689813</v>
      </c>
      <c r="AC79" s="167" t="str">
        <f ca="1">IF(Table1[[#This Row],[TGL. PENSIUN (jabatan )]]&lt;&gt;0,TEXT(Table1[[#This Row],[TGL. PENSIUN (jabatan )]],"yyyy"),"")</f>
        <v>2024</v>
      </c>
      <c r="AD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0" spans="1:30" s="53" customFormat="1" ht="21.75" customHeight="1" x14ac:dyDescent="0.25">
      <c r="A80" s="43">
        <f t="shared" si="3"/>
        <v>75</v>
      </c>
      <c r="B80" s="44" t="s">
        <v>37</v>
      </c>
      <c r="C80" s="44" t="s">
        <v>164</v>
      </c>
      <c r="D80" s="45" t="s">
        <v>63</v>
      </c>
      <c r="E80" s="59" t="s">
        <v>180</v>
      </c>
      <c r="F80" s="43" t="s">
        <v>41</v>
      </c>
      <c r="G80" s="46" t="s">
        <v>42</v>
      </c>
      <c r="H80" s="77">
        <v>27071</v>
      </c>
      <c r="I80" s="45"/>
      <c r="J80" s="48"/>
      <c r="K80" s="63" t="s">
        <v>93</v>
      </c>
      <c r="L80" s="63" t="s">
        <v>181</v>
      </c>
      <c r="M80" s="75">
        <v>43461</v>
      </c>
      <c r="N80" s="52" t="str">
        <f t="shared" ca="1" si="2"/>
        <v>50 Tahun 0 Bulan 16 hari</v>
      </c>
      <c r="O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Row],[JABATAN]],tbl_refJabatan,2,FALSE),"yr","day")-CONVERT(DATEDIF(H80,tglAcuan,"y"),"yr","day"))),(NOW()+(CONVERT(VLOOKUP(Table1[[#This Row],[JABATAN]],tbl_refJabatan,2,FALSE),"yr","day")-CONVERT(DATEDIF(H80,NOW(),"y"),"yr","day")))),"Usia Salah"),"")</f>
        <v>49001.598911689813</v>
      </c>
      <c r="Q80" s="167" t="str">
        <f ca="1">IF(Table1[[#This Row],[TGL. PENSIUN (usia)]]&lt;&gt;0,TEXT(Table1[[#This Row],[TGL. PENSIUN (usia)]],"yyyy"),"")</f>
        <v>2034</v>
      </c>
      <c r="R80" s="166">
        <f ca="1">IF(AND(Table1[[#This Row],[TGL. PENSIUN (usia)]]&lt;&gt;"",Table1[[#This Row],[TGL. PENSIUN (usia)]]&lt;&gt;"USIA SALAH"),IF(tglAcuan&lt;&gt;0,(INT(CONVERT(VLOOKUP(Table1[[#This Row],[JABATAN]],tbl_refJabatan,2,FALSE),"yr","day")-CONVERT(DATEDIF(H80,tglAcuan,"y"),"yr","day"))),(INT(CONVERT(VLOOKUP(Table1[[#This Row],[JABATAN]],tbl_refJabatan,2,FALSE),"yr","day")-CONVERT(DATEDIF(H80,NOW(),"y"),"yr","day")))),"")</f>
        <v>3652</v>
      </c>
      <c r="S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Row],[JABATAN]],tbl_refJabatan,4,FALSE),"yr","day")-CONVERT(DATEDIF(H80,tglAcuan,"y"),"yr","day"))),(NOW()+(CONVERT(VLOOKUP(Table1[[#This Row],[JABATAN]],tbl_refJabatan,4,FALSE),"yr","day")-CONVERT(DATEDIF(H80,NOW(),"y"),"yr","day")))),"Usia Salah"),"")</f>
        <v>34391.598911689813</v>
      </c>
      <c r="T80" s="167" t="str">
        <f ca="1">IF(Table1[[#This Row],[TGL. PENSIUN ( usia )]]&lt;&gt;0,TEXT(Table1[[#This Row],[TGL. PENSIUN ( usia )]],"yyyy"),"")</f>
        <v>1994</v>
      </c>
      <c r="U80" s="166">
        <f ca="1">IF(AND(Table1[[#This Row],[TGL. PENSIUN (usia)]]&lt;&gt;"",Table1[[#This Row],[TGL. PENSIUN (usia)]]&lt;&gt;"USIA SALAH"),IF(tglAcuan&lt;&gt;0,(INT(CONVERT(VLOOKUP(Table1[[#This Row],[JABATAN]],tbl_refJabatan,4,FALSE),"yr","day")-CONVERT(DATEDIF(H80,tglAcuan,"y"),"yr","day"))),(INT(CONVERT(VLOOKUP(Table1[[#This Row],[JABATAN]],tbl_refJabatan,4,FALSE),"yr","day")-CONVERT(DATEDIF(H80,NOW(),"y"),"yr","day")))),"")</f>
        <v>-10958</v>
      </c>
      <c r="V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Row],[JABATAN]],tbl_refJabatan,6,FALSE),"yr","day")-CONVERT(DATEDIF(H80,tglAcuan,"y"),"yr","day"))),(NOW()+(CONVERT(VLOOKUP(Table1[[#This Row],[JABATAN]],tbl_refJabatan,6,FALSE),"yr","day")-CONVERT(DATEDIF(H80,NOW(),"y"),"yr","day")))),"Usia Salah"),"")</f>
        <v>27086.598911689813</v>
      </c>
      <c r="W80" s="167" t="str">
        <f ca="1">IF(Table1[[#This Row],[TGL.PENSIUN (usia)]]&lt;&gt;0,TEXT(Table1[[#This Row],[TGL.PENSIUN (usia)]],"yyyy"),"")</f>
        <v>1974</v>
      </c>
      <c r="X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Row],[JABATAN]],tbl_refJabatan,7,FALSE),"yr","day")-CONVERT(DATEDIF(M80,tglAcuan,"y"),"yr","day"))),(NOW()+(CONVERT(VLOOKUP(Table1[[#This Row],[JABATAN]],tbl_refJabatan,7,FALSE),"yr","day")-CONVERT(DATEDIF(M80,NOW(),"y"),"yr","day")))),"tgl SK salah"),"")</f>
        <v>65437.848911689813</v>
      </c>
      <c r="Y80" s="167" t="str">
        <f ca="1">IF(Table1[[#This Row],[TGL. PENSIUN (jabatan)]]&lt;&gt;0,TEXT(Table1[[#This Row],[TGL. PENSIUN (jabatan)]],"yyyy"),"")</f>
        <v>2079</v>
      </c>
      <c r="Z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Row],[JABATAN]],tbl_refJabatan,8,FALSE),"yr","day")-CONVERT(DATEDIF(H80,tglAcuan,"y"),"yr","day"))),(NOW()+(CONVERT(VLOOKUP(Table1[[#This Row],[JABATAN]],tbl_refJabatan,8,FALSE),"yr","day")-CONVERT(DATEDIF(H80,NOW(),"y"),"yr","day")))),"Usia Salah"),"")</f>
        <v>49001.598911689813</v>
      </c>
      <c r="AA80" s="167" t="str">
        <f ca="1">IF(Table1[[#This Row],[TGL.PENSIUN (usia )]]&lt;&gt;0,TEXT(Table1[[#This Row],[TGL.PENSIUN (usia )]],"yyyy"),"")</f>
        <v>2034</v>
      </c>
      <c r="AB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Row],[JABATAN]],tbl_refJabatan,9,FALSE),"yr","day")-CONVERT(DATEDIF(M80,tglAcuan,"y"),"yr","day"))),(NOW()+(CONVERT(VLOOKUP(Table1[[#This Row],[JABATAN]],tbl_refJabatan,9,FALSE),"yr","day")-CONVERT(DATEDIF(M80,NOW(),"y"),"yr","day")))),"tgl SK salah"),"")</f>
        <v>49001.598911689813</v>
      </c>
      <c r="AC80" s="167" t="str">
        <f ca="1">IF(Table1[[#This Row],[TGL. PENSIUN (jabatan )]]&lt;&gt;0,TEXT(Table1[[#This Row],[TGL. PENSIUN (jabatan )]],"yyyy"),"")</f>
        <v>2034</v>
      </c>
      <c r="AD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" spans="1:30" s="53" customFormat="1" ht="21.75" customHeight="1" x14ac:dyDescent="0.25">
      <c r="A81" s="43">
        <f t="shared" si="3"/>
        <v>76</v>
      </c>
      <c r="B81" s="44" t="s">
        <v>37</v>
      </c>
      <c r="C81" s="44" t="s">
        <v>164</v>
      </c>
      <c r="D81" s="45" t="s">
        <v>63</v>
      </c>
      <c r="E81" s="59" t="s">
        <v>182</v>
      </c>
      <c r="F81" s="43" t="s">
        <v>50</v>
      </c>
      <c r="G81" s="46" t="s">
        <v>42</v>
      </c>
      <c r="H81" s="77">
        <v>29633</v>
      </c>
      <c r="I81" s="45"/>
      <c r="J81" s="48"/>
      <c r="K81" s="63" t="s">
        <v>43</v>
      </c>
      <c r="L81" s="63" t="s">
        <v>183</v>
      </c>
      <c r="M81" s="75">
        <v>41745</v>
      </c>
      <c r="N81" s="52" t="str">
        <f t="shared" ca="1" si="2"/>
        <v>43 Tahun 0 Bulan 11 hari</v>
      </c>
      <c r="O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10 Bulan 11 Hari </v>
      </c>
      <c r="P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Row],[JABATAN]],tbl_refJabatan,2,FALSE),"yr","day")-CONVERT(DATEDIF(H81,tglAcuan,"y"),"yr","day"))),(NOW()+(CONVERT(VLOOKUP(Table1[[#This Row],[JABATAN]],tbl_refJabatan,2,FALSE),"yr","day")-CONVERT(DATEDIF(H81,NOW(),"y"),"yr","day")))),"Usia Salah"),"")</f>
        <v>51558.348911689813</v>
      </c>
      <c r="Q81" s="167" t="str">
        <f ca="1">IF(Table1[[#This Row],[TGL. PENSIUN (usia)]]&lt;&gt;0,TEXT(Table1[[#This Row],[TGL. PENSIUN (usia)]],"yyyy"),"")</f>
        <v>2041</v>
      </c>
      <c r="R81" s="166">
        <f ca="1">IF(AND(Table1[[#This Row],[TGL. PENSIUN (usia)]]&lt;&gt;"",Table1[[#This Row],[TGL. PENSIUN (usia)]]&lt;&gt;"USIA SALAH"),IF(tglAcuan&lt;&gt;0,(INT(CONVERT(VLOOKUP(Table1[[#This Row],[JABATAN]],tbl_refJabatan,2,FALSE),"yr","day")-CONVERT(DATEDIF(H81,tglAcuan,"y"),"yr","day"))),(INT(CONVERT(VLOOKUP(Table1[[#This Row],[JABATAN]],tbl_refJabatan,2,FALSE),"yr","day")-CONVERT(DATEDIF(H81,NOW(),"y"),"yr","day")))),"")</f>
        <v>6209</v>
      </c>
      <c r="S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Row],[JABATAN]],tbl_refJabatan,4,FALSE),"yr","day")-CONVERT(DATEDIF(H81,tglAcuan,"y"),"yr","day"))),(NOW()+(CONVERT(VLOOKUP(Table1[[#This Row],[JABATAN]],tbl_refJabatan,4,FALSE),"yr","day")-CONVERT(DATEDIF(H81,NOW(),"y"),"yr","day")))),"Usia Salah"),"")</f>
        <v>36948.348911689813</v>
      </c>
      <c r="T81" s="167" t="str">
        <f ca="1">IF(Table1[[#This Row],[TGL. PENSIUN ( usia )]]&lt;&gt;0,TEXT(Table1[[#This Row],[TGL. PENSIUN ( usia )]],"yyyy"),"")</f>
        <v>2001</v>
      </c>
      <c r="U81" s="166">
        <f ca="1">IF(AND(Table1[[#This Row],[TGL. PENSIUN (usia)]]&lt;&gt;"",Table1[[#This Row],[TGL. PENSIUN (usia)]]&lt;&gt;"USIA SALAH"),IF(tglAcuan&lt;&gt;0,(INT(CONVERT(VLOOKUP(Table1[[#This Row],[JABATAN]],tbl_refJabatan,4,FALSE),"yr","day")-CONVERT(DATEDIF(H81,tglAcuan,"y"),"yr","day"))),(INT(CONVERT(VLOOKUP(Table1[[#This Row],[JABATAN]],tbl_refJabatan,4,FALSE),"yr","day")-CONVERT(DATEDIF(H81,NOW(),"y"),"yr","day")))),"")</f>
        <v>-8401</v>
      </c>
      <c r="V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Row],[JABATAN]],tbl_refJabatan,6,FALSE),"yr","day")-CONVERT(DATEDIF(H81,tglAcuan,"y"),"yr","day"))),(NOW()+(CONVERT(VLOOKUP(Table1[[#This Row],[JABATAN]],tbl_refJabatan,6,FALSE),"yr","day")-CONVERT(DATEDIF(H81,NOW(),"y"),"yr","day")))),"Usia Salah"),"")</f>
        <v>29643.348911689813</v>
      </c>
      <c r="W81" s="167" t="str">
        <f ca="1">IF(Table1[[#This Row],[TGL.PENSIUN (usia)]]&lt;&gt;0,TEXT(Table1[[#This Row],[TGL.PENSIUN (usia)]],"yyyy"),"")</f>
        <v>1981</v>
      </c>
      <c r="X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Row],[JABATAN]],tbl_refJabatan,7,FALSE),"yr","day")-CONVERT(DATEDIF(M81,tglAcuan,"y"),"yr","day"))),(NOW()+(CONVERT(VLOOKUP(Table1[[#This Row],[JABATAN]],tbl_refJabatan,7,FALSE),"yr","day")-CONVERT(DATEDIF(M81,NOW(),"y"),"yr","day")))),"tgl SK salah"),"")</f>
        <v>63976.848911689813</v>
      </c>
      <c r="Y81" s="167" t="str">
        <f ca="1">IF(Table1[[#This Row],[TGL. PENSIUN (jabatan)]]&lt;&gt;0,TEXT(Table1[[#This Row],[TGL. PENSIUN (jabatan)]],"yyyy"),"")</f>
        <v>2075</v>
      </c>
      <c r="Z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Row],[JABATAN]],tbl_refJabatan,8,FALSE),"yr","day")-CONVERT(DATEDIF(H81,tglAcuan,"y"),"yr","day"))),(NOW()+(CONVERT(VLOOKUP(Table1[[#This Row],[JABATAN]],tbl_refJabatan,8,FALSE),"yr","day")-CONVERT(DATEDIF(H81,NOW(),"y"),"yr","day")))),"Usia Salah"),"")</f>
        <v>51558.348911689813</v>
      </c>
      <c r="AA81" s="167" t="str">
        <f ca="1">IF(Table1[[#This Row],[TGL.PENSIUN (usia )]]&lt;&gt;0,TEXT(Table1[[#This Row],[TGL.PENSIUN (usia )]],"yyyy"),"")</f>
        <v>2041</v>
      </c>
      <c r="AB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Row],[JABATAN]],tbl_refJabatan,9,FALSE),"yr","day")-CONVERT(DATEDIF(M81,tglAcuan,"y"),"yr","day"))),(NOW()+(CONVERT(VLOOKUP(Table1[[#This Row],[JABATAN]],tbl_refJabatan,9,FALSE),"yr","day")-CONVERT(DATEDIF(M81,NOW(),"y"),"yr","day")))),"tgl SK salah"),"")</f>
        <v>47540.598911689813</v>
      </c>
      <c r="AC81" s="167" t="str">
        <f ca="1">IF(Table1[[#This Row],[TGL. PENSIUN (jabatan )]]&lt;&gt;0,TEXT(Table1[[#This Row],[TGL. PENSIUN (jabatan )]],"yyyy"),"")</f>
        <v>2030</v>
      </c>
      <c r="AD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" spans="1:30" s="53" customFormat="1" ht="21.75" customHeight="1" x14ac:dyDescent="0.25">
      <c r="A82" s="43">
        <f t="shared" si="3"/>
        <v>77</v>
      </c>
      <c r="B82" s="44" t="s">
        <v>37</v>
      </c>
      <c r="C82" s="44" t="s">
        <v>164</v>
      </c>
      <c r="D82" s="45" t="s">
        <v>63</v>
      </c>
      <c r="E82" s="59" t="s">
        <v>184</v>
      </c>
      <c r="F82" s="43" t="s">
        <v>41</v>
      </c>
      <c r="G82" s="46" t="s">
        <v>42</v>
      </c>
      <c r="H82" s="71">
        <v>26551</v>
      </c>
      <c r="I82" s="45"/>
      <c r="J82" s="48"/>
      <c r="K82" s="63" t="s">
        <v>43</v>
      </c>
      <c r="L82" s="63" t="s">
        <v>185</v>
      </c>
      <c r="M82" s="75">
        <v>41592</v>
      </c>
      <c r="N82" s="52" t="str">
        <f t="shared" ca="1" si="2"/>
        <v>51 Tahun 5 Bulan 18 hari</v>
      </c>
      <c r="O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13 Hari </v>
      </c>
      <c r="P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Row],[JABATAN]],tbl_refJabatan,2,FALSE),"yr","day")-CONVERT(DATEDIF(H82,tglAcuan,"y"),"yr","day"))),(NOW()+(CONVERT(VLOOKUP(Table1[[#This Row],[JABATAN]],tbl_refJabatan,2,FALSE),"yr","day")-CONVERT(DATEDIF(H82,NOW(),"y"),"yr","day")))),"Usia Salah"),"")</f>
        <v>48636.348911689813</v>
      </c>
      <c r="Q82" s="167" t="str">
        <f ca="1">IF(Table1[[#This Row],[TGL. PENSIUN (usia)]]&lt;&gt;0,TEXT(Table1[[#This Row],[TGL. PENSIUN (usia)]],"yyyy"),"")</f>
        <v>2033</v>
      </c>
      <c r="R82" s="166">
        <f ca="1">IF(AND(Table1[[#This Row],[TGL. PENSIUN (usia)]]&lt;&gt;"",Table1[[#This Row],[TGL. PENSIUN (usia)]]&lt;&gt;"USIA SALAH"),IF(tglAcuan&lt;&gt;0,(INT(CONVERT(VLOOKUP(Table1[[#This Row],[JABATAN]],tbl_refJabatan,2,FALSE),"yr","day")-CONVERT(DATEDIF(H82,tglAcuan,"y"),"yr","day"))),(INT(CONVERT(VLOOKUP(Table1[[#This Row],[JABATAN]],tbl_refJabatan,2,FALSE),"yr","day")-CONVERT(DATEDIF(H82,NOW(),"y"),"yr","day")))),"")</f>
        <v>3287</v>
      </c>
      <c r="S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Row],[JABATAN]],tbl_refJabatan,4,FALSE),"yr","day")-CONVERT(DATEDIF(H82,tglAcuan,"y"),"yr","day"))),(NOW()+(CONVERT(VLOOKUP(Table1[[#This Row],[JABATAN]],tbl_refJabatan,4,FALSE),"yr","day")-CONVERT(DATEDIF(H82,NOW(),"y"),"yr","day")))),"Usia Salah"),"")</f>
        <v>34026.348911689813</v>
      </c>
      <c r="T82" s="167" t="str">
        <f ca="1">IF(Table1[[#This Row],[TGL. PENSIUN ( usia )]]&lt;&gt;0,TEXT(Table1[[#This Row],[TGL. PENSIUN ( usia )]],"yyyy"),"")</f>
        <v>1993</v>
      </c>
      <c r="U82" s="166">
        <f ca="1">IF(AND(Table1[[#This Row],[TGL. PENSIUN (usia)]]&lt;&gt;"",Table1[[#This Row],[TGL. PENSIUN (usia)]]&lt;&gt;"USIA SALAH"),IF(tglAcuan&lt;&gt;0,(INT(CONVERT(VLOOKUP(Table1[[#This Row],[JABATAN]],tbl_refJabatan,4,FALSE),"yr","day")-CONVERT(DATEDIF(H82,tglAcuan,"y"),"yr","day"))),(INT(CONVERT(VLOOKUP(Table1[[#This Row],[JABATAN]],tbl_refJabatan,4,FALSE),"yr","day")-CONVERT(DATEDIF(H82,NOW(),"y"),"yr","day")))),"")</f>
        <v>-11323</v>
      </c>
      <c r="V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Row],[JABATAN]],tbl_refJabatan,6,FALSE),"yr","day")-CONVERT(DATEDIF(H82,tglAcuan,"y"),"yr","day"))),(NOW()+(CONVERT(VLOOKUP(Table1[[#This Row],[JABATAN]],tbl_refJabatan,6,FALSE),"yr","day")-CONVERT(DATEDIF(H82,NOW(),"y"),"yr","day")))),"Usia Salah"),"")</f>
        <v>26721.348911689813</v>
      </c>
      <c r="W82" s="167" t="str">
        <f ca="1">IF(Table1[[#This Row],[TGL.PENSIUN (usia)]]&lt;&gt;0,TEXT(Table1[[#This Row],[TGL.PENSIUN (usia)]],"yyyy"),"")</f>
        <v>1973</v>
      </c>
      <c r="X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Row],[JABATAN]],tbl_refJabatan,7,FALSE),"yr","day")-CONVERT(DATEDIF(M82,tglAcuan,"y"),"yr","day"))),(NOW()+(CONVERT(VLOOKUP(Table1[[#This Row],[JABATAN]],tbl_refJabatan,7,FALSE),"yr","day")-CONVERT(DATEDIF(M82,NOW(),"y"),"yr","day")))),"tgl SK salah"),"")</f>
        <v>63611.598911689813</v>
      </c>
      <c r="Y82" s="167" t="str">
        <f ca="1">IF(Table1[[#This Row],[TGL. PENSIUN (jabatan)]]&lt;&gt;0,TEXT(Table1[[#This Row],[TGL. PENSIUN (jabatan)]],"yyyy"),"")</f>
        <v>2074</v>
      </c>
      <c r="Z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Row],[JABATAN]],tbl_refJabatan,8,FALSE),"yr","day")-CONVERT(DATEDIF(H82,tglAcuan,"y"),"yr","day"))),(NOW()+(CONVERT(VLOOKUP(Table1[[#This Row],[JABATAN]],tbl_refJabatan,8,FALSE),"yr","day")-CONVERT(DATEDIF(H82,NOW(),"y"),"yr","day")))),"Usia Salah"),"")</f>
        <v>48636.348911689813</v>
      </c>
      <c r="AA82" s="167" t="str">
        <f ca="1">IF(Table1[[#This Row],[TGL.PENSIUN (usia )]]&lt;&gt;0,TEXT(Table1[[#This Row],[TGL.PENSIUN (usia )]],"yyyy"),"")</f>
        <v>2033</v>
      </c>
      <c r="AB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Row],[JABATAN]],tbl_refJabatan,9,FALSE),"yr","day")-CONVERT(DATEDIF(M82,tglAcuan,"y"),"yr","day"))),(NOW()+(CONVERT(VLOOKUP(Table1[[#This Row],[JABATAN]],tbl_refJabatan,9,FALSE),"yr","day")-CONVERT(DATEDIF(M82,NOW(),"y"),"yr","day")))),"tgl SK salah"),"")</f>
        <v>47175.348911689813</v>
      </c>
      <c r="AC82" s="167" t="str">
        <f ca="1">IF(Table1[[#This Row],[TGL. PENSIUN (jabatan )]]&lt;&gt;0,TEXT(Table1[[#This Row],[TGL. PENSIUN (jabatan )]],"yyyy"),"")</f>
        <v>2029</v>
      </c>
      <c r="AD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" spans="1:30" s="53" customFormat="1" ht="21.75" customHeight="1" x14ac:dyDescent="0.25">
      <c r="A83" s="43">
        <f t="shared" si="3"/>
        <v>78</v>
      </c>
      <c r="B83" s="44" t="s">
        <v>37</v>
      </c>
      <c r="C83" s="44" t="s">
        <v>164</v>
      </c>
      <c r="D83" s="45" t="s">
        <v>63</v>
      </c>
      <c r="E83" s="59" t="s">
        <v>186</v>
      </c>
      <c r="F83" s="43" t="s">
        <v>50</v>
      </c>
      <c r="G83" s="46" t="s">
        <v>42</v>
      </c>
      <c r="H83" s="77">
        <v>35642</v>
      </c>
      <c r="I83" s="45"/>
      <c r="J83" s="48"/>
      <c r="K83" s="63" t="s">
        <v>43</v>
      </c>
      <c r="L83" s="63" t="s">
        <v>187</v>
      </c>
      <c r="M83" s="75">
        <v>43301</v>
      </c>
      <c r="N83" s="52" t="str">
        <f t="shared" ca="1" si="2"/>
        <v>26 Tahun 6 Bulan 27 hari</v>
      </c>
      <c r="O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7 Bulan 7 Hari </v>
      </c>
      <c r="P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Row],[JABATAN]],tbl_refJabatan,2,FALSE),"yr","day")-CONVERT(DATEDIF(H83,tglAcuan,"y"),"yr","day"))),(NOW()+(CONVERT(VLOOKUP(Table1[[#This Row],[JABATAN]],tbl_refJabatan,2,FALSE),"yr","day")-CONVERT(DATEDIF(H83,NOW(),"y"),"yr","day")))),"Usia Salah"),"")</f>
        <v>57767.598911689813</v>
      </c>
      <c r="Q83" s="167" t="str">
        <f ca="1">IF(Table1[[#This Row],[TGL. PENSIUN (usia)]]&lt;&gt;0,TEXT(Table1[[#This Row],[TGL. PENSIUN (usia)]],"yyyy"),"")</f>
        <v>2058</v>
      </c>
      <c r="R83" s="166">
        <f ca="1">IF(AND(Table1[[#This Row],[TGL. PENSIUN (usia)]]&lt;&gt;"",Table1[[#This Row],[TGL. PENSIUN (usia)]]&lt;&gt;"USIA SALAH"),IF(tglAcuan&lt;&gt;0,(INT(CONVERT(VLOOKUP(Table1[[#This Row],[JABATAN]],tbl_refJabatan,2,FALSE),"yr","day")-CONVERT(DATEDIF(H83,tglAcuan,"y"),"yr","day"))),(INT(CONVERT(VLOOKUP(Table1[[#This Row],[JABATAN]],tbl_refJabatan,2,FALSE),"yr","day")-CONVERT(DATEDIF(H83,NOW(),"y"),"yr","day")))),"")</f>
        <v>12418</v>
      </c>
      <c r="S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Row],[JABATAN]],tbl_refJabatan,4,FALSE),"yr","day")-CONVERT(DATEDIF(H83,tglAcuan,"y"),"yr","day"))),(NOW()+(CONVERT(VLOOKUP(Table1[[#This Row],[JABATAN]],tbl_refJabatan,4,FALSE),"yr","day")-CONVERT(DATEDIF(H83,NOW(),"y"),"yr","day")))),"Usia Salah"),"")</f>
        <v>43157.598911689813</v>
      </c>
      <c r="T83" s="167" t="str">
        <f ca="1">IF(Table1[[#This Row],[TGL. PENSIUN ( usia )]]&lt;&gt;0,TEXT(Table1[[#This Row],[TGL. PENSIUN ( usia )]],"yyyy"),"")</f>
        <v>2018</v>
      </c>
      <c r="U83" s="166">
        <f ca="1">IF(AND(Table1[[#This Row],[TGL. PENSIUN (usia)]]&lt;&gt;"",Table1[[#This Row],[TGL. PENSIUN (usia)]]&lt;&gt;"USIA SALAH"),IF(tglAcuan&lt;&gt;0,(INT(CONVERT(VLOOKUP(Table1[[#This Row],[JABATAN]],tbl_refJabatan,4,FALSE),"yr","day")-CONVERT(DATEDIF(H83,tglAcuan,"y"),"yr","day"))),(INT(CONVERT(VLOOKUP(Table1[[#This Row],[JABATAN]],tbl_refJabatan,4,FALSE),"yr","day")-CONVERT(DATEDIF(H83,NOW(),"y"),"yr","day")))),"")</f>
        <v>-2192</v>
      </c>
      <c r="V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Row],[JABATAN]],tbl_refJabatan,6,FALSE),"yr","day")-CONVERT(DATEDIF(H83,tglAcuan,"y"),"yr","day"))),(NOW()+(CONVERT(VLOOKUP(Table1[[#This Row],[JABATAN]],tbl_refJabatan,6,FALSE),"yr","day")-CONVERT(DATEDIF(H83,NOW(),"y"),"yr","day")))),"Usia Salah"),"")</f>
        <v>35852.598911689813</v>
      </c>
      <c r="W83" s="167" t="str">
        <f ca="1">IF(Table1[[#This Row],[TGL.PENSIUN (usia)]]&lt;&gt;0,TEXT(Table1[[#This Row],[TGL.PENSIUN (usia)]],"yyyy"),"")</f>
        <v>1998</v>
      </c>
      <c r="X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Row],[JABATAN]],tbl_refJabatan,7,FALSE),"yr","day")-CONVERT(DATEDIF(M83,tglAcuan,"y"),"yr","day"))),(NOW()+(CONVERT(VLOOKUP(Table1[[#This Row],[JABATAN]],tbl_refJabatan,7,FALSE),"yr","day")-CONVERT(DATEDIF(M83,NOW(),"y"),"yr","day")))),"tgl SK salah"),"")</f>
        <v>65437.848911689813</v>
      </c>
      <c r="Y83" s="167" t="str">
        <f ca="1">IF(Table1[[#This Row],[TGL. PENSIUN (jabatan)]]&lt;&gt;0,TEXT(Table1[[#This Row],[TGL. PENSIUN (jabatan)]],"yyyy"),"")</f>
        <v>2079</v>
      </c>
      <c r="Z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Row],[JABATAN]],tbl_refJabatan,8,FALSE),"yr","day")-CONVERT(DATEDIF(H83,tglAcuan,"y"),"yr","day"))),(NOW()+(CONVERT(VLOOKUP(Table1[[#This Row],[JABATAN]],tbl_refJabatan,8,FALSE),"yr","day")-CONVERT(DATEDIF(H83,NOW(),"y"),"yr","day")))),"Usia Salah"),"")</f>
        <v>57767.598911689813</v>
      </c>
      <c r="AA83" s="167" t="str">
        <f ca="1">IF(Table1[[#This Row],[TGL.PENSIUN (usia )]]&lt;&gt;0,TEXT(Table1[[#This Row],[TGL.PENSIUN (usia )]],"yyyy"),"")</f>
        <v>2058</v>
      </c>
      <c r="AB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Row],[JABATAN]],tbl_refJabatan,9,FALSE),"yr","day")-CONVERT(DATEDIF(M83,tglAcuan,"y"),"yr","day"))),(NOW()+(CONVERT(VLOOKUP(Table1[[#This Row],[JABATAN]],tbl_refJabatan,9,FALSE),"yr","day")-CONVERT(DATEDIF(M83,NOW(),"y"),"yr","day")))),"tgl SK salah"),"")</f>
        <v>49001.598911689813</v>
      </c>
      <c r="AC83" s="167" t="str">
        <f ca="1">IF(Table1[[#This Row],[TGL. PENSIUN (jabatan )]]&lt;&gt;0,TEXT(Table1[[#This Row],[TGL. PENSIUN (jabatan )]],"yyyy"),"")</f>
        <v>2034</v>
      </c>
      <c r="AD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" spans="1:30" s="53" customFormat="1" ht="21.75" customHeight="1" x14ac:dyDescent="0.25">
      <c r="A84" s="43">
        <f t="shared" si="3"/>
        <v>79</v>
      </c>
      <c r="B84" s="44" t="s">
        <v>37</v>
      </c>
      <c r="C84" s="44" t="s">
        <v>164</v>
      </c>
      <c r="D84" s="45" t="s">
        <v>63</v>
      </c>
      <c r="E84" s="59" t="s">
        <v>188</v>
      </c>
      <c r="F84" s="43" t="s">
        <v>41</v>
      </c>
      <c r="G84" s="46" t="s">
        <v>42</v>
      </c>
      <c r="H84" s="77">
        <v>19948</v>
      </c>
      <c r="I84" s="45"/>
      <c r="J84" s="48"/>
      <c r="K84" s="63" t="s">
        <v>43</v>
      </c>
      <c r="L84" s="63" t="s">
        <v>189</v>
      </c>
      <c r="M84" s="75">
        <v>39658</v>
      </c>
      <c r="N84" s="52" t="str">
        <f t="shared" ca="1" si="2"/>
        <v>69 Tahun 6 Bulan 15 hari</v>
      </c>
      <c r="O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6 Bulan 29 Hari </v>
      </c>
      <c r="P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Row],[JABATAN]],tbl_refJabatan,2,FALSE),"yr","day")-CONVERT(DATEDIF(H84,tglAcuan,"y"),"yr","day"))),(NOW()+(CONVERT(VLOOKUP(Table1[[#This Row],[JABATAN]],tbl_refJabatan,2,FALSE),"yr","day")-CONVERT(DATEDIF(H84,NOW(),"y"),"yr","day")))),"Usia Salah"),"")</f>
        <v>42061.848911689813</v>
      </c>
      <c r="Q84" s="167" t="str">
        <f ca="1">IF(Table1[[#This Row],[TGL. PENSIUN (usia)]]&lt;&gt;0,TEXT(Table1[[#This Row],[TGL. PENSIUN (usia)]],"yyyy"),"")</f>
        <v>2015</v>
      </c>
      <c r="R84" s="166">
        <f ca="1">IF(AND(Table1[[#This Row],[TGL. PENSIUN (usia)]]&lt;&gt;"",Table1[[#This Row],[TGL. PENSIUN (usia)]]&lt;&gt;"USIA SALAH"),IF(tglAcuan&lt;&gt;0,(INT(CONVERT(VLOOKUP(Table1[[#This Row],[JABATAN]],tbl_refJabatan,2,FALSE),"yr","day")-CONVERT(DATEDIF(H84,tglAcuan,"y"),"yr","day"))),(INT(CONVERT(VLOOKUP(Table1[[#This Row],[JABATAN]],tbl_refJabatan,2,FALSE),"yr","day")-CONVERT(DATEDIF(H84,NOW(),"y"),"yr","day")))),"")</f>
        <v>-3288</v>
      </c>
      <c r="S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Row],[JABATAN]],tbl_refJabatan,4,FALSE),"yr","day")-CONVERT(DATEDIF(H84,tglAcuan,"y"),"yr","day"))),(NOW()+(CONVERT(VLOOKUP(Table1[[#This Row],[JABATAN]],tbl_refJabatan,4,FALSE),"yr","day")-CONVERT(DATEDIF(H84,NOW(),"y"),"yr","day")))),"Usia Salah"),"")</f>
        <v>27451.848911689813</v>
      </c>
      <c r="T84" s="167" t="str">
        <f ca="1">IF(Table1[[#This Row],[TGL. PENSIUN ( usia )]]&lt;&gt;0,TEXT(Table1[[#This Row],[TGL. PENSIUN ( usia )]],"yyyy"),"")</f>
        <v>1975</v>
      </c>
      <c r="U84" s="166">
        <f ca="1">IF(AND(Table1[[#This Row],[TGL. PENSIUN (usia)]]&lt;&gt;"",Table1[[#This Row],[TGL. PENSIUN (usia)]]&lt;&gt;"USIA SALAH"),IF(tglAcuan&lt;&gt;0,(INT(CONVERT(VLOOKUP(Table1[[#This Row],[JABATAN]],tbl_refJabatan,4,FALSE),"yr","day")-CONVERT(DATEDIF(H84,tglAcuan,"y"),"yr","day"))),(INT(CONVERT(VLOOKUP(Table1[[#This Row],[JABATAN]],tbl_refJabatan,4,FALSE),"yr","day")-CONVERT(DATEDIF(H84,NOW(),"y"),"yr","day")))),"")</f>
        <v>-17898</v>
      </c>
      <c r="V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Row],[JABATAN]],tbl_refJabatan,6,FALSE),"yr","day")-CONVERT(DATEDIF(H84,tglAcuan,"y"),"yr","day"))),(NOW()+(CONVERT(VLOOKUP(Table1[[#This Row],[JABATAN]],tbl_refJabatan,6,FALSE),"yr","day")-CONVERT(DATEDIF(H84,NOW(),"y"),"yr","day")))),"Usia Salah"),"")</f>
        <v>20146.848911689813</v>
      </c>
      <c r="W84" s="167" t="str">
        <f ca="1">IF(Table1[[#This Row],[TGL.PENSIUN (usia)]]&lt;&gt;0,TEXT(Table1[[#This Row],[TGL.PENSIUN (usia)]],"yyyy"),"")</f>
        <v>1955</v>
      </c>
      <c r="X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Row],[JABATAN]],tbl_refJabatan,7,FALSE),"yr","day")-CONVERT(DATEDIF(M84,tglAcuan,"y"),"yr","day"))),(NOW()+(CONVERT(VLOOKUP(Table1[[#This Row],[JABATAN]],tbl_refJabatan,7,FALSE),"yr","day")-CONVERT(DATEDIF(M84,NOW(),"y"),"yr","day")))),"tgl SK salah"),"")</f>
        <v>61785.348911689813</v>
      </c>
      <c r="Y84" s="167" t="str">
        <f ca="1">IF(Table1[[#This Row],[TGL. PENSIUN (jabatan)]]&lt;&gt;0,TEXT(Table1[[#This Row],[TGL. PENSIUN (jabatan)]],"yyyy"),"")</f>
        <v>2069</v>
      </c>
      <c r="Z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Row],[JABATAN]],tbl_refJabatan,8,FALSE),"yr","day")-CONVERT(DATEDIF(H84,tglAcuan,"y"),"yr","day"))),(NOW()+(CONVERT(VLOOKUP(Table1[[#This Row],[JABATAN]],tbl_refJabatan,8,FALSE),"yr","day")-CONVERT(DATEDIF(H84,NOW(),"y"),"yr","day")))),"Usia Salah"),"")</f>
        <v>42061.848911689813</v>
      </c>
      <c r="AA84" s="167" t="str">
        <f ca="1">IF(Table1[[#This Row],[TGL.PENSIUN (usia )]]&lt;&gt;0,TEXT(Table1[[#This Row],[TGL.PENSIUN (usia )]],"yyyy"),"")</f>
        <v>2015</v>
      </c>
      <c r="AB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Row],[JABATAN]],tbl_refJabatan,9,FALSE),"yr","day")-CONVERT(DATEDIF(M84,tglAcuan,"y"),"yr","day"))),(NOW()+(CONVERT(VLOOKUP(Table1[[#This Row],[JABATAN]],tbl_refJabatan,9,FALSE),"yr","day")-CONVERT(DATEDIF(M84,NOW(),"y"),"yr","day")))),"tgl SK salah"),"")</f>
        <v>45349.098911689813</v>
      </c>
      <c r="AC84" s="167" t="str">
        <f ca="1">IF(Table1[[#This Row],[TGL. PENSIUN (jabatan )]]&lt;&gt;0,TEXT(Table1[[#This Row],[TGL. PENSIUN (jabatan )]],"yyyy"),"")</f>
        <v>2024</v>
      </c>
      <c r="AD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5" spans="1:30" s="53" customFormat="1" ht="21.75" customHeight="1" x14ac:dyDescent="0.25">
      <c r="A85" s="43">
        <f t="shared" si="3"/>
        <v>80</v>
      </c>
      <c r="B85" s="44" t="s">
        <v>37</v>
      </c>
      <c r="C85" s="44" t="s">
        <v>164</v>
      </c>
      <c r="D85" s="45" t="s">
        <v>63</v>
      </c>
      <c r="E85" s="59" t="s">
        <v>190</v>
      </c>
      <c r="F85" s="43" t="s">
        <v>41</v>
      </c>
      <c r="G85" s="46" t="s">
        <v>42</v>
      </c>
      <c r="H85" s="77">
        <v>25572</v>
      </c>
      <c r="I85" s="45"/>
      <c r="J85" s="48"/>
      <c r="K85" s="63" t="s">
        <v>43</v>
      </c>
      <c r="L85" s="63" t="s">
        <v>191</v>
      </c>
      <c r="M85" s="75">
        <v>40962</v>
      </c>
      <c r="N85" s="52" t="str">
        <f t="shared" ca="1" si="2"/>
        <v>54 Tahun 1 Bulan 23 hari</v>
      </c>
      <c r="O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0 Bulan 4 Hari </v>
      </c>
      <c r="P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Row],[JABATAN]],tbl_refJabatan,2,FALSE),"yr","day")-CONVERT(DATEDIF(H85,tglAcuan,"y"),"yr","day"))),(NOW()+(CONVERT(VLOOKUP(Table1[[#This Row],[JABATAN]],tbl_refJabatan,2,FALSE),"yr","day")-CONVERT(DATEDIF(H85,NOW(),"y"),"yr","day")))),"Usia Salah"),"")</f>
        <v>47540.598911689813</v>
      </c>
      <c r="Q85" s="167" t="str">
        <f ca="1">IF(Table1[[#This Row],[TGL. PENSIUN (usia)]]&lt;&gt;0,TEXT(Table1[[#This Row],[TGL. PENSIUN (usia)]],"yyyy"),"")</f>
        <v>2030</v>
      </c>
      <c r="R85" s="166">
        <f ca="1">IF(AND(Table1[[#This Row],[TGL. PENSIUN (usia)]]&lt;&gt;"",Table1[[#This Row],[TGL. PENSIUN (usia)]]&lt;&gt;"USIA SALAH"),IF(tglAcuan&lt;&gt;0,(INT(CONVERT(VLOOKUP(Table1[[#This Row],[JABATAN]],tbl_refJabatan,2,FALSE),"yr","day")-CONVERT(DATEDIF(H85,tglAcuan,"y"),"yr","day"))),(INT(CONVERT(VLOOKUP(Table1[[#This Row],[JABATAN]],tbl_refJabatan,2,FALSE),"yr","day")-CONVERT(DATEDIF(H85,NOW(),"y"),"yr","day")))),"")</f>
        <v>2191</v>
      </c>
      <c r="S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Row],[JABATAN]],tbl_refJabatan,4,FALSE),"yr","day")-CONVERT(DATEDIF(H85,tglAcuan,"y"),"yr","day"))),(NOW()+(CONVERT(VLOOKUP(Table1[[#This Row],[JABATAN]],tbl_refJabatan,4,FALSE),"yr","day")-CONVERT(DATEDIF(H85,NOW(),"y"),"yr","day")))),"Usia Salah"),"")</f>
        <v>32930.598911689813</v>
      </c>
      <c r="T85" s="167" t="str">
        <f ca="1">IF(Table1[[#This Row],[TGL. PENSIUN ( usia )]]&lt;&gt;0,TEXT(Table1[[#This Row],[TGL. PENSIUN ( usia )]],"yyyy"),"")</f>
        <v>1990</v>
      </c>
      <c r="U85" s="166">
        <f ca="1">IF(AND(Table1[[#This Row],[TGL. PENSIUN (usia)]]&lt;&gt;"",Table1[[#This Row],[TGL. PENSIUN (usia)]]&lt;&gt;"USIA SALAH"),IF(tglAcuan&lt;&gt;0,(INT(CONVERT(VLOOKUP(Table1[[#This Row],[JABATAN]],tbl_refJabatan,4,FALSE),"yr","day")-CONVERT(DATEDIF(H85,tglAcuan,"y"),"yr","day"))),(INT(CONVERT(VLOOKUP(Table1[[#This Row],[JABATAN]],tbl_refJabatan,4,FALSE),"yr","day")-CONVERT(DATEDIF(H85,NOW(),"y"),"yr","day")))),"")</f>
        <v>-12419</v>
      </c>
      <c r="V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Row],[JABATAN]],tbl_refJabatan,6,FALSE),"yr","day")-CONVERT(DATEDIF(H85,tglAcuan,"y"),"yr","day"))),(NOW()+(CONVERT(VLOOKUP(Table1[[#This Row],[JABATAN]],tbl_refJabatan,6,FALSE),"yr","day")-CONVERT(DATEDIF(H85,NOW(),"y"),"yr","day")))),"Usia Salah"),"")</f>
        <v>25625.598911689813</v>
      </c>
      <c r="W85" s="167" t="str">
        <f ca="1">IF(Table1[[#This Row],[TGL.PENSIUN (usia)]]&lt;&gt;0,TEXT(Table1[[#This Row],[TGL.PENSIUN (usia)]],"yyyy"),"")</f>
        <v>1970</v>
      </c>
      <c r="X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Row],[JABATAN]],tbl_refJabatan,7,FALSE),"yr","day")-CONVERT(DATEDIF(M85,tglAcuan,"y"),"yr","day"))),(NOW()+(CONVERT(VLOOKUP(Table1[[#This Row],[JABATAN]],tbl_refJabatan,7,FALSE),"yr","day")-CONVERT(DATEDIF(M85,NOW(),"y"),"yr","day")))),"tgl SK salah"),"")</f>
        <v>62881.098911689813</v>
      </c>
      <c r="Y85" s="167" t="str">
        <f ca="1">IF(Table1[[#This Row],[TGL. PENSIUN (jabatan)]]&lt;&gt;0,TEXT(Table1[[#This Row],[TGL. PENSIUN (jabatan)]],"yyyy"),"")</f>
        <v>2072</v>
      </c>
      <c r="Z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Row],[JABATAN]],tbl_refJabatan,8,FALSE),"yr","day")-CONVERT(DATEDIF(H85,tglAcuan,"y"),"yr","day"))),(NOW()+(CONVERT(VLOOKUP(Table1[[#This Row],[JABATAN]],tbl_refJabatan,8,FALSE),"yr","day")-CONVERT(DATEDIF(H85,NOW(),"y"),"yr","day")))),"Usia Salah"),"")</f>
        <v>47540.598911689813</v>
      </c>
      <c r="AA85" s="167" t="str">
        <f ca="1">IF(Table1[[#This Row],[TGL.PENSIUN (usia )]]&lt;&gt;0,TEXT(Table1[[#This Row],[TGL.PENSIUN (usia )]],"yyyy"),"")</f>
        <v>2030</v>
      </c>
      <c r="AB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Row],[JABATAN]],tbl_refJabatan,9,FALSE),"yr","day")-CONVERT(DATEDIF(M85,tglAcuan,"y"),"yr","day"))),(NOW()+(CONVERT(VLOOKUP(Table1[[#This Row],[JABATAN]],tbl_refJabatan,9,FALSE),"yr","day")-CONVERT(DATEDIF(M85,NOW(),"y"),"yr","day")))),"tgl SK salah"),"")</f>
        <v>46444.848911689813</v>
      </c>
      <c r="AC85" s="167" t="str">
        <f ca="1">IF(Table1[[#This Row],[TGL. PENSIUN (jabatan )]]&lt;&gt;0,TEXT(Table1[[#This Row],[TGL. PENSIUN (jabatan )]],"yyyy"),"")</f>
        <v>2027</v>
      </c>
      <c r="AD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" spans="1:30" s="53" customFormat="1" ht="21.75" customHeight="1" x14ac:dyDescent="0.25">
      <c r="A86" s="43">
        <f t="shared" si="3"/>
        <v>81</v>
      </c>
      <c r="B86" s="44" t="s">
        <v>37</v>
      </c>
      <c r="C86" s="44" t="s">
        <v>164</v>
      </c>
      <c r="D86" s="45" t="s">
        <v>63</v>
      </c>
      <c r="E86" s="59" t="s">
        <v>192</v>
      </c>
      <c r="F86" s="43" t="s">
        <v>50</v>
      </c>
      <c r="G86" s="46" t="s">
        <v>42</v>
      </c>
      <c r="H86" s="77">
        <v>30502</v>
      </c>
      <c r="I86" s="45"/>
      <c r="J86" s="48"/>
      <c r="K86" s="63" t="s">
        <v>43</v>
      </c>
      <c r="L86" s="63" t="s">
        <v>179</v>
      </c>
      <c r="M86" s="75">
        <v>39864</v>
      </c>
      <c r="N86" s="52" t="str">
        <f t="shared" ca="1" si="2"/>
        <v>40 Tahun 7 Bulan 22 hari</v>
      </c>
      <c r="O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0 Bulan 7 Hari </v>
      </c>
      <c r="P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Row],[JABATAN]],tbl_refJabatan,2,FALSE),"yr","day")-CONVERT(DATEDIF(H86,tglAcuan,"y"),"yr","day"))),(NOW()+(CONVERT(VLOOKUP(Table1[[#This Row],[JABATAN]],tbl_refJabatan,2,FALSE),"yr","day")-CONVERT(DATEDIF(H86,NOW(),"y"),"yr","day")))),"Usia Salah"),"")</f>
        <v>52654.098911689813</v>
      </c>
      <c r="Q86" s="167" t="str">
        <f ca="1">IF(Table1[[#This Row],[TGL. PENSIUN (usia)]]&lt;&gt;0,TEXT(Table1[[#This Row],[TGL. PENSIUN (usia)]],"yyyy"),"")</f>
        <v>2044</v>
      </c>
      <c r="R86" s="166">
        <f ca="1">IF(AND(Table1[[#This Row],[TGL. PENSIUN (usia)]]&lt;&gt;"",Table1[[#This Row],[TGL. PENSIUN (usia)]]&lt;&gt;"USIA SALAH"),IF(tglAcuan&lt;&gt;0,(INT(CONVERT(VLOOKUP(Table1[[#This Row],[JABATAN]],tbl_refJabatan,2,FALSE),"yr","day")-CONVERT(DATEDIF(H86,tglAcuan,"y"),"yr","day"))),(INT(CONVERT(VLOOKUP(Table1[[#This Row],[JABATAN]],tbl_refJabatan,2,FALSE),"yr","day")-CONVERT(DATEDIF(H86,NOW(),"y"),"yr","day")))),"")</f>
        <v>7305</v>
      </c>
      <c r="S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Row],[JABATAN]],tbl_refJabatan,4,FALSE),"yr","day")-CONVERT(DATEDIF(H86,tglAcuan,"y"),"yr","day"))),(NOW()+(CONVERT(VLOOKUP(Table1[[#This Row],[JABATAN]],tbl_refJabatan,4,FALSE),"yr","day")-CONVERT(DATEDIF(H86,NOW(),"y"),"yr","day")))),"Usia Salah"),"")</f>
        <v>38044.098911689813</v>
      </c>
      <c r="T86" s="167" t="str">
        <f ca="1">IF(Table1[[#This Row],[TGL. PENSIUN ( usia )]]&lt;&gt;0,TEXT(Table1[[#This Row],[TGL. PENSIUN ( usia )]],"yyyy"),"")</f>
        <v>2004</v>
      </c>
      <c r="U86" s="166">
        <f ca="1">IF(AND(Table1[[#This Row],[TGL. PENSIUN (usia)]]&lt;&gt;"",Table1[[#This Row],[TGL. PENSIUN (usia)]]&lt;&gt;"USIA SALAH"),IF(tglAcuan&lt;&gt;0,(INT(CONVERT(VLOOKUP(Table1[[#This Row],[JABATAN]],tbl_refJabatan,4,FALSE),"yr","day")-CONVERT(DATEDIF(H86,tglAcuan,"y"),"yr","day"))),(INT(CONVERT(VLOOKUP(Table1[[#This Row],[JABATAN]],tbl_refJabatan,4,FALSE),"yr","day")-CONVERT(DATEDIF(H86,NOW(),"y"),"yr","day")))),"")</f>
        <v>-7305</v>
      </c>
      <c r="V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Row],[JABATAN]],tbl_refJabatan,6,FALSE),"yr","day")-CONVERT(DATEDIF(H86,tglAcuan,"y"),"yr","day"))),(NOW()+(CONVERT(VLOOKUP(Table1[[#This Row],[JABATAN]],tbl_refJabatan,6,FALSE),"yr","day")-CONVERT(DATEDIF(H86,NOW(),"y"),"yr","day")))),"Usia Salah"),"")</f>
        <v>30739.098911689813</v>
      </c>
      <c r="W86" s="167" t="str">
        <f ca="1">IF(Table1[[#This Row],[TGL.PENSIUN (usia)]]&lt;&gt;0,TEXT(Table1[[#This Row],[TGL.PENSIUN (usia)]],"yyyy"),"")</f>
        <v>1984</v>
      </c>
      <c r="X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Row],[JABATAN]],tbl_refJabatan,7,FALSE),"yr","day")-CONVERT(DATEDIF(M86,tglAcuan,"y"),"yr","day"))),(NOW()+(CONVERT(VLOOKUP(Table1[[#This Row],[JABATAN]],tbl_refJabatan,7,FALSE),"yr","day")-CONVERT(DATEDIF(M86,NOW(),"y"),"yr","day")))),"tgl SK salah"),"")</f>
        <v>61785.348911689813</v>
      </c>
      <c r="Y86" s="167" t="str">
        <f ca="1">IF(Table1[[#This Row],[TGL. PENSIUN (jabatan)]]&lt;&gt;0,TEXT(Table1[[#This Row],[TGL. PENSIUN (jabatan)]],"yyyy"),"")</f>
        <v>2069</v>
      </c>
      <c r="Z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Row],[JABATAN]],tbl_refJabatan,8,FALSE),"yr","day")-CONVERT(DATEDIF(H86,tglAcuan,"y"),"yr","day"))),(NOW()+(CONVERT(VLOOKUP(Table1[[#This Row],[JABATAN]],tbl_refJabatan,8,FALSE),"yr","day")-CONVERT(DATEDIF(H86,NOW(),"y"),"yr","day")))),"Usia Salah"),"")</f>
        <v>52654.098911689813</v>
      </c>
      <c r="AA86" s="167" t="str">
        <f ca="1">IF(Table1[[#This Row],[TGL.PENSIUN (usia )]]&lt;&gt;0,TEXT(Table1[[#This Row],[TGL.PENSIUN (usia )]],"yyyy"),"")</f>
        <v>2044</v>
      </c>
      <c r="AB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Row],[JABATAN]],tbl_refJabatan,9,FALSE),"yr","day")-CONVERT(DATEDIF(M86,tglAcuan,"y"),"yr","day"))),(NOW()+(CONVERT(VLOOKUP(Table1[[#This Row],[JABATAN]],tbl_refJabatan,9,FALSE),"yr","day")-CONVERT(DATEDIF(M86,NOW(),"y"),"yr","day")))),"tgl SK salah"),"")</f>
        <v>45349.098911689813</v>
      </c>
      <c r="AC86" s="167" t="str">
        <f ca="1">IF(Table1[[#This Row],[TGL. PENSIUN (jabatan )]]&lt;&gt;0,TEXT(Table1[[#This Row],[TGL. PENSIUN (jabatan )]],"yyyy"),"")</f>
        <v>2024</v>
      </c>
      <c r="AD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7" spans="1:30" s="53" customFormat="1" ht="21.75" customHeight="1" x14ac:dyDescent="0.25">
      <c r="A87" s="43">
        <f t="shared" si="3"/>
        <v>82</v>
      </c>
      <c r="B87" s="44" t="s">
        <v>37</v>
      </c>
      <c r="C87" s="44" t="s">
        <v>164</v>
      </c>
      <c r="D87" s="45" t="s">
        <v>63</v>
      </c>
      <c r="E87" s="59" t="s">
        <v>193</v>
      </c>
      <c r="F87" s="43" t="s">
        <v>50</v>
      </c>
      <c r="G87" s="46" t="s">
        <v>42</v>
      </c>
      <c r="H87" s="77">
        <v>26089</v>
      </c>
      <c r="I87" s="45"/>
      <c r="J87" s="48"/>
      <c r="K87" s="63" t="s">
        <v>93</v>
      </c>
      <c r="L87" s="63" t="s">
        <v>194</v>
      </c>
      <c r="M87" s="75">
        <v>39560</v>
      </c>
      <c r="N87" s="52" t="str">
        <f t="shared" ca="1" si="2"/>
        <v>52 Tahun 8 Bulan 22 hari</v>
      </c>
      <c r="O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5 Hari </v>
      </c>
      <c r="P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Row],[JABATAN]],tbl_refJabatan,2,FALSE),"yr","day")-CONVERT(DATEDIF(H87,tglAcuan,"y"),"yr","day"))),(NOW()+(CONVERT(VLOOKUP(Table1[[#This Row],[JABATAN]],tbl_refJabatan,2,FALSE),"yr","day")-CONVERT(DATEDIF(H87,NOW(),"y"),"yr","day")))),"Usia Salah"),"")</f>
        <v>48271.098911689813</v>
      </c>
      <c r="Q87" s="167" t="str">
        <f ca="1">IF(Table1[[#This Row],[TGL. PENSIUN (usia)]]&lt;&gt;0,TEXT(Table1[[#This Row],[TGL. PENSIUN (usia)]],"yyyy"),"")</f>
        <v>2032</v>
      </c>
      <c r="R87" s="166">
        <f ca="1">IF(AND(Table1[[#This Row],[TGL. PENSIUN (usia)]]&lt;&gt;"",Table1[[#This Row],[TGL. PENSIUN (usia)]]&lt;&gt;"USIA SALAH"),IF(tglAcuan&lt;&gt;0,(INT(CONVERT(VLOOKUP(Table1[[#This Row],[JABATAN]],tbl_refJabatan,2,FALSE),"yr","day")-CONVERT(DATEDIF(H87,tglAcuan,"y"),"yr","day"))),(INT(CONVERT(VLOOKUP(Table1[[#This Row],[JABATAN]],tbl_refJabatan,2,FALSE),"yr","day")-CONVERT(DATEDIF(H87,NOW(),"y"),"yr","day")))),"")</f>
        <v>2922</v>
      </c>
      <c r="S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Row],[JABATAN]],tbl_refJabatan,4,FALSE),"yr","day")-CONVERT(DATEDIF(H87,tglAcuan,"y"),"yr","day"))),(NOW()+(CONVERT(VLOOKUP(Table1[[#This Row],[JABATAN]],tbl_refJabatan,4,FALSE),"yr","day")-CONVERT(DATEDIF(H87,NOW(),"y"),"yr","day")))),"Usia Salah"),"")</f>
        <v>33661.098911689813</v>
      </c>
      <c r="T87" s="167" t="str">
        <f ca="1">IF(Table1[[#This Row],[TGL. PENSIUN ( usia )]]&lt;&gt;0,TEXT(Table1[[#This Row],[TGL. PENSIUN ( usia )]],"yyyy"),"")</f>
        <v>1992</v>
      </c>
      <c r="U87" s="166">
        <f ca="1">IF(AND(Table1[[#This Row],[TGL. PENSIUN (usia)]]&lt;&gt;"",Table1[[#This Row],[TGL. PENSIUN (usia)]]&lt;&gt;"USIA SALAH"),IF(tglAcuan&lt;&gt;0,(INT(CONVERT(VLOOKUP(Table1[[#This Row],[JABATAN]],tbl_refJabatan,4,FALSE),"yr","day")-CONVERT(DATEDIF(H87,tglAcuan,"y"),"yr","day"))),(INT(CONVERT(VLOOKUP(Table1[[#This Row],[JABATAN]],tbl_refJabatan,4,FALSE),"yr","day")-CONVERT(DATEDIF(H87,NOW(),"y"),"yr","day")))),"")</f>
        <v>-11688</v>
      </c>
      <c r="V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Row],[JABATAN]],tbl_refJabatan,6,FALSE),"yr","day")-CONVERT(DATEDIF(H87,tglAcuan,"y"),"yr","day"))),(NOW()+(CONVERT(VLOOKUP(Table1[[#This Row],[JABATAN]],tbl_refJabatan,6,FALSE),"yr","day")-CONVERT(DATEDIF(H87,NOW(),"y"),"yr","day")))),"Usia Salah"),"")</f>
        <v>26356.098911689813</v>
      </c>
      <c r="W87" s="167" t="str">
        <f ca="1">IF(Table1[[#This Row],[TGL.PENSIUN (usia)]]&lt;&gt;0,TEXT(Table1[[#This Row],[TGL.PENSIUN (usia)]],"yyyy"),"")</f>
        <v>1972</v>
      </c>
      <c r="X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Row],[JABATAN]],tbl_refJabatan,7,FALSE),"yr","day")-CONVERT(DATEDIF(M87,tglAcuan,"y"),"yr","day"))),(NOW()+(CONVERT(VLOOKUP(Table1[[#This Row],[JABATAN]],tbl_refJabatan,7,FALSE),"yr","day")-CONVERT(DATEDIF(M87,NOW(),"y"),"yr","day")))),"tgl SK salah"),"")</f>
        <v>61785.348911689813</v>
      </c>
      <c r="Y87" s="167" t="str">
        <f ca="1">IF(Table1[[#This Row],[TGL. PENSIUN (jabatan)]]&lt;&gt;0,TEXT(Table1[[#This Row],[TGL. PENSIUN (jabatan)]],"yyyy"),"")</f>
        <v>2069</v>
      </c>
      <c r="Z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Row],[JABATAN]],tbl_refJabatan,8,FALSE),"yr","day")-CONVERT(DATEDIF(H87,tglAcuan,"y"),"yr","day"))),(NOW()+(CONVERT(VLOOKUP(Table1[[#This Row],[JABATAN]],tbl_refJabatan,8,FALSE),"yr","day")-CONVERT(DATEDIF(H87,NOW(),"y"),"yr","day")))),"Usia Salah"),"")</f>
        <v>48271.098911689813</v>
      </c>
      <c r="AA87" s="167" t="str">
        <f ca="1">IF(Table1[[#This Row],[TGL.PENSIUN (usia )]]&lt;&gt;0,TEXT(Table1[[#This Row],[TGL.PENSIUN (usia )]],"yyyy"),"")</f>
        <v>2032</v>
      </c>
      <c r="AB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Row],[JABATAN]],tbl_refJabatan,9,FALSE),"yr","day")-CONVERT(DATEDIF(M87,tglAcuan,"y"),"yr","day"))),(NOW()+(CONVERT(VLOOKUP(Table1[[#This Row],[JABATAN]],tbl_refJabatan,9,FALSE),"yr","day")-CONVERT(DATEDIF(M87,NOW(),"y"),"yr","day")))),"tgl SK salah"),"")</f>
        <v>45349.098911689813</v>
      </c>
      <c r="AC87" s="167" t="str">
        <f ca="1">IF(Table1[[#This Row],[TGL. PENSIUN (jabatan )]]&lt;&gt;0,TEXT(Table1[[#This Row],[TGL. PENSIUN (jabatan )]],"yyyy"),"")</f>
        <v>2024</v>
      </c>
      <c r="AD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8" spans="1:30" s="53" customFormat="1" ht="21.75" customHeight="1" x14ac:dyDescent="0.25">
      <c r="A88" s="43">
        <f t="shared" si="3"/>
        <v>83</v>
      </c>
      <c r="B88" s="44" t="s">
        <v>37</v>
      </c>
      <c r="C88" s="44" t="s">
        <v>164</v>
      </c>
      <c r="D88" s="45" t="s">
        <v>63</v>
      </c>
      <c r="E88" s="59" t="s">
        <v>195</v>
      </c>
      <c r="F88" s="43" t="s">
        <v>41</v>
      </c>
      <c r="G88" s="46" t="s">
        <v>42</v>
      </c>
      <c r="H88" s="77">
        <v>29604</v>
      </c>
      <c r="I88" s="45"/>
      <c r="J88" s="48"/>
      <c r="K88" s="63" t="s">
        <v>43</v>
      </c>
      <c r="L88" s="63" t="s">
        <v>196</v>
      </c>
      <c r="M88" s="75">
        <v>41631</v>
      </c>
      <c r="N88" s="52" t="str">
        <f t="shared" ca="1" si="2"/>
        <v>43 Tahun 1 Bulan 9 hari</v>
      </c>
      <c r="O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2 Bulan 4 Hari </v>
      </c>
      <c r="P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Row],[JABATAN]],tbl_refJabatan,2,FALSE),"yr","day")-CONVERT(DATEDIF(H88,tglAcuan,"y"),"yr","day"))),(NOW()+(CONVERT(VLOOKUP(Table1[[#This Row],[JABATAN]],tbl_refJabatan,2,FALSE),"yr","day")-CONVERT(DATEDIF(H88,NOW(),"y"),"yr","day")))),"Usia Salah"),"")</f>
        <v>51558.348911689813</v>
      </c>
      <c r="Q88" s="167" t="str">
        <f ca="1">IF(Table1[[#This Row],[TGL. PENSIUN (usia)]]&lt;&gt;0,TEXT(Table1[[#This Row],[TGL. PENSIUN (usia)]],"yyyy"),"")</f>
        <v>2041</v>
      </c>
      <c r="R88" s="166">
        <f ca="1">IF(AND(Table1[[#This Row],[TGL. PENSIUN (usia)]]&lt;&gt;"",Table1[[#This Row],[TGL. PENSIUN (usia)]]&lt;&gt;"USIA SALAH"),IF(tglAcuan&lt;&gt;0,(INT(CONVERT(VLOOKUP(Table1[[#This Row],[JABATAN]],tbl_refJabatan,2,FALSE),"yr","day")-CONVERT(DATEDIF(H88,tglAcuan,"y"),"yr","day"))),(INT(CONVERT(VLOOKUP(Table1[[#This Row],[JABATAN]],tbl_refJabatan,2,FALSE),"yr","day")-CONVERT(DATEDIF(H88,NOW(),"y"),"yr","day")))),"")</f>
        <v>6209</v>
      </c>
      <c r="S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Row],[JABATAN]],tbl_refJabatan,4,FALSE),"yr","day")-CONVERT(DATEDIF(H88,tglAcuan,"y"),"yr","day"))),(NOW()+(CONVERT(VLOOKUP(Table1[[#This Row],[JABATAN]],tbl_refJabatan,4,FALSE),"yr","day")-CONVERT(DATEDIF(H88,NOW(),"y"),"yr","day")))),"Usia Salah"),"")</f>
        <v>36948.348911689813</v>
      </c>
      <c r="T88" s="167" t="str">
        <f ca="1">IF(Table1[[#This Row],[TGL. PENSIUN ( usia )]]&lt;&gt;0,TEXT(Table1[[#This Row],[TGL. PENSIUN ( usia )]],"yyyy"),"")</f>
        <v>2001</v>
      </c>
      <c r="U88" s="166">
        <f ca="1">IF(AND(Table1[[#This Row],[TGL. PENSIUN (usia)]]&lt;&gt;"",Table1[[#This Row],[TGL. PENSIUN (usia)]]&lt;&gt;"USIA SALAH"),IF(tglAcuan&lt;&gt;0,(INT(CONVERT(VLOOKUP(Table1[[#This Row],[JABATAN]],tbl_refJabatan,4,FALSE),"yr","day")-CONVERT(DATEDIF(H88,tglAcuan,"y"),"yr","day"))),(INT(CONVERT(VLOOKUP(Table1[[#This Row],[JABATAN]],tbl_refJabatan,4,FALSE),"yr","day")-CONVERT(DATEDIF(H88,NOW(),"y"),"yr","day")))),"")</f>
        <v>-8401</v>
      </c>
      <c r="V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Row],[JABATAN]],tbl_refJabatan,6,FALSE),"yr","day")-CONVERT(DATEDIF(H88,tglAcuan,"y"),"yr","day"))),(NOW()+(CONVERT(VLOOKUP(Table1[[#This Row],[JABATAN]],tbl_refJabatan,6,FALSE),"yr","day")-CONVERT(DATEDIF(H88,NOW(),"y"),"yr","day")))),"Usia Salah"),"")</f>
        <v>29643.348911689813</v>
      </c>
      <c r="W88" s="167" t="str">
        <f ca="1">IF(Table1[[#This Row],[TGL.PENSIUN (usia)]]&lt;&gt;0,TEXT(Table1[[#This Row],[TGL.PENSIUN (usia)]],"yyyy"),"")</f>
        <v>1981</v>
      </c>
      <c r="X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Row],[JABATAN]],tbl_refJabatan,7,FALSE),"yr","day")-CONVERT(DATEDIF(M88,tglAcuan,"y"),"yr","day"))),(NOW()+(CONVERT(VLOOKUP(Table1[[#This Row],[JABATAN]],tbl_refJabatan,7,FALSE),"yr","day")-CONVERT(DATEDIF(M88,NOW(),"y"),"yr","day")))),"tgl SK salah"),"")</f>
        <v>63611.598911689813</v>
      </c>
      <c r="Y88" s="167" t="str">
        <f ca="1">IF(Table1[[#This Row],[TGL. PENSIUN (jabatan)]]&lt;&gt;0,TEXT(Table1[[#This Row],[TGL. PENSIUN (jabatan)]],"yyyy"),"")</f>
        <v>2074</v>
      </c>
      <c r="Z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Row],[JABATAN]],tbl_refJabatan,8,FALSE),"yr","day")-CONVERT(DATEDIF(H88,tglAcuan,"y"),"yr","day"))),(NOW()+(CONVERT(VLOOKUP(Table1[[#This Row],[JABATAN]],tbl_refJabatan,8,FALSE),"yr","day")-CONVERT(DATEDIF(H88,NOW(),"y"),"yr","day")))),"Usia Salah"),"")</f>
        <v>51558.348911689813</v>
      </c>
      <c r="AA88" s="167" t="str">
        <f ca="1">IF(Table1[[#This Row],[TGL.PENSIUN (usia )]]&lt;&gt;0,TEXT(Table1[[#This Row],[TGL.PENSIUN (usia )]],"yyyy"),"")</f>
        <v>2041</v>
      </c>
      <c r="AB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Row],[JABATAN]],tbl_refJabatan,9,FALSE),"yr","day")-CONVERT(DATEDIF(M88,tglAcuan,"y"),"yr","day"))),(NOW()+(CONVERT(VLOOKUP(Table1[[#This Row],[JABATAN]],tbl_refJabatan,9,FALSE),"yr","day")-CONVERT(DATEDIF(M88,NOW(),"y"),"yr","day")))),"tgl SK salah"),"")</f>
        <v>47175.348911689813</v>
      </c>
      <c r="AC88" s="167" t="str">
        <f ca="1">IF(Table1[[#This Row],[TGL. PENSIUN (jabatan )]]&lt;&gt;0,TEXT(Table1[[#This Row],[TGL. PENSIUN (jabatan )]],"yyyy"),"")</f>
        <v>2029</v>
      </c>
      <c r="AD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" spans="1:30" s="53" customFormat="1" ht="21.75" customHeight="1" x14ac:dyDescent="0.25">
      <c r="A89" s="43">
        <f t="shared" si="3"/>
        <v>84</v>
      </c>
      <c r="B89" s="44" t="s">
        <v>37</v>
      </c>
      <c r="C89" s="44" t="s">
        <v>164</v>
      </c>
      <c r="D89" s="45" t="s">
        <v>63</v>
      </c>
      <c r="E89" s="59" t="s">
        <v>197</v>
      </c>
      <c r="F89" s="43" t="s">
        <v>41</v>
      </c>
      <c r="G89" s="46" t="s">
        <v>42</v>
      </c>
      <c r="H89" s="77">
        <v>25486</v>
      </c>
      <c r="I89" s="45"/>
      <c r="J89" s="48"/>
      <c r="K89" s="63" t="s">
        <v>93</v>
      </c>
      <c r="L89" s="63" t="s">
        <v>198</v>
      </c>
      <c r="M89" s="75">
        <v>41219</v>
      </c>
      <c r="N89" s="52" t="str">
        <f t="shared" ca="1" si="2"/>
        <v>54 Tahun 4 Bulan 17 hari</v>
      </c>
      <c r="O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21 Hari </v>
      </c>
      <c r="P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Row],[JABATAN]],tbl_refJabatan,2,FALSE),"yr","day")-CONVERT(DATEDIF(H89,tglAcuan,"y"),"yr","day"))),(NOW()+(CONVERT(VLOOKUP(Table1[[#This Row],[JABATAN]],tbl_refJabatan,2,FALSE),"yr","day")-CONVERT(DATEDIF(H89,NOW(),"y"),"yr","day")))),"Usia Salah"),"")</f>
        <v>47540.598911689813</v>
      </c>
      <c r="Q89" s="167" t="str">
        <f ca="1">IF(Table1[[#This Row],[TGL. PENSIUN (usia)]]&lt;&gt;0,TEXT(Table1[[#This Row],[TGL. PENSIUN (usia)]],"yyyy"),"")</f>
        <v>2030</v>
      </c>
      <c r="R89" s="166">
        <f ca="1">IF(AND(Table1[[#This Row],[TGL. PENSIUN (usia)]]&lt;&gt;"",Table1[[#This Row],[TGL. PENSIUN (usia)]]&lt;&gt;"USIA SALAH"),IF(tglAcuan&lt;&gt;0,(INT(CONVERT(VLOOKUP(Table1[[#This Row],[JABATAN]],tbl_refJabatan,2,FALSE),"yr","day")-CONVERT(DATEDIF(H89,tglAcuan,"y"),"yr","day"))),(INT(CONVERT(VLOOKUP(Table1[[#This Row],[JABATAN]],tbl_refJabatan,2,FALSE),"yr","day")-CONVERT(DATEDIF(H89,NOW(),"y"),"yr","day")))),"")</f>
        <v>2191</v>
      </c>
      <c r="S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Row],[JABATAN]],tbl_refJabatan,4,FALSE),"yr","day")-CONVERT(DATEDIF(H89,tglAcuan,"y"),"yr","day"))),(NOW()+(CONVERT(VLOOKUP(Table1[[#This Row],[JABATAN]],tbl_refJabatan,4,FALSE),"yr","day")-CONVERT(DATEDIF(H89,NOW(),"y"),"yr","day")))),"Usia Salah"),"")</f>
        <v>32930.598911689813</v>
      </c>
      <c r="T89" s="167" t="str">
        <f ca="1">IF(Table1[[#This Row],[TGL. PENSIUN ( usia )]]&lt;&gt;0,TEXT(Table1[[#This Row],[TGL. PENSIUN ( usia )]],"yyyy"),"")</f>
        <v>1990</v>
      </c>
      <c r="U89" s="166">
        <f ca="1">IF(AND(Table1[[#This Row],[TGL. PENSIUN (usia)]]&lt;&gt;"",Table1[[#This Row],[TGL. PENSIUN (usia)]]&lt;&gt;"USIA SALAH"),IF(tglAcuan&lt;&gt;0,(INT(CONVERT(VLOOKUP(Table1[[#This Row],[JABATAN]],tbl_refJabatan,4,FALSE),"yr","day")-CONVERT(DATEDIF(H89,tglAcuan,"y"),"yr","day"))),(INT(CONVERT(VLOOKUP(Table1[[#This Row],[JABATAN]],tbl_refJabatan,4,FALSE),"yr","day")-CONVERT(DATEDIF(H89,NOW(),"y"),"yr","day")))),"")</f>
        <v>-12419</v>
      </c>
      <c r="V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Row],[JABATAN]],tbl_refJabatan,6,FALSE),"yr","day")-CONVERT(DATEDIF(H89,tglAcuan,"y"),"yr","day"))),(NOW()+(CONVERT(VLOOKUP(Table1[[#This Row],[JABATAN]],tbl_refJabatan,6,FALSE),"yr","day")-CONVERT(DATEDIF(H89,NOW(),"y"),"yr","day")))),"Usia Salah"),"")</f>
        <v>25625.598911689813</v>
      </c>
      <c r="W89" s="167" t="str">
        <f ca="1">IF(Table1[[#This Row],[TGL.PENSIUN (usia)]]&lt;&gt;0,TEXT(Table1[[#This Row],[TGL.PENSIUN (usia)]],"yyyy"),"")</f>
        <v>1970</v>
      </c>
      <c r="X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Row],[JABATAN]],tbl_refJabatan,7,FALSE),"yr","day")-CONVERT(DATEDIF(M89,tglAcuan,"y"),"yr","day"))),(NOW()+(CONVERT(VLOOKUP(Table1[[#This Row],[JABATAN]],tbl_refJabatan,7,FALSE),"yr","day")-CONVERT(DATEDIF(M89,NOW(),"y"),"yr","day")))),"tgl SK salah"),"")</f>
        <v>63246.348911689813</v>
      </c>
      <c r="Y89" s="167" t="str">
        <f ca="1">IF(Table1[[#This Row],[TGL. PENSIUN (jabatan)]]&lt;&gt;0,TEXT(Table1[[#This Row],[TGL. PENSIUN (jabatan)]],"yyyy"),"")</f>
        <v>2073</v>
      </c>
      <c r="Z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Row],[JABATAN]],tbl_refJabatan,8,FALSE),"yr","day")-CONVERT(DATEDIF(H89,tglAcuan,"y"),"yr","day"))),(NOW()+(CONVERT(VLOOKUP(Table1[[#This Row],[JABATAN]],tbl_refJabatan,8,FALSE),"yr","day")-CONVERT(DATEDIF(H89,NOW(),"y"),"yr","day")))),"Usia Salah"),"")</f>
        <v>47540.598911689813</v>
      </c>
      <c r="AA89" s="167" t="str">
        <f ca="1">IF(Table1[[#This Row],[TGL.PENSIUN (usia )]]&lt;&gt;0,TEXT(Table1[[#This Row],[TGL.PENSIUN (usia )]],"yyyy"),"")</f>
        <v>2030</v>
      </c>
      <c r="AB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Row],[JABATAN]],tbl_refJabatan,9,FALSE),"yr","day")-CONVERT(DATEDIF(M89,tglAcuan,"y"),"yr","day"))),(NOW()+(CONVERT(VLOOKUP(Table1[[#This Row],[JABATAN]],tbl_refJabatan,9,FALSE),"yr","day")-CONVERT(DATEDIF(M89,NOW(),"y"),"yr","day")))),"tgl SK salah"),"")</f>
        <v>46810.098911689813</v>
      </c>
      <c r="AC89" s="167" t="str">
        <f ca="1">IF(Table1[[#This Row],[TGL. PENSIUN (jabatan )]]&lt;&gt;0,TEXT(Table1[[#This Row],[TGL. PENSIUN (jabatan )]],"yyyy"),"")</f>
        <v>2028</v>
      </c>
      <c r="AD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" spans="1:30" s="53" customFormat="1" ht="21.75" customHeight="1" x14ac:dyDescent="0.25">
      <c r="A90" s="43">
        <f t="shared" si="3"/>
        <v>85</v>
      </c>
      <c r="B90" s="44" t="s">
        <v>37</v>
      </c>
      <c r="C90" s="44" t="s">
        <v>164</v>
      </c>
      <c r="D90" s="45" t="s">
        <v>63</v>
      </c>
      <c r="E90" s="59" t="s">
        <v>199</v>
      </c>
      <c r="F90" s="43" t="s">
        <v>41</v>
      </c>
      <c r="G90" s="46" t="s">
        <v>42</v>
      </c>
      <c r="H90" s="77">
        <v>20164</v>
      </c>
      <c r="I90" s="45"/>
      <c r="J90" s="48"/>
      <c r="K90" s="63" t="s">
        <v>93</v>
      </c>
      <c r="L90" s="63" t="s">
        <v>200</v>
      </c>
      <c r="M90" s="75">
        <v>39658</v>
      </c>
      <c r="N90" s="52" t="str">
        <f t="shared" ca="1" si="2"/>
        <v>68 Tahun 11 Bulan 11 hari</v>
      </c>
      <c r="O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6 Bulan 29 Hari </v>
      </c>
      <c r="P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Row],[JABATAN]],tbl_refJabatan,2,FALSE),"yr","day")-CONVERT(DATEDIF(H90,tglAcuan,"y"),"yr","day"))),(NOW()+(CONVERT(VLOOKUP(Table1[[#This Row],[JABATAN]],tbl_refJabatan,2,FALSE),"yr","day")-CONVERT(DATEDIF(H90,NOW(),"y"),"yr","day")))),"Usia Salah"),"")</f>
        <v>42427.098911689813</v>
      </c>
      <c r="Q90" s="167" t="str">
        <f ca="1">IF(Table1[[#This Row],[TGL. PENSIUN (usia)]]&lt;&gt;0,TEXT(Table1[[#This Row],[TGL. PENSIUN (usia)]],"yyyy"),"")</f>
        <v>2016</v>
      </c>
      <c r="R90" s="166">
        <f ca="1">IF(AND(Table1[[#This Row],[TGL. PENSIUN (usia)]]&lt;&gt;"",Table1[[#This Row],[TGL. PENSIUN (usia)]]&lt;&gt;"USIA SALAH"),IF(tglAcuan&lt;&gt;0,(INT(CONVERT(VLOOKUP(Table1[[#This Row],[JABATAN]],tbl_refJabatan,2,FALSE),"yr","day")-CONVERT(DATEDIF(H90,tglAcuan,"y"),"yr","day"))),(INT(CONVERT(VLOOKUP(Table1[[#This Row],[JABATAN]],tbl_refJabatan,2,FALSE),"yr","day")-CONVERT(DATEDIF(H90,NOW(),"y"),"yr","day")))),"")</f>
        <v>-2922</v>
      </c>
      <c r="S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Row],[JABATAN]],tbl_refJabatan,4,FALSE),"yr","day")-CONVERT(DATEDIF(H90,tglAcuan,"y"),"yr","day"))),(NOW()+(CONVERT(VLOOKUP(Table1[[#This Row],[JABATAN]],tbl_refJabatan,4,FALSE),"yr","day")-CONVERT(DATEDIF(H90,NOW(),"y"),"yr","day")))),"Usia Salah"),"")</f>
        <v>27817.098911689813</v>
      </c>
      <c r="T90" s="167" t="str">
        <f ca="1">IF(Table1[[#This Row],[TGL. PENSIUN ( usia )]]&lt;&gt;0,TEXT(Table1[[#This Row],[TGL. PENSIUN ( usia )]],"yyyy"),"")</f>
        <v>1976</v>
      </c>
      <c r="U90" s="166">
        <f ca="1">IF(AND(Table1[[#This Row],[TGL. PENSIUN (usia)]]&lt;&gt;"",Table1[[#This Row],[TGL. PENSIUN (usia)]]&lt;&gt;"USIA SALAH"),IF(tglAcuan&lt;&gt;0,(INT(CONVERT(VLOOKUP(Table1[[#This Row],[JABATAN]],tbl_refJabatan,4,FALSE),"yr","day")-CONVERT(DATEDIF(H90,tglAcuan,"y"),"yr","day"))),(INT(CONVERT(VLOOKUP(Table1[[#This Row],[JABATAN]],tbl_refJabatan,4,FALSE),"yr","day")-CONVERT(DATEDIF(H90,NOW(),"y"),"yr","day")))),"")</f>
        <v>-17532</v>
      </c>
      <c r="V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Row],[JABATAN]],tbl_refJabatan,6,FALSE),"yr","day")-CONVERT(DATEDIF(H90,tglAcuan,"y"),"yr","day"))),(NOW()+(CONVERT(VLOOKUP(Table1[[#This Row],[JABATAN]],tbl_refJabatan,6,FALSE),"yr","day")-CONVERT(DATEDIF(H90,NOW(),"y"),"yr","day")))),"Usia Salah"),"")</f>
        <v>20512.098911689813</v>
      </c>
      <c r="W90" s="167" t="str">
        <f ca="1">IF(Table1[[#This Row],[TGL.PENSIUN (usia)]]&lt;&gt;0,TEXT(Table1[[#This Row],[TGL.PENSIUN (usia)]],"yyyy"),"")</f>
        <v>1956</v>
      </c>
      <c r="X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Row],[JABATAN]],tbl_refJabatan,7,FALSE),"yr","day")-CONVERT(DATEDIF(M90,tglAcuan,"y"),"yr","day"))),(NOW()+(CONVERT(VLOOKUP(Table1[[#This Row],[JABATAN]],tbl_refJabatan,7,FALSE),"yr","day")-CONVERT(DATEDIF(M90,NOW(),"y"),"yr","day")))),"tgl SK salah"),"")</f>
        <v>61785.348911689813</v>
      </c>
      <c r="Y90" s="167" t="str">
        <f ca="1">IF(Table1[[#This Row],[TGL. PENSIUN (jabatan)]]&lt;&gt;0,TEXT(Table1[[#This Row],[TGL. PENSIUN (jabatan)]],"yyyy"),"")</f>
        <v>2069</v>
      </c>
      <c r="Z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Row],[JABATAN]],tbl_refJabatan,8,FALSE),"yr","day")-CONVERT(DATEDIF(H90,tglAcuan,"y"),"yr","day"))),(NOW()+(CONVERT(VLOOKUP(Table1[[#This Row],[JABATAN]],tbl_refJabatan,8,FALSE),"yr","day")-CONVERT(DATEDIF(H90,NOW(),"y"),"yr","day")))),"Usia Salah"),"")</f>
        <v>42427.098911689813</v>
      </c>
      <c r="AA90" s="167" t="str">
        <f ca="1">IF(Table1[[#This Row],[TGL.PENSIUN (usia )]]&lt;&gt;0,TEXT(Table1[[#This Row],[TGL.PENSIUN (usia )]],"yyyy"),"")</f>
        <v>2016</v>
      </c>
      <c r="AB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Row],[JABATAN]],tbl_refJabatan,9,FALSE),"yr","day")-CONVERT(DATEDIF(M90,tglAcuan,"y"),"yr","day"))),(NOW()+(CONVERT(VLOOKUP(Table1[[#This Row],[JABATAN]],tbl_refJabatan,9,FALSE),"yr","day")-CONVERT(DATEDIF(M90,NOW(),"y"),"yr","day")))),"tgl SK salah"),"")</f>
        <v>45349.098911689813</v>
      </c>
      <c r="AC90" s="167" t="str">
        <f ca="1">IF(Table1[[#This Row],[TGL. PENSIUN (jabatan )]]&lt;&gt;0,TEXT(Table1[[#This Row],[TGL. PENSIUN (jabatan )]],"yyyy"),"")</f>
        <v>2024</v>
      </c>
      <c r="AD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91" spans="1:30" s="53" customFormat="1" ht="21.75" customHeight="1" x14ac:dyDescent="0.25">
      <c r="A91" s="43">
        <f t="shared" si="3"/>
        <v>86</v>
      </c>
      <c r="B91" s="44" t="s">
        <v>37</v>
      </c>
      <c r="C91" s="44" t="s">
        <v>164</v>
      </c>
      <c r="D91" s="45" t="s">
        <v>63</v>
      </c>
      <c r="E91" s="59" t="s">
        <v>201</v>
      </c>
      <c r="F91" s="43" t="s">
        <v>41</v>
      </c>
      <c r="G91" s="46" t="s">
        <v>42</v>
      </c>
      <c r="H91" s="77">
        <v>22654</v>
      </c>
      <c r="I91" s="45"/>
      <c r="J91" s="48"/>
      <c r="K91" s="63" t="s">
        <v>93</v>
      </c>
      <c r="L91" s="63" t="s">
        <v>202</v>
      </c>
      <c r="M91" s="75">
        <v>40851</v>
      </c>
      <c r="N91" s="52" t="str">
        <f t="shared" ca="1" si="2"/>
        <v>62 Tahun 1 Bulan 19 hari</v>
      </c>
      <c r="O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3 Bulan 23 Hari </v>
      </c>
      <c r="P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Row],[JABATAN]],tbl_refJabatan,2,FALSE),"yr","day")-CONVERT(DATEDIF(H91,tglAcuan,"y"),"yr","day"))),(NOW()+(CONVERT(VLOOKUP(Table1[[#This Row],[JABATAN]],tbl_refJabatan,2,FALSE),"yr","day")-CONVERT(DATEDIF(H91,NOW(),"y"),"yr","day")))),"Usia Salah"),"")</f>
        <v>44618.598911689813</v>
      </c>
      <c r="Q91" s="167" t="str">
        <f ca="1">IF(Table1[[#This Row],[TGL. PENSIUN (usia)]]&lt;&gt;0,TEXT(Table1[[#This Row],[TGL. PENSIUN (usia)]],"yyyy"),"")</f>
        <v>2022</v>
      </c>
      <c r="R91" s="166">
        <f ca="1">IF(AND(Table1[[#This Row],[TGL. PENSIUN (usia)]]&lt;&gt;"",Table1[[#This Row],[TGL. PENSIUN (usia)]]&lt;&gt;"USIA SALAH"),IF(tglAcuan&lt;&gt;0,(INT(CONVERT(VLOOKUP(Table1[[#This Row],[JABATAN]],tbl_refJabatan,2,FALSE),"yr","day")-CONVERT(DATEDIF(H91,tglAcuan,"y"),"yr","day"))),(INT(CONVERT(VLOOKUP(Table1[[#This Row],[JABATAN]],tbl_refJabatan,2,FALSE),"yr","day")-CONVERT(DATEDIF(H91,NOW(),"y"),"yr","day")))),"")</f>
        <v>-731</v>
      </c>
      <c r="S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Row],[JABATAN]],tbl_refJabatan,4,FALSE),"yr","day")-CONVERT(DATEDIF(H91,tglAcuan,"y"),"yr","day"))),(NOW()+(CONVERT(VLOOKUP(Table1[[#This Row],[JABATAN]],tbl_refJabatan,4,FALSE),"yr","day")-CONVERT(DATEDIF(H91,NOW(),"y"),"yr","day")))),"Usia Salah"),"")</f>
        <v>30008.598911689813</v>
      </c>
      <c r="T91" s="167" t="str">
        <f ca="1">IF(Table1[[#This Row],[TGL. PENSIUN ( usia )]]&lt;&gt;0,TEXT(Table1[[#This Row],[TGL. PENSIUN ( usia )]],"yyyy"),"")</f>
        <v>1982</v>
      </c>
      <c r="U91" s="166">
        <f ca="1">IF(AND(Table1[[#This Row],[TGL. PENSIUN (usia)]]&lt;&gt;"",Table1[[#This Row],[TGL. PENSIUN (usia)]]&lt;&gt;"USIA SALAH"),IF(tglAcuan&lt;&gt;0,(INT(CONVERT(VLOOKUP(Table1[[#This Row],[JABATAN]],tbl_refJabatan,4,FALSE),"yr","day")-CONVERT(DATEDIF(H91,tglAcuan,"y"),"yr","day"))),(INT(CONVERT(VLOOKUP(Table1[[#This Row],[JABATAN]],tbl_refJabatan,4,FALSE),"yr","day")-CONVERT(DATEDIF(H91,NOW(),"y"),"yr","day")))),"")</f>
        <v>-15341</v>
      </c>
      <c r="V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Row],[JABATAN]],tbl_refJabatan,6,FALSE),"yr","day")-CONVERT(DATEDIF(H91,tglAcuan,"y"),"yr","day"))),(NOW()+(CONVERT(VLOOKUP(Table1[[#This Row],[JABATAN]],tbl_refJabatan,6,FALSE),"yr","day")-CONVERT(DATEDIF(H91,NOW(),"y"),"yr","day")))),"Usia Salah"),"")</f>
        <v>22703.598911689813</v>
      </c>
      <c r="W91" s="167" t="str">
        <f ca="1">IF(Table1[[#This Row],[TGL.PENSIUN (usia)]]&lt;&gt;0,TEXT(Table1[[#This Row],[TGL.PENSIUN (usia)]],"yyyy"),"")</f>
        <v>1962</v>
      </c>
      <c r="X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Row],[JABATAN]],tbl_refJabatan,7,FALSE),"yr","day")-CONVERT(DATEDIF(M91,tglAcuan,"y"),"yr","day"))),(NOW()+(CONVERT(VLOOKUP(Table1[[#This Row],[JABATAN]],tbl_refJabatan,7,FALSE),"yr","day")-CONVERT(DATEDIF(M91,NOW(),"y"),"yr","day")))),"tgl SK salah"),"")</f>
        <v>62881.098911689813</v>
      </c>
      <c r="Y91" s="167" t="str">
        <f ca="1">IF(Table1[[#This Row],[TGL. PENSIUN (jabatan)]]&lt;&gt;0,TEXT(Table1[[#This Row],[TGL. PENSIUN (jabatan)]],"yyyy"),"")</f>
        <v>2072</v>
      </c>
      <c r="Z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Row],[JABATAN]],tbl_refJabatan,8,FALSE),"yr","day")-CONVERT(DATEDIF(H91,tglAcuan,"y"),"yr","day"))),(NOW()+(CONVERT(VLOOKUP(Table1[[#This Row],[JABATAN]],tbl_refJabatan,8,FALSE),"yr","day")-CONVERT(DATEDIF(H91,NOW(),"y"),"yr","day")))),"Usia Salah"),"")</f>
        <v>44618.598911689813</v>
      </c>
      <c r="AA91" s="167" t="str">
        <f ca="1">IF(Table1[[#This Row],[TGL.PENSIUN (usia )]]&lt;&gt;0,TEXT(Table1[[#This Row],[TGL.PENSIUN (usia )]],"yyyy"),"")</f>
        <v>2022</v>
      </c>
      <c r="AB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Row],[JABATAN]],tbl_refJabatan,9,FALSE),"yr","day")-CONVERT(DATEDIF(M91,tglAcuan,"y"),"yr","day"))),(NOW()+(CONVERT(VLOOKUP(Table1[[#This Row],[JABATAN]],tbl_refJabatan,9,FALSE),"yr","day")-CONVERT(DATEDIF(M91,NOW(),"y"),"yr","day")))),"tgl SK salah"),"")</f>
        <v>46444.848911689813</v>
      </c>
      <c r="AC91" s="167" t="str">
        <f ca="1">IF(Table1[[#This Row],[TGL. PENSIUN (jabatan )]]&lt;&gt;0,TEXT(Table1[[#This Row],[TGL. PENSIUN (jabatan )]],"yyyy"),"")</f>
        <v>2027</v>
      </c>
      <c r="AD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" spans="1:30" s="53" customFormat="1" ht="21.75" customHeight="1" x14ac:dyDescent="0.25">
      <c r="A92" s="43">
        <f t="shared" si="3"/>
        <v>87</v>
      </c>
      <c r="B92" s="44" t="s">
        <v>37</v>
      </c>
      <c r="C92" s="44" t="s">
        <v>164</v>
      </c>
      <c r="D92" s="45" t="s">
        <v>63</v>
      </c>
      <c r="E92" s="59" t="s">
        <v>203</v>
      </c>
      <c r="F92" s="43" t="s">
        <v>41</v>
      </c>
      <c r="G92" s="46" t="s">
        <v>42</v>
      </c>
      <c r="H92" s="77">
        <v>29599</v>
      </c>
      <c r="I92" s="45"/>
      <c r="J92" s="48"/>
      <c r="K92" s="63" t="s">
        <v>43</v>
      </c>
      <c r="L92" s="63" t="s">
        <v>204</v>
      </c>
      <c r="M92" s="75">
        <v>44545</v>
      </c>
      <c r="N92" s="52" t="str">
        <f t="shared" ca="1" si="2"/>
        <v>43 Tahun 1 Bulan 14 hari</v>
      </c>
      <c r="O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12 Hari </v>
      </c>
      <c r="P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Row],[JABATAN]],tbl_refJabatan,2,FALSE),"yr","day")-CONVERT(DATEDIF(H92,tglAcuan,"y"),"yr","day"))),(NOW()+(CONVERT(VLOOKUP(Table1[[#This Row],[JABATAN]],tbl_refJabatan,2,FALSE),"yr","day")-CONVERT(DATEDIF(H92,NOW(),"y"),"yr","day")))),"Usia Salah"),"")</f>
        <v>51558.348911689813</v>
      </c>
      <c r="Q92" s="167" t="str">
        <f ca="1">IF(Table1[[#This Row],[TGL. PENSIUN (usia)]]&lt;&gt;0,TEXT(Table1[[#This Row],[TGL. PENSIUN (usia)]],"yyyy"),"")</f>
        <v>2041</v>
      </c>
      <c r="R92" s="166">
        <f ca="1">IF(AND(Table1[[#This Row],[TGL. PENSIUN (usia)]]&lt;&gt;"",Table1[[#This Row],[TGL. PENSIUN (usia)]]&lt;&gt;"USIA SALAH"),IF(tglAcuan&lt;&gt;0,(INT(CONVERT(VLOOKUP(Table1[[#This Row],[JABATAN]],tbl_refJabatan,2,FALSE),"yr","day")-CONVERT(DATEDIF(H92,tglAcuan,"y"),"yr","day"))),(INT(CONVERT(VLOOKUP(Table1[[#This Row],[JABATAN]],tbl_refJabatan,2,FALSE),"yr","day")-CONVERT(DATEDIF(H92,NOW(),"y"),"yr","day")))),"")</f>
        <v>6209</v>
      </c>
      <c r="S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Row],[JABATAN]],tbl_refJabatan,4,FALSE),"yr","day")-CONVERT(DATEDIF(H92,tglAcuan,"y"),"yr","day"))),(NOW()+(CONVERT(VLOOKUP(Table1[[#This Row],[JABATAN]],tbl_refJabatan,4,FALSE),"yr","day")-CONVERT(DATEDIF(H92,NOW(),"y"),"yr","day")))),"Usia Salah"),"")</f>
        <v>36948.348911689813</v>
      </c>
      <c r="T92" s="167" t="str">
        <f ca="1">IF(Table1[[#This Row],[TGL. PENSIUN ( usia )]]&lt;&gt;0,TEXT(Table1[[#This Row],[TGL. PENSIUN ( usia )]],"yyyy"),"")</f>
        <v>2001</v>
      </c>
      <c r="U92" s="166">
        <f ca="1">IF(AND(Table1[[#This Row],[TGL. PENSIUN (usia)]]&lt;&gt;"",Table1[[#This Row],[TGL. PENSIUN (usia)]]&lt;&gt;"USIA SALAH"),IF(tglAcuan&lt;&gt;0,(INT(CONVERT(VLOOKUP(Table1[[#This Row],[JABATAN]],tbl_refJabatan,4,FALSE),"yr","day")-CONVERT(DATEDIF(H92,tglAcuan,"y"),"yr","day"))),(INT(CONVERT(VLOOKUP(Table1[[#This Row],[JABATAN]],tbl_refJabatan,4,FALSE),"yr","day")-CONVERT(DATEDIF(H92,NOW(),"y"),"yr","day")))),"")</f>
        <v>-8401</v>
      </c>
      <c r="V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Row],[JABATAN]],tbl_refJabatan,6,FALSE),"yr","day")-CONVERT(DATEDIF(H92,tglAcuan,"y"),"yr","day"))),(NOW()+(CONVERT(VLOOKUP(Table1[[#This Row],[JABATAN]],tbl_refJabatan,6,FALSE),"yr","day")-CONVERT(DATEDIF(H92,NOW(),"y"),"yr","day")))),"Usia Salah"),"")</f>
        <v>29643.348911689813</v>
      </c>
      <c r="W92" s="167" t="str">
        <f ca="1">IF(Table1[[#This Row],[TGL.PENSIUN (usia)]]&lt;&gt;0,TEXT(Table1[[#This Row],[TGL.PENSIUN (usia)]],"yyyy"),"")</f>
        <v>1981</v>
      </c>
      <c r="X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Row],[JABATAN]],tbl_refJabatan,7,FALSE),"yr","day")-CONVERT(DATEDIF(M92,tglAcuan,"y"),"yr","day"))),(NOW()+(CONVERT(VLOOKUP(Table1[[#This Row],[JABATAN]],tbl_refJabatan,7,FALSE),"yr","day")-CONVERT(DATEDIF(M92,NOW(),"y"),"yr","day")))),"tgl SK salah"),"")</f>
        <v>66533.598911689813</v>
      </c>
      <c r="Y92" s="167" t="str">
        <f ca="1">IF(Table1[[#This Row],[TGL. PENSIUN (jabatan)]]&lt;&gt;0,TEXT(Table1[[#This Row],[TGL. PENSIUN (jabatan)]],"yyyy"),"")</f>
        <v>2082</v>
      </c>
      <c r="Z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Row],[JABATAN]],tbl_refJabatan,8,FALSE),"yr","day")-CONVERT(DATEDIF(H92,tglAcuan,"y"),"yr","day"))),(NOW()+(CONVERT(VLOOKUP(Table1[[#This Row],[JABATAN]],tbl_refJabatan,8,FALSE),"yr","day")-CONVERT(DATEDIF(H92,NOW(),"y"),"yr","day")))),"Usia Salah"),"")</f>
        <v>51558.348911689813</v>
      </c>
      <c r="AA92" s="167" t="str">
        <f ca="1">IF(Table1[[#This Row],[TGL.PENSIUN (usia )]]&lt;&gt;0,TEXT(Table1[[#This Row],[TGL.PENSIUN (usia )]],"yyyy"),"")</f>
        <v>2041</v>
      </c>
      <c r="AB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Row],[JABATAN]],tbl_refJabatan,9,FALSE),"yr","day")-CONVERT(DATEDIF(M92,tglAcuan,"y"),"yr","day"))),(NOW()+(CONVERT(VLOOKUP(Table1[[#This Row],[JABATAN]],tbl_refJabatan,9,FALSE),"yr","day")-CONVERT(DATEDIF(M92,NOW(),"y"),"yr","day")))),"tgl SK salah"),"")</f>
        <v>50097.348911689813</v>
      </c>
      <c r="AC92" s="167" t="str">
        <f ca="1">IF(Table1[[#This Row],[TGL. PENSIUN (jabatan )]]&lt;&gt;0,TEXT(Table1[[#This Row],[TGL. PENSIUN (jabatan )]],"yyyy"),"")</f>
        <v>2037</v>
      </c>
      <c r="AD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" spans="1:30" s="53" customFormat="1" ht="21.75" customHeight="1" x14ac:dyDescent="0.25">
      <c r="A93" s="43">
        <f t="shared" si="3"/>
        <v>88</v>
      </c>
      <c r="B93" s="44" t="s">
        <v>37</v>
      </c>
      <c r="C93" s="44" t="s">
        <v>164</v>
      </c>
      <c r="D93" s="45" t="s">
        <v>63</v>
      </c>
      <c r="E93" s="59" t="s">
        <v>205</v>
      </c>
      <c r="F93" s="43" t="s">
        <v>41</v>
      </c>
      <c r="G93" s="46" t="s">
        <v>42</v>
      </c>
      <c r="H93" s="77">
        <v>30504</v>
      </c>
      <c r="I93" s="45"/>
      <c r="J93" s="48"/>
      <c r="K93" s="63" t="s">
        <v>43</v>
      </c>
      <c r="L93" s="63" t="s">
        <v>206</v>
      </c>
      <c r="M93" s="75">
        <v>41934</v>
      </c>
      <c r="N93" s="52" t="str">
        <f t="shared" ca="1" si="2"/>
        <v>40 Tahun 7 Bulan 20 hari</v>
      </c>
      <c r="O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5 Hari </v>
      </c>
      <c r="P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Row],[JABATAN]],tbl_refJabatan,2,FALSE),"yr","day")-CONVERT(DATEDIF(H93,tglAcuan,"y"),"yr","day"))),(NOW()+(CONVERT(VLOOKUP(Table1[[#This Row],[JABATAN]],tbl_refJabatan,2,FALSE),"yr","day")-CONVERT(DATEDIF(H93,NOW(),"y"),"yr","day")))),"Usia Salah"),"")</f>
        <v>52654.098911689813</v>
      </c>
      <c r="Q93" s="167" t="str">
        <f ca="1">IF(Table1[[#This Row],[TGL. PENSIUN (usia)]]&lt;&gt;0,TEXT(Table1[[#This Row],[TGL. PENSIUN (usia)]],"yyyy"),"")</f>
        <v>2044</v>
      </c>
      <c r="R93" s="166">
        <f ca="1">IF(AND(Table1[[#This Row],[TGL. PENSIUN (usia)]]&lt;&gt;"",Table1[[#This Row],[TGL. PENSIUN (usia)]]&lt;&gt;"USIA SALAH"),IF(tglAcuan&lt;&gt;0,(INT(CONVERT(VLOOKUP(Table1[[#This Row],[JABATAN]],tbl_refJabatan,2,FALSE),"yr","day")-CONVERT(DATEDIF(H93,tglAcuan,"y"),"yr","day"))),(INT(CONVERT(VLOOKUP(Table1[[#This Row],[JABATAN]],tbl_refJabatan,2,FALSE),"yr","day")-CONVERT(DATEDIF(H93,NOW(),"y"),"yr","day")))),"")</f>
        <v>7305</v>
      </c>
      <c r="S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Row],[JABATAN]],tbl_refJabatan,4,FALSE),"yr","day")-CONVERT(DATEDIF(H93,tglAcuan,"y"),"yr","day"))),(NOW()+(CONVERT(VLOOKUP(Table1[[#This Row],[JABATAN]],tbl_refJabatan,4,FALSE),"yr","day")-CONVERT(DATEDIF(H93,NOW(),"y"),"yr","day")))),"Usia Salah"),"")</f>
        <v>38044.098911689813</v>
      </c>
      <c r="T93" s="167" t="str">
        <f ca="1">IF(Table1[[#This Row],[TGL. PENSIUN ( usia )]]&lt;&gt;0,TEXT(Table1[[#This Row],[TGL. PENSIUN ( usia )]],"yyyy"),"")</f>
        <v>2004</v>
      </c>
      <c r="U93" s="166">
        <f ca="1">IF(AND(Table1[[#This Row],[TGL. PENSIUN (usia)]]&lt;&gt;"",Table1[[#This Row],[TGL. PENSIUN (usia)]]&lt;&gt;"USIA SALAH"),IF(tglAcuan&lt;&gt;0,(INT(CONVERT(VLOOKUP(Table1[[#This Row],[JABATAN]],tbl_refJabatan,4,FALSE),"yr","day")-CONVERT(DATEDIF(H93,tglAcuan,"y"),"yr","day"))),(INT(CONVERT(VLOOKUP(Table1[[#This Row],[JABATAN]],tbl_refJabatan,4,FALSE),"yr","day")-CONVERT(DATEDIF(H93,NOW(),"y"),"yr","day")))),"")</f>
        <v>-7305</v>
      </c>
      <c r="V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Row],[JABATAN]],tbl_refJabatan,6,FALSE),"yr","day")-CONVERT(DATEDIF(H93,tglAcuan,"y"),"yr","day"))),(NOW()+(CONVERT(VLOOKUP(Table1[[#This Row],[JABATAN]],tbl_refJabatan,6,FALSE),"yr","day")-CONVERT(DATEDIF(H93,NOW(),"y"),"yr","day")))),"Usia Salah"),"")</f>
        <v>30739.098911689813</v>
      </c>
      <c r="W93" s="167" t="str">
        <f ca="1">IF(Table1[[#This Row],[TGL.PENSIUN (usia)]]&lt;&gt;0,TEXT(Table1[[#This Row],[TGL.PENSIUN (usia)]],"yyyy"),"")</f>
        <v>1984</v>
      </c>
      <c r="X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Row],[JABATAN]],tbl_refJabatan,7,FALSE),"yr","day")-CONVERT(DATEDIF(M93,tglAcuan,"y"),"yr","day"))),(NOW()+(CONVERT(VLOOKUP(Table1[[#This Row],[JABATAN]],tbl_refJabatan,7,FALSE),"yr","day")-CONVERT(DATEDIF(M93,NOW(),"y"),"yr","day")))),"tgl SK salah"),"")</f>
        <v>63976.848911689813</v>
      </c>
      <c r="Y93" s="167" t="str">
        <f ca="1">IF(Table1[[#This Row],[TGL. PENSIUN (jabatan)]]&lt;&gt;0,TEXT(Table1[[#This Row],[TGL. PENSIUN (jabatan)]],"yyyy"),"")</f>
        <v>2075</v>
      </c>
      <c r="Z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Row],[JABATAN]],tbl_refJabatan,8,FALSE),"yr","day")-CONVERT(DATEDIF(H93,tglAcuan,"y"),"yr","day"))),(NOW()+(CONVERT(VLOOKUP(Table1[[#This Row],[JABATAN]],tbl_refJabatan,8,FALSE),"yr","day")-CONVERT(DATEDIF(H93,NOW(),"y"),"yr","day")))),"Usia Salah"),"")</f>
        <v>52654.098911689813</v>
      </c>
      <c r="AA93" s="167" t="str">
        <f ca="1">IF(Table1[[#This Row],[TGL.PENSIUN (usia )]]&lt;&gt;0,TEXT(Table1[[#This Row],[TGL.PENSIUN (usia )]],"yyyy"),"")</f>
        <v>2044</v>
      </c>
      <c r="AB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Row],[JABATAN]],tbl_refJabatan,9,FALSE),"yr","day")-CONVERT(DATEDIF(M93,tglAcuan,"y"),"yr","day"))),(NOW()+(CONVERT(VLOOKUP(Table1[[#This Row],[JABATAN]],tbl_refJabatan,9,FALSE),"yr","day")-CONVERT(DATEDIF(M93,NOW(),"y"),"yr","day")))),"tgl SK salah"),"")</f>
        <v>47540.598911689813</v>
      </c>
      <c r="AC93" s="167" t="str">
        <f ca="1">IF(Table1[[#This Row],[TGL. PENSIUN (jabatan )]]&lt;&gt;0,TEXT(Table1[[#This Row],[TGL. PENSIUN (jabatan )]],"yyyy"),"")</f>
        <v>2030</v>
      </c>
      <c r="AD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" spans="1:30" s="53" customFormat="1" ht="21.75" customHeight="1" x14ac:dyDescent="0.25">
      <c r="A94" s="43">
        <f t="shared" si="3"/>
        <v>89</v>
      </c>
      <c r="B94" s="44" t="s">
        <v>37</v>
      </c>
      <c r="C94" s="44" t="s">
        <v>164</v>
      </c>
      <c r="D94" s="45" t="s">
        <v>63</v>
      </c>
      <c r="E94" s="78" t="s">
        <v>207</v>
      </c>
      <c r="F94" s="43" t="s">
        <v>50</v>
      </c>
      <c r="G94" s="46" t="s">
        <v>42</v>
      </c>
      <c r="H94" s="47">
        <v>35445</v>
      </c>
      <c r="I94" s="45"/>
      <c r="J94" s="48"/>
      <c r="K94" s="74" t="s">
        <v>43</v>
      </c>
      <c r="L94" s="79" t="s">
        <v>208</v>
      </c>
      <c r="M94" s="80">
        <v>44834</v>
      </c>
      <c r="N94" s="52" t="str">
        <f t="shared" ca="1" si="2"/>
        <v>27 Tahun 1 Bulan 12 hari</v>
      </c>
      <c r="O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4 Bulan 28 Hari </v>
      </c>
      <c r="P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Row],[JABATAN]],tbl_refJabatan,2,FALSE),"yr","day")-CONVERT(DATEDIF(H94,tglAcuan,"y"),"yr","day"))),(NOW()+(CONVERT(VLOOKUP(Table1[[#This Row],[JABATAN]],tbl_refJabatan,2,FALSE),"yr","day")-CONVERT(DATEDIF(H94,NOW(),"y"),"yr","day")))),"Usia Salah"),"")</f>
        <v>57402.348911689813</v>
      </c>
      <c r="Q94" s="167" t="str">
        <f ca="1">IF(Table1[[#This Row],[TGL. PENSIUN (usia)]]&lt;&gt;0,TEXT(Table1[[#This Row],[TGL. PENSIUN (usia)]],"yyyy"),"")</f>
        <v>2057</v>
      </c>
      <c r="R94" s="166">
        <f ca="1">IF(AND(Table1[[#This Row],[TGL. PENSIUN (usia)]]&lt;&gt;"",Table1[[#This Row],[TGL. PENSIUN (usia)]]&lt;&gt;"USIA SALAH"),IF(tglAcuan&lt;&gt;0,(INT(CONVERT(VLOOKUP(Table1[[#This Row],[JABATAN]],tbl_refJabatan,2,FALSE),"yr","day")-CONVERT(DATEDIF(H94,tglAcuan,"y"),"yr","day"))),(INT(CONVERT(VLOOKUP(Table1[[#This Row],[JABATAN]],tbl_refJabatan,2,FALSE),"yr","day")-CONVERT(DATEDIF(H94,NOW(),"y"),"yr","day")))),"")</f>
        <v>12053</v>
      </c>
      <c r="S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Row],[JABATAN]],tbl_refJabatan,4,FALSE),"yr","day")-CONVERT(DATEDIF(H94,tglAcuan,"y"),"yr","day"))),(NOW()+(CONVERT(VLOOKUP(Table1[[#This Row],[JABATAN]],tbl_refJabatan,4,FALSE),"yr","day")-CONVERT(DATEDIF(H94,NOW(),"y"),"yr","day")))),"Usia Salah"),"")</f>
        <v>42792.348911689813</v>
      </c>
      <c r="T94" s="167" t="str">
        <f ca="1">IF(Table1[[#This Row],[TGL. PENSIUN ( usia )]]&lt;&gt;0,TEXT(Table1[[#This Row],[TGL. PENSIUN ( usia )]],"yyyy"),"")</f>
        <v>2017</v>
      </c>
      <c r="U94" s="166">
        <f ca="1">IF(AND(Table1[[#This Row],[TGL. PENSIUN (usia)]]&lt;&gt;"",Table1[[#This Row],[TGL. PENSIUN (usia)]]&lt;&gt;"USIA SALAH"),IF(tglAcuan&lt;&gt;0,(INT(CONVERT(VLOOKUP(Table1[[#This Row],[JABATAN]],tbl_refJabatan,4,FALSE),"yr","day")-CONVERT(DATEDIF(H94,tglAcuan,"y"),"yr","day"))),(INT(CONVERT(VLOOKUP(Table1[[#This Row],[JABATAN]],tbl_refJabatan,4,FALSE),"yr","day")-CONVERT(DATEDIF(H94,NOW(),"y"),"yr","day")))),"")</f>
        <v>-2557</v>
      </c>
      <c r="V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Row],[JABATAN]],tbl_refJabatan,6,FALSE),"yr","day")-CONVERT(DATEDIF(H94,tglAcuan,"y"),"yr","day"))),(NOW()+(CONVERT(VLOOKUP(Table1[[#This Row],[JABATAN]],tbl_refJabatan,6,FALSE),"yr","day")-CONVERT(DATEDIF(H94,NOW(),"y"),"yr","day")))),"Usia Salah"),"")</f>
        <v>35487.348911689813</v>
      </c>
      <c r="W94" s="167" t="str">
        <f ca="1">IF(Table1[[#This Row],[TGL.PENSIUN (usia)]]&lt;&gt;0,TEXT(Table1[[#This Row],[TGL.PENSIUN (usia)]],"yyyy"),"")</f>
        <v>1997</v>
      </c>
      <c r="X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Row],[JABATAN]],tbl_refJabatan,7,FALSE),"yr","day")-CONVERT(DATEDIF(M94,tglAcuan,"y"),"yr","day"))),(NOW()+(CONVERT(VLOOKUP(Table1[[#This Row],[JABATAN]],tbl_refJabatan,7,FALSE),"yr","day")-CONVERT(DATEDIF(M94,NOW(),"y"),"yr","day")))),"tgl SK salah"),"")</f>
        <v>66898.848911689813</v>
      </c>
      <c r="Y94" s="167" t="str">
        <f ca="1">IF(Table1[[#This Row],[TGL. PENSIUN (jabatan)]]&lt;&gt;0,TEXT(Table1[[#This Row],[TGL. PENSIUN (jabatan)]],"yyyy"),"")</f>
        <v>2083</v>
      </c>
      <c r="Z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Row],[JABATAN]],tbl_refJabatan,8,FALSE),"yr","day")-CONVERT(DATEDIF(H94,tglAcuan,"y"),"yr","day"))),(NOW()+(CONVERT(VLOOKUP(Table1[[#This Row],[JABATAN]],tbl_refJabatan,8,FALSE),"yr","day")-CONVERT(DATEDIF(H94,NOW(),"y"),"yr","day")))),"Usia Salah"),"")</f>
        <v>57402.348911689813</v>
      </c>
      <c r="AA94" s="167" t="str">
        <f ca="1">IF(Table1[[#This Row],[TGL.PENSIUN (usia )]]&lt;&gt;0,TEXT(Table1[[#This Row],[TGL.PENSIUN (usia )]],"yyyy"),"")</f>
        <v>2057</v>
      </c>
      <c r="AB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Row],[JABATAN]],tbl_refJabatan,9,FALSE),"yr","day")-CONVERT(DATEDIF(M94,tglAcuan,"y"),"yr","day"))),(NOW()+(CONVERT(VLOOKUP(Table1[[#This Row],[JABATAN]],tbl_refJabatan,9,FALSE),"yr","day")-CONVERT(DATEDIF(M94,NOW(),"y"),"yr","day")))),"tgl SK salah"),"")</f>
        <v>50462.598911689813</v>
      </c>
      <c r="AC94" s="167" t="str">
        <f ca="1">IF(Table1[[#This Row],[TGL. PENSIUN (jabatan )]]&lt;&gt;0,TEXT(Table1[[#This Row],[TGL. PENSIUN (jabatan )]],"yyyy"),"")</f>
        <v>2038</v>
      </c>
      <c r="AD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" spans="1:30" s="53" customFormat="1" ht="21.75" customHeight="1" x14ac:dyDescent="0.25">
      <c r="A95" s="43">
        <f t="shared" si="3"/>
        <v>90</v>
      </c>
      <c r="B95" s="44" t="s">
        <v>37</v>
      </c>
      <c r="C95" s="44" t="s">
        <v>164</v>
      </c>
      <c r="D95" s="45" t="s">
        <v>63</v>
      </c>
      <c r="E95" s="45" t="s">
        <v>138</v>
      </c>
      <c r="F95" s="43"/>
      <c r="G95" s="46"/>
      <c r="H95" s="43"/>
      <c r="I95" s="45"/>
      <c r="J95" s="48"/>
      <c r="K95" s="74"/>
      <c r="L95" s="43"/>
      <c r="M95" s="46"/>
      <c r="N95" s="52" t="str">
        <f t="shared" ca="1" si="2"/>
        <v>tgl lahir salah/ null</v>
      </c>
      <c r="O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9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Row],[JABATAN]],tbl_refJabatan,2,FALSE),"yr","day")-CONVERT(DATEDIF(H95,tglAcuan,"y"),"yr","day"))),(NOW()+(CONVERT(VLOOKUP(Table1[[#This Row],[JABATAN]],tbl_refJabatan,2,FALSE),"yr","day")-CONVERT(DATEDIF(H95,NOW(),"y"),"yr","day")))),"Usia Salah"),"")</f>
        <v>Usia Salah</v>
      </c>
      <c r="Q95" s="167" t="str">
        <f ca="1">IF(Table1[[#This Row],[TGL. PENSIUN (usia)]]&lt;&gt;0,TEXT(Table1[[#This Row],[TGL. PENSIUN (usia)]],"yyyy"),"")</f>
        <v>Usia Salah</v>
      </c>
      <c r="R9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Row],[JABATAN]],tbl_refJabatan,2,FALSE),"yr","day")-CONVERT(DATEDIF(H95,tglAcuan,"y"),"yr","day"))),(INT(CONVERT(VLOOKUP(Table1[[#This Row],[JABATAN]],tbl_refJabatan,2,FALSE),"yr","day")-CONVERT(DATEDIF(H95,NOW(),"y"),"yr","day")))),"")</f>
        <v/>
      </c>
      <c r="S9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Row],[JABATAN]],tbl_refJabatan,4,FALSE),"yr","day")-CONVERT(DATEDIF(H95,tglAcuan,"y"),"yr","day"))),(NOW()+(CONVERT(VLOOKUP(Table1[[#This Row],[JABATAN]],tbl_refJabatan,4,FALSE),"yr","day")-CONVERT(DATEDIF(H95,NOW(),"y"),"yr","day")))),"Usia Salah"),"")</f>
        <v>Usia Salah</v>
      </c>
      <c r="T95" s="167" t="str">
        <f ca="1">IF(Table1[[#This Row],[TGL. PENSIUN ( usia )]]&lt;&gt;0,TEXT(Table1[[#This Row],[TGL. PENSIUN ( usia )]],"yyyy"),"")</f>
        <v>Usia Salah</v>
      </c>
      <c r="U9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Row],[JABATAN]],tbl_refJabatan,4,FALSE),"yr","day")-CONVERT(DATEDIF(H95,tglAcuan,"y"),"yr","day"))),(INT(CONVERT(VLOOKUP(Table1[[#This Row],[JABATAN]],tbl_refJabatan,4,FALSE),"yr","day")-CONVERT(DATEDIF(H95,NOW(),"y"),"yr","day")))),"")</f>
        <v/>
      </c>
      <c r="V9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Row],[JABATAN]],tbl_refJabatan,6,FALSE),"yr","day")-CONVERT(DATEDIF(H95,tglAcuan,"y"),"yr","day"))),(NOW()+(CONVERT(VLOOKUP(Table1[[#This Row],[JABATAN]],tbl_refJabatan,6,FALSE),"yr","day")-CONVERT(DATEDIF(H95,NOW(),"y"),"yr","day")))),"Usia Salah"),"")</f>
        <v>Usia Salah</v>
      </c>
      <c r="W95" s="167" t="str">
        <f ca="1">IF(Table1[[#This Row],[TGL.PENSIUN (usia)]]&lt;&gt;0,TEXT(Table1[[#This Row],[TGL.PENSIUN (usia)]],"yyyy"),"")</f>
        <v>Usia Salah</v>
      </c>
      <c r="X9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Row],[JABATAN]],tbl_refJabatan,7,FALSE),"yr","day")-CONVERT(DATEDIF(M95,tglAcuan,"y"),"yr","day"))),(NOW()+(CONVERT(VLOOKUP(Table1[[#This Row],[JABATAN]],tbl_refJabatan,7,FALSE),"yr","day")-CONVERT(DATEDIF(M95,NOW(),"y"),"yr","day")))),"tgl SK salah"),"")</f>
        <v>tgl SK salah</v>
      </c>
      <c r="Y95" s="167" t="str">
        <f ca="1">IF(Table1[[#This Row],[TGL. PENSIUN (jabatan)]]&lt;&gt;0,TEXT(Table1[[#This Row],[TGL. PENSIUN (jabatan)]],"yyyy"),"")</f>
        <v>tgl SK salah</v>
      </c>
      <c r="Z9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Row],[JABATAN]],tbl_refJabatan,8,FALSE),"yr","day")-CONVERT(DATEDIF(H95,tglAcuan,"y"),"yr","day"))),(NOW()+(CONVERT(VLOOKUP(Table1[[#This Row],[JABATAN]],tbl_refJabatan,8,FALSE),"yr","day")-CONVERT(DATEDIF(H95,NOW(),"y"),"yr","day")))),"Usia Salah"),"")</f>
        <v>Usia Salah</v>
      </c>
      <c r="AA95" s="167" t="str">
        <f ca="1">IF(Table1[[#This Row],[TGL.PENSIUN (usia )]]&lt;&gt;0,TEXT(Table1[[#This Row],[TGL.PENSIUN (usia )]],"yyyy"),"")</f>
        <v>Usia Salah</v>
      </c>
      <c r="AB9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Row],[JABATAN]],tbl_refJabatan,9,FALSE),"yr","day")-CONVERT(DATEDIF(M95,tglAcuan,"y"),"yr","day"))),(NOW()+(CONVERT(VLOOKUP(Table1[[#This Row],[JABATAN]],tbl_refJabatan,9,FALSE),"yr","day")-CONVERT(DATEDIF(M95,NOW(),"y"),"yr","day")))),"tgl SK salah"),"")</f>
        <v>tgl SK salah</v>
      </c>
      <c r="AC95" s="167" t="str">
        <f ca="1">IF(Table1[[#This Row],[TGL. PENSIUN (jabatan )]]&lt;&gt;0,TEXT(Table1[[#This Row],[TGL. PENSIUN (jabatan )]],"yyyy"),"")</f>
        <v>tgl SK salah</v>
      </c>
      <c r="AD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" spans="1:30" s="62" customFormat="1" ht="21.75" customHeight="1" x14ac:dyDescent="0.25">
      <c r="A96" s="43">
        <f t="shared" si="3"/>
        <v>91</v>
      </c>
      <c r="B96" s="44" t="s">
        <v>37</v>
      </c>
      <c r="C96" s="44" t="s">
        <v>209</v>
      </c>
      <c r="D96" s="45" t="s">
        <v>39</v>
      </c>
      <c r="E96" s="285" t="s">
        <v>121</v>
      </c>
      <c r="F96" s="46" t="s">
        <v>41</v>
      </c>
      <c r="G96" s="46" t="s">
        <v>42</v>
      </c>
      <c r="H96" s="84">
        <v>30466</v>
      </c>
      <c r="I96" s="46"/>
      <c r="J96" s="81"/>
      <c r="K96" s="83" t="s">
        <v>93</v>
      </c>
      <c r="L96" s="83" t="s">
        <v>210</v>
      </c>
      <c r="M96" s="84">
        <v>43812</v>
      </c>
      <c r="N96" s="52" t="str">
        <f t="shared" ca="1" si="2"/>
        <v>40 Tahun 8 Bulan 28 hari</v>
      </c>
      <c r="O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Row],[JABATAN]],tbl_refJabatan,2,FALSE),"yr","day")-CONVERT(DATEDIF(H96,tglAcuan,"y"),"yr","day"))),(NOW()+(CONVERT(VLOOKUP(Table1[[#This Row],[JABATAN]],tbl_refJabatan,2,FALSE),"yr","day")-CONVERT(DATEDIF(H96,NOW(),"y"),"yr","day")))),"Usia Salah"),"")</f>
        <v>30739.098911689813</v>
      </c>
      <c r="Q96" s="167" t="str">
        <f ca="1">IF(Table1[[#This Row],[TGL. PENSIUN (usia)]]&lt;&gt;0,TEXT(Table1[[#This Row],[TGL. PENSIUN (usia)]],"yyyy"),"")</f>
        <v>1984</v>
      </c>
      <c r="R96" s="166">
        <f ca="1">IF(AND(Table1[[#This Row],[TGL. PENSIUN (usia)]]&lt;&gt;"",Table1[[#This Row],[TGL. PENSIUN (usia)]]&lt;&gt;"USIA SALAH"),IF(tglAcuan&lt;&gt;0,(INT(CONVERT(VLOOKUP(Table1[[#This Row],[JABATAN]],tbl_refJabatan,2,FALSE),"yr","day")-CONVERT(DATEDIF(H96,tglAcuan,"y"),"yr","day"))),(INT(CONVERT(VLOOKUP(Table1[[#This Row],[JABATAN]],tbl_refJabatan,2,FALSE),"yr","day")-CONVERT(DATEDIF(H96,NOW(),"y"),"yr","day")))),"")</f>
        <v>-14610</v>
      </c>
      <c r="S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Row],[JABATAN]],tbl_refJabatan,4,FALSE),"yr","day")-CONVERT(DATEDIF(H96,tglAcuan,"y"),"yr","day"))),(NOW()+(CONVERT(VLOOKUP(Table1[[#This Row],[JABATAN]],tbl_refJabatan,4,FALSE),"yr","day")-CONVERT(DATEDIF(H96,NOW(),"y"),"yr","day")))),"Usia Salah"),"")</f>
        <v>30739.098911689813</v>
      </c>
      <c r="T96" s="167" t="str">
        <f ca="1">IF(Table1[[#This Row],[TGL. PENSIUN ( usia )]]&lt;&gt;0,TEXT(Table1[[#This Row],[TGL. PENSIUN ( usia )]],"yyyy"),"")</f>
        <v>1984</v>
      </c>
      <c r="U96" s="166">
        <f ca="1">IF(AND(Table1[[#This Row],[TGL. PENSIUN (usia)]]&lt;&gt;"",Table1[[#This Row],[TGL. PENSIUN (usia)]]&lt;&gt;"USIA SALAH"),IF(tglAcuan&lt;&gt;0,(INT(CONVERT(VLOOKUP(Table1[[#This Row],[JABATAN]],tbl_refJabatan,4,FALSE),"yr","day")-CONVERT(DATEDIF(H96,tglAcuan,"y"),"yr","day"))),(INT(CONVERT(VLOOKUP(Table1[[#This Row],[JABATAN]],tbl_refJabatan,4,FALSE),"yr","day")-CONVERT(DATEDIF(H96,NOW(),"y"),"yr","day")))),"")</f>
        <v>-14610</v>
      </c>
      <c r="V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Row],[JABATAN]],tbl_refJabatan,6,FALSE),"yr","day")-CONVERT(DATEDIF(H96,tglAcuan,"y"),"yr","day"))),(NOW()+(CONVERT(VLOOKUP(Table1[[#This Row],[JABATAN]],tbl_refJabatan,6,FALSE),"yr","day")-CONVERT(DATEDIF(H96,NOW(),"y"),"yr","day")))),"Usia Salah"),"")</f>
        <v>30739.098911689813</v>
      </c>
      <c r="W96" s="167" t="str">
        <f ca="1">IF(Table1[[#This Row],[TGL.PENSIUN (usia)]]&lt;&gt;0,TEXT(Table1[[#This Row],[TGL.PENSIUN (usia)]],"yyyy"),"")</f>
        <v>1984</v>
      </c>
      <c r="X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Row],[JABATAN]],tbl_refJabatan,7,FALSE),"yr","day")-CONVERT(DATEDIF(M96,tglAcuan,"y"),"yr","day"))),(NOW()+(CONVERT(VLOOKUP(Table1[[#This Row],[JABATAN]],tbl_refJabatan,7,FALSE),"yr","day")-CONVERT(DATEDIF(M96,NOW(),"y"),"yr","day")))),"tgl SK salah"),"")</f>
        <v>43888.098911689813</v>
      </c>
      <c r="Y96" s="167" t="str">
        <f ca="1">IF(Table1[[#This Row],[TGL. PENSIUN (jabatan)]]&lt;&gt;0,TEXT(Table1[[#This Row],[TGL. PENSIUN (jabatan)]],"yyyy"),"")</f>
        <v>2020</v>
      </c>
      <c r="Z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Row],[JABATAN]],tbl_refJabatan,8,FALSE),"yr","day")-CONVERT(DATEDIF(H96,tglAcuan,"y"),"yr","day"))),(NOW()+(CONVERT(VLOOKUP(Table1[[#This Row],[JABATAN]],tbl_refJabatan,8,FALSE),"yr","day")-CONVERT(DATEDIF(H96,NOW(),"y"),"yr","day")))),"Usia Salah"),"")</f>
        <v>30739.098911689813</v>
      </c>
      <c r="AA96" s="167" t="str">
        <f ca="1">IF(Table1[[#This Row],[TGL.PENSIUN (usia )]]&lt;&gt;0,TEXT(Table1[[#This Row],[TGL.PENSIUN (usia )]],"yyyy"),"")</f>
        <v>1984</v>
      </c>
      <c r="AB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Row],[JABATAN]],tbl_refJabatan,9,FALSE),"yr","day")-CONVERT(DATEDIF(M96,tglAcuan,"y"),"yr","day"))),(NOW()+(CONVERT(VLOOKUP(Table1[[#This Row],[JABATAN]],tbl_refJabatan,9,FALSE),"yr","day")-CONVERT(DATEDIF(M96,NOW(),"y"),"yr","day")))),"tgl SK salah"),"")</f>
        <v>43888.098911689813</v>
      </c>
      <c r="AC96" s="167" t="str">
        <f ca="1">IF(Table1[[#This Row],[TGL. PENSIUN (jabatan )]]&lt;&gt;0,TEXT(Table1[[#This Row],[TGL. PENSIUN (jabatan )]],"yyyy"),"")</f>
        <v>2020</v>
      </c>
      <c r="AD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" spans="1:30" s="53" customFormat="1" ht="21.75" customHeight="1" x14ac:dyDescent="0.25">
      <c r="A97" s="43">
        <f t="shared" si="3"/>
        <v>92</v>
      </c>
      <c r="B97" s="44" t="s">
        <v>37</v>
      </c>
      <c r="C97" s="44" t="s">
        <v>209</v>
      </c>
      <c r="D97" s="45" t="s">
        <v>45</v>
      </c>
      <c r="E97" s="285" t="s">
        <v>211</v>
      </c>
      <c r="F97" s="46" t="s">
        <v>41</v>
      </c>
      <c r="G97" s="46" t="s">
        <v>42</v>
      </c>
      <c r="H97" s="84">
        <v>24701</v>
      </c>
      <c r="I97" s="46"/>
      <c r="J97" s="81"/>
      <c r="K97" s="83" t="s">
        <v>43</v>
      </c>
      <c r="L97" s="83" t="s">
        <v>212</v>
      </c>
      <c r="M97" s="84">
        <v>43467</v>
      </c>
      <c r="N97" s="52" t="str">
        <f t="shared" ca="1" si="2"/>
        <v>56 Tahun 6 Bulan 10 hari</v>
      </c>
      <c r="O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Row],[JABATAN]],tbl_refJabatan,2,FALSE),"yr","day")-CONVERT(DATEDIF(H97,tglAcuan,"y"),"yr","day"))),(NOW()+(CONVERT(VLOOKUP(Table1[[#This Row],[JABATAN]],tbl_refJabatan,2,FALSE),"yr","day")-CONVERT(DATEDIF(H97,NOW(),"y"),"yr","day")))),"Usia Salah"),"")</f>
        <v>24895.098911689813</v>
      </c>
      <c r="Q97" s="167" t="str">
        <f ca="1">IF(Table1[[#This Row],[TGL. PENSIUN (usia)]]&lt;&gt;0,TEXT(Table1[[#This Row],[TGL. PENSIUN (usia)]],"yyyy"),"")</f>
        <v>1968</v>
      </c>
      <c r="R97" s="166">
        <f ca="1">IF(AND(Table1[[#This Row],[TGL. PENSIUN (usia)]]&lt;&gt;"",Table1[[#This Row],[TGL. PENSIUN (usia)]]&lt;&gt;"USIA SALAH"),IF(tglAcuan&lt;&gt;0,(INT(CONVERT(VLOOKUP(Table1[[#This Row],[JABATAN]],tbl_refJabatan,2,FALSE),"yr","day")-CONVERT(DATEDIF(H97,tglAcuan,"y"),"yr","day"))),(INT(CONVERT(VLOOKUP(Table1[[#This Row],[JABATAN]],tbl_refJabatan,2,FALSE),"yr","day")-CONVERT(DATEDIF(H97,NOW(),"y"),"yr","day")))),"")</f>
        <v>-20454</v>
      </c>
      <c r="S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Row],[JABATAN]],tbl_refJabatan,4,FALSE),"yr","day")-CONVERT(DATEDIF(H97,tglAcuan,"y"),"yr","day"))),(NOW()+(CONVERT(VLOOKUP(Table1[[#This Row],[JABATAN]],tbl_refJabatan,4,FALSE),"yr","day")-CONVERT(DATEDIF(H97,NOW(),"y"),"yr","day")))),"Usia Salah"),"")</f>
        <v>24895.098911689813</v>
      </c>
      <c r="T97" s="167" t="str">
        <f ca="1">IF(Table1[[#This Row],[TGL. PENSIUN ( usia )]]&lt;&gt;0,TEXT(Table1[[#This Row],[TGL. PENSIUN ( usia )]],"yyyy"),"")</f>
        <v>1968</v>
      </c>
      <c r="U97" s="166">
        <f ca="1">IF(AND(Table1[[#This Row],[TGL. PENSIUN (usia)]]&lt;&gt;"",Table1[[#This Row],[TGL. PENSIUN (usia)]]&lt;&gt;"USIA SALAH"),IF(tglAcuan&lt;&gt;0,(INT(CONVERT(VLOOKUP(Table1[[#This Row],[JABATAN]],tbl_refJabatan,4,FALSE),"yr","day")-CONVERT(DATEDIF(H97,tglAcuan,"y"),"yr","day"))),(INT(CONVERT(VLOOKUP(Table1[[#This Row],[JABATAN]],tbl_refJabatan,4,FALSE),"yr","day")-CONVERT(DATEDIF(H97,NOW(),"y"),"yr","day")))),"")</f>
        <v>-20454</v>
      </c>
      <c r="V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Row],[JABATAN]],tbl_refJabatan,6,FALSE),"yr","day")-CONVERT(DATEDIF(H97,tglAcuan,"y"),"yr","day"))),(NOW()+(CONVERT(VLOOKUP(Table1[[#This Row],[JABATAN]],tbl_refJabatan,6,FALSE),"yr","day")-CONVERT(DATEDIF(H97,NOW(),"y"),"yr","day")))),"Usia Salah"),"")</f>
        <v>24895.098911689813</v>
      </c>
      <c r="W97" s="167" t="str">
        <f ca="1">IF(Table1[[#This Row],[TGL.PENSIUN (usia)]]&lt;&gt;0,TEXT(Table1[[#This Row],[TGL.PENSIUN (usia)]],"yyyy"),"")</f>
        <v>1968</v>
      </c>
      <c r="X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Row],[JABATAN]],tbl_refJabatan,7,FALSE),"yr","day")-CONVERT(DATEDIF(M97,tglAcuan,"y"),"yr","day"))),(NOW()+(CONVERT(VLOOKUP(Table1[[#This Row],[JABATAN]],tbl_refJabatan,7,FALSE),"yr","day")-CONVERT(DATEDIF(M97,NOW(),"y"),"yr","day")))),"tgl SK salah"),"")</f>
        <v>43522.848911689813</v>
      </c>
      <c r="Y97" s="167" t="str">
        <f ca="1">IF(Table1[[#This Row],[TGL. PENSIUN (jabatan)]]&lt;&gt;0,TEXT(Table1[[#This Row],[TGL. PENSIUN (jabatan)]],"yyyy"),"")</f>
        <v>2019</v>
      </c>
      <c r="Z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Row],[JABATAN]],tbl_refJabatan,8,FALSE),"yr","day")-CONVERT(DATEDIF(H97,tglAcuan,"y"),"yr","day"))),(NOW()+(CONVERT(VLOOKUP(Table1[[#This Row],[JABATAN]],tbl_refJabatan,8,FALSE),"yr","day")-CONVERT(DATEDIF(H97,NOW(),"y"),"yr","day")))),"Usia Salah"),"")</f>
        <v>24895.098911689813</v>
      </c>
      <c r="AA97" s="167" t="str">
        <f ca="1">IF(Table1[[#This Row],[TGL.PENSIUN (usia )]]&lt;&gt;0,TEXT(Table1[[#This Row],[TGL.PENSIUN (usia )]],"yyyy"),"")</f>
        <v>1968</v>
      </c>
      <c r="AB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Row],[JABATAN]],tbl_refJabatan,9,FALSE),"yr","day")-CONVERT(DATEDIF(M97,tglAcuan,"y"),"yr","day"))),(NOW()+(CONVERT(VLOOKUP(Table1[[#This Row],[JABATAN]],tbl_refJabatan,9,FALSE),"yr","day")-CONVERT(DATEDIF(M97,NOW(),"y"),"yr","day")))),"tgl SK salah"),"")</f>
        <v>43522.848911689813</v>
      </c>
      <c r="AC97" s="167" t="str">
        <f ca="1">IF(Table1[[#This Row],[TGL. PENSIUN (jabatan )]]&lt;&gt;0,TEXT(Table1[[#This Row],[TGL. PENSIUN (jabatan )]],"yyyy"),"")</f>
        <v>2019</v>
      </c>
      <c r="AD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" spans="1:30" s="53" customFormat="1" ht="21.75" customHeight="1" x14ac:dyDescent="0.2">
      <c r="A98" s="43">
        <f t="shared" si="3"/>
        <v>93</v>
      </c>
      <c r="B98" s="44" t="s">
        <v>37</v>
      </c>
      <c r="C98" s="44" t="s">
        <v>209</v>
      </c>
      <c r="D98" s="45" t="s">
        <v>48</v>
      </c>
      <c r="E98" s="285" t="s">
        <v>213</v>
      </c>
      <c r="F98" s="46" t="s">
        <v>41</v>
      </c>
      <c r="G98" s="46" t="s">
        <v>42</v>
      </c>
      <c r="H98" s="82">
        <v>25682</v>
      </c>
      <c r="I98" s="46"/>
      <c r="J98" s="46"/>
      <c r="K98" s="83" t="s">
        <v>43</v>
      </c>
      <c r="L98" s="83" t="s">
        <v>214</v>
      </c>
      <c r="M98" s="84">
        <v>43467</v>
      </c>
      <c r="N98" s="52" t="str">
        <f t="shared" ca="1" si="2"/>
        <v>53 Tahun 10 Bulan 3 hari</v>
      </c>
      <c r="O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Row],[JABATAN]],tbl_refJabatan,2,FALSE),"yr","day")-CONVERT(DATEDIF(H98,tglAcuan,"y"),"yr","day"))),(NOW()+(CONVERT(VLOOKUP(Table1[[#This Row],[JABATAN]],tbl_refJabatan,2,FALSE),"yr","day")-CONVERT(DATEDIF(H98,NOW(),"y"),"yr","day")))),"Usia Salah"),"")</f>
        <v>47905.848911689813</v>
      </c>
      <c r="Q98" s="167" t="str">
        <f ca="1">IF(Table1[[#This Row],[TGL. PENSIUN (usia)]]&lt;&gt;0,TEXT(Table1[[#This Row],[TGL. PENSIUN (usia)]],"yyyy"),"")</f>
        <v>2031</v>
      </c>
      <c r="R98" s="166">
        <f ca="1">IF(AND(Table1[[#This Row],[TGL. PENSIUN (usia)]]&lt;&gt;"",Table1[[#This Row],[TGL. PENSIUN (usia)]]&lt;&gt;"USIA SALAH"),IF(tglAcuan&lt;&gt;0,(INT(CONVERT(VLOOKUP(Table1[[#This Row],[JABATAN]],tbl_refJabatan,2,FALSE),"yr","day")-CONVERT(DATEDIF(H98,tglAcuan,"y"),"yr","day"))),(INT(CONVERT(VLOOKUP(Table1[[#This Row],[JABATAN]],tbl_refJabatan,2,FALSE),"yr","day")-CONVERT(DATEDIF(H98,NOW(),"y"),"yr","day")))),"")</f>
        <v>2556</v>
      </c>
      <c r="S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Row],[JABATAN]],tbl_refJabatan,4,FALSE),"yr","day")-CONVERT(DATEDIF(H98,tglAcuan,"y"),"yr","day"))),(NOW()+(CONVERT(VLOOKUP(Table1[[#This Row],[JABATAN]],tbl_refJabatan,4,FALSE),"yr","day")-CONVERT(DATEDIF(H98,NOW(),"y"),"yr","day")))),"Usia Salah"),"")</f>
        <v>47905.848911689813</v>
      </c>
      <c r="T98" s="167" t="str">
        <f ca="1">IF(Table1[[#This Row],[TGL. PENSIUN ( usia )]]&lt;&gt;0,TEXT(Table1[[#This Row],[TGL. PENSIUN ( usia )]],"yyyy"),"")</f>
        <v>2031</v>
      </c>
      <c r="U98" s="166">
        <f ca="1">IF(AND(Table1[[#This Row],[TGL. PENSIUN (usia)]]&lt;&gt;"",Table1[[#This Row],[TGL. PENSIUN (usia)]]&lt;&gt;"USIA SALAH"),IF(tglAcuan&lt;&gt;0,(INT(CONVERT(VLOOKUP(Table1[[#This Row],[JABATAN]],tbl_refJabatan,4,FALSE),"yr","day")-CONVERT(DATEDIF(H98,tglAcuan,"y"),"yr","day"))),(INT(CONVERT(VLOOKUP(Table1[[#This Row],[JABATAN]],tbl_refJabatan,4,FALSE),"yr","day")-CONVERT(DATEDIF(H98,NOW(),"y"),"yr","day")))),"")</f>
        <v>2556</v>
      </c>
      <c r="V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Row],[JABATAN]],tbl_refJabatan,6,FALSE),"yr","day")-CONVERT(DATEDIF(H98,tglAcuan,"y"),"yr","day"))),(NOW()+(CONVERT(VLOOKUP(Table1[[#This Row],[JABATAN]],tbl_refJabatan,6,FALSE),"yr","day")-CONVERT(DATEDIF(H98,NOW(),"y"),"yr","day")))),"Usia Salah"),"")</f>
        <v>46444.848911689813</v>
      </c>
      <c r="W98" s="167" t="str">
        <f ca="1">IF(Table1[[#This Row],[TGL.PENSIUN (usia)]]&lt;&gt;0,TEXT(Table1[[#This Row],[TGL.PENSIUN (usia)]],"yyyy"),"")</f>
        <v>2027</v>
      </c>
      <c r="X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Row],[JABATAN]],tbl_refJabatan,7,FALSE),"yr","day")-CONVERT(DATEDIF(M98,tglAcuan,"y"),"yr","day"))),(NOW()+(CONVERT(VLOOKUP(Table1[[#This Row],[JABATAN]],tbl_refJabatan,7,FALSE),"yr","day")-CONVERT(DATEDIF(M98,NOW(),"y"),"yr","day")))),"tgl SK salah"),"")</f>
        <v>50827.848911689813</v>
      </c>
      <c r="Y98" s="167" t="str">
        <f ca="1">IF(Table1[[#This Row],[TGL. PENSIUN (jabatan)]]&lt;&gt;0,TEXT(Table1[[#This Row],[TGL. PENSIUN (jabatan)]],"yyyy"),"")</f>
        <v>2039</v>
      </c>
      <c r="Z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Row],[JABATAN]],tbl_refJabatan,8,FALSE),"yr","day")-CONVERT(DATEDIF(H98,tglAcuan,"y"),"yr","day"))),(NOW()+(CONVERT(VLOOKUP(Table1[[#This Row],[JABATAN]],tbl_refJabatan,8,FALSE),"yr","day")-CONVERT(DATEDIF(H98,NOW(),"y"),"yr","day")))),"Usia Salah"),"")</f>
        <v>46444.848911689813</v>
      </c>
      <c r="AA98" s="167" t="str">
        <f ca="1">IF(Table1[[#This Row],[TGL.PENSIUN (usia )]]&lt;&gt;0,TEXT(Table1[[#This Row],[TGL.PENSIUN (usia )]],"yyyy"),"")</f>
        <v>2027</v>
      </c>
      <c r="AB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Row],[JABATAN]],tbl_refJabatan,9,FALSE),"yr","day")-CONVERT(DATEDIF(M98,tglAcuan,"y"),"yr","day"))),(NOW()+(CONVERT(VLOOKUP(Table1[[#This Row],[JABATAN]],tbl_refJabatan,9,FALSE),"yr","day")-CONVERT(DATEDIF(M98,NOW(),"y"),"yr","day")))),"tgl SK salah"),"")</f>
        <v>50827.848911689813</v>
      </c>
      <c r="AC98" s="167" t="str">
        <f ca="1">IF(Table1[[#This Row],[TGL. PENSIUN (jabatan )]]&lt;&gt;0,TEXT(Table1[[#This Row],[TGL. PENSIUN (jabatan )]],"yyyy"),"")</f>
        <v>2039</v>
      </c>
      <c r="AD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" spans="1:30" s="53" customFormat="1" ht="21.75" customHeight="1" x14ac:dyDescent="0.25">
      <c r="A99" s="43">
        <f t="shared" si="3"/>
        <v>94</v>
      </c>
      <c r="B99" s="44" t="s">
        <v>37</v>
      </c>
      <c r="C99" s="44" t="s">
        <v>209</v>
      </c>
      <c r="D99" s="45" t="s">
        <v>52</v>
      </c>
      <c r="E99" s="285" t="s">
        <v>215</v>
      </c>
      <c r="F99" s="46" t="s">
        <v>41</v>
      </c>
      <c r="G99" s="46" t="s">
        <v>42</v>
      </c>
      <c r="H99" s="84">
        <v>29901</v>
      </c>
      <c r="I99" s="46"/>
      <c r="J99" s="81"/>
      <c r="K99" s="74" t="s">
        <v>56</v>
      </c>
      <c r="L99" s="83" t="s">
        <v>216</v>
      </c>
      <c r="M99" s="84">
        <v>43467</v>
      </c>
      <c r="N99" s="52" t="str">
        <f t="shared" ca="1" si="2"/>
        <v>42 Tahun 3 Bulan 16 hari</v>
      </c>
      <c r="O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Row],[JABATAN]],tbl_refJabatan,2,FALSE),"yr","day")-CONVERT(DATEDIF(H99,tglAcuan,"y"),"yr","day"))),(NOW()+(CONVERT(VLOOKUP(Table1[[#This Row],[JABATAN]],tbl_refJabatan,2,FALSE),"yr","day")-CONVERT(DATEDIF(H99,NOW(),"y"),"yr","day")))),"Usia Salah"),"")</f>
        <v>51923.598911689813</v>
      </c>
      <c r="Q99" s="167" t="str">
        <f ca="1">IF(Table1[[#This Row],[TGL. PENSIUN (usia)]]&lt;&gt;0,TEXT(Table1[[#This Row],[TGL. PENSIUN (usia)]],"yyyy"),"")</f>
        <v>2042</v>
      </c>
      <c r="R99" s="166">
        <f ca="1">IF(AND(Table1[[#This Row],[TGL. PENSIUN (usia)]]&lt;&gt;"",Table1[[#This Row],[TGL. PENSIUN (usia)]]&lt;&gt;"USIA SALAH"),IF(tglAcuan&lt;&gt;0,(INT(CONVERT(VLOOKUP(Table1[[#This Row],[JABATAN]],tbl_refJabatan,2,FALSE),"yr","day")-CONVERT(DATEDIF(H99,tglAcuan,"y"),"yr","day"))),(INT(CONVERT(VLOOKUP(Table1[[#This Row],[JABATAN]],tbl_refJabatan,2,FALSE),"yr","day")-CONVERT(DATEDIF(H99,NOW(),"y"),"yr","day")))),"")</f>
        <v>6574</v>
      </c>
      <c r="S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Row],[JABATAN]],tbl_refJabatan,4,FALSE),"yr","day")-CONVERT(DATEDIF(H99,tglAcuan,"y"),"yr","day"))),(NOW()+(CONVERT(VLOOKUP(Table1[[#This Row],[JABATAN]],tbl_refJabatan,4,FALSE),"yr","day")-CONVERT(DATEDIF(H99,NOW(),"y"),"yr","day")))),"Usia Salah"),"")</f>
        <v>51923.598911689813</v>
      </c>
      <c r="T99" s="167" t="str">
        <f ca="1">IF(Table1[[#This Row],[TGL. PENSIUN ( usia )]]&lt;&gt;0,TEXT(Table1[[#This Row],[TGL. PENSIUN ( usia )]],"yyyy"),"")</f>
        <v>2042</v>
      </c>
      <c r="U99" s="166">
        <f ca="1">IF(AND(Table1[[#This Row],[TGL. PENSIUN (usia)]]&lt;&gt;"",Table1[[#This Row],[TGL. PENSIUN (usia)]]&lt;&gt;"USIA SALAH"),IF(tglAcuan&lt;&gt;0,(INT(CONVERT(VLOOKUP(Table1[[#This Row],[JABATAN]],tbl_refJabatan,4,FALSE),"yr","day")-CONVERT(DATEDIF(H99,tglAcuan,"y"),"yr","day"))),(INT(CONVERT(VLOOKUP(Table1[[#This Row],[JABATAN]],tbl_refJabatan,4,FALSE),"yr","day")-CONVERT(DATEDIF(H99,NOW(),"y"),"yr","day")))),"")</f>
        <v>6574</v>
      </c>
      <c r="V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Row],[JABATAN]],tbl_refJabatan,6,FALSE),"yr","day")-CONVERT(DATEDIF(H99,tglAcuan,"y"),"yr","day"))),(NOW()+(CONVERT(VLOOKUP(Table1[[#This Row],[JABATAN]],tbl_refJabatan,6,FALSE),"yr","day")-CONVERT(DATEDIF(H99,NOW(),"y"),"yr","day")))),"Usia Salah"),"")</f>
        <v>50462.598911689813</v>
      </c>
      <c r="W99" s="167" t="str">
        <f ca="1">IF(Table1[[#This Row],[TGL.PENSIUN (usia)]]&lt;&gt;0,TEXT(Table1[[#This Row],[TGL.PENSIUN (usia)]],"yyyy"),"")</f>
        <v>2038</v>
      </c>
      <c r="X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Row],[JABATAN]],tbl_refJabatan,7,FALSE),"yr","day")-CONVERT(DATEDIF(M99,tglAcuan,"y"),"yr","day"))),(NOW()+(CONVERT(VLOOKUP(Table1[[#This Row],[JABATAN]],tbl_refJabatan,7,FALSE),"yr","day")-CONVERT(DATEDIF(M99,NOW(),"y"),"yr","day")))),"tgl SK salah"),"")</f>
        <v>50827.848911689813</v>
      </c>
      <c r="Y99" s="167" t="str">
        <f ca="1">IF(Table1[[#This Row],[TGL. PENSIUN (jabatan)]]&lt;&gt;0,TEXT(Table1[[#This Row],[TGL. PENSIUN (jabatan)]],"yyyy"),"")</f>
        <v>2039</v>
      </c>
      <c r="Z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Row],[JABATAN]],tbl_refJabatan,8,FALSE),"yr","day")-CONVERT(DATEDIF(H99,tglAcuan,"y"),"yr","day"))),(NOW()+(CONVERT(VLOOKUP(Table1[[#This Row],[JABATAN]],tbl_refJabatan,8,FALSE),"yr","day")-CONVERT(DATEDIF(H99,NOW(),"y"),"yr","day")))),"Usia Salah"),"")</f>
        <v>50462.598911689813</v>
      </c>
      <c r="AA99" s="167" t="str">
        <f ca="1">IF(Table1[[#This Row],[TGL.PENSIUN (usia )]]&lt;&gt;0,TEXT(Table1[[#This Row],[TGL.PENSIUN (usia )]],"yyyy"),"")</f>
        <v>2038</v>
      </c>
      <c r="AB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Row],[JABATAN]],tbl_refJabatan,9,FALSE),"yr","day")-CONVERT(DATEDIF(M99,tglAcuan,"y"),"yr","day"))),(NOW()+(CONVERT(VLOOKUP(Table1[[#This Row],[JABATAN]],tbl_refJabatan,9,FALSE),"yr","day")-CONVERT(DATEDIF(M99,NOW(),"y"),"yr","day")))),"tgl SK salah"),"")</f>
        <v>50827.848911689813</v>
      </c>
      <c r="AC99" s="167" t="str">
        <f ca="1">IF(Table1[[#This Row],[TGL. PENSIUN (jabatan )]]&lt;&gt;0,TEXT(Table1[[#This Row],[TGL. PENSIUN (jabatan )]],"yyyy"),"")</f>
        <v>2039</v>
      </c>
      <c r="AD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" spans="1:30" s="53" customFormat="1" ht="21.75" customHeight="1" x14ac:dyDescent="0.2">
      <c r="A100" s="43">
        <f t="shared" si="3"/>
        <v>95</v>
      </c>
      <c r="B100" s="44" t="s">
        <v>37</v>
      </c>
      <c r="C100" s="44" t="s">
        <v>209</v>
      </c>
      <c r="D100" s="72" t="s">
        <v>54</v>
      </c>
      <c r="E100" s="285" t="s">
        <v>217</v>
      </c>
      <c r="F100" s="46" t="s">
        <v>41</v>
      </c>
      <c r="G100" s="46" t="s">
        <v>42</v>
      </c>
      <c r="H100" s="82">
        <v>29474</v>
      </c>
      <c r="I100" s="46"/>
      <c r="J100" s="81"/>
      <c r="K100" s="83" t="s">
        <v>43</v>
      </c>
      <c r="L100" s="83" t="s">
        <v>218</v>
      </c>
      <c r="M100" s="84">
        <v>43467</v>
      </c>
      <c r="N100" s="52" t="str">
        <f t="shared" ca="1" si="2"/>
        <v>43 Tahun 5 Bulan 17 hari</v>
      </c>
      <c r="O1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Row],[JABATAN]],tbl_refJabatan,2,FALSE),"yr","day")-CONVERT(DATEDIF(H100,tglAcuan,"y"),"yr","day"))),(NOW()+(CONVERT(VLOOKUP(Table1[[#This Row],[JABATAN]],tbl_refJabatan,2,FALSE),"yr","day")-CONVERT(DATEDIF(H100,NOW(),"y"),"yr","day")))),"Usia Salah"),"")</f>
        <v>51558.348911689813</v>
      </c>
      <c r="Q100" s="167" t="str">
        <f ca="1">IF(Table1[[#This Row],[TGL. PENSIUN (usia)]]&lt;&gt;0,TEXT(Table1[[#This Row],[TGL. PENSIUN (usia)]],"yyyy"),"")</f>
        <v>2041</v>
      </c>
      <c r="R100" s="166">
        <f ca="1">IF(AND(Table1[[#This Row],[TGL. PENSIUN (usia)]]&lt;&gt;"",Table1[[#This Row],[TGL. PENSIUN (usia)]]&lt;&gt;"USIA SALAH"),IF(tglAcuan&lt;&gt;0,(INT(CONVERT(VLOOKUP(Table1[[#This Row],[JABATAN]],tbl_refJabatan,2,FALSE),"yr","day")-CONVERT(DATEDIF(H100,tglAcuan,"y"),"yr","day"))),(INT(CONVERT(VLOOKUP(Table1[[#This Row],[JABATAN]],tbl_refJabatan,2,FALSE),"yr","day")-CONVERT(DATEDIF(H100,NOW(),"y"),"yr","day")))),"")</f>
        <v>6209</v>
      </c>
      <c r="S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Row],[JABATAN]],tbl_refJabatan,4,FALSE),"yr","day")-CONVERT(DATEDIF(H100,tglAcuan,"y"),"yr","day"))),(NOW()+(CONVERT(VLOOKUP(Table1[[#This Row],[JABATAN]],tbl_refJabatan,4,FALSE),"yr","day")-CONVERT(DATEDIF(H100,NOW(),"y"),"yr","day")))),"Usia Salah"),"")</f>
        <v>51558.348911689813</v>
      </c>
      <c r="T100" s="167" t="str">
        <f ca="1">IF(Table1[[#This Row],[TGL. PENSIUN ( usia )]]&lt;&gt;0,TEXT(Table1[[#This Row],[TGL. PENSIUN ( usia )]],"yyyy"),"")</f>
        <v>2041</v>
      </c>
      <c r="U100" s="166">
        <f ca="1">IF(AND(Table1[[#This Row],[TGL. PENSIUN (usia)]]&lt;&gt;"",Table1[[#This Row],[TGL. PENSIUN (usia)]]&lt;&gt;"USIA SALAH"),IF(tglAcuan&lt;&gt;0,(INT(CONVERT(VLOOKUP(Table1[[#This Row],[JABATAN]],tbl_refJabatan,4,FALSE),"yr","day")-CONVERT(DATEDIF(H100,tglAcuan,"y"),"yr","day"))),(INT(CONVERT(VLOOKUP(Table1[[#This Row],[JABATAN]],tbl_refJabatan,4,FALSE),"yr","day")-CONVERT(DATEDIF(H100,NOW(),"y"),"yr","day")))),"")</f>
        <v>6209</v>
      </c>
      <c r="V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Row],[JABATAN]],tbl_refJabatan,6,FALSE),"yr","day")-CONVERT(DATEDIF(H100,tglAcuan,"y"),"yr","day"))),(NOW()+(CONVERT(VLOOKUP(Table1[[#This Row],[JABATAN]],tbl_refJabatan,6,FALSE),"yr","day")-CONVERT(DATEDIF(H100,NOW(),"y"),"yr","day")))),"Usia Salah"),"")</f>
        <v>50097.348911689813</v>
      </c>
      <c r="W100" s="167" t="str">
        <f ca="1">IF(Table1[[#This Row],[TGL.PENSIUN (usia)]]&lt;&gt;0,TEXT(Table1[[#This Row],[TGL.PENSIUN (usia)]],"yyyy"),"")</f>
        <v>2037</v>
      </c>
      <c r="X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Row],[JABATAN]],tbl_refJabatan,7,FALSE),"yr","day")-CONVERT(DATEDIF(M100,tglAcuan,"y"),"yr","day"))),(NOW()+(CONVERT(VLOOKUP(Table1[[#This Row],[JABATAN]],tbl_refJabatan,7,FALSE),"yr","day")-CONVERT(DATEDIF(M100,NOW(),"y"),"yr","day")))),"tgl SK salah"),"")</f>
        <v>50827.848911689813</v>
      </c>
      <c r="Y100" s="167" t="str">
        <f ca="1">IF(Table1[[#This Row],[TGL. PENSIUN (jabatan)]]&lt;&gt;0,TEXT(Table1[[#This Row],[TGL. PENSIUN (jabatan)]],"yyyy"),"")</f>
        <v>2039</v>
      </c>
      <c r="Z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Row],[JABATAN]],tbl_refJabatan,8,FALSE),"yr","day")-CONVERT(DATEDIF(H100,tglAcuan,"y"),"yr","day"))),(NOW()+(CONVERT(VLOOKUP(Table1[[#This Row],[JABATAN]],tbl_refJabatan,8,FALSE),"yr","day")-CONVERT(DATEDIF(H100,NOW(),"y"),"yr","day")))),"Usia Salah"),"")</f>
        <v>50097.348911689813</v>
      </c>
      <c r="AA100" s="167" t="str">
        <f ca="1">IF(Table1[[#This Row],[TGL.PENSIUN (usia )]]&lt;&gt;0,TEXT(Table1[[#This Row],[TGL.PENSIUN (usia )]],"yyyy"),"")</f>
        <v>2037</v>
      </c>
      <c r="AB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Row],[JABATAN]],tbl_refJabatan,9,FALSE),"yr","day")-CONVERT(DATEDIF(M100,tglAcuan,"y"),"yr","day"))),(NOW()+(CONVERT(VLOOKUP(Table1[[#This Row],[JABATAN]],tbl_refJabatan,9,FALSE),"yr","day")-CONVERT(DATEDIF(M100,NOW(),"y"),"yr","day")))),"tgl SK salah"),"")</f>
        <v>50827.848911689813</v>
      </c>
      <c r="AC100" s="167" t="str">
        <f ca="1">IF(Table1[[#This Row],[TGL. PENSIUN (jabatan )]]&lt;&gt;0,TEXT(Table1[[#This Row],[TGL. PENSIUN (jabatan )]],"yyyy"),"")</f>
        <v>2039</v>
      </c>
      <c r="AD1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" spans="1:30" s="53" customFormat="1" ht="21.75" customHeight="1" x14ac:dyDescent="0.25">
      <c r="A101" s="43">
        <f t="shared" si="3"/>
        <v>96</v>
      </c>
      <c r="B101" s="44" t="s">
        <v>37</v>
      </c>
      <c r="C101" s="44" t="s">
        <v>209</v>
      </c>
      <c r="D101" s="45" t="s">
        <v>57</v>
      </c>
      <c r="E101" s="285" t="s">
        <v>219</v>
      </c>
      <c r="F101" s="46" t="s">
        <v>41</v>
      </c>
      <c r="G101" s="46" t="s">
        <v>42</v>
      </c>
      <c r="H101" s="84">
        <v>25465</v>
      </c>
      <c r="I101" s="46"/>
      <c r="J101" s="81"/>
      <c r="K101" s="54" t="s">
        <v>56</v>
      </c>
      <c r="L101" s="83" t="s">
        <v>220</v>
      </c>
      <c r="M101" s="84">
        <v>43467</v>
      </c>
      <c r="N101" s="52" t="str">
        <f t="shared" ca="1" si="2"/>
        <v>54 Tahun 5 Bulan 8 hari</v>
      </c>
      <c r="O1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Row],[JABATAN]],tbl_refJabatan,2,FALSE),"yr","day")-CONVERT(DATEDIF(H101,tglAcuan,"y"),"yr","day"))),(NOW()+(CONVERT(VLOOKUP(Table1[[#This Row],[JABATAN]],tbl_refJabatan,2,FALSE),"yr","day")-CONVERT(DATEDIF(H101,NOW(),"y"),"yr","day")))),"Usia Salah"),"")</f>
        <v>47540.598911689813</v>
      </c>
      <c r="Q101" s="167" t="str">
        <f ca="1">IF(Table1[[#This Row],[TGL. PENSIUN (usia)]]&lt;&gt;0,TEXT(Table1[[#This Row],[TGL. PENSIUN (usia)]],"yyyy"),"")</f>
        <v>2030</v>
      </c>
      <c r="R101" s="166">
        <f ca="1">IF(AND(Table1[[#This Row],[TGL. PENSIUN (usia)]]&lt;&gt;"",Table1[[#This Row],[TGL. PENSIUN (usia)]]&lt;&gt;"USIA SALAH"),IF(tglAcuan&lt;&gt;0,(INT(CONVERT(VLOOKUP(Table1[[#This Row],[JABATAN]],tbl_refJabatan,2,FALSE),"yr","day")-CONVERT(DATEDIF(H101,tglAcuan,"y"),"yr","day"))),(INT(CONVERT(VLOOKUP(Table1[[#This Row],[JABATAN]],tbl_refJabatan,2,FALSE),"yr","day")-CONVERT(DATEDIF(H101,NOW(),"y"),"yr","day")))),"")</f>
        <v>2191</v>
      </c>
      <c r="S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Row],[JABATAN]],tbl_refJabatan,4,FALSE),"yr","day")-CONVERT(DATEDIF(H101,tglAcuan,"y"),"yr","day"))),(NOW()+(CONVERT(VLOOKUP(Table1[[#This Row],[JABATAN]],tbl_refJabatan,4,FALSE),"yr","day")-CONVERT(DATEDIF(H101,NOW(),"y"),"yr","day")))),"Usia Salah"),"")</f>
        <v>47540.598911689813</v>
      </c>
      <c r="T101" s="167" t="str">
        <f ca="1">IF(Table1[[#This Row],[TGL. PENSIUN ( usia )]]&lt;&gt;0,TEXT(Table1[[#This Row],[TGL. PENSIUN ( usia )]],"yyyy"),"")</f>
        <v>2030</v>
      </c>
      <c r="U101" s="166">
        <f ca="1">IF(AND(Table1[[#This Row],[TGL. PENSIUN (usia)]]&lt;&gt;"",Table1[[#This Row],[TGL. PENSIUN (usia)]]&lt;&gt;"USIA SALAH"),IF(tglAcuan&lt;&gt;0,(INT(CONVERT(VLOOKUP(Table1[[#This Row],[JABATAN]],tbl_refJabatan,4,FALSE),"yr","day")-CONVERT(DATEDIF(H101,tglAcuan,"y"),"yr","day"))),(INT(CONVERT(VLOOKUP(Table1[[#This Row],[JABATAN]],tbl_refJabatan,4,FALSE),"yr","day")-CONVERT(DATEDIF(H101,NOW(),"y"),"yr","day")))),"")</f>
        <v>2191</v>
      </c>
      <c r="V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Row],[JABATAN]],tbl_refJabatan,6,FALSE),"yr","day")-CONVERT(DATEDIF(H101,tglAcuan,"y"),"yr","day"))),(NOW()+(CONVERT(VLOOKUP(Table1[[#This Row],[JABATAN]],tbl_refJabatan,6,FALSE),"yr","day")-CONVERT(DATEDIF(H101,NOW(),"y"),"yr","day")))),"Usia Salah"),"")</f>
        <v>46079.598911689813</v>
      </c>
      <c r="W101" s="167" t="str">
        <f ca="1">IF(Table1[[#This Row],[TGL.PENSIUN (usia)]]&lt;&gt;0,TEXT(Table1[[#This Row],[TGL.PENSIUN (usia)]],"yyyy"),"")</f>
        <v>2026</v>
      </c>
      <c r="X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Row],[JABATAN]],tbl_refJabatan,7,FALSE),"yr","day")-CONVERT(DATEDIF(M101,tglAcuan,"y"),"yr","day"))),(NOW()+(CONVERT(VLOOKUP(Table1[[#This Row],[JABATAN]],tbl_refJabatan,7,FALSE),"yr","day")-CONVERT(DATEDIF(M101,NOW(),"y"),"yr","day")))),"tgl SK salah"),"")</f>
        <v>50827.848911689813</v>
      </c>
      <c r="Y101" s="167" t="str">
        <f ca="1">IF(Table1[[#This Row],[TGL. PENSIUN (jabatan)]]&lt;&gt;0,TEXT(Table1[[#This Row],[TGL. PENSIUN (jabatan)]],"yyyy"),"")</f>
        <v>2039</v>
      </c>
      <c r="Z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Row],[JABATAN]],tbl_refJabatan,8,FALSE),"yr","day")-CONVERT(DATEDIF(H101,tglAcuan,"y"),"yr","day"))),(NOW()+(CONVERT(VLOOKUP(Table1[[#This Row],[JABATAN]],tbl_refJabatan,8,FALSE),"yr","day")-CONVERT(DATEDIF(H101,NOW(),"y"),"yr","day")))),"Usia Salah"),"")</f>
        <v>46079.598911689813</v>
      </c>
      <c r="AA101" s="167" t="str">
        <f ca="1">IF(Table1[[#This Row],[TGL.PENSIUN (usia )]]&lt;&gt;0,TEXT(Table1[[#This Row],[TGL.PENSIUN (usia )]],"yyyy"),"")</f>
        <v>2026</v>
      </c>
      <c r="AB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Row],[JABATAN]],tbl_refJabatan,9,FALSE),"yr","day")-CONVERT(DATEDIF(M101,tglAcuan,"y"),"yr","day"))),(NOW()+(CONVERT(VLOOKUP(Table1[[#This Row],[JABATAN]],tbl_refJabatan,9,FALSE),"yr","day")-CONVERT(DATEDIF(M101,NOW(),"y"),"yr","day")))),"tgl SK salah"),"")</f>
        <v>50827.848911689813</v>
      </c>
      <c r="AC101" s="167" t="str">
        <f ca="1">IF(Table1[[#This Row],[TGL. PENSIUN (jabatan )]]&lt;&gt;0,TEXT(Table1[[#This Row],[TGL. PENSIUN (jabatan )]],"yyyy"),"")</f>
        <v>2039</v>
      </c>
      <c r="AD1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" spans="1:30" s="53" customFormat="1" ht="21.75" customHeight="1" x14ac:dyDescent="0.25">
      <c r="A102" s="43">
        <f t="shared" si="3"/>
        <v>97</v>
      </c>
      <c r="B102" s="44" t="s">
        <v>37</v>
      </c>
      <c r="C102" s="44" t="s">
        <v>209</v>
      </c>
      <c r="D102" s="45" t="s">
        <v>59</v>
      </c>
      <c r="E102" s="285" t="s">
        <v>199</v>
      </c>
      <c r="F102" s="46" t="s">
        <v>41</v>
      </c>
      <c r="G102" s="46" t="s">
        <v>42</v>
      </c>
      <c r="H102" s="84">
        <v>25518</v>
      </c>
      <c r="I102" s="46"/>
      <c r="J102" s="81"/>
      <c r="K102" s="83" t="s">
        <v>43</v>
      </c>
      <c r="L102" s="83" t="s">
        <v>221</v>
      </c>
      <c r="M102" s="84">
        <v>43467</v>
      </c>
      <c r="N102" s="52" t="str">
        <f t="shared" ca="1" si="2"/>
        <v>54 Tahun 3 Bulan 16 hari</v>
      </c>
      <c r="O1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Row],[JABATAN]],tbl_refJabatan,2,FALSE),"yr","day")-CONVERT(DATEDIF(H102,tglAcuan,"y"),"yr","day"))),(NOW()+(CONVERT(VLOOKUP(Table1[[#This Row],[JABATAN]],tbl_refJabatan,2,FALSE),"yr","day")-CONVERT(DATEDIF(H102,NOW(),"y"),"yr","day")))),"Usia Salah"),"")</f>
        <v>47540.598911689813</v>
      </c>
      <c r="Q102" s="167" t="str">
        <f ca="1">IF(Table1[[#This Row],[TGL. PENSIUN (usia)]]&lt;&gt;0,TEXT(Table1[[#This Row],[TGL. PENSIUN (usia)]],"yyyy"),"")</f>
        <v>2030</v>
      </c>
      <c r="R102" s="166">
        <f ca="1">IF(AND(Table1[[#This Row],[TGL. PENSIUN (usia)]]&lt;&gt;"",Table1[[#This Row],[TGL. PENSIUN (usia)]]&lt;&gt;"USIA SALAH"),IF(tglAcuan&lt;&gt;0,(INT(CONVERT(VLOOKUP(Table1[[#This Row],[JABATAN]],tbl_refJabatan,2,FALSE),"yr","day")-CONVERT(DATEDIF(H102,tglAcuan,"y"),"yr","day"))),(INT(CONVERT(VLOOKUP(Table1[[#This Row],[JABATAN]],tbl_refJabatan,2,FALSE),"yr","day")-CONVERT(DATEDIF(H102,NOW(),"y"),"yr","day")))),"")</f>
        <v>2191</v>
      </c>
      <c r="S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Row],[JABATAN]],tbl_refJabatan,4,FALSE),"yr","day")-CONVERT(DATEDIF(H102,tglAcuan,"y"),"yr","day"))),(NOW()+(CONVERT(VLOOKUP(Table1[[#This Row],[JABATAN]],tbl_refJabatan,4,FALSE),"yr","day")-CONVERT(DATEDIF(H102,NOW(),"y"),"yr","day")))),"Usia Salah"),"")</f>
        <v>47540.598911689813</v>
      </c>
      <c r="T102" s="167" t="str">
        <f ca="1">IF(Table1[[#This Row],[TGL. PENSIUN ( usia )]]&lt;&gt;0,TEXT(Table1[[#This Row],[TGL. PENSIUN ( usia )]],"yyyy"),"")</f>
        <v>2030</v>
      </c>
      <c r="U102" s="166">
        <f ca="1">IF(AND(Table1[[#This Row],[TGL. PENSIUN (usia)]]&lt;&gt;"",Table1[[#This Row],[TGL. PENSIUN (usia)]]&lt;&gt;"USIA SALAH"),IF(tglAcuan&lt;&gt;0,(INT(CONVERT(VLOOKUP(Table1[[#This Row],[JABATAN]],tbl_refJabatan,4,FALSE),"yr","day")-CONVERT(DATEDIF(H102,tglAcuan,"y"),"yr","day"))),(INT(CONVERT(VLOOKUP(Table1[[#This Row],[JABATAN]],tbl_refJabatan,4,FALSE),"yr","day")-CONVERT(DATEDIF(H102,NOW(),"y"),"yr","day")))),"")</f>
        <v>2191</v>
      </c>
      <c r="V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Row],[JABATAN]],tbl_refJabatan,6,FALSE),"yr","day")-CONVERT(DATEDIF(H102,tglAcuan,"y"),"yr","day"))),(NOW()+(CONVERT(VLOOKUP(Table1[[#This Row],[JABATAN]],tbl_refJabatan,6,FALSE),"yr","day")-CONVERT(DATEDIF(H102,NOW(),"y"),"yr","day")))),"Usia Salah"),"")</f>
        <v>46079.598911689813</v>
      </c>
      <c r="W102" s="167" t="str">
        <f ca="1">IF(Table1[[#This Row],[TGL.PENSIUN (usia)]]&lt;&gt;0,TEXT(Table1[[#This Row],[TGL.PENSIUN (usia)]],"yyyy"),"")</f>
        <v>2026</v>
      </c>
      <c r="X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Row],[JABATAN]],tbl_refJabatan,7,FALSE),"yr","day")-CONVERT(DATEDIF(M102,tglAcuan,"y"),"yr","day"))),(NOW()+(CONVERT(VLOOKUP(Table1[[#This Row],[JABATAN]],tbl_refJabatan,7,FALSE),"yr","day")-CONVERT(DATEDIF(M102,NOW(),"y"),"yr","day")))),"tgl SK salah"),"")</f>
        <v>50827.848911689813</v>
      </c>
      <c r="Y102" s="167" t="str">
        <f ca="1">IF(Table1[[#This Row],[TGL. PENSIUN (jabatan)]]&lt;&gt;0,TEXT(Table1[[#This Row],[TGL. PENSIUN (jabatan)]],"yyyy"),"")</f>
        <v>2039</v>
      </c>
      <c r="Z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Row],[JABATAN]],tbl_refJabatan,8,FALSE),"yr","day")-CONVERT(DATEDIF(H102,tglAcuan,"y"),"yr","day"))),(NOW()+(CONVERT(VLOOKUP(Table1[[#This Row],[JABATAN]],tbl_refJabatan,8,FALSE),"yr","day")-CONVERT(DATEDIF(H102,NOW(),"y"),"yr","day")))),"Usia Salah"),"")</f>
        <v>46079.598911689813</v>
      </c>
      <c r="AA102" s="167" t="str">
        <f ca="1">IF(Table1[[#This Row],[TGL.PENSIUN (usia )]]&lt;&gt;0,TEXT(Table1[[#This Row],[TGL.PENSIUN (usia )]],"yyyy"),"")</f>
        <v>2026</v>
      </c>
      <c r="AB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Row],[JABATAN]],tbl_refJabatan,9,FALSE),"yr","day")-CONVERT(DATEDIF(M102,tglAcuan,"y"),"yr","day"))),(NOW()+(CONVERT(VLOOKUP(Table1[[#This Row],[JABATAN]],tbl_refJabatan,9,FALSE),"yr","day")-CONVERT(DATEDIF(M102,NOW(),"y"),"yr","day")))),"tgl SK salah"),"")</f>
        <v>50827.848911689813</v>
      </c>
      <c r="AC102" s="167" t="str">
        <f ca="1">IF(Table1[[#This Row],[TGL. PENSIUN (jabatan )]]&lt;&gt;0,TEXT(Table1[[#This Row],[TGL. PENSIUN (jabatan )]],"yyyy"),"")</f>
        <v>2039</v>
      </c>
      <c r="AD1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" spans="1:30" s="53" customFormat="1" ht="21.75" customHeight="1" x14ac:dyDescent="0.25">
      <c r="A103" s="43">
        <f t="shared" si="3"/>
        <v>98</v>
      </c>
      <c r="B103" s="44" t="s">
        <v>37</v>
      </c>
      <c r="C103" s="44" t="s">
        <v>209</v>
      </c>
      <c r="D103" s="45" t="s">
        <v>61</v>
      </c>
      <c r="E103" s="285" t="s">
        <v>222</v>
      </c>
      <c r="F103" s="46" t="s">
        <v>41</v>
      </c>
      <c r="G103" s="46" t="s">
        <v>42</v>
      </c>
      <c r="H103" s="84">
        <v>30662</v>
      </c>
      <c r="I103" s="46"/>
      <c r="J103" s="81"/>
      <c r="K103" s="54" t="s">
        <v>56</v>
      </c>
      <c r="L103" s="83" t="s">
        <v>223</v>
      </c>
      <c r="M103" s="84">
        <v>44105</v>
      </c>
      <c r="N103" s="52" t="str">
        <f t="shared" ca="1" si="2"/>
        <v>40 Tahun 2 Bulan 15 hari</v>
      </c>
      <c r="O1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Row],[JABATAN]],tbl_refJabatan,2,FALSE),"yr","day")-CONVERT(DATEDIF(H103,tglAcuan,"y"),"yr","day"))),(NOW()+(CONVERT(VLOOKUP(Table1[[#This Row],[JABATAN]],tbl_refJabatan,2,FALSE),"yr","day")-CONVERT(DATEDIF(H103,NOW(),"y"),"yr","day")))),"Usia Salah"),"")</f>
        <v>52654.098911689813</v>
      </c>
      <c r="Q103" s="167" t="str">
        <f ca="1">IF(Table1[[#This Row],[TGL. PENSIUN (usia)]]&lt;&gt;0,TEXT(Table1[[#This Row],[TGL. PENSIUN (usia)]],"yyyy"),"")</f>
        <v>2044</v>
      </c>
      <c r="R103" s="166">
        <f ca="1">IF(AND(Table1[[#This Row],[TGL. PENSIUN (usia)]]&lt;&gt;"",Table1[[#This Row],[TGL. PENSIUN (usia)]]&lt;&gt;"USIA SALAH"),IF(tglAcuan&lt;&gt;0,(INT(CONVERT(VLOOKUP(Table1[[#This Row],[JABATAN]],tbl_refJabatan,2,FALSE),"yr","day")-CONVERT(DATEDIF(H103,tglAcuan,"y"),"yr","day"))),(INT(CONVERT(VLOOKUP(Table1[[#This Row],[JABATAN]],tbl_refJabatan,2,FALSE),"yr","day")-CONVERT(DATEDIF(H103,NOW(),"y"),"yr","day")))),"")</f>
        <v>7305</v>
      </c>
      <c r="S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Row],[JABATAN]],tbl_refJabatan,4,FALSE),"yr","day")-CONVERT(DATEDIF(H103,tglAcuan,"y"),"yr","day"))),(NOW()+(CONVERT(VLOOKUP(Table1[[#This Row],[JABATAN]],tbl_refJabatan,4,FALSE),"yr","day")-CONVERT(DATEDIF(H103,NOW(),"y"),"yr","day")))),"Usia Salah"),"")</f>
        <v>52654.098911689813</v>
      </c>
      <c r="T103" s="167" t="str">
        <f ca="1">IF(Table1[[#This Row],[TGL. PENSIUN ( usia )]]&lt;&gt;0,TEXT(Table1[[#This Row],[TGL. PENSIUN ( usia )]],"yyyy"),"")</f>
        <v>2044</v>
      </c>
      <c r="U103" s="166">
        <f ca="1">IF(AND(Table1[[#This Row],[TGL. PENSIUN (usia)]]&lt;&gt;"",Table1[[#This Row],[TGL. PENSIUN (usia)]]&lt;&gt;"USIA SALAH"),IF(tglAcuan&lt;&gt;0,(INT(CONVERT(VLOOKUP(Table1[[#This Row],[JABATAN]],tbl_refJabatan,4,FALSE),"yr","day")-CONVERT(DATEDIF(H103,tglAcuan,"y"),"yr","day"))),(INT(CONVERT(VLOOKUP(Table1[[#This Row],[JABATAN]],tbl_refJabatan,4,FALSE),"yr","day")-CONVERT(DATEDIF(H103,NOW(),"y"),"yr","day")))),"")</f>
        <v>7305</v>
      </c>
      <c r="V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Row],[JABATAN]],tbl_refJabatan,6,FALSE),"yr","day")-CONVERT(DATEDIF(H103,tglAcuan,"y"),"yr","day"))),(NOW()+(CONVERT(VLOOKUP(Table1[[#This Row],[JABATAN]],tbl_refJabatan,6,FALSE),"yr","day")-CONVERT(DATEDIF(H103,NOW(),"y"),"yr","day")))),"Usia Salah"),"")</f>
        <v>51193.098911689813</v>
      </c>
      <c r="W103" s="167" t="str">
        <f ca="1">IF(Table1[[#This Row],[TGL.PENSIUN (usia)]]&lt;&gt;0,TEXT(Table1[[#This Row],[TGL.PENSIUN (usia)]],"yyyy"),"")</f>
        <v>2040</v>
      </c>
      <c r="X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Row],[JABATAN]],tbl_refJabatan,7,FALSE),"yr","day")-CONVERT(DATEDIF(M103,tglAcuan,"y"),"yr","day"))),(NOW()+(CONVERT(VLOOKUP(Table1[[#This Row],[JABATAN]],tbl_refJabatan,7,FALSE),"yr","day")-CONVERT(DATEDIF(M103,NOW(),"y"),"yr","day")))),"tgl SK salah"),"")</f>
        <v>51558.348911689813</v>
      </c>
      <c r="Y103" s="167" t="str">
        <f ca="1">IF(Table1[[#This Row],[TGL. PENSIUN (jabatan)]]&lt;&gt;0,TEXT(Table1[[#This Row],[TGL. PENSIUN (jabatan)]],"yyyy"),"")</f>
        <v>2041</v>
      </c>
      <c r="Z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Row],[JABATAN]],tbl_refJabatan,8,FALSE),"yr","day")-CONVERT(DATEDIF(H103,tglAcuan,"y"),"yr","day"))),(NOW()+(CONVERT(VLOOKUP(Table1[[#This Row],[JABATAN]],tbl_refJabatan,8,FALSE),"yr","day")-CONVERT(DATEDIF(H103,NOW(),"y"),"yr","day")))),"Usia Salah"),"")</f>
        <v>51193.098911689813</v>
      </c>
      <c r="AA103" s="167" t="str">
        <f ca="1">IF(Table1[[#This Row],[TGL.PENSIUN (usia )]]&lt;&gt;0,TEXT(Table1[[#This Row],[TGL.PENSIUN (usia )]],"yyyy"),"")</f>
        <v>2040</v>
      </c>
      <c r="AB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Row],[JABATAN]],tbl_refJabatan,9,FALSE),"yr","day")-CONVERT(DATEDIF(M103,tglAcuan,"y"),"yr","day"))),(NOW()+(CONVERT(VLOOKUP(Table1[[#This Row],[JABATAN]],tbl_refJabatan,9,FALSE),"yr","day")-CONVERT(DATEDIF(M103,NOW(),"y"),"yr","day")))),"tgl SK salah"),"")</f>
        <v>51558.348911689813</v>
      </c>
      <c r="AC103" s="167" t="str">
        <f ca="1">IF(Table1[[#This Row],[TGL. PENSIUN (jabatan )]]&lt;&gt;0,TEXT(Table1[[#This Row],[TGL. PENSIUN (jabatan )]],"yyyy"),"")</f>
        <v>2041</v>
      </c>
      <c r="AD1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" spans="1:30" s="53" customFormat="1" ht="21.75" customHeight="1" x14ac:dyDescent="0.2">
      <c r="A104" s="43">
        <f t="shared" si="3"/>
        <v>99</v>
      </c>
      <c r="B104" s="44" t="s">
        <v>37</v>
      </c>
      <c r="C104" s="44" t="s">
        <v>209</v>
      </c>
      <c r="D104" s="45" t="s">
        <v>63</v>
      </c>
      <c r="E104" s="285" t="s">
        <v>224</v>
      </c>
      <c r="F104" s="46" t="s">
        <v>41</v>
      </c>
      <c r="G104" s="46" t="s">
        <v>42</v>
      </c>
      <c r="H104" s="82">
        <v>29085</v>
      </c>
      <c r="I104" s="46"/>
      <c r="J104" s="81"/>
      <c r="K104" s="83" t="s">
        <v>43</v>
      </c>
      <c r="L104" s="83" t="s">
        <v>225</v>
      </c>
      <c r="M104" s="84">
        <v>42051</v>
      </c>
      <c r="N104" s="52" t="str">
        <f t="shared" ca="1" si="2"/>
        <v>44 Tahun 6 Bulan 9 hari</v>
      </c>
      <c r="O1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11 Hari </v>
      </c>
      <c r="P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Row],[JABATAN]],tbl_refJabatan,2,FALSE),"yr","day")-CONVERT(DATEDIF(H104,tglAcuan,"y"),"yr","day"))),(NOW()+(CONVERT(VLOOKUP(Table1[[#This Row],[JABATAN]],tbl_refJabatan,2,FALSE),"yr","day")-CONVERT(DATEDIF(H104,NOW(),"y"),"yr","day")))),"Usia Salah"),"")</f>
        <v>51193.098911689813</v>
      </c>
      <c r="Q104" s="167" t="str">
        <f ca="1">IF(Table1[[#This Row],[TGL. PENSIUN (usia)]]&lt;&gt;0,TEXT(Table1[[#This Row],[TGL. PENSIUN (usia)]],"yyyy"),"")</f>
        <v>2040</v>
      </c>
      <c r="R104" s="166">
        <f ca="1">IF(AND(Table1[[#This Row],[TGL. PENSIUN (usia)]]&lt;&gt;"",Table1[[#This Row],[TGL. PENSIUN (usia)]]&lt;&gt;"USIA SALAH"),IF(tglAcuan&lt;&gt;0,(INT(CONVERT(VLOOKUP(Table1[[#This Row],[JABATAN]],tbl_refJabatan,2,FALSE),"yr","day")-CONVERT(DATEDIF(H104,tglAcuan,"y"),"yr","day"))),(INT(CONVERT(VLOOKUP(Table1[[#This Row],[JABATAN]],tbl_refJabatan,2,FALSE),"yr","day")-CONVERT(DATEDIF(H104,NOW(),"y"),"yr","day")))),"")</f>
        <v>5844</v>
      </c>
      <c r="S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Row],[JABATAN]],tbl_refJabatan,4,FALSE),"yr","day")-CONVERT(DATEDIF(H104,tglAcuan,"y"),"yr","day"))),(NOW()+(CONVERT(VLOOKUP(Table1[[#This Row],[JABATAN]],tbl_refJabatan,4,FALSE),"yr","day")-CONVERT(DATEDIF(H104,NOW(),"y"),"yr","day")))),"Usia Salah"),"")</f>
        <v>36583.098911689813</v>
      </c>
      <c r="T104" s="167" t="str">
        <f ca="1">IF(Table1[[#This Row],[TGL. PENSIUN ( usia )]]&lt;&gt;0,TEXT(Table1[[#This Row],[TGL. PENSIUN ( usia )]],"yyyy"),"")</f>
        <v>2000</v>
      </c>
      <c r="U104" s="166">
        <f ca="1">IF(AND(Table1[[#This Row],[TGL. PENSIUN (usia)]]&lt;&gt;"",Table1[[#This Row],[TGL. PENSIUN (usia)]]&lt;&gt;"USIA SALAH"),IF(tglAcuan&lt;&gt;0,(INT(CONVERT(VLOOKUP(Table1[[#This Row],[JABATAN]],tbl_refJabatan,4,FALSE),"yr","day")-CONVERT(DATEDIF(H104,tglAcuan,"y"),"yr","day"))),(INT(CONVERT(VLOOKUP(Table1[[#This Row],[JABATAN]],tbl_refJabatan,4,FALSE),"yr","day")-CONVERT(DATEDIF(H104,NOW(),"y"),"yr","day")))),"")</f>
        <v>-8766</v>
      </c>
      <c r="V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Row],[JABATAN]],tbl_refJabatan,6,FALSE),"yr","day")-CONVERT(DATEDIF(H104,tglAcuan,"y"),"yr","day"))),(NOW()+(CONVERT(VLOOKUP(Table1[[#This Row],[JABATAN]],tbl_refJabatan,6,FALSE),"yr","day")-CONVERT(DATEDIF(H104,NOW(),"y"),"yr","day")))),"Usia Salah"),"")</f>
        <v>29278.098911689813</v>
      </c>
      <c r="W104" s="167" t="str">
        <f ca="1">IF(Table1[[#This Row],[TGL.PENSIUN (usia)]]&lt;&gt;0,TEXT(Table1[[#This Row],[TGL.PENSIUN (usia)]],"yyyy"),"")</f>
        <v>1980</v>
      </c>
      <c r="X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Row],[JABATAN]],tbl_refJabatan,7,FALSE),"yr","day")-CONVERT(DATEDIF(M104,tglAcuan,"y"),"yr","day"))),(NOW()+(CONVERT(VLOOKUP(Table1[[#This Row],[JABATAN]],tbl_refJabatan,7,FALSE),"yr","day")-CONVERT(DATEDIF(M104,NOW(),"y"),"yr","day")))),"tgl SK salah"),"")</f>
        <v>63976.848911689813</v>
      </c>
      <c r="Y104" s="167" t="str">
        <f ca="1">IF(Table1[[#This Row],[TGL. PENSIUN (jabatan)]]&lt;&gt;0,TEXT(Table1[[#This Row],[TGL. PENSIUN (jabatan)]],"yyyy"),"")</f>
        <v>2075</v>
      </c>
      <c r="Z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Row],[JABATAN]],tbl_refJabatan,8,FALSE),"yr","day")-CONVERT(DATEDIF(H104,tglAcuan,"y"),"yr","day"))),(NOW()+(CONVERT(VLOOKUP(Table1[[#This Row],[JABATAN]],tbl_refJabatan,8,FALSE),"yr","day")-CONVERT(DATEDIF(H104,NOW(),"y"),"yr","day")))),"Usia Salah"),"")</f>
        <v>51193.098911689813</v>
      </c>
      <c r="AA104" s="167" t="str">
        <f ca="1">IF(Table1[[#This Row],[TGL.PENSIUN (usia )]]&lt;&gt;0,TEXT(Table1[[#This Row],[TGL.PENSIUN (usia )]],"yyyy"),"")</f>
        <v>2040</v>
      </c>
      <c r="AB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Row],[JABATAN]],tbl_refJabatan,9,FALSE),"yr","day")-CONVERT(DATEDIF(M104,tglAcuan,"y"),"yr","day"))),(NOW()+(CONVERT(VLOOKUP(Table1[[#This Row],[JABATAN]],tbl_refJabatan,9,FALSE),"yr","day")-CONVERT(DATEDIF(M104,NOW(),"y"),"yr","day")))),"tgl SK salah"),"")</f>
        <v>47540.598911689813</v>
      </c>
      <c r="AC104" s="167" t="str">
        <f ca="1">IF(Table1[[#This Row],[TGL. PENSIUN (jabatan )]]&lt;&gt;0,TEXT(Table1[[#This Row],[TGL. PENSIUN (jabatan )]],"yyyy"),"")</f>
        <v>2030</v>
      </c>
      <c r="AD1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" spans="1:30" s="53" customFormat="1" ht="21.75" customHeight="1" x14ac:dyDescent="0.2">
      <c r="A105" s="43">
        <f t="shared" si="3"/>
        <v>100</v>
      </c>
      <c r="B105" s="44" t="s">
        <v>37</v>
      </c>
      <c r="C105" s="44" t="s">
        <v>209</v>
      </c>
      <c r="D105" s="45" t="s">
        <v>63</v>
      </c>
      <c r="E105" s="285" t="s">
        <v>226</v>
      </c>
      <c r="F105" s="46" t="s">
        <v>41</v>
      </c>
      <c r="G105" s="46" t="s">
        <v>42</v>
      </c>
      <c r="H105" s="82">
        <v>32279</v>
      </c>
      <c r="I105" s="46"/>
      <c r="J105" s="81"/>
      <c r="K105" s="83" t="s">
        <v>43</v>
      </c>
      <c r="L105" s="83" t="s">
        <v>227</v>
      </c>
      <c r="M105" s="84">
        <v>43167</v>
      </c>
      <c r="N105" s="52" t="str">
        <f t="shared" ca="1" si="2"/>
        <v>35 Tahun 9 Bulan 11 hari</v>
      </c>
      <c r="O1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11 Bulan 19 Hari </v>
      </c>
      <c r="P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Row],[JABATAN]],tbl_refJabatan,2,FALSE),"yr","day")-CONVERT(DATEDIF(H105,tglAcuan,"y"),"yr","day"))),(NOW()+(CONVERT(VLOOKUP(Table1[[#This Row],[JABATAN]],tbl_refJabatan,2,FALSE),"yr","day")-CONVERT(DATEDIF(H105,NOW(),"y"),"yr","day")))),"Usia Salah"),"")</f>
        <v>54480.348911689813</v>
      </c>
      <c r="Q105" s="167" t="str">
        <f ca="1">IF(Table1[[#This Row],[TGL. PENSIUN (usia)]]&lt;&gt;0,TEXT(Table1[[#This Row],[TGL. PENSIUN (usia)]],"yyyy"),"")</f>
        <v>2049</v>
      </c>
      <c r="R105" s="166">
        <f ca="1">IF(AND(Table1[[#This Row],[TGL. PENSIUN (usia)]]&lt;&gt;"",Table1[[#This Row],[TGL. PENSIUN (usia)]]&lt;&gt;"USIA SALAH"),IF(tglAcuan&lt;&gt;0,(INT(CONVERT(VLOOKUP(Table1[[#This Row],[JABATAN]],tbl_refJabatan,2,FALSE),"yr","day")-CONVERT(DATEDIF(H105,tglAcuan,"y"),"yr","day"))),(INT(CONVERT(VLOOKUP(Table1[[#This Row],[JABATAN]],tbl_refJabatan,2,FALSE),"yr","day")-CONVERT(DATEDIF(H105,NOW(),"y"),"yr","day")))),"")</f>
        <v>9131</v>
      </c>
      <c r="S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Row],[JABATAN]],tbl_refJabatan,4,FALSE),"yr","day")-CONVERT(DATEDIF(H105,tglAcuan,"y"),"yr","day"))),(NOW()+(CONVERT(VLOOKUP(Table1[[#This Row],[JABATAN]],tbl_refJabatan,4,FALSE),"yr","day")-CONVERT(DATEDIF(H105,NOW(),"y"),"yr","day")))),"Usia Salah"),"")</f>
        <v>39870.348911689813</v>
      </c>
      <c r="T105" s="167" t="str">
        <f ca="1">IF(Table1[[#This Row],[TGL. PENSIUN ( usia )]]&lt;&gt;0,TEXT(Table1[[#This Row],[TGL. PENSIUN ( usia )]],"yyyy"),"")</f>
        <v>2009</v>
      </c>
      <c r="U105" s="166">
        <f ca="1">IF(AND(Table1[[#This Row],[TGL. PENSIUN (usia)]]&lt;&gt;"",Table1[[#This Row],[TGL. PENSIUN (usia)]]&lt;&gt;"USIA SALAH"),IF(tglAcuan&lt;&gt;0,(INT(CONVERT(VLOOKUP(Table1[[#This Row],[JABATAN]],tbl_refJabatan,4,FALSE),"yr","day")-CONVERT(DATEDIF(H105,tglAcuan,"y"),"yr","day"))),(INT(CONVERT(VLOOKUP(Table1[[#This Row],[JABATAN]],tbl_refJabatan,4,FALSE),"yr","day")-CONVERT(DATEDIF(H105,NOW(),"y"),"yr","day")))),"")</f>
        <v>-5479</v>
      </c>
      <c r="V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Row],[JABATAN]],tbl_refJabatan,6,FALSE),"yr","day")-CONVERT(DATEDIF(H105,tglAcuan,"y"),"yr","day"))),(NOW()+(CONVERT(VLOOKUP(Table1[[#This Row],[JABATAN]],tbl_refJabatan,6,FALSE),"yr","day")-CONVERT(DATEDIF(H105,NOW(),"y"),"yr","day")))),"Usia Salah"),"")</f>
        <v>32565.348911689813</v>
      </c>
      <c r="W105" s="167" t="str">
        <f ca="1">IF(Table1[[#This Row],[TGL.PENSIUN (usia)]]&lt;&gt;0,TEXT(Table1[[#This Row],[TGL.PENSIUN (usia)]],"yyyy"),"")</f>
        <v>1989</v>
      </c>
      <c r="X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Row],[JABATAN]],tbl_refJabatan,7,FALSE),"yr","day")-CONVERT(DATEDIF(M105,tglAcuan,"y"),"yr","day"))),(NOW()+(CONVERT(VLOOKUP(Table1[[#This Row],[JABATAN]],tbl_refJabatan,7,FALSE),"yr","day")-CONVERT(DATEDIF(M105,NOW(),"y"),"yr","day")))),"tgl SK salah"),"")</f>
        <v>65437.848911689813</v>
      </c>
      <c r="Y105" s="167" t="str">
        <f ca="1">IF(Table1[[#This Row],[TGL. PENSIUN (jabatan)]]&lt;&gt;0,TEXT(Table1[[#This Row],[TGL. PENSIUN (jabatan)]],"yyyy"),"")</f>
        <v>2079</v>
      </c>
      <c r="Z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Row],[JABATAN]],tbl_refJabatan,8,FALSE),"yr","day")-CONVERT(DATEDIF(H105,tglAcuan,"y"),"yr","day"))),(NOW()+(CONVERT(VLOOKUP(Table1[[#This Row],[JABATAN]],tbl_refJabatan,8,FALSE),"yr","day")-CONVERT(DATEDIF(H105,NOW(),"y"),"yr","day")))),"Usia Salah"),"")</f>
        <v>54480.348911689813</v>
      </c>
      <c r="AA105" s="167" t="str">
        <f ca="1">IF(Table1[[#This Row],[TGL.PENSIUN (usia )]]&lt;&gt;0,TEXT(Table1[[#This Row],[TGL.PENSIUN (usia )]],"yyyy"),"")</f>
        <v>2049</v>
      </c>
      <c r="AB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Row],[JABATAN]],tbl_refJabatan,9,FALSE),"yr","day")-CONVERT(DATEDIF(M105,tglAcuan,"y"),"yr","day"))),(NOW()+(CONVERT(VLOOKUP(Table1[[#This Row],[JABATAN]],tbl_refJabatan,9,FALSE),"yr","day")-CONVERT(DATEDIF(M105,NOW(),"y"),"yr","day")))),"tgl SK salah"),"")</f>
        <v>49001.598911689813</v>
      </c>
      <c r="AC105" s="167" t="str">
        <f ca="1">IF(Table1[[#This Row],[TGL. PENSIUN (jabatan )]]&lt;&gt;0,TEXT(Table1[[#This Row],[TGL. PENSIUN (jabatan )]],"yyyy"),"")</f>
        <v>2034</v>
      </c>
      <c r="AD1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" spans="1:30" s="53" customFormat="1" ht="21.75" customHeight="1" x14ac:dyDescent="0.25">
      <c r="A106" s="43">
        <f t="shared" si="3"/>
        <v>101</v>
      </c>
      <c r="B106" s="44" t="s">
        <v>37</v>
      </c>
      <c r="C106" s="44" t="s">
        <v>209</v>
      </c>
      <c r="D106" s="45" t="s">
        <v>63</v>
      </c>
      <c r="E106" s="285" t="s">
        <v>228</v>
      </c>
      <c r="F106" s="46" t="s">
        <v>41</v>
      </c>
      <c r="G106" s="46" t="s">
        <v>42</v>
      </c>
      <c r="H106" s="84">
        <v>25417</v>
      </c>
      <c r="I106" s="46"/>
      <c r="J106" s="81"/>
      <c r="K106" s="83" t="s">
        <v>43</v>
      </c>
      <c r="L106" s="83" t="s">
        <v>229</v>
      </c>
      <c r="M106" s="84">
        <v>40207</v>
      </c>
      <c r="N106" s="52" t="str">
        <f t="shared" ca="1" si="2"/>
        <v>54 Tahun 6 Bulan 25 hari</v>
      </c>
      <c r="O1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0 Bulan 29 Hari </v>
      </c>
      <c r="P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Row],[JABATAN]],tbl_refJabatan,2,FALSE),"yr","day")-CONVERT(DATEDIF(H106,tglAcuan,"y"),"yr","day"))),(NOW()+(CONVERT(VLOOKUP(Table1[[#This Row],[JABATAN]],tbl_refJabatan,2,FALSE),"yr","day")-CONVERT(DATEDIF(H106,NOW(),"y"),"yr","day")))),"Usia Salah"),"")</f>
        <v>47540.598911689813</v>
      </c>
      <c r="Q106" s="167" t="str">
        <f ca="1">IF(Table1[[#This Row],[TGL. PENSIUN (usia)]]&lt;&gt;0,TEXT(Table1[[#This Row],[TGL. PENSIUN (usia)]],"yyyy"),"")</f>
        <v>2030</v>
      </c>
      <c r="R106" s="166">
        <f ca="1">IF(AND(Table1[[#This Row],[TGL. PENSIUN (usia)]]&lt;&gt;"",Table1[[#This Row],[TGL. PENSIUN (usia)]]&lt;&gt;"USIA SALAH"),IF(tglAcuan&lt;&gt;0,(INT(CONVERT(VLOOKUP(Table1[[#This Row],[JABATAN]],tbl_refJabatan,2,FALSE),"yr","day")-CONVERT(DATEDIF(H106,tglAcuan,"y"),"yr","day"))),(INT(CONVERT(VLOOKUP(Table1[[#This Row],[JABATAN]],tbl_refJabatan,2,FALSE),"yr","day")-CONVERT(DATEDIF(H106,NOW(),"y"),"yr","day")))),"")</f>
        <v>2191</v>
      </c>
      <c r="S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Row],[JABATAN]],tbl_refJabatan,4,FALSE),"yr","day")-CONVERT(DATEDIF(H106,tglAcuan,"y"),"yr","day"))),(NOW()+(CONVERT(VLOOKUP(Table1[[#This Row],[JABATAN]],tbl_refJabatan,4,FALSE),"yr","day")-CONVERT(DATEDIF(H106,NOW(),"y"),"yr","day")))),"Usia Salah"),"")</f>
        <v>32930.598911689813</v>
      </c>
      <c r="T106" s="167" t="str">
        <f ca="1">IF(Table1[[#This Row],[TGL. PENSIUN ( usia )]]&lt;&gt;0,TEXT(Table1[[#This Row],[TGL. PENSIUN ( usia )]],"yyyy"),"")</f>
        <v>1990</v>
      </c>
      <c r="U106" s="166">
        <f ca="1">IF(AND(Table1[[#This Row],[TGL. PENSIUN (usia)]]&lt;&gt;"",Table1[[#This Row],[TGL. PENSIUN (usia)]]&lt;&gt;"USIA SALAH"),IF(tglAcuan&lt;&gt;0,(INT(CONVERT(VLOOKUP(Table1[[#This Row],[JABATAN]],tbl_refJabatan,4,FALSE),"yr","day")-CONVERT(DATEDIF(H106,tglAcuan,"y"),"yr","day"))),(INT(CONVERT(VLOOKUP(Table1[[#This Row],[JABATAN]],tbl_refJabatan,4,FALSE),"yr","day")-CONVERT(DATEDIF(H106,NOW(),"y"),"yr","day")))),"")</f>
        <v>-12419</v>
      </c>
      <c r="V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Row],[JABATAN]],tbl_refJabatan,6,FALSE),"yr","day")-CONVERT(DATEDIF(H106,tglAcuan,"y"),"yr","day"))),(NOW()+(CONVERT(VLOOKUP(Table1[[#This Row],[JABATAN]],tbl_refJabatan,6,FALSE),"yr","day")-CONVERT(DATEDIF(H106,NOW(),"y"),"yr","day")))),"Usia Salah"),"")</f>
        <v>25625.598911689813</v>
      </c>
      <c r="W106" s="167" t="str">
        <f ca="1">IF(Table1[[#This Row],[TGL.PENSIUN (usia)]]&lt;&gt;0,TEXT(Table1[[#This Row],[TGL.PENSIUN (usia)]],"yyyy"),"")</f>
        <v>1970</v>
      </c>
      <c r="X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Row],[JABATAN]],tbl_refJabatan,7,FALSE),"yr","day")-CONVERT(DATEDIF(M106,tglAcuan,"y"),"yr","day"))),(NOW()+(CONVERT(VLOOKUP(Table1[[#This Row],[JABATAN]],tbl_refJabatan,7,FALSE),"yr","day")-CONVERT(DATEDIF(M106,NOW(),"y"),"yr","day")))),"tgl SK salah"),"")</f>
        <v>62150.598911689813</v>
      </c>
      <c r="Y106" s="167" t="str">
        <f ca="1">IF(Table1[[#This Row],[TGL. PENSIUN (jabatan)]]&lt;&gt;0,TEXT(Table1[[#This Row],[TGL. PENSIUN (jabatan)]],"yyyy"),"")</f>
        <v>2070</v>
      </c>
      <c r="Z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Row],[JABATAN]],tbl_refJabatan,8,FALSE),"yr","day")-CONVERT(DATEDIF(H106,tglAcuan,"y"),"yr","day"))),(NOW()+(CONVERT(VLOOKUP(Table1[[#This Row],[JABATAN]],tbl_refJabatan,8,FALSE),"yr","day")-CONVERT(DATEDIF(H106,NOW(),"y"),"yr","day")))),"Usia Salah"),"")</f>
        <v>47540.598911689813</v>
      </c>
      <c r="AA106" s="167" t="str">
        <f ca="1">IF(Table1[[#This Row],[TGL.PENSIUN (usia )]]&lt;&gt;0,TEXT(Table1[[#This Row],[TGL.PENSIUN (usia )]],"yyyy"),"")</f>
        <v>2030</v>
      </c>
      <c r="AB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Row],[JABATAN]],tbl_refJabatan,9,FALSE),"yr","day")-CONVERT(DATEDIF(M106,tglAcuan,"y"),"yr","day"))),(NOW()+(CONVERT(VLOOKUP(Table1[[#This Row],[JABATAN]],tbl_refJabatan,9,FALSE),"yr","day")-CONVERT(DATEDIF(M106,NOW(),"y"),"yr","day")))),"tgl SK salah"),"")</f>
        <v>45714.348911689813</v>
      </c>
      <c r="AC106" s="167" t="str">
        <f ca="1">IF(Table1[[#This Row],[TGL. PENSIUN (jabatan )]]&lt;&gt;0,TEXT(Table1[[#This Row],[TGL. PENSIUN (jabatan )]],"yyyy"),"")</f>
        <v>2025</v>
      </c>
      <c r="AD1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" spans="1:30" s="53" customFormat="1" ht="21.75" customHeight="1" x14ac:dyDescent="0.25">
      <c r="A107" s="43">
        <f t="shared" si="3"/>
        <v>102</v>
      </c>
      <c r="B107" s="44" t="s">
        <v>37</v>
      </c>
      <c r="C107" s="44" t="s">
        <v>209</v>
      </c>
      <c r="D107" s="45" t="s">
        <v>63</v>
      </c>
      <c r="E107" s="285" t="s">
        <v>230</v>
      </c>
      <c r="F107" s="46" t="s">
        <v>50</v>
      </c>
      <c r="G107" s="46" t="s">
        <v>42</v>
      </c>
      <c r="H107" s="84">
        <v>24020</v>
      </c>
      <c r="I107" s="46"/>
      <c r="J107" s="81"/>
      <c r="K107" s="83" t="s">
        <v>43</v>
      </c>
      <c r="L107" s="83" t="s">
        <v>231</v>
      </c>
      <c r="M107" s="84">
        <v>39570</v>
      </c>
      <c r="N107" s="52" t="str">
        <f t="shared" ca="1" si="2"/>
        <v>58 Tahun 4 Bulan 22 hari</v>
      </c>
      <c r="O1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9 Bulan 25 Hari </v>
      </c>
      <c r="P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Row],[JABATAN]],tbl_refJabatan,2,FALSE),"yr","day")-CONVERT(DATEDIF(H107,tglAcuan,"y"),"yr","day"))),(NOW()+(CONVERT(VLOOKUP(Table1[[#This Row],[JABATAN]],tbl_refJabatan,2,FALSE),"yr","day")-CONVERT(DATEDIF(H107,NOW(),"y"),"yr","day")))),"Usia Salah"),"")</f>
        <v>46079.598911689813</v>
      </c>
      <c r="Q107" s="167" t="str">
        <f ca="1">IF(Table1[[#This Row],[TGL. PENSIUN (usia)]]&lt;&gt;0,TEXT(Table1[[#This Row],[TGL. PENSIUN (usia)]],"yyyy"),"")</f>
        <v>2026</v>
      </c>
      <c r="R107" s="166">
        <f ca="1">IF(AND(Table1[[#This Row],[TGL. PENSIUN (usia)]]&lt;&gt;"",Table1[[#This Row],[TGL. PENSIUN (usia)]]&lt;&gt;"USIA SALAH"),IF(tglAcuan&lt;&gt;0,(INT(CONVERT(VLOOKUP(Table1[[#This Row],[JABATAN]],tbl_refJabatan,2,FALSE),"yr","day")-CONVERT(DATEDIF(H107,tglAcuan,"y"),"yr","day"))),(INT(CONVERT(VLOOKUP(Table1[[#This Row],[JABATAN]],tbl_refJabatan,2,FALSE),"yr","day")-CONVERT(DATEDIF(H107,NOW(),"y"),"yr","day")))),"")</f>
        <v>730</v>
      </c>
      <c r="S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Row],[JABATAN]],tbl_refJabatan,4,FALSE),"yr","day")-CONVERT(DATEDIF(H107,tglAcuan,"y"),"yr","day"))),(NOW()+(CONVERT(VLOOKUP(Table1[[#This Row],[JABATAN]],tbl_refJabatan,4,FALSE),"yr","day")-CONVERT(DATEDIF(H107,NOW(),"y"),"yr","day")))),"Usia Salah"),"")</f>
        <v>31469.598911689813</v>
      </c>
      <c r="T107" s="167" t="str">
        <f ca="1">IF(Table1[[#This Row],[TGL. PENSIUN ( usia )]]&lt;&gt;0,TEXT(Table1[[#This Row],[TGL. PENSIUN ( usia )]],"yyyy"),"")</f>
        <v>1986</v>
      </c>
      <c r="U107" s="166">
        <f ca="1">IF(AND(Table1[[#This Row],[TGL. PENSIUN (usia)]]&lt;&gt;"",Table1[[#This Row],[TGL. PENSIUN (usia)]]&lt;&gt;"USIA SALAH"),IF(tglAcuan&lt;&gt;0,(INT(CONVERT(VLOOKUP(Table1[[#This Row],[JABATAN]],tbl_refJabatan,4,FALSE),"yr","day")-CONVERT(DATEDIF(H107,tglAcuan,"y"),"yr","day"))),(INT(CONVERT(VLOOKUP(Table1[[#This Row],[JABATAN]],tbl_refJabatan,4,FALSE),"yr","day")-CONVERT(DATEDIF(H107,NOW(),"y"),"yr","day")))),"")</f>
        <v>-13880</v>
      </c>
      <c r="V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Row],[JABATAN]],tbl_refJabatan,6,FALSE),"yr","day")-CONVERT(DATEDIF(H107,tglAcuan,"y"),"yr","day"))),(NOW()+(CONVERT(VLOOKUP(Table1[[#This Row],[JABATAN]],tbl_refJabatan,6,FALSE),"yr","day")-CONVERT(DATEDIF(H107,NOW(),"y"),"yr","day")))),"Usia Salah"),"")</f>
        <v>24164.598911689813</v>
      </c>
      <c r="W107" s="167" t="str">
        <f ca="1">IF(Table1[[#This Row],[TGL.PENSIUN (usia)]]&lt;&gt;0,TEXT(Table1[[#This Row],[TGL.PENSIUN (usia)]],"yyyy"),"")</f>
        <v>1966</v>
      </c>
      <c r="X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Row],[JABATAN]],tbl_refJabatan,7,FALSE),"yr","day")-CONVERT(DATEDIF(M107,tglAcuan,"y"),"yr","day"))),(NOW()+(CONVERT(VLOOKUP(Table1[[#This Row],[JABATAN]],tbl_refJabatan,7,FALSE),"yr","day")-CONVERT(DATEDIF(M107,NOW(),"y"),"yr","day")))),"tgl SK salah"),"")</f>
        <v>61785.348911689813</v>
      </c>
      <c r="Y107" s="167" t="str">
        <f ca="1">IF(Table1[[#This Row],[TGL. PENSIUN (jabatan)]]&lt;&gt;0,TEXT(Table1[[#This Row],[TGL. PENSIUN (jabatan)]],"yyyy"),"")</f>
        <v>2069</v>
      </c>
      <c r="Z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Row],[JABATAN]],tbl_refJabatan,8,FALSE),"yr","day")-CONVERT(DATEDIF(H107,tglAcuan,"y"),"yr","day"))),(NOW()+(CONVERT(VLOOKUP(Table1[[#This Row],[JABATAN]],tbl_refJabatan,8,FALSE),"yr","day")-CONVERT(DATEDIF(H107,NOW(),"y"),"yr","day")))),"Usia Salah"),"")</f>
        <v>46079.598911689813</v>
      </c>
      <c r="AA107" s="167" t="str">
        <f ca="1">IF(Table1[[#This Row],[TGL.PENSIUN (usia )]]&lt;&gt;0,TEXT(Table1[[#This Row],[TGL.PENSIUN (usia )]],"yyyy"),"")</f>
        <v>2026</v>
      </c>
      <c r="AB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Row],[JABATAN]],tbl_refJabatan,9,FALSE),"yr","day")-CONVERT(DATEDIF(M107,tglAcuan,"y"),"yr","day"))),(NOW()+(CONVERT(VLOOKUP(Table1[[#This Row],[JABATAN]],tbl_refJabatan,9,FALSE),"yr","day")-CONVERT(DATEDIF(M107,NOW(),"y"),"yr","day")))),"tgl SK salah"),"")</f>
        <v>45349.098911689813</v>
      </c>
      <c r="AC107" s="167" t="str">
        <f ca="1">IF(Table1[[#This Row],[TGL. PENSIUN (jabatan )]]&lt;&gt;0,TEXT(Table1[[#This Row],[TGL. PENSIUN (jabatan )]],"yyyy"),"")</f>
        <v>2024</v>
      </c>
      <c r="AD1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8" spans="1:30" s="53" customFormat="1" ht="21.75" customHeight="1" x14ac:dyDescent="0.25">
      <c r="A108" s="43">
        <f t="shared" si="3"/>
        <v>103</v>
      </c>
      <c r="B108" s="44" t="s">
        <v>37</v>
      </c>
      <c r="C108" s="44" t="s">
        <v>209</v>
      </c>
      <c r="D108" s="45" t="s">
        <v>63</v>
      </c>
      <c r="E108" s="285" t="s">
        <v>232</v>
      </c>
      <c r="F108" s="46" t="s">
        <v>41</v>
      </c>
      <c r="G108" s="46" t="s">
        <v>42</v>
      </c>
      <c r="H108" s="84">
        <v>29563</v>
      </c>
      <c r="I108" s="46"/>
      <c r="J108" s="81"/>
      <c r="K108" s="83" t="s">
        <v>43</v>
      </c>
      <c r="L108" s="83" t="s">
        <v>233</v>
      </c>
      <c r="M108" s="84">
        <v>42051</v>
      </c>
      <c r="N108" s="52" t="str">
        <f t="shared" ca="1" si="2"/>
        <v>43 Tahun 2 Bulan 19 hari</v>
      </c>
      <c r="O1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11 Hari </v>
      </c>
      <c r="P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Row],[JABATAN]],tbl_refJabatan,2,FALSE),"yr","day")-CONVERT(DATEDIF(H108,tglAcuan,"y"),"yr","day"))),(NOW()+(CONVERT(VLOOKUP(Table1[[#This Row],[JABATAN]],tbl_refJabatan,2,FALSE),"yr","day")-CONVERT(DATEDIF(H108,NOW(),"y"),"yr","day")))),"Usia Salah"),"")</f>
        <v>51558.348911689813</v>
      </c>
      <c r="Q108" s="167" t="str">
        <f ca="1">IF(Table1[[#This Row],[TGL. PENSIUN (usia)]]&lt;&gt;0,TEXT(Table1[[#This Row],[TGL. PENSIUN (usia)]],"yyyy"),"")</f>
        <v>2041</v>
      </c>
      <c r="R108" s="166">
        <f ca="1">IF(AND(Table1[[#This Row],[TGL. PENSIUN (usia)]]&lt;&gt;"",Table1[[#This Row],[TGL. PENSIUN (usia)]]&lt;&gt;"USIA SALAH"),IF(tglAcuan&lt;&gt;0,(INT(CONVERT(VLOOKUP(Table1[[#This Row],[JABATAN]],tbl_refJabatan,2,FALSE),"yr","day")-CONVERT(DATEDIF(H108,tglAcuan,"y"),"yr","day"))),(INT(CONVERT(VLOOKUP(Table1[[#This Row],[JABATAN]],tbl_refJabatan,2,FALSE),"yr","day")-CONVERT(DATEDIF(H108,NOW(),"y"),"yr","day")))),"")</f>
        <v>6209</v>
      </c>
      <c r="S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Row],[JABATAN]],tbl_refJabatan,4,FALSE),"yr","day")-CONVERT(DATEDIF(H108,tglAcuan,"y"),"yr","day"))),(NOW()+(CONVERT(VLOOKUP(Table1[[#This Row],[JABATAN]],tbl_refJabatan,4,FALSE),"yr","day")-CONVERT(DATEDIF(H108,NOW(),"y"),"yr","day")))),"Usia Salah"),"")</f>
        <v>36948.348911689813</v>
      </c>
      <c r="T108" s="167" t="str">
        <f ca="1">IF(Table1[[#This Row],[TGL. PENSIUN ( usia )]]&lt;&gt;0,TEXT(Table1[[#This Row],[TGL. PENSIUN ( usia )]],"yyyy"),"")</f>
        <v>2001</v>
      </c>
      <c r="U108" s="166">
        <f ca="1">IF(AND(Table1[[#This Row],[TGL. PENSIUN (usia)]]&lt;&gt;"",Table1[[#This Row],[TGL. PENSIUN (usia)]]&lt;&gt;"USIA SALAH"),IF(tglAcuan&lt;&gt;0,(INT(CONVERT(VLOOKUP(Table1[[#This Row],[JABATAN]],tbl_refJabatan,4,FALSE),"yr","day")-CONVERT(DATEDIF(H108,tglAcuan,"y"),"yr","day"))),(INT(CONVERT(VLOOKUP(Table1[[#This Row],[JABATAN]],tbl_refJabatan,4,FALSE),"yr","day")-CONVERT(DATEDIF(H108,NOW(),"y"),"yr","day")))),"")</f>
        <v>-8401</v>
      </c>
      <c r="V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Row],[JABATAN]],tbl_refJabatan,6,FALSE),"yr","day")-CONVERT(DATEDIF(H108,tglAcuan,"y"),"yr","day"))),(NOW()+(CONVERT(VLOOKUP(Table1[[#This Row],[JABATAN]],tbl_refJabatan,6,FALSE),"yr","day")-CONVERT(DATEDIF(H108,NOW(),"y"),"yr","day")))),"Usia Salah"),"")</f>
        <v>29643.348911689813</v>
      </c>
      <c r="W108" s="167" t="str">
        <f ca="1">IF(Table1[[#This Row],[TGL.PENSIUN (usia)]]&lt;&gt;0,TEXT(Table1[[#This Row],[TGL.PENSIUN (usia)]],"yyyy"),"")</f>
        <v>1981</v>
      </c>
      <c r="X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Row],[JABATAN]],tbl_refJabatan,7,FALSE),"yr","day")-CONVERT(DATEDIF(M108,tglAcuan,"y"),"yr","day"))),(NOW()+(CONVERT(VLOOKUP(Table1[[#This Row],[JABATAN]],tbl_refJabatan,7,FALSE),"yr","day")-CONVERT(DATEDIF(M108,NOW(),"y"),"yr","day")))),"tgl SK salah"),"")</f>
        <v>63976.848911689813</v>
      </c>
      <c r="Y108" s="167" t="str">
        <f ca="1">IF(Table1[[#This Row],[TGL. PENSIUN (jabatan)]]&lt;&gt;0,TEXT(Table1[[#This Row],[TGL. PENSIUN (jabatan)]],"yyyy"),"")</f>
        <v>2075</v>
      </c>
      <c r="Z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Row],[JABATAN]],tbl_refJabatan,8,FALSE),"yr","day")-CONVERT(DATEDIF(H108,tglAcuan,"y"),"yr","day"))),(NOW()+(CONVERT(VLOOKUP(Table1[[#This Row],[JABATAN]],tbl_refJabatan,8,FALSE),"yr","day")-CONVERT(DATEDIF(H108,NOW(),"y"),"yr","day")))),"Usia Salah"),"")</f>
        <v>51558.348911689813</v>
      </c>
      <c r="AA108" s="167" t="str">
        <f ca="1">IF(Table1[[#This Row],[TGL.PENSIUN (usia )]]&lt;&gt;0,TEXT(Table1[[#This Row],[TGL.PENSIUN (usia )]],"yyyy"),"")</f>
        <v>2041</v>
      </c>
      <c r="AB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Row],[JABATAN]],tbl_refJabatan,9,FALSE),"yr","day")-CONVERT(DATEDIF(M108,tglAcuan,"y"),"yr","day"))),(NOW()+(CONVERT(VLOOKUP(Table1[[#This Row],[JABATAN]],tbl_refJabatan,9,FALSE),"yr","day")-CONVERT(DATEDIF(M108,NOW(),"y"),"yr","day")))),"tgl SK salah"),"")</f>
        <v>47540.598911689813</v>
      </c>
      <c r="AC108" s="167" t="str">
        <f ca="1">IF(Table1[[#This Row],[TGL. PENSIUN (jabatan )]]&lt;&gt;0,TEXT(Table1[[#This Row],[TGL. PENSIUN (jabatan )]],"yyyy"),"")</f>
        <v>2030</v>
      </c>
      <c r="AD1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" spans="1:30" s="53" customFormat="1" ht="21.75" customHeight="1" x14ac:dyDescent="0.25">
      <c r="A109" s="43">
        <f t="shared" si="3"/>
        <v>104</v>
      </c>
      <c r="B109" s="44" t="s">
        <v>37</v>
      </c>
      <c r="C109" s="44" t="s">
        <v>209</v>
      </c>
      <c r="D109" s="45" t="s">
        <v>63</v>
      </c>
      <c r="E109" s="285" t="s">
        <v>234</v>
      </c>
      <c r="F109" s="46" t="s">
        <v>41</v>
      </c>
      <c r="G109" s="46" t="s">
        <v>42</v>
      </c>
      <c r="H109" s="84">
        <v>25598</v>
      </c>
      <c r="I109" s="46"/>
      <c r="J109" s="81"/>
      <c r="K109" s="83" t="s">
        <v>43</v>
      </c>
      <c r="L109" s="83" t="s">
        <v>235</v>
      </c>
      <c r="M109" s="84">
        <v>40961</v>
      </c>
      <c r="N109" s="52" t="str">
        <f t="shared" ca="1" si="2"/>
        <v>54 Tahun 0 Bulan 28 hari</v>
      </c>
      <c r="O1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0 Bulan 5 Hari </v>
      </c>
      <c r="P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Row],[JABATAN]],tbl_refJabatan,2,FALSE),"yr","day")-CONVERT(DATEDIF(H109,tglAcuan,"y"),"yr","day"))),(NOW()+(CONVERT(VLOOKUP(Table1[[#This Row],[JABATAN]],tbl_refJabatan,2,FALSE),"yr","day")-CONVERT(DATEDIF(H109,NOW(),"y"),"yr","day")))),"Usia Salah"),"")</f>
        <v>47540.598911689813</v>
      </c>
      <c r="Q109" s="167" t="str">
        <f ca="1">IF(Table1[[#This Row],[TGL. PENSIUN (usia)]]&lt;&gt;0,TEXT(Table1[[#This Row],[TGL. PENSIUN (usia)]],"yyyy"),"")</f>
        <v>2030</v>
      </c>
      <c r="R109" s="166">
        <f ca="1">IF(AND(Table1[[#This Row],[TGL. PENSIUN (usia)]]&lt;&gt;"",Table1[[#This Row],[TGL. PENSIUN (usia)]]&lt;&gt;"USIA SALAH"),IF(tglAcuan&lt;&gt;0,(INT(CONVERT(VLOOKUP(Table1[[#This Row],[JABATAN]],tbl_refJabatan,2,FALSE),"yr","day")-CONVERT(DATEDIF(H109,tglAcuan,"y"),"yr","day"))),(INT(CONVERT(VLOOKUP(Table1[[#This Row],[JABATAN]],tbl_refJabatan,2,FALSE),"yr","day")-CONVERT(DATEDIF(H109,NOW(),"y"),"yr","day")))),"")</f>
        <v>2191</v>
      </c>
      <c r="S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Row],[JABATAN]],tbl_refJabatan,4,FALSE),"yr","day")-CONVERT(DATEDIF(H109,tglAcuan,"y"),"yr","day"))),(NOW()+(CONVERT(VLOOKUP(Table1[[#This Row],[JABATAN]],tbl_refJabatan,4,FALSE),"yr","day")-CONVERT(DATEDIF(H109,NOW(),"y"),"yr","day")))),"Usia Salah"),"")</f>
        <v>32930.598911689813</v>
      </c>
      <c r="T109" s="167" t="str">
        <f ca="1">IF(Table1[[#This Row],[TGL. PENSIUN ( usia )]]&lt;&gt;0,TEXT(Table1[[#This Row],[TGL. PENSIUN ( usia )]],"yyyy"),"")</f>
        <v>1990</v>
      </c>
      <c r="U109" s="166">
        <f ca="1">IF(AND(Table1[[#This Row],[TGL. PENSIUN (usia)]]&lt;&gt;"",Table1[[#This Row],[TGL. PENSIUN (usia)]]&lt;&gt;"USIA SALAH"),IF(tglAcuan&lt;&gt;0,(INT(CONVERT(VLOOKUP(Table1[[#This Row],[JABATAN]],tbl_refJabatan,4,FALSE),"yr","day")-CONVERT(DATEDIF(H109,tglAcuan,"y"),"yr","day"))),(INT(CONVERT(VLOOKUP(Table1[[#This Row],[JABATAN]],tbl_refJabatan,4,FALSE),"yr","day")-CONVERT(DATEDIF(H109,NOW(),"y"),"yr","day")))),"")</f>
        <v>-12419</v>
      </c>
      <c r="V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Row],[JABATAN]],tbl_refJabatan,6,FALSE),"yr","day")-CONVERT(DATEDIF(H109,tglAcuan,"y"),"yr","day"))),(NOW()+(CONVERT(VLOOKUP(Table1[[#This Row],[JABATAN]],tbl_refJabatan,6,FALSE),"yr","day")-CONVERT(DATEDIF(H109,NOW(),"y"),"yr","day")))),"Usia Salah"),"")</f>
        <v>25625.598911689813</v>
      </c>
      <c r="W109" s="167" t="str">
        <f ca="1">IF(Table1[[#This Row],[TGL.PENSIUN (usia)]]&lt;&gt;0,TEXT(Table1[[#This Row],[TGL.PENSIUN (usia)]],"yyyy"),"")</f>
        <v>1970</v>
      </c>
      <c r="X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Row],[JABATAN]],tbl_refJabatan,7,FALSE),"yr","day")-CONVERT(DATEDIF(M109,tglAcuan,"y"),"yr","day"))),(NOW()+(CONVERT(VLOOKUP(Table1[[#This Row],[JABATAN]],tbl_refJabatan,7,FALSE),"yr","day")-CONVERT(DATEDIF(M109,NOW(),"y"),"yr","day")))),"tgl SK salah"),"")</f>
        <v>62881.098911689813</v>
      </c>
      <c r="Y109" s="167" t="str">
        <f ca="1">IF(Table1[[#This Row],[TGL. PENSIUN (jabatan)]]&lt;&gt;0,TEXT(Table1[[#This Row],[TGL. PENSIUN (jabatan)]],"yyyy"),"")</f>
        <v>2072</v>
      </c>
      <c r="Z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Row],[JABATAN]],tbl_refJabatan,8,FALSE),"yr","day")-CONVERT(DATEDIF(H109,tglAcuan,"y"),"yr","day"))),(NOW()+(CONVERT(VLOOKUP(Table1[[#This Row],[JABATAN]],tbl_refJabatan,8,FALSE),"yr","day")-CONVERT(DATEDIF(H109,NOW(),"y"),"yr","day")))),"Usia Salah"),"")</f>
        <v>47540.598911689813</v>
      </c>
      <c r="AA109" s="167" t="str">
        <f ca="1">IF(Table1[[#This Row],[TGL.PENSIUN (usia )]]&lt;&gt;0,TEXT(Table1[[#This Row],[TGL.PENSIUN (usia )]],"yyyy"),"")</f>
        <v>2030</v>
      </c>
      <c r="AB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Row],[JABATAN]],tbl_refJabatan,9,FALSE),"yr","day")-CONVERT(DATEDIF(M109,tglAcuan,"y"),"yr","day"))),(NOW()+(CONVERT(VLOOKUP(Table1[[#This Row],[JABATAN]],tbl_refJabatan,9,FALSE),"yr","day")-CONVERT(DATEDIF(M109,NOW(),"y"),"yr","day")))),"tgl SK salah"),"")</f>
        <v>46444.848911689813</v>
      </c>
      <c r="AC109" s="167" t="str">
        <f ca="1">IF(Table1[[#This Row],[TGL. PENSIUN (jabatan )]]&lt;&gt;0,TEXT(Table1[[#This Row],[TGL. PENSIUN (jabatan )]],"yyyy"),"")</f>
        <v>2027</v>
      </c>
      <c r="AD1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" spans="1:30" s="53" customFormat="1" ht="21.75" customHeight="1" x14ac:dyDescent="0.25">
      <c r="A110" s="43">
        <f t="shared" si="3"/>
        <v>105</v>
      </c>
      <c r="B110" s="44" t="s">
        <v>37</v>
      </c>
      <c r="C110" s="44" t="s">
        <v>209</v>
      </c>
      <c r="D110" s="45" t="s">
        <v>63</v>
      </c>
      <c r="E110" s="285" t="s">
        <v>236</v>
      </c>
      <c r="F110" s="46" t="s">
        <v>41</v>
      </c>
      <c r="G110" s="46" t="s">
        <v>42</v>
      </c>
      <c r="H110" s="84">
        <v>23501</v>
      </c>
      <c r="I110" s="46"/>
      <c r="J110" s="81"/>
      <c r="K110" s="83" t="s">
        <v>93</v>
      </c>
      <c r="L110" s="83" t="s">
        <v>237</v>
      </c>
      <c r="M110" s="84">
        <v>37728</v>
      </c>
      <c r="N110" s="52" t="str">
        <f t="shared" ca="1" si="2"/>
        <v>59 Tahun 9 Bulan 23 hari</v>
      </c>
      <c r="O1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20 Tahun 10 Bulan 10 Hari </v>
      </c>
      <c r="P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Row],[JABATAN]],tbl_refJabatan,2,FALSE),"yr","day")-CONVERT(DATEDIF(H110,tglAcuan,"y"),"yr","day"))),(NOW()+(CONVERT(VLOOKUP(Table1[[#This Row],[JABATAN]],tbl_refJabatan,2,FALSE),"yr","day")-CONVERT(DATEDIF(H110,NOW(),"y"),"yr","day")))),"Usia Salah"),"")</f>
        <v>45714.348911689813</v>
      </c>
      <c r="Q110" s="167" t="str">
        <f ca="1">IF(Table1[[#This Row],[TGL. PENSIUN (usia)]]&lt;&gt;0,TEXT(Table1[[#This Row],[TGL. PENSIUN (usia)]],"yyyy"),"")</f>
        <v>2025</v>
      </c>
      <c r="R110" s="166">
        <f ca="1">IF(AND(Table1[[#This Row],[TGL. PENSIUN (usia)]]&lt;&gt;"",Table1[[#This Row],[TGL. PENSIUN (usia)]]&lt;&gt;"USIA SALAH"),IF(tglAcuan&lt;&gt;0,(INT(CONVERT(VLOOKUP(Table1[[#This Row],[JABATAN]],tbl_refJabatan,2,FALSE),"yr","day")-CONVERT(DATEDIF(H110,tglAcuan,"y"),"yr","day"))),(INT(CONVERT(VLOOKUP(Table1[[#This Row],[JABATAN]],tbl_refJabatan,2,FALSE),"yr","day")-CONVERT(DATEDIF(H110,NOW(),"y"),"yr","day")))),"")</f>
        <v>365</v>
      </c>
      <c r="S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Row],[JABATAN]],tbl_refJabatan,4,FALSE),"yr","day")-CONVERT(DATEDIF(H110,tglAcuan,"y"),"yr","day"))),(NOW()+(CONVERT(VLOOKUP(Table1[[#This Row],[JABATAN]],tbl_refJabatan,4,FALSE),"yr","day")-CONVERT(DATEDIF(H110,NOW(),"y"),"yr","day")))),"Usia Salah"),"")</f>
        <v>31104.348911689813</v>
      </c>
      <c r="T110" s="167" t="str">
        <f ca="1">IF(Table1[[#This Row],[TGL. PENSIUN ( usia )]]&lt;&gt;0,TEXT(Table1[[#This Row],[TGL. PENSIUN ( usia )]],"yyyy"),"")</f>
        <v>1985</v>
      </c>
      <c r="U110" s="166">
        <f ca="1">IF(AND(Table1[[#This Row],[TGL. PENSIUN (usia)]]&lt;&gt;"",Table1[[#This Row],[TGL. PENSIUN (usia)]]&lt;&gt;"USIA SALAH"),IF(tglAcuan&lt;&gt;0,(INT(CONVERT(VLOOKUP(Table1[[#This Row],[JABATAN]],tbl_refJabatan,4,FALSE),"yr","day")-CONVERT(DATEDIF(H110,tglAcuan,"y"),"yr","day"))),(INT(CONVERT(VLOOKUP(Table1[[#This Row],[JABATAN]],tbl_refJabatan,4,FALSE),"yr","day")-CONVERT(DATEDIF(H110,NOW(),"y"),"yr","day")))),"")</f>
        <v>-14245</v>
      </c>
      <c r="V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Row],[JABATAN]],tbl_refJabatan,6,FALSE),"yr","day")-CONVERT(DATEDIF(H110,tglAcuan,"y"),"yr","day"))),(NOW()+(CONVERT(VLOOKUP(Table1[[#This Row],[JABATAN]],tbl_refJabatan,6,FALSE),"yr","day")-CONVERT(DATEDIF(H110,NOW(),"y"),"yr","day")))),"Usia Salah"),"")</f>
        <v>23799.348911689813</v>
      </c>
      <c r="W110" s="167" t="str">
        <f ca="1">IF(Table1[[#This Row],[TGL.PENSIUN (usia)]]&lt;&gt;0,TEXT(Table1[[#This Row],[TGL.PENSIUN (usia)]],"yyyy"),"")</f>
        <v>1965</v>
      </c>
      <c r="X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Row],[JABATAN]],tbl_refJabatan,7,FALSE),"yr","day")-CONVERT(DATEDIF(M110,tglAcuan,"y"),"yr","day"))),(NOW()+(CONVERT(VLOOKUP(Table1[[#This Row],[JABATAN]],tbl_refJabatan,7,FALSE),"yr","day")-CONVERT(DATEDIF(M110,NOW(),"y"),"yr","day")))),"tgl SK salah"),"")</f>
        <v>59959.098911689813</v>
      </c>
      <c r="Y110" s="167" t="str">
        <f ca="1">IF(Table1[[#This Row],[TGL. PENSIUN (jabatan)]]&lt;&gt;0,TEXT(Table1[[#This Row],[TGL. PENSIUN (jabatan)]],"yyyy"),"")</f>
        <v>2064</v>
      </c>
      <c r="Z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Row],[JABATAN]],tbl_refJabatan,8,FALSE),"yr","day")-CONVERT(DATEDIF(H110,tglAcuan,"y"),"yr","day"))),(NOW()+(CONVERT(VLOOKUP(Table1[[#This Row],[JABATAN]],tbl_refJabatan,8,FALSE),"yr","day")-CONVERT(DATEDIF(H110,NOW(),"y"),"yr","day")))),"Usia Salah"),"")</f>
        <v>45714.348911689813</v>
      </c>
      <c r="AA110" s="167" t="str">
        <f ca="1">IF(Table1[[#This Row],[TGL.PENSIUN (usia )]]&lt;&gt;0,TEXT(Table1[[#This Row],[TGL.PENSIUN (usia )]],"yyyy"),"")</f>
        <v>2025</v>
      </c>
      <c r="AB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Row],[JABATAN]],tbl_refJabatan,9,FALSE),"yr","day")-CONVERT(DATEDIF(M110,tglAcuan,"y"),"yr","day"))),(NOW()+(CONVERT(VLOOKUP(Table1[[#This Row],[JABATAN]],tbl_refJabatan,9,FALSE),"yr","day")-CONVERT(DATEDIF(M110,NOW(),"y"),"yr","day")))),"tgl SK salah"),"")</f>
        <v>43522.848911689813</v>
      </c>
      <c r="AC110" s="167" t="str">
        <f ca="1">IF(Table1[[#This Row],[TGL. PENSIUN (jabatan )]]&lt;&gt;0,TEXT(Table1[[#This Row],[TGL. PENSIUN (jabatan )]],"yyyy"),"")</f>
        <v>2019</v>
      </c>
      <c r="AD1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" spans="1:30" s="53" customFormat="1" ht="21.75" customHeight="1" x14ac:dyDescent="0.25">
      <c r="A111" s="43">
        <f t="shared" si="3"/>
        <v>106</v>
      </c>
      <c r="B111" s="44" t="s">
        <v>37</v>
      </c>
      <c r="C111" s="44" t="s">
        <v>209</v>
      </c>
      <c r="D111" s="45" t="s">
        <v>63</v>
      </c>
      <c r="E111" s="285" t="s">
        <v>73</v>
      </c>
      <c r="F111" s="46" t="s">
        <v>41</v>
      </c>
      <c r="G111" s="46" t="s">
        <v>42</v>
      </c>
      <c r="H111" s="84">
        <v>25971</v>
      </c>
      <c r="I111" s="46"/>
      <c r="J111" s="81"/>
      <c r="K111" s="83" t="s">
        <v>43</v>
      </c>
      <c r="L111" s="83" t="s">
        <v>238</v>
      </c>
      <c r="M111" s="84">
        <v>39629</v>
      </c>
      <c r="N111" s="52" t="str">
        <f t="shared" ca="1" si="2"/>
        <v>53 Tahun 0 Bulan 20 hari</v>
      </c>
      <c r="O1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7 Bulan 28 Hari </v>
      </c>
      <c r="P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Row],[JABATAN]],tbl_refJabatan,2,FALSE),"yr","day")-CONVERT(DATEDIF(H111,tglAcuan,"y"),"yr","day"))),(NOW()+(CONVERT(VLOOKUP(Table1[[#This Row],[JABATAN]],tbl_refJabatan,2,FALSE),"yr","day")-CONVERT(DATEDIF(H111,NOW(),"y"),"yr","day")))),"Usia Salah"),"")</f>
        <v>47905.848911689813</v>
      </c>
      <c r="Q111" s="167" t="str">
        <f ca="1">IF(Table1[[#This Row],[TGL. PENSIUN (usia)]]&lt;&gt;0,TEXT(Table1[[#This Row],[TGL. PENSIUN (usia)]],"yyyy"),"")</f>
        <v>2031</v>
      </c>
      <c r="R111" s="166">
        <f ca="1">IF(AND(Table1[[#This Row],[TGL. PENSIUN (usia)]]&lt;&gt;"",Table1[[#This Row],[TGL. PENSIUN (usia)]]&lt;&gt;"USIA SALAH"),IF(tglAcuan&lt;&gt;0,(INT(CONVERT(VLOOKUP(Table1[[#This Row],[JABATAN]],tbl_refJabatan,2,FALSE),"yr","day")-CONVERT(DATEDIF(H111,tglAcuan,"y"),"yr","day"))),(INT(CONVERT(VLOOKUP(Table1[[#This Row],[JABATAN]],tbl_refJabatan,2,FALSE),"yr","day")-CONVERT(DATEDIF(H111,NOW(),"y"),"yr","day")))),"")</f>
        <v>2556</v>
      </c>
      <c r="S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Row],[JABATAN]],tbl_refJabatan,4,FALSE),"yr","day")-CONVERT(DATEDIF(H111,tglAcuan,"y"),"yr","day"))),(NOW()+(CONVERT(VLOOKUP(Table1[[#This Row],[JABATAN]],tbl_refJabatan,4,FALSE),"yr","day")-CONVERT(DATEDIF(H111,NOW(),"y"),"yr","day")))),"Usia Salah"),"")</f>
        <v>33295.848911689813</v>
      </c>
      <c r="T111" s="167" t="str">
        <f ca="1">IF(Table1[[#This Row],[TGL. PENSIUN ( usia )]]&lt;&gt;0,TEXT(Table1[[#This Row],[TGL. PENSIUN ( usia )]],"yyyy"),"")</f>
        <v>1991</v>
      </c>
      <c r="U111" s="166">
        <f ca="1">IF(AND(Table1[[#This Row],[TGL. PENSIUN (usia)]]&lt;&gt;"",Table1[[#This Row],[TGL. PENSIUN (usia)]]&lt;&gt;"USIA SALAH"),IF(tglAcuan&lt;&gt;0,(INT(CONVERT(VLOOKUP(Table1[[#This Row],[JABATAN]],tbl_refJabatan,4,FALSE),"yr","day")-CONVERT(DATEDIF(H111,tglAcuan,"y"),"yr","day"))),(INT(CONVERT(VLOOKUP(Table1[[#This Row],[JABATAN]],tbl_refJabatan,4,FALSE),"yr","day")-CONVERT(DATEDIF(H111,NOW(),"y"),"yr","day")))),"")</f>
        <v>-12054</v>
      </c>
      <c r="V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Row],[JABATAN]],tbl_refJabatan,6,FALSE),"yr","day")-CONVERT(DATEDIF(H111,tglAcuan,"y"),"yr","day"))),(NOW()+(CONVERT(VLOOKUP(Table1[[#This Row],[JABATAN]],tbl_refJabatan,6,FALSE),"yr","day")-CONVERT(DATEDIF(H111,NOW(),"y"),"yr","day")))),"Usia Salah"),"")</f>
        <v>25990.848911689813</v>
      </c>
      <c r="W111" s="167" t="str">
        <f ca="1">IF(Table1[[#This Row],[TGL.PENSIUN (usia)]]&lt;&gt;0,TEXT(Table1[[#This Row],[TGL.PENSIUN (usia)]],"yyyy"),"")</f>
        <v>1971</v>
      </c>
      <c r="X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Row],[JABATAN]],tbl_refJabatan,7,FALSE),"yr","day")-CONVERT(DATEDIF(M111,tglAcuan,"y"),"yr","day"))),(NOW()+(CONVERT(VLOOKUP(Table1[[#This Row],[JABATAN]],tbl_refJabatan,7,FALSE),"yr","day")-CONVERT(DATEDIF(M111,NOW(),"y"),"yr","day")))),"tgl SK salah"),"")</f>
        <v>61785.348911689813</v>
      </c>
      <c r="Y111" s="167" t="str">
        <f ca="1">IF(Table1[[#This Row],[TGL. PENSIUN (jabatan)]]&lt;&gt;0,TEXT(Table1[[#This Row],[TGL. PENSIUN (jabatan)]],"yyyy"),"")</f>
        <v>2069</v>
      </c>
      <c r="Z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Row],[JABATAN]],tbl_refJabatan,8,FALSE),"yr","day")-CONVERT(DATEDIF(H111,tglAcuan,"y"),"yr","day"))),(NOW()+(CONVERT(VLOOKUP(Table1[[#This Row],[JABATAN]],tbl_refJabatan,8,FALSE),"yr","day")-CONVERT(DATEDIF(H111,NOW(),"y"),"yr","day")))),"Usia Salah"),"")</f>
        <v>47905.848911689813</v>
      </c>
      <c r="AA111" s="167" t="str">
        <f ca="1">IF(Table1[[#This Row],[TGL.PENSIUN (usia )]]&lt;&gt;0,TEXT(Table1[[#This Row],[TGL.PENSIUN (usia )]],"yyyy"),"")</f>
        <v>2031</v>
      </c>
      <c r="AB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Row],[JABATAN]],tbl_refJabatan,9,FALSE),"yr","day")-CONVERT(DATEDIF(M111,tglAcuan,"y"),"yr","day"))),(NOW()+(CONVERT(VLOOKUP(Table1[[#This Row],[JABATAN]],tbl_refJabatan,9,FALSE),"yr","day")-CONVERT(DATEDIF(M111,NOW(),"y"),"yr","day")))),"tgl SK salah"),"")</f>
        <v>45349.098911689813</v>
      </c>
      <c r="AC111" s="167" t="str">
        <f ca="1">IF(Table1[[#This Row],[TGL. PENSIUN (jabatan )]]&lt;&gt;0,TEXT(Table1[[#This Row],[TGL. PENSIUN (jabatan )]],"yyyy"),"")</f>
        <v>2024</v>
      </c>
      <c r="AD1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2" spans="1:30" s="53" customFormat="1" ht="21.75" customHeight="1" x14ac:dyDescent="0.2">
      <c r="A112" s="43">
        <f t="shared" si="3"/>
        <v>107</v>
      </c>
      <c r="B112" s="44" t="s">
        <v>37</v>
      </c>
      <c r="C112" s="44" t="s">
        <v>209</v>
      </c>
      <c r="D112" s="45" t="s">
        <v>63</v>
      </c>
      <c r="E112" s="285" t="s">
        <v>239</v>
      </c>
      <c r="F112" s="46" t="s">
        <v>41</v>
      </c>
      <c r="G112" s="46" t="s">
        <v>42</v>
      </c>
      <c r="H112" s="82">
        <v>28716</v>
      </c>
      <c r="I112" s="46"/>
      <c r="J112" s="81"/>
      <c r="K112" s="83" t="s">
        <v>43</v>
      </c>
      <c r="L112" s="83" t="s">
        <v>240</v>
      </c>
      <c r="M112" s="84">
        <v>42276</v>
      </c>
      <c r="N112" s="52" t="str">
        <f t="shared" ca="1" si="2"/>
        <v>45 Tahun 6 Bulan 13 hari</v>
      </c>
      <c r="O1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29 Hari </v>
      </c>
      <c r="P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Row],[JABATAN]],tbl_refJabatan,2,FALSE),"yr","day")-CONVERT(DATEDIF(H112,tglAcuan,"y"),"yr","day"))),(NOW()+(CONVERT(VLOOKUP(Table1[[#This Row],[JABATAN]],tbl_refJabatan,2,FALSE),"yr","day")-CONVERT(DATEDIF(H112,NOW(),"y"),"yr","day")))),"Usia Salah"),"")</f>
        <v>50827.848911689813</v>
      </c>
      <c r="Q112" s="167" t="str">
        <f ca="1">IF(Table1[[#This Row],[TGL. PENSIUN (usia)]]&lt;&gt;0,TEXT(Table1[[#This Row],[TGL. PENSIUN (usia)]],"yyyy"),"")</f>
        <v>2039</v>
      </c>
      <c r="R112" s="166">
        <f ca="1">IF(AND(Table1[[#This Row],[TGL. PENSIUN (usia)]]&lt;&gt;"",Table1[[#This Row],[TGL. PENSIUN (usia)]]&lt;&gt;"USIA SALAH"),IF(tglAcuan&lt;&gt;0,(INT(CONVERT(VLOOKUP(Table1[[#This Row],[JABATAN]],tbl_refJabatan,2,FALSE),"yr","day")-CONVERT(DATEDIF(H112,tglAcuan,"y"),"yr","day"))),(INT(CONVERT(VLOOKUP(Table1[[#This Row],[JABATAN]],tbl_refJabatan,2,FALSE),"yr","day")-CONVERT(DATEDIF(H112,NOW(),"y"),"yr","day")))),"")</f>
        <v>5478</v>
      </c>
      <c r="S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Row],[JABATAN]],tbl_refJabatan,4,FALSE),"yr","day")-CONVERT(DATEDIF(H112,tglAcuan,"y"),"yr","day"))),(NOW()+(CONVERT(VLOOKUP(Table1[[#This Row],[JABATAN]],tbl_refJabatan,4,FALSE),"yr","day")-CONVERT(DATEDIF(H112,NOW(),"y"),"yr","day")))),"Usia Salah"),"")</f>
        <v>36217.848911689813</v>
      </c>
      <c r="T112" s="167" t="str">
        <f ca="1">IF(Table1[[#This Row],[TGL. PENSIUN ( usia )]]&lt;&gt;0,TEXT(Table1[[#This Row],[TGL. PENSIUN ( usia )]],"yyyy"),"")</f>
        <v>1999</v>
      </c>
      <c r="U112" s="166">
        <f ca="1">IF(AND(Table1[[#This Row],[TGL. PENSIUN (usia)]]&lt;&gt;"",Table1[[#This Row],[TGL. PENSIUN (usia)]]&lt;&gt;"USIA SALAH"),IF(tglAcuan&lt;&gt;0,(INT(CONVERT(VLOOKUP(Table1[[#This Row],[JABATAN]],tbl_refJabatan,4,FALSE),"yr","day")-CONVERT(DATEDIF(H112,tglAcuan,"y"),"yr","day"))),(INT(CONVERT(VLOOKUP(Table1[[#This Row],[JABATAN]],tbl_refJabatan,4,FALSE),"yr","day")-CONVERT(DATEDIF(H112,NOW(),"y"),"yr","day")))),"")</f>
        <v>-9132</v>
      </c>
      <c r="V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Row],[JABATAN]],tbl_refJabatan,6,FALSE),"yr","day")-CONVERT(DATEDIF(H112,tglAcuan,"y"),"yr","day"))),(NOW()+(CONVERT(VLOOKUP(Table1[[#This Row],[JABATAN]],tbl_refJabatan,6,FALSE),"yr","day")-CONVERT(DATEDIF(H112,NOW(),"y"),"yr","day")))),"Usia Salah"),"")</f>
        <v>28912.848911689813</v>
      </c>
      <c r="W112" s="167" t="str">
        <f ca="1">IF(Table1[[#This Row],[TGL.PENSIUN (usia)]]&lt;&gt;0,TEXT(Table1[[#This Row],[TGL.PENSIUN (usia)]],"yyyy"),"")</f>
        <v>1979</v>
      </c>
      <c r="X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Row],[JABATAN]],tbl_refJabatan,7,FALSE),"yr","day")-CONVERT(DATEDIF(M112,tglAcuan,"y"),"yr","day"))),(NOW()+(CONVERT(VLOOKUP(Table1[[#This Row],[JABATAN]],tbl_refJabatan,7,FALSE),"yr","day")-CONVERT(DATEDIF(M112,NOW(),"y"),"yr","day")))),"tgl SK salah"),"")</f>
        <v>64342.098911689813</v>
      </c>
      <c r="Y112" s="167" t="str">
        <f ca="1">IF(Table1[[#This Row],[TGL. PENSIUN (jabatan)]]&lt;&gt;0,TEXT(Table1[[#This Row],[TGL. PENSIUN (jabatan)]],"yyyy"),"")</f>
        <v>2076</v>
      </c>
      <c r="Z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Row],[JABATAN]],tbl_refJabatan,8,FALSE),"yr","day")-CONVERT(DATEDIF(H112,tglAcuan,"y"),"yr","day"))),(NOW()+(CONVERT(VLOOKUP(Table1[[#This Row],[JABATAN]],tbl_refJabatan,8,FALSE),"yr","day")-CONVERT(DATEDIF(H112,NOW(),"y"),"yr","day")))),"Usia Salah"),"")</f>
        <v>50827.848911689813</v>
      </c>
      <c r="AA112" s="167" t="str">
        <f ca="1">IF(Table1[[#This Row],[TGL.PENSIUN (usia )]]&lt;&gt;0,TEXT(Table1[[#This Row],[TGL.PENSIUN (usia )]],"yyyy"),"")</f>
        <v>2039</v>
      </c>
      <c r="AB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Row],[JABATAN]],tbl_refJabatan,9,FALSE),"yr","day")-CONVERT(DATEDIF(M112,tglAcuan,"y"),"yr","day"))),(NOW()+(CONVERT(VLOOKUP(Table1[[#This Row],[JABATAN]],tbl_refJabatan,9,FALSE),"yr","day")-CONVERT(DATEDIF(M112,NOW(),"y"),"yr","day")))),"tgl SK salah"),"")</f>
        <v>47905.848911689813</v>
      </c>
      <c r="AC112" s="167" t="str">
        <f ca="1">IF(Table1[[#This Row],[TGL. PENSIUN (jabatan )]]&lt;&gt;0,TEXT(Table1[[#This Row],[TGL. PENSIUN (jabatan )]],"yyyy"),"")</f>
        <v>2031</v>
      </c>
      <c r="AD1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" spans="1:30" s="53" customFormat="1" ht="21.75" customHeight="1" x14ac:dyDescent="0.25">
      <c r="A113" s="43">
        <f t="shared" si="3"/>
        <v>108</v>
      </c>
      <c r="B113" s="44" t="s">
        <v>37</v>
      </c>
      <c r="C113" s="44" t="s">
        <v>209</v>
      </c>
      <c r="D113" s="45" t="s">
        <v>63</v>
      </c>
      <c r="E113" s="285" t="s">
        <v>241</v>
      </c>
      <c r="F113" s="46" t="s">
        <v>41</v>
      </c>
      <c r="G113" s="46" t="s">
        <v>42</v>
      </c>
      <c r="H113" s="84">
        <v>31877</v>
      </c>
      <c r="I113" s="46"/>
      <c r="J113" s="81"/>
      <c r="K113" s="83" t="s">
        <v>43</v>
      </c>
      <c r="L113" s="83" t="s">
        <v>242</v>
      </c>
      <c r="M113" s="84">
        <v>42366</v>
      </c>
      <c r="N113" s="52" t="str">
        <f t="shared" ca="1" si="2"/>
        <v>36 Tahun 10 Bulan 17 hari</v>
      </c>
      <c r="O1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 Bulan 30 Hari </v>
      </c>
      <c r="P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Row],[JABATAN]],tbl_refJabatan,2,FALSE),"yr","day")-CONVERT(DATEDIF(H113,tglAcuan,"y"),"yr","day"))),(NOW()+(CONVERT(VLOOKUP(Table1[[#This Row],[JABATAN]],tbl_refJabatan,2,FALSE),"yr","day")-CONVERT(DATEDIF(H113,NOW(),"y"),"yr","day")))),"Usia Salah"),"")</f>
        <v>54115.098911689813</v>
      </c>
      <c r="Q113" s="167" t="str">
        <f ca="1">IF(Table1[[#This Row],[TGL. PENSIUN (usia)]]&lt;&gt;0,TEXT(Table1[[#This Row],[TGL. PENSIUN (usia)]],"yyyy"),"")</f>
        <v>2048</v>
      </c>
      <c r="R113" s="166">
        <f ca="1">IF(AND(Table1[[#This Row],[TGL. PENSIUN (usia)]]&lt;&gt;"",Table1[[#This Row],[TGL. PENSIUN (usia)]]&lt;&gt;"USIA SALAH"),IF(tglAcuan&lt;&gt;0,(INT(CONVERT(VLOOKUP(Table1[[#This Row],[JABATAN]],tbl_refJabatan,2,FALSE),"yr","day")-CONVERT(DATEDIF(H113,tglAcuan,"y"),"yr","day"))),(INT(CONVERT(VLOOKUP(Table1[[#This Row],[JABATAN]],tbl_refJabatan,2,FALSE),"yr","day")-CONVERT(DATEDIF(H113,NOW(),"y"),"yr","day")))),"")</f>
        <v>8766</v>
      </c>
      <c r="S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Row],[JABATAN]],tbl_refJabatan,4,FALSE),"yr","day")-CONVERT(DATEDIF(H113,tglAcuan,"y"),"yr","day"))),(NOW()+(CONVERT(VLOOKUP(Table1[[#This Row],[JABATAN]],tbl_refJabatan,4,FALSE),"yr","day")-CONVERT(DATEDIF(H113,NOW(),"y"),"yr","day")))),"Usia Salah"),"")</f>
        <v>39505.098911689813</v>
      </c>
      <c r="T113" s="167" t="str">
        <f ca="1">IF(Table1[[#This Row],[TGL. PENSIUN ( usia )]]&lt;&gt;0,TEXT(Table1[[#This Row],[TGL. PENSIUN ( usia )]],"yyyy"),"")</f>
        <v>2008</v>
      </c>
      <c r="U113" s="166">
        <f ca="1">IF(AND(Table1[[#This Row],[TGL. PENSIUN (usia)]]&lt;&gt;"",Table1[[#This Row],[TGL. PENSIUN (usia)]]&lt;&gt;"USIA SALAH"),IF(tglAcuan&lt;&gt;0,(INT(CONVERT(VLOOKUP(Table1[[#This Row],[JABATAN]],tbl_refJabatan,4,FALSE),"yr","day")-CONVERT(DATEDIF(H113,tglAcuan,"y"),"yr","day"))),(INT(CONVERT(VLOOKUP(Table1[[#This Row],[JABATAN]],tbl_refJabatan,4,FALSE),"yr","day")-CONVERT(DATEDIF(H113,NOW(),"y"),"yr","day")))),"")</f>
        <v>-5844</v>
      </c>
      <c r="V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Row],[JABATAN]],tbl_refJabatan,6,FALSE),"yr","day")-CONVERT(DATEDIF(H113,tglAcuan,"y"),"yr","day"))),(NOW()+(CONVERT(VLOOKUP(Table1[[#This Row],[JABATAN]],tbl_refJabatan,6,FALSE),"yr","day")-CONVERT(DATEDIF(H113,NOW(),"y"),"yr","day")))),"Usia Salah"),"")</f>
        <v>32200.098911689813</v>
      </c>
      <c r="W113" s="167" t="str">
        <f ca="1">IF(Table1[[#This Row],[TGL.PENSIUN (usia)]]&lt;&gt;0,TEXT(Table1[[#This Row],[TGL.PENSIUN (usia)]],"yyyy"),"")</f>
        <v>1988</v>
      </c>
      <c r="X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Row],[JABATAN]],tbl_refJabatan,7,FALSE),"yr","day")-CONVERT(DATEDIF(M113,tglAcuan,"y"),"yr","day"))),(NOW()+(CONVERT(VLOOKUP(Table1[[#This Row],[JABATAN]],tbl_refJabatan,7,FALSE),"yr","day")-CONVERT(DATEDIF(M113,NOW(),"y"),"yr","day")))),"tgl SK salah"),"")</f>
        <v>64342.098911689813</v>
      </c>
      <c r="Y113" s="167" t="str">
        <f ca="1">IF(Table1[[#This Row],[TGL. PENSIUN (jabatan)]]&lt;&gt;0,TEXT(Table1[[#This Row],[TGL. PENSIUN (jabatan)]],"yyyy"),"")</f>
        <v>2076</v>
      </c>
      <c r="Z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Row],[JABATAN]],tbl_refJabatan,8,FALSE),"yr","day")-CONVERT(DATEDIF(H113,tglAcuan,"y"),"yr","day"))),(NOW()+(CONVERT(VLOOKUP(Table1[[#This Row],[JABATAN]],tbl_refJabatan,8,FALSE),"yr","day")-CONVERT(DATEDIF(H113,NOW(),"y"),"yr","day")))),"Usia Salah"),"")</f>
        <v>54115.098911689813</v>
      </c>
      <c r="AA113" s="167" t="str">
        <f ca="1">IF(Table1[[#This Row],[TGL.PENSIUN (usia )]]&lt;&gt;0,TEXT(Table1[[#This Row],[TGL.PENSIUN (usia )]],"yyyy"),"")</f>
        <v>2048</v>
      </c>
      <c r="AB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Row],[JABATAN]],tbl_refJabatan,9,FALSE),"yr","day")-CONVERT(DATEDIF(M113,tglAcuan,"y"),"yr","day"))),(NOW()+(CONVERT(VLOOKUP(Table1[[#This Row],[JABATAN]],tbl_refJabatan,9,FALSE),"yr","day")-CONVERT(DATEDIF(M113,NOW(),"y"),"yr","day")))),"tgl SK salah"),"")</f>
        <v>47905.848911689813</v>
      </c>
      <c r="AC113" s="167" t="str">
        <f ca="1">IF(Table1[[#This Row],[TGL. PENSIUN (jabatan )]]&lt;&gt;0,TEXT(Table1[[#This Row],[TGL. PENSIUN (jabatan )]],"yyyy"),"")</f>
        <v>2031</v>
      </c>
      <c r="AD1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" spans="1:30" s="53" customFormat="1" ht="21.75" customHeight="1" x14ac:dyDescent="0.2">
      <c r="A114" s="43">
        <f t="shared" si="3"/>
        <v>109</v>
      </c>
      <c r="B114" s="44" t="s">
        <v>37</v>
      </c>
      <c r="C114" s="44" t="s">
        <v>209</v>
      </c>
      <c r="D114" s="45" t="s">
        <v>63</v>
      </c>
      <c r="E114" s="285" t="s">
        <v>243</v>
      </c>
      <c r="F114" s="46" t="s">
        <v>41</v>
      </c>
      <c r="G114" s="46" t="s">
        <v>42</v>
      </c>
      <c r="H114" s="82">
        <v>27674</v>
      </c>
      <c r="I114" s="46"/>
      <c r="J114" s="81"/>
      <c r="K114" s="83" t="s">
        <v>43</v>
      </c>
      <c r="L114" s="83" t="s">
        <v>244</v>
      </c>
      <c r="M114" s="84">
        <v>41232</v>
      </c>
      <c r="N114" s="52" t="str">
        <f t="shared" ca="1" si="2"/>
        <v>48 Tahun 4 Bulan 20 hari</v>
      </c>
      <c r="O1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8 Hari </v>
      </c>
      <c r="P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Row],[JABATAN]],tbl_refJabatan,2,FALSE),"yr","day")-CONVERT(DATEDIF(H114,tglAcuan,"y"),"yr","day"))),(NOW()+(CONVERT(VLOOKUP(Table1[[#This Row],[JABATAN]],tbl_refJabatan,2,FALSE),"yr","day")-CONVERT(DATEDIF(H114,NOW(),"y"),"yr","day")))),"Usia Salah"),"")</f>
        <v>49732.098911689813</v>
      </c>
      <c r="Q114" s="167" t="str">
        <f ca="1">IF(Table1[[#This Row],[TGL. PENSIUN (usia)]]&lt;&gt;0,TEXT(Table1[[#This Row],[TGL. PENSIUN (usia)]],"yyyy"),"")</f>
        <v>2036</v>
      </c>
      <c r="R114" s="166">
        <f ca="1">IF(AND(Table1[[#This Row],[TGL. PENSIUN (usia)]]&lt;&gt;"",Table1[[#This Row],[TGL. PENSIUN (usia)]]&lt;&gt;"USIA SALAH"),IF(tglAcuan&lt;&gt;0,(INT(CONVERT(VLOOKUP(Table1[[#This Row],[JABATAN]],tbl_refJabatan,2,FALSE),"yr","day")-CONVERT(DATEDIF(H114,tglAcuan,"y"),"yr","day"))),(INT(CONVERT(VLOOKUP(Table1[[#This Row],[JABATAN]],tbl_refJabatan,2,FALSE),"yr","day")-CONVERT(DATEDIF(H114,NOW(),"y"),"yr","day")))),"")</f>
        <v>4383</v>
      </c>
      <c r="S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Row],[JABATAN]],tbl_refJabatan,4,FALSE),"yr","day")-CONVERT(DATEDIF(H114,tglAcuan,"y"),"yr","day"))),(NOW()+(CONVERT(VLOOKUP(Table1[[#This Row],[JABATAN]],tbl_refJabatan,4,FALSE),"yr","day")-CONVERT(DATEDIF(H114,NOW(),"y"),"yr","day")))),"Usia Salah"),"")</f>
        <v>35122.098911689813</v>
      </c>
      <c r="T114" s="167" t="str">
        <f ca="1">IF(Table1[[#This Row],[TGL. PENSIUN ( usia )]]&lt;&gt;0,TEXT(Table1[[#This Row],[TGL. PENSIUN ( usia )]],"yyyy"),"")</f>
        <v>1996</v>
      </c>
      <c r="U114" s="166">
        <f ca="1">IF(AND(Table1[[#This Row],[TGL. PENSIUN (usia)]]&lt;&gt;"",Table1[[#This Row],[TGL. PENSIUN (usia)]]&lt;&gt;"USIA SALAH"),IF(tglAcuan&lt;&gt;0,(INT(CONVERT(VLOOKUP(Table1[[#This Row],[JABATAN]],tbl_refJabatan,4,FALSE),"yr","day")-CONVERT(DATEDIF(H114,tglAcuan,"y"),"yr","day"))),(INT(CONVERT(VLOOKUP(Table1[[#This Row],[JABATAN]],tbl_refJabatan,4,FALSE),"yr","day")-CONVERT(DATEDIF(H114,NOW(),"y"),"yr","day")))),"")</f>
        <v>-10227</v>
      </c>
      <c r="V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Row],[JABATAN]],tbl_refJabatan,6,FALSE),"yr","day")-CONVERT(DATEDIF(H114,tglAcuan,"y"),"yr","day"))),(NOW()+(CONVERT(VLOOKUP(Table1[[#This Row],[JABATAN]],tbl_refJabatan,6,FALSE),"yr","day")-CONVERT(DATEDIF(H114,NOW(),"y"),"yr","day")))),"Usia Salah"),"")</f>
        <v>27817.098911689813</v>
      </c>
      <c r="W114" s="167" t="str">
        <f ca="1">IF(Table1[[#This Row],[TGL.PENSIUN (usia)]]&lt;&gt;0,TEXT(Table1[[#This Row],[TGL.PENSIUN (usia)]],"yyyy"),"")</f>
        <v>1976</v>
      </c>
      <c r="X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Row],[JABATAN]],tbl_refJabatan,7,FALSE),"yr","day")-CONVERT(DATEDIF(M114,tglAcuan,"y"),"yr","day"))),(NOW()+(CONVERT(VLOOKUP(Table1[[#This Row],[JABATAN]],tbl_refJabatan,7,FALSE),"yr","day")-CONVERT(DATEDIF(M114,NOW(),"y"),"yr","day")))),"tgl SK salah"),"")</f>
        <v>63246.348911689813</v>
      </c>
      <c r="Y114" s="167" t="str">
        <f ca="1">IF(Table1[[#This Row],[TGL. PENSIUN (jabatan)]]&lt;&gt;0,TEXT(Table1[[#This Row],[TGL. PENSIUN (jabatan)]],"yyyy"),"")</f>
        <v>2073</v>
      </c>
      <c r="Z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Row],[JABATAN]],tbl_refJabatan,8,FALSE),"yr","day")-CONVERT(DATEDIF(H114,tglAcuan,"y"),"yr","day"))),(NOW()+(CONVERT(VLOOKUP(Table1[[#This Row],[JABATAN]],tbl_refJabatan,8,FALSE),"yr","day")-CONVERT(DATEDIF(H114,NOW(),"y"),"yr","day")))),"Usia Salah"),"")</f>
        <v>49732.098911689813</v>
      </c>
      <c r="AA114" s="167" t="str">
        <f ca="1">IF(Table1[[#This Row],[TGL.PENSIUN (usia )]]&lt;&gt;0,TEXT(Table1[[#This Row],[TGL.PENSIUN (usia )]],"yyyy"),"")</f>
        <v>2036</v>
      </c>
      <c r="AB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Row],[JABATAN]],tbl_refJabatan,9,FALSE),"yr","day")-CONVERT(DATEDIF(M114,tglAcuan,"y"),"yr","day"))),(NOW()+(CONVERT(VLOOKUP(Table1[[#This Row],[JABATAN]],tbl_refJabatan,9,FALSE),"yr","day")-CONVERT(DATEDIF(M114,NOW(),"y"),"yr","day")))),"tgl SK salah"),"")</f>
        <v>46810.098911689813</v>
      </c>
      <c r="AC114" s="167" t="str">
        <f ca="1">IF(Table1[[#This Row],[TGL. PENSIUN (jabatan )]]&lt;&gt;0,TEXT(Table1[[#This Row],[TGL. PENSIUN (jabatan )]],"yyyy"),"")</f>
        <v>2028</v>
      </c>
      <c r="AD1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" spans="1:30" s="53" customFormat="1" ht="21.75" customHeight="1" x14ac:dyDescent="0.2">
      <c r="A115" s="43">
        <f t="shared" si="3"/>
        <v>110</v>
      </c>
      <c r="B115" s="44" t="s">
        <v>37</v>
      </c>
      <c r="C115" s="44" t="s">
        <v>209</v>
      </c>
      <c r="D115" s="45" t="s">
        <v>63</v>
      </c>
      <c r="E115" s="285" t="s">
        <v>245</v>
      </c>
      <c r="F115" s="46" t="s">
        <v>41</v>
      </c>
      <c r="G115" s="46" t="s">
        <v>42</v>
      </c>
      <c r="H115" s="82">
        <v>32997</v>
      </c>
      <c r="I115" s="46"/>
      <c r="J115" s="81"/>
      <c r="K115" s="63" t="s">
        <v>56</v>
      </c>
      <c r="L115" s="83" t="s">
        <v>246</v>
      </c>
      <c r="M115" s="84">
        <v>41907</v>
      </c>
      <c r="N115" s="52" t="str">
        <f t="shared" ca="1" si="2"/>
        <v>33 Tahun 9 Bulan 23 hari</v>
      </c>
      <c r="O1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5 Bulan 2 Hari </v>
      </c>
      <c r="P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Row],[JABATAN]],tbl_refJabatan,2,FALSE),"yr","day")-CONVERT(DATEDIF(H115,tglAcuan,"y"),"yr","day"))),(NOW()+(CONVERT(VLOOKUP(Table1[[#This Row],[JABATAN]],tbl_refJabatan,2,FALSE),"yr","day")-CONVERT(DATEDIF(H115,NOW(),"y"),"yr","day")))),"Usia Salah"),"")</f>
        <v>55210.848911689813</v>
      </c>
      <c r="Q115" s="167" t="str">
        <f ca="1">IF(Table1[[#This Row],[TGL. PENSIUN (usia)]]&lt;&gt;0,TEXT(Table1[[#This Row],[TGL. PENSIUN (usia)]],"yyyy"),"")</f>
        <v>2051</v>
      </c>
      <c r="R115" s="166">
        <f ca="1">IF(AND(Table1[[#This Row],[TGL. PENSIUN (usia)]]&lt;&gt;"",Table1[[#This Row],[TGL. PENSIUN (usia)]]&lt;&gt;"USIA SALAH"),IF(tglAcuan&lt;&gt;0,(INT(CONVERT(VLOOKUP(Table1[[#This Row],[JABATAN]],tbl_refJabatan,2,FALSE),"yr","day")-CONVERT(DATEDIF(H115,tglAcuan,"y"),"yr","day"))),(INT(CONVERT(VLOOKUP(Table1[[#This Row],[JABATAN]],tbl_refJabatan,2,FALSE),"yr","day")-CONVERT(DATEDIF(H115,NOW(),"y"),"yr","day")))),"")</f>
        <v>9861</v>
      </c>
      <c r="S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Row],[JABATAN]],tbl_refJabatan,4,FALSE),"yr","day")-CONVERT(DATEDIF(H115,tglAcuan,"y"),"yr","day"))),(NOW()+(CONVERT(VLOOKUP(Table1[[#This Row],[JABATAN]],tbl_refJabatan,4,FALSE),"yr","day")-CONVERT(DATEDIF(H115,NOW(),"y"),"yr","day")))),"Usia Salah"),"")</f>
        <v>40600.848911689813</v>
      </c>
      <c r="T115" s="167" t="str">
        <f ca="1">IF(Table1[[#This Row],[TGL. PENSIUN ( usia )]]&lt;&gt;0,TEXT(Table1[[#This Row],[TGL. PENSIUN ( usia )]],"yyyy"),"")</f>
        <v>2011</v>
      </c>
      <c r="U115" s="166">
        <f ca="1">IF(AND(Table1[[#This Row],[TGL. PENSIUN (usia)]]&lt;&gt;"",Table1[[#This Row],[TGL. PENSIUN (usia)]]&lt;&gt;"USIA SALAH"),IF(tglAcuan&lt;&gt;0,(INT(CONVERT(VLOOKUP(Table1[[#This Row],[JABATAN]],tbl_refJabatan,4,FALSE),"yr","day")-CONVERT(DATEDIF(H115,tglAcuan,"y"),"yr","day"))),(INT(CONVERT(VLOOKUP(Table1[[#This Row],[JABATAN]],tbl_refJabatan,4,FALSE),"yr","day")-CONVERT(DATEDIF(H115,NOW(),"y"),"yr","day")))),"")</f>
        <v>-4749</v>
      </c>
      <c r="V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Row],[JABATAN]],tbl_refJabatan,6,FALSE),"yr","day")-CONVERT(DATEDIF(H115,tglAcuan,"y"),"yr","day"))),(NOW()+(CONVERT(VLOOKUP(Table1[[#This Row],[JABATAN]],tbl_refJabatan,6,FALSE),"yr","day")-CONVERT(DATEDIF(H115,NOW(),"y"),"yr","day")))),"Usia Salah"),"")</f>
        <v>33295.848911689813</v>
      </c>
      <c r="W115" s="167" t="str">
        <f ca="1">IF(Table1[[#This Row],[TGL.PENSIUN (usia)]]&lt;&gt;0,TEXT(Table1[[#This Row],[TGL.PENSIUN (usia)]],"yyyy"),"")</f>
        <v>1991</v>
      </c>
      <c r="X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Row],[JABATAN]],tbl_refJabatan,7,FALSE),"yr","day")-CONVERT(DATEDIF(M115,tglAcuan,"y"),"yr","day"))),(NOW()+(CONVERT(VLOOKUP(Table1[[#This Row],[JABATAN]],tbl_refJabatan,7,FALSE),"yr","day")-CONVERT(DATEDIF(M115,NOW(),"y"),"yr","day")))),"tgl SK salah"),"")</f>
        <v>63976.848911689813</v>
      </c>
      <c r="Y115" s="167" t="str">
        <f ca="1">IF(Table1[[#This Row],[TGL. PENSIUN (jabatan)]]&lt;&gt;0,TEXT(Table1[[#This Row],[TGL. PENSIUN (jabatan)]],"yyyy"),"")</f>
        <v>2075</v>
      </c>
      <c r="Z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Row],[JABATAN]],tbl_refJabatan,8,FALSE),"yr","day")-CONVERT(DATEDIF(H115,tglAcuan,"y"),"yr","day"))),(NOW()+(CONVERT(VLOOKUP(Table1[[#This Row],[JABATAN]],tbl_refJabatan,8,FALSE),"yr","day")-CONVERT(DATEDIF(H115,NOW(),"y"),"yr","day")))),"Usia Salah"),"")</f>
        <v>55210.848911689813</v>
      </c>
      <c r="AA115" s="167" t="str">
        <f ca="1">IF(Table1[[#This Row],[TGL.PENSIUN (usia )]]&lt;&gt;0,TEXT(Table1[[#This Row],[TGL.PENSIUN (usia )]],"yyyy"),"")</f>
        <v>2051</v>
      </c>
      <c r="AB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Row],[JABATAN]],tbl_refJabatan,9,FALSE),"yr","day")-CONVERT(DATEDIF(M115,tglAcuan,"y"),"yr","day"))),(NOW()+(CONVERT(VLOOKUP(Table1[[#This Row],[JABATAN]],tbl_refJabatan,9,FALSE),"yr","day")-CONVERT(DATEDIF(M115,NOW(),"y"),"yr","day")))),"tgl SK salah"),"")</f>
        <v>47540.598911689813</v>
      </c>
      <c r="AC115" s="167" t="str">
        <f ca="1">IF(Table1[[#This Row],[TGL. PENSIUN (jabatan )]]&lt;&gt;0,TEXT(Table1[[#This Row],[TGL. PENSIUN (jabatan )]],"yyyy"),"")</f>
        <v>2030</v>
      </c>
      <c r="AD1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" spans="1:30" s="53" customFormat="1" ht="21.75" customHeight="1" x14ac:dyDescent="0.25">
      <c r="A116" s="43">
        <f t="shared" si="3"/>
        <v>111</v>
      </c>
      <c r="B116" s="44" t="s">
        <v>37</v>
      </c>
      <c r="C116" s="44" t="s">
        <v>209</v>
      </c>
      <c r="D116" s="45" t="s">
        <v>63</v>
      </c>
      <c r="E116" s="285" t="s">
        <v>247</v>
      </c>
      <c r="F116" s="46" t="s">
        <v>41</v>
      </c>
      <c r="G116" s="46" t="s">
        <v>42</v>
      </c>
      <c r="H116" s="84">
        <v>30241</v>
      </c>
      <c r="I116" s="46"/>
      <c r="J116" s="81"/>
      <c r="K116" s="83" t="s">
        <v>43</v>
      </c>
      <c r="L116" s="83" t="s">
        <v>248</v>
      </c>
      <c r="M116" s="84">
        <v>44336</v>
      </c>
      <c r="N116" s="52" t="str">
        <f t="shared" ca="1" si="2"/>
        <v>41 Tahun 4 Bulan 10 hari</v>
      </c>
      <c r="O1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9 Bulan 7 Hari </v>
      </c>
      <c r="P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Row],[JABATAN]],tbl_refJabatan,2,FALSE),"yr","day")-CONVERT(DATEDIF(H116,tglAcuan,"y"),"yr","day"))),(NOW()+(CONVERT(VLOOKUP(Table1[[#This Row],[JABATAN]],tbl_refJabatan,2,FALSE),"yr","day")-CONVERT(DATEDIF(H116,NOW(),"y"),"yr","day")))),"Usia Salah"),"")</f>
        <v>52288.848911689813</v>
      </c>
      <c r="Q116" s="167" t="str">
        <f ca="1">IF(Table1[[#This Row],[TGL. PENSIUN (usia)]]&lt;&gt;0,TEXT(Table1[[#This Row],[TGL. PENSIUN (usia)]],"yyyy"),"")</f>
        <v>2043</v>
      </c>
      <c r="R116" s="166">
        <f ca="1">IF(AND(Table1[[#This Row],[TGL. PENSIUN (usia)]]&lt;&gt;"",Table1[[#This Row],[TGL. PENSIUN (usia)]]&lt;&gt;"USIA SALAH"),IF(tglAcuan&lt;&gt;0,(INT(CONVERT(VLOOKUP(Table1[[#This Row],[JABATAN]],tbl_refJabatan,2,FALSE),"yr","day")-CONVERT(DATEDIF(H116,tglAcuan,"y"),"yr","day"))),(INT(CONVERT(VLOOKUP(Table1[[#This Row],[JABATAN]],tbl_refJabatan,2,FALSE),"yr","day")-CONVERT(DATEDIF(H116,NOW(),"y"),"yr","day")))),"")</f>
        <v>6939</v>
      </c>
      <c r="S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Row],[JABATAN]],tbl_refJabatan,4,FALSE),"yr","day")-CONVERT(DATEDIF(H116,tglAcuan,"y"),"yr","day"))),(NOW()+(CONVERT(VLOOKUP(Table1[[#This Row],[JABATAN]],tbl_refJabatan,4,FALSE),"yr","day")-CONVERT(DATEDIF(H116,NOW(),"y"),"yr","day")))),"Usia Salah"),"")</f>
        <v>37678.848911689813</v>
      </c>
      <c r="T116" s="167" t="str">
        <f ca="1">IF(Table1[[#This Row],[TGL. PENSIUN ( usia )]]&lt;&gt;0,TEXT(Table1[[#This Row],[TGL. PENSIUN ( usia )]],"yyyy"),"")</f>
        <v>2003</v>
      </c>
      <c r="U116" s="166">
        <f ca="1">IF(AND(Table1[[#This Row],[TGL. PENSIUN (usia)]]&lt;&gt;"",Table1[[#This Row],[TGL. PENSIUN (usia)]]&lt;&gt;"USIA SALAH"),IF(tglAcuan&lt;&gt;0,(INT(CONVERT(VLOOKUP(Table1[[#This Row],[JABATAN]],tbl_refJabatan,4,FALSE),"yr","day")-CONVERT(DATEDIF(H116,tglAcuan,"y"),"yr","day"))),(INT(CONVERT(VLOOKUP(Table1[[#This Row],[JABATAN]],tbl_refJabatan,4,FALSE),"yr","day")-CONVERT(DATEDIF(H116,NOW(),"y"),"yr","day")))),"")</f>
        <v>-7671</v>
      </c>
      <c r="V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Row],[JABATAN]],tbl_refJabatan,6,FALSE),"yr","day")-CONVERT(DATEDIF(H116,tglAcuan,"y"),"yr","day"))),(NOW()+(CONVERT(VLOOKUP(Table1[[#This Row],[JABATAN]],tbl_refJabatan,6,FALSE),"yr","day")-CONVERT(DATEDIF(H116,NOW(),"y"),"yr","day")))),"Usia Salah"),"")</f>
        <v>30373.848911689813</v>
      </c>
      <c r="W116" s="167" t="str">
        <f ca="1">IF(Table1[[#This Row],[TGL.PENSIUN (usia)]]&lt;&gt;0,TEXT(Table1[[#This Row],[TGL.PENSIUN (usia)]],"yyyy"),"")</f>
        <v>1983</v>
      </c>
      <c r="X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Row],[JABATAN]],tbl_refJabatan,7,FALSE),"yr","day")-CONVERT(DATEDIF(M116,tglAcuan,"y"),"yr","day"))),(NOW()+(CONVERT(VLOOKUP(Table1[[#This Row],[JABATAN]],tbl_refJabatan,7,FALSE),"yr","day")-CONVERT(DATEDIF(M116,NOW(),"y"),"yr","day")))),"tgl SK salah"),"")</f>
        <v>66533.598911689813</v>
      </c>
      <c r="Y116" s="167" t="str">
        <f ca="1">IF(Table1[[#This Row],[TGL. PENSIUN (jabatan)]]&lt;&gt;0,TEXT(Table1[[#This Row],[TGL. PENSIUN (jabatan)]],"yyyy"),"")</f>
        <v>2082</v>
      </c>
      <c r="Z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Row],[JABATAN]],tbl_refJabatan,8,FALSE),"yr","day")-CONVERT(DATEDIF(H116,tglAcuan,"y"),"yr","day"))),(NOW()+(CONVERT(VLOOKUP(Table1[[#This Row],[JABATAN]],tbl_refJabatan,8,FALSE),"yr","day")-CONVERT(DATEDIF(H116,NOW(),"y"),"yr","day")))),"Usia Salah"),"")</f>
        <v>52288.848911689813</v>
      </c>
      <c r="AA116" s="167" t="str">
        <f ca="1">IF(Table1[[#This Row],[TGL.PENSIUN (usia )]]&lt;&gt;0,TEXT(Table1[[#This Row],[TGL.PENSIUN (usia )]],"yyyy"),"")</f>
        <v>2043</v>
      </c>
      <c r="AB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Row],[JABATAN]],tbl_refJabatan,9,FALSE),"yr","day")-CONVERT(DATEDIF(M116,tglAcuan,"y"),"yr","day"))),(NOW()+(CONVERT(VLOOKUP(Table1[[#This Row],[JABATAN]],tbl_refJabatan,9,FALSE),"yr","day")-CONVERT(DATEDIF(M116,NOW(),"y"),"yr","day")))),"tgl SK salah"),"")</f>
        <v>50097.348911689813</v>
      </c>
      <c r="AC116" s="167" t="str">
        <f ca="1">IF(Table1[[#This Row],[TGL. PENSIUN (jabatan )]]&lt;&gt;0,TEXT(Table1[[#This Row],[TGL. PENSIUN (jabatan )]],"yyyy"),"")</f>
        <v>2037</v>
      </c>
      <c r="AD1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" spans="1:30" s="88" customFormat="1" ht="21.75" customHeight="1" x14ac:dyDescent="0.25">
      <c r="A117" s="43">
        <f t="shared" si="3"/>
        <v>112</v>
      </c>
      <c r="B117" s="44" t="s">
        <v>37</v>
      </c>
      <c r="C117" s="44" t="s">
        <v>249</v>
      </c>
      <c r="D117" s="45" t="s">
        <v>39</v>
      </c>
      <c r="E117" s="59" t="s">
        <v>250</v>
      </c>
      <c r="F117" s="43" t="s">
        <v>41</v>
      </c>
      <c r="G117" s="46" t="s">
        <v>42</v>
      </c>
      <c r="H117" s="85">
        <v>25629</v>
      </c>
      <c r="I117" s="45"/>
      <c r="J117" s="48"/>
      <c r="K117" s="63" t="s">
        <v>43</v>
      </c>
      <c r="L117" s="86" t="s">
        <v>251</v>
      </c>
      <c r="M117" s="87" t="s">
        <v>252</v>
      </c>
      <c r="N117" s="52" t="str">
        <f t="shared" ca="1" si="2"/>
        <v>53 Tahun 11 Bulan 25 hari</v>
      </c>
      <c r="O1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Row],[JABATAN]],tbl_refJabatan,2,FALSE),"yr","day")-CONVERT(DATEDIF(H117,tglAcuan,"y"),"yr","day"))),(NOW()+(CONVERT(VLOOKUP(Table1[[#This Row],[JABATAN]],tbl_refJabatan,2,FALSE),"yr","day")-CONVERT(DATEDIF(H117,NOW(),"y"),"yr","day")))),"Usia Salah"),"")</f>
        <v>25990.848911689813</v>
      </c>
      <c r="Q117" s="167" t="str">
        <f ca="1">IF(Table1[[#This Row],[TGL. PENSIUN (usia)]]&lt;&gt;0,TEXT(Table1[[#This Row],[TGL. PENSIUN (usia)]],"yyyy"),"")</f>
        <v>1971</v>
      </c>
      <c r="R117" s="166">
        <f ca="1">IF(AND(Table1[[#This Row],[TGL. PENSIUN (usia)]]&lt;&gt;"",Table1[[#This Row],[TGL. PENSIUN (usia)]]&lt;&gt;"USIA SALAH"),IF(tglAcuan&lt;&gt;0,(INT(CONVERT(VLOOKUP(Table1[[#This Row],[JABATAN]],tbl_refJabatan,2,FALSE),"yr","day")-CONVERT(DATEDIF(H117,tglAcuan,"y"),"yr","day"))),(INT(CONVERT(VLOOKUP(Table1[[#This Row],[JABATAN]],tbl_refJabatan,2,FALSE),"yr","day")-CONVERT(DATEDIF(H117,NOW(),"y"),"yr","day")))),"")</f>
        <v>-19359</v>
      </c>
      <c r="S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Row],[JABATAN]],tbl_refJabatan,4,FALSE),"yr","day")-CONVERT(DATEDIF(H117,tglAcuan,"y"),"yr","day"))),(NOW()+(CONVERT(VLOOKUP(Table1[[#This Row],[JABATAN]],tbl_refJabatan,4,FALSE),"yr","day")-CONVERT(DATEDIF(H117,NOW(),"y"),"yr","day")))),"Usia Salah"),"")</f>
        <v>25990.848911689813</v>
      </c>
      <c r="T117" s="167" t="str">
        <f ca="1">IF(Table1[[#This Row],[TGL. PENSIUN ( usia )]]&lt;&gt;0,TEXT(Table1[[#This Row],[TGL. PENSIUN ( usia )]],"yyyy"),"")</f>
        <v>1971</v>
      </c>
      <c r="U117" s="166">
        <f ca="1">IF(AND(Table1[[#This Row],[TGL. PENSIUN (usia)]]&lt;&gt;"",Table1[[#This Row],[TGL. PENSIUN (usia)]]&lt;&gt;"USIA SALAH"),IF(tglAcuan&lt;&gt;0,(INT(CONVERT(VLOOKUP(Table1[[#This Row],[JABATAN]],tbl_refJabatan,4,FALSE),"yr","day")-CONVERT(DATEDIF(H117,tglAcuan,"y"),"yr","day"))),(INT(CONVERT(VLOOKUP(Table1[[#This Row],[JABATAN]],tbl_refJabatan,4,FALSE),"yr","day")-CONVERT(DATEDIF(H117,NOW(),"y"),"yr","day")))),"")</f>
        <v>-19359</v>
      </c>
      <c r="V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Row],[JABATAN]],tbl_refJabatan,6,FALSE),"yr","day")-CONVERT(DATEDIF(H117,tglAcuan,"y"),"yr","day"))),(NOW()+(CONVERT(VLOOKUP(Table1[[#This Row],[JABATAN]],tbl_refJabatan,6,FALSE),"yr","day")-CONVERT(DATEDIF(H117,NOW(),"y"),"yr","day")))),"Usia Salah"),"")</f>
        <v>25990.848911689813</v>
      </c>
      <c r="W117" s="167" t="str">
        <f ca="1">IF(Table1[[#This Row],[TGL.PENSIUN (usia)]]&lt;&gt;0,TEXT(Table1[[#This Row],[TGL.PENSIUN (usia)]],"yyyy"),"")</f>
        <v>1971</v>
      </c>
      <c r="X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Row],[JABATAN]],tbl_refJabatan,7,FALSE),"yr","day")-CONVERT(DATEDIF(M117,tglAcuan,"y"),"yr","day"))),(NOW()+(CONVERT(VLOOKUP(Table1[[#This Row],[JABATAN]],tbl_refJabatan,7,FALSE),"yr","day")-CONVERT(DATEDIF(M117,NOW(),"y"),"yr","day")))),"tgl SK salah"),"")</f>
        <v>43888.098911689813</v>
      </c>
      <c r="Y117" s="167" t="str">
        <f ca="1">IF(Table1[[#This Row],[TGL. PENSIUN (jabatan)]]&lt;&gt;0,TEXT(Table1[[#This Row],[TGL. PENSIUN (jabatan)]],"yyyy"),"")</f>
        <v>2020</v>
      </c>
      <c r="Z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Row],[JABATAN]],tbl_refJabatan,8,FALSE),"yr","day")-CONVERT(DATEDIF(H117,tglAcuan,"y"),"yr","day"))),(NOW()+(CONVERT(VLOOKUP(Table1[[#This Row],[JABATAN]],tbl_refJabatan,8,FALSE),"yr","day")-CONVERT(DATEDIF(H117,NOW(),"y"),"yr","day")))),"Usia Salah"),"")</f>
        <v>25990.848911689813</v>
      </c>
      <c r="AA117" s="167" t="str">
        <f ca="1">IF(Table1[[#This Row],[TGL.PENSIUN (usia )]]&lt;&gt;0,TEXT(Table1[[#This Row],[TGL.PENSIUN (usia )]],"yyyy"),"")</f>
        <v>1971</v>
      </c>
      <c r="AB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Row],[JABATAN]],tbl_refJabatan,9,FALSE),"yr","day")-CONVERT(DATEDIF(M117,tglAcuan,"y"),"yr","day"))),(NOW()+(CONVERT(VLOOKUP(Table1[[#This Row],[JABATAN]],tbl_refJabatan,9,FALSE),"yr","day")-CONVERT(DATEDIF(M117,NOW(),"y"),"yr","day")))),"tgl SK salah"),"")</f>
        <v>43888.098911689813</v>
      </c>
      <c r="AC117" s="167" t="str">
        <f ca="1">IF(Table1[[#This Row],[TGL. PENSIUN (jabatan )]]&lt;&gt;0,TEXT(Table1[[#This Row],[TGL. PENSIUN (jabatan )]],"yyyy"),"")</f>
        <v>2020</v>
      </c>
      <c r="AD1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" spans="1:30" s="88" customFormat="1" ht="21.75" customHeight="1" x14ac:dyDescent="0.25">
      <c r="A118" s="43">
        <f t="shared" si="3"/>
        <v>113</v>
      </c>
      <c r="B118" s="44" t="s">
        <v>37</v>
      </c>
      <c r="C118" s="44" t="s">
        <v>249</v>
      </c>
      <c r="D118" s="45" t="s">
        <v>45</v>
      </c>
      <c r="E118" s="59" t="s">
        <v>253</v>
      </c>
      <c r="F118" s="43" t="s">
        <v>41</v>
      </c>
      <c r="G118" s="46" t="s">
        <v>42</v>
      </c>
      <c r="H118" s="85">
        <v>26806</v>
      </c>
      <c r="I118" s="45"/>
      <c r="J118" s="48"/>
      <c r="K118" s="63" t="s">
        <v>56</v>
      </c>
      <c r="L118" s="70" t="s">
        <v>254</v>
      </c>
      <c r="M118" s="85">
        <v>43465</v>
      </c>
      <c r="N118" s="52" t="str">
        <f t="shared" ca="1" si="2"/>
        <v>50 Tahun 9 Bulan 5 hari</v>
      </c>
      <c r="O1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Row],[JABATAN]],tbl_refJabatan,2,FALSE),"yr","day")-CONVERT(DATEDIF(H118,tglAcuan,"y"),"yr","day"))),(NOW()+(CONVERT(VLOOKUP(Table1[[#This Row],[JABATAN]],tbl_refJabatan,2,FALSE),"yr","day")-CONVERT(DATEDIF(H118,NOW(),"y"),"yr","day")))),"Usia Salah"),"")</f>
        <v>27086.598911689813</v>
      </c>
      <c r="Q118" s="167" t="str">
        <f ca="1">IF(Table1[[#This Row],[TGL. PENSIUN (usia)]]&lt;&gt;0,TEXT(Table1[[#This Row],[TGL. PENSIUN (usia)]],"yyyy"),"")</f>
        <v>1974</v>
      </c>
      <c r="R118" s="166">
        <f ca="1">IF(AND(Table1[[#This Row],[TGL. PENSIUN (usia)]]&lt;&gt;"",Table1[[#This Row],[TGL. PENSIUN (usia)]]&lt;&gt;"USIA SALAH"),IF(tglAcuan&lt;&gt;0,(INT(CONVERT(VLOOKUP(Table1[[#This Row],[JABATAN]],tbl_refJabatan,2,FALSE),"yr","day")-CONVERT(DATEDIF(H118,tglAcuan,"y"),"yr","day"))),(INT(CONVERT(VLOOKUP(Table1[[#This Row],[JABATAN]],tbl_refJabatan,2,FALSE),"yr","day")-CONVERT(DATEDIF(H118,NOW(),"y"),"yr","day")))),"")</f>
        <v>-18263</v>
      </c>
      <c r="S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Row],[JABATAN]],tbl_refJabatan,4,FALSE),"yr","day")-CONVERT(DATEDIF(H118,tglAcuan,"y"),"yr","day"))),(NOW()+(CONVERT(VLOOKUP(Table1[[#This Row],[JABATAN]],tbl_refJabatan,4,FALSE),"yr","day")-CONVERT(DATEDIF(H118,NOW(),"y"),"yr","day")))),"Usia Salah"),"")</f>
        <v>27086.598911689813</v>
      </c>
      <c r="T118" s="167" t="str">
        <f ca="1">IF(Table1[[#This Row],[TGL. PENSIUN ( usia )]]&lt;&gt;0,TEXT(Table1[[#This Row],[TGL. PENSIUN ( usia )]],"yyyy"),"")</f>
        <v>1974</v>
      </c>
      <c r="U118" s="166">
        <f ca="1">IF(AND(Table1[[#This Row],[TGL. PENSIUN (usia)]]&lt;&gt;"",Table1[[#This Row],[TGL. PENSIUN (usia)]]&lt;&gt;"USIA SALAH"),IF(tglAcuan&lt;&gt;0,(INT(CONVERT(VLOOKUP(Table1[[#This Row],[JABATAN]],tbl_refJabatan,4,FALSE),"yr","day")-CONVERT(DATEDIF(H118,tglAcuan,"y"),"yr","day"))),(INT(CONVERT(VLOOKUP(Table1[[#This Row],[JABATAN]],tbl_refJabatan,4,FALSE),"yr","day")-CONVERT(DATEDIF(H118,NOW(),"y"),"yr","day")))),"")</f>
        <v>-18263</v>
      </c>
      <c r="V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Row],[JABATAN]],tbl_refJabatan,6,FALSE),"yr","day")-CONVERT(DATEDIF(H118,tglAcuan,"y"),"yr","day"))),(NOW()+(CONVERT(VLOOKUP(Table1[[#This Row],[JABATAN]],tbl_refJabatan,6,FALSE),"yr","day")-CONVERT(DATEDIF(H118,NOW(),"y"),"yr","day")))),"Usia Salah"),"")</f>
        <v>27086.598911689813</v>
      </c>
      <c r="W118" s="167" t="str">
        <f ca="1">IF(Table1[[#This Row],[TGL.PENSIUN (usia)]]&lt;&gt;0,TEXT(Table1[[#This Row],[TGL.PENSIUN (usia)]],"yyyy"),"")</f>
        <v>1974</v>
      </c>
      <c r="X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Row],[JABATAN]],tbl_refJabatan,7,FALSE),"yr","day")-CONVERT(DATEDIF(M118,tglAcuan,"y"),"yr","day"))),(NOW()+(CONVERT(VLOOKUP(Table1[[#This Row],[JABATAN]],tbl_refJabatan,7,FALSE),"yr","day")-CONVERT(DATEDIF(M118,NOW(),"y"),"yr","day")))),"tgl SK salah"),"")</f>
        <v>43522.848911689813</v>
      </c>
      <c r="Y118" s="167" t="str">
        <f ca="1">IF(Table1[[#This Row],[TGL. PENSIUN (jabatan)]]&lt;&gt;0,TEXT(Table1[[#This Row],[TGL. PENSIUN (jabatan)]],"yyyy"),"")</f>
        <v>2019</v>
      </c>
      <c r="Z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Row],[JABATAN]],tbl_refJabatan,8,FALSE),"yr","day")-CONVERT(DATEDIF(H118,tglAcuan,"y"),"yr","day"))),(NOW()+(CONVERT(VLOOKUP(Table1[[#This Row],[JABATAN]],tbl_refJabatan,8,FALSE),"yr","day")-CONVERT(DATEDIF(H118,NOW(),"y"),"yr","day")))),"Usia Salah"),"")</f>
        <v>27086.598911689813</v>
      </c>
      <c r="AA118" s="167" t="str">
        <f ca="1">IF(Table1[[#This Row],[TGL.PENSIUN (usia )]]&lt;&gt;0,TEXT(Table1[[#This Row],[TGL.PENSIUN (usia )]],"yyyy"),"")</f>
        <v>1974</v>
      </c>
      <c r="AB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Row],[JABATAN]],tbl_refJabatan,9,FALSE),"yr","day")-CONVERT(DATEDIF(M118,tglAcuan,"y"),"yr","day"))),(NOW()+(CONVERT(VLOOKUP(Table1[[#This Row],[JABATAN]],tbl_refJabatan,9,FALSE),"yr","day")-CONVERT(DATEDIF(M118,NOW(),"y"),"yr","day")))),"tgl SK salah"),"")</f>
        <v>43522.848911689813</v>
      </c>
      <c r="AC118" s="167" t="str">
        <f ca="1">IF(Table1[[#This Row],[TGL. PENSIUN (jabatan )]]&lt;&gt;0,TEXT(Table1[[#This Row],[TGL. PENSIUN (jabatan )]],"yyyy"),"")</f>
        <v>2019</v>
      </c>
      <c r="AD1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" spans="1:30" s="88" customFormat="1" ht="21.75" customHeight="1" x14ac:dyDescent="0.25">
      <c r="A119" s="43">
        <f t="shared" si="3"/>
        <v>114</v>
      </c>
      <c r="B119" s="44" t="s">
        <v>37</v>
      </c>
      <c r="C119" s="44" t="s">
        <v>249</v>
      </c>
      <c r="D119" s="45" t="s">
        <v>48</v>
      </c>
      <c r="E119" s="59" t="s">
        <v>255</v>
      </c>
      <c r="F119" s="43" t="s">
        <v>41</v>
      </c>
      <c r="G119" s="46" t="s">
        <v>42</v>
      </c>
      <c r="H119" s="85">
        <v>34563</v>
      </c>
      <c r="I119" s="45"/>
      <c r="J119" s="48"/>
      <c r="K119" s="63" t="s">
        <v>43</v>
      </c>
      <c r="L119" s="70" t="s">
        <v>256</v>
      </c>
      <c r="M119" s="89">
        <v>43636</v>
      </c>
      <c r="N119" s="52" t="str">
        <f t="shared" ca="1" si="2"/>
        <v>29 Tahun 6 Bulan 10 hari</v>
      </c>
      <c r="O1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Row],[JABATAN]],tbl_refJabatan,2,FALSE),"yr","day")-CONVERT(DATEDIF(H119,tglAcuan,"y"),"yr","day"))),(NOW()+(CONVERT(VLOOKUP(Table1[[#This Row],[JABATAN]],tbl_refJabatan,2,FALSE),"yr","day")-CONVERT(DATEDIF(H119,NOW(),"y"),"yr","day")))),"Usia Salah"),"")</f>
        <v>56671.848911689813</v>
      </c>
      <c r="Q119" s="167" t="str">
        <f ca="1">IF(Table1[[#This Row],[TGL. PENSIUN (usia)]]&lt;&gt;0,TEXT(Table1[[#This Row],[TGL. PENSIUN (usia)]],"yyyy"),"")</f>
        <v>2055</v>
      </c>
      <c r="R119" s="166">
        <f ca="1">IF(AND(Table1[[#This Row],[TGL. PENSIUN (usia)]]&lt;&gt;"",Table1[[#This Row],[TGL. PENSIUN (usia)]]&lt;&gt;"USIA SALAH"),IF(tglAcuan&lt;&gt;0,(INT(CONVERT(VLOOKUP(Table1[[#This Row],[JABATAN]],tbl_refJabatan,2,FALSE),"yr","day")-CONVERT(DATEDIF(H119,tglAcuan,"y"),"yr","day"))),(INT(CONVERT(VLOOKUP(Table1[[#This Row],[JABATAN]],tbl_refJabatan,2,FALSE),"yr","day")-CONVERT(DATEDIF(H119,NOW(),"y"),"yr","day")))),"")</f>
        <v>11322</v>
      </c>
      <c r="S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Row],[JABATAN]],tbl_refJabatan,4,FALSE),"yr","day")-CONVERT(DATEDIF(H119,tglAcuan,"y"),"yr","day"))),(NOW()+(CONVERT(VLOOKUP(Table1[[#This Row],[JABATAN]],tbl_refJabatan,4,FALSE),"yr","day")-CONVERT(DATEDIF(H119,NOW(),"y"),"yr","day")))),"Usia Salah"),"")</f>
        <v>56671.848911689813</v>
      </c>
      <c r="T119" s="167" t="str">
        <f ca="1">IF(Table1[[#This Row],[TGL. PENSIUN ( usia )]]&lt;&gt;0,TEXT(Table1[[#This Row],[TGL. PENSIUN ( usia )]],"yyyy"),"")</f>
        <v>2055</v>
      </c>
      <c r="U119" s="166">
        <f ca="1">IF(AND(Table1[[#This Row],[TGL. PENSIUN (usia)]]&lt;&gt;"",Table1[[#This Row],[TGL. PENSIUN (usia)]]&lt;&gt;"USIA SALAH"),IF(tglAcuan&lt;&gt;0,(INT(CONVERT(VLOOKUP(Table1[[#This Row],[JABATAN]],tbl_refJabatan,4,FALSE),"yr","day")-CONVERT(DATEDIF(H119,tglAcuan,"y"),"yr","day"))),(INT(CONVERT(VLOOKUP(Table1[[#This Row],[JABATAN]],tbl_refJabatan,4,FALSE),"yr","day")-CONVERT(DATEDIF(H119,NOW(),"y"),"yr","day")))),"")</f>
        <v>11322</v>
      </c>
      <c r="V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Row],[JABATAN]],tbl_refJabatan,6,FALSE),"yr","day")-CONVERT(DATEDIF(H119,tglAcuan,"y"),"yr","day"))),(NOW()+(CONVERT(VLOOKUP(Table1[[#This Row],[JABATAN]],tbl_refJabatan,6,FALSE),"yr","day")-CONVERT(DATEDIF(H119,NOW(),"y"),"yr","day")))),"Usia Salah"),"")</f>
        <v>55210.848911689813</v>
      </c>
      <c r="W119" s="167" t="str">
        <f ca="1">IF(Table1[[#This Row],[TGL.PENSIUN (usia)]]&lt;&gt;0,TEXT(Table1[[#This Row],[TGL.PENSIUN (usia)]],"yyyy"),"")</f>
        <v>2051</v>
      </c>
      <c r="X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Row],[JABATAN]],tbl_refJabatan,7,FALSE),"yr","day")-CONVERT(DATEDIF(M119,tglAcuan,"y"),"yr","day"))),(NOW()+(CONVERT(VLOOKUP(Table1[[#This Row],[JABATAN]],tbl_refJabatan,7,FALSE),"yr","day")-CONVERT(DATEDIF(M119,NOW(),"y"),"yr","day")))),"tgl SK salah"),"")</f>
        <v>51193.098911689813</v>
      </c>
      <c r="Y119" s="167" t="str">
        <f ca="1">IF(Table1[[#This Row],[TGL. PENSIUN (jabatan)]]&lt;&gt;0,TEXT(Table1[[#This Row],[TGL. PENSIUN (jabatan)]],"yyyy"),"")</f>
        <v>2040</v>
      </c>
      <c r="Z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Row],[JABATAN]],tbl_refJabatan,8,FALSE),"yr","day")-CONVERT(DATEDIF(H119,tglAcuan,"y"),"yr","day"))),(NOW()+(CONVERT(VLOOKUP(Table1[[#This Row],[JABATAN]],tbl_refJabatan,8,FALSE),"yr","day")-CONVERT(DATEDIF(H119,NOW(),"y"),"yr","day")))),"Usia Salah"),"")</f>
        <v>55210.848911689813</v>
      </c>
      <c r="AA119" s="167" t="str">
        <f ca="1">IF(Table1[[#This Row],[TGL.PENSIUN (usia )]]&lt;&gt;0,TEXT(Table1[[#This Row],[TGL.PENSIUN (usia )]],"yyyy"),"")</f>
        <v>2051</v>
      </c>
      <c r="AB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Row],[JABATAN]],tbl_refJabatan,9,FALSE),"yr","day")-CONVERT(DATEDIF(M119,tglAcuan,"y"),"yr","day"))),(NOW()+(CONVERT(VLOOKUP(Table1[[#This Row],[JABATAN]],tbl_refJabatan,9,FALSE),"yr","day")-CONVERT(DATEDIF(M119,NOW(),"y"),"yr","day")))),"tgl SK salah"),"")</f>
        <v>51193.098911689813</v>
      </c>
      <c r="AC119" s="167" t="str">
        <f ca="1">IF(Table1[[#This Row],[TGL. PENSIUN (jabatan )]]&lt;&gt;0,TEXT(Table1[[#This Row],[TGL. PENSIUN (jabatan )]],"yyyy"),"")</f>
        <v>2040</v>
      </c>
      <c r="AD1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" spans="1:30" s="88" customFormat="1" ht="21.75" customHeight="1" x14ac:dyDescent="0.25">
      <c r="A120" s="43">
        <f t="shared" si="3"/>
        <v>115</v>
      </c>
      <c r="B120" s="44" t="s">
        <v>37</v>
      </c>
      <c r="C120" s="44" t="s">
        <v>249</v>
      </c>
      <c r="D120" s="45" t="s">
        <v>52</v>
      </c>
      <c r="E120" s="59" t="s">
        <v>257</v>
      </c>
      <c r="F120" s="43" t="s">
        <v>41</v>
      </c>
      <c r="G120" s="46" t="s">
        <v>42</v>
      </c>
      <c r="H120" s="85">
        <v>32839</v>
      </c>
      <c r="I120" s="45"/>
      <c r="J120" s="48"/>
      <c r="K120" s="74" t="s">
        <v>56</v>
      </c>
      <c r="L120" s="70" t="s">
        <v>256</v>
      </c>
      <c r="M120" s="89">
        <v>43636</v>
      </c>
      <c r="N120" s="52" t="str">
        <f t="shared" ca="1" si="2"/>
        <v>34 Tahun 3 Bulan 0 hari</v>
      </c>
      <c r="O1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Row],[JABATAN]],tbl_refJabatan,2,FALSE),"yr","day")-CONVERT(DATEDIF(H120,tglAcuan,"y"),"yr","day"))),(NOW()+(CONVERT(VLOOKUP(Table1[[#This Row],[JABATAN]],tbl_refJabatan,2,FALSE),"yr","day")-CONVERT(DATEDIF(H120,NOW(),"y"),"yr","day")))),"Usia Salah"),"")</f>
        <v>54845.598911689813</v>
      </c>
      <c r="Q120" s="167" t="str">
        <f ca="1">IF(Table1[[#This Row],[TGL. PENSIUN (usia)]]&lt;&gt;0,TEXT(Table1[[#This Row],[TGL. PENSIUN (usia)]],"yyyy"),"")</f>
        <v>2050</v>
      </c>
      <c r="R120" s="166">
        <f ca="1">IF(AND(Table1[[#This Row],[TGL. PENSIUN (usia)]]&lt;&gt;"",Table1[[#This Row],[TGL. PENSIUN (usia)]]&lt;&gt;"USIA SALAH"),IF(tglAcuan&lt;&gt;0,(INT(CONVERT(VLOOKUP(Table1[[#This Row],[JABATAN]],tbl_refJabatan,2,FALSE),"yr","day")-CONVERT(DATEDIF(H120,tglAcuan,"y"),"yr","day"))),(INT(CONVERT(VLOOKUP(Table1[[#This Row],[JABATAN]],tbl_refJabatan,2,FALSE),"yr","day")-CONVERT(DATEDIF(H120,NOW(),"y"),"yr","day")))),"")</f>
        <v>9496</v>
      </c>
      <c r="S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Row],[JABATAN]],tbl_refJabatan,4,FALSE),"yr","day")-CONVERT(DATEDIF(H120,tglAcuan,"y"),"yr","day"))),(NOW()+(CONVERT(VLOOKUP(Table1[[#This Row],[JABATAN]],tbl_refJabatan,4,FALSE),"yr","day")-CONVERT(DATEDIF(H120,NOW(),"y"),"yr","day")))),"Usia Salah"),"")</f>
        <v>54845.598911689813</v>
      </c>
      <c r="T120" s="167" t="str">
        <f ca="1">IF(Table1[[#This Row],[TGL. PENSIUN ( usia )]]&lt;&gt;0,TEXT(Table1[[#This Row],[TGL. PENSIUN ( usia )]],"yyyy"),"")</f>
        <v>2050</v>
      </c>
      <c r="U120" s="166">
        <f ca="1">IF(AND(Table1[[#This Row],[TGL. PENSIUN (usia)]]&lt;&gt;"",Table1[[#This Row],[TGL. PENSIUN (usia)]]&lt;&gt;"USIA SALAH"),IF(tglAcuan&lt;&gt;0,(INT(CONVERT(VLOOKUP(Table1[[#This Row],[JABATAN]],tbl_refJabatan,4,FALSE),"yr","day")-CONVERT(DATEDIF(H120,tglAcuan,"y"),"yr","day"))),(INT(CONVERT(VLOOKUP(Table1[[#This Row],[JABATAN]],tbl_refJabatan,4,FALSE),"yr","day")-CONVERT(DATEDIF(H120,NOW(),"y"),"yr","day")))),"")</f>
        <v>9496</v>
      </c>
      <c r="V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Row],[JABATAN]],tbl_refJabatan,6,FALSE),"yr","day")-CONVERT(DATEDIF(H120,tglAcuan,"y"),"yr","day"))),(NOW()+(CONVERT(VLOOKUP(Table1[[#This Row],[JABATAN]],tbl_refJabatan,6,FALSE),"yr","day")-CONVERT(DATEDIF(H120,NOW(),"y"),"yr","day")))),"Usia Salah"),"")</f>
        <v>53384.598911689813</v>
      </c>
      <c r="W120" s="167" t="str">
        <f ca="1">IF(Table1[[#This Row],[TGL.PENSIUN (usia)]]&lt;&gt;0,TEXT(Table1[[#This Row],[TGL.PENSIUN (usia)]],"yyyy"),"")</f>
        <v>2046</v>
      </c>
      <c r="X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Row],[JABATAN]],tbl_refJabatan,7,FALSE),"yr","day")-CONVERT(DATEDIF(M120,tglAcuan,"y"),"yr","day"))),(NOW()+(CONVERT(VLOOKUP(Table1[[#This Row],[JABATAN]],tbl_refJabatan,7,FALSE),"yr","day")-CONVERT(DATEDIF(M120,NOW(),"y"),"yr","day")))),"tgl SK salah"),"")</f>
        <v>51193.098911689813</v>
      </c>
      <c r="Y120" s="167" t="str">
        <f ca="1">IF(Table1[[#This Row],[TGL. PENSIUN (jabatan)]]&lt;&gt;0,TEXT(Table1[[#This Row],[TGL. PENSIUN (jabatan)]],"yyyy"),"")</f>
        <v>2040</v>
      </c>
      <c r="Z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Row],[JABATAN]],tbl_refJabatan,8,FALSE),"yr","day")-CONVERT(DATEDIF(H120,tglAcuan,"y"),"yr","day"))),(NOW()+(CONVERT(VLOOKUP(Table1[[#This Row],[JABATAN]],tbl_refJabatan,8,FALSE),"yr","day")-CONVERT(DATEDIF(H120,NOW(),"y"),"yr","day")))),"Usia Salah"),"")</f>
        <v>53384.598911689813</v>
      </c>
      <c r="AA120" s="167" t="str">
        <f ca="1">IF(Table1[[#This Row],[TGL.PENSIUN (usia )]]&lt;&gt;0,TEXT(Table1[[#This Row],[TGL.PENSIUN (usia )]],"yyyy"),"")</f>
        <v>2046</v>
      </c>
      <c r="AB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Row],[JABATAN]],tbl_refJabatan,9,FALSE),"yr","day")-CONVERT(DATEDIF(M120,tglAcuan,"y"),"yr","day"))),(NOW()+(CONVERT(VLOOKUP(Table1[[#This Row],[JABATAN]],tbl_refJabatan,9,FALSE),"yr","day")-CONVERT(DATEDIF(M120,NOW(),"y"),"yr","day")))),"tgl SK salah"),"")</f>
        <v>51193.098911689813</v>
      </c>
      <c r="AC120" s="167" t="str">
        <f ca="1">IF(Table1[[#This Row],[TGL. PENSIUN (jabatan )]]&lt;&gt;0,TEXT(Table1[[#This Row],[TGL. PENSIUN (jabatan )]],"yyyy"),"")</f>
        <v>2040</v>
      </c>
      <c r="AD1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" spans="1:30" s="88" customFormat="1" ht="21.75" customHeight="1" x14ac:dyDescent="0.25">
      <c r="A121" s="43">
        <f t="shared" si="3"/>
        <v>116</v>
      </c>
      <c r="B121" s="44" t="s">
        <v>37</v>
      </c>
      <c r="C121" s="44" t="s">
        <v>249</v>
      </c>
      <c r="D121" s="72" t="s">
        <v>54</v>
      </c>
      <c r="E121" s="59" t="s">
        <v>258</v>
      </c>
      <c r="F121" s="43" t="s">
        <v>41</v>
      </c>
      <c r="G121" s="46" t="s">
        <v>42</v>
      </c>
      <c r="H121" s="85">
        <v>29941</v>
      </c>
      <c r="I121" s="45"/>
      <c r="J121" s="48"/>
      <c r="K121" s="63" t="s">
        <v>43</v>
      </c>
      <c r="L121" s="70" t="s">
        <v>254</v>
      </c>
      <c r="M121" s="85">
        <v>43465</v>
      </c>
      <c r="N121" s="52" t="str">
        <f t="shared" ca="1" si="2"/>
        <v>42 Tahun 2 Bulan 6 hari</v>
      </c>
      <c r="O1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Row],[JABATAN]],tbl_refJabatan,2,FALSE),"yr","day")-CONVERT(DATEDIF(H121,tglAcuan,"y"),"yr","day"))),(NOW()+(CONVERT(VLOOKUP(Table1[[#This Row],[JABATAN]],tbl_refJabatan,2,FALSE),"yr","day")-CONVERT(DATEDIF(H121,NOW(),"y"),"yr","day")))),"Usia Salah"),"")</f>
        <v>51923.598911689813</v>
      </c>
      <c r="Q121" s="167" t="str">
        <f ca="1">IF(Table1[[#This Row],[TGL. PENSIUN (usia)]]&lt;&gt;0,TEXT(Table1[[#This Row],[TGL. PENSIUN (usia)]],"yyyy"),"")</f>
        <v>2042</v>
      </c>
      <c r="R121" s="166">
        <f ca="1">IF(AND(Table1[[#This Row],[TGL. PENSIUN (usia)]]&lt;&gt;"",Table1[[#This Row],[TGL. PENSIUN (usia)]]&lt;&gt;"USIA SALAH"),IF(tglAcuan&lt;&gt;0,(INT(CONVERT(VLOOKUP(Table1[[#This Row],[JABATAN]],tbl_refJabatan,2,FALSE),"yr","day")-CONVERT(DATEDIF(H121,tglAcuan,"y"),"yr","day"))),(INT(CONVERT(VLOOKUP(Table1[[#This Row],[JABATAN]],tbl_refJabatan,2,FALSE),"yr","day")-CONVERT(DATEDIF(H121,NOW(),"y"),"yr","day")))),"")</f>
        <v>6574</v>
      </c>
      <c r="S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Row],[JABATAN]],tbl_refJabatan,4,FALSE),"yr","day")-CONVERT(DATEDIF(H121,tglAcuan,"y"),"yr","day"))),(NOW()+(CONVERT(VLOOKUP(Table1[[#This Row],[JABATAN]],tbl_refJabatan,4,FALSE),"yr","day")-CONVERT(DATEDIF(H121,NOW(),"y"),"yr","day")))),"Usia Salah"),"")</f>
        <v>51923.598911689813</v>
      </c>
      <c r="T121" s="167" t="str">
        <f ca="1">IF(Table1[[#This Row],[TGL. PENSIUN ( usia )]]&lt;&gt;0,TEXT(Table1[[#This Row],[TGL. PENSIUN ( usia )]],"yyyy"),"")</f>
        <v>2042</v>
      </c>
      <c r="U121" s="166">
        <f ca="1">IF(AND(Table1[[#This Row],[TGL. PENSIUN (usia)]]&lt;&gt;"",Table1[[#This Row],[TGL. PENSIUN (usia)]]&lt;&gt;"USIA SALAH"),IF(tglAcuan&lt;&gt;0,(INT(CONVERT(VLOOKUP(Table1[[#This Row],[JABATAN]],tbl_refJabatan,4,FALSE),"yr","day")-CONVERT(DATEDIF(H121,tglAcuan,"y"),"yr","day"))),(INT(CONVERT(VLOOKUP(Table1[[#This Row],[JABATAN]],tbl_refJabatan,4,FALSE),"yr","day")-CONVERT(DATEDIF(H121,NOW(),"y"),"yr","day")))),"")</f>
        <v>6574</v>
      </c>
      <c r="V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Row],[JABATAN]],tbl_refJabatan,6,FALSE),"yr","day")-CONVERT(DATEDIF(H121,tglAcuan,"y"),"yr","day"))),(NOW()+(CONVERT(VLOOKUP(Table1[[#This Row],[JABATAN]],tbl_refJabatan,6,FALSE),"yr","day")-CONVERT(DATEDIF(H121,NOW(),"y"),"yr","day")))),"Usia Salah"),"")</f>
        <v>50462.598911689813</v>
      </c>
      <c r="W121" s="167" t="str">
        <f ca="1">IF(Table1[[#This Row],[TGL.PENSIUN (usia)]]&lt;&gt;0,TEXT(Table1[[#This Row],[TGL.PENSIUN (usia)]],"yyyy"),"")</f>
        <v>2038</v>
      </c>
      <c r="X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Row],[JABATAN]],tbl_refJabatan,7,FALSE),"yr","day")-CONVERT(DATEDIF(M121,tglAcuan,"y"),"yr","day"))),(NOW()+(CONVERT(VLOOKUP(Table1[[#This Row],[JABATAN]],tbl_refJabatan,7,FALSE),"yr","day")-CONVERT(DATEDIF(M121,NOW(),"y"),"yr","day")))),"tgl SK salah"),"")</f>
        <v>50827.848911689813</v>
      </c>
      <c r="Y121" s="167" t="str">
        <f ca="1">IF(Table1[[#This Row],[TGL. PENSIUN (jabatan)]]&lt;&gt;0,TEXT(Table1[[#This Row],[TGL. PENSIUN (jabatan)]],"yyyy"),"")</f>
        <v>2039</v>
      </c>
      <c r="Z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Row],[JABATAN]],tbl_refJabatan,8,FALSE),"yr","day")-CONVERT(DATEDIF(H121,tglAcuan,"y"),"yr","day"))),(NOW()+(CONVERT(VLOOKUP(Table1[[#This Row],[JABATAN]],tbl_refJabatan,8,FALSE),"yr","day")-CONVERT(DATEDIF(H121,NOW(),"y"),"yr","day")))),"Usia Salah"),"")</f>
        <v>50462.598911689813</v>
      </c>
      <c r="AA121" s="167" t="str">
        <f ca="1">IF(Table1[[#This Row],[TGL.PENSIUN (usia )]]&lt;&gt;0,TEXT(Table1[[#This Row],[TGL.PENSIUN (usia )]],"yyyy"),"")</f>
        <v>2038</v>
      </c>
      <c r="AB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Row],[JABATAN]],tbl_refJabatan,9,FALSE),"yr","day")-CONVERT(DATEDIF(M121,tglAcuan,"y"),"yr","day"))),(NOW()+(CONVERT(VLOOKUP(Table1[[#This Row],[JABATAN]],tbl_refJabatan,9,FALSE),"yr","day")-CONVERT(DATEDIF(M121,NOW(),"y"),"yr","day")))),"tgl SK salah"),"")</f>
        <v>50827.848911689813</v>
      </c>
      <c r="AC121" s="167" t="str">
        <f ca="1">IF(Table1[[#This Row],[TGL. PENSIUN (jabatan )]]&lt;&gt;0,TEXT(Table1[[#This Row],[TGL. PENSIUN (jabatan )]],"yyyy"),"")</f>
        <v>2039</v>
      </c>
      <c r="AD1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" spans="1:30" s="88" customFormat="1" ht="21.75" customHeight="1" x14ac:dyDescent="0.25">
      <c r="A122" s="43">
        <f t="shared" si="3"/>
        <v>117</v>
      </c>
      <c r="B122" s="44" t="s">
        <v>37</v>
      </c>
      <c r="C122" s="44" t="s">
        <v>249</v>
      </c>
      <c r="D122" s="45" t="s">
        <v>57</v>
      </c>
      <c r="E122" s="59" t="s">
        <v>259</v>
      </c>
      <c r="F122" s="43" t="s">
        <v>50</v>
      </c>
      <c r="G122" s="46" t="s">
        <v>42</v>
      </c>
      <c r="H122" s="85">
        <v>33562</v>
      </c>
      <c r="I122" s="45"/>
      <c r="J122" s="48"/>
      <c r="K122" s="54" t="s">
        <v>56</v>
      </c>
      <c r="L122" s="70" t="s">
        <v>256</v>
      </c>
      <c r="M122" s="89">
        <v>43636</v>
      </c>
      <c r="N122" s="52" t="str">
        <f t="shared" ca="1" si="2"/>
        <v>32 Tahun 3 Bulan 7 hari</v>
      </c>
      <c r="O1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Row],[JABATAN]],tbl_refJabatan,2,FALSE),"yr","day")-CONVERT(DATEDIF(H122,tglAcuan,"y"),"yr","day"))),(NOW()+(CONVERT(VLOOKUP(Table1[[#This Row],[JABATAN]],tbl_refJabatan,2,FALSE),"yr","day")-CONVERT(DATEDIF(H122,NOW(),"y"),"yr","day")))),"Usia Salah"),"")</f>
        <v>55576.098911689813</v>
      </c>
      <c r="Q122" s="167" t="str">
        <f ca="1">IF(Table1[[#This Row],[TGL. PENSIUN (usia)]]&lt;&gt;0,TEXT(Table1[[#This Row],[TGL. PENSIUN (usia)]],"yyyy"),"")</f>
        <v>2052</v>
      </c>
      <c r="R122" s="166">
        <f ca="1">IF(AND(Table1[[#This Row],[TGL. PENSIUN (usia)]]&lt;&gt;"",Table1[[#This Row],[TGL. PENSIUN (usia)]]&lt;&gt;"USIA SALAH"),IF(tglAcuan&lt;&gt;0,(INT(CONVERT(VLOOKUP(Table1[[#This Row],[JABATAN]],tbl_refJabatan,2,FALSE),"yr","day")-CONVERT(DATEDIF(H122,tglAcuan,"y"),"yr","day"))),(INT(CONVERT(VLOOKUP(Table1[[#This Row],[JABATAN]],tbl_refJabatan,2,FALSE),"yr","day")-CONVERT(DATEDIF(H122,NOW(),"y"),"yr","day")))),"")</f>
        <v>10227</v>
      </c>
      <c r="S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Row],[JABATAN]],tbl_refJabatan,4,FALSE),"yr","day")-CONVERT(DATEDIF(H122,tglAcuan,"y"),"yr","day"))),(NOW()+(CONVERT(VLOOKUP(Table1[[#This Row],[JABATAN]],tbl_refJabatan,4,FALSE),"yr","day")-CONVERT(DATEDIF(H122,NOW(),"y"),"yr","day")))),"Usia Salah"),"")</f>
        <v>55576.098911689813</v>
      </c>
      <c r="T122" s="167" t="str">
        <f ca="1">IF(Table1[[#This Row],[TGL. PENSIUN ( usia )]]&lt;&gt;0,TEXT(Table1[[#This Row],[TGL. PENSIUN ( usia )]],"yyyy"),"")</f>
        <v>2052</v>
      </c>
      <c r="U122" s="166">
        <f ca="1">IF(AND(Table1[[#This Row],[TGL. PENSIUN (usia)]]&lt;&gt;"",Table1[[#This Row],[TGL. PENSIUN (usia)]]&lt;&gt;"USIA SALAH"),IF(tglAcuan&lt;&gt;0,(INT(CONVERT(VLOOKUP(Table1[[#This Row],[JABATAN]],tbl_refJabatan,4,FALSE),"yr","day")-CONVERT(DATEDIF(H122,tglAcuan,"y"),"yr","day"))),(INT(CONVERT(VLOOKUP(Table1[[#This Row],[JABATAN]],tbl_refJabatan,4,FALSE),"yr","day")-CONVERT(DATEDIF(H122,NOW(),"y"),"yr","day")))),"")</f>
        <v>10227</v>
      </c>
      <c r="V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Row],[JABATAN]],tbl_refJabatan,6,FALSE),"yr","day")-CONVERT(DATEDIF(H122,tglAcuan,"y"),"yr","day"))),(NOW()+(CONVERT(VLOOKUP(Table1[[#This Row],[JABATAN]],tbl_refJabatan,6,FALSE),"yr","day")-CONVERT(DATEDIF(H122,NOW(),"y"),"yr","day")))),"Usia Salah"),"")</f>
        <v>54115.098911689813</v>
      </c>
      <c r="W122" s="167" t="str">
        <f ca="1">IF(Table1[[#This Row],[TGL.PENSIUN (usia)]]&lt;&gt;0,TEXT(Table1[[#This Row],[TGL.PENSIUN (usia)]],"yyyy"),"")</f>
        <v>2048</v>
      </c>
      <c r="X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Row],[JABATAN]],tbl_refJabatan,7,FALSE),"yr","day")-CONVERT(DATEDIF(M122,tglAcuan,"y"),"yr","day"))),(NOW()+(CONVERT(VLOOKUP(Table1[[#This Row],[JABATAN]],tbl_refJabatan,7,FALSE),"yr","day")-CONVERT(DATEDIF(M122,NOW(),"y"),"yr","day")))),"tgl SK salah"),"")</f>
        <v>51193.098911689813</v>
      </c>
      <c r="Y122" s="167" t="str">
        <f ca="1">IF(Table1[[#This Row],[TGL. PENSIUN (jabatan)]]&lt;&gt;0,TEXT(Table1[[#This Row],[TGL. PENSIUN (jabatan)]],"yyyy"),"")</f>
        <v>2040</v>
      </c>
      <c r="Z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Row],[JABATAN]],tbl_refJabatan,8,FALSE),"yr","day")-CONVERT(DATEDIF(H122,tglAcuan,"y"),"yr","day"))),(NOW()+(CONVERT(VLOOKUP(Table1[[#This Row],[JABATAN]],tbl_refJabatan,8,FALSE),"yr","day")-CONVERT(DATEDIF(H122,NOW(),"y"),"yr","day")))),"Usia Salah"),"")</f>
        <v>54115.098911689813</v>
      </c>
      <c r="AA122" s="167" t="str">
        <f ca="1">IF(Table1[[#This Row],[TGL.PENSIUN (usia )]]&lt;&gt;0,TEXT(Table1[[#This Row],[TGL.PENSIUN (usia )]],"yyyy"),"")</f>
        <v>2048</v>
      </c>
      <c r="AB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Row],[JABATAN]],tbl_refJabatan,9,FALSE),"yr","day")-CONVERT(DATEDIF(M122,tglAcuan,"y"),"yr","day"))),(NOW()+(CONVERT(VLOOKUP(Table1[[#This Row],[JABATAN]],tbl_refJabatan,9,FALSE),"yr","day")-CONVERT(DATEDIF(M122,NOW(),"y"),"yr","day")))),"tgl SK salah"),"")</f>
        <v>51193.098911689813</v>
      </c>
      <c r="AC122" s="167" t="str">
        <f ca="1">IF(Table1[[#This Row],[TGL. PENSIUN (jabatan )]]&lt;&gt;0,TEXT(Table1[[#This Row],[TGL. PENSIUN (jabatan )]],"yyyy"),"")</f>
        <v>2040</v>
      </c>
      <c r="AD1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" spans="1:30" s="88" customFormat="1" ht="21.75" customHeight="1" x14ac:dyDescent="0.25">
      <c r="A123" s="43">
        <f t="shared" si="3"/>
        <v>118</v>
      </c>
      <c r="B123" s="44" t="s">
        <v>37</v>
      </c>
      <c r="C123" s="44" t="s">
        <v>249</v>
      </c>
      <c r="D123" s="45" t="s">
        <v>59</v>
      </c>
      <c r="E123" s="59" t="s">
        <v>260</v>
      </c>
      <c r="F123" s="43" t="s">
        <v>50</v>
      </c>
      <c r="G123" s="46" t="s">
        <v>42</v>
      </c>
      <c r="H123" s="85">
        <v>32947</v>
      </c>
      <c r="I123" s="45"/>
      <c r="J123" s="48"/>
      <c r="K123" s="54" t="s">
        <v>56</v>
      </c>
      <c r="L123" s="70" t="s">
        <v>256</v>
      </c>
      <c r="M123" s="89">
        <v>43636</v>
      </c>
      <c r="N123" s="52" t="str">
        <f t="shared" ca="1" si="2"/>
        <v>33 Tahun 11 Bulan 12 hari</v>
      </c>
      <c r="O1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Row],[JABATAN]],tbl_refJabatan,2,FALSE),"yr","day")-CONVERT(DATEDIF(H123,tglAcuan,"y"),"yr","day"))),(NOW()+(CONVERT(VLOOKUP(Table1[[#This Row],[JABATAN]],tbl_refJabatan,2,FALSE),"yr","day")-CONVERT(DATEDIF(H123,NOW(),"y"),"yr","day")))),"Usia Salah"),"")</f>
        <v>55210.848911689813</v>
      </c>
      <c r="Q123" s="167" t="str">
        <f ca="1">IF(Table1[[#This Row],[TGL. PENSIUN (usia)]]&lt;&gt;0,TEXT(Table1[[#This Row],[TGL. PENSIUN (usia)]],"yyyy"),"")</f>
        <v>2051</v>
      </c>
      <c r="R123" s="166">
        <f ca="1">IF(AND(Table1[[#This Row],[TGL. PENSIUN (usia)]]&lt;&gt;"",Table1[[#This Row],[TGL. PENSIUN (usia)]]&lt;&gt;"USIA SALAH"),IF(tglAcuan&lt;&gt;0,(INT(CONVERT(VLOOKUP(Table1[[#This Row],[JABATAN]],tbl_refJabatan,2,FALSE),"yr","day")-CONVERT(DATEDIF(H123,tglAcuan,"y"),"yr","day"))),(INT(CONVERT(VLOOKUP(Table1[[#This Row],[JABATAN]],tbl_refJabatan,2,FALSE),"yr","day")-CONVERT(DATEDIF(H123,NOW(),"y"),"yr","day")))),"")</f>
        <v>9861</v>
      </c>
      <c r="S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Row],[JABATAN]],tbl_refJabatan,4,FALSE),"yr","day")-CONVERT(DATEDIF(H123,tglAcuan,"y"),"yr","day"))),(NOW()+(CONVERT(VLOOKUP(Table1[[#This Row],[JABATAN]],tbl_refJabatan,4,FALSE),"yr","day")-CONVERT(DATEDIF(H123,NOW(),"y"),"yr","day")))),"Usia Salah"),"")</f>
        <v>55210.848911689813</v>
      </c>
      <c r="T123" s="167" t="str">
        <f ca="1">IF(Table1[[#This Row],[TGL. PENSIUN ( usia )]]&lt;&gt;0,TEXT(Table1[[#This Row],[TGL. PENSIUN ( usia )]],"yyyy"),"")</f>
        <v>2051</v>
      </c>
      <c r="U123" s="166">
        <f ca="1">IF(AND(Table1[[#This Row],[TGL. PENSIUN (usia)]]&lt;&gt;"",Table1[[#This Row],[TGL. PENSIUN (usia)]]&lt;&gt;"USIA SALAH"),IF(tglAcuan&lt;&gt;0,(INT(CONVERT(VLOOKUP(Table1[[#This Row],[JABATAN]],tbl_refJabatan,4,FALSE),"yr","day")-CONVERT(DATEDIF(H123,tglAcuan,"y"),"yr","day"))),(INT(CONVERT(VLOOKUP(Table1[[#This Row],[JABATAN]],tbl_refJabatan,4,FALSE),"yr","day")-CONVERT(DATEDIF(H123,NOW(),"y"),"yr","day")))),"")</f>
        <v>9861</v>
      </c>
      <c r="V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Row],[JABATAN]],tbl_refJabatan,6,FALSE),"yr","day")-CONVERT(DATEDIF(H123,tglAcuan,"y"),"yr","day"))),(NOW()+(CONVERT(VLOOKUP(Table1[[#This Row],[JABATAN]],tbl_refJabatan,6,FALSE),"yr","day")-CONVERT(DATEDIF(H123,NOW(),"y"),"yr","day")))),"Usia Salah"),"")</f>
        <v>53749.848911689813</v>
      </c>
      <c r="W123" s="167" t="str">
        <f ca="1">IF(Table1[[#This Row],[TGL.PENSIUN (usia)]]&lt;&gt;0,TEXT(Table1[[#This Row],[TGL.PENSIUN (usia)]],"yyyy"),"")</f>
        <v>2047</v>
      </c>
      <c r="X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Row],[JABATAN]],tbl_refJabatan,7,FALSE),"yr","day")-CONVERT(DATEDIF(M123,tglAcuan,"y"),"yr","day"))),(NOW()+(CONVERT(VLOOKUP(Table1[[#This Row],[JABATAN]],tbl_refJabatan,7,FALSE),"yr","day")-CONVERT(DATEDIF(M123,NOW(),"y"),"yr","day")))),"tgl SK salah"),"")</f>
        <v>51193.098911689813</v>
      </c>
      <c r="Y123" s="167" t="str">
        <f ca="1">IF(Table1[[#This Row],[TGL. PENSIUN (jabatan)]]&lt;&gt;0,TEXT(Table1[[#This Row],[TGL. PENSIUN (jabatan)]],"yyyy"),"")</f>
        <v>2040</v>
      </c>
      <c r="Z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Row],[JABATAN]],tbl_refJabatan,8,FALSE),"yr","day")-CONVERT(DATEDIF(H123,tglAcuan,"y"),"yr","day"))),(NOW()+(CONVERT(VLOOKUP(Table1[[#This Row],[JABATAN]],tbl_refJabatan,8,FALSE),"yr","day")-CONVERT(DATEDIF(H123,NOW(),"y"),"yr","day")))),"Usia Salah"),"")</f>
        <v>53749.848911689813</v>
      </c>
      <c r="AA123" s="167" t="str">
        <f ca="1">IF(Table1[[#This Row],[TGL.PENSIUN (usia )]]&lt;&gt;0,TEXT(Table1[[#This Row],[TGL.PENSIUN (usia )]],"yyyy"),"")</f>
        <v>2047</v>
      </c>
      <c r="AB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Row],[JABATAN]],tbl_refJabatan,9,FALSE),"yr","day")-CONVERT(DATEDIF(M123,tglAcuan,"y"),"yr","day"))),(NOW()+(CONVERT(VLOOKUP(Table1[[#This Row],[JABATAN]],tbl_refJabatan,9,FALSE),"yr","day")-CONVERT(DATEDIF(M123,NOW(),"y"),"yr","day")))),"tgl SK salah"),"")</f>
        <v>51193.098911689813</v>
      </c>
      <c r="AC123" s="167" t="str">
        <f ca="1">IF(Table1[[#This Row],[TGL. PENSIUN (jabatan )]]&lt;&gt;0,TEXT(Table1[[#This Row],[TGL. PENSIUN (jabatan )]],"yyyy"),"")</f>
        <v>2040</v>
      </c>
      <c r="AD1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" spans="1:30" s="88" customFormat="1" ht="21.75" customHeight="1" x14ac:dyDescent="0.25">
      <c r="A124" s="43">
        <f t="shared" si="3"/>
        <v>119</v>
      </c>
      <c r="B124" s="44" t="s">
        <v>37</v>
      </c>
      <c r="C124" s="44" t="s">
        <v>249</v>
      </c>
      <c r="D124" s="45" t="s">
        <v>61</v>
      </c>
      <c r="E124" s="59" t="s">
        <v>261</v>
      </c>
      <c r="F124" s="43" t="s">
        <v>41</v>
      </c>
      <c r="G124" s="46" t="s">
        <v>42</v>
      </c>
      <c r="H124" s="85">
        <v>24935</v>
      </c>
      <c r="I124" s="45"/>
      <c r="J124" s="48"/>
      <c r="K124" s="63" t="s">
        <v>43</v>
      </c>
      <c r="L124" s="70" t="s">
        <v>254</v>
      </c>
      <c r="M124" s="85">
        <v>43465</v>
      </c>
      <c r="N124" s="52" t="str">
        <f t="shared" ca="1" si="2"/>
        <v>55 Tahun 10 Bulan 20 hari</v>
      </c>
      <c r="O1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Row],[JABATAN]],tbl_refJabatan,2,FALSE),"yr","day")-CONVERT(DATEDIF(H124,tglAcuan,"y"),"yr","day"))),(NOW()+(CONVERT(VLOOKUP(Table1[[#This Row],[JABATAN]],tbl_refJabatan,2,FALSE),"yr","day")-CONVERT(DATEDIF(H124,NOW(),"y"),"yr","day")))),"Usia Salah"),"")</f>
        <v>47175.348911689813</v>
      </c>
      <c r="Q124" s="167" t="str">
        <f ca="1">IF(Table1[[#This Row],[TGL. PENSIUN (usia)]]&lt;&gt;0,TEXT(Table1[[#This Row],[TGL. PENSIUN (usia)]],"yyyy"),"")</f>
        <v>2029</v>
      </c>
      <c r="R124" s="166">
        <f ca="1">IF(AND(Table1[[#This Row],[TGL. PENSIUN (usia)]]&lt;&gt;"",Table1[[#This Row],[TGL. PENSIUN (usia)]]&lt;&gt;"USIA SALAH"),IF(tglAcuan&lt;&gt;0,(INT(CONVERT(VLOOKUP(Table1[[#This Row],[JABATAN]],tbl_refJabatan,2,FALSE),"yr","day")-CONVERT(DATEDIF(H124,tglAcuan,"y"),"yr","day"))),(INT(CONVERT(VLOOKUP(Table1[[#This Row],[JABATAN]],tbl_refJabatan,2,FALSE),"yr","day")-CONVERT(DATEDIF(H124,NOW(),"y"),"yr","day")))),"")</f>
        <v>1826</v>
      </c>
      <c r="S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Row],[JABATAN]],tbl_refJabatan,4,FALSE),"yr","day")-CONVERT(DATEDIF(H124,tglAcuan,"y"),"yr","day"))),(NOW()+(CONVERT(VLOOKUP(Table1[[#This Row],[JABATAN]],tbl_refJabatan,4,FALSE),"yr","day")-CONVERT(DATEDIF(H124,NOW(),"y"),"yr","day")))),"Usia Salah"),"")</f>
        <v>47175.348911689813</v>
      </c>
      <c r="T124" s="167" t="str">
        <f ca="1">IF(Table1[[#This Row],[TGL. PENSIUN ( usia )]]&lt;&gt;0,TEXT(Table1[[#This Row],[TGL. PENSIUN ( usia )]],"yyyy"),"")</f>
        <v>2029</v>
      </c>
      <c r="U124" s="166">
        <f ca="1">IF(AND(Table1[[#This Row],[TGL. PENSIUN (usia)]]&lt;&gt;"",Table1[[#This Row],[TGL. PENSIUN (usia)]]&lt;&gt;"USIA SALAH"),IF(tglAcuan&lt;&gt;0,(INT(CONVERT(VLOOKUP(Table1[[#This Row],[JABATAN]],tbl_refJabatan,4,FALSE),"yr","day")-CONVERT(DATEDIF(H124,tglAcuan,"y"),"yr","day"))),(INT(CONVERT(VLOOKUP(Table1[[#This Row],[JABATAN]],tbl_refJabatan,4,FALSE),"yr","day")-CONVERT(DATEDIF(H124,NOW(),"y"),"yr","day")))),"")</f>
        <v>1826</v>
      </c>
      <c r="V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Row],[JABATAN]],tbl_refJabatan,6,FALSE),"yr","day")-CONVERT(DATEDIF(H124,tglAcuan,"y"),"yr","day"))),(NOW()+(CONVERT(VLOOKUP(Table1[[#This Row],[JABATAN]],tbl_refJabatan,6,FALSE),"yr","day")-CONVERT(DATEDIF(H124,NOW(),"y"),"yr","day")))),"Usia Salah"),"")</f>
        <v>45714.348911689813</v>
      </c>
      <c r="W124" s="167" t="str">
        <f ca="1">IF(Table1[[#This Row],[TGL.PENSIUN (usia)]]&lt;&gt;0,TEXT(Table1[[#This Row],[TGL.PENSIUN (usia)]],"yyyy"),"")</f>
        <v>2025</v>
      </c>
      <c r="X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Row],[JABATAN]],tbl_refJabatan,7,FALSE),"yr","day")-CONVERT(DATEDIF(M124,tglAcuan,"y"),"yr","day"))),(NOW()+(CONVERT(VLOOKUP(Table1[[#This Row],[JABATAN]],tbl_refJabatan,7,FALSE),"yr","day")-CONVERT(DATEDIF(M124,NOW(),"y"),"yr","day")))),"tgl SK salah"),"")</f>
        <v>50827.848911689813</v>
      </c>
      <c r="Y124" s="167" t="str">
        <f ca="1">IF(Table1[[#This Row],[TGL. PENSIUN (jabatan)]]&lt;&gt;0,TEXT(Table1[[#This Row],[TGL. PENSIUN (jabatan)]],"yyyy"),"")</f>
        <v>2039</v>
      </c>
      <c r="Z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Row],[JABATAN]],tbl_refJabatan,8,FALSE),"yr","day")-CONVERT(DATEDIF(H124,tglAcuan,"y"),"yr","day"))),(NOW()+(CONVERT(VLOOKUP(Table1[[#This Row],[JABATAN]],tbl_refJabatan,8,FALSE),"yr","day")-CONVERT(DATEDIF(H124,NOW(),"y"),"yr","day")))),"Usia Salah"),"")</f>
        <v>45714.348911689813</v>
      </c>
      <c r="AA124" s="167" t="str">
        <f ca="1">IF(Table1[[#This Row],[TGL.PENSIUN (usia )]]&lt;&gt;0,TEXT(Table1[[#This Row],[TGL.PENSIUN (usia )]],"yyyy"),"")</f>
        <v>2025</v>
      </c>
      <c r="AB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Row],[JABATAN]],tbl_refJabatan,9,FALSE),"yr","day")-CONVERT(DATEDIF(M124,tglAcuan,"y"),"yr","day"))),(NOW()+(CONVERT(VLOOKUP(Table1[[#This Row],[JABATAN]],tbl_refJabatan,9,FALSE),"yr","day")-CONVERT(DATEDIF(M124,NOW(),"y"),"yr","day")))),"tgl SK salah"),"")</f>
        <v>50827.848911689813</v>
      </c>
      <c r="AC124" s="167" t="str">
        <f ca="1">IF(Table1[[#This Row],[TGL. PENSIUN (jabatan )]]&lt;&gt;0,TEXT(Table1[[#This Row],[TGL. PENSIUN (jabatan )]],"yyyy"),"")</f>
        <v>2039</v>
      </c>
      <c r="AD1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" spans="1:30" s="88" customFormat="1" ht="21.75" customHeight="1" x14ac:dyDescent="0.25">
      <c r="A125" s="43">
        <f t="shared" si="3"/>
        <v>120</v>
      </c>
      <c r="B125" s="44" t="s">
        <v>37</v>
      </c>
      <c r="C125" s="44" t="s">
        <v>249</v>
      </c>
      <c r="D125" s="45" t="s">
        <v>63</v>
      </c>
      <c r="E125" s="59" t="s">
        <v>262</v>
      </c>
      <c r="F125" s="43" t="s">
        <v>41</v>
      </c>
      <c r="G125" s="46" t="s">
        <v>42</v>
      </c>
      <c r="H125" s="85">
        <v>29590</v>
      </c>
      <c r="I125" s="45"/>
      <c r="J125" s="48"/>
      <c r="K125" s="63" t="s">
        <v>56</v>
      </c>
      <c r="L125" s="70" t="s">
        <v>263</v>
      </c>
      <c r="M125" s="89" t="s">
        <v>264</v>
      </c>
      <c r="N125" s="52" t="str">
        <f t="shared" ca="1" si="2"/>
        <v>43 Tahun 1 Bulan 23 hari</v>
      </c>
      <c r="O1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20 Hari </v>
      </c>
      <c r="P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Row],[JABATAN]],tbl_refJabatan,2,FALSE),"yr","day")-CONVERT(DATEDIF(H125,tglAcuan,"y"),"yr","day"))),(NOW()+(CONVERT(VLOOKUP(Table1[[#This Row],[JABATAN]],tbl_refJabatan,2,FALSE),"yr","day")-CONVERT(DATEDIF(H125,NOW(),"y"),"yr","day")))),"Usia Salah"),"")</f>
        <v>51558.348911689813</v>
      </c>
      <c r="Q125" s="167" t="str">
        <f ca="1">IF(Table1[[#This Row],[TGL. PENSIUN (usia)]]&lt;&gt;0,TEXT(Table1[[#This Row],[TGL. PENSIUN (usia)]],"yyyy"),"")</f>
        <v>2041</v>
      </c>
      <c r="R125" s="166">
        <f ca="1">IF(AND(Table1[[#This Row],[TGL. PENSIUN (usia)]]&lt;&gt;"",Table1[[#This Row],[TGL. PENSIUN (usia)]]&lt;&gt;"USIA SALAH"),IF(tglAcuan&lt;&gt;0,(INT(CONVERT(VLOOKUP(Table1[[#This Row],[JABATAN]],tbl_refJabatan,2,FALSE),"yr","day")-CONVERT(DATEDIF(H125,tglAcuan,"y"),"yr","day"))),(INT(CONVERT(VLOOKUP(Table1[[#This Row],[JABATAN]],tbl_refJabatan,2,FALSE),"yr","day")-CONVERT(DATEDIF(H125,NOW(),"y"),"yr","day")))),"")</f>
        <v>6209</v>
      </c>
      <c r="S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Row],[JABATAN]],tbl_refJabatan,4,FALSE),"yr","day")-CONVERT(DATEDIF(H125,tglAcuan,"y"),"yr","day"))),(NOW()+(CONVERT(VLOOKUP(Table1[[#This Row],[JABATAN]],tbl_refJabatan,4,FALSE),"yr","day")-CONVERT(DATEDIF(H125,NOW(),"y"),"yr","day")))),"Usia Salah"),"")</f>
        <v>36948.348911689813</v>
      </c>
      <c r="T125" s="167" t="str">
        <f ca="1">IF(Table1[[#This Row],[TGL. PENSIUN ( usia )]]&lt;&gt;0,TEXT(Table1[[#This Row],[TGL. PENSIUN ( usia )]],"yyyy"),"")</f>
        <v>2001</v>
      </c>
      <c r="U125" s="166">
        <f ca="1">IF(AND(Table1[[#This Row],[TGL. PENSIUN (usia)]]&lt;&gt;"",Table1[[#This Row],[TGL. PENSIUN (usia)]]&lt;&gt;"USIA SALAH"),IF(tglAcuan&lt;&gt;0,(INT(CONVERT(VLOOKUP(Table1[[#This Row],[JABATAN]],tbl_refJabatan,4,FALSE),"yr","day")-CONVERT(DATEDIF(H125,tglAcuan,"y"),"yr","day"))),(INT(CONVERT(VLOOKUP(Table1[[#This Row],[JABATAN]],tbl_refJabatan,4,FALSE),"yr","day")-CONVERT(DATEDIF(H125,NOW(),"y"),"yr","day")))),"")</f>
        <v>-8401</v>
      </c>
      <c r="V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Row],[JABATAN]],tbl_refJabatan,6,FALSE),"yr","day")-CONVERT(DATEDIF(H125,tglAcuan,"y"),"yr","day"))),(NOW()+(CONVERT(VLOOKUP(Table1[[#This Row],[JABATAN]],tbl_refJabatan,6,FALSE),"yr","day")-CONVERT(DATEDIF(H125,NOW(),"y"),"yr","day")))),"Usia Salah"),"")</f>
        <v>29643.348911689813</v>
      </c>
      <c r="W125" s="167" t="str">
        <f ca="1">IF(Table1[[#This Row],[TGL.PENSIUN (usia)]]&lt;&gt;0,TEXT(Table1[[#This Row],[TGL.PENSIUN (usia)]],"yyyy"),"")</f>
        <v>1981</v>
      </c>
      <c r="X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Row],[JABATAN]],tbl_refJabatan,7,FALSE),"yr","day")-CONVERT(DATEDIF(M125,tglAcuan,"y"),"yr","day"))),(NOW()+(CONVERT(VLOOKUP(Table1[[#This Row],[JABATAN]],tbl_refJabatan,7,FALSE),"yr","day")-CONVERT(DATEDIF(M125,NOW(),"y"),"yr","day")))),"tgl SK salah"),"")</f>
        <v>65437.848911689813</v>
      </c>
      <c r="Y125" s="167" t="str">
        <f ca="1">IF(Table1[[#This Row],[TGL. PENSIUN (jabatan)]]&lt;&gt;0,TEXT(Table1[[#This Row],[TGL. PENSIUN (jabatan)]],"yyyy"),"")</f>
        <v>2079</v>
      </c>
      <c r="Z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Row],[JABATAN]],tbl_refJabatan,8,FALSE),"yr","day")-CONVERT(DATEDIF(H125,tglAcuan,"y"),"yr","day"))),(NOW()+(CONVERT(VLOOKUP(Table1[[#This Row],[JABATAN]],tbl_refJabatan,8,FALSE),"yr","day")-CONVERT(DATEDIF(H125,NOW(),"y"),"yr","day")))),"Usia Salah"),"")</f>
        <v>51558.348911689813</v>
      </c>
      <c r="AA125" s="167" t="str">
        <f ca="1">IF(Table1[[#This Row],[TGL.PENSIUN (usia )]]&lt;&gt;0,TEXT(Table1[[#This Row],[TGL.PENSIUN (usia )]],"yyyy"),"")</f>
        <v>2041</v>
      </c>
      <c r="AB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Row],[JABATAN]],tbl_refJabatan,9,FALSE),"yr","day")-CONVERT(DATEDIF(M125,tglAcuan,"y"),"yr","day"))),(NOW()+(CONVERT(VLOOKUP(Table1[[#This Row],[JABATAN]],tbl_refJabatan,9,FALSE),"yr","day")-CONVERT(DATEDIF(M125,NOW(),"y"),"yr","day")))),"tgl SK salah"),"")</f>
        <v>49001.598911689813</v>
      </c>
      <c r="AC125" s="167" t="str">
        <f ca="1">IF(Table1[[#This Row],[TGL. PENSIUN (jabatan )]]&lt;&gt;0,TEXT(Table1[[#This Row],[TGL. PENSIUN (jabatan )]],"yyyy"),"")</f>
        <v>2034</v>
      </c>
      <c r="AD1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" spans="1:30" s="88" customFormat="1" ht="21.75" customHeight="1" x14ac:dyDescent="0.25">
      <c r="A126" s="43">
        <f t="shared" si="3"/>
        <v>121</v>
      </c>
      <c r="B126" s="44" t="s">
        <v>37</v>
      </c>
      <c r="C126" s="44" t="s">
        <v>249</v>
      </c>
      <c r="D126" s="45" t="s">
        <v>63</v>
      </c>
      <c r="E126" s="59" t="s">
        <v>265</v>
      </c>
      <c r="F126" s="43" t="s">
        <v>41</v>
      </c>
      <c r="G126" s="46" t="s">
        <v>42</v>
      </c>
      <c r="H126" s="85">
        <v>22009</v>
      </c>
      <c r="I126" s="45"/>
      <c r="J126" s="48"/>
      <c r="K126" s="63" t="s">
        <v>43</v>
      </c>
      <c r="L126" s="70" t="s">
        <v>266</v>
      </c>
      <c r="M126" s="89">
        <v>41007</v>
      </c>
      <c r="N126" s="52" t="str">
        <f t="shared" ca="1" si="2"/>
        <v>63 Tahun 10 Bulan 24 hari</v>
      </c>
      <c r="O1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10 Bulan 19 Hari </v>
      </c>
      <c r="P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Row],[JABATAN]],tbl_refJabatan,2,FALSE),"yr","day")-CONVERT(DATEDIF(H126,tglAcuan,"y"),"yr","day"))),(NOW()+(CONVERT(VLOOKUP(Table1[[#This Row],[JABATAN]],tbl_refJabatan,2,FALSE),"yr","day")-CONVERT(DATEDIF(H126,NOW(),"y"),"yr","day")))),"Usia Salah"),"")</f>
        <v>44253.348911689813</v>
      </c>
      <c r="Q126" s="167" t="str">
        <f ca="1">IF(Table1[[#This Row],[TGL. PENSIUN (usia)]]&lt;&gt;0,TEXT(Table1[[#This Row],[TGL. PENSIUN (usia)]],"yyyy"),"")</f>
        <v>2021</v>
      </c>
      <c r="R126" s="166">
        <f ca="1">IF(AND(Table1[[#This Row],[TGL. PENSIUN (usia)]]&lt;&gt;"",Table1[[#This Row],[TGL. PENSIUN (usia)]]&lt;&gt;"USIA SALAH"),IF(tglAcuan&lt;&gt;0,(INT(CONVERT(VLOOKUP(Table1[[#This Row],[JABATAN]],tbl_refJabatan,2,FALSE),"yr","day")-CONVERT(DATEDIF(H126,tglAcuan,"y"),"yr","day"))),(INT(CONVERT(VLOOKUP(Table1[[#This Row],[JABATAN]],tbl_refJabatan,2,FALSE),"yr","day")-CONVERT(DATEDIF(H126,NOW(),"y"),"yr","day")))),"")</f>
        <v>-1096</v>
      </c>
      <c r="S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Row],[JABATAN]],tbl_refJabatan,4,FALSE),"yr","day")-CONVERT(DATEDIF(H126,tglAcuan,"y"),"yr","day"))),(NOW()+(CONVERT(VLOOKUP(Table1[[#This Row],[JABATAN]],tbl_refJabatan,4,FALSE),"yr","day")-CONVERT(DATEDIF(H126,NOW(),"y"),"yr","day")))),"Usia Salah"),"")</f>
        <v>29643.348911689813</v>
      </c>
      <c r="T126" s="167" t="str">
        <f ca="1">IF(Table1[[#This Row],[TGL. PENSIUN ( usia )]]&lt;&gt;0,TEXT(Table1[[#This Row],[TGL. PENSIUN ( usia )]],"yyyy"),"")</f>
        <v>1981</v>
      </c>
      <c r="U126" s="166">
        <f ca="1">IF(AND(Table1[[#This Row],[TGL. PENSIUN (usia)]]&lt;&gt;"",Table1[[#This Row],[TGL. PENSIUN (usia)]]&lt;&gt;"USIA SALAH"),IF(tglAcuan&lt;&gt;0,(INT(CONVERT(VLOOKUP(Table1[[#This Row],[JABATAN]],tbl_refJabatan,4,FALSE),"yr","day")-CONVERT(DATEDIF(H126,tglAcuan,"y"),"yr","day"))),(INT(CONVERT(VLOOKUP(Table1[[#This Row],[JABATAN]],tbl_refJabatan,4,FALSE),"yr","day")-CONVERT(DATEDIF(H126,NOW(),"y"),"yr","day")))),"")</f>
        <v>-15706</v>
      </c>
      <c r="V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Row],[JABATAN]],tbl_refJabatan,6,FALSE),"yr","day")-CONVERT(DATEDIF(H126,tglAcuan,"y"),"yr","day"))),(NOW()+(CONVERT(VLOOKUP(Table1[[#This Row],[JABATAN]],tbl_refJabatan,6,FALSE),"yr","day")-CONVERT(DATEDIF(H126,NOW(),"y"),"yr","day")))),"Usia Salah"),"")</f>
        <v>22338.348911689813</v>
      </c>
      <c r="W126" s="167" t="str">
        <f ca="1">IF(Table1[[#This Row],[TGL.PENSIUN (usia)]]&lt;&gt;0,TEXT(Table1[[#This Row],[TGL.PENSIUN (usia)]],"yyyy"),"")</f>
        <v>1961</v>
      </c>
      <c r="X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Row],[JABATAN]],tbl_refJabatan,7,FALSE),"yr","day")-CONVERT(DATEDIF(M126,tglAcuan,"y"),"yr","day"))),(NOW()+(CONVERT(VLOOKUP(Table1[[#This Row],[JABATAN]],tbl_refJabatan,7,FALSE),"yr","day")-CONVERT(DATEDIF(M126,NOW(),"y"),"yr","day")))),"tgl SK salah"),"")</f>
        <v>63246.348911689813</v>
      </c>
      <c r="Y126" s="167" t="str">
        <f ca="1">IF(Table1[[#This Row],[TGL. PENSIUN (jabatan)]]&lt;&gt;0,TEXT(Table1[[#This Row],[TGL. PENSIUN (jabatan)]],"yyyy"),"")</f>
        <v>2073</v>
      </c>
      <c r="Z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Row],[JABATAN]],tbl_refJabatan,8,FALSE),"yr","day")-CONVERT(DATEDIF(H126,tglAcuan,"y"),"yr","day"))),(NOW()+(CONVERT(VLOOKUP(Table1[[#This Row],[JABATAN]],tbl_refJabatan,8,FALSE),"yr","day")-CONVERT(DATEDIF(H126,NOW(),"y"),"yr","day")))),"Usia Salah"),"")</f>
        <v>44253.348911689813</v>
      </c>
      <c r="AA126" s="167" t="str">
        <f ca="1">IF(Table1[[#This Row],[TGL.PENSIUN (usia )]]&lt;&gt;0,TEXT(Table1[[#This Row],[TGL.PENSIUN (usia )]],"yyyy"),"")</f>
        <v>2021</v>
      </c>
      <c r="AB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Row],[JABATAN]],tbl_refJabatan,9,FALSE),"yr","day")-CONVERT(DATEDIF(M126,tglAcuan,"y"),"yr","day"))),(NOW()+(CONVERT(VLOOKUP(Table1[[#This Row],[JABATAN]],tbl_refJabatan,9,FALSE),"yr","day")-CONVERT(DATEDIF(M126,NOW(),"y"),"yr","day")))),"tgl SK salah"),"")</f>
        <v>46810.098911689813</v>
      </c>
      <c r="AC126" s="167" t="str">
        <f ca="1">IF(Table1[[#This Row],[TGL. PENSIUN (jabatan )]]&lt;&gt;0,TEXT(Table1[[#This Row],[TGL. PENSIUN (jabatan )]],"yyyy"),"")</f>
        <v>2028</v>
      </c>
      <c r="AD1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" spans="1:30" s="88" customFormat="1" ht="21.75" customHeight="1" x14ac:dyDescent="0.25">
      <c r="A127" s="43">
        <f t="shared" si="3"/>
        <v>122</v>
      </c>
      <c r="B127" s="44" t="s">
        <v>37</v>
      </c>
      <c r="C127" s="44" t="s">
        <v>249</v>
      </c>
      <c r="D127" s="45" t="s">
        <v>63</v>
      </c>
      <c r="E127" s="59" t="s">
        <v>267</v>
      </c>
      <c r="F127" s="43" t="s">
        <v>41</v>
      </c>
      <c r="G127" s="46" t="s">
        <v>42</v>
      </c>
      <c r="H127" s="85">
        <v>25360</v>
      </c>
      <c r="I127" s="45"/>
      <c r="J127" s="48"/>
      <c r="K127" s="63" t="s">
        <v>43</v>
      </c>
      <c r="L127" s="70" t="s">
        <v>268</v>
      </c>
      <c r="M127" s="89">
        <v>41641</v>
      </c>
      <c r="N127" s="52" t="str">
        <f t="shared" ca="1" si="2"/>
        <v>54 Tahun 8 Bulan 21 hari</v>
      </c>
      <c r="O1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 Bulan 25 Hari </v>
      </c>
      <c r="P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Row],[JABATAN]],tbl_refJabatan,2,FALSE),"yr","day")-CONVERT(DATEDIF(H127,tglAcuan,"y"),"yr","day"))),(NOW()+(CONVERT(VLOOKUP(Table1[[#This Row],[JABATAN]],tbl_refJabatan,2,FALSE),"yr","day")-CONVERT(DATEDIF(H127,NOW(),"y"),"yr","day")))),"Usia Salah"),"")</f>
        <v>47540.598911689813</v>
      </c>
      <c r="Q127" s="167" t="str">
        <f ca="1">IF(Table1[[#This Row],[TGL. PENSIUN (usia)]]&lt;&gt;0,TEXT(Table1[[#This Row],[TGL. PENSIUN (usia)]],"yyyy"),"")</f>
        <v>2030</v>
      </c>
      <c r="R127" s="166">
        <f ca="1">IF(AND(Table1[[#This Row],[TGL. PENSIUN (usia)]]&lt;&gt;"",Table1[[#This Row],[TGL. PENSIUN (usia)]]&lt;&gt;"USIA SALAH"),IF(tglAcuan&lt;&gt;0,(INT(CONVERT(VLOOKUP(Table1[[#This Row],[JABATAN]],tbl_refJabatan,2,FALSE),"yr","day")-CONVERT(DATEDIF(H127,tglAcuan,"y"),"yr","day"))),(INT(CONVERT(VLOOKUP(Table1[[#This Row],[JABATAN]],tbl_refJabatan,2,FALSE),"yr","day")-CONVERT(DATEDIF(H127,NOW(),"y"),"yr","day")))),"")</f>
        <v>2191</v>
      </c>
      <c r="S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Row],[JABATAN]],tbl_refJabatan,4,FALSE),"yr","day")-CONVERT(DATEDIF(H127,tglAcuan,"y"),"yr","day"))),(NOW()+(CONVERT(VLOOKUP(Table1[[#This Row],[JABATAN]],tbl_refJabatan,4,FALSE),"yr","day")-CONVERT(DATEDIF(H127,NOW(),"y"),"yr","day")))),"Usia Salah"),"")</f>
        <v>32930.598911689813</v>
      </c>
      <c r="T127" s="167" t="str">
        <f ca="1">IF(Table1[[#This Row],[TGL. PENSIUN ( usia )]]&lt;&gt;0,TEXT(Table1[[#This Row],[TGL. PENSIUN ( usia )]],"yyyy"),"")</f>
        <v>1990</v>
      </c>
      <c r="U127" s="166">
        <f ca="1">IF(AND(Table1[[#This Row],[TGL. PENSIUN (usia)]]&lt;&gt;"",Table1[[#This Row],[TGL. PENSIUN (usia)]]&lt;&gt;"USIA SALAH"),IF(tglAcuan&lt;&gt;0,(INT(CONVERT(VLOOKUP(Table1[[#This Row],[JABATAN]],tbl_refJabatan,4,FALSE),"yr","day")-CONVERT(DATEDIF(H127,tglAcuan,"y"),"yr","day"))),(INT(CONVERT(VLOOKUP(Table1[[#This Row],[JABATAN]],tbl_refJabatan,4,FALSE),"yr","day")-CONVERT(DATEDIF(H127,NOW(),"y"),"yr","day")))),"")</f>
        <v>-12419</v>
      </c>
      <c r="V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Row],[JABATAN]],tbl_refJabatan,6,FALSE),"yr","day")-CONVERT(DATEDIF(H127,tglAcuan,"y"),"yr","day"))),(NOW()+(CONVERT(VLOOKUP(Table1[[#This Row],[JABATAN]],tbl_refJabatan,6,FALSE),"yr","day")-CONVERT(DATEDIF(H127,NOW(),"y"),"yr","day")))),"Usia Salah"),"")</f>
        <v>25625.598911689813</v>
      </c>
      <c r="W127" s="167" t="str">
        <f ca="1">IF(Table1[[#This Row],[TGL.PENSIUN (usia)]]&lt;&gt;0,TEXT(Table1[[#This Row],[TGL.PENSIUN (usia)]],"yyyy"),"")</f>
        <v>1970</v>
      </c>
      <c r="X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Row],[JABATAN]],tbl_refJabatan,7,FALSE),"yr","day")-CONVERT(DATEDIF(M127,tglAcuan,"y"),"yr","day"))),(NOW()+(CONVERT(VLOOKUP(Table1[[#This Row],[JABATAN]],tbl_refJabatan,7,FALSE),"yr","day")-CONVERT(DATEDIF(M127,NOW(),"y"),"yr","day")))),"tgl SK salah"),"")</f>
        <v>63611.598911689813</v>
      </c>
      <c r="Y127" s="167" t="str">
        <f ca="1">IF(Table1[[#This Row],[TGL. PENSIUN (jabatan)]]&lt;&gt;0,TEXT(Table1[[#This Row],[TGL. PENSIUN (jabatan)]],"yyyy"),"")</f>
        <v>2074</v>
      </c>
      <c r="Z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Row],[JABATAN]],tbl_refJabatan,8,FALSE),"yr","day")-CONVERT(DATEDIF(H127,tglAcuan,"y"),"yr","day"))),(NOW()+(CONVERT(VLOOKUP(Table1[[#This Row],[JABATAN]],tbl_refJabatan,8,FALSE),"yr","day")-CONVERT(DATEDIF(H127,NOW(),"y"),"yr","day")))),"Usia Salah"),"")</f>
        <v>47540.598911689813</v>
      </c>
      <c r="AA127" s="167" t="str">
        <f ca="1">IF(Table1[[#This Row],[TGL.PENSIUN (usia )]]&lt;&gt;0,TEXT(Table1[[#This Row],[TGL.PENSIUN (usia )]],"yyyy"),"")</f>
        <v>2030</v>
      </c>
      <c r="AB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Row],[JABATAN]],tbl_refJabatan,9,FALSE),"yr","day")-CONVERT(DATEDIF(M127,tglAcuan,"y"),"yr","day"))),(NOW()+(CONVERT(VLOOKUP(Table1[[#This Row],[JABATAN]],tbl_refJabatan,9,FALSE),"yr","day")-CONVERT(DATEDIF(M127,NOW(),"y"),"yr","day")))),"tgl SK salah"),"")</f>
        <v>47175.348911689813</v>
      </c>
      <c r="AC127" s="167" t="str">
        <f ca="1">IF(Table1[[#This Row],[TGL. PENSIUN (jabatan )]]&lt;&gt;0,TEXT(Table1[[#This Row],[TGL. PENSIUN (jabatan )]],"yyyy"),"")</f>
        <v>2029</v>
      </c>
      <c r="AD1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" spans="1:30" s="88" customFormat="1" ht="21.75" customHeight="1" x14ac:dyDescent="0.25">
      <c r="A128" s="43">
        <f t="shared" si="3"/>
        <v>123</v>
      </c>
      <c r="B128" s="44" t="s">
        <v>37</v>
      </c>
      <c r="C128" s="44" t="s">
        <v>249</v>
      </c>
      <c r="D128" s="45" t="s">
        <v>63</v>
      </c>
      <c r="E128" s="59" t="s">
        <v>159</v>
      </c>
      <c r="F128" s="43" t="s">
        <v>41</v>
      </c>
      <c r="G128" s="46" t="s">
        <v>42</v>
      </c>
      <c r="H128" s="85">
        <v>26456</v>
      </c>
      <c r="I128" s="45"/>
      <c r="J128" s="48"/>
      <c r="K128" s="63" t="s">
        <v>43</v>
      </c>
      <c r="L128" s="70" t="s">
        <v>269</v>
      </c>
      <c r="M128" s="89">
        <v>39499</v>
      </c>
      <c r="N128" s="52" t="str">
        <f t="shared" ca="1" si="2"/>
        <v>51 Tahun 8 Bulan 21 hari</v>
      </c>
      <c r="O1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6 Hari </v>
      </c>
      <c r="P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Row],[JABATAN]],tbl_refJabatan,2,FALSE),"yr","day")-CONVERT(DATEDIF(H128,tglAcuan,"y"),"yr","day"))),(NOW()+(CONVERT(VLOOKUP(Table1[[#This Row],[JABATAN]],tbl_refJabatan,2,FALSE),"yr","day")-CONVERT(DATEDIF(H128,NOW(),"y"),"yr","day")))),"Usia Salah"),"")</f>
        <v>48636.348911689813</v>
      </c>
      <c r="Q128" s="167" t="str">
        <f ca="1">IF(Table1[[#This Row],[TGL. PENSIUN (usia)]]&lt;&gt;0,TEXT(Table1[[#This Row],[TGL. PENSIUN (usia)]],"yyyy"),"")</f>
        <v>2033</v>
      </c>
      <c r="R128" s="166">
        <f ca="1">IF(AND(Table1[[#This Row],[TGL. PENSIUN (usia)]]&lt;&gt;"",Table1[[#This Row],[TGL. PENSIUN (usia)]]&lt;&gt;"USIA SALAH"),IF(tglAcuan&lt;&gt;0,(INT(CONVERT(VLOOKUP(Table1[[#This Row],[JABATAN]],tbl_refJabatan,2,FALSE),"yr","day")-CONVERT(DATEDIF(H128,tglAcuan,"y"),"yr","day"))),(INT(CONVERT(VLOOKUP(Table1[[#This Row],[JABATAN]],tbl_refJabatan,2,FALSE),"yr","day")-CONVERT(DATEDIF(H128,NOW(),"y"),"yr","day")))),"")</f>
        <v>3287</v>
      </c>
      <c r="S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Row],[JABATAN]],tbl_refJabatan,4,FALSE),"yr","day")-CONVERT(DATEDIF(H128,tglAcuan,"y"),"yr","day"))),(NOW()+(CONVERT(VLOOKUP(Table1[[#This Row],[JABATAN]],tbl_refJabatan,4,FALSE),"yr","day")-CONVERT(DATEDIF(H128,NOW(),"y"),"yr","day")))),"Usia Salah"),"")</f>
        <v>34026.348911689813</v>
      </c>
      <c r="T128" s="167" t="str">
        <f ca="1">IF(Table1[[#This Row],[TGL. PENSIUN ( usia )]]&lt;&gt;0,TEXT(Table1[[#This Row],[TGL. PENSIUN ( usia )]],"yyyy"),"")</f>
        <v>1993</v>
      </c>
      <c r="U128" s="166">
        <f ca="1">IF(AND(Table1[[#This Row],[TGL. PENSIUN (usia)]]&lt;&gt;"",Table1[[#This Row],[TGL. PENSIUN (usia)]]&lt;&gt;"USIA SALAH"),IF(tglAcuan&lt;&gt;0,(INT(CONVERT(VLOOKUP(Table1[[#This Row],[JABATAN]],tbl_refJabatan,4,FALSE),"yr","day")-CONVERT(DATEDIF(H128,tglAcuan,"y"),"yr","day"))),(INT(CONVERT(VLOOKUP(Table1[[#This Row],[JABATAN]],tbl_refJabatan,4,FALSE),"yr","day")-CONVERT(DATEDIF(H128,NOW(),"y"),"yr","day")))),"")</f>
        <v>-11323</v>
      </c>
      <c r="V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Row],[JABATAN]],tbl_refJabatan,6,FALSE),"yr","day")-CONVERT(DATEDIF(H128,tglAcuan,"y"),"yr","day"))),(NOW()+(CONVERT(VLOOKUP(Table1[[#This Row],[JABATAN]],tbl_refJabatan,6,FALSE),"yr","day")-CONVERT(DATEDIF(H128,NOW(),"y"),"yr","day")))),"Usia Salah"),"")</f>
        <v>26721.348911689813</v>
      </c>
      <c r="W128" s="167" t="str">
        <f ca="1">IF(Table1[[#This Row],[TGL.PENSIUN (usia)]]&lt;&gt;0,TEXT(Table1[[#This Row],[TGL.PENSIUN (usia)]],"yyyy"),"")</f>
        <v>1973</v>
      </c>
      <c r="X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Row],[JABATAN]],tbl_refJabatan,7,FALSE),"yr","day")-CONVERT(DATEDIF(M128,tglAcuan,"y"),"yr","day"))),(NOW()+(CONVERT(VLOOKUP(Table1[[#This Row],[JABATAN]],tbl_refJabatan,7,FALSE),"yr","day")-CONVERT(DATEDIF(M128,NOW(),"y"),"yr","day")))),"tgl SK salah"),"")</f>
        <v>61420.098911689813</v>
      </c>
      <c r="Y128" s="167" t="str">
        <f ca="1">IF(Table1[[#This Row],[TGL. PENSIUN (jabatan)]]&lt;&gt;0,TEXT(Table1[[#This Row],[TGL. PENSIUN (jabatan)]],"yyyy"),"")</f>
        <v>2068</v>
      </c>
      <c r="Z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Row],[JABATAN]],tbl_refJabatan,8,FALSE),"yr","day")-CONVERT(DATEDIF(H128,tglAcuan,"y"),"yr","day"))),(NOW()+(CONVERT(VLOOKUP(Table1[[#This Row],[JABATAN]],tbl_refJabatan,8,FALSE),"yr","day")-CONVERT(DATEDIF(H128,NOW(),"y"),"yr","day")))),"Usia Salah"),"")</f>
        <v>48636.348911689813</v>
      </c>
      <c r="AA128" s="167" t="str">
        <f ca="1">IF(Table1[[#This Row],[TGL.PENSIUN (usia )]]&lt;&gt;0,TEXT(Table1[[#This Row],[TGL.PENSIUN (usia )]],"yyyy"),"")</f>
        <v>2033</v>
      </c>
      <c r="AB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Row],[JABATAN]],tbl_refJabatan,9,FALSE),"yr","day")-CONVERT(DATEDIF(M128,tglAcuan,"y"),"yr","day"))),(NOW()+(CONVERT(VLOOKUP(Table1[[#This Row],[JABATAN]],tbl_refJabatan,9,FALSE),"yr","day")-CONVERT(DATEDIF(M128,NOW(),"y"),"yr","day")))),"tgl SK salah"),"")</f>
        <v>44983.848911689813</v>
      </c>
      <c r="AC128" s="167" t="str">
        <f ca="1">IF(Table1[[#This Row],[TGL. PENSIUN (jabatan )]]&lt;&gt;0,TEXT(Table1[[#This Row],[TGL. PENSIUN (jabatan )]],"yyyy"),"")</f>
        <v>2023</v>
      </c>
      <c r="AD1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" spans="1:30" s="88" customFormat="1" ht="21.75" customHeight="1" x14ac:dyDescent="0.25">
      <c r="A129" s="43">
        <f t="shared" si="3"/>
        <v>124</v>
      </c>
      <c r="B129" s="44" t="s">
        <v>37</v>
      </c>
      <c r="C129" s="44" t="s">
        <v>249</v>
      </c>
      <c r="D129" s="45" t="s">
        <v>63</v>
      </c>
      <c r="E129" s="59" t="s">
        <v>184</v>
      </c>
      <c r="F129" s="43" t="s">
        <v>41</v>
      </c>
      <c r="G129" s="46" t="s">
        <v>42</v>
      </c>
      <c r="H129" s="85">
        <v>28689</v>
      </c>
      <c r="I129" s="45"/>
      <c r="J129" s="48"/>
      <c r="K129" s="63" t="s">
        <v>43</v>
      </c>
      <c r="L129" s="70" t="s">
        <v>268</v>
      </c>
      <c r="M129" s="89">
        <v>41641</v>
      </c>
      <c r="N129" s="52" t="str">
        <f t="shared" ca="1" si="2"/>
        <v>45 Tahun 7 Bulan 9 hari</v>
      </c>
      <c r="O1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 Bulan 25 Hari </v>
      </c>
      <c r="P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Row],[JABATAN]],tbl_refJabatan,2,FALSE),"yr","day")-CONVERT(DATEDIF(H129,tglAcuan,"y"),"yr","day"))),(NOW()+(CONVERT(VLOOKUP(Table1[[#This Row],[JABATAN]],tbl_refJabatan,2,FALSE),"yr","day")-CONVERT(DATEDIF(H129,NOW(),"y"),"yr","day")))),"Usia Salah"),"")</f>
        <v>50827.848911689813</v>
      </c>
      <c r="Q129" s="167" t="str">
        <f ca="1">IF(Table1[[#This Row],[TGL. PENSIUN (usia)]]&lt;&gt;0,TEXT(Table1[[#This Row],[TGL. PENSIUN (usia)]],"yyyy"),"")</f>
        <v>2039</v>
      </c>
      <c r="R129" s="166">
        <f ca="1">IF(AND(Table1[[#This Row],[TGL. PENSIUN (usia)]]&lt;&gt;"",Table1[[#This Row],[TGL. PENSIUN (usia)]]&lt;&gt;"USIA SALAH"),IF(tglAcuan&lt;&gt;0,(INT(CONVERT(VLOOKUP(Table1[[#This Row],[JABATAN]],tbl_refJabatan,2,FALSE),"yr","day")-CONVERT(DATEDIF(H129,tglAcuan,"y"),"yr","day"))),(INT(CONVERT(VLOOKUP(Table1[[#This Row],[JABATAN]],tbl_refJabatan,2,FALSE),"yr","day")-CONVERT(DATEDIF(H129,NOW(),"y"),"yr","day")))),"")</f>
        <v>5478</v>
      </c>
      <c r="S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Row],[JABATAN]],tbl_refJabatan,4,FALSE),"yr","day")-CONVERT(DATEDIF(H129,tglAcuan,"y"),"yr","day"))),(NOW()+(CONVERT(VLOOKUP(Table1[[#This Row],[JABATAN]],tbl_refJabatan,4,FALSE),"yr","day")-CONVERT(DATEDIF(H129,NOW(),"y"),"yr","day")))),"Usia Salah"),"")</f>
        <v>36217.848911689813</v>
      </c>
      <c r="T129" s="167" t="str">
        <f ca="1">IF(Table1[[#This Row],[TGL. PENSIUN ( usia )]]&lt;&gt;0,TEXT(Table1[[#This Row],[TGL. PENSIUN ( usia )]],"yyyy"),"")</f>
        <v>1999</v>
      </c>
      <c r="U129" s="166">
        <f ca="1">IF(AND(Table1[[#This Row],[TGL. PENSIUN (usia)]]&lt;&gt;"",Table1[[#This Row],[TGL. PENSIUN (usia)]]&lt;&gt;"USIA SALAH"),IF(tglAcuan&lt;&gt;0,(INT(CONVERT(VLOOKUP(Table1[[#This Row],[JABATAN]],tbl_refJabatan,4,FALSE),"yr","day")-CONVERT(DATEDIF(H129,tglAcuan,"y"),"yr","day"))),(INT(CONVERT(VLOOKUP(Table1[[#This Row],[JABATAN]],tbl_refJabatan,4,FALSE),"yr","day")-CONVERT(DATEDIF(H129,NOW(),"y"),"yr","day")))),"")</f>
        <v>-9132</v>
      </c>
      <c r="V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Row],[JABATAN]],tbl_refJabatan,6,FALSE),"yr","day")-CONVERT(DATEDIF(H129,tglAcuan,"y"),"yr","day"))),(NOW()+(CONVERT(VLOOKUP(Table1[[#This Row],[JABATAN]],tbl_refJabatan,6,FALSE),"yr","day")-CONVERT(DATEDIF(H129,NOW(),"y"),"yr","day")))),"Usia Salah"),"")</f>
        <v>28912.848911689813</v>
      </c>
      <c r="W129" s="167" t="str">
        <f ca="1">IF(Table1[[#This Row],[TGL.PENSIUN (usia)]]&lt;&gt;0,TEXT(Table1[[#This Row],[TGL.PENSIUN (usia)]],"yyyy"),"")</f>
        <v>1979</v>
      </c>
      <c r="X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Row],[JABATAN]],tbl_refJabatan,7,FALSE),"yr","day")-CONVERT(DATEDIF(M129,tglAcuan,"y"),"yr","day"))),(NOW()+(CONVERT(VLOOKUP(Table1[[#This Row],[JABATAN]],tbl_refJabatan,7,FALSE),"yr","day")-CONVERT(DATEDIF(M129,NOW(),"y"),"yr","day")))),"tgl SK salah"),"")</f>
        <v>63611.598911689813</v>
      </c>
      <c r="Y129" s="167" t="str">
        <f ca="1">IF(Table1[[#This Row],[TGL. PENSIUN (jabatan)]]&lt;&gt;0,TEXT(Table1[[#This Row],[TGL. PENSIUN (jabatan)]],"yyyy"),"")</f>
        <v>2074</v>
      </c>
      <c r="Z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Row],[JABATAN]],tbl_refJabatan,8,FALSE),"yr","day")-CONVERT(DATEDIF(H129,tglAcuan,"y"),"yr","day"))),(NOW()+(CONVERT(VLOOKUP(Table1[[#This Row],[JABATAN]],tbl_refJabatan,8,FALSE),"yr","day")-CONVERT(DATEDIF(H129,NOW(),"y"),"yr","day")))),"Usia Salah"),"")</f>
        <v>50827.848911689813</v>
      </c>
      <c r="AA129" s="167" t="str">
        <f ca="1">IF(Table1[[#This Row],[TGL.PENSIUN (usia )]]&lt;&gt;0,TEXT(Table1[[#This Row],[TGL.PENSIUN (usia )]],"yyyy"),"")</f>
        <v>2039</v>
      </c>
      <c r="AB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Row],[JABATAN]],tbl_refJabatan,9,FALSE),"yr","day")-CONVERT(DATEDIF(M129,tglAcuan,"y"),"yr","day"))),(NOW()+(CONVERT(VLOOKUP(Table1[[#This Row],[JABATAN]],tbl_refJabatan,9,FALSE),"yr","day")-CONVERT(DATEDIF(M129,NOW(),"y"),"yr","day")))),"tgl SK salah"),"")</f>
        <v>47175.348911689813</v>
      </c>
      <c r="AC129" s="167" t="str">
        <f ca="1">IF(Table1[[#This Row],[TGL. PENSIUN (jabatan )]]&lt;&gt;0,TEXT(Table1[[#This Row],[TGL. PENSIUN (jabatan )]],"yyyy"),"")</f>
        <v>2029</v>
      </c>
      <c r="AD1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" spans="1:30" s="88" customFormat="1" ht="21.75" customHeight="1" x14ac:dyDescent="0.25">
      <c r="A130" s="43">
        <f t="shared" si="3"/>
        <v>125</v>
      </c>
      <c r="B130" s="44" t="s">
        <v>37</v>
      </c>
      <c r="C130" s="44" t="s">
        <v>249</v>
      </c>
      <c r="D130" s="45" t="s">
        <v>63</v>
      </c>
      <c r="E130" s="59" t="s">
        <v>270</v>
      </c>
      <c r="F130" s="43" t="s">
        <v>41</v>
      </c>
      <c r="G130" s="46" t="s">
        <v>271</v>
      </c>
      <c r="H130" s="85">
        <v>26429</v>
      </c>
      <c r="I130" s="45"/>
      <c r="J130" s="48"/>
      <c r="K130" s="63" t="s">
        <v>43</v>
      </c>
      <c r="L130" s="70" t="s">
        <v>272</v>
      </c>
      <c r="M130" s="89">
        <v>40399</v>
      </c>
      <c r="N130" s="52" t="str">
        <f t="shared" ca="1" si="2"/>
        <v>51 Tahun 9 Bulan 17 hari</v>
      </c>
      <c r="O1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Row],[JABATAN]],tbl_refJabatan,2,FALSE),"yr","day")-CONVERT(DATEDIF(H130,tglAcuan,"y"),"yr","day"))),(NOW()+(CONVERT(VLOOKUP(Table1[[#This Row],[JABATAN]],tbl_refJabatan,2,FALSE),"yr","day")-CONVERT(DATEDIF(H130,NOW(),"y"),"yr","day")))),"Usia Salah"),"")</f>
        <v>48636.348911689813</v>
      </c>
      <c r="Q130" s="167" t="str">
        <f ca="1">IF(Table1[[#This Row],[TGL. PENSIUN (usia)]]&lt;&gt;0,TEXT(Table1[[#This Row],[TGL. PENSIUN (usia)]],"yyyy"),"")</f>
        <v>2033</v>
      </c>
      <c r="R130" s="166">
        <f ca="1">IF(AND(Table1[[#This Row],[TGL. PENSIUN (usia)]]&lt;&gt;"",Table1[[#This Row],[TGL. PENSIUN (usia)]]&lt;&gt;"USIA SALAH"),IF(tglAcuan&lt;&gt;0,(INT(CONVERT(VLOOKUP(Table1[[#This Row],[JABATAN]],tbl_refJabatan,2,FALSE),"yr","day")-CONVERT(DATEDIF(H130,tglAcuan,"y"),"yr","day"))),(INT(CONVERT(VLOOKUP(Table1[[#This Row],[JABATAN]],tbl_refJabatan,2,FALSE),"yr","day")-CONVERT(DATEDIF(H130,NOW(),"y"),"yr","day")))),"")</f>
        <v>3287</v>
      </c>
      <c r="S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Row],[JABATAN]],tbl_refJabatan,4,FALSE),"yr","day")-CONVERT(DATEDIF(H130,tglAcuan,"y"),"yr","day"))),(NOW()+(CONVERT(VLOOKUP(Table1[[#This Row],[JABATAN]],tbl_refJabatan,4,FALSE),"yr","day")-CONVERT(DATEDIF(H130,NOW(),"y"),"yr","day")))),"Usia Salah"),"")</f>
        <v>34026.348911689813</v>
      </c>
      <c r="T130" s="167" t="str">
        <f ca="1">IF(Table1[[#This Row],[TGL. PENSIUN ( usia )]]&lt;&gt;0,TEXT(Table1[[#This Row],[TGL. PENSIUN ( usia )]],"yyyy"),"")</f>
        <v>1993</v>
      </c>
      <c r="U130" s="166">
        <f ca="1">IF(AND(Table1[[#This Row],[TGL. PENSIUN (usia)]]&lt;&gt;"",Table1[[#This Row],[TGL. PENSIUN (usia)]]&lt;&gt;"USIA SALAH"),IF(tglAcuan&lt;&gt;0,(INT(CONVERT(VLOOKUP(Table1[[#This Row],[JABATAN]],tbl_refJabatan,4,FALSE),"yr","day")-CONVERT(DATEDIF(H130,tglAcuan,"y"),"yr","day"))),(INT(CONVERT(VLOOKUP(Table1[[#This Row],[JABATAN]],tbl_refJabatan,4,FALSE),"yr","day")-CONVERT(DATEDIF(H130,NOW(),"y"),"yr","day")))),"")</f>
        <v>-11323</v>
      </c>
      <c r="V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Row],[JABATAN]],tbl_refJabatan,6,FALSE),"yr","day")-CONVERT(DATEDIF(H130,tglAcuan,"y"),"yr","day"))),(NOW()+(CONVERT(VLOOKUP(Table1[[#This Row],[JABATAN]],tbl_refJabatan,6,FALSE),"yr","day")-CONVERT(DATEDIF(H130,NOW(),"y"),"yr","day")))),"Usia Salah"),"")</f>
        <v>26721.348911689813</v>
      </c>
      <c r="W130" s="167" t="str">
        <f ca="1">IF(Table1[[#This Row],[TGL.PENSIUN (usia)]]&lt;&gt;0,TEXT(Table1[[#This Row],[TGL.PENSIUN (usia)]],"yyyy"),"")</f>
        <v>1973</v>
      </c>
      <c r="X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Row],[JABATAN]],tbl_refJabatan,7,FALSE),"yr","day")-CONVERT(DATEDIF(M130,tglAcuan,"y"),"yr","day"))),(NOW()+(CONVERT(VLOOKUP(Table1[[#This Row],[JABATAN]],tbl_refJabatan,7,FALSE),"yr","day")-CONVERT(DATEDIF(M130,NOW(),"y"),"yr","day")))),"tgl SK salah"),"")</f>
        <v>62515.848911689813</v>
      </c>
      <c r="Y130" s="167" t="str">
        <f ca="1">IF(Table1[[#This Row],[TGL. PENSIUN (jabatan)]]&lt;&gt;0,TEXT(Table1[[#This Row],[TGL. PENSIUN (jabatan)]],"yyyy"),"")</f>
        <v>2071</v>
      </c>
      <c r="Z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Row],[JABATAN]],tbl_refJabatan,8,FALSE),"yr","day")-CONVERT(DATEDIF(H130,tglAcuan,"y"),"yr","day"))),(NOW()+(CONVERT(VLOOKUP(Table1[[#This Row],[JABATAN]],tbl_refJabatan,8,FALSE),"yr","day")-CONVERT(DATEDIF(H130,NOW(),"y"),"yr","day")))),"Usia Salah"),"")</f>
        <v>48636.348911689813</v>
      </c>
      <c r="AA130" s="167" t="str">
        <f ca="1">IF(Table1[[#This Row],[TGL.PENSIUN (usia )]]&lt;&gt;0,TEXT(Table1[[#This Row],[TGL.PENSIUN (usia )]],"yyyy"),"")</f>
        <v>2033</v>
      </c>
      <c r="AB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Row],[JABATAN]],tbl_refJabatan,9,FALSE),"yr","day")-CONVERT(DATEDIF(M130,tglAcuan,"y"),"yr","day"))),(NOW()+(CONVERT(VLOOKUP(Table1[[#This Row],[JABATAN]],tbl_refJabatan,9,FALSE),"yr","day")-CONVERT(DATEDIF(M130,NOW(),"y"),"yr","day")))),"tgl SK salah"),"")</f>
        <v>46079.598911689813</v>
      </c>
      <c r="AC130" s="167" t="str">
        <f ca="1">IF(Table1[[#This Row],[TGL. PENSIUN (jabatan )]]&lt;&gt;0,TEXT(Table1[[#This Row],[TGL. PENSIUN (jabatan )]],"yyyy"),"")</f>
        <v>2026</v>
      </c>
      <c r="AD1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" spans="1:30" s="88" customFormat="1" ht="21.75" customHeight="1" x14ac:dyDescent="0.25">
      <c r="A131" s="43">
        <f t="shared" si="3"/>
        <v>126</v>
      </c>
      <c r="B131" s="44" t="s">
        <v>37</v>
      </c>
      <c r="C131" s="44" t="s">
        <v>249</v>
      </c>
      <c r="D131" s="45" t="s">
        <v>63</v>
      </c>
      <c r="E131" s="59" t="s">
        <v>273</v>
      </c>
      <c r="F131" s="43" t="s">
        <v>41</v>
      </c>
      <c r="G131" s="46" t="s">
        <v>42</v>
      </c>
      <c r="H131" s="85">
        <v>19339</v>
      </c>
      <c r="I131" s="45"/>
      <c r="J131" s="48"/>
      <c r="K131" s="63" t="s">
        <v>43</v>
      </c>
      <c r="L131" s="70" t="s">
        <v>272</v>
      </c>
      <c r="M131" s="89">
        <v>40399</v>
      </c>
      <c r="N131" s="52" t="str">
        <f t="shared" ca="1" si="2"/>
        <v>71 Tahun 2 Bulan 16 hari</v>
      </c>
      <c r="O1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Row],[JABATAN]],tbl_refJabatan,2,FALSE),"yr","day")-CONVERT(DATEDIF(H131,tglAcuan,"y"),"yr","day"))),(NOW()+(CONVERT(VLOOKUP(Table1[[#This Row],[JABATAN]],tbl_refJabatan,2,FALSE),"yr","day")-CONVERT(DATEDIF(H131,NOW(),"y"),"yr","day")))),"Usia Salah"),"")</f>
        <v>41331.348911689813</v>
      </c>
      <c r="Q131" s="167" t="str">
        <f ca="1">IF(Table1[[#This Row],[TGL. PENSIUN (usia)]]&lt;&gt;0,TEXT(Table1[[#This Row],[TGL. PENSIUN (usia)]],"yyyy"),"")</f>
        <v>2013</v>
      </c>
      <c r="R131" s="166">
        <f ca="1">IF(AND(Table1[[#This Row],[TGL. PENSIUN (usia)]]&lt;&gt;"",Table1[[#This Row],[TGL. PENSIUN (usia)]]&lt;&gt;"USIA SALAH"),IF(tglAcuan&lt;&gt;0,(INT(CONVERT(VLOOKUP(Table1[[#This Row],[JABATAN]],tbl_refJabatan,2,FALSE),"yr","day")-CONVERT(DATEDIF(H131,tglAcuan,"y"),"yr","day"))),(INT(CONVERT(VLOOKUP(Table1[[#This Row],[JABATAN]],tbl_refJabatan,2,FALSE),"yr","day")-CONVERT(DATEDIF(H131,NOW(),"y"),"yr","day")))),"")</f>
        <v>-4018</v>
      </c>
      <c r="S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Row],[JABATAN]],tbl_refJabatan,4,FALSE),"yr","day")-CONVERT(DATEDIF(H131,tglAcuan,"y"),"yr","day"))),(NOW()+(CONVERT(VLOOKUP(Table1[[#This Row],[JABATAN]],tbl_refJabatan,4,FALSE),"yr","day")-CONVERT(DATEDIF(H131,NOW(),"y"),"yr","day")))),"Usia Salah"),"")</f>
        <v>26721.348911689813</v>
      </c>
      <c r="T131" s="167" t="str">
        <f ca="1">IF(Table1[[#This Row],[TGL. PENSIUN ( usia )]]&lt;&gt;0,TEXT(Table1[[#This Row],[TGL. PENSIUN ( usia )]],"yyyy"),"")</f>
        <v>1973</v>
      </c>
      <c r="U131" s="166">
        <f ca="1">IF(AND(Table1[[#This Row],[TGL. PENSIUN (usia)]]&lt;&gt;"",Table1[[#This Row],[TGL. PENSIUN (usia)]]&lt;&gt;"USIA SALAH"),IF(tglAcuan&lt;&gt;0,(INT(CONVERT(VLOOKUP(Table1[[#This Row],[JABATAN]],tbl_refJabatan,4,FALSE),"yr","day")-CONVERT(DATEDIF(H131,tglAcuan,"y"),"yr","day"))),(INT(CONVERT(VLOOKUP(Table1[[#This Row],[JABATAN]],tbl_refJabatan,4,FALSE),"yr","day")-CONVERT(DATEDIF(H131,NOW(),"y"),"yr","day")))),"")</f>
        <v>-18628</v>
      </c>
      <c r="V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Row],[JABATAN]],tbl_refJabatan,6,FALSE),"yr","day")-CONVERT(DATEDIF(H131,tglAcuan,"y"),"yr","day"))),(NOW()+(CONVERT(VLOOKUP(Table1[[#This Row],[JABATAN]],tbl_refJabatan,6,FALSE),"yr","day")-CONVERT(DATEDIF(H131,NOW(),"y"),"yr","day")))),"Usia Salah"),"")</f>
        <v>19416.348911689813</v>
      </c>
      <c r="W131" s="167" t="str">
        <f ca="1">IF(Table1[[#This Row],[TGL.PENSIUN (usia)]]&lt;&gt;0,TEXT(Table1[[#This Row],[TGL.PENSIUN (usia)]],"yyyy"),"")</f>
        <v>1953</v>
      </c>
      <c r="X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Row],[JABATAN]],tbl_refJabatan,7,FALSE),"yr","day")-CONVERT(DATEDIF(M131,tglAcuan,"y"),"yr","day"))),(NOW()+(CONVERT(VLOOKUP(Table1[[#This Row],[JABATAN]],tbl_refJabatan,7,FALSE),"yr","day")-CONVERT(DATEDIF(M131,NOW(),"y"),"yr","day")))),"tgl SK salah"),"")</f>
        <v>62515.848911689813</v>
      </c>
      <c r="Y131" s="167" t="str">
        <f ca="1">IF(Table1[[#This Row],[TGL. PENSIUN (jabatan)]]&lt;&gt;0,TEXT(Table1[[#This Row],[TGL. PENSIUN (jabatan)]],"yyyy"),"")</f>
        <v>2071</v>
      </c>
      <c r="Z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Row],[JABATAN]],tbl_refJabatan,8,FALSE),"yr","day")-CONVERT(DATEDIF(H131,tglAcuan,"y"),"yr","day"))),(NOW()+(CONVERT(VLOOKUP(Table1[[#This Row],[JABATAN]],tbl_refJabatan,8,FALSE),"yr","day")-CONVERT(DATEDIF(H131,NOW(),"y"),"yr","day")))),"Usia Salah"),"")</f>
        <v>41331.348911689813</v>
      </c>
      <c r="AA131" s="167" t="str">
        <f ca="1">IF(Table1[[#This Row],[TGL.PENSIUN (usia )]]&lt;&gt;0,TEXT(Table1[[#This Row],[TGL.PENSIUN (usia )]],"yyyy"),"")</f>
        <v>2013</v>
      </c>
      <c r="AB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Row],[JABATAN]],tbl_refJabatan,9,FALSE),"yr","day")-CONVERT(DATEDIF(M131,tglAcuan,"y"),"yr","day"))),(NOW()+(CONVERT(VLOOKUP(Table1[[#This Row],[JABATAN]],tbl_refJabatan,9,FALSE),"yr","day")-CONVERT(DATEDIF(M131,NOW(),"y"),"yr","day")))),"tgl SK salah"),"")</f>
        <v>46079.598911689813</v>
      </c>
      <c r="AC131" s="167" t="str">
        <f ca="1">IF(Table1[[#This Row],[TGL. PENSIUN (jabatan )]]&lt;&gt;0,TEXT(Table1[[#This Row],[TGL. PENSIUN (jabatan )]],"yyyy"),"")</f>
        <v>2026</v>
      </c>
      <c r="AD1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" spans="1:30" s="88" customFormat="1" ht="21.75" customHeight="1" x14ac:dyDescent="0.25">
      <c r="A132" s="43">
        <f t="shared" si="3"/>
        <v>127</v>
      </c>
      <c r="B132" s="44" t="s">
        <v>37</v>
      </c>
      <c r="C132" s="44" t="s">
        <v>249</v>
      </c>
      <c r="D132" s="45" t="s">
        <v>63</v>
      </c>
      <c r="E132" s="59" t="s">
        <v>274</v>
      </c>
      <c r="F132" s="43" t="s">
        <v>41</v>
      </c>
      <c r="G132" s="46" t="s">
        <v>42</v>
      </c>
      <c r="H132" s="85">
        <v>25768</v>
      </c>
      <c r="I132" s="45"/>
      <c r="J132" s="48"/>
      <c r="K132" s="63" t="s">
        <v>43</v>
      </c>
      <c r="L132" s="70" t="s">
        <v>275</v>
      </c>
      <c r="M132" s="89">
        <v>40828</v>
      </c>
      <c r="N132" s="52" t="str">
        <f t="shared" ca="1" si="2"/>
        <v>53 Tahun 7 Bulan 8 hari</v>
      </c>
      <c r="O1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4 Bulan 15 Hari </v>
      </c>
      <c r="P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Row],[JABATAN]],tbl_refJabatan,2,FALSE),"yr","day")-CONVERT(DATEDIF(H132,tglAcuan,"y"),"yr","day"))),(NOW()+(CONVERT(VLOOKUP(Table1[[#This Row],[JABATAN]],tbl_refJabatan,2,FALSE),"yr","day")-CONVERT(DATEDIF(H132,NOW(),"y"),"yr","day")))),"Usia Salah"),"")</f>
        <v>47905.848911689813</v>
      </c>
      <c r="Q132" s="167" t="str">
        <f ca="1">IF(Table1[[#This Row],[TGL. PENSIUN (usia)]]&lt;&gt;0,TEXT(Table1[[#This Row],[TGL. PENSIUN (usia)]],"yyyy"),"")</f>
        <v>2031</v>
      </c>
      <c r="R132" s="166">
        <f ca="1">IF(AND(Table1[[#This Row],[TGL. PENSIUN (usia)]]&lt;&gt;"",Table1[[#This Row],[TGL. PENSIUN (usia)]]&lt;&gt;"USIA SALAH"),IF(tglAcuan&lt;&gt;0,(INT(CONVERT(VLOOKUP(Table1[[#This Row],[JABATAN]],tbl_refJabatan,2,FALSE),"yr","day")-CONVERT(DATEDIF(H132,tglAcuan,"y"),"yr","day"))),(INT(CONVERT(VLOOKUP(Table1[[#This Row],[JABATAN]],tbl_refJabatan,2,FALSE),"yr","day")-CONVERT(DATEDIF(H132,NOW(),"y"),"yr","day")))),"")</f>
        <v>2556</v>
      </c>
      <c r="S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Row],[JABATAN]],tbl_refJabatan,4,FALSE),"yr","day")-CONVERT(DATEDIF(H132,tglAcuan,"y"),"yr","day"))),(NOW()+(CONVERT(VLOOKUP(Table1[[#This Row],[JABATAN]],tbl_refJabatan,4,FALSE),"yr","day")-CONVERT(DATEDIF(H132,NOW(),"y"),"yr","day")))),"Usia Salah"),"")</f>
        <v>33295.848911689813</v>
      </c>
      <c r="T132" s="167" t="str">
        <f ca="1">IF(Table1[[#This Row],[TGL. PENSIUN ( usia )]]&lt;&gt;0,TEXT(Table1[[#This Row],[TGL. PENSIUN ( usia )]],"yyyy"),"")</f>
        <v>1991</v>
      </c>
      <c r="U132" s="166">
        <f ca="1">IF(AND(Table1[[#This Row],[TGL. PENSIUN (usia)]]&lt;&gt;"",Table1[[#This Row],[TGL. PENSIUN (usia)]]&lt;&gt;"USIA SALAH"),IF(tglAcuan&lt;&gt;0,(INT(CONVERT(VLOOKUP(Table1[[#This Row],[JABATAN]],tbl_refJabatan,4,FALSE),"yr","day")-CONVERT(DATEDIF(H132,tglAcuan,"y"),"yr","day"))),(INT(CONVERT(VLOOKUP(Table1[[#This Row],[JABATAN]],tbl_refJabatan,4,FALSE),"yr","day")-CONVERT(DATEDIF(H132,NOW(),"y"),"yr","day")))),"")</f>
        <v>-12054</v>
      </c>
      <c r="V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Row],[JABATAN]],tbl_refJabatan,6,FALSE),"yr","day")-CONVERT(DATEDIF(H132,tglAcuan,"y"),"yr","day"))),(NOW()+(CONVERT(VLOOKUP(Table1[[#This Row],[JABATAN]],tbl_refJabatan,6,FALSE),"yr","day")-CONVERT(DATEDIF(H132,NOW(),"y"),"yr","day")))),"Usia Salah"),"")</f>
        <v>25990.848911689813</v>
      </c>
      <c r="W132" s="167" t="str">
        <f ca="1">IF(Table1[[#This Row],[TGL.PENSIUN (usia)]]&lt;&gt;0,TEXT(Table1[[#This Row],[TGL.PENSIUN (usia)]],"yyyy"),"")</f>
        <v>1971</v>
      </c>
      <c r="X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Row],[JABATAN]],tbl_refJabatan,7,FALSE),"yr","day")-CONVERT(DATEDIF(M132,tglAcuan,"y"),"yr","day"))),(NOW()+(CONVERT(VLOOKUP(Table1[[#This Row],[JABATAN]],tbl_refJabatan,7,FALSE),"yr","day")-CONVERT(DATEDIF(M132,NOW(),"y"),"yr","day")))),"tgl SK salah"),"")</f>
        <v>62881.098911689813</v>
      </c>
      <c r="Y132" s="167" t="str">
        <f ca="1">IF(Table1[[#This Row],[TGL. PENSIUN (jabatan)]]&lt;&gt;0,TEXT(Table1[[#This Row],[TGL. PENSIUN (jabatan)]],"yyyy"),"")</f>
        <v>2072</v>
      </c>
      <c r="Z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Row],[JABATAN]],tbl_refJabatan,8,FALSE),"yr","day")-CONVERT(DATEDIF(H132,tglAcuan,"y"),"yr","day"))),(NOW()+(CONVERT(VLOOKUP(Table1[[#This Row],[JABATAN]],tbl_refJabatan,8,FALSE),"yr","day")-CONVERT(DATEDIF(H132,NOW(),"y"),"yr","day")))),"Usia Salah"),"")</f>
        <v>47905.848911689813</v>
      </c>
      <c r="AA132" s="167" t="str">
        <f ca="1">IF(Table1[[#This Row],[TGL.PENSIUN (usia )]]&lt;&gt;0,TEXT(Table1[[#This Row],[TGL.PENSIUN (usia )]],"yyyy"),"")</f>
        <v>2031</v>
      </c>
      <c r="AB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Row],[JABATAN]],tbl_refJabatan,9,FALSE),"yr","day")-CONVERT(DATEDIF(M132,tglAcuan,"y"),"yr","day"))),(NOW()+(CONVERT(VLOOKUP(Table1[[#This Row],[JABATAN]],tbl_refJabatan,9,FALSE),"yr","day")-CONVERT(DATEDIF(M132,NOW(),"y"),"yr","day")))),"tgl SK salah"),"")</f>
        <v>46444.848911689813</v>
      </c>
      <c r="AC132" s="167" t="str">
        <f ca="1">IF(Table1[[#This Row],[TGL. PENSIUN (jabatan )]]&lt;&gt;0,TEXT(Table1[[#This Row],[TGL. PENSIUN (jabatan )]],"yyyy"),"")</f>
        <v>2027</v>
      </c>
      <c r="AD1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" spans="1:30" s="88" customFormat="1" ht="21.75" customHeight="1" x14ac:dyDescent="0.25">
      <c r="A133" s="43">
        <f t="shared" si="3"/>
        <v>128</v>
      </c>
      <c r="B133" s="44" t="s">
        <v>37</v>
      </c>
      <c r="C133" s="44" t="s">
        <v>249</v>
      </c>
      <c r="D133" s="45" t="s">
        <v>63</v>
      </c>
      <c r="E133" s="59" t="s">
        <v>276</v>
      </c>
      <c r="F133" s="43" t="s">
        <v>41</v>
      </c>
      <c r="G133" s="46" t="s">
        <v>42</v>
      </c>
      <c r="H133" s="85">
        <v>22538</v>
      </c>
      <c r="I133" s="45"/>
      <c r="J133" s="48"/>
      <c r="K133" s="63" t="s">
        <v>43</v>
      </c>
      <c r="L133" s="70" t="s">
        <v>272</v>
      </c>
      <c r="M133" s="89">
        <v>40399</v>
      </c>
      <c r="N133" s="52" t="str">
        <f t="shared" ca="1" si="2"/>
        <v>62 Tahun 5 Bulan 13 hari</v>
      </c>
      <c r="O1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Row],[JABATAN]],tbl_refJabatan,2,FALSE),"yr","day")-CONVERT(DATEDIF(H133,tglAcuan,"y"),"yr","day"))),(NOW()+(CONVERT(VLOOKUP(Table1[[#This Row],[JABATAN]],tbl_refJabatan,2,FALSE),"yr","day")-CONVERT(DATEDIF(H133,NOW(),"y"),"yr","day")))),"Usia Salah"),"")</f>
        <v>44618.598911689813</v>
      </c>
      <c r="Q133" s="167" t="str">
        <f ca="1">IF(Table1[[#This Row],[TGL. PENSIUN (usia)]]&lt;&gt;0,TEXT(Table1[[#This Row],[TGL. PENSIUN (usia)]],"yyyy"),"")</f>
        <v>2022</v>
      </c>
      <c r="R133" s="166">
        <f ca="1">IF(AND(Table1[[#This Row],[TGL. PENSIUN (usia)]]&lt;&gt;"",Table1[[#This Row],[TGL. PENSIUN (usia)]]&lt;&gt;"USIA SALAH"),IF(tglAcuan&lt;&gt;0,(INT(CONVERT(VLOOKUP(Table1[[#This Row],[JABATAN]],tbl_refJabatan,2,FALSE),"yr","day")-CONVERT(DATEDIF(H133,tglAcuan,"y"),"yr","day"))),(INT(CONVERT(VLOOKUP(Table1[[#This Row],[JABATAN]],tbl_refJabatan,2,FALSE),"yr","day")-CONVERT(DATEDIF(H133,NOW(),"y"),"yr","day")))),"")</f>
        <v>-731</v>
      </c>
      <c r="S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Row],[JABATAN]],tbl_refJabatan,4,FALSE),"yr","day")-CONVERT(DATEDIF(H133,tglAcuan,"y"),"yr","day"))),(NOW()+(CONVERT(VLOOKUP(Table1[[#This Row],[JABATAN]],tbl_refJabatan,4,FALSE),"yr","day")-CONVERT(DATEDIF(H133,NOW(),"y"),"yr","day")))),"Usia Salah"),"")</f>
        <v>30008.598911689813</v>
      </c>
      <c r="T133" s="167" t="str">
        <f ca="1">IF(Table1[[#This Row],[TGL. PENSIUN ( usia )]]&lt;&gt;0,TEXT(Table1[[#This Row],[TGL. PENSIUN ( usia )]],"yyyy"),"")</f>
        <v>1982</v>
      </c>
      <c r="U133" s="166">
        <f ca="1">IF(AND(Table1[[#This Row],[TGL. PENSIUN (usia)]]&lt;&gt;"",Table1[[#This Row],[TGL. PENSIUN (usia)]]&lt;&gt;"USIA SALAH"),IF(tglAcuan&lt;&gt;0,(INT(CONVERT(VLOOKUP(Table1[[#This Row],[JABATAN]],tbl_refJabatan,4,FALSE),"yr","day")-CONVERT(DATEDIF(H133,tglAcuan,"y"),"yr","day"))),(INT(CONVERT(VLOOKUP(Table1[[#This Row],[JABATAN]],tbl_refJabatan,4,FALSE),"yr","day")-CONVERT(DATEDIF(H133,NOW(),"y"),"yr","day")))),"")</f>
        <v>-15341</v>
      </c>
      <c r="V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Row],[JABATAN]],tbl_refJabatan,6,FALSE),"yr","day")-CONVERT(DATEDIF(H133,tglAcuan,"y"),"yr","day"))),(NOW()+(CONVERT(VLOOKUP(Table1[[#This Row],[JABATAN]],tbl_refJabatan,6,FALSE),"yr","day")-CONVERT(DATEDIF(H133,NOW(),"y"),"yr","day")))),"Usia Salah"),"")</f>
        <v>22703.598911689813</v>
      </c>
      <c r="W133" s="167" t="str">
        <f ca="1">IF(Table1[[#This Row],[TGL.PENSIUN (usia)]]&lt;&gt;0,TEXT(Table1[[#This Row],[TGL.PENSIUN (usia)]],"yyyy"),"")</f>
        <v>1962</v>
      </c>
      <c r="X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Row],[JABATAN]],tbl_refJabatan,7,FALSE),"yr","day")-CONVERT(DATEDIF(M133,tglAcuan,"y"),"yr","day"))),(NOW()+(CONVERT(VLOOKUP(Table1[[#This Row],[JABATAN]],tbl_refJabatan,7,FALSE),"yr","day")-CONVERT(DATEDIF(M133,NOW(),"y"),"yr","day")))),"tgl SK salah"),"")</f>
        <v>62515.848911689813</v>
      </c>
      <c r="Y133" s="167" t="str">
        <f ca="1">IF(Table1[[#This Row],[TGL. PENSIUN (jabatan)]]&lt;&gt;0,TEXT(Table1[[#This Row],[TGL. PENSIUN (jabatan)]],"yyyy"),"")</f>
        <v>2071</v>
      </c>
      <c r="Z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Row],[JABATAN]],tbl_refJabatan,8,FALSE),"yr","day")-CONVERT(DATEDIF(H133,tglAcuan,"y"),"yr","day"))),(NOW()+(CONVERT(VLOOKUP(Table1[[#This Row],[JABATAN]],tbl_refJabatan,8,FALSE),"yr","day")-CONVERT(DATEDIF(H133,NOW(),"y"),"yr","day")))),"Usia Salah"),"")</f>
        <v>44618.598911689813</v>
      </c>
      <c r="AA133" s="167" t="str">
        <f ca="1">IF(Table1[[#This Row],[TGL.PENSIUN (usia )]]&lt;&gt;0,TEXT(Table1[[#This Row],[TGL.PENSIUN (usia )]],"yyyy"),"")</f>
        <v>2022</v>
      </c>
      <c r="AB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Row],[JABATAN]],tbl_refJabatan,9,FALSE),"yr","day")-CONVERT(DATEDIF(M133,tglAcuan,"y"),"yr","day"))),(NOW()+(CONVERT(VLOOKUP(Table1[[#This Row],[JABATAN]],tbl_refJabatan,9,FALSE),"yr","day")-CONVERT(DATEDIF(M133,NOW(),"y"),"yr","day")))),"tgl SK salah"),"")</f>
        <v>46079.598911689813</v>
      </c>
      <c r="AC133" s="167" t="str">
        <f ca="1">IF(Table1[[#This Row],[TGL. PENSIUN (jabatan )]]&lt;&gt;0,TEXT(Table1[[#This Row],[TGL. PENSIUN (jabatan )]],"yyyy"),"")</f>
        <v>2026</v>
      </c>
      <c r="AD1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" spans="1:30" s="88" customFormat="1" ht="21.75" customHeight="1" x14ac:dyDescent="0.25">
      <c r="A134" s="43">
        <f t="shared" si="3"/>
        <v>129</v>
      </c>
      <c r="B134" s="44" t="s">
        <v>37</v>
      </c>
      <c r="C134" s="44" t="s">
        <v>249</v>
      </c>
      <c r="D134" s="45" t="s">
        <v>63</v>
      </c>
      <c r="E134" s="59" t="s">
        <v>277</v>
      </c>
      <c r="F134" s="43" t="s">
        <v>41</v>
      </c>
      <c r="G134" s="46" t="s">
        <v>42</v>
      </c>
      <c r="H134" s="85">
        <v>23199</v>
      </c>
      <c r="I134" s="45"/>
      <c r="J134" s="48"/>
      <c r="K134" s="63" t="s">
        <v>43</v>
      </c>
      <c r="L134" s="70" t="s">
        <v>272</v>
      </c>
      <c r="M134" s="89">
        <v>40399</v>
      </c>
      <c r="N134" s="52" t="str">
        <f t="shared" ca="1" si="2"/>
        <v>60 Tahun 7 Bulan 20 hari</v>
      </c>
      <c r="O1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Row],[JABATAN]],tbl_refJabatan,2,FALSE),"yr","day")-CONVERT(DATEDIF(H134,tglAcuan,"y"),"yr","day"))),(NOW()+(CONVERT(VLOOKUP(Table1[[#This Row],[JABATAN]],tbl_refJabatan,2,FALSE),"yr","day")-CONVERT(DATEDIF(H134,NOW(),"y"),"yr","day")))),"Usia Salah"),"")</f>
        <v>45349.098911689813</v>
      </c>
      <c r="Q134" s="167" t="str">
        <f ca="1">IF(Table1[[#This Row],[TGL. PENSIUN (usia)]]&lt;&gt;0,TEXT(Table1[[#This Row],[TGL. PENSIUN (usia)]],"yyyy"),"")</f>
        <v>2024</v>
      </c>
      <c r="R134" s="166">
        <f ca="1">IF(AND(Table1[[#This Row],[TGL. PENSIUN (usia)]]&lt;&gt;"",Table1[[#This Row],[TGL. PENSIUN (usia)]]&lt;&gt;"USIA SALAH"),IF(tglAcuan&lt;&gt;0,(INT(CONVERT(VLOOKUP(Table1[[#This Row],[JABATAN]],tbl_refJabatan,2,FALSE),"yr","day")-CONVERT(DATEDIF(H134,tglAcuan,"y"),"yr","day"))),(INT(CONVERT(VLOOKUP(Table1[[#This Row],[JABATAN]],tbl_refJabatan,2,FALSE),"yr","day")-CONVERT(DATEDIF(H134,NOW(),"y"),"yr","day")))),"")</f>
        <v>0</v>
      </c>
      <c r="S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Row],[JABATAN]],tbl_refJabatan,4,FALSE),"yr","day")-CONVERT(DATEDIF(H134,tglAcuan,"y"),"yr","day"))),(NOW()+(CONVERT(VLOOKUP(Table1[[#This Row],[JABATAN]],tbl_refJabatan,4,FALSE),"yr","day")-CONVERT(DATEDIF(H134,NOW(),"y"),"yr","day")))),"Usia Salah"),"")</f>
        <v>30739.098911689813</v>
      </c>
      <c r="T134" s="167" t="str">
        <f ca="1">IF(Table1[[#This Row],[TGL. PENSIUN ( usia )]]&lt;&gt;0,TEXT(Table1[[#This Row],[TGL. PENSIUN ( usia )]],"yyyy"),"")</f>
        <v>1984</v>
      </c>
      <c r="U134" s="166">
        <f ca="1">IF(AND(Table1[[#This Row],[TGL. PENSIUN (usia)]]&lt;&gt;"",Table1[[#This Row],[TGL. PENSIUN (usia)]]&lt;&gt;"USIA SALAH"),IF(tglAcuan&lt;&gt;0,(INT(CONVERT(VLOOKUP(Table1[[#This Row],[JABATAN]],tbl_refJabatan,4,FALSE),"yr","day")-CONVERT(DATEDIF(H134,tglAcuan,"y"),"yr","day"))),(INT(CONVERT(VLOOKUP(Table1[[#This Row],[JABATAN]],tbl_refJabatan,4,FALSE),"yr","day")-CONVERT(DATEDIF(H134,NOW(),"y"),"yr","day")))),"")</f>
        <v>-14610</v>
      </c>
      <c r="V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Row],[JABATAN]],tbl_refJabatan,6,FALSE),"yr","day")-CONVERT(DATEDIF(H134,tglAcuan,"y"),"yr","day"))),(NOW()+(CONVERT(VLOOKUP(Table1[[#This Row],[JABATAN]],tbl_refJabatan,6,FALSE),"yr","day")-CONVERT(DATEDIF(H134,NOW(),"y"),"yr","day")))),"Usia Salah"),"")</f>
        <v>23434.098911689813</v>
      </c>
      <c r="W134" s="167" t="str">
        <f ca="1">IF(Table1[[#This Row],[TGL.PENSIUN (usia)]]&lt;&gt;0,TEXT(Table1[[#This Row],[TGL.PENSIUN (usia)]],"yyyy"),"")</f>
        <v>1964</v>
      </c>
      <c r="X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Row],[JABATAN]],tbl_refJabatan,7,FALSE),"yr","day")-CONVERT(DATEDIF(M134,tglAcuan,"y"),"yr","day"))),(NOW()+(CONVERT(VLOOKUP(Table1[[#This Row],[JABATAN]],tbl_refJabatan,7,FALSE),"yr","day")-CONVERT(DATEDIF(M134,NOW(),"y"),"yr","day")))),"tgl SK salah"),"")</f>
        <v>62515.848911689813</v>
      </c>
      <c r="Y134" s="167" t="str">
        <f ca="1">IF(Table1[[#This Row],[TGL. PENSIUN (jabatan)]]&lt;&gt;0,TEXT(Table1[[#This Row],[TGL. PENSIUN (jabatan)]],"yyyy"),"")</f>
        <v>2071</v>
      </c>
      <c r="Z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Row],[JABATAN]],tbl_refJabatan,8,FALSE),"yr","day")-CONVERT(DATEDIF(H134,tglAcuan,"y"),"yr","day"))),(NOW()+(CONVERT(VLOOKUP(Table1[[#This Row],[JABATAN]],tbl_refJabatan,8,FALSE),"yr","day")-CONVERT(DATEDIF(H134,NOW(),"y"),"yr","day")))),"Usia Salah"),"")</f>
        <v>45349.098911689813</v>
      </c>
      <c r="AA134" s="167" t="str">
        <f ca="1">IF(Table1[[#This Row],[TGL.PENSIUN (usia )]]&lt;&gt;0,TEXT(Table1[[#This Row],[TGL.PENSIUN (usia )]],"yyyy"),"")</f>
        <v>2024</v>
      </c>
      <c r="AB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Row],[JABATAN]],tbl_refJabatan,9,FALSE),"yr","day")-CONVERT(DATEDIF(M134,tglAcuan,"y"),"yr","day"))),(NOW()+(CONVERT(VLOOKUP(Table1[[#This Row],[JABATAN]],tbl_refJabatan,9,FALSE),"yr","day")-CONVERT(DATEDIF(M134,NOW(),"y"),"yr","day")))),"tgl SK salah"),"")</f>
        <v>46079.598911689813</v>
      </c>
      <c r="AC134" s="167" t="str">
        <f ca="1">IF(Table1[[#This Row],[TGL. PENSIUN (jabatan )]]&lt;&gt;0,TEXT(Table1[[#This Row],[TGL. PENSIUN (jabatan )]],"yyyy"),"")</f>
        <v>2026</v>
      </c>
      <c r="AD1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5" spans="1:30" s="88" customFormat="1" ht="21.75" customHeight="1" x14ac:dyDescent="0.25">
      <c r="A135" s="43">
        <f t="shared" ref="A135:A198" si="4">ROW()-5</f>
        <v>130</v>
      </c>
      <c r="B135" s="44" t="s">
        <v>37</v>
      </c>
      <c r="C135" s="44" t="s">
        <v>249</v>
      </c>
      <c r="D135" s="45" t="s">
        <v>63</v>
      </c>
      <c r="E135" s="59" t="s">
        <v>278</v>
      </c>
      <c r="F135" s="43" t="s">
        <v>41</v>
      </c>
      <c r="G135" s="46" t="s">
        <v>42</v>
      </c>
      <c r="H135" s="85">
        <v>19594</v>
      </c>
      <c r="I135" s="45"/>
      <c r="J135" s="48"/>
      <c r="K135" s="63" t="s">
        <v>43</v>
      </c>
      <c r="L135" s="70" t="s">
        <v>272</v>
      </c>
      <c r="M135" s="89">
        <v>40399</v>
      </c>
      <c r="N135" s="52" t="str">
        <f t="shared" ref="N135:N197" ca="1" si="5">IFERROR(IF(H135&lt;&gt;0,IF(tglAcuan&lt;&gt;0,DATEDIF(H135,tglAcuan,"y")&amp;" Tahun "&amp;DATEDIF(H135,tglAcuan,"ym")&amp;" Bulan "&amp;DATEDIF(H135,tglAcuan,"md")&amp;" hari",DATEDIF(H135,NOW(),"y")&amp;" Tahun "&amp;DATEDIF(H135,NOW(),"ym")&amp;" Bulan "&amp;DATEDIF(H135,NOW(),"md")&amp;" hari"),"tgl lahir salah/ null"),"tgl lahir salah")</f>
        <v>70 Tahun 6 Bulan 4 hari</v>
      </c>
      <c r="O1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Row],[JABATAN]],tbl_refJabatan,2,FALSE),"yr","day")-CONVERT(DATEDIF(H135,tglAcuan,"y"),"yr","day"))),(NOW()+(CONVERT(VLOOKUP(Table1[[#This Row],[JABATAN]],tbl_refJabatan,2,FALSE),"yr","day")-CONVERT(DATEDIF(H135,NOW(),"y"),"yr","day")))),"Usia Salah"),"")</f>
        <v>41696.598911689813</v>
      </c>
      <c r="Q135" s="167" t="str">
        <f ca="1">IF(Table1[[#This Row],[TGL. PENSIUN (usia)]]&lt;&gt;0,TEXT(Table1[[#This Row],[TGL. PENSIUN (usia)]],"yyyy"),"")</f>
        <v>2014</v>
      </c>
      <c r="R135" s="166">
        <f ca="1">IF(AND(Table1[[#This Row],[TGL. PENSIUN (usia)]]&lt;&gt;"",Table1[[#This Row],[TGL. PENSIUN (usia)]]&lt;&gt;"USIA SALAH"),IF(tglAcuan&lt;&gt;0,(INT(CONVERT(VLOOKUP(Table1[[#This Row],[JABATAN]],tbl_refJabatan,2,FALSE),"yr","day")-CONVERT(DATEDIF(H135,tglAcuan,"y"),"yr","day"))),(INT(CONVERT(VLOOKUP(Table1[[#This Row],[JABATAN]],tbl_refJabatan,2,FALSE),"yr","day")-CONVERT(DATEDIF(H135,NOW(),"y"),"yr","day")))),"")</f>
        <v>-3653</v>
      </c>
      <c r="S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Row],[JABATAN]],tbl_refJabatan,4,FALSE),"yr","day")-CONVERT(DATEDIF(H135,tglAcuan,"y"),"yr","day"))),(NOW()+(CONVERT(VLOOKUP(Table1[[#This Row],[JABATAN]],tbl_refJabatan,4,FALSE),"yr","day")-CONVERT(DATEDIF(H135,NOW(),"y"),"yr","day")))),"Usia Salah"),"")</f>
        <v>27086.598911689813</v>
      </c>
      <c r="T135" s="167" t="str">
        <f ca="1">IF(Table1[[#This Row],[TGL. PENSIUN ( usia )]]&lt;&gt;0,TEXT(Table1[[#This Row],[TGL. PENSIUN ( usia )]],"yyyy"),"")</f>
        <v>1974</v>
      </c>
      <c r="U135" s="166">
        <f ca="1">IF(AND(Table1[[#This Row],[TGL. PENSIUN (usia)]]&lt;&gt;"",Table1[[#This Row],[TGL. PENSIUN (usia)]]&lt;&gt;"USIA SALAH"),IF(tglAcuan&lt;&gt;0,(INT(CONVERT(VLOOKUP(Table1[[#This Row],[JABATAN]],tbl_refJabatan,4,FALSE),"yr","day")-CONVERT(DATEDIF(H135,tglAcuan,"y"),"yr","day"))),(INT(CONVERT(VLOOKUP(Table1[[#This Row],[JABATAN]],tbl_refJabatan,4,FALSE),"yr","day")-CONVERT(DATEDIF(H135,NOW(),"y"),"yr","day")))),"")</f>
        <v>-18263</v>
      </c>
      <c r="V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Row],[JABATAN]],tbl_refJabatan,6,FALSE),"yr","day")-CONVERT(DATEDIF(H135,tglAcuan,"y"),"yr","day"))),(NOW()+(CONVERT(VLOOKUP(Table1[[#This Row],[JABATAN]],tbl_refJabatan,6,FALSE),"yr","day")-CONVERT(DATEDIF(H135,NOW(),"y"),"yr","day")))),"Usia Salah"),"")</f>
        <v>19781.598911689813</v>
      </c>
      <c r="W135" s="167" t="str">
        <f ca="1">IF(Table1[[#This Row],[TGL.PENSIUN (usia)]]&lt;&gt;0,TEXT(Table1[[#This Row],[TGL.PENSIUN (usia)]],"yyyy"),"")</f>
        <v>1954</v>
      </c>
      <c r="X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Row],[JABATAN]],tbl_refJabatan,7,FALSE),"yr","day")-CONVERT(DATEDIF(M135,tglAcuan,"y"),"yr","day"))),(NOW()+(CONVERT(VLOOKUP(Table1[[#This Row],[JABATAN]],tbl_refJabatan,7,FALSE),"yr","day")-CONVERT(DATEDIF(M135,NOW(),"y"),"yr","day")))),"tgl SK salah"),"")</f>
        <v>62515.848911689813</v>
      </c>
      <c r="Y135" s="167" t="str">
        <f ca="1">IF(Table1[[#This Row],[TGL. PENSIUN (jabatan)]]&lt;&gt;0,TEXT(Table1[[#This Row],[TGL. PENSIUN (jabatan)]],"yyyy"),"")</f>
        <v>2071</v>
      </c>
      <c r="Z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Row],[JABATAN]],tbl_refJabatan,8,FALSE),"yr","day")-CONVERT(DATEDIF(H135,tglAcuan,"y"),"yr","day"))),(NOW()+(CONVERT(VLOOKUP(Table1[[#This Row],[JABATAN]],tbl_refJabatan,8,FALSE),"yr","day")-CONVERT(DATEDIF(H135,NOW(),"y"),"yr","day")))),"Usia Salah"),"")</f>
        <v>41696.598911689813</v>
      </c>
      <c r="AA135" s="167" t="str">
        <f ca="1">IF(Table1[[#This Row],[TGL.PENSIUN (usia )]]&lt;&gt;0,TEXT(Table1[[#This Row],[TGL.PENSIUN (usia )]],"yyyy"),"")</f>
        <v>2014</v>
      </c>
      <c r="AB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Row],[JABATAN]],tbl_refJabatan,9,FALSE),"yr","day")-CONVERT(DATEDIF(M135,tglAcuan,"y"),"yr","day"))),(NOW()+(CONVERT(VLOOKUP(Table1[[#This Row],[JABATAN]],tbl_refJabatan,9,FALSE),"yr","day")-CONVERT(DATEDIF(M135,NOW(),"y"),"yr","day")))),"tgl SK salah"),"")</f>
        <v>46079.598911689813</v>
      </c>
      <c r="AC135" s="167" t="str">
        <f ca="1">IF(Table1[[#This Row],[TGL. PENSIUN (jabatan )]]&lt;&gt;0,TEXT(Table1[[#This Row],[TGL. PENSIUN (jabatan )]],"yyyy"),"")</f>
        <v>2026</v>
      </c>
      <c r="AD1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" spans="1:30" s="88" customFormat="1" ht="21.75" customHeight="1" x14ac:dyDescent="0.25">
      <c r="A136" s="43">
        <f t="shared" si="4"/>
        <v>131</v>
      </c>
      <c r="B136" s="44" t="s">
        <v>37</v>
      </c>
      <c r="C136" s="44" t="s">
        <v>249</v>
      </c>
      <c r="D136" s="45" t="s">
        <v>63</v>
      </c>
      <c r="E136" s="59" t="s">
        <v>71</v>
      </c>
      <c r="F136" s="43" t="s">
        <v>41</v>
      </c>
      <c r="G136" s="46" t="s">
        <v>42</v>
      </c>
      <c r="H136" s="85">
        <v>19141</v>
      </c>
      <c r="I136" s="45"/>
      <c r="J136" s="48"/>
      <c r="K136" s="63" t="s">
        <v>43</v>
      </c>
      <c r="L136" s="70" t="s">
        <v>272</v>
      </c>
      <c r="M136" s="89">
        <v>40399</v>
      </c>
      <c r="N136" s="52" t="str">
        <f t="shared" ca="1" si="5"/>
        <v>71 Tahun 9 Bulan 0 hari</v>
      </c>
      <c r="O1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Row],[JABATAN]],tbl_refJabatan,2,FALSE),"yr","day")-CONVERT(DATEDIF(H136,tglAcuan,"y"),"yr","day"))),(NOW()+(CONVERT(VLOOKUP(Table1[[#This Row],[JABATAN]],tbl_refJabatan,2,FALSE),"yr","day")-CONVERT(DATEDIF(H136,NOW(),"y"),"yr","day")))),"Usia Salah"),"")</f>
        <v>41331.348911689813</v>
      </c>
      <c r="Q136" s="167" t="str">
        <f ca="1">IF(Table1[[#This Row],[TGL. PENSIUN (usia)]]&lt;&gt;0,TEXT(Table1[[#This Row],[TGL. PENSIUN (usia)]],"yyyy"),"")</f>
        <v>2013</v>
      </c>
      <c r="R136" s="166">
        <f ca="1">IF(AND(Table1[[#This Row],[TGL. PENSIUN (usia)]]&lt;&gt;"",Table1[[#This Row],[TGL. PENSIUN (usia)]]&lt;&gt;"USIA SALAH"),IF(tglAcuan&lt;&gt;0,(INT(CONVERT(VLOOKUP(Table1[[#This Row],[JABATAN]],tbl_refJabatan,2,FALSE),"yr","day")-CONVERT(DATEDIF(H136,tglAcuan,"y"),"yr","day"))),(INT(CONVERT(VLOOKUP(Table1[[#This Row],[JABATAN]],tbl_refJabatan,2,FALSE),"yr","day")-CONVERT(DATEDIF(H136,NOW(),"y"),"yr","day")))),"")</f>
        <v>-4018</v>
      </c>
      <c r="S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Row],[JABATAN]],tbl_refJabatan,4,FALSE),"yr","day")-CONVERT(DATEDIF(H136,tglAcuan,"y"),"yr","day"))),(NOW()+(CONVERT(VLOOKUP(Table1[[#This Row],[JABATAN]],tbl_refJabatan,4,FALSE),"yr","day")-CONVERT(DATEDIF(H136,NOW(),"y"),"yr","day")))),"Usia Salah"),"")</f>
        <v>26721.348911689813</v>
      </c>
      <c r="T136" s="167" t="str">
        <f ca="1">IF(Table1[[#This Row],[TGL. PENSIUN ( usia )]]&lt;&gt;0,TEXT(Table1[[#This Row],[TGL. PENSIUN ( usia )]],"yyyy"),"")</f>
        <v>1973</v>
      </c>
      <c r="U136" s="166">
        <f ca="1">IF(AND(Table1[[#This Row],[TGL. PENSIUN (usia)]]&lt;&gt;"",Table1[[#This Row],[TGL. PENSIUN (usia)]]&lt;&gt;"USIA SALAH"),IF(tglAcuan&lt;&gt;0,(INT(CONVERT(VLOOKUP(Table1[[#This Row],[JABATAN]],tbl_refJabatan,4,FALSE),"yr","day")-CONVERT(DATEDIF(H136,tglAcuan,"y"),"yr","day"))),(INT(CONVERT(VLOOKUP(Table1[[#This Row],[JABATAN]],tbl_refJabatan,4,FALSE),"yr","day")-CONVERT(DATEDIF(H136,NOW(),"y"),"yr","day")))),"")</f>
        <v>-18628</v>
      </c>
      <c r="V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Row],[JABATAN]],tbl_refJabatan,6,FALSE),"yr","day")-CONVERT(DATEDIF(H136,tglAcuan,"y"),"yr","day"))),(NOW()+(CONVERT(VLOOKUP(Table1[[#This Row],[JABATAN]],tbl_refJabatan,6,FALSE),"yr","day")-CONVERT(DATEDIF(H136,NOW(),"y"),"yr","day")))),"Usia Salah"),"")</f>
        <v>19416.348911689813</v>
      </c>
      <c r="W136" s="167" t="str">
        <f ca="1">IF(Table1[[#This Row],[TGL.PENSIUN (usia)]]&lt;&gt;0,TEXT(Table1[[#This Row],[TGL.PENSIUN (usia)]],"yyyy"),"")</f>
        <v>1953</v>
      </c>
      <c r="X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Row],[JABATAN]],tbl_refJabatan,7,FALSE),"yr","day")-CONVERT(DATEDIF(M136,tglAcuan,"y"),"yr","day"))),(NOW()+(CONVERT(VLOOKUP(Table1[[#This Row],[JABATAN]],tbl_refJabatan,7,FALSE),"yr","day")-CONVERT(DATEDIF(M136,NOW(),"y"),"yr","day")))),"tgl SK salah"),"")</f>
        <v>62515.848911689813</v>
      </c>
      <c r="Y136" s="167" t="str">
        <f ca="1">IF(Table1[[#This Row],[TGL. PENSIUN (jabatan)]]&lt;&gt;0,TEXT(Table1[[#This Row],[TGL. PENSIUN (jabatan)]],"yyyy"),"")</f>
        <v>2071</v>
      </c>
      <c r="Z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Row],[JABATAN]],tbl_refJabatan,8,FALSE),"yr","day")-CONVERT(DATEDIF(H136,tglAcuan,"y"),"yr","day"))),(NOW()+(CONVERT(VLOOKUP(Table1[[#This Row],[JABATAN]],tbl_refJabatan,8,FALSE),"yr","day")-CONVERT(DATEDIF(H136,NOW(),"y"),"yr","day")))),"Usia Salah"),"")</f>
        <v>41331.348911689813</v>
      </c>
      <c r="AA136" s="167" t="str">
        <f ca="1">IF(Table1[[#This Row],[TGL.PENSIUN (usia )]]&lt;&gt;0,TEXT(Table1[[#This Row],[TGL.PENSIUN (usia )]],"yyyy"),"")</f>
        <v>2013</v>
      </c>
      <c r="AB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Row],[JABATAN]],tbl_refJabatan,9,FALSE),"yr","day")-CONVERT(DATEDIF(M136,tglAcuan,"y"),"yr","day"))),(NOW()+(CONVERT(VLOOKUP(Table1[[#This Row],[JABATAN]],tbl_refJabatan,9,FALSE),"yr","day")-CONVERT(DATEDIF(M136,NOW(),"y"),"yr","day")))),"tgl SK salah"),"")</f>
        <v>46079.598911689813</v>
      </c>
      <c r="AC136" s="167" t="str">
        <f ca="1">IF(Table1[[#This Row],[TGL. PENSIUN (jabatan )]]&lt;&gt;0,TEXT(Table1[[#This Row],[TGL. PENSIUN (jabatan )]],"yyyy"),"")</f>
        <v>2026</v>
      </c>
      <c r="AD1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" spans="1:30" s="88" customFormat="1" ht="21.75" customHeight="1" x14ac:dyDescent="0.25">
      <c r="A137" s="43">
        <f t="shared" si="4"/>
        <v>132</v>
      </c>
      <c r="B137" s="44" t="s">
        <v>37</v>
      </c>
      <c r="C137" s="44" t="s">
        <v>249</v>
      </c>
      <c r="D137" s="45" t="s">
        <v>63</v>
      </c>
      <c r="E137" s="59" t="s">
        <v>279</v>
      </c>
      <c r="F137" s="43" t="s">
        <v>41</v>
      </c>
      <c r="G137" s="46" t="s">
        <v>42</v>
      </c>
      <c r="H137" s="85">
        <v>29128</v>
      </c>
      <c r="I137" s="45"/>
      <c r="J137" s="48"/>
      <c r="K137" s="63" t="s">
        <v>43</v>
      </c>
      <c r="L137" s="70" t="s">
        <v>268</v>
      </c>
      <c r="M137" s="89">
        <v>41641</v>
      </c>
      <c r="N137" s="52" t="str">
        <f t="shared" ca="1" si="5"/>
        <v>44 Tahun 4 Bulan 28 hari</v>
      </c>
      <c r="O1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 Bulan 25 Hari </v>
      </c>
      <c r="P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Row],[JABATAN]],tbl_refJabatan,2,FALSE),"yr","day")-CONVERT(DATEDIF(H137,tglAcuan,"y"),"yr","day"))),(NOW()+(CONVERT(VLOOKUP(Table1[[#This Row],[JABATAN]],tbl_refJabatan,2,FALSE),"yr","day")-CONVERT(DATEDIF(H137,NOW(),"y"),"yr","day")))),"Usia Salah"),"")</f>
        <v>51193.098911689813</v>
      </c>
      <c r="Q137" s="167" t="str">
        <f ca="1">IF(Table1[[#This Row],[TGL. PENSIUN (usia)]]&lt;&gt;0,TEXT(Table1[[#This Row],[TGL. PENSIUN (usia)]],"yyyy"),"")</f>
        <v>2040</v>
      </c>
      <c r="R137" s="166">
        <f ca="1">IF(AND(Table1[[#This Row],[TGL. PENSIUN (usia)]]&lt;&gt;"",Table1[[#This Row],[TGL. PENSIUN (usia)]]&lt;&gt;"USIA SALAH"),IF(tglAcuan&lt;&gt;0,(INT(CONVERT(VLOOKUP(Table1[[#This Row],[JABATAN]],tbl_refJabatan,2,FALSE),"yr","day")-CONVERT(DATEDIF(H137,tglAcuan,"y"),"yr","day"))),(INT(CONVERT(VLOOKUP(Table1[[#This Row],[JABATAN]],tbl_refJabatan,2,FALSE),"yr","day")-CONVERT(DATEDIF(H137,NOW(),"y"),"yr","day")))),"")</f>
        <v>5844</v>
      </c>
      <c r="S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Row],[JABATAN]],tbl_refJabatan,4,FALSE),"yr","day")-CONVERT(DATEDIF(H137,tglAcuan,"y"),"yr","day"))),(NOW()+(CONVERT(VLOOKUP(Table1[[#This Row],[JABATAN]],tbl_refJabatan,4,FALSE),"yr","day")-CONVERT(DATEDIF(H137,NOW(),"y"),"yr","day")))),"Usia Salah"),"")</f>
        <v>36583.098911689813</v>
      </c>
      <c r="T137" s="167" t="str">
        <f ca="1">IF(Table1[[#This Row],[TGL. PENSIUN ( usia )]]&lt;&gt;0,TEXT(Table1[[#This Row],[TGL. PENSIUN ( usia )]],"yyyy"),"")</f>
        <v>2000</v>
      </c>
      <c r="U137" s="166">
        <f ca="1">IF(AND(Table1[[#This Row],[TGL. PENSIUN (usia)]]&lt;&gt;"",Table1[[#This Row],[TGL. PENSIUN (usia)]]&lt;&gt;"USIA SALAH"),IF(tglAcuan&lt;&gt;0,(INT(CONVERT(VLOOKUP(Table1[[#This Row],[JABATAN]],tbl_refJabatan,4,FALSE),"yr","day")-CONVERT(DATEDIF(H137,tglAcuan,"y"),"yr","day"))),(INT(CONVERT(VLOOKUP(Table1[[#This Row],[JABATAN]],tbl_refJabatan,4,FALSE),"yr","day")-CONVERT(DATEDIF(H137,NOW(),"y"),"yr","day")))),"")</f>
        <v>-8766</v>
      </c>
      <c r="V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Row],[JABATAN]],tbl_refJabatan,6,FALSE),"yr","day")-CONVERT(DATEDIF(H137,tglAcuan,"y"),"yr","day"))),(NOW()+(CONVERT(VLOOKUP(Table1[[#This Row],[JABATAN]],tbl_refJabatan,6,FALSE),"yr","day")-CONVERT(DATEDIF(H137,NOW(),"y"),"yr","day")))),"Usia Salah"),"")</f>
        <v>29278.098911689813</v>
      </c>
      <c r="W137" s="167" t="str">
        <f ca="1">IF(Table1[[#This Row],[TGL.PENSIUN (usia)]]&lt;&gt;0,TEXT(Table1[[#This Row],[TGL.PENSIUN (usia)]],"yyyy"),"")</f>
        <v>1980</v>
      </c>
      <c r="X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Row],[JABATAN]],tbl_refJabatan,7,FALSE),"yr","day")-CONVERT(DATEDIF(M137,tglAcuan,"y"),"yr","day"))),(NOW()+(CONVERT(VLOOKUP(Table1[[#This Row],[JABATAN]],tbl_refJabatan,7,FALSE),"yr","day")-CONVERT(DATEDIF(M137,NOW(),"y"),"yr","day")))),"tgl SK salah"),"")</f>
        <v>63611.598911689813</v>
      </c>
      <c r="Y137" s="167" t="str">
        <f ca="1">IF(Table1[[#This Row],[TGL. PENSIUN (jabatan)]]&lt;&gt;0,TEXT(Table1[[#This Row],[TGL. PENSIUN (jabatan)]],"yyyy"),"")</f>
        <v>2074</v>
      </c>
      <c r="Z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Row],[JABATAN]],tbl_refJabatan,8,FALSE),"yr","day")-CONVERT(DATEDIF(H137,tglAcuan,"y"),"yr","day"))),(NOW()+(CONVERT(VLOOKUP(Table1[[#This Row],[JABATAN]],tbl_refJabatan,8,FALSE),"yr","day")-CONVERT(DATEDIF(H137,NOW(),"y"),"yr","day")))),"Usia Salah"),"")</f>
        <v>51193.098911689813</v>
      </c>
      <c r="AA137" s="167" t="str">
        <f ca="1">IF(Table1[[#This Row],[TGL.PENSIUN (usia )]]&lt;&gt;0,TEXT(Table1[[#This Row],[TGL.PENSIUN (usia )]],"yyyy"),"")</f>
        <v>2040</v>
      </c>
      <c r="AB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Row],[JABATAN]],tbl_refJabatan,9,FALSE),"yr","day")-CONVERT(DATEDIF(M137,tglAcuan,"y"),"yr","day"))),(NOW()+(CONVERT(VLOOKUP(Table1[[#This Row],[JABATAN]],tbl_refJabatan,9,FALSE),"yr","day")-CONVERT(DATEDIF(M137,NOW(),"y"),"yr","day")))),"tgl SK salah"),"")</f>
        <v>47175.348911689813</v>
      </c>
      <c r="AC137" s="167" t="str">
        <f ca="1">IF(Table1[[#This Row],[TGL. PENSIUN (jabatan )]]&lt;&gt;0,TEXT(Table1[[#This Row],[TGL. PENSIUN (jabatan )]],"yyyy"),"")</f>
        <v>2029</v>
      </c>
      <c r="AD1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" spans="1:30" s="88" customFormat="1" ht="21.75" customHeight="1" x14ac:dyDescent="0.25">
      <c r="A138" s="43">
        <f t="shared" si="4"/>
        <v>133</v>
      </c>
      <c r="B138" s="44" t="s">
        <v>37</v>
      </c>
      <c r="C138" s="44" t="s">
        <v>249</v>
      </c>
      <c r="D138" s="45" t="s">
        <v>63</v>
      </c>
      <c r="E138" s="59" t="s">
        <v>280</v>
      </c>
      <c r="F138" s="43" t="s">
        <v>50</v>
      </c>
      <c r="G138" s="46" t="s">
        <v>42</v>
      </c>
      <c r="H138" s="85">
        <v>25511</v>
      </c>
      <c r="I138" s="45"/>
      <c r="J138" s="48"/>
      <c r="K138" s="63" t="s">
        <v>43</v>
      </c>
      <c r="L138" s="70" t="s">
        <v>272</v>
      </c>
      <c r="M138" s="89">
        <v>40399</v>
      </c>
      <c r="N138" s="52" t="str">
        <f t="shared" ca="1" si="5"/>
        <v>54 Tahun 3 Bulan 23 hari</v>
      </c>
      <c r="O1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Row],[JABATAN]],tbl_refJabatan,2,FALSE),"yr","day")-CONVERT(DATEDIF(H138,tglAcuan,"y"),"yr","day"))),(NOW()+(CONVERT(VLOOKUP(Table1[[#This Row],[JABATAN]],tbl_refJabatan,2,FALSE),"yr","day")-CONVERT(DATEDIF(H138,NOW(),"y"),"yr","day")))),"Usia Salah"),"")</f>
        <v>47540.598911689813</v>
      </c>
      <c r="Q138" s="167" t="str">
        <f ca="1">IF(Table1[[#This Row],[TGL. PENSIUN (usia)]]&lt;&gt;0,TEXT(Table1[[#This Row],[TGL. PENSIUN (usia)]],"yyyy"),"")</f>
        <v>2030</v>
      </c>
      <c r="R138" s="166">
        <f ca="1">IF(AND(Table1[[#This Row],[TGL. PENSIUN (usia)]]&lt;&gt;"",Table1[[#This Row],[TGL. PENSIUN (usia)]]&lt;&gt;"USIA SALAH"),IF(tglAcuan&lt;&gt;0,(INT(CONVERT(VLOOKUP(Table1[[#This Row],[JABATAN]],tbl_refJabatan,2,FALSE),"yr","day")-CONVERT(DATEDIF(H138,tglAcuan,"y"),"yr","day"))),(INT(CONVERT(VLOOKUP(Table1[[#This Row],[JABATAN]],tbl_refJabatan,2,FALSE),"yr","day")-CONVERT(DATEDIF(H138,NOW(),"y"),"yr","day")))),"")</f>
        <v>2191</v>
      </c>
      <c r="S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Row],[JABATAN]],tbl_refJabatan,4,FALSE),"yr","day")-CONVERT(DATEDIF(H138,tglAcuan,"y"),"yr","day"))),(NOW()+(CONVERT(VLOOKUP(Table1[[#This Row],[JABATAN]],tbl_refJabatan,4,FALSE),"yr","day")-CONVERT(DATEDIF(H138,NOW(),"y"),"yr","day")))),"Usia Salah"),"")</f>
        <v>32930.598911689813</v>
      </c>
      <c r="T138" s="167" t="str">
        <f ca="1">IF(Table1[[#This Row],[TGL. PENSIUN ( usia )]]&lt;&gt;0,TEXT(Table1[[#This Row],[TGL. PENSIUN ( usia )]],"yyyy"),"")</f>
        <v>1990</v>
      </c>
      <c r="U138" s="166">
        <f ca="1">IF(AND(Table1[[#This Row],[TGL. PENSIUN (usia)]]&lt;&gt;"",Table1[[#This Row],[TGL. PENSIUN (usia)]]&lt;&gt;"USIA SALAH"),IF(tglAcuan&lt;&gt;0,(INT(CONVERT(VLOOKUP(Table1[[#This Row],[JABATAN]],tbl_refJabatan,4,FALSE),"yr","day")-CONVERT(DATEDIF(H138,tglAcuan,"y"),"yr","day"))),(INT(CONVERT(VLOOKUP(Table1[[#This Row],[JABATAN]],tbl_refJabatan,4,FALSE),"yr","day")-CONVERT(DATEDIF(H138,NOW(),"y"),"yr","day")))),"")</f>
        <v>-12419</v>
      </c>
      <c r="V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Row],[JABATAN]],tbl_refJabatan,6,FALSE),"yr","day")-CONVERT(DATEDIF(H138,tglAcuan,"y"),"yr","day"))),(NOW()+(CONVERT(VLOOKUP(Table1[[#This Row],[JABATAN]],tbl_refJabatan,6,FALSE),"yr","day")-CONVERT(DATEDIF(H138,NOW(),"y"),"yr","day")))),"Usia Salah"),"")</f>
        <v>25625.598911689813</v>
      </c>
      <c r="W138" s="167" t="str">
        <f ca="1">IF(Table1[[#This Row],[TGL.PENSIUN (usia)]]&lt;&gt;0,TEXT(Table1[[#This Row],[TGL.PENSIUN (usia)]],"yyyy"),"")</f>
        <v>1970</v>
      </c>
      <c r="X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Row],[JABATAN]],tbl_refJabatan,7,FALSE),"yr","day")-CONVERT(DATEDIF(M138,tglAcuan,"y"),"yr","day"))),(NOW()+(CONVERT(VLOOKUP(Table1[[#This Row],[JABATAN]],tbl_refJabatan,7,FALSE),"yr","day")-CONVERT(DATEDIF(M138,NOW(),"y"),"yr","day")))),"tgl SK salah"),"")</f>
        <v>62515.848911689813</v>
      </c>
      <c r="Y138" s="167" t="str">
        <f ca="1">IF(Table1[[#This Row],[TGL. PENSIUN (jabatan)]]&lt;&gt;0,TEXT(Table1[[#This Row],[TGL. PENSIUN (jabatan)]],"yyyy"),"")</f>
        <v>2071</v>
      </c>
      <c r="Z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Row],[JABATAN]],tbl_refJabatan,8,FALSE),"yr","day")-CONVERT(DATEDIF(H138,tglAcuan,"y"),"yr","day"))),(NOW()+(CONVERT(VLOOKUP(Table1[[#This Row],[JABATAN]],tbl_refJabatan,8,FALSE),"yr","day")-CONVERT(DATEDIF(H138,NOW(),"y"),"yr","day")))),"Usia Salah"),"")</f>
        <v>47540.598911689813</v>
      </c>
      <c r="AA138" s="167" t="str">
        <f ca="1">IF(Table1[[#This Row],[TGL.PENSIUN (usia )]]&lt;&gt;0,TEXT(Table1[[#This Row],[TGL.PENSIUN (usia )]],"yyyy"),"")</f>
        <v>2030</v>
      </c>
      <c r="AB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Row],[JABATAN]],tbl_refJabatan,9,FALSE),"yr","day")-CONVERT(DATEDIF(M138,tglAcuan,"y"),"yr","day"))),(NOW()+(CONVERT(VLOOKUP(Table1[[#This Row],[JABATAN]],tbl_refJabatan,9,FALSE),"yr","day")-CONVERT(DATEDIF(M138,NOW(),"y"),"yr","day")))),"tgl SK salah"),"")</f>
        <v>46079.598911689813</v>
      </c>
      <c r="AC138" s="167" t="str">
        <f ca="1">IF(Table1[[#This Row],[TGL. PENSIUN (jabatan )]]&lt;&gt;0,TEXT(Table1[[#This Row],[TGL. PENSIUN (jabatan )]],"yyyy"),"")</f>
        <v>2026</v>
      </c>
      <c r="AD1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" spans="1:30" s="88" customFormat="1" ht="21.75" customHeight="1" x14ac:dyDescent="0.25">
      <c r="A139" s="43">
        <f t="shared" si="4"/>
        <v>134</v>
      </c>
      <c r="B139" s="44" t="s">
        <v>37</v>
      </c>
      <c r="C139" s="44" t="s">
        <v>281</v>
      </c>
      <c r="D139" s="45" t="s">
        <v>39</v>
      </c>
      <c r="E139" s="59" t="s">
        <v>282</v>
      </c>
      <c r="F139" s="63" t="s">
        <v>50</v>
      </c>
      <c r="G139" s="63" t="s">
        <v>42</v>
      </c>
      <c r="H139" s="71">
        <v>32280</v>
      </c>
      <c r="I139" s="45"/>
      <c r="J139" s="48"/>
      <c r="K139" s="63" t="s">
        <v>56</v>
      </c>
      <c r="L139" s="90" t="s">
        <v>283</v>
      </c>
      <c r="M139" s="71">
        <v>43444</v>
      </c>
      <c r="N139" s="52" t="str">
        <f t="shared" ca="1" si="5"/>
        <v>35 Tahun 9 Bulan 10 hari</v>
      </c>
      <c r="O1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3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39" s="167" t="e">
        <f ca="1">IF(Table1[[#This Row],[TGL. PENSIUN (usia)]]&lt;&gt;0,TEXT(Table1[[#This Row],[TGL. PENSIUN (usia)]],"yyyy"),"")</f>
        <v>#REF!</v>
      </c>
      <c r="R139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3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39" s="167" t="e">
        <f ca="1">IF(Table1[[#This Row],[TGL. PENSIUN ( usia )]]&lt;&gt;0,TEXT(Table1[[#This Row],[TGL. PENSIUN ( usia )]],"yyyy"),"")</f>
        <v>#REF!</v>
      </c>
      <c r="U139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3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39" s="167" t="e">
        <f ca="1">IF(Table1[[#This Row],[TGL.PENSIUN (usia)]]&lt;&gt;0,TEXT(Table1[[#This Row],[TGL.PENSIUN (usia)]],"yyyy"),"")</f>
        <v>#REF!</v>
      </c>
      <c r="X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Row],[JABATAN]],tbl_refJabatan,7,FALSE),"yr","day")-CONVERT(DATEDIF(M139,tglAcuan,"y"),"yr","day"))),(NOW()+(CONVERT(VLOOKUP(Table1[[#This Row],[JABATAN]],tbl_refJabatan,7,FALSE),"yr","day")-CONVERT(DATEDIF(M139,NOW(),"y"),"yr","day")))),"tgl SK salah"),"")</f>
        <v>43522.848911689813</v>
      </c>
      <c r="Y139" s="167" t="str">
        <f ca="1">IF(Table1[[#This Row],[TGL. PENSIUN (jabatan)]]&lt;&gt;0,TEXT(Table1[[#This Row],[TGL. PENSIUN (jabatan)]],"yyyy"),"")</f>
        <v>2019</v>
      </c>
      <c r="Z13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39" s="167" t="e">
        <f ca="1">IF(Table1[[#This Row],[TGL.PENSIUN (usia )]]&lt;&gt;0,TEXT(Table1[[#This Row],[TGL.PENSIUN (usia )]],"yyyy"),"")</f>
        <v>#REF!</v>
      </c>
      <c r="AB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Row],[JABATAN]],tbl_refJabatan,9,FALSE),"yr","day")-CONVERT(DATEDIF(M139,tglAcuan,"y"),"yr","day"))),(NOW()+(CONVERT(VLOOKUP(Table1[[#This Row],[JABATAN]],tbl_refJabatan,9,FALSE),"yr","day")-CONVERT(DATEDIF(M139,NOW(),"y"),"yr","day")))),"tgl SK salah"),"")</f>
        <v>43522.848911689813</v>
      </c>
      <c r="AC139" s="167" t="str">
        <f ca="1">IF(Table1[[#This Row],[TGL. PENSIUN (jabatan )]]&lt;&gt;0,TEXT(Table1[[#This Row],[TGL. PENSIUN (jabatan )]],"yyyy"),"")</f>
        <v>2019</v>
      </c>
      <c r="AD139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0" spans="1:30" s="53" customFormat="1" ht="21.75" customHeight="1" x14ac:dyDescent="0.25">
      <c r="A140" s="43">
        <f t="shared" si="4"/>
        <v>135</v>
      </c>
      <c r="B140" s="44" t="s">
        <v>37</v>
      </c>
      <c r="C140" s="44" t="s">
        <v>281</v>
      </c>
      <c r="D140" s="72" t="s">
        <v>45</v>
      </c>
      <c r="E140" s="59" t="s">
        <v>284</v>
      </c>
      <c r="F140" s="63" t="s">
        <v>41</v>
      </c>
      <c r="G140" s="63" t="s">
        <v>42</v>
      </c>
      <c r="H140" s="71">
        <v>33912</v>
      </c>
      <c r="I140" s="45"/>
      <c r="J140" s="48"/>
      <c r="K140" s="63" t="s">
        <v>43</v>
      </c>
      <c r="L140" s="90" t="s">
        <v>285</v>
      </c>
      <c r="M140" s="71">
        <v>43654</v>
      </c>
      <c r="N140" s="52" t="str">
        <f t="shared" ca="1" si="5"/>
        <v>31 Tahun 3 Bulan 23 hari</v>
      </c>
      <c r="O1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19 Hari </v>
      </c>
      <c r="P14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0" s="167" t="e">
        <f ca="1">IF(Table1[[#This Row],[TGL. PENSIUN (usia)]]&lt;&gt;0,TEXT(Table1[[#This Row],[TGL. PENSIUN (usia)]],"yyyy"),"")</f>
        <v>#REF!</v>
      </c>
      <c r="R140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0" s="167" t="e">
        <f ca="1">IF(Table1[[#This Row],[TGL. PENSIUN ( usia )]]&lt;&gt;0,TEXT(Table1[[#This Row],[TGL. PENSIUN ( usia )]],"yyyy"),"")</f>
        <v>#REF!</v>
      </c>
      <c r="U140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0" s="167" t="e">
        <f ca="1">IF(Table1[[#This Row],[TGL.PENSIUN (usia)]]&lt;&gt;0,TEXT(Table1[[#This Row],[TGL.PENSIUN (usia)]],"yyyy"),"")</f>
        <v>#REF!</v>
      </c>
      <c r="X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Row],[JABATAN]],tbl_refJabatan,7,FALSE),"yr","day")-CONVERT(DATEDIF(M140,tglAcuan,"y"),"yr","day"))),(NOW()+(CONVERT(VLOOKUP(Table1[[#This Row],[JABATAN]],tbl_refJabatan,7,FALSE),"yr","day")-CONVERT(DATEDIF(M140,NOW(),"y"),"yr","day")))),"tgl SK salah"),"")</f>
        <v>43888.098911689813</v>
      </c>
      <c r="Y140" s="167" t="str">
        <f ca="1">IF(Table1[[#This Row],[TGL. PENSIUN (jabatan)]]&lt;&gt;0,TEXT(Table1[[#This Row],[TGL. PENSIUN (jabatan)]],"yyyy"),"")</f>
        <v>2020</v>
      </c>
      <c r="Z14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0" s="167" t="e">
        <f ca="1">IF(Table1[[#This Row],[TGL.PENSIUN (usia )]]&lt;&gt;0,TEXT(Table1[[#This Row],[TGL.PENSIUN (usia )]],"yyyy"),"")</f>
        <v>#REF!</v>
      </c>
      <c r="AB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Row],[JABATAN]],tbl_refJabatan,9,FALSE),"yr","day")-CONVERT(DATEDIF(M140,tglAcuan,"y"),"yr","day"))),(NOW()+(CONVERT(VLOOKUP(Table1[[#This Row],[JABATAN]],tbl_refJabatan,9,FALSE),"yr","day")-CONVERT(DATEDIF(M140,NOW(),"y"),"yr","day")))),"tgl SK salah"),"")</f>
        <v>43888.098911689813</v>
      </c>
      <c r="AC140" s="167" t="str">
        <f ca="1">IF(Table1[[#This Row],[TGL. PENSIUN (jabatan )]]&lt;&gt;0,TEXT(Table1[[#This Row],[TGL. PENSIUN (jabatan )]],"yyyy"),"")</f>
        <v>2020</v>
      </c>
      <c r="AD140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1" spans="1:30" s="53" customFormat="1" ht="21.75" customHeight="1" x14ac:dyDescent="0.25">
      <c r="A141" s="43">
        <f t="shared" si="4"/>
        <v>136</v>
      </c>
      <c r="B141" s="44" t="s">
        <v>37</v>
      </c>
      <c r="C141" s="44" t="s">
        <v>281</v>
      </c>
      <c r="D141" s="72" t="s">
        <v>48</v>
      </c>
      <c r="E141" s="59" t="s">
        <v>286</v>
      </c>
      <c r="F141" s="63" t="s">
        <v>41</v>
      </c>
      <c r="G141" s="63" t="s">
        <v>42</v>
      </c>
      <c r="H141" s="71">
        <v>23839</v>
      </c>
      <c r="I141" s="45"/>
      <c r="J141" s="48"/>
      <c r="K141" s="63" t="s">
        <v>43</v>
      </c>
      <c r="L141" s="70" t="s">
        <v>287</v>
      </c>
      <c r="M141" s="71">
        <v>44362</v>
      </c>
      <c r="N141" s="52" t="str">
        <f t="shared" ca="1" si="5"/>
        <v>58 Tahun 10 Bulan 20 hari</v>
      </c>
      <c r="O1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12 Hari </v>
      </c>
      <c r="P14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1" s="167" t="e">
        <f ca="1">IF(Table1[[#This Row],[TGL. PENSIUN (usia)]]&lt;&gt;0,TEXT(Table1[[#This Row],[TGL. PENSIUN (usia)]],"yyyy"),"")</f>
        <v>#REF!</v>
      </c>
      <c r="R141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1" s="167" t="e">
        <f ca="1">IF(Table1[[#This Row],[TGL. PENSIUN ( usia )]]&lt;&gt;0,TEXT(Table1[[#This Row],[TGL. PENSIUN ( usia )]],"yyyy"),"")</f>
        <v>#REF!</v>
      </c>
      <c r="U141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1" s="167" t="e">
        <f ca="1">IF(Table1[[#This Row],[TGL.PENSIUN (usia)]]&lt;&gt;0,TEXT(Table1[[#This Row],[TGL.PENSIUN (usia)]],"yyyy"),"")</f>
        <v>#REF!</v>
      </c>
      <c r="X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Row],[JABATAN]],tbl_refJabatan,7,FALSE),"yr","day")-CONVERT(DATEDIF(M141,tglAcuan,"y"),"yr","day"))),(NOW()+(CONVERT(VLOOKUP(Table1[[#This Row],[JABATAN]],tbl_refJabatan,7,FALSE),"yr","day")-CONVERT(DATEDIF(M141,NOW(),"y"),"yr","day")))),"tgl SK salah"),"")</f>
        <v>51923.598911689813</v>
      </c>
      <c r="Y141" s="167" t="str">
        <f ca="1">IF(Table1[[#This Row],[TGL. PENSIUN (jabatan)]]&lt;&gt;0,TEXT(Table1[[#This Row],[TGL. PENSIUN (jabatan)]],"yyyy"),"")</f>
        <v>2042</v>
      </c>
      <c r="Z14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1" s="167" t="e">
        <f ca="1">IF(Table1[[#This Row],[TGL.PENSIUN (usia )]]&lt;&gt;0,TEXT(Table1[[#This Row],[TGL.PENSIUN (usia )]],"yyyy"),"")</f>
        <v>#REF!</v>
      </c>
      <c r="AB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Row],[JABATAN]],tbl_refJabatan,9,FALSE),"yr","day")-CONVERT(DATEDIF(M141,tglAcuan,"y"),"yr","day"))),(NOW()+(CONVERT(VLOOKUP(Table1[[#This Row],[JABATAN]],tbl_refJabatan,9,FALSE),"yr","day")-CONVERT(DATEDIF(M141,NOW(),"y"),"yr","day")))),"tgl SK salah"),"")</f>
        <v>51923.598911689813</v>
      </c>
      <c r="AC141" s="167" t="str">
        <f ca="1">IF(Table1[[#This Row],[TGL. PENSIUN (jabatan )]]&lt;&gt;0,TEXT(Table1[[#This Row],[TGL. PENSIUN (jabatan )]],"yyyy"),"")</f>
        <v>2042</v>
      </c>
      <c r="AD141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2" spans="1:30" s="53" customFormat="1" ht="21.75" customHeight="1" x14ac:dyDescent="0.25">
      <c r="A142" s="43">
        <f t="shared" si="4"/>
        <v>137</v>
      </c>
      <c r="B142" s="44" t="s">
        <v>37</v>
      </c>
      <c r="C142" s="44" t="s">
        <v>281</v>
      </c>
      <c r="D142" s="72" t="s">
        <v>52</v>
      </c>
      <c r="E142" s="59" t="s">
        <v>136</v>
      </c>
      <c r="F142" s="63" t="s">
        <v>41</v>
      </c>
      <c r="G142" s="63" t="s">
        <v>42</v>
      </c>
      <c r="H142" s="71">
        <v>27866</v>
      </c>
      <c r="I142" s="45"/>
      <c r="J142" s="48"/>
      <c r="K142" s="63" t="s">
        <v>43</v>
      </c>
      <c r="L142" s="90" t="s">
        <v>288</v>
      </c>
      <c r="M142" s="71">
        <v>43454</v>
      </c>
      <c r="N142" s="52" t="str">
        <f t="shared" ca="1" si="5"/>
        <v>47 Tahun 10 Bulan 11 hari</v>
      </c>
      <c r="O1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14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2" s="167" t="e">
        <f ca="1">IF(Table1[[#This Row],[TGL. PENSIUN (usia)]]&lt;&gt;0,TEXT(Table1[[#This Row],[TGL. PENSIUN (usia)]],"yyyy"),"")</f>
        <v>#REF!</v>
      </c>
      <c r="R142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2" s="167" t="e">
        <f ca="1">IF(Table1[[#This Row],[TGL. PENSIUN ( usia )]]&lt;&gt;0,TEXT(Table1[[#This Row],[TGL. PENSIUN ( usia )]],"yyyy"),"")</f>
        <v>#REF!</v>
      </c>
      <c r="U142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2" s="167" t="e">
        <f ca="1">IF(Table1[[#This Row],[TGL.PENSIUN (usia)]]&lt;&gt;0,TEXT(Table1[[#This Row],[TGL.PENSIUN (usia)]],"yyyy"),"")</f>
        <v>#REF!</v>
      </c>
      <c r="X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Row],[JABATAN]],tbl_refJabatan,7,FALSE),"yr","day")-CONVERT(DATEDIF(M142,tglAcuan,"y"),"yr","day"))),(NOW()+(CONVERT(VLOOKUP(Table1[[#This Row],[JABATAN]],tbl_refJabatan,7,FALSE),"yr","day")-CONVERT(DATEDIF(M142,NOW(),"y"),"yr","day")))),"tgl SK salah"),"")</f>
        <v>50827.848911689813</v>
      </c>
      <c r="Y142" s="167" t="str">
        <f ca="1">IF(Table1[[#This Row],[TGL. PENSIUN (jabatan)]]&lt;&gt;0,TEXT(Table1[[#This Row],[TGL. PENSIUN (jabatan)]],"yyyy"),"")</f>
        <v>2039</v>
      </c>
      <c r="Z14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2" s="167" t="e">
        <f ca="1">IF(Table1[[#This Row],[TGL.PENSIUN (usia )]]&lt;&gt;0,TEXT(Table1[[#This Row],[TGL.PENSIUN (usia )]],"yyyy"),"")</f>
        <v>#REF!</v>
      </c>
      <c r="AB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Row],[JABATAN]],tbl_refJabatan,9,FALSE),"yr","day")-CONVERT(DATEDIF(M142,tglAcuan,"y"),"yr","day"))),(NOW()+(CONVERT(VLOOKUP(Table1[[#This Row],[JABATAN]],tbl_refJabatan,9,FALSE),"yr","day")-CONVERT(DATEDIF(M142,NOW(),"y"),"yr","day")))),"tgl SK salah"),"")</f>
        <v>50827.848911689813</v>
      </c>
      <c r="AC142" s="167" t="str">
        <f ca="1">IF(Table1[[#This Row],[TGL. PENSIUN (jabatan )]]&lt;&gt;0,TEXT(Table1[[#This Row],[TGL. PENSIUN (jabatan )]],"yyyy"),"")</f>
        <v>2039</v>
      </c>
      <c r="AD142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3" spans="1:30" s="53" customFormat="1" ht="21.75" customHeight="1" x14ac:dyDescent="0.25">
      <c r="A143" s="43">
        <f t="shared" si="4"/>
        <v>138</v>
      </c>
      <c r="B143" s="44" t="s">
        <v>37</v>
      </c>
      <c r="C143" s="44" t="s">
        <v>281</v>
      </c>
      <c r="D143" s="45" t="s">
        <v>54</v>
      </c>
      <c r="E143" s="59" t="s">
        <v>289</v>
      </c>
      <c r="F143" s="63" t="s">
        <v>41</v>
      </c>
      <c r="G143" s="63" t="s">
        <v>42</v>
      </c>
      <c r="H143" s="71">
        <v>24785</v>
      </c>
      <c r="I143" s="45"/>
      <c r="J143" s="48"/>
      <c r="K143" s="63" t="s">
        <v>43</v>
      </c>
      <c r="L143" s="70" t="s">
        <v>287</v>
      </c>
      <c r="M143" s="71">
        <v>44362</v>
      </c>
      <c r="N143" s="52" t="str">
        <f t="shared" ca="1" si="5"/>
        <v>56 Tahun 3 Bulan 18 hari</v>
      </c>
      <c r="O1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12 Hari </v>
      </c>
      <c r="P14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3" s="167" t="e">
        <f ca="1">IF(Table1[[#This Row],[TGL. PENSIUN (usia)]]&lt;&gt;0,TEXT(Table1[[#This Row],[TGL. PENSIUN (usia)]],"yyyy"),"")</f>
        <v>#REF!</v>
      </c>
      <c r="R143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3" s="167" t="e">
        <f ca="1">IF(Table1[[#This Row],[TGL. PENSIUN ( usia )]]&lt;&gt;0,TEXT(Table1[[#This Row],[TGL. PENSIUN ( usia )]],"yyyy"),"")</f>
        <v>#REF!</v>
      </c>
      <c r="U143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3" s="167" t="e">
        <f ca="1">IF(Table1[[#This Row],[TGL.PENSIUN (usia)]]&lt;&gt;0,TEXT(Table1[[#This Row],[TGL.PENSIUN (usia)]],"yyyy"),"")</f>
        <v>#REF!</v>
      </c>
      <c r="X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Row],[JABATAN]],tbl_refJabatan,7,FALSE),"yr","day")-CONVERT(DATEDIF(M143,tglAcuan,"y"),"yr","day"))),(NOW()+(CONVERT(VLOOKUP(Table1[[#This Row],[JABATAN]],tbl_refJabatan,7,FALSE),"yr","day")-CONVERT(DATEDIF(M143,NOW(),"y"),"yr","day")))),"tgl SK salah"),"")</f>
        <v>51923.598911689813</v>
      </c>
      <c r="Y143" s="167" t="str">
        <f ca="1">IF(Table1[[#This Row],[TGL. PENSIUN (jabatan)]]&lt;&gt;0,TEXT(Table1[[#This Row],[TGL. PENSIUN (jabatan)]],"yyyy"),"")</f>
        <v>2042</v>
      </c>
      <c r="Z14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3" s="167" t="e">
        <f ca="1">IF(Table1[[#This Row],[TGL.PENSIUN (usia )]]&lt;&gt;0,TEXT(Table1[[#This Row],[TGL.PENSIUN (usia )]],"yyyy"),"")</f>
        <v>#REF!</v>
      </c>
      <c r="AB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Row],[JABATAN]],tbl_refJabatan,9,FALSE),"yr","day")-CONVERT(DATEDIF(M143,tglAcuan,"y"),"yr","day"))),(NOW()+(CONVERT(VLOOKUP(Table1[[#This Row],[JABATAN]],tbl_refJabatan,9,FALSE),"yr","day")-CONVERT(DATEDIF(M143,NOW(),"y"),"yr","day")))),"tgl SK salah"),"")</f>
        <v>51923.598911689813</v>
      </c>
      <c r="AC143" s="167" t="str">
        <f ca="1">IF(Table1[[#This Row],[TGL. PENSIUN (jabatan )]]&lt;&gt;0,TEXT(Table1[[#This Row],[TGL. PENSIUN (jabatan )]],"yyyy"),"")</f>
        <v>2042</v>
      </c>
      <c r="AD143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4" spans="1:30" s="53" customFormat="1" ht="21.75" customHeight="1" x14ac:dyDescent="0.25">
      <c r="A144" s="43">
        <f t="shared" si="4"/>
        <v>139</v>
      </c>
      <c r="B144" s="44" t="s">
        <v>37</v>
      </c>
      <c r="C144" s="44" t="s">
        <v>281</v>
      </c>
      <c r="D144" s="72" t="s">
        <v>57</v>
      </c>
      <c r="E144" s="59" t="s">
        <v>290</v>
      </c>
      <c r="F144" s="63" t="s">
        <v>50</v>
      </c>
      <c r="G144" s="63" t="s">
        <v>42</v>
      </c>
      <c r="H144" s="71">
        <v>28247</v>
      </c>
      <c r="I144" s="45"/>
      <c r="J144" s="48"/>
      <c r="K144" s="63" t="s">
        <v>43</v>
      </c>
      <c r="L144" s="90" t="s">
        <v>288</v>
      </c>
      <c r="M144" s="71">
        <v>43454</v>
      </c>
      <c r="N144" s="52" t="str">
        <f t="shared" ca="1" si="5"/>
        <v>46 Tahun 9 Bulan 25 hari</v>
      </c>
      <c r="O1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144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4" s="167" t="e">
        <f ca="1">IF(Table1[[#This Row],[TGL. PENSIUN (usia)]]&lt;&gt;0,TEXT(Table1[[#This Row],[TGL. PENSIUN (usia)]],"yyyy"),"")</f>
        <v>#REF!</v>
      </c>
      <c r="R144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4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4" s="167" t="e">
        <f ca="1">IF(Table1[[#This Row],[TGL. PENSIUN ( usia )]]&lt;&gt;0,TEXT(Table1[[#This Row],[TGL. PENSIUN ( usia )]],"yyyy"),"")</f>
        <v>#REF!</v>
      </c>
      <c r="U144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4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4" s="167" t="e">
        <f ca="1">IF(Table1[[#This Row],[TGL.PENSIUN (usia)]]&lt;&gt;0,TEXT(Table1[[#This Row],[TGL.PENSIUN (usia)]],"yyyy"),"")</f>
        <v>#REF!</v>
      </c>
      <c r="X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Row],[JABATAN]],tbl_refJabatan,7,FALSE),"yr","day")-CONVERT(DATEDIF(M144,tglAcuan,"y"),"yr","day"))),(NOW()+(CONVERT(VLOOKUP(Table1[[#This Row],[JABATAN]],tbl_refJabatan,7,FALSE),"yr","day")-CONVERT(DATEDIF(M144,NOW(),"y"),"yr","day")))),"tgl SK salah"),"")</f>
        <v>50827.848911689813</v>
      </c>
      <c r="Y144" s="167" t="str">
        <f ca="1">IF(Table1[[#This Row],[TGL. PENSIUN (jabatan)]]&lt;&gt;0,TEXT(Table1[[#This Row],[TGL. PENSIUN (jabatan)]],"yyyy"),"")</f>
        <v>2039</v>
      </c>
      <c r="Z144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4" s="167" t="e">
        <f ca="1">IF(Table1[[#This Row],[TGL.PENSIUN (usia )]]&lt;&gt;0,TEXT(Table1[[#This Row],[TGL.PENSIUN (usia )]],"yyyy"),"")</f>
        <v>#REF!</v>
      </c>
      <c r="AB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Row],[JABATAN]],tbl_refJabatan,9,FALSE),"yr","day")-CONVERT(DATEDIF(M144,tglAcuan,"y"),"yr","day"))),(NOW()+(CONVERT(VLOOKUP(Table1[[#This Row],[JABATAN]],tbl_refJabatan,9,FALSE),"yr","day")-CONVERT(DATEDIF(M144,NOW(),"y"),"yr","day")))),"tgl SK salah"),"")</f>
        <v>50827.848911689813</v>
      </c>
      <c r="AC144" s="167" t="str">
        <f ca="1">IF(Table1[[#This Row],[TGL. PENSIUN (jabatan )]]&lt;&gt;0,TEXT(Table1[[#This Row],[TGL. PENSIUN (jabatan )]],"yyyy"),"")</f>
        <v>2039</v>
      </c>
      <c r="AD144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5" spans="1:30" s="53" customFormat="1" ht="21.75" customHeight="1" x14ac:dyDescent="0.25">
      <c r="A145" s="43">
        <f t="shared" si="4"/>
        <v>140</v>
      </c>
      <c r="B145" s="44" t="s">
        <v>37</v>
      </c>
      <c r="C145" s="44" t="s">
        <v>281</v>
      </c>
      <c r="D145" s="72" t="s">
        <v>59</v>
      </c>
      <c r="E145" s="59" t="s">
        <v>291</v>
      </c>
      <c r="F145" s="63" t="s">
        <v>41</v>
      </c>
      <c r="G145" s="63" t="s">
        <v>42</v>
      </c>
      <c r="H145" s="71">
        <v>34053</v>
      </c>
      <c r="I145" s="45"/>
      <c r="J145" s="48"/>
      <c r="K145" s="54" t="s">
        <v>56</v>
      </c>
      <c r="L145" s="70" t="s">
        <v>287</v>
      </c>
      <c r="M145" s="71">
        <v>44362</v>
      </c>
      <c r="N145" s="52" t="str">
        <f t="shared" ca="1" si="5"/>
        <v>30 Tahun 11 Bulan 2 hari</v>
      </c>
      <c r="O1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12 Hari </v>
      </c>
      <c r="P145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5" s="167" t="e">
        <f ca="1">IF(Table1[[#This Row],[TGL. PENSIUN (usia)]]&lt;&gt;0,TEXT(Table1[[#This Row],[TGL. PENSIUN (usia)]],"yyyy"),"")</f>
        <v>#REF!</v>
      </c>
      <c r="R145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5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5" s="167" t="e">
        <f ca="1">IF(Table1[[#This Row],[TGL. PENSIUN ( usia )]]&lt;&gt;0,TEXT(Table1[[#This Row],[TGL. PENSIUN ( usia )]],"yyyy"),"")</f>
        <v>#REF!</v>
      </c>
      <c r="U145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5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5" s="167" t="e">
        <f ca="1">IF(Table1[[#This Row],[TGL.PENSIUN (usia)]]&lt;&gt;0,TEXT(Table1[[#This Row],[TGL.PENSIUN (usia)]],"yyyy"),"")</f>
        <v>#REF!</v>
      </c>
      <c r="X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Row],[JABATAN]],tbl_refJabatan,7,FALSE),"yr","day")-CONVERT(DATEDIF(M145,tglAcuan,"y"),"yr","day"))),(NOW()+(CONVERT(VLOOKUP(Table1[[#This Row],[JABATAN]],tbl_refJabatan,7,FALSE),"yr","day")-CONVERT(DATEDIF(M145,NOW(),"y"),"yr","day")))),"tgl SK salah"),"")</f>
        <v>51923.598911689813</v>
      </c>
      <c r="Y145" s="167" t="str">
        <f ca="1">IF(Table1[[#This Row],[TGL. PENSIUN (jabatan)]]&lt;&gt;0,TEXT(Table1[[#This Row],[TGL. PENSIUN (jabatan)]],"yyyy"),"")</f>
        <v>2042</v>
      </c>
      <c r="Z145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5" s="167" t="e">
        <f ca="1">IF(Table1[[#This Row],[TGL.PENSIUN (usia )]]&lt;&gt;0,TEXT(Table1[[#This Row],[TGL.PENSIUN (usia )]],"yyyy"),"")</f>
        <v>#REF!</v>
      </c>
      <c r="AB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Row],[JABATAN]],tbl_refJabatan,9,FALSE),"yr","day")-CONVERT(DATEDIF(M145,tglAcuan,"y"),"yr","day"))),(NOW()+(CONVERT(VLOOKUP(Table1[[#This Row],[JABATAN]],tbl_refJabatan,9,FALSE),"yr","day")-CONVERT(DATEDIF(M145,NOW(),"y"),"yr","day")))),"tgl SK salah"),"")</f>
        <v>51923.598911689813</v>
      </c>
      <c r="AC145" s="167" t="str">
        <f ca="1">IF(Table1[[#This Row],[TGL. PENSIUN (jabatan )]]&lt;&gt;0,TEXT(Table1[[#This Row],[TGL. PENSIUN (jabatan )]],"yyyy"),"")</f>
        <v>2042</v>
      </c>
      <c r="AD145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6" spans="1:30" s="53" customFormat="1" ht="21.75" customHeight="1" x14ac:dyDescent="0.25">
      <c r="A146" s="43">
        <f t="shared" si="4"/>
        <v>141</v>
      </c>
      <c r="B146" s="44" t="s">
        <v>37</v>
      </c>
      <c r="C146" s="44" t="s">
        <v>281</v>
      </c>
      <c r="D146" s="72" t="s">
        <v>61</v>
      </c>
      <c r="E146" s="59" t="s">
        <v>292</v>
      </c>
      <c r="F146" s="63" t="s">
        <v>41</v>
      </c>
      <c r="G146" s="63" t="s">
        <v>42</v>
      </c>
      <c r="H146" s="71">
        <v>35359</v>
      </c>
      <c r="I146" s="45"/>
      <c r="J146" s="48"/>
      <c r="K146" s="63" t="s">
        <v>43</v>
      </c>
      <c r="L146" s="90" t="s">
        <v>285</v>
      </c>
      <c r="M146" s="71">
        <v>43654</v>
      </c>
      <c r="N146" s="52" t="str">
        <f t="shared" ca="1" si="5"/>
        <v>27 Tahun 4 Bulan 6 hari</v>
      </c>
      <c r="O1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19 Hari </v>
      </c>
      <c r="P146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6" s="167" t="e">
        <f ca="1">IF(Table1[[#This Row],[TGL. PENSIUN (usia)]]&lt;&gt;0,TEXT(Table1[[#This Row],[TGL. PENSIUN (usia)]],"yyyy"),"")</f>
        <v>#REF!</v>
      </c>
      <c r="R146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6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6" s="167" t="e">
        <f ca="1">IF(Table1[[#This Row],[TGL. PENSIUN ( usia )]]&lt;&gt;0,TEXT(Table1[[#This Row],[TGL. PENSIUN ( usia )]],"yyyy"),"")</f>
        <v>#REF!</v>
      </c>
      <c r="U146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6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6" s="167" t="e">
        <f ca="1">IF(Table1[[#This Row],[TGL.PENSIUN (usia)]]&lt;&gt;0,TEXT(Table1[[#This Row],[TGL.PENSIUN (usia)]],"yyyy"),"")</f>
        <v>#REF!</v>
      </c>
      <c r="X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Row],[JABATAN]],tbl_refJabatan,7,FALSE),"yr","day")-CONVERT(DATEDIF(M146,tglAcuan,"y"),"yr","day"))),(NOW()+(CONVERT(VLOOKUP(Table1[[#This Row],[JABATAN]],tbl_refJabatan,7,FALSE),"yr","day")-CONVERT(DATEDIF(M146,NOW(),"y"),"yr","day")))),"tgl SK salah"),"")</f>
        <v>51193.098911689813</v>
      </c>
      <c r="Y146" s="167" t="str">
        <f ca="1">IF(Table1[[#This Row],[TGL. PENSIUN (jabatan)]]&lt;&gt;0,TEXT(Table1[[#This Row],[TGL. PENSIUN (jabatan)]],"yyyy"),"")</f>
        <v>2040</v>
      </c>
      <c r="Z146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6" s="167" t="e">
        <f ca="1">IF(Table1[[#This Row],[TGL.PENSIUN (usia )]]&lt;&gt;0,TEXT(Table1[[#This Row],[TGL.PENSIUN (usia )]],"yyyy"),"")</f>
        <v>#REF!</v>
      </c>
      <c r="AB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Row],[JABATAN]],tbl_refJabatan,9,FALSE),"yr","day")-CONVERT(DATEDIF(M146,tglAcuan,"y"),"yr","day"))),(NOW()+(CONVERT(VLOOKUP(Table1[[#This Row],[JABATAN]],tbl_refJabatan,9,FALSE),"yr","day")-CONVERT(DATEDIF(M146,NOW(),"y"),"yr","day")))),"tgl SK salah"),"")</f>
        <v>51193.098911689813</v>
      </c>
      <c r="AC146" s="167" t="str">
        <f ca="1">IF(Table1[[#This Row],[TGL. PENSIUN (jabatan )]]&lt;&gt;0,TEXT(Table1[[#This Row],[TGL. PENSIUN (jabatan )]],"yyyy"),"")</f>
        <v>2040</v>
      </c>
      <c r="AD146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7" spans="1:30" s="53" customFormat="1" ht="21.75" customHeight="1" x14ac:dyDescent="0.25">
      <c r="A147" s="43">
        <f t="shared" si="4"/>
        <v>142</v>
      </c>
      <c r="B147" s="44" t="s">
        <v>37</v>
      </c>
      <c r="C147" s="44" t="s">
        <v>281</v>
      </c>
      <c r="D147" s="45" t="s">
        <v>63</v>
      </c>
      <c r="E147" s="59" t="s">
        <v>293</v>
      </c>
      <c r="F147" s="63" t="s">
        <v>41</v>
      </c>
      <c r="G147" s="63" t="s">
        <v>42</v>
      </c>
      <c r="H147" s="71">
        <v>33008</v>
      </c>
      <c r="I147" s="45"/>
      <c r="J147" s="48"/>
      <c r="K147" s="63" t="s">
        <v>43</v>
      </c>
      <c r="L147" s="90" t="s">
        <v>294</v>
      </c>
      <c r="M147" s="71">
        <v>44316</v>
      </c>
      <c r="N147" s="52" t="str">
        <f t="shared" ca="1" si="5"/>
        <v>33 Tahun 9 Bulan 12 hari</v>
      </c>
      <c r="O1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9 Bulan 28 Hari </v>
      </c>
      <c r="P14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7" s="167" t="e">
        <f ca="1">IF(Table1[[#This Row],[TGL. PENSIUN (usia)]]&lt;&gt;0,TEXT(Table1[[#This Row],[TGL. PENSIUN (usia)]],"yyyy"),"")</f>
        <v>#REF!</v>
      </c>
      <c r="R147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7" s="167" t="e">
        <f ca="1">IF(Table1[[#This Row],[TGL. PENSIUN ( usia )]]&lt;&gt;0,TEXT(Table1[[#This Row],[TGL. PENSIUN ( usia )]],"yyyy"),"")</f>
        <v>#REF!</v>
      </c>
      <c r="U147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7" s="167" t="e">
        <f ca="1">IF(Table1[[#This Row],[TGL.PENSIUN (usia)]]&lt;&gt;0,TEXT(Table1[[#This Row],[TGL.PENSIUN (usia)]],"yyyy"),"")</f>
        <v>#REF!</v>
      </c>
      <c r="X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Row],[JABATAN]],tbl_refJabatan,7,FALSE),"yr","day")-CONVERT(DATEDIF(M147,tglAcuan,"y"),"yr","day"))),(NOW()+(CONVERT(VLOOKUP(Table1[[#This Row],[JABATAN]],tbl_refJabatan,7,FALSE),"yr","day")-CONVERT(DATEDIF(M147,NOW(),"y"),"yr","day")))),"tgl SK salah"),"")</f>
        <v>66533.598911689813</v>
      </c>
      <c r="Y147" s="167" t="str">
        <f ca="1">IF(Table1[[#This Row],[TGL. PENSIUN (jabatan)]]&lt;&gt;0,TEXT(Table1[[#This Row],[TGL. PENSIUN (jabatan)]],"yyyy"),"")</f>
        <v>2082</v>
      </c>
      <c r="Z14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7" s="167" t="e">
        <f ca="1">IF(Table1[[#This Row],[TGL.PENSIUN (usia )]]&lt;&gt;0,TEXT(Table1[[#This Row],[TGL.PENSIUN (usia )]],"yyyy"),"")</f>
        <v>#REF!</v>
      </c>
      <c r="AB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Row],[JABATAN]],tbl_refJabatan,9,FALSE),"yr","day")-CONVERT(DATEDIF(M147,tglAcuan,"y"),"yr","day"))),(NOW()+(CONVERT(VLOOKUP(Table1[[#This Row],[JABATAN]],tbl_refJabatan,9,FALSE),"yr","day")-CONVERT(DATEDIF(M147,NOW(),"y"),"yr","day")))),"tgl SK salah"),"")</f>
        <v>50097.348911689813</v>
      </c>
      <c r="AC147" s="167" t="str">
        <f ca="1">IF(Table1[[#This Row],[TGL. PENSIUN (jabatan )]]&lt;&gt;0,TEXT(Table1[[#This Row],[TGL. PENSIUN (jabatan )]],"yyyy"),"")</f>
        <v>2037</v>
      </c>
      <c r="AD147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8" spans="1:30" s="53" customFormat="1" ht="21.75" customHeight="1" x14ac:dyDescent="0.25">
      <c r="A148" s="43">
        <f t="shared" si="4"/>
        <v>143</v>
      </c>
      <c r="B148" s="44" t="s">
        <v>37</v>
      </c>
      <c r="C148" s="44" t="s">
        <v>281</v>
      </c>
      <c r="D148" s="45" t="s">
        <v>63</v>
      </c>
      <c r="E148" s="59" t="s">
        <v>295</v>
      </c>
      <c r="F148" s="63" t="s">
        <v>41</v>
      </c>
      <c r="G148" s="63" t="s">
        <v>42</v>
      </c>
      <c r="H148" s="71">
        <v>23750</v>
      </c>
      <c r="I148" s="45"/>
      <c r="J148" s="48"/>
      <c r="K148" s="63" t="s">
        <v>43</v>
      </c>
      <c r="L148" s="90" t="s">
        <v>296</v>
      </c>
      <c r="M148" s="71">
        <v>40297</v>
      </c>
      <c r="N148" s="52" t="str">
        <f t="shared" ca="1" si="5"/>
        <v>59 Tahun 1 Bulan 19 hari</v>
      </c>
      <c r="O1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9 Bulan 29 Hari </v>
      </c>
      <c r="P14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8" s="167" t="e">
        <f ca="1">IF(Table1[[#This Row],[TGL. PENSIUN (usia)]]&lt;&gt;0,TEXT(Table1[[#This Row],[TGL. PENSIUN (usia)]],"yyyy"),"")</f>
        <v>#REF!</v>
      </c>
      <c r="R148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8" s="167" t="e">
        <f ca="1">IF(Table1[[#This Row],[TGL. PENSIUN ( usia )]]&lt;&gt;0,TEXT(Table1[[#This Row],[TGL. PENSIUN ( usia )]],"yyyy"),"")</f>
        <v>#REF!</v>
      </c>
      <c r="U148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8" s="167" t="e">
        <f ca="1">IF(Table1[[#This Row],[TGL.PENSIUN (usia)]]&lt;&gt;0,TEXT(Table1[[#This Row],[TGL.PENSIUN (usia)]],"yyyy"),"")</f>
        <v>#REF!</v>
      </c>
      <c r="X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Row],[JABATAN]],tbl_refJabatan,7,FALSE),"yr","day")-CONVERT(DATEDIF(M148,tglAcuan,"y"),"yr","day"))),(NOW()+(CONVERT(VLOOKUP(Table1[[#This Row],[JABATAN]],tbl_refJabatan,7,FALSE),"yr","day")-CONVERT(DATEDIF(M148,NOW(),"y"),"yr","day")))),"tgl SK salah"),"")</f>
        <v>62515.848911689813</v>
      </c>
      <c r="Y148" s="167" t="str">
        <f ca="1">IF(Table1[[#This Row],[TGL. PENSIUN (jabatan)]]&lt;&gt;0,TEXT(Table1[[#This Row],[TGL. PENSIUN (jabatan)]],"yyyy"),"")</f>
        <v>2071</v>
      </c>
      <c r="Z14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8" s="167" t="e">
        <f ca="1">IF(Table1[[#This Row],[TGL.PENSIUN (usia )]]&lt;&gt;0,TEXT(Table1[[#This Row],[TGL.PENSIUN (usia )]],"yyyy"),"")</f>
        <v>#REF!</v>
      </c>
      <c r="AB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Row],[JABATAN]],tbl_refJabatan,9,FALSE),"yr","day")-CONVERT(DATEDIF(M148,tglAcuan,"y"),"yr","day"))),(NOW()+(CONVERT(VLOOKUP(Table1[[#This Row],[JABATAN]],tbl_refJabatan,9,FALSE),"yr","day")-CONVERT(DATEDIF(M148,NOW(),"y"),"yr","day")))),"tgl SK salah"),"")</f>
        <v>46079.598911689813</v>
      </c>
      <c r="AC148" s="167" t="str">
        <f ca="1">IF(Table1[[#This Row],[TGL. PENSIUN (jabatan )]]&lt;&gt;0,TEXT(Table1[[#This Row],[TGL. PENSIUN (jabatan )]],"yyyy"),"")</f>
        <v>2026</v>
      </c>
      <c r="AD148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9" spans="1:30" s="53" customFormat="1" ht="21.75" customHeight="1" x14ac:dyDescent="0.25">
      <c r="A149" s="43">
        <f t="shared" si="4"/>
        <v>144</v>
      </c>
      <c r="B149" s="44" t="s">
        <v>37</v>
      </c>
      <c r="C149" s="44" t="s">
        <v>281</v>
      </c>
      <c r="D149" s="45" t="s">
        <v>63</v>
      </c>
      <c r="E149" s="59" t="s">
        <v>190</v>
      </c>
      <c r="F149" s="63" t="s">
        <v>41</v>
      </c>
      <c r="G149" s="63" t="s">
        <v>42</v>
      </c>
      <c r="H149" s="71">
        <v>24091</v>
      </c>
      <c r="I149" s="45"/>
      <c r="J149" s="48"/>
      <c r="K149" s="63" t="s">
        <v>43</v>
      </c>
      <c r="L149" s="90" t="s">
        <v>297</v>
      </c>
      <c r="M149" s="71">
        <v>40753</v>
      </c>
      <c r="N149" s="52" t="str">
        <f t="shared" ca="1" si="5"/>
        <v>58 Tahun 2 Bulan 12 hari</v>
      </c>
      <c r="O1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6 Bulan 29 Hari </v>
      </c>
      <c r="P14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49" s="167" t="e">
        <f ca="1">IF(Table1[[#This Row],[TGL. PENSIUN (usia)]]&lt;&gt;0,TEXT(Table1[[#This Row],[TGL. PENSIUN (usia)]],"yyyy"),"")</f>
        <v>#REF!</v>
      </c>
      <c r="R149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4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49" s="167" t="e">
        <f ca="1">IF(Table1[[#This Row],[TGL. PENSIUN ( usia )]]&lt;&gt;0,TEXT(Table1[[#This Row],[TGL. PENSIUN ( usia )]],"yyyy"),"")</f>
        <v>#REF!</v>
      </c>
      <c r="U149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4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49" s="167" t="e">
        <f ca="1">IF(Table1[[#This Row],[TGL.PENSIUN (usia)]]&lt;&gt;0,TEXT(Table1[[#This Row],[TGL.PENSIUN (usia)]],"yyyy"),"")</f>
        <v>#REF!</v>
      </c>
      <c r="X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Row],[JABATAN]],tbl_refJabatan,7,FALSE),"yr","day")-CONVERT(DATEDIF(M149,tglAcuan,"y"),"yr","day"))),(NOW()+(CONVERT(VLOOKUP(Table1[[#This Row],[JABATAN]],tbl_refJabatan,7,FALSE),"yr","day")-CONVERT(DATEDIF(M149,NOW(),"y"),"yr","day")))),"tgl SK salah"),"")</f>
        <v>62881.098911689813</v>
      </c>
      <c r="Y149" s="167" t="str">
        <f ca="1">IF(Table1[[#This Row],[TGL. PENSIUN (jabatan)]]&lt;&gt;0,TEXT(Table1[[#This Row],[TGL. PENSIUN (jabatan)]],"yyyy"),"")</f>
        <v>2072</v>
      </c>
      <c r="Z149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49" s="167" t="e">
        <f ca="1">IF(Table1[[#This Row],[TGL.PENSIUN (usia )]]&lt;&gt;0,TEXT(Table1[[#This Row],[TGL.PENSIUN (usia )]],"yyyy"),"")</f>
        <v>#REF!</v>
      </c>
      <c r="AB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Row],[JABATAN]],tbl_refJabatan,9,FALSE),"yr","day")-CONVERT(DATEDIF(M149,tglAcuan,"y"),"yr","day"))),(NOW()+(CONVERT(VLOOKUP(Table1[[#This Row],[JABATAN]],tbl_refJabatan,9,FALSE),"yr","day")-CONVERT(DATEDIF(M149,NOW(),"y"),"yr","day")))),"tgl SK salah"),"")</f>
        <v>46444.848911689813</v>
      </c>
      <c r="AC149" s="167" t="str">
        <f ca="1">IF(Table1[[#This Row],[TGL. PENSIUN (jabatan )]]&lt;&gt;0,TEXT(Table1[[#This Row],[TGL. PENSIUN (jabatan )]],"yyyy"),"")</f>
        <v>2027</v>
      </c>
      <c r="AD149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50" spans="1:30" s="53" customFormat="1" ht="21.75" customHeight="1" x14ac:dyDescent="0.25">
      <c r="A150" s="43">
        <f t="shared" si="4"/>
        <v>145</v>
      </c>
      <c r="B150" s="44" t="s">
        <v>37</v>
      </c>
      <c r="C150" s="44" t="s">
        <v>281</v>
      </c>
      <c r="D150" s="45" t="s">
        <v>63</v>
      </c>
      <c r="E150" s="59" t="s">
        <v>298</v>
      </c>
      <c r="F150" s="63" t="s">
        <v>50</v>
      </c>
      <c r="G150" s="63" t="s">
        <v>42</v>
      </c>
      <c r="H150" s="71">
        <v>28844</v>
      </c>
      <c r="I150" s="45"/>
      <c r="J150" s="48"/>
      <c r="K150" s="63" t="s">
        <v>43</v>
      </c>
      <c r="L150" s="90" t="s">
        <v>299</v>
      </c>
      <c r="M150" s="71">
        <v>42452</v>
      </c>
      <c r="N150" s="52" t="str">
        <f t="shared" ca="1" si="5"/>
        <v>45 Tahun 2 Bulan 7 hari</v>
      </c>
      <c r="O1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11 Bulan 4 Hari </v>
      </c>
      <c r="P15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50" s="167" t="e">
        <f ca="1">IF(Table1[[#This Row],[TGL. PENSIUN (usia)]]&lt;&gt;0,TEXT(Table1[[#This Row],[TGL. PENSIUN (usia)]],"yyyy"),"")</f>
        <v>#REF!</v>
      </c>
      <c r="R150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5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50" s="167" t="e">
        <f ca="1">IF(Table1[[#This Row],[TGL. PENSIUN ( usia )]]&lt;&gt;0,TEXT(Table1[[#This Row],[TGL. PENSIUN ( usia )]],"yyyy"),"")</f>
        <v>#REF!</v>
      </c>
      <c r="U150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5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50" s="167" t="e">
        <f ca="1">IF(Table1[[#This Row],[TGL.PENSIUN (usia)]]&lt;&gt;0,TEXT(Table1[[#This Row],[TGL.PENSIUN (usia)]],"yyyy"),"")</f>
        <v>#REF!</v>
      </c>
      <c r="X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Row],[JABATAN]],tbl_refJabatan,7,FALSE),"yr","day")-CONVERT(DATEDIF(M150,tglAcuan,"y"),"yr","day"))),(NOW()+(CONVERT(VLOOKUP(Table1[[#This Row],[JABATAN]],tbl_refJabatan,7,FALSE),"yr","day")-CONVERT(DATEDIF(M150,NOW(),"y"),"yr","day")))),"tgl SK salah"),"")</f>
        <v>64707.348911689813</v>
      </c>
      <c r="Y150" s="167" t="str">
        <f ca="1">IF(Table1[[#This Row],[TGL. PENSIUN (jabatan)]]&lt;&gt;0,TEXT(Table1[[#This Row],[TGL. PENSIUN (jabatan)]],"yyyy"),"")</f>
        <v>2077</v>
      </c>
      <c r="Z150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50" s="167" t="e">
        <f ca="1">IF(Table1[[#This Row],[TGL.PENSIUN (usia )]]&lt;&gt;0,TEXT(Table1[[#This Row],[TGL.PENSIUN (usia )]],"yyyy"),"")</f>
        <v>#REF!</v>
      </c>
      <c r="AB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Row],[JABATAN]],tbl_refJabatan,9,FALSE),"yr","day")-CONVERT(DATEDIF(M150,tglAcuan,"y"),"yr","day"))),(NOW()+(CONVERT(VLOOKUP(Table1[[#This Row],[JABATAN]],tbl_refJabatan,9,FALSE),"yr","day")-CONVERT(DATEDIF(M150,NOW(),"y"),"yr","day")))),"tgl SK salah"),"")</f>
        <v>48271.098911689813</v>
      </c>
      <c r="AC150" s="167" t="str">
        <f ca="1">IF(Table1[[#This Row],[TGL. PENSIUN (jabatan )]]&lt;&gt;0,TEXT(Table1[[#This Row],[TGL. PENSIUN (jabatan )]],"yyyy"),"")</f>
        <v>2032</v>
      </c>
      <c r="AD150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51" spans="1:30" s="53" customFormat="1" ht="21.75" customHeight="1" x14ac:dyDescent="0.25">
      <c r="A151" s="43">
        <f t="shared" si="4"/>
        <v>146</v>
      </c>
      <c r="B151" s="44" t="s">
        <v>37</v>
      </c>
      <c r="C151" s="44" t="s">
        <v>281</v>
      </c>
      <c r="D151" s="45" t="s">
        <v>63</v>
      </c>
      <c r="E151" s="59" t="s">
        <v>300</v>
      </c>
      <c r="F151" s="63" t="s">
        <v>41</v>
      </c>
      <c r="G151" s="63" t="s">
        <v>42</v>
      </c>
      <c r="H151" s="71">
        <v>24546</v>
      </c>
      <c r="I151" s="45"/>
      <c r="J151" s="48"/>
      <c r="K151" s="63" t="s">
        <v>43</v>
      </c>
      <c r="L151" s="90" t="s">
        <v>301</v>
      </c>
      <c r="M151" s="71">
        <v>41318</v>
      </c>
      <c r="N151" s="52" t="str">
        <f t="shared" ca="1" si="5"/>
        <v>56 Tahun 11 Bulan 12 hari</v>
      </c>
      <c r="O1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0 Bulan 14 Hari </v>
      </c>
      <c r="P15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51" s="167" t="e">
        <f ca="1">IF(Table1[[#This Row],[TGL. PENSIUN (usia)]]&lt;&gt;0,TEXT(Table1[[#This Row],[TGL. PENSIUN (usia)]],"yyyy"),"")</f>
        <v>#REF!</v>
      </c>
      <c r="R151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5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51" s="167" t="e">
        <f ca="1">IF(Table1[[#This Row],[TGL. PENSIUN ( usia )]]&lt;&gt;0,TEXT(Table1[[#This Row],[TGL. PENSIUN ( usia )]],"yyyy"),"")</f>
        <v>#REF!</v>
      </c>
      <c r="U151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5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51" s="167" t="e">
        <f ca="1">IF(Table1[[#This Row],[TGL.PENSIUN (usia)]]&lt;&gt;0,TEXT(Table1[[#This Row],[TGL.PENSIUN (usia)]],"yyyy"),"")</f>
        <v>#REF!</v>
      </c>
      <c r="X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Row],[JABATAN]],tbl_refJabatan,7,FALSE),"yr","day")-CONVERT(DATEDIF(M151,tglAcuan,"y"),"yr","day"))),(NOW()+(CONVERT(VLOOKUP(Table1[[#This Row],[JABATAN]],tbl_refJabatan,7,FALSE),"yr","day")-CONVERT(DATEDIF(M151,NOW(),"y"),"yr","day")))),"tgl SK salah"),"")</f>
        <v>63246.348911689813</v>
      </c>
      <c r="Y151" s="167" t="str">
        <f ca="1">IF(Table1[[#This Row],[TGL. PENSIUN (jabatan)]]&lt;&gt;0,TEXT(Table1[[#This Row],[TGL. PENSIUN (jabatan)]],"yyyy"),"")</f>
        <v>2073</v>
      </c>
      <c r="Z15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51" s="167" t="e">
        <f ca="1">IF(Table1[[#This Row],[TGL.PENSIUN (usia )]]&lt;&gt;0,TEXT(Table1[[#This Row],[TGL.PENSIUN (usia )]],"yyyy"),"")</f>
        <v>#REF!</v>
      </c>
      <c r="AB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Row],[JABATAN]],tbl_refJabatan,9,FALSE),"yr","day")-CONVERT(DATEDIF(M151,tglAcuan,"y"),"yr","day"))),(NOW()+(CONVERT(VLOOKUP(Table1[[#This Row],[JABATAN]],tbl_refJabatan,9,FALSE),"yr","day")-CONVERT(DATEDIF(M151,NOW(),"y"),"yr","day")))),"tgl SK salah"),"")</f>
        <v>46810.098911689813</v>
      </c>
      <c r="AC151" s="167" t="str">
        <f ca="1">IF(Table1[[#This Row],[TGL. PENSIUN (jabatan )]]&lt;&gt;0,TEXT(Table1[[#This Row],[TGL. PENSIUN (jabatan )]],"yyyy"),"")</f>
        <v>2028</v>
      </c>
      <c r="AD151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52" spans="1:30" s="53" customFormat="1" ht="21.75" customHeight="1" x14ac:dyDescent="0.25">
      <c r="A152" s="43">
        <f t="shared" si="4"/>
        <v>147</v>
      </c>
      <c r="B152" s="44" t="s">
        <v>37</v>
      </c>
      <c r="C152" s="44" t="s">
        <v>281</v>
      </c>
      <c r="D152" s="45" t="s">
        <v>63</v>
      </c>
      <c r="E152" s="59" t="s">
        <v>302</v>
      </c>
      <c r="F152" s="63" t="s">
        <v>41</v>
      </c>
      <c r="G152" s="63" t="s">
        <v>42</v>
      </c>
      <c r="H152" s="71">
        <v>27833</v>
      </c>
      <c r="I152" s="45"/>
      <c r="J152" s="48"/>
      <c r="K152" s="63" t="s">
        <v>43</v>
      </c>
      <c r="L152" s="90" t="s">
        <v>303</v>
      </c>
      <c r="M152" s="71">
        <v>41589</v>
      </c>
      <c r="N152" s="52" t="str">
        <f t="shared" ca="1" si="5"/>
        <v>47 Tahun 11 Bulan 13 hari</v>
      </c>
      <c r="O1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16 Hari </v>
      </c>
      <c r="P15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52" s="167" t="e">
        <f ca="1">IF(Table1[[#This Row],[TGL. PENSIUN (usia)]]&lt;&gt;0,TEXT(Table1[[#This Row],[TGL. PENSIUN (usia)]],"yyyy"),"")</f>
        <v>#REF!</v>
      </c>
      <c r="R152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5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52" s="167" t="e">
        <f ca="1">IF(Table1[[#This Row],[TGL. PENSIUN ( usia )]]&lt;&gt;0,TEXT(Table1[[#This Row],[TGL. PENSIUN ( usia )]],"yyyy"),"")</f>
        <v>#REF!</v>
      </c>
      <c r="U152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5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52" s="167" t="e">
        <f ca="1">IF(Table1[[#This Row],[TGL.PENSIUN (usia)]]&lt;&gt;0,TEXT(Table1[[#This Row],[TGL.PENSIUN (usia)]],"yyyy"),"")</f>
        <v>#REF!</v>
      </c>
      <c r="X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Row],[JABATAN]],tbl_refJabatan,7,FALSE),"yr","day")-CONVERT(DATEDIF(M152,tglAcuan,"y"),"yr","day"))),(NOW()+(CONVERT(VLOOKUP(Table1[[#This Row],[JABATAN]],tbl_refJabatan,7,FALSE),"yr","day")-CONVERT(DATEDIF(M152,NOW(),"y"),"yr","day")))),"tgl SK salah"),"")</f>
        <v>63611.598911689813</v>
      </c>
      <c r="Y152" s="167" t="str">
        <f ca="1">IF(Table1[[#This Row],[TGL. PENSIUN (jabatan)]]&lt;&gt;0,TEXT(Table1[[#This Row],[TGL. PENSIUN (jabatan)]],"yyyy"),"")</f>
        <v>2074</v>
      </c>
      <c r="Z152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52" s="167" t="e">
        <f ca="1">IF(Table1[[#This Row],[TGL.PENSIUN (usia )]]&lt;&gt;0,TEXT(Table1[[#This Row],[TGL.PENSIUN (usia )]],"yyyy"),"")</f>
        <v>#REF!</v>
      </c>
      <c r="AB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Row],[JABATAN]],tbl_refJabatan,9,FALSE),"yr","day")-CONVERT(DATEDIF(M152,tglAcuan,"y"),"yr","day"))),(NOW()+(CONVERT(VLOOKUP(Table1[[#This Row],[JABATAN]],tbl_refJabatan,9,FALSE),"yr","day")-CONVERT(DATEDIF(M152,NOW(),"y"),"yr","day")))),"tgl SK salah"),"")</f>
        <v>47175.348911689813</v>
      </c>
      <c r="AC152" s="167" t="str">
        <f ca="1">IF(Table1[[#This Row],[TGL. PENSIUN (jabatan )]]&lt;&gt;0,TEXT(Table1[[#This Row],[TGL. PENSIUN (jabatan )]],"yyyy"),"")</f>
        <v>2029</v>
      </c>
      <c r="AD152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53" spans="1:30" s="92" customFormat="1" ht="21.75" customHeight="1" x14ac:dyDescent="0.25">
      <c r="A153" s="43">
        <f t="shared" si="4"/>
        <v>148</v>
      </c>
      <c r="B153" s="44" t="s">
        <v>37</v>
      </c>
      <c r="C153" s="44" t="s">
        <v>304</v>
      </c>
      <c r="D153" s="45" t="s">
        <v>39</v>
      </c>
      <c r="E153" s="59" t="s">
        <v>305</v>
      </c>
      <c r="F153" s="63" t="s">
        <v>41</v>
      </c>
      <c r="G153" s="46" t="s">
        <v>306</v>
      </c>
      <c r="H153" s="91">
        <v>23488</v>
      </c>
      <c r="I153" s="45"/>
      <c r="J153" s="48"/>
      <c r="K153" s="63" t="s">
        <v>43</v>
      </c>
      <c r="L153" s="86" t="s">
        <v>307</v>
      </c>
      <c r="M153" s="87" t="s">
        <v>308</v>
      </c>
      <c r="N153" s="52" t="str">
        <f t="shared" ca="1" si="5"/>
        <v>59 Tahun 10 Bulan 6 hari</v>
      </c>
      <c r="O1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0 Hari </v>
      </c>
      <c r="P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Row],[JABATAN]],tbl_refJabatan,2,FALSE),"yr","day")-CONVERT(DATEDIF(H153,tglAcuan,"y"),"yr","day"))),(NOW()+(CONVERT(VLOOKUP(Table1[[#This Row],[JABATAN]],tbl_refJabatan,2,FALSE),"yr","day")-CONVERT(DATEDIF(H153,NOW(),"y"),"yr","day")))),"Usia Salah"),"")</f>
        <v>23799.348911689813</v>
      </c>
      <c r="Q153" s="167" t="str">
        <f ca="1">IF(Table1[[#This Row],[TGL. PENSIUN (usia)]]&lt;&gt;0,TEXT(Table1[[#This Row],[TGL. PENSIUN (usia)]],"yyyy"),"")</f>
        <v>1965</v>
      </c>
      <c r="R153" s="166">
        <f ca="1">IF(AND(Table1[[#This Row],[TGL. PENSIUN (usia)]]&lt;&gt;"",Table1[[#This Row],[TGL. PENSIUN (usia)]]&lt;&gt;"USIA SALAH"),IF(tglAcuan&lt;&gt;0,(INT(CONVERT(VLOOKUP(Table1[[#This Row],[JABATAN]],tbl_refJabatan,2,FALSE),"yr","day")-CONVERT(DATEDIF(H153,tglAcuan,"y"),"yr","day"))),(INT(CONVERT(VLOOKUP(Table1[[#This Row],[JABATAN]],tbl_refJabatan,2,FALSE),"yr","day")-CONVERT(DATEDIF(H153,NOW(),"y"),"yr","day")))),"")</f>
        <v>-21550</v>
      </c>
      <c r="S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Row],[JABATAN]],tbl_refJabatan,4,FALSE),"yr","day")-CONVERT(DATEDIF(H153,tglAcuan,"y"),"yr","day"))),(NOW()+(CONVERT(VLOOKUP(Table1[[#This Row],[JABATAN]],tbl_refJabatan,4,FALSE),"yr","day")-CONVERT(DATEDIF(H153,NOW(),"y"),"yr","day")))),"Usia Salah"),"")</f>
        <v>23799.348911689813</v>
      </c>
      <c r="T153" s="167" t="str">
        <f ca="1">IF(Table1[[#This Row],[TGL. PENSIUN ( usia )]]&lt;&gt;0,TEXT(Table1[[#This Row],[TGL. PENSIUN ( usia )]],"yyyy"),"")</f>
        <v>1965</v>
      </c>
      <c r="U153" s="166">
        <f ca="1">IF(AND(Table1[[#This Row],[TGL. PENSIUN (usia)]]&lt;&gt;"",Table1[[#This Row],[TGL. PENSIUN (usia)]]&lt;&gt;"USIA SALAH"),IF(tglAcuan&lt;&gt;0,(INT(CONVERT(VLOOKUP(Table1[[#This Row],[JABATAN]],tbl_refJabatan,4,FALSE),"yr","day")-CONVERT(DATEDIF(H153,tglAcuan,"y"),"yr","day"))),(INT(CONVERT(VLOOKUP(Table1[[#This Row],[JABATAN]],tbl_refJabatan,4,FALSE),"yr","day")-CONVERT(DATEDIF(H153,NOW(),"y"),"yr","day")))),"")</f>
        <v>-21550</v>
      </c>
      <c r="V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Row],[JABATAN]],tbl_refJabatan,6,FALSE),"yr","day")-CONVERT(DATEDIF(H153,tglAcuan,"y"),"yr","day"))),(NOW()+(CONVERT(VLOOKUP(Table1[[#This Row],[JABATAN]],tbl_refJabatan,6,FALSE),"yr","day")-CONVERT(DATEDIF(H153,NOW(),"y"),"yr","day")))),"Usia Salah"),"")</f>
        <v>23799.348911689813</v>
      </c>
      <c r="W153" s="167" t="str">
        <f ca="1">IF(Table1[[#This Row],[TGL.PENSIUN (usia)]]&lt;&gt;0,TEXT(Table1[[#This Row],[TGL.PENSIUN (usia)]],"yyyy"),"")</f>
        <v>1965</v>
      </c>
      <c r="X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Row],[JABATAN]],tbl_refJabatan,7,FALSE),"yr","day")-CONVERT(DATEDIF(M153,tglAcuan,"y"),"yr","day"))),(NOW()+(CONVERT(VLOOKUP(Table1[[#This Row],[JABATAN]],tbl_refJabatan,7,FALSE),"yr","day")-CONVERT(DATEDIF(M153,NOW(),"y"),"yr","day")))),"tgl SK salah"),"")</f>
        <v>44983.848911689813</v>
      </c>
      <c r="Y153" s="167" t="str">
        <f ca="1">IF(Table1[[#This Row],[TGL. PENSIUN (jabatan)]]&lt;&gt;0,TEXT(Table1[[#This Row],[TGL. PENSIUN (jabatan)]],"yyyy"),"")</f>
        <v>2023</v>
      </c>
      <c r="Z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Row],[JABATAN]],tbl_refJabatan,8,FALSE),"yr","day")-CONVERT(DATEDIF(H153,tglAcuan,"y"),"yr","day"))),(NOW()+(CONVERT(VLOOKUP(Table1[[#This Row],[JABATAN]],tbl_refJabatan,8,FALSE),"yr","day")-CONVERT(DATEDIF(H153,NOW(),"y"),"yr","day")))),"Usia Salah"),"")</f>
        <v>23799.348911689813</v>
      </c>
      <c r="AA153" s="167" t="str">
        <f ca="1">IF(Table1[[#This Row],[TGL.PENSIUN (usia )]]&lt;&gt;0,TEXT(Table1[[#This Row],[TGL.PENSIUN (usia )]],"yyyy"),"")</f>
        <v>1965</v>
      </c>
      <c r="AB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Row],[JABATAN]],tbl_refJabatan,9,FALSE),"yr","day")-CONVERT(DATEDIF(M153,tglAcuan,"y"),"yr","day"))),(NOW()+(CONVERT(VLOOKUP(Table1[[#This Row],[JABATAN]],tbl_refJabatan,9,FALSE),"yr","day")-CONVERT(DATEDIF(M153,NOW(),"y"),"yr","day")))),"tgl SK salah"),"")</f>
        <v>44983.848911689813</v>
      </c>
      <c r="AC153" s="167" t="str">
        <f ca="1">IF(Table1[[#This Row],[TGL. PENSIUN (jabatan )]]&lt;&gt;0,TEXT(Table1[[#This Row],[TGL. PENSIUN (jabatan )]],"yyyy"),"")</f>
        <v>2023</v>
      </c>
      <c r="AD1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" spans="1:30" s="53" customFormat="1" ht="21.75" customHeight="1" x14ac:dyDescent="0.25">
      <c r="A154" s="43">
        <f t="shared" si="4"/>
        <v>149</v>
      </c>
      <c r="B154" s="44" t="s">
        <v>37</v>
      </c>
      <c r="C154" s="44" t="s">
        <v>304</v>
      </c>
      <c r="D154" s="45" t="s">
        <v>45</v>
      </c>
      <c r="E154" s="59" t="s">
        <v>309</v>
      </c>
      <c r="F154" s="63" t="s">
        <v>41</v>
      </c>
      <c r="G154" s="63" t="s">
        <v>42</v>
      </c>
      <c r="H154" s="87" t="s">
        <v>310</v>
      </c>
      <c r="I154" s="45"/>
      <c r="J154" s="48"/>
      <c r="K154" s="63" t="s">
        <v>56</v>
      </c>
      <c r="L154" s="70" t="s">
        <v>311</v>
      </c>
      <c r="M154" s="85">
        <v>43459</v>
      </c>
      <c r="N154" s="52" t="str">
        <f t="shared" ca="1" si="5"/>
        <v>57 Tahun 4 Bulan 9 hari</v>
      </c>
      <c r="O1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Row],[JABATAN]],tbl_refJabatan,2,FALSE),"yr","day")-CONVERT(DATEDIF(H154,tglAcuan,"y"),"yr","day"))),(NOW()+(CONVERT(VLOOKUP(Table1[[#This Row],[JABATAN]],tbl_refJabatan,2,FALSE),"yr","day")-CONVERT(DATEDIF(H154,NOW(),"y"),"yr","day")))),"Usia Salah"),"")</f>
        <v>24529.848911689813</v>
      </c>
      <c r="Q154" s="167" t="str">
        <f ca="1">IF(Table1[[#This Row],[TGL. PENSIUN (usia)]]&lt;&gt;0,TEXT(Table1[[#This Row],[TGL. PENSIUN (usia)]],"yyyy"),"")</f>
        <v>1967</v>
      </c>
      <c r="R154" s="166">
        <f ca="1">IF(AND(Table1[[#This Row],[TGL. PENSIUN (usia)]]&lt;&gt;"",Table1[[#This Row],[TGL. PENSIUN (usia)]]&lt;&gt;"USIA SALAH"),IF(tglAcuan&lt;&gt;0,(INT(CONVERT(VLOOKUP(Table1[[#This Row],[JABATAN]],tbl_refJabatan,2,FALSE),"yr","day")-CONVERT(DATEDIF(H154,tglAcuan,"y"),"yr","day"))),(INT(CONVERT(VLOOKUP(Table1[[#This Row],[JABATAN]],tbl_refJabatan,2,FALSE),"yr","day")-CONVERT(DATEDIF(H154,NOW(),"y"),"yr","day")))),"")</f>
        <v>-20820</v>
      </c>
      <c r="S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Row],[JABATAN]],tbl_refJabatan,4,FALSE),"yr","day")-CONVERT(DATEDIF(H154,tglAcuan,"y"),"yr","day"))),(NOW()+(CONVERT(VLOOKUP(Table1[[#This Row],[JABATAN]],tbl_refJabatan,4,FALSE),"yr","day")-CONVERT(DATEDIF(H154,NOW(),"y"),"yr","day")))),"Usia Salah"),"")</f>
        <v>24529.848911689813</v>
      </c>
      <c r="T154" s="167" t="str">
        <f ca="1">IF(Table1[[#This Row],[TGL. PENSIUN ( usia )]]&lt;&gt;0,TEXT(Table1[[#This Row],[TGL. PENSIUN ( usia )]],"yyyy"),"")</f>
        <v>1967</v>
      </c>
      <c r="U154" s="166">
        <f ca="1">IF(AND(Table1[[#This Row],[TGL. PENSIUN (usia)]]&lt;&gt;"",Table1[[#This Row],[TGL. PENSIUN (usia)]]&lt;&gt;"USIA SALAH"),IF(tglAcuan&lt;&gt;0,(INT(CONVERT(VLOOKUP(Table1[[#This Row],[JABATAN]],tbl_refJabatan,4,FALSE),"yr","day")-CONVERT(DATEDIF(H154,tglAcuan,"y"),"yr","day"))),(INT(CONVERT(VLOOKUP(Table1[[#This Row],[JABATAN]],tbl_refJabatan,4,FALSE),"yr","day")-CONVERT(DATEDIF(H154,NOW(),"y"),"yr","day")))),"")</f>
        <v>-20820</v>
      </c>
      <c r="V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Row],[JABATAN]],tbl_refJabatan,6,FALSE),"yr","day")-CONVERT(DATEDIF(H154,tglAcuan,"y"),"yr","day"))),(NOW()+(CONVERT(VLOOKUP(Table1[[#This Row],[JABATAN]],tbl_refJabatan,6,FALSE),"yr","day")-CONVERT(DATEDIF(H154,NOW(),"y"),"yr","day")))),"Usia Salah"),"")</f>
        <v>24529.848911689813</v>
      </c>
      <c r="W154" s="167" t="str">
        <f ca="1">IF(Table1[[#This Row],[TGL.PENSIUN (usia)]]&lt;&gt;0,TEXT(Table1[[#This Row],[TGL.PENSIUN (usia)]],"yyyy"),"")</f>
        <v>1967</v>
      </c>
      <c r="X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Row],[JABATAN]],tbl_refJabatan,7,FALSE),"yr","day")-CONVERT(DATEDIF(M154,tglAcuan,"y"),"yr","day"))),(NOW()+(CONVERT(VLOOKUP(Table1[[#This Row],[JABATAN]],tbl_refJabatan,7,FALSE),"yr","day")-CONVERT(DATEDIF(M154,NOW(),"y"),"yr","day")))),"tgl SK salah"),"")</f>
        <v>43522.848911689813</v>
      </c>
      <c r="Y154" s="167" t="str">
        <f ca="1">IF(Table1[[#This Row],[TGL. PENSIUN (jabatan)]]&lt;&gt;0,TEXT(Table1[[#This Row],[TGL. PENSIUN (jabatan)]],"yyyy"),"")</f>
        <v>2019</v>
      </c>
      <c r="Z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Row],[JABATAN]],tbl_refJabatan,8,FALSE),"yr","day")-CONVERT(DATEDIF(H154,tglAcuan,"y"),"yr","day"))),(NOW()+(CONVERT(VLOOKUP(Table1[[#This Row],[JABATAN]],tbl_refJabatan,8,FALSE),"yr","day")-CONVERT(DATEDIF(H154,NOW(),"y"),"yr","day")))),"Usia Salah"),"")</f>
        <v>24529.848911689813</v>
      </c>
      <c r="AA154" s="167" t="str">
        <f ca="1">IF(Table1[[#This Row],[TGL.PENSIUN (usia )]]&lt;&gt;0,TEXT(Table1[[#This Row],[TGL.PENSIUN (usia )]],"yyyy"),"")</f>
        <v>1967</v>
      </c>
      <c r="AB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Row],[JABATAN]],tbl_refJabatan,9,FALSE),"yr","day")-CONVERT(DATEDIF(M154,tglAcuan,"y"),"yr","day"))),(NOW()+(CONVERT(VLOOKUP(Table1[[#This Row],[JABATAN]],tbl_refJabatan,9,FALSE),"yr","day")-CONVERT(DATEDIF(M154,NOW(),"y"),"yr","day")))),"tgl SK salah"),"")</f>
        <v>43522.848911689813</v>
      </c>
      <c r="AC154" s="167" t="str">
        <f ca="1">IF(Table1[[#This Row],[TGL. PENSIUN (jabatan )]]&lt;&gt;0,TEXT(Table1[[#This Row],[TGL. PENSIUN (jabatan )]],"yyyy"),"")</f>
        <v>2019</v>
      </c>
      <c r="AD1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" spans="1:30" s="53" customFormat="1" ht="21.75" customHeight="1" x14ac:dyDescent="0.25">
      <c r="A155" s="43">
        <f t="shared" si="4"/>
        <v>150</v>
      </c>
      <c r="B155" s="44" t="s">
        <v>37</v>
      </c>
      <c r="C155" s="44" t="s">
        <v>304</v>
      </c>
      <c r="D155" s="45" t="s">
        <v>48</v>
      </c>
      <c r="E155" s="59" t="s">
        <v>312</v>
      </c>
      <c r="F155" s="63" t="s">
        <v>50</v>
      </c>
      <c r="G155" s="63" t="s">
        <v>42</v>
      </c>
      <c r="H155" s="87" t="s">
        <v>313</v>
      </c>
      <c r="I155" s="45"/>
      <c r="J155" s="48"/>
      <c r="K155" s="74" t="s">
        <v>56</v>
      </c>
      <c r="L155" s="70" t="s">
        <v>314</v>
      </c>
      <c r="M155" s="93" t="s">
        <v>315</v>
      </c>
      <c r="N155" s="52" t="str">
        <f t="shared" ca="1" si="5"/>
        <v>25 Tahun 7 Bulan 21 hari</v>
      </c>
      <c r="O1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27 Hari </v>
      </c>
      <c r="P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Row],[JABATAN]],tbl_refJabatan,2,FALSE),"yr","day")-CONVERT(DATEDIF(H155,tglAcuan,"y"),"yr","day"))),(NOW()+(CONVERT(VLOOKUP(Table1[[#This Row],[JABATAN]],tbl_refJabatan,2,FALSE),"yr","day")-CONVERT(DATEDIF(H155,NOW(),"y"),"yr","day")))),"Usia Salah"),"")</f>
        <v>58132.848911689813</v>
      </c>
      <c r="Q155" s="167" t="str">
        <f ca="1">IF(Table1[[#This Row],[TGL. PENSIUN (usia)]]&lt;&gt;0,TEXT(Table1[[#This Row],[TGL. PENSIUN (usia)]],"yyyy"),"")</f>
        <v>2059</v>
      </c>
      <c r="R155" s="166">
        <f ca="1">IF(AND(Table1[[#This Row],[TGL. PENSIUN (usia)]]&lt;&gt;"",Table1[[#This Row],[TGL. PENSIUN (usia)]]&lt;&gt;"USIA SALAH"),IF(tglAcuan&lt;&gt;0,(INT(CONVERT(VLOOKUP(Table1[[#This Row],[JABATAN]],tbl_refJabatan,2,FALSE),"yr","day")-CONVERT(DATEDIF(H155,tglAcuan,"y"),"yr","day"))),(INT(CONVERT(VLOOKUP(Table1[[#This Row],[JABATAN]],tbl_refJabatan,2,FALSE),"yr","day")-CONVERT(DATEDIF(H155,NOW(),"y"),"yr","day")))),"")</f>
        <v>12783</v>
      </c>
      <c r="S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Row],[JABATAN]],tbl_refJabatan,4,FALSE),"yr","day")-CONVERT(DATEDIF(H155,tglAcuan,"y"),"yr","day"))),(NOW()+(CONVERT(VLOOKUP(Table1[[#This Row],[JABATAN]],tbl_refJabatan,4,FALSE),"yr","day")-CONVERT(DATEDIF(H155,NOW(),"y"),"yr","day")))),"Usia Salah"),"")</f>
        <v>58132.848911689813</v>
      </c>
      <c r="T155" s="167" t="str">
        <f ca="1">IF(Table1[[#This Row],[TGL. PENSIUN ( usia )]]&lt;&gt;0,TEXT(Table1[[#This Row],[TGL. PENSIUN ( usia )]],"yyyy"),"")</f>
        <v>2059</v>
      </c>
      <c r="U155" s="166">
        <f ca="1">IF(AND(Table1[[#This Row],[TGL. PENSIUN (usia)]]&lt;&gt;"",Table1[[#This Row],[TGL. PENSIUN (usia)]]&lt;&gt;"USIA SALAH"),IF(tglAcuan&lt;&gt;0,(INT(CONVERT(VLOOKUP(Table1[[#This Row],[JABATAN]],tbl_refJabatan,4,FALSE),"yr","day")-CONVERT(DATEDIF(H155,tglAcuan,"y"),"yr","day"))),(INT(CONVERT(VLOOKUP(Table1[[#This Row],[JABATAN]],tbl_refJabatan,4,FALSE),"yr","day")-CONVERT(DATEDIF(H155,NOW(),"y"),"yr","day")))),"")</f>
        <v>12783</v>
      </c>
      <c r="V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Row],[JABATAN]],tbl_refJabatan,6,FALSE),"yr","day")-CONVERT(DATEDIF(H155,tglAcuan,"y"),"yr","day"))),(NOW()+(CONVERT(VLOOKUP(Table1[[#This Row],[JABATAN]],tbl_refJabatan,6,FALSE),"yr","day")-CONVERT(DATEDIF(H155,NOW(),"y"),"yr","day")))),"Usia Salah"),"")</f>
        <v>56671.848911689813</v>
      </c>
      <c r="W155" s="167" t="str">
        <f ca="1">IF(Table1[[#This Row],[TGL.PENSIUN (usia)]]&lt;&gt;0,TEXT(Table1[[#This Row],[TGL.PENSIUN (usia)]],"yyyy"),"")</f>
        <v>2055</v>
      </c>
      <c r="X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Row],[JABATAN]],tbl_refJabatan,7,FALSE),"yr","day")-CONVERT(DATEDIF(M155,tglAcuan,"y"),"yr","day"))),(NOW()+(CONVERT(VLOOKUP(Table1[[#This Row],[JABATAN]],tbl_refJabatan,7,FALSE),"yr","day")-CONVERT(DATEDIF(M155,NOW(),"y"),"yr","day")))),"tgl SK salah"),"")</f>
        <v>51923.598911689813</v>
      </c>
      <c r="Y155" s="167" t="str">
        <f ca="1">IF(Table1[[#This Row],[TGL. PENSIUN (jabatan)]]&lt;&gt;0,TEXT(Table1[[#This Row],[TGL. PENSIUN (jabatan)]],"yyyy"),"")</f>
        <v>2042</v>
      </c>
      <c r="Z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Row],[JABATAN]],tbl_refJabatan,8,FALSE),"yr","day")-CONVERT(DATEDIF(H155,tglAcuan,"y"),"yr","day"))),(NOW()+(CONVERT(VLOOKUP(Table1[[#This Row],[JABATAN]],tbl_refJabatan,8,FALSE),"yr","day")-CONVERT(DATEDIF(H155,NOW(),"y"),"yr","day")))),"Usia Salah"),"")</f>
        <v>56671.848911689813</v>
      </c>
      <c r="AA155" s="167" t="str">
        <f ca="1">IF(Table1[[#This Row],[TGL.PENSIUN (usia )]]&lt;&gt;0,TEXT(Table1[[#This Row],[TGL.PENSIUN (usia )]],"yyyy"),"")</f>
        <v>2055</v>
      </c>
      <c r="AB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Row],[JABATAN]],tbl_refJabatan,9,FALSE),"yr","day")-CONVERT(DATEDIF(M155,tglAcuan,"y"),"yr","day"))),(NOW()+(CONVERT(VLOOKUP(Table1[[#This Row],[JABATAN]],tbl_refJabatan,9,FALSE),"yr","day")-CONVERT(DATEDIF(M155,NOW(),"y"),"yr","day")))),"tgl SK salah"),"")</f>
        <v>51923.598911689813</v>
      </c>
      <c r="AC155" s="167" t="str">
        <f ca="1">IF(Table1[[#This Row],[TGL. PENSIUN (jabatan )]]&lt;&gt;0,TEXT(Table1[[#This Row],[TGL. PENSIUN (jabatan )]],"yyyy"),"")</f>
        <v>2042</v>
      </c>
      <c r="AD1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" spans="1:30" s="53" customFormat="1" ht="21.75" customHeight="1" x14ac:dyDescent="0.25">
      <c r="A156" s="43">
        <f t="shared" si="4"/>
        <v>151</v>
      </c>
      <c r="B156" s="44" t="s">
        <v>37</v>
      </c>
      <c r="C156" s="44" t="s">
        <v>304</v>
      </c>
      <c r="D156" s="45" t="s">
        <v>52</v>
      </c>
      <c r="E156" s="59" t="s">
        <v>316</v>
      </c>
      <c r="F156" s="63" t="s">
        <v>41</v>
      </c>
      <c r="G156" s="63" t="s">
        <v>42</v>
      </c>
      <c r="H156" s="87" t="s">
        <v>317</v>
      </c>
      <c r="I156" s="45"/>
      <c r="J156" s="48"/>
      <c r="K156" s="74" t="s">
        <v>56</v>
      </c>
      <c r="L156" s="70" t="s">
        <v>318</v>
      </c>
      <c r="M156" s="85">
        <v>43459</v>
      </c>
      <c r="N156" s="52" t="str">
        <f t="shared" ca="1" si="5"/>
        <v>55 Tahun 2 Bulan 24 hari</v>
      </c>
      <c r="O1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Row],[JABATAN]],tbl_refJabatan,2,FALSE),"yr","day")-CONVERT(DATEDIF(H156,tglAcuan,"y"),"yr","day"))),(NOW()+(CONVERT(VLOOKUP(Table1[[#This Row],[JABATAN]],tbl_refJabatan,2,FALSE),"yr","day")-CONVERT(DATEDIF(H156,NOW(),"y"),"yr","day")))),"Usia Salah"),"")</f>
        <v>47175.348911689813</v>
      </c>
      <c r="Q156" s="167" t="str">
        <f ca="1">IF(Table1[[#This Row],[TGL. PENSIUN (usia)]]&lt;&gt;0,TEXT(Table1[[#This Row],[TGL. PENSIUN (usia)]],"yyyy"),"")</f>
        <v>2029</v>
      </c>
      <c r="R156" s="166">
        <f ca="1">IF(AND(Table1[[#This Row],[TGL. PENSIUN (usia)]]&lt;&gt;"",Table1[[#This Row],[TGL. PENSIUN (usia)]]&lt;&gt;"USIA SALAH"),IF(tglAcuan&lt;&gt;0,(INT(CONVERT(VLOOKUP(Table1[[#This Row],[JABATAN]],tbl_refJabatan,2,FALSE),"yr","day")-CONVERT(DATEDIF(H156,tglAcuan,"y"),"yr","day"))),(INT(CONVERT(VLOOKUP(Table1[[#This Row],[JABATAN]],tbl_refJabatan,2,FALSE),"yr","day")-CONVERT(DATEDIF(H156,NOW(),"y"),"yr","day")))),"")</f>
        <v>1826</v>
      </c>
      <c r="S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Row],[JABATAN]],tbl_refJabatan,4,FALSE),"yr","day")-CONVERT(DATEDIF(H156,tglAcuan,"y"),"yr","day"))),(NOW()+(CONVERT(VLOOKUP(Table1[[#This Row],[JABATAN]],tbl_refJabatan,4,FALSE),"yr","day")-CONVERT(DATEDIF(H156,NOW(),"y"),"yr","day")))),"Usia Salah"),"")</f>
        <v>47175.348911689813</v>
      </c>
      <c r="T156" s="167" t="str">
        <f ca="1">IF(Table1[[#This Row],[TGL. PENSIUN ( usia )]]&lt;&gt;0,TEXT(Table1[[#This Row],[TGL. PENSIUN ( usia )]],"yyyy"),"")</f>
        <v>2029</v>
      </c>
      <c r="U156" s="166">
        <f ca="1">IF(AND(Table1[[#This Row],[TGL. PENSIUN (usia)]]&lt;&gt;"",Table1[[#This Row],[TGL. PENSIUN (usia)]]&lt;&gt;"USIA SALAH"),IF(tglAcuan&lt;&gt;0,(INT(CONVERT(VLOOKUP(Table1[[#This Row],[JABATAN]],tbl_refJabatan,4,FALSE),"yr","day")-CONVERT(DATEDIF(H156,tglAcuan,"y"),"yr","day"))),(INT(CONVERT(VLOOKUP(Table1[[#This Row],[JABATAN]],tbl_refJabatan,4,FALSE),"yr","day")-CONVERT(DATEDIF(H156,NOW(),"y"),"yr","day")))),"")</f>
        <v>1826</v>
      </c>
      <c r="V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Row],[JABATAN]],tbl_refJabatan,6,FALSE),"yr","day")-CONVERT(DATEDIF(H156,tglAcuan,"y"),"yr","day"))),(NOW()+(CONVERT(VLOOKUP(Table1[[#This Row],[JABATAN]],tbl_refJabatan,6,FALSE),"yr","day")-CONVERT(DATEDIF(H156,NOW(),"y"),"yr","day")))),"Usia Salah"),"")</f>
        <v>45714.348911689813</v>
      </c>
      <c r="W156" s="167" t="str">
        <f ca="1">IF(Table1[[#This Row],[TGL.PENSIUN (usia)]]&lt;&gt;0,TEXT(Table1[[#This Row],[TGL.PENSIUN (usia)]],"yyyy"),"")</f>
        <v>2025</v>
      </c>
      <c r="X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Row],[JABATAN]],tbl_refJabatan,7,FALSE),"yr","day")-CONVERT(DATEDIF(M156,tglAcuan,"y"),"yr","day"))),(NOW()+(CONVERT(VLOOKUP(Table1[[#This Row],[JABATAN]],tbl_refJabatan,7,FALSE),"yr","day")-CONVERT(DATEDIF(M156,NOW(),"y"),"yr","day")))),"tgl SK salah"),"")</f>
        <v>50827.848911689813</v>
      </c>
      <c r="Y156" s="167" t="str">
        <f ca="1">IF(Table1[[#This Row],[TGL. PENSIUN (jabatan)]]&lt;&gt;0,TEXT(Table1[[#This Row],[TGL. PENSIUN (jabatan)]],"yyyy"),"")</f>
        <v>2039</v>
      </c>
      <c r="Z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Row],[JABATAN]],tbl_refJabatan,8,FALSE),"yr","day")-CONVERT(DATEDIF(H156,tglAcuan,"y"),"yr","day"))),(NOW()+(CONVERT(VLOOKUP(Table1[[#This Row],[JABATAN]],tbl_refJabatan,8,FALSE),"yr","day")-CONVERT(DATEDIF(H156,NOW(),"y"),"yr","day")))),"Usia Salah"),"")</f>
        <v>45714.348911689813</v>
      </c>
      <c r="AA156" s="167" t="str">
        <f ca="1">IF(Table1[[#This Row],[TGL.PENSIUN (usia )]]&lt;&gt;0,TEXT(Table1[[#This Row],[TGL.PENSIUN (usia )]],"yyyy"),"")</f>
        <v>2025</v>
      </c>
      <c r="AB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Row],[JABATAN]],tbl_refJabatan,9,FALSE),"yr","day")-CONVERT(DATEDIF(M156,tglAcuan,"y"),"yr","day"))),(NOW()+(CONVERT(VLOOKUP(Table1[[#This Row],[JABATAN]],tbl_refJabatan,9,FALSE),"yr","day")-CONVERT(DATEDIF(M156,NOW(),"y"),"yr","day")))),"tgl SK salah"),"")</f>
        <v>50827.848911689813</v>
      </c>
      <c r="AC156" s="167" t="str">
        <f ca="1">IF(Table1[[#This Row],[TGL. PENSIUN (jabatan )]]&lt;&gt;0,TEXT(Table1[[#This Row],[TGL. PENSIUN (jabatan )]],"yyyy"),"")</f>
        <v>2039</v>
      </c>
      <c r="AD1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" spans="1:30" s="53" customFormat="1" ht="21.75" customHeight="1" x14ac:dyDescent="0.25">
      <c r="A157" s="43">
        <f t="shared" si="4"/>
        <v>152</v>
      </c>
      <c r="B157" s="44" t="s">
        <v>37</v>
      </c>
      <c r="C157" s="44" t="s">
        <v>304</v>
      </c>
      <c r="D157" s="72" t="s">
        <v>54</v>
      </c>
      <c r="E157" s="59" t="s">
        <v>319</v>
      </c>
      <c r="F157" s="63" t="s">
        <v>41</v>
      </c>
      <c r="G157" s="63" t="s">
        <v>42</v>
      </c>
      <c r="H157" s="87" t="s">
        <v>320</v>
      </c>
      <c r="I157" s="45"/>
      <c r="J157" s="48"/>
      <c r="K157" s="74" t="s">
        <v>56</v>
      </c>
      <c r="L157" s="70" t="s">
        <v>321</v>
      </c>
      <c r="M157" s="85">
        <v>43459</v>
      </c>
      <c r="N157" s="52" t="str">
        <f t="shared" ca="1" si="5"/>
        <v>39 Tahun 10 Bulan 18 hari</v>
      </c>
      <c r="O1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Row],[JABATAN]],tbl_refJabatan,2,FALSE),"yr","day")-CONVERT(DATEDIF(H157,tglAcuan,"y"),"yr","day"))),(NOW()+(CONVERT(VLOOKUP(Table1[[#This Row],[JABATAN]],tbl_refJabatan,2,FALSE),"yr","day")-CONVERT(DATEDIF(H157,NOW(),"y"),"yr","day")))),"Usia Salah"),"")</f>
        <v>53019.348911689813</v>
      </c>
      <c r="Q157" s="167" t="str">
        <f ca="1">IF(Table1[[#This Row],[TGL. PENSIUN (usia)]]&lt;&gt;0,TEXT(Table1[[#This Row],[TGL. PENSIUN (usia)]],"yyyy"),"")</f>
        <v>2045</v>
      </c>
      <c r="R157" s="166">
        <f ca="1">IF(AND(Table1[[#This Row],[TGL. PENSIUN (usia)]]&lt;&gt;"",Table1[[#This Row],[TGL. PENSIUN (usia)]]&lt;&gt;"USIA SALAH"),IF(tglAcuan&lt;&gt;0,(INT(CONVERT(VLOOKUP(Table1[[#This Row],[JABATAN]],tbl_refJabatan,2,FALSE),"yr","day")-CONVERT(DATEDIF(H157,tglAcuan,"y"),"yr","day"))),(INT(CONVERT(VLOOKUP(Table1[[#This Row],[JABATAN]],tbl_refJabatan,2,FALSE),"yr","day")-CONVERT(DATEDIF(H157,NOW(),"y"),"yr","day")))),"")</f>
        <v>7670</v>
      </c>
      <c r="S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Row],[JABATAN]],tbl_refJabatan,4,FALSE),"yr","day")-CONVERT(DATEDIF(H157,tglAcuan,"y"),"yr","day"))),(NOW()+(CONVERT(VLOOKUP(Table1[[#This Row],[JABATAN]],tbl_refJabatan,4,FALSE),"yr","day")-CONVERT(DATEDIF(H157,NOW(),"y"),"yr","day")))),"Usia Salah"),"")</f>
        <v>53019.348911689813</v>
      </c>
      <c r="T157" s="167" t="str">
        <f ca="1">IF(Table1[[#This Row],[TGL. PENSIUN ( usia )]]&lt;&gt;0,TEXT(Table1[[#This Row],[TGL. PENSIUN ( usia )]],"yyyy"),"")</f>
        <v>2045</v>
      </c>
      <c r="U157" s="166">
        <f ca="1">IF(AND(Table1[[#This Row],[TGL. PENSIUN (usia)]]&lt;&gt;"",Table1[[#This Row],[TGL. PENSIUN (usia)]]&lt;&gt;"USIA SALAH"),IF(tglAcuan&lt;&gt;0,(INT(CONVERT(VLOOKUP(Table1[[#This Row],[JABATAN]],tbl_refJabatan,4,FALSE),"yr","day")-CONVERT(DATEDIF(H157,tglAcuan,"y"),"yr","day"))),(INT(CONVERT(VLOOKUP(Table1[[#This Row],[JABATAN]],tbl_refJabatan,4,FALSE),"yr","day")-CONVERT(DATEDIF(H157,NOW(),"y"),"yr","day")))),"")</f>
        <v>7670</v>
      </c>
      <c r="V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Row],[JABATAN]],tbl_refJabatan,6,FALSE),"yr","day")-CONVERT(DATEDIF(H157,tglAcuan,"y"),"yr","day"))),(NOW()+(CONVERT(VLOOKUP(Table1[[#This Row],[JABATAN]],tbl_refJabatan,6,FALSE),"yr","day")-CONVERT(DATEDIF(H157,NOW(),"y"),"yr","day")))),"Usia Salah"),"")</f>
        <v>51558.348911689813</v>
      </c>
      <c r="W157" s="167" t="str">
        <f ca="1">IF(Table1[[#This Row],[TGL.PENSIUN (usia)]]&lt;&gt;0,TEXT(Table1[[#This Row],[TGL.PENSIUN (usia)]],"yyyy"),"")</f>
        <v>2041</v>
      </c>
      <c r="X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Row],[JABATAN]],tbl_refJabatan,7,FALSE),"yr","day")-CONVERT(DATEDIF(M157,tglAcuan,"y"),"yr","day"))),(NOW()+(CONVERT(VLOOKUP(Table1[[#This Row],[JABATAN]],tbl_refJabatan,7,FALSE),"yr","day")-CONVERT(DATEDIF(M157,NOW(),"y"),"yr","day")))),"tgl SK salah"),"")</f>
        <v>50827.848911689813</v>
      </c>
      <c r="Y157" s="167" t="str">
        <f ca="1">IF(Table1[[#This Row],[TGL. PENSIUN (jabatan)]]&lt;&gt;0,TEXT(Table1[[#This Row],[TGL. PENSIUN (jabatan)]],"yyyy"),"")</f>
        <v>2039</v>
      </c>
      <c r="Z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Row],[JABATAN]],tbl_refJabatan,8,FALSE),"yr","day")-CONVERT(DATEDIF(H157,tglAcuan,"y"),"yr","day"))),(NOW()+(CONVERT(VLOOKUP(Table1[[#This Row],[JABATAN]],tbl_refJabatan,8,FALSE),"yr","day")-CONVERT(DATEDIF(H157,NOW(),"y"),"yr","day")))),"Usia Salah"),"")</f>
        <v>51558.348911689813</v>
      </c>
      <c r="AA157" s="167" t="str">
        <f ca="1">IF(Table1[[#This Row],[TGL.PENSIUN (usia )]]&lt;&gt;0,TEXT(Table1[[#This Row],[TGL.PENSIUN (usia )]],"yyyy"),"")</f>
        <v>2041</v>
      </c>
      <c r="AB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Row],[JABATAN]],tbl_refJabatan,9,FALSE),"yr","day")-CONVERT(DATEDIF(M157,tglAcuan,"y"),"yr","day"))),(NOW()+(CONVERT(VLOOKUP(Table1[[#This Row],[JABATAN]],tbl_refJabatan,9,FALSE),"yr","day")-CONVERT(DATEDIF(M157,NOW(),"y"),"yr","day")))),"tgl SK salah"),"")</f>
        <v>50827.848911689813</v>
      </c>
      <c r="AC157" s="167" t="str">
        <f ca="1">IF(Table1[[#This Row],[TGL. PENSIUN (jabatan )]]&lt;&gt;0,TEXT(Table1[[#This Row],[TGL. PENSIUN (jabatan )]],"yyyy"),"")</f>
        <v>2039</v>
      </c>
      <c r="AD1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" spans="1:30" s="53" customFormat="1" ht="21.75" customHeight="1" x14ac:dyDescent="0.25">
      <c r="A158" s="43">
        <f t="shared" si="4"/>
        <v>153</v>
      </c>
      <c r="B158" s="44" t="s">
        <v>37</v>
      </c>
      <c r="C158" s="44" t="s">
        <v>304</v>
      </c>
      <c r="D158" s="45" t="s">
        <v>57</v>
      </c>
      <c r="E158" s="59" t="s">
        <v>322</v>
      </c>
      <c r="F158" s="63" t="s">
        <v>41</v>
      </c>
      <c r="G158" s="63" t="s">
        <v>42</v>
      </c>
      <c r="H158" s="87" t="s">
        <v>323</v>
      </c>
      <c r="I158" s="45"/>
      <c r="J158" s="48"/>
      <c r="K158" s="54" t="s">
        <v>56</v>
      </c>
      <c r="L158" s="70" t="s">
        <v>324</v>
      </c>
      <c r="M158" s="85">
        <v>43459</v>
      </c>
      <c r="N158" s="52" t="str">
        <f t="shared" ca="1" si="5"/>
        <v>59 Tahun 7 Bulan 12 hari</v>
      </c>
      <c r="O1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Row],[JABATAN]],tbl_refJabatan,2,FALSE),"yr","day")-CONVERT(DATEDIF(H158,tglAcuan,"y"),"yr","day"))),(NOW()+(CONVERT(VLOOKUP(Table1[[#This Row],[JABATAN]],tbl_refJabatan,2,FALSE),"yr","day")-CONVERT(DATEDIF(H158,NOW(),"y"),"yr","day")))),"Usia Salah"),"")</f>
        <v>45714.348911689813</v>
      </c>
      <c r="Q158" s="167" t="str">
        <f ca="1">IF(Table1[[#This Row],[TGL. PENSIUN (usia)]]&lt;&gt;0,TEXT(Table1[[#This Row],[TGL. PENSIUN (usia)]],"yyyy"),"")</f>
        <v>2025</v>
      </c>
      <c r="R158" s="166">
        <f ca="1">IF(AND(Table1[[#This Row],[TGL. PENSIUN (usia)]]&lt;&gt;"",Table1[[#This Row],[TGL. PENSIUN (usia)]]&lt;&gt;"USIA SALAH"),IF(tglAcuan&lt;&gt;0,(INT(CONVERT(VLOOKUP(Table1[[#This Row],[JABATAN]],tbl_refJabatan,2,FALSE),"yr","day")-CONVERT(DATEDIF(H158,tglAcuan,"y"),"yr","day"))),(INT(CONVERT(VLOOKUP(Table1[[#This Row],[JABATAN]],tbl_refJabatan,2,FALSE),"yr","day")-CONVERT(DATEDIF(H158,NOW(),"y"),"yr","day")))),"")</f>
        <v>365</v>
      </c>
      <c r="S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Row],[JABATAN]],tbl_refJabatan,4,FALSE),"yr","day")-CONVERT(DATEDIF(H158,tglAcuan,"y"),"yr","day"))),(NOW()+(CONVERT(VLOOKUP(Table1[[#This Row],[JABATAN]],tbl_refJabatan,4,FALSE),"yr","day")-CONVERT(DATEDIF(H158,NOW(),"y"),"yr","day")))),"Usia Salah"),"")</f>
        <v>45714.348911689813</v>
      </c>
      <c r="T158" s="167" t="str">
        <f ca="1">IF(Table1[[#This Row],[TGL. PENSIUN ( usia )]]&lt;&gt;0,TEXT(Table1[[#This Row],[TGL. PENSIUN ( usia )]],"yyyy"),"")</f>
        <v>2025</v>
      </c>
      <c r="U158" s="166">
        <f ca="1">IF(AND(Table1[[#This Row],[TGL. PENSIUN (usia)]]&lt;&gt;"",Table1[[#This Row],[TGL. PENSIUN (usia)]]&lt;&gt;"USIA SALAH"),IF(tglAcuan&lt;&gt;0,(INT(CONVERT(VLOOKUP(Table1[[#This Row],[JABATAN]],tbl_refJabatan,4,FALSE),"yr","day")-CONVERT(DATEDIF(H158,tglAcuan,"y"),"yr","day"))),(INT(CONVERT(VLOOKUP(Table1[[#This Row],[JABATAN]],tbl_refJabatan,4,FALSE),"yr","day")-CONVERT(DATEDIF(H158,NOW(),"y"),"yr","day")))),"")</f>
        <v>365</v>
      </c>
      <c r="V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Row],[JABATAN]],tbl_refJabatan,6,FALSE),"yr","day")-CONVERT(DATEDIF(H158,tglAcuan,"y"),"yr","day"))),(NOW()+(CONVERT(VLOOKUP(Table1[[#This Row],[JABATAN]],tbl_refJabatan,6,FALSE),"yr","day")-CONVERT(DATEDIF(H158,NOW(),"y"),"yr","day")))),"Usia Salah"),"")</f>
        <v>44253.348911689813</v>
      </c>
      <c r="W158" s="167" t="str">
        <f ca="1">IF(Table1[[#This Row],[TGL.PENSIUN (usia)]]&lt;&gt;0,TEXT(Table1[[#This Row],[TGL.PENSIUN (usia)]],"yyyy"),"")</f>
        <v>2021</v>
      </c>
      <c r="X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Row],[JABATAN]],tbl_refJabatan,7,FALSE),"yr","day")-CONVERT(DATEDIF(M158,tglAcuan,"y"),"yr","day"))),(NOW()+(CONVERT(VLOOKUP(Table1[[#This Row],[JABATAN]],tbl_refJabatan,7,FALSE),"yr","day")-CONVERT(DATEDIF(M158,NOW(),"y"),"yr","day")))),"tgl SK salah"),"")</f>
        <v>50827.848911689813</v>
      </c>
      <c r="Y158" s="167" t="str">
        <f ca="1">IF(Table1[[#This Row],[TGL. PENSIUN (jabatan)]]&lt;&gt;0,TEXT(Table1[[#This Row],[TGL. PENSIUN (jabatan)]],"yyyy"),"")</f>
        <v>2039</v>
      </c>
      <c r="Z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Row],[JABATAN]],tbl_refJabatan,8,FALSE),"yr","day")-CONVERT(DATEDIF(H158,tglAcuan,"y"),"yr","day"))),(NOW()+(CONVERT(VLOOKUP(Table1[[#This Row],[JABATAN]],tbl_refJabatan,8,FALSE),"yr","day")-CONVERT(DATEDIF(H158,NOW(),"y"),"yr","day")))),"Usia Salah"),"")</f>
        <v>44253.348911689813</v>
      </c>
      <c r="AA158" s="167" t="str">
        <f ca="1">IF(Table1[[#This Row],[TGL.PENSIUN (usia )]]&lt;&gt;0,TEXT(Table1[[#This Row],[TGL.PENSIUN (usia )]],"yyyy"),"")</f>
        <v>2021</v>
      </c>
      <c r="AB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Row],[JABATAN]],tbl_refJabatan,9,FALSE),"yr","day")-CONVERT(DATEDIF(M158,tglAcuan,"y"),"yr","day"))),(NOW()+(CONVERT(VLOOKUP(Table1[[#This Row],[JABATAN]],tbl_refJabatan,9,FALSE),"yr","day")-CONVERT(DATEDIF(M158,NOW(),"y"),"yr","day")))),"tgl SK salah"),"")</f>
        <v>50827.848911689813</v>
      </c>
      <c r="AC158" s="167" t="str">
        <f ca="1">IF(Table1[[#This Row],[TGL. PENSIUN (jabatan )]]&lt;&gt;0,TEXT(Table1[[#This Row],[TGL. PENSIUN (jabatan )]],"yyyy"),"")</f>
        <v>2039</v>
      </c>
      <c r="AD1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" spans="1:30" s="53" customFormat="1" ht="21.75" customHeight="1" x14ac:dyDescent="0.25">
      <c r="A159" s="43">
        <f t="shared" si="4"/>
        <v>154</v>
      </c>
      <c r="B159" s="44" t="s">
        <v>37</v>
      </c>
      <c r="C159" s="44" t="s">
        <v>304</v>
      </c>
      <c r="D159" s="45" t="s">
        <v>59</v>
      </c>
      <c r="E159" s="59" t="s">
        <v>325</v>
      </c>
      <c r="F159" s="63" t="s">
        <v>41</v>
      </c>
      <c r="G159" s="63" t="s">
        <v>42</v>
      </c>
      <c r="H159" s="87" t="s">
        <v>326</v>
      </c>
      <c r="I159" s="45"/>
      <c r="J159" s="48"/>
      <c r="K159" s="63" t="s">
        <v>43</v>
      </c>
      <c r="L159" s="70" t="s">
        <v>327</v>
      </c>
      <c r="M159" s="85">
        <v>43459</v>
      </c>
      <c r="N159" s="52" t="str">
        <f t="shared" ca="1" si="5"/>
        <v>44 Tahun 10 Bulan 9 hari</v>
      </c>
      <c r="O1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Row],[JABATAN]],tbl_refJabatan,2,FALSE),"yr","day")-CONVERT(DATEDIF(H159,tglAcuan,"y"),"yr","day"))),(NOW()+(CONVERT(VLOOKUP(Table1[[#This Row],[JABATAN]],tbl_refJabatan,2,FALSE),"yr","day")-CONVERT(DATEDIF(H159,NOW(),"y"),"yr","day")))),"Usia Salah"),"")</f>
        <v>51193.098911689813</v>
      </c>
      <c r="Q159" s="167" t="str">
        <f ca="1">IF(Table1[[#This Row],[TGL. PENSIUN (usia)]]&lt;&gt;0,TEXT(Table1[[#This Row],[TGL. PENSIUN (usia)]],"yyyy"),"")</f>
        <v>2040</v>
      </c>
      <c r="R159" s="166">
        <f ca="1">IF(AND(Table1[[#This Row],[TGL. PENSIUN (usia)]]&lt;&gt;"",Table1[[#This Row],[TGL. PENSIUN (usia)]]&lt;&gt;"USIA SALAH"),IF(tglAcuan&lt;&gt;0,(INT(CONVERT(VLOOKUP(Table1[[#This Row],[JABATAN]],tbl_refJabatan,2,FALSE),"yr","day")-CONVERT(DATEDIF(H159,tglAcuan,"y"),"yr","day"))),(INT(CONVERT(VLOOKUP(Table1[[#This Row],[JABATAN]],tbl_refJabatan,2,FALSE),"yr","day")-CONVERT(DATEDIF(H159,NOW(),"y"),"yr","day")))),"")</f>
        <v>5844</v>
      </c>
      <c r="S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Row],[JABATAN]],tbl_refJabatan,4,FALSE),"yr","day")-CONVERT(DATEDIF(H159,tglAcuan,"y"),"yr","day"))),(NOW()+(CONVERT(VLOOKUP(Table1[[#This Row],[JABATAN]],tbl_refJabatan,4,FALSE),"yr","day")-CONVERT(DATEDIF(H159,NOW(),"y"),"yr","day")))),"Usia Salah"),"")</f>
        <v>51193.098911689813</v>
      </c>
      <c r="T159" s="167" t="str">
        <f ca="1">IF(Table1[[#This Row],[TGL. PENSIUN ( usia )]]&lt;&gt;0,TEXT(Table1[[#This Row],[TGL. PENSIUN ( usia )]],"yyyy"),"")</f>
        <v>2040</v>
      </c>
      <c r="U159" s="166">
        <f ca="1">IF(AND(Table1[[#This Row],[TGL. PENSIUN (usia)]]&lt;&gt;"",Table1[[#This Row],[TGL. PENSIUN (usia)]]&lt;&gt;"USIA SALAH"),IF(tglAcuan&lt;&gt;0,(INT(CONVERT(VLOOKUP(Table1[[#This Row],[JABATAN]],tbl_refJabatan,4,FALSE),"yr","day")-CONVERT(DATEDIF(H159,tglAcuan,"y"),"yr","day"))),(INT(CONVERT(VLOOKUP(Table1[[#This Row],[JABATAN]],tbl_refJabatan,4,FALSE),"yr","day")-CONVERT(DATEDIF(H159,NOW(),"y"),"yr","day")))),"")</f>
        <v>5844</v>
      </c>
      <c r="V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Row],[JABATAN]],tbl_refJabatan,6,FALSE),"yr","day")-CONVERT(DATEDIF(H159,tglAcuan,"y"),"yr","day"))),(NOW()+(CONVERT(VLOOKUP(Table1[[#This Row],[JABATAN]],tbl_refJabatan,6,FALSE),"yr","day")-CONVERT(DATEDIF(H159,NOW(),"y"),"yr","day")))),"Usia Salah"),"")</f>
        <v>49732.098911689813</v>
      </c>
      <c r="W159" s="167" t="str">
        <f ca="1">IF(Table1[[#This Row],[TGL.PENSIUN (usia)]]&lt;&gt;0,TEXT(Table1[[#This Row],[TGL.PENSIUN (usia)]],"yyyy"),"")</f>
        <v>2036</v>
      </c>
      <c r="X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Row],[JABATAN]],tbl_refJabatan,7,FALSE),"yr","day")-CONVERT(DATEDIF(M159,tglAcuan,"y"),"yr","day"))),(NOW()+(CONVERT(VLOOKUP(Table1[[#This Row],[JABATAN]],tbl_refJabatan,7,FALSE),"yr","day")-CONVERT(DATEDIF(M159,NOW(),"y"),"yr","day")))),"tgl SK salah"),"")</f>
        <v>50827.848911689813</v>
      </c>
      <c r="Y159" s="167" t="str">
        <f ca="1">IF(Table1[[#This Row],[TGL. PENSIUN (jabatan)]]&lt;&gt;0,TEXT(Table1[[#This Row],[TGL. PENSIUN (jabatan)]],"yyyy"),"")</f>
        <v>2039</v>
      </c>
      <c r="Z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Row],[JABATAN]],tbl_refJabatan,8,FALSE),"yr","day")-CONVERT(DATEDIF(H159,tglAcuan,"y"),"yr","day"))),(NOW()+(CONVERT(VLOOKUP(Table1[[#This Row],[JABATAN]],tbl_refJabatan,8,FALSE),"yr","day")-CONVERT(DATEDIF(H159,NOW(),"y"),"yr","day")))),"Usia Salah"),"")</f>
        <v>49732.098911689813</v>
      </c>
      <c r="AA159" s="167" t="str">
        <f ca="1">IF(Table1[[#This Row],[TGL.PENSIUN (usia )]]&lt;&gt;0,TEXT(Table1[[#This Row],[TGL.PENSIUN (usia )]],"yyyy"),"")</f>
        <v>2036</v>
      </c>
      <c r="AB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Row],[JABATAN]],tbl_refJabatan,9,FALSE),"yr","day")-CONVERT(DATEDIF(M159,tglAcuan,"y"),"yr","day"))),(NOW()+(CONVERT(VLOOKUP(Table1[[#This Row],[JABATAN]],tbl_refJabatan,9,FALSE),"yr","day")-CONVERT(DATEDIF(M159,NOW(),"y"),"yr","day")))),"tgl SK salah"),"")</f>
        <v>50827.848911689813</v>
      </c>
      <c r="AC159" s="167" t="str">
        <f ca="1">IF(Table1[[#This Row],[TGL. PENSIUN (jabatan )]]&lt;&gt;0,TEXT(Table1[[#This Row],[TGL. PENSIUN (jabatan )]],"yyyy"),"")</f>
        <v>2039</v>
      </c>
      <c r="AD1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" spans="1:30" s="53" customFormat="1" ht="21.75" customHeight="1" x14ac:dyDescent="0.25">
      <c r="A160" s="43">
        <f t="shared" si="4"/>
        <v>155</v>
      </c>
      <c r="B160" s="44" t="s">
        <v>37</v>
      </c>
      <c r="C160" s="44" t="s">
        <v>304</v>
      </c>
      <c r="D160" s="45" t="s">
        <v>61</v>
      </c>
      <c r="E160" s="59" t="s">
        <v>328</v>
      </c>
      <c r="F160" s="63" t="s">
        <v>50</v>
      </c>
      <c r="G160" s="63" t="s">
        <v>42</v>
      </c>
      <c r="H160" s="87" t="s">
        <v>329</v>
      </c>
      <c r="I160" s="45"/>
      <c r="J160" s="48"/>
      <c r="K160" s="54" t="s">
        <v>56</v>
      </c>
      <c r="L160" s="70" t="s">
        <v>330</v>
      </c>
      <c r="M160" s="85">
        <v>43459</v>
      </c>
      <c r="N160" s="52" t="str">
        <f t="shared" ca="1" si="5"/>
        <v>39 Tahun 1 Bulan 22 hari</v>
      </c>
      <c r="O1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Row],[JABATAN]],tbl_refJabatan,2,FALSE),"yr","day")-CONVERT(DATEDIF(H160,tglAcuan,"y"),"yr","day"))),(NOW()+(CONVERT(VLOOKUP(Table1[[#This Row],[JABATAN]],tbl_refJabatan,2,FALSE),"yr","day")-CONVERT(DATEDIF(H160,NOW(),"y"),"yr","day")))),"Usia Salah"),"")</f>
        <v>53019.348911689813</v>
      </c>
      <c r="Q160" s="167" t="str">
        <f ca="1">IF(Table1[[#This Row],[TGL. PENSIUN (usia)]]&lt;&gt;0,TEXT(Table1[[#This Row],[TGL. PENSIUN (usia)]],"yyyy"),"")</f>
        <v>2045</v>
      </c>
      <c r="R160" s="166">
        <f ca="1">IF(AND(Table1[[#This Row],[TGL. PENSIUN (usia)]]&lt;&gt;"",Table1[[#This Row],[TGL. PENSIUN (usia)]]&lt;&gt;"USIA SALAH"),IF(tglAcuan&lt;&gt;0,(INT(CONVERT(VLOOKUP(Table1[[#This Row],[JABATAN]],tbl_refJabatan,2,FALSE),"yr","day")-CONVERT(DATEDIF(H160,tglAcuan,"y"),"yr","day"))),(INT(CONVERT(VLOOKUP(Table1[[#This Row],[JABATAN]],tbl_refJabatan,2,FALSE),"yr","day")-CONVERT(DATEDIF(H160,NOW(),"y"),"yr","day")))),"")</f>
        <v>7670</v>
      </c>
      <c r="S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Row],[JABATAN]],tbl_refJabatan,4,FALSE),"yr","day")-CONVERT(DATEDIF(H160,tglAcuan,"y"),"yr","day"))),(NOW()+(CONVERT(VLOOKUP(Table1[[#This Row],[JABATAN]],tbl_refJabatan,4,FALSE),"yr","day")-CONVERT(DATEDIF(H160,NOW(),"y"),"yr","day")))),"Usia Salah"),"")</f>
        <v>53019.348911689813</v>
      </c>
      <c r="T160" s="167" t="str">
        <f ca="1">IF(Table1[[#This Row],[TGL. PENSIUN ( usia )]]&lt;&gt;0,TEXT(Table1[[#This Row],[TGL. PENSIUN ( usia )]],"yyyy"),"")</f>
        <v>2045</v>
      </c>
      <c r="U160" s="166">
        <f ca="1">IF(AND(Table1[[#This Row],[TGL. PENSIUN (usia)]]&lt;&gt;"",Table1[[#This Row],[TGL. PENSIUN (usia)]]&lt;&gt;"USIA SALAH"),IF(tglAcuan&lt;&gt;0,(INT(CONVERT(VLOOKUP(Table1[[#This Row],[JABATAN]],tbl_refJabatan,4,FALSE),"yr","day")-CONVERT(DATEDIF(H160,tglAcuan,"y"),"yr","day"))),(INT(CONVERT(VLOOKUP(Table1[[#This Row],[JABATAN]],tbl_refJabatan,4,FALSE),"yr","day")-CONVERT(DATEDIF(H160,NOW(),"y"),"yr","day")))),"")</f>
        <v>7670</v>
      </c>
      <c r="V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Row],[JABATAN]],tbl_refJabatan,6,FALSE),"yr","day")-CONVERT(DATEDIF(H160,tglAcuan,"y"),"yr","day"))),(NOW()+(CONVERT(VLOOKUP(Table1[[#This Row],[JABATAN]],tbl_refJabatan,6,FALSE),"yr","day")-CONVERT(DATEDIF(H160,NOW(),"y"),"yr","day")))),"Usia Salah"),"")</f>
        <v>51558.348911689813</v>
      </c>
      <c r="W160" s="167" t="str">
        <f ca="1">IF(Table1[[#This Row],[TGL.PENSIUN (usia)]]&lt;&gt;0,TEXT(Table1[[#This Row],[TGL.PENSIUN (usia)]],"yyyy"),"")</f>
        <v>2041</v>
      </c>
      <c r="X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Row],[JABATAN]],tbl_refJabatan,7,FALSE),"yr","day")-CONVERT(DATEDIF(M160,tglAcuan,"y"),"yr","day"))),(NOW()+(CONVERT(VLOOKUP(Table1[[#This Row],[JABATAN]],tbl_refJabatan,7,FALSE),"yr","day")-CONVERT(DATEDIF(M160,NOW(),"y"),"yr","day")))),"tgl SK salah"),"")</f>
        <v>50827.848911689813</v>
      </c>
      <c r="Y160" s="167" t="str">
        <f ca="1">IF(Table1[[#This Row],[TGL. PENSIUN (jabatan)]]&lt;&gt;0,TEXT(Table1[[#This Row],[TGL. PENSIUN (jabatan)]],"yyyy"),"")</f>
        <v>2039</v>
      </c>
      <c r="Z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Row],[JABATAN]],tbl_refJabatan,8,FALSE),"yr","day")-CONVERT(DATEDIF(H160,tglAcuan,"y"),"yr","day"))),(NOW()+(CONVERT(VLOOKUP(Table1[[#This Row],[JABATAN]],tbl_refJabatan,8,FALSE),"yr","day")-CONVERT(DATEDIF(H160,NOW(),"y"),"yr","day")))),"Usia Salah"),"")</f>
        <v>51558.348911689813</v>
      </c>
      <c r="AA160" s="167" t="str">
        <f ca="1">IF(Table1[[#This Row],[TGL.PENSIUN (usia )]]&lt;&gt;0,TEXT(Table1[[#This Row],[TGL.PENSIUN (usia )]],"yyyy"),"")</f>
        <v>2041</v>
      </c>
      <c r="AB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Row],[JABATAN]],tbl_refJabatan,9,FALSE),"yr","day")-CONVERT(DATEDIF(M160,tglAcuan,"y"),"yr","day"))),(NOW()+(CONVERT(VLOOKUP(Table1[[#This Row],[JABATAN]],tbl_refJabatan,9,FALSE),"yr","day")-CONVERT(DATEDIF(M160,NOW(),"y"),"yr","day")))),"tgl SK salah"),"")</f>
        <v>50827.848911689813</v>
      </c>
      <c r="AC160" s="167" t="str">
        <f ca="1">IF(Table1[[#This Row],[TGL. PENSIUN (jabatan )]]&lt;&gt;0,TEXT(Table1[[#This Row],[TGL. PENSIUN (jabatan )]],"yyyy"),"")</f>
        <v>2039</v>
      </c>
      <c r="AD1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" spans="1:30" s="88" customFormat="1" ht="21.75" customHeight="1" x14ac:dyDescent="0.25">
      <c r="A161" s="43">
        <f t="shared" si="4"/>
        <v>156</v>
      </c>
      <c r="B161" s="44" t="s">
        <v>37</v>
      </c>
      <c r="C161" s="44" t="s">
        <v>304</v>
      </c>
      <c r="D161" s="45" t="s">
        <v>63</v>
      </c>
      <c r="E161" s="73" t="s">
        <v>331</v>
      </c>
      <c r="F161" s="63" t="s">
        <v>41</v>
      </c>
      <c r="G161" s="63" t="s">
        <v>42</v>
      </c>
      <c r="H161" s="71">
        <v>34776</v>
      </c>
      <c r="I161" s="45"/>
      <c r="J161" s="48"/>
      <c r="K161" s="63" t="s">
        <v>43</v>
      </c>
      <c r="L161" s="70" t="s">
        <v>332</v>
      </c>
      <c r="M161" s="71">
        <v>45135</v>
      </c>
      <c r="N161" s="52" t="str">
        <f t="shared" ca="1" si="5"/>
        <v>28 Tahun 11 Bulan 9 hari</v>
      </c>
      <c r="O1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6 Bulan 30 Hari </v>
      </c>
      <c r="P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Row],[JABATAN]],tbl_refJabatan,2,FALSE),"yr","day")-CONVERT(DATEDIF(H161,tglAcuan,"y"),"yr","day"))),(NOW()+(CONVERT(VLOOKUP(Table1[[#This Row],[JABATAN]],tbl_refJabatan,2,FALSE),"yr","day")-CONVERT(DATEDIF(H161,NOW(),"y"),"yr","day")))),"Usia Salah"),"")</f>
        <v>57037.098911689813</v>
      </c>
      <c r="Q161" s="167" t="str">
        <f ca="1">IF(Table1[[#This Row],[TGL. PENSIUN (usia)]]&lt;&gt;0,TEXT(Table1[[#This Row],[TGL. PENSIUN (usia)]],"yyyy"),"")</f>
        <v>2056</v>
      </c>
      <c r="R161" s="166">
        <f ca="1">IF(AND(Table1[[#This Row],[TGL. PENSIUN (usia)]]&lt;&gt;"",Table1[[#This Row],[TGL. PENSIUN (usia)]]&lt;&gt;"USIA SALAH"),IF(tglAcuan&lt;&gt;0,(INT(CONVERT(VLOOKUP(Table1[[#This Row],[JABATAN]],tbl_refJabatan,2,FALSE),"yr","day")-CONVERT(DATEDIF(H161,tglAcuan,"y"),"yr","day"))),(INT(CONVERT(VLOOKUP(Table1[[#This Row],[JABATAN]],tbl_refJabatan,2,FALSE),"yr","day")-CONVERT(DATEDIF(H161,NOW(),"y"),"yr","day")))),"")</f>
        <v>11688</v>
      </c>
      <c r="S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Row],[JABATAN]],tbl_refJabatan,4,FALSE),"yr","day")-CONVERT(DATEDIF(H161,tglAcuan,"y"),"yr","day"))),(NOW()+(CONVERT(VLOOKUP(Table1[[#This Row],[JABATAN]],tbl_refJabatan,4,FALSE),"yr","day")-CONVERT(DATEDIF(H161,NOW(),"y"),"yr","day")))),"Usia Salah"),"")</f>
        <v>42427.098911689813</v>
      </c>
      <c r="T161" s="167" t="str">
        <f ca="1">IF(Table1[[#This Row],[TGL. PENSIUN ( usia )]]&lt;&gt;0,TEXT(Table1[[#This Row],[TGL. PENSIUN ( usia )]],"yyyy"),"")</f>
        <v>2016</v>
      </c>
      <c r="U161" s="166">
        <f ca="1">IF(AND(Table1[[#This Row],[TGL. PENSIUN (usia)]]&lt;&gt;"",Table1[[#This Row],[TGL. PENSIUN (usia)]]&lt;&gt;"USIA SALAH"),IF(tglAcuan&lt;&gt;0,(INT(CONVERT(VLOOKUP(Table1[[#This Row],[JABATAN]],tbl_refJabatan,4,FALSE),"yr","day")-CONVERT(DATEDIF(H161,tglAcuan,"y"),"yr","day"))),(INT(CONVERT(VLOOKUP(Table1[[#This Row],[JABATAN]],tbl_refJabatan,4,FALSE),"yr","day")-CONVERT(DATEDIF(H161,NOW(),"y"),"yr","day")))),"")</f>
        <v>-2922</v>
      </c>
      <c r="V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Row],[JABATAN]],tbl_refJabatan,6,FALSE),"yr","day")-CONVERT(DATEDIF(H161,tglAcuan,"y"),"yr","day"))),(NOW()+(CONVERT(VLOOKUP(Table1[[#This Row],[JABATAN]],tbl_refJabatan,6,FALSE),"yr","day")-CONVERT(DATEDIF(H161,NOW(),"y"),"yr","day")))),"Usia Salah"),"")</f>
        <v>35122.098911689813</v>
      </c>
      <c r="W161" s="167" t="str">
        <f ca="1">IF(Table1[[#This Row],[TGL.PENSIUN (usia)]]&lt;&gt;0,TEXT(Table1[[#This Row],[TGL.PENSIUN (usia)]],"yyyy"),"")</f>
        <v>1996</v>
      </c>
      <c r="X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Row],[JABATAN]],tbl_refJabatan,7,FALSE),"yr","day")-CONVERT(DATEDIF(M161,tglAcuan,"y"),"yr","day"))),(NOW()+(CONVERT(VLOOKUP(Table1[[#This Row],[JABATAN]],tbl_refJabatan,7,FALSE),"yr","day")-CONVERT(DATEDIF(M161,NOW(),"y"),"yr","day")))),"tgl SK salah"),"")</f>
        <v>67264.098911689813</v>
      </c>
      <c r="Y161" s="167" t="str">
        <f ca="1">IF(Table1[[#This Row],[TGL. PENSIUN (jabatan)]]&lt;&gt;0,TEXT(Table1[[#This Row],[TGL. PENSIUN (jabatan)]],"yyyy"),"")</f>
        <v>2084</v>
      </c>
      <c r="Z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Row],[JABATAN]],tbl_refJabatan,8,FALSE),"yr","day")-CONVERT(DATEDIF(H161,tglAcuan,"y"),"yr","day"))),(NOW()+(CONVERT(VLOOKUP(Table1[[#This Row],[JABATAN]],tbl_refJabatan,8,FALSE),"yr","day")-CONVERT(DATEDIF(H161,NOW(),"y"),"yr","day")))),"Usia Salah"),"")</f>
        <v>57037.098911689813</v>
      </c>
      <c r="AA161" s="167" t="str">
        <f ca="1">IF(Table1[[#This Row],[TGL.PENSIUN (usia )]]&lt;&gt;0,TEXT(Table1[[#This Row],[TGL.PENSIUN (usia )]],"yyyy"),"")</f>
        <v>2056</v>
      </c>
      <c r="AB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Row],[JABATAN]],tbl_refJabatan,9,FALSE),"yr","day")-CONVERT(DATEDIF(M161,tglAcuan,"y"),"yr","day"))),(NOW()+(CONVERT(VLOOKUP(Table1[[#This Row],[JABATAN]],tbl_refJabatan,9,FALSE),"yr","day")-CONVERT(DATEDIF(M161,NOW(),"y"),"yr","day")))),"tgl SK salah"),"")</f>
        <v>50827.848911689813</v>
      </c>
      <c r="AC161" s="167" t="str">
        <f ca="1">IF(Table1[[#This Row],[TGL. PENSIUN (jabatan )]]&lt;&gt;0,TEXT(Table1[[#This Row],[TGL. PENSIUN (jabatan )]],"yyyy"),"")</f>
        <v>2039</v>
      </c>
      <c r="AD1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" spans="1:30" s="53" customFormat="1" ht="21.75" customHeight="1" x14ac:dyDescent="0.25">
      <c r="A162" s="43">
        <f t="shared" si="4"/>
        <v>157</v>
      </c>
      <c r="B162" s="44" t="s">
        <v>37</v>
      </c>
      <c r="C162" s="44" t="s">
        <v>304</v>
      </c>
      <c r="D162" s="45" t="s">
        <v>63</v>
      </c>
      <c r="E162" s="59" t="s">
        <v>333</v>
      </c>
      <c r="F162" s="43"/>
      <c r="G162" s="46" t="s">
        <v>334</v>
      </c>
      <c r="H162" s="87" t="s">
        <v>335</v>
      </c>
      <c r="I162" s="45"/>
      <c r="J162" s="48"/>
      <c r="K162" s="63" t="s">
        <v>43</v>
      </c>
      <c r="L162" s="70" t="s">
        <v>336</v>
      </c>
      <c r="M162" s="85">
        <v>43459</v>
      </c>
      <c r="N162" s="52" t="str">
        <f t="shared" ca="1" si="5"/>
        <v>57 Tahun 9 Bulan 8 hari</v>
      </c>
      <c r="O1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Row],[JABATAN]],tbl_refJabatan,2,FALSE),"yr","day")-CONVERT(DATEDIF(H162,tglAcuan,"y"),"yr","day"))),(NOW()+(CONVERT(VLOOKUP(Table1[[#This Row],[JABATAN]],tbl_refJabatan,2,FALSE),"yr","day")-CONVERT(DATEDIF(H162,NOW(),"y"),"yr","day")))),"Usia Salah"),"")</f>
        <v>46444.848911689813</v>
      </c>
      <c r="Q162" s="167" t="str">
        <f ca="1">IF(Table1[[#This Row],[TGL. PENSIUN (usia)]]&lt;&gt;0,TEXT(Table1[[#This Row],[TGL. PENSIUN (usia)]],"yyyy"),"")</f>
        <v>2027</v>
      </c>
      <c r="R162" s="166">
        <f ca="1">IF(AND(Table1[[#This Row],[TGL. PENSIUN (usia)]]&lt;&gt;"",Table1[[#This Row],[TGL. PENSIUN (usia)]]&lt;&gt;"USIA SALAH"),IF(tglAcuan&lt;&gt;0,(INT(CONVERT(VLOOKUP(Table1[[#This Row],[JABATAN]],tbl_refJabatan,2,FALSE),"yr","day")-CONVERT(DATEDIF(H162,tglAcuan,"y"),"yr","day"))),(INT(CONVERT(VLOOKUP(Table1[[#This Row],[JABATAN]],tbl_refJabatan,2,FALSE),"yr","day")-CONVERT(DATEDIF(H162,NOW(),"y"),"yr","day")))),"")</f>
        <v>1095</v>
      </c>
      <c r="S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Row],[JABATAN]],tbl_refJabatan,4,FALSE),"yr","day")-CONVERT(DATEDIF(H162,tglAcuan,"y"),"yr","day"))),(NOW()+(CONVERT(VLOOKUP(Table1[[#This Row],[JABATAN]],tbl_refJabatan,4,FALSE),"yr","day")-CONVERT(DATEDIF(H162,NOW(),"y"),"yr","day")))),"Usia Salah"),"")</f>
        <v>31834.848911689813</v>
      </c>
      <c r="T162" s="167" t="str">
        <f ca="1">IF(Table1[[#This Row],[TGL. PENSIUN ( usia )]]&lt;&gt;0,TEXT(Table1[[#This Row],[TGL. PENSIUN ( usia )]],"yyyy"),"")</f>
        <v>1987</v>
      </c>
      <c r="U162" s="166">
        <f ca="1">IF(AND(Table1[[#This Row],[TGL. PENSIUN (usia)]]&lt;&gt;"",Table1[[#This Row],[TGL. PENSIUN (usia)]]&lt;&gt;"USIA SALAH"),IF(tglAcuan&lt;&gt;0,(INT(CONVERT(VLOOKUP(Table1[[#This Row],[JABATAN]],tbl_refJabatan,4,FALSE),"yr","day")-CONVERT(DATEDIF(H162,tglAcuan,"y"),"yr","day"))),(INT(CONVERT(VLOOKUP(Table1[[#This Row],[JABATAN]],tbl_refJabatan,4,FALSE),"yr","day")-CONVERT(DATEDIF(H162,NOW(),"y"),"yr","day")))),"")</f>
        <v>-13515</v>
      </c>
      <c r="V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Row],[JABATAN]],tbl_refJabatan,6,FALSE),"yr","day")-CONVERT(DATEDIF(H162,tglAcuan,"y"),"yr","day"))),(NOW()+(CONVERT(VLOOKUP(Table1[[#This Row],[JABATAN]],tbl_refJabatan,6,FALSE),"yr","day")-CONVERT(DATEDIF(H162,NOW(),"y"),"yr","day")))),"Usia Salah"),"")</f>
        <v>24529.848911689813</v>
      </c>
      <c r="W162" s="167" t="str">
        <f ca="1">IF(Table1[[#This Row],[TGL.PENSIUN (usia)]]&lt;&gt;0,TEXT(Table1[[#This Row],[TGL.PENSIUN (usia)]],"yyyy"),"")</f>
        <v>1967</v>
      </c>
      <c r="X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Row],[JABATAN]],tbl_refJabatan,7,FALSE),"yr","day")-CONVERT(DATEDIF(M162,tglAcuan,"y"),"yr","day"))),(NOW()+(CONVERT(VLOOKUP(Table1[[#This Row],[JABATAN]],tbl_refJabatan,7,FALSE),"yr","day")-CONVERT(DATEDIF(M162,NOW(),"y"),"yr","day")))),"tgl SK salah"),"")</f>
        <v>65437.848911689813</v>
      </c>
      <c r="Y162" s="167" t="str">
        <f ca="1">IF(Table1[[#This Row],[TGL. PENSIUN (jabatan)]]&lt;&gt;0,TEXT(Table1[[#This Row],[TGL. PENSIUN (jabatan)]],"yyyy"),"")</f>
        <v>2079</v>
      </c>
      <c r="Z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Row],[JABATAN]],tbl_refJabatan,8,FALSE),"yr","day")-CONVERT(DATEDIF(H162,tglAcuan,"y"),"yr","day"))),(NOW()+(CONVERT(VLOOKUP(Table1[[#This Row],[JABATAN]],tbl_refJabatan,8,FALSE),"yr","day")-CONVERT(DATEDIF(H162,NOW(),"y"),"yr","day")))),"Usia Salah"),"")</f>
        <v>46444.848911689813</v>
      </c>
      <c r="AA162" s="167" t="str">
        <f ca="1">IF(Table1[[#This Row],[TGL.PENSIUN (usia )]]&lt;&gt;0,TEXT(Table1[[#This Row],[TGL.PENSIUN (usia )]],"yyyy"),"")</f>
        <v>2027</v>
      </c>
      <c r="AB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Row],[JABATAN]],tbl_refJabatan,9,FALSE),"yr","day")-CONVERT(DATEDIF(M162,tglAcuan,"y"),"yr","day"))),(NOW()+(CONVERT(VLOOKUP(Table1[[#This Row],[JABATAN]],tbl_refJabatan,9,FALSE),"yr","day")-CONVERT(DATEDIF(M162,NOW(),"y"),"yr","day")))),"tgl SK salah"),"")</f>
        <v>49001.598911689813</v>
      </c>
      <c r="AC162" s="167" t="str">
        <f ca="1">IF(Table1[[#This Row],[TGL. PENSIUN (jabatan )]]&lt;&gt;0,TEXT(Table1[[#This Row],[TGL. PENSIUN (jabatan )]],"yyyy"),"")</f>
        <v>2034</v>
      </c>
      <c r="AD1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" spans="1:30" s="53" customFormat="1" ht="21.75" customHeight="1" x14ac:dyDescent="0.25">
      <c r="A163" s="43">
        <f t="shared" si="4"/>
        <v>158</v>
      </c>
      <c r="B163" s="44" t="s">
        <v>37</v>
      </c>
      <c r="C163" s="44" t="s">
        <v>304</v>
      </c>
      <c r="D163" s="45" t="s">
        <v>63</v>
      </c>
      <c r="E163" s="59" t="s">
        <v>337</v>
      </c>
      <c r="F163" s="63" t="s">
        <v>41</v>
      </c>
      <c r="G163" s="63" t="s">
        <v>42</v>
      </c>
      <c r="H163" s="87" t="s">
        <v>338</v>
      </c>
      <c r="I163" s="45"/>
      <c r="J163" s="48"/>
      <c r="K163" s="63" t="s">
        <v>43</v>
      </c>
      <c r="L163" s="70" t="s">
        <v>339</v>
      </c>
      <c r="M163" s="93" t="s">
        <v>315</v>
      </c>
      <c r="N163" s="52" t="str">
        <f t="shared" ca="1" si="5"/>
        <v>43 Tahun 9 Bulan 12 hari</v>
      </c>
      <c r="O1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27 Hari </v>
      </c>
      <c r="P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Row],[JABATAN]],tbl_refJabatan,2,FALSE),"yr","day")-CONVERT(DATEDIF(H163,tglAcuan,"y"),"yr","day"))),(NOW()+(CONVERT(VLOOKUP(Table1[[#This Row],[JABATAN]],tbl_refJabatan,2,FALSE),"yr","day")-CONVERT(DATEDIF(H163,NOW(),"y"),"yr","day")))),"Usia Salah"),"")</f>
        <v>51558.348911689813</v>
      </c>
      <c r="Q163" s="167" t="str">
        <f ca="1">IF(Table1[[#This Row],[TGL. PENSIUN (usia)]]&lt;&gt;0,TEXT(Table1[[#This Row],[TGL. PENSIUN (usia)]],"yyyy"),"")</f>
        <v>2041</v>
      </c>
      <c r="R163" s="166">
        <f ca="1">IF(AND(Table1[[#This Row],[TGL. PENSIUN (usia)]]&lt;&gt;"",Table1[[#This Row],[TGL. PENSIUN (usia)]]&lt;&gt;"USIA SALAH"),IF(tglAcuan&lt;&gt;0,(INT(CONVERT(VLOOKUP(Table1[[#This Row],[JABATAN]],tbl_refJabatan,2,FALSE),"yr","day")-CONVERT(DATEDIF(H163,tglAcuan,"y"),"yr","day"))),(INT(CONVERT(VLOOKUP(Table1[[#This Row],[JABATAN]],tbl_refJabatan,2,FALSE),"yr","day")-CONVERT(DATEDIF(H163,NOW(),"y"),"yr","day")))),"")</f>
        <v>6209</v>
      </c>
      <c r="S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Row],[JABATAN]],tbl_refJabatan,4,FALSE),"yr","day")-CONVERT(DATEDIF(H163,tglAcuan,"y"),"yr","day"))),(NOW()+(CONVERT(VLOOKUP(Table1[[#This Row],[JABATAN]],tbl_refJabatan,4,FALSE),"yr","day")-CONVERT(DATEDIF(H163,NOW(),"y"),"yr","day")))),"Usia Salah"),"")</f>
        <v>36948.348911689813</v>
      </c>
      <c r="T163" s="167" t="str">
        <f ca="1">IF(Table1[[#This Row],[TGL. PENSIUN ( usia )]]&lt;&gt;0,TEXT(Table1[[#This Row],[TGL. PENSIUN ( usia )]],"yyyy"),"")</f>
        <v>2001</v>
      </c>
      <c r="U163" s="166">
        <f ca="1">IF(AND(Table1[[#This Row],[TGL. PENSIUN (usia)]]&lt;&gt;"",Table1[[#This Row],[TGL. PENSIUN (usia)]]&lt;&gt;"USIA SALAH"),IF(tglAcuan&lt;&gt;0,(INT(CONVERT(VLOOKUP(Table1[[#This Row],[JABATAN]],tbl_refJabatan,4,FALSE),"yr","day")-CONVERT(DATEDIF(H163,tglAcuan,"y"),"yr","day"))),(INT(CONVERT(VLOOKUP(Table1[[#This Row],[JABATAN]],tbl_refJabatan,4,FALSE),"yr","day")-CONVERT(DATEDIF(H163,NOW(),"y"),"yr","day")))),"")</f>
        <v>-8401</v>
      </c>
      <c r="V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Row],[JABATAN]],tbl_refJabatan,6,FALSE),"yr","day")-CONVERT(DATEDIF(H163,tglAcuan,"y"),"yr","day"))),(NOW()+(CONVERT(VLOOKUP(Table1[[#This Row],[JABATAN]],tbl_refJabatan,6,FALSE),"yr","day")-CONVERT(DATEDIF(H163,NOW(),"y"),"yr","day")))),"Usia Salah"),"")</f>
        <v>29643.348911689813</v>
      </c>
      <c r="W163" s="167" t="str">
        <f ca="1">IF(Table1[[#This Row],[TGL.PENSIUN (usia)]]&lt;&gt;0,TEXT(Table1[[#This Row],[TGL.PENSIUN (usia)]],"yyyy"),"")</f>
        <v>1981</v>
      </c>
      <c r="X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Row],[JABATAN]],tbl_refJabatan,7,FALSE),"yr","day")-CONVERT(DATEDIF(M163,tglAcuan,"y"),"yr","day"))),(NOW()+(CONVERT(VLOOKUP(Table1[[#This Row],[JABATAN]],tbl_refJabatan,7,FALSE),"yr","day")-CONVERT(DATEDIF(M163,NOW(),"y"),"yr","day")))),"tgl SK salah"),"")</f>
        <v>66533.598911689813</v>
      </c>
      <c r="Y163" s="167" t="str">
        <f ca="1">IF(Table1[[#This Row],[TGL. PENSIUN (jabatan)]]&lt;&gt;0,TEXT(Table1[[#This Row],[TGL. PENSIUN (jabatan)]],"yyyy"),"")</f>
        <v>2082</v>
      </c>
      <c r="Z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Row],[JABATAN]],tbl_refJabatan,8,FALSE),"yr","day")-CONVERT(DATEDIF(H163,tglAcuan,"y"),"yr","day"))),(NOW()+(CONVERT(VLOOKUP(Table1[[#This Row],[JABATAN]],tbl_refJabatan,8,FALSE),"yr","day")-CONVERT(DATEDIF(H163,NOW(),"y"),"yr","day")))),"Usia Salah"),"")</f>
        <v>51558.348911689813</v>
      </c>
      <c r="AA163" s="167" t="str">
        <f ca="1">IF(Table1[[#This Row],[TGL.PENSIUN (usia )]]&lt;&gt;0,TEXT(Table1[[#This Row],[TGL.PENSIUN (usia )]],"yyyy"),"")</f>
        <v>2041</v>
      </c>
      <c r="AB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Row],[JABATAN]],tbl_refJabatan,9,FALSE),"yr","day")-CONVERT(DATEDIF(M163,tglAcuan,"y"),"yr","day"))),(NOW()+(CONVERT(VLOOKUP(Table1[[#This Row],[JABATAN]],tbl_refJabatan,9,FALSE),"yr","day")-CONVERT(DATEDIF(M163,NOW(),"y"),"yr","day")))),"tgl SK salah"),"")</f>
        <v>50097.348911689813</v>
      </c>
      <c r="AC163" s="167" t="str">
        <f ca="1">IF(Table1[[#This Row],[TGL. PENSIUN (jabatan )]]&lt;&gt;0,TEXT(Table1[[#This Row],[TGL. PENSIUN (jabatan )]],"yyyy"),"")</f>
        <v>2037</v>
      </c>
      <c r="AD1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" spans="1:30" s="53" customFormat="1" ht="21.75" customHeight="1" x14ac:dyDescent="0.25">
      <c r="A164" s="43">
        <f t="shared" si="4"/>
        <v>159</v>
      </c>
      <c r="B164" s="44" t="s">
        <v>37</v>
      </c>
      <c r="C164" s="44" t="s">
        <v>304</v>
      </c>
      <c r="D164" s="45" t="s">
        <v>63</v>
      </c>
      <c r="E164" s="59" t="s">
        <v>340</v>
      </c>
      <c r="F164" s="63" t="s">
        <v>50</v>
      </c>
      <c r="G164" s="63" t="s">
        <v>42</v>
      </c>
      <c r="H164" s="87" t="s">
        <v>341</v>
      </c>
      <c r="I164" s="45"/>
      <c r="J164" s="48"/>
      <c r="K164" s="63" t="s">
        <v>43</v>
      </c>
      <c r="L164" s="70" t="s">
        <v>342</v>
      </c>
      <c r="M164" s="85">
        <v>39440</v>
      </c>
      <c r="N164" s="52" t="str">
        <f t="shared" ca="1" si="5"/>
        <v>44 Tahun 11 Bulan 18 hari</v>
      </c>
      <c r="O1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2 Bulan 3 Hari </v>
      </c>
      <c r="P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Row],[JABATAN]],tbl_refJabatan,2,FALSE),"yr","day")-CONVERT(DATEDIF(H164,tglAcuan,"y"),"yr","day"))),(NOW()+(CONVERT(VLOOKUP(Table1[[#This Row],[JABATAN]],tbl_refJabatan,2,FALSE),"yr","day")-CONVERT(DATEDIF(H164,NOW(),"y"),"yr","day")))),"Usia Salah"),"")</f>
        <v>51193.098911689813</v>
      </c>
      <c r="Q164" s="167" t="str">
        <f ca="1">IF(Table1[[#This Row],[TGL. PENSIUN (usia)]]&lt;&gt;0,TEXT(Table1[[#This Row],[TGL. PENSIUN (usia)]],"yyyy"),"")</f>
        <v>2040</v>
      </c>
      <c r="R164" s="166">
        <f ca="1">IF(AND(Table1[[#This Row],[TGL. PENSIUN (usia)]]&lt;&gt;"",Table1[[#This Row],[TGL. PENSIUN (usia)]]&lt;&gt;"USIA SALAH"),IF(tglAcuan&lt;&gt;0,(INT(CONVERT(VLOOKUP(Table1[[#This Row],[JABATAN]],tbl_refJabatan,2,FALSE),"yr","day")-CONVERT(DATEDIF(H164,tglAcuan,"y"),"yr","day"))),(INT(CONVERT(VLOOKUP(Table1[[#This Row],[JABATAN]],tbl_refJabatan,2,FALSE),"yr","day")-CONVERT(DATEDIF(H164,NOW(),"y"),"yr","day")))),"")</f>
        <v>5844</v>
      </c>
      <c r="S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Row],[JABATAN]],tbl_refJabatan,4,FALSE),"yr","day")-CONVERT(DATEDIF(H164,tglAcuan,"y"),"yr","day"))),(NOW()+(CONVERT(VLOOKUP(Table1[[#This Row],[JABATAN]],tbl_refJabatan,4,FALSE),"yr","day")-CONVERT(DATEDIF(H164,NOW(),"y"),"yr","day")))),"Usia Salah"),"")</f>
        <v>36583.098911689813</v>
      </c>
      <c r="T164" s="167" t="str">
        <f ca="1">IF(Table1[[#This Row],[TGL. PENSIUN ( usia )]]&lt;&gt;0,TEXT(Table1[[#This Row],[TGL. PENSIUN ( usia )]],"yyyy"),"")</f>
        <v>2000</v>
      </c>
      <c r="U164" s="166">
        <f ca="1">IF(AND(Table1[[#This Row],[TGL. PENSIUN (usia)]]&lt;&gt;"",Table1[[#This Row],[TGL. PENSIUN (usia)]]&lt;&gt;"USIA SALAH"),IF(tglAcuan&lt;&gt;0,(INT(CONVERT(VLOOKUP(Table1[[#This Row],[JABATAN]],tbl_refJabatan,4,FALSE),"yr","day")-CONVERT(DATEDIF(H164,tglAcuan,"y"),"yr","day"))),(INT(CONVERT(VLOOKUP(Table1[[#This Row],[JABATAN]],tbl_refJabatan,4,FALSE),"yr","day")-CONVERT(DATEDIF(H164,NOW(),"y"),"yr","day")))),"")</f>
        <v>-8766</v>
      </c>
      <c r="V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Row],[JABATAN]],tbl_refJabatan,6,FALSE),"yr","day")-CONVERT(DATEDIF(H164,tglAcuan,"y"),"yr","day"))),(NOW()+(CONVERT(VLOOKUP(Table1[[#This Row],[JABATAN]],tbl_refJabatan,6,FALSE),"yr","day")-CONVERT(DATEDIF(H164,NOW(),"y"),"yr","day")))),"Usia Salah"),"")</f>
        <v>29278.098911689813</v>
      </c>
      <c r="W164" s="167" t="str">
        <f ca="1">IF(Table1[[#This Row],[TGL.PENSIUN (usia)]]&lt;&gt;0,TEXT(Table1[[#This Row],[TGL.PENSIUN (usia)]],"yyyy"),"")</f>
        <v>1980</v>
      </c>
      <c r="X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Row],[JABATAN]],tbl_refJabatan,7,FALSE),"yr","day")-CONVERT(DATEDIF(M164,tglAcuan,"y"),"yr","day"))),(NOW()+(CONVERT(VLOOKUP(Table1[[#This Row],[JABATAN]],tbl_refJabatan,7,FALSE),"yr","day")-CONVERT(DATEDIF(M164,NOW(),"y"),"yr","day")))),"tgl SK salah"),"")</f>
        <v>61420.098911689813</v>
      </c>
      <c r="Y164" s="167" t="str">
        <f ca="1">IF(Table1[[#This Row],[TGL. PENSIUN (jabatan)]]&lt;&gt;0,TEXT(Table1[[#This Row],[TGL. PENSIUN (jabatan)]],"yyyy"),"")</f>
        <v>2068</v>
      </c>
      <c r="Z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Row],[JABATAN]],tbl_refJabatan,8,FALSE),"yr","day")-CONVERT(DATEDIF(H164,tglAcuan,"y"),"yr","day"))),(NOW()+(CONVERT(VLOOKUP(Table1[[#This Row],[JABATAN]],tbl_refJabatan,8,FALSE),"yr","day")-CONVERT(DATEDIF(H164,NOW(),"y"),"yr","day")))),"Usia Salah"),"")</f>
        <v>51193.098911689813</v>
      </c>
      <c r="AA164" s="167" t="str">
        <f ca="1">IF(Table1[[#This Row],[TGL.PENSIUN (usia )]]&lt;&gt;0,TEXT(Table1[[#This Row],[TGL.PENSIUN (usia )]],"yyyy"),"")</f>
        <v>2040</v>
      </c>
      <c r="AB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Row],[JABATAN]],tbl_refJabatan,9,FALSE),"yr","day")-CONVERT(DATEDIF(M164,tglAcuan,"y"),"yr","day"))),(NOW()+(CONVERT(VLOOKUP(Table1[[#This Row],[JABATAN]],tbl_refJabatan,9,FALSE),"yr","day")-CONVERT(DATEDIF(M164,NOW(),"y"),"yr","day")))),"tgl SK salah"),"")</f>
        <v>44983.848911689813</v>
      </c>
      <c r="AC164" s="167" t="str">
        <f ca="1">IF(Table1[[#This Row],[TGL. PENSIUN (jabatan )]]&lt;&gt;0,TEXT(Table1[[#This Row],[TGL. PENSIUN (jabatan )]],"yyyy"),"")</f>
        <v>2023</v>
      </c>
      <c r="AD1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" spans="1:30" s="53" customFormat="1" ht="21.75" customHeight="1" x14ac:dyDescent="0.25">
      <c r="A165" s="43">
        <f t="shared" si="4"/>
        <v>160</v>
      </c>
      <c r="B165" s="44" t="s">
        <v>37</v>
      </c>
      <c r="C165" s="44" t="s">
        <v>304</v>
      </c>
      <c r="D165" s="45" t="s">
        <v>63</v>
      </c>
      <c r="E165" s="59" t="s">
        <v>343</v>
      </c>
      <c r="F165" s="63" t="s">
        <v>41</v>
      </c>
      <c r="G165" s="63" t="s">
        <v>42</v>
      </c>
      <c r="H165" s="87" t="s">
        <v>344</v>
      </c>
      <c r="I165" s="45"/>
      <c r="J165" s="48"/>
      <c r="K165" s="63" t="s">
        <v>43</v>
      </c>
      <c r="L165" s="70" t="s">
        <v>345</v>
      </c>
      <c r="M165" s="85">
        <v>40170</v>
      </c>
      <c r="N165" s="52" t="str">
        <f t="shared" ca="1" si="5"/>
        <v>56 Tahun 0 Bulan 27 hari</v>
      </c>
      <c r="O1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2 Bulan 4 Hari </v>
      </c>
      <c r="P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Row],[JABATAN]],tbl_refJabatan,2,FALSE),"yr","day")-CONVERT(DATEDIF(H165,tglAcuan,"y"),"yr","day"))),(NOW()+(CONVERT(VLOOKUP(Table1[[#This Row],[JABATAN]],tbl_refJabatan,2,FALSE),"yr","day")-CONVERT(DATEDIF(H165,NOW(),"y"),"yr","day")))),"Usia Salah"),"")</f>
        <v>46810.098911689813</v>
      </c>
      <c r="Q165" s="167" t="str">
        <f ca="1">IF(Table1[[#This Row],[TGL. PENSIUN (usia)]]&lt;&gt;0,TEXT(Table1[[#This Row],[TGL. PENSIUN (usia)]],"yyyy"),"")</f>
        <v>2028</v>
      </c>
      <c r="R165" s="166">
        <f ca="1">IF(AND(Table1[[#This Row],[TGL. PENSIUN (usia)]]&lt;&gt;"",Table1[[#This Row],[TGL. PENSIUN (usia)]]&lt;&gt;"USIA SALAH"),IF(tglAcuan&lt;&gt;0,(INT(CONVERT(VLOOKUP(Table1[[#This Row],[JABATAN]],tbl_refJabatan,2,FALSE),"yr","day")-CONVERT(DATEDIF(H165,tglAcuan,"y"),"yr","day"))),(INT(CONVERT(VLOOKUP(Table1[[#This Row],[JABATAN]],tbl_refJabatan,2,FALSE),"yr","day")-CONVERT(DATEDIF(H165,NOW(),"y"),"yr","day")))),"")</f>
        <v>1461</v>
      </c>
      <c r="S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Row],[JABATAN]],tbl_refJabatan,4,FALSE),"yr","day")-CONVERT(DATEDIF(H165,tglAcuan,"y"),"yr","day"))),(NOW()+(CONVERT(VLOOKUP(Table1[[#This Row],[JABATAN]],tbl_refJabatan,4,FALSE),"yr","day")-CONVERT(DATEDIF(H165,NOW(),"y"),"yr","day")))),"Usia Salah"),"")</f>
        <v>32200.098911689813</v>
      </c>
      <c r="T165" s="167" t="str">
        <f ca="1">IF(Table1[[#This Row],[TGL. PENSIUN ( usia )]]&lt;&gt;0,TEXT(Table1[[#This Row],[TGL. PENSIUN ( usia )]],"yyyy"),"")</f>
        <v>1988</v>
      </c>
      <c r="U165" s="166">
        <f ca="1">IF(AND(Table1[[#This Row],[TGL. PENSIUN (usia)]]&lt;&gt;"",Table1[[#This Row],[TGL. PENSIUN (usia)]]&lt;&gt;"USIA SALAH"),IF(tglAcuan&lt;&gt;0,(INT(CONVERT(VLOOKUP(Table1[[#This Row],[JABATAN]],tbl_refJabatan,4,FALSE),"yr","day")-CONVERT(DATEDIF(H165,tglAcuan,"y"),"yr","day"))),(INT(CONVERT(VLOOKUP(Table1[[#This Row],[JABATAN]],tbl_refJabatan,4,FALSE),"yr","day")-CONVERT(DATEDIF(H165,NOW(),"y"),"yr","day")))),"")</f>
        <v>-13149</v>
      </c>
      <c r="V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Row],[JABATAN]],tbl_refJabatan,6,FALSE),"yr","day")-CONVERT(DATEDIF(H165,tglAcuan,"y"),"yr","day"))),(NOW()+(CONVERT(VLOOKUP(Table1[[#This Row],[JABATAN]],tbl_refJabatan,6,FALSE),"yr","day")-CONVERT(DATEDIF(H165,NOW(),"y"),"yr","day")))),"Usia Salah"),"")</f>
        <v>24895.098911689813</v>
      </c>
      <c r="W165" s="167" t="str">
        <f ca="1">IF(Table1[[#This Row],[TGL.PENSIUN (usia)]]&lt;&gt;0,TEXT(Table1[[#This Row],[TGL.PENSIUN (usia)]],"yyyy"),"")</f>
        <v>1968</v>
      </c>
      <c r="X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Row],[JABATAN]],tbl_refJabatan,7,FALSE),"yr","day")-CONVERT(DATEDIF(M165,tglAcuan,"y"),"yr","day"))),(NOW()+(CONVERT(VLOOKUP(Table1[[#This Row],[JABATAN]],tbl_refJabatan,7,FALSE),"yr","day")-CONVERT(DATEDIF(M165,NOW(),"y"),"yr","day")))),"tgl SK salah"),"")</f>
        <v>62150.598911689813</v>
      </c>
      <c r="Y165" s="167" t="str">
        <f ca="1">IF(Table1[[#This Row],[TGL. PENSIUN (jabatan)]]&lt;&gt;0,TEXT(Table1[[#This Row],[TGL. PENSIUN (jabatan)]],"yyyy"),"")</f>
        <v>2070</v>
      </c>
      <c r="Z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Row],[JABATAN]],tbl_refJabatan,8,FALSE),"yr","day")-CONVERT(DATEDIF(H165,tglAcuan,"y"),"yr","day"))),(NOW()+(CONVERT(VLOOKUP(Table1[[#This Row],[JABATAN]],tbl_refJabatan,8,FALSE),"yr","day")-CONVERT(DATEDIF(H165,NOW(),"y"),"yr","day")))),"Usia Salah"),"")</f>
        <v>46810.098911689813</v>
      </c>
      <c r="AA165" s="167" t="str">
        <f ca="1">IF(Table1[[#This Row],[TGL.PENSIUN (usia )]]&lt;&gt;0,TEXT(Table1[[#This Row],[TGL.PENSIUN (usia )]],"yyyy"),"")</f>
        <v>2028</v>
      </c>
      <c r="AB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Row],[JABATAN]],tbl_refJabatan,9,FALSE),"yr","day")-CONVERT(DATEDIF(M165,tglAcuan,"y"),"yr","day"))),(NOW()+(CONVERT(VLOOKUP(Table1[[#This Row],[JABATAN]],tbl_refJabatan,9,FALSE),"yr","day")-CONVERT(DATEDIF(M165,NOW(),"y"),"yr","day")))),"tgl SK salah"),"")</f>
        <v>45714.348911689813</v>
      </c>
      <c r="AC165" s="167" t="str">
        <f ca="1">IF(Table1[[#This Row],[TGL. PENSIUN (jabatan )]]&lt;&gt;0,TEXT(Table1[[#This Row],[TGL. PENSIUN (jabatan )]],"yyyy"),"")</f>
        <v>2025</v>
      </c>
      <c r="AD1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" spans="1:30" s="53" customFormat="1" ht="21.75" customHeight="1" x14ac:dyDescent="0.25">
      <c r="A166" s="43">
        <f t="shared" si="4"/>
        <v>161</v>
      </c>
      <c r="B166" s="44" t="s">
        <v>37</v>
      </c>
      <c r="C166" s="44" t="s">
        <v>304</v>
      </c>
      <c r="D166" s="45" t="s">
        <v>63</v>
      </c>
      <c r="E166" s="59" t="s">
        <v>346</v>
      </c>
      <c r="F166" s="63" t="s">
        <v>41</v>
      </c>
      <c r="G166" s="63" t="s">
        <v>42</v>
      </c>
      <c r="H166" s="87" t="s">
        <v>347</v>
      </c>
      <c r="I166" s="45"/>
      <c r="J166" s="48"/>
      <c r="K166" s="63" t="s">
        <v>43</v>
      </c>
      <c r="L166" s="70" t="s">
        <v>348</v>
      </c>
      <c r="M166" s="85">
        <v>43459</v>
      </c>
      <c r="N166" s="52" t="str">
        <f t="shared" ca="1" si="5"/>
        <v>60 Tahun 4 Bulan 22 hari</v>
      </c>
      <c r="O1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Row],[JABATAN]],tbl_refJabatan,2,FALSE),"yr","day")-CONVERT(DATEDIF(H166,tglAcuan,"y"),"yr","day"))),(NOW()+(CONVERT(VLOOKUP(Table1[[#This Row],[JABATAN]],tbl_refJabatan,2,FALSE),"yr","day")-CONVERT(DATEDIF(H166,NOW(),"y"),"yr","day")))),"Usia Salah"),"")</f>
        <v>45349.098911689813</v>
      </c>
      <c r="Q166" s="167" t="str">
        <f ca="1">IF(Table1[[#This Row],[TGL. PENSIUN (usia)]]&lt;&gt;0,TEXT(Table1[[#This Row],[TGL. PENSIUN (usia)]],"yyyy"),"")</f>
        <v>2024</v>
      </c>
      <c r="R166" s="166">
        <f ca="1">IF(AND(Table1[[#This Row],[TGL. PENSIUN (usia)]]&lt;&gt;"",Table1[[#This Row],[TGL. PENSIUN (usia)]]&lt;&gt;"USIA SALAH"),IF(tglAcuan&lt;&gt;0,(INT(CONVERT(VLOOKUP(Table1[[#This Row],[JABATAN]],tbl_refJabatan,2,FALSE),"yr","day")-CONVERT(DATEDIF(H166,tglAcuan,"y"),"yr","day"))),(INT(CONVERT(VLOOKUP(Table1[[#This Row],[JABATAN]],tbl_refJabatan,2,FALSE),"yr","day")-CONVERT(DATEDIF(H166,NOW(),"y"),"yr","day")))),"")</f>
        <v>0</v>
      </c>
      <c r="S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Row],[JABATAN]],tbl_refJabatan,4,FALSE),"yr","day")-CONVERT(DATEDIF(H166,tglAcuan,"y"),"yr","day"))),(NOW()+(CONVERT(VLOOKUP(Table1[[#This Row],[JABATAN]],tbl_refJabatan,4,FALSE),"yr","day")-CONVERT(DATEDIF(H166,NOW(),"y"),"yr","day")))),"Usia Salah"),"")</f>
        <v>30739.098911689813</v>
      </c>
      <c r="T166" s="167" t="str">
        <f ca="1">IF(Table1[[#This Row],[TGL. PENSIUN ( usia )]]&lt;&gt;0,TEXT(Table1[[#This Row],[TGL. PENSIUN ( usia )]],"yyyy"),"")</f>
        <v>1984</v>
      </c>
      <c r="U166" s="166">
        <f ca="1">IF(AND(Table1[[#This Row],[TGL. PENSIUN (usia)]]&lt;&gt;"",Table1[[#This Row],[TGL. PENSIUN (usia)]]&lt;&gt;"USIA SALAH"),IF(tglAcuan&lt;&gt;0,(INT(CONVERT(VLOOKUP(Table1[[#This Row],[JABATAN]],tbl_refJabatan,4,FALSE),"yr","day")-CONVERT(DATEDIF(H166,tglAcuan,"y"),"yr","day"))),(INT(CONVERT(VLOOKUP(Table1[[#This Row],[JABATAN]],tbl_refJabatan,4,FALSE),"yr","day")-CONVERT(DATEDIF(H166,NOW(),"y"),"yr","day")))),"")</f>
        <v>-14610</v>
      </c>
      <c r="V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Row],[JABATAN]],tbl_refJabatan,6,FALSE),"yr","day")-CONVERT(DATEDIF(H166,tglAcuan,"y"),"yr","day"))),(NOW()+(CONVERT(VLOOKUP(Table1[[#This Row],[JABATAN]],tbl_refJabatan,6,FALSE),"yr","day")-CONVERT(DATEDIF(H166,NOW(),"y"),"yr","day")))),"Usia Salah"),"")</f>
        <v>23434.098911689813</v>
      </c>
      <c r="W166" s="167" t="str">
        <f ca="1">IF(Table1[[#This Row],[TGL.PENSIUN (usia)]]&lt;&gt;0,TEXT(Table1[[#This Row],[TGL.PENSIUN (usia)]],"yyyy"),"")</f>
        <v>1964</v>
      </c>
      <c r="X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Row],[JABATAN]],tbl_refJabatan,7,FALSE),"yr","day")-CONVERT(DATEDIF(M166,tglAcuan,"y"),"yr","day"))),(NOW()+(CONVERT(VLOOKUP(Table1[[#This Row],[JABATAN]],tbl_refJabatan,7,FALSE),"yr","day")-CONVERT(DATEDIF(M166,NOW(),"y"),"yr","day")))),"tgl SK salah"),"")</f>
        <v>65437.848911689813</v>
      </c>
      <c r="Y166" s="167" t="str">
        <f ca="1">IF(Table1[[#This Row],[TGL. PENSIUN (jabatan)]]&lt;&gt;0,TEXT(Table1[[#This Row],[TGL. PENSIUN (jabatan)]],"yyyy"),"")</f>
        <v>2079</v>
      </c>
      <c r="Z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Row],[JABATAN]],tbl_refJabatan,8,FALSE),"yr","day")-CONVERT(DATEDIF(H166,tglAcuan,"y"),"yr","day"))),(NOW()+(CONVERT(VLOOKUP(Table1[[#This Row],[JABATAN]],tbl_refJabatan,8,FALSE),"yr","day")-CONVERT(DATEDIF(H166,NOW(),"y"),"yr","day")))),"Usia Salah"),"")</f>
        <v>45349.098911689813</v>
      </c>
      <c r="AA166" s="167" t="str">
        <f ca="1">IF(Table1[[#This Row],[TGL.PENSIUN (usia )]]&lt;&gt;0,TEXT(Table1[[#This Row],[TGL.PENSIUN (usia )]],"yyyy"),"")</f>
        <v>2024</v>
      </c>
      <c r="AB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Row],[JABATAN]],tbl_refJabatan,9,FALSE),"yr","day")-CONVERT(DATEDIF(M166,tglAcuan,"y"),"yr","day"))),(NOW()+(CONVERT(VLOOKUP(Table1[[#This Row],[JABATAN]],tbl_refJabatan,9,FALSE),"yr","day")-CONVERT(DATEDIF(M166,NOW(),"y"),"yr","day")))),"tgl SK salah"),"")</f>
        <v>49001.598911689813</v>
      </c>
      <c r="AC166" s="167" t="str">
        <f ca="1">IF(Table1[[#This Row],[TGL. PENSIUN (jabatan )]]&lt;&gt;0,TEXT(Table1[[#This Row],[TGL. PENSIUN (jabatan )]],"yyyy"),"")</f>
        <v>2034</v>
      </c>
      <c r="AD1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7" spans="1:30" s="53" customFormat="1" ht="21.75" customHeight="1" x14ac:dyDescent="0.25">
      <c r="A167" s="43">
        <f t="shared" si="4"/>
        <v>162</v>
      </c>
      <c r="B167" s="44" t="s">
        <v>37</v>
      </c>
      <c r="C167" s="44" t="s">
        <v>304</v>
      </c>
      <c r="D167" s="45" t="s">
        <v>63</v>
      </c>
      <c r="E167" s="59" t="s">
        <v>156</v>
      </c>
      <c r="F167" s="63" t="s">
        <v>41</v>
      </c>
      <c r="G167" s="63" t="s">
        <v>42</v>
      </c>
      <c r="H167" s="87" t="s">
        <v>349</v>
      </c>
      <c r="I167" s="45"/>
      <c r="J167" s="48"/>
      <c r="K167" s="63" t="s">
        <v>43</v>
      </c>
      <c r="L167" s="70" t="s">
        <v>350</v>
      </c>
      <c r="M167" s="85">
        <v>40875</v>
      </c>
      <c r="N167" s="52" t="str">
        <f t="shared" ca="1" si="5"/>
        <v>56 Tahun 7 Bulan 16 hari</v>
      </c>
      <c r="O1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30 Hari </v>
      </c>
      <c r="P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Row],[JABATAN]],tbl_refJabatan,2,FALSE),"yr","day")-CONVERT(DATEDIF(H167,tglAcuan,"y"),"yr","day"))),(NOW()+(CONVERT(VLOOKUP(Table1[[#This Row],[JABATAN]],tbl_refJabatan,2,FALSE),"yr","day")-CONVERT(DATEDIF(H167,NOW(),"y"),"yr","day")))),"Usia Salah"),"")</f>
        <v>46810.098911689813</v>
      </c>
      <c r="Q167" s="167" t="str">
        <f ca="1">IF(Table1[[#This Row],[TGL. PENSIUN (usia)]]&lt;&gt;0,TEXT(Table1[[#This Row],[TGL. PENSIUN (usia)]],"yyyy"),"")</f>
        <v>2028</v>
      </c>
      <c r="R167" s="166">
        <f ca="1">IF(AND(Table1[[#This Row],[TGL. PENSIUN (usia)]]&lt;&gt;"",Table1[[#This Row],[TGL. PENSIUN (usia)]]&lt;&gt;"USIA SALAH"),IF(tglAcuan&lt;&gt;0,(INT(CONVERT(VLOOKUP(Table1[[#This Row],[JABATAN]],tbl_refJabatan,2,FALSE),"yr","day")-CONVERT(DATEDIF(H167,tglAcuan,"y"),"yr","day"))),(INT(CONVERT(VLOOKUP(Table1[[#This Row],[JABATAN]],tbl_refJabatan,2,FALSE),"yr","day")-CONVERT(DATEDIF(H167,NOW(),"y"),"yr","day")))),"")</f>
        <v>1461</v>
      </c>
      <c r="S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Row],[JABATAN]],tbl_refJabatan,4,FALSE),"yr","day")-CONVERT(DATEDIF(H167,tglAcuan,"y"),"yr","day"))),(NOW()+(CONVERT(VLOOKUP(Table1[[#This Row],[JABATAN]],tbl_refJabatan,4,FALSE),"yr","day")-CONVERT(DATEDIF(H167,NOW(),"y"),"yr","day")))),"Usia Salah"),"")</f>
        <v>32200.098911689813</v>
      </c>
      <c r="T167" s="167" t="str">
        <f ca="1">IF(Table1[[#This Row],[TGL. PENSIUN ( usia )]]&lt;&gt;0,TEXT(Table1[[#This Row],[TGL. PENSIUN ( usia )]],"yyyy"),"")</f>
        <v>1988</v>
      </c>
      <c r="U167" s="166">
        <f ca="1">IF(AND(Table1[[#This Row],[TGL. PENSIUN (usia)]]&lt;&gt;"",Table1[[#This Row],[TGL. PENSIUN (usia)]]&lt;&gt;"USIA SALAH"),IF(tglAcuan&lt;&gt;0,(INT(CONVERT(VLOOKUP(Table1[[#This Row],[JABATAN]],tbl_refJabatan,4,FALSE),"yr","day")-CONVERT(DATEDIF(H167,tglAcuan,"y"),"yr","day"))),(INT(CONVERT(VLOOKUP(Table1[[#This Row],[JABATAN]],tbl_refJabatan,4,FALSE),"yr","day")-CONVERT(DATEDIF(H167,NOW(),"y"),"yr","day")))),"")</f>
        <v>-13149</v>
      </c>
      <c r="V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Row],[JABATAN]],tbl_refJabatan,6,FALSE),"yr","day")-CONVERT(DATEDIF(H167,tglAcuan,"y"),"yr","day"))),(NOW()+(CONVERT(VLOOKUP(Table1[[#This Row],[JABATAN]],tbl_refJabatan,6,FALSE),"yr","day")-CONVERT(DATEDIF(H167,NOW(),"y"),"yr","day")))),"Usia Salah"),"")</f>
        <v>24895.098911689813</v>
      </c>
      <c r="W167" s="167" t="str">
        <f ca="1">IF(Table1[[#This Row],[TGL.PENSIUN (usia)]]&lt;&gt;0,TEXT(Table1[[#This Row],[TGL.PENSIUN (usia)]],"yyyy"),"")</f>
        <v>1968</v>
      </c>
      <c r="X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Row],[JABATAN]],tbl_refJabatan,7,FALSE),"yr","day")-CONVERT(DATEDIF(M167,tglAcuan,"y"),"yr","day"))),(NOW()+(CONVERT(VLOOKUP(Table1[[#This Row],[JABATAN]],tbl_refJabatan,7,FALSE),"yr","day")-CONVERT(DATEDIF(M167,NOW(),"y"),"yr","day")))),"tgl SK salah"),"")</f>
        <v>62881.098911689813</v>
      </c>
      <c r="Y167" s="167" t="str">
        <f ca="1">IF(Table1[[#This Row],[TGL. PENSIUN (jabatan)]]&lt;&gt;0,TEXT(Table1[[#This Row],[TGL. PENSIUN (jabatan)]],"yyyy"),"")</f>
        <v>2072</v>
      </c>
      <c r="Z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Row],[JABATAN]],tbl_refJabatan,8,FALSE),"yr","day")-CONVERT(DATEDIF(H167,tglAcuan,"y"),"yr","day"))),(NOW()+(CONVERT(VLOOKUP(Table1[[#This Row],[JABATAN]],tbl_refJabatan,8,FALSE),"yr","day")-CONVERT(DATEDIF(H167,NOW(),"y"),"yr","day")))),"Usia Salah"),"")</f>
        <v>46810.098911689813</v>
      </c>
      <c r="AA167" s="167" t="str">
        <f ca="1">IF(Table1[[#This Row],[TGL.PENSIUN (usia )]]&lt;&gt;0,TEXT(Table1[[#This Row],[TGL.PENSIUN (usia )]],"yyyy"),"")</f>
        <v>2028</v>
      </c>
      <c r="AB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Row],[JABATAN]],tbl_refJabatan,9,FALSE),"yr","day")-CONVERT(DATEDIF(M167,tglAcuan,"y"),"yr","day"))),(NOW()+(CONVERT(VLOOKUP(Table1[[#This Row],[JABATAN]],tbl_refJabatan,9,FALSE),"yr","day")-CONVERT(DATEDIF(M167,NOW(),"y"),"yr","day")))),"tgl SK salah"),"")</f>
        <v>46444.848911689813</v>
      </c>
      <c r="AC167" s="167" t="str">
        <f ca="1">IF(Table1[[#This Row],[TGL. PENSIUN (jabatan )]]&lt;&gt;0,TEXT(Table1[[#This Row],[TGL. PENSIUN (jabatan )]],"yyyy"),"")</f>
        <v>2027</v>
      </c>
      <c r="AD1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" spans="1:30" s="53" customFormat="1" ht="21.75" customHeight="1" x14ac:dyDescent="0.25">
      <c r="A168" s="43">
        <f t="shared" si="4"/>
        <v>163</v>
      </c>
      <c r="B168" s="44" t="s">
        <v>37</v>
      </c>
      <c r="C168" s="44" t="s">
        <v>304</v>
      </c>
      <c r="D168" s="45" t="s">
        <v>63</v>
      </c>
      <c r="E168" s="59" t="s">
        <v>351</v>
      </c>
      <c r="F168" s="63" t="s">
        <v>41</v>
      </c>
      <c r="G168" s="63" t="s">
        <v>42</v>
      </c>
      <c r="H168" s="87" t="s">
        <v>352</v>
      </c>
      <c r="I168" s="45"/>
      <c r="J168" s="48"/>
      <c r="K168" s="63" t="s">
        <v>43</v>
      </c>
      <c r="L168" s="70" t="s">
        <v>353</v>
      </c>
      <c r="M168" s="85">
        <v>41212</v>
      </c>
      <c r="N168" s="52" t="str">
        <f t="shared" ca="1" si="5"/>
        <v>46 Tahun 1 Bulan 6 hari</v>
      </c>
      <c r="O1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28 Hari </v>
      </c>
      <c r="P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Row],[JABATAN]],tbl_refJabatan,2,FALSE),"yr","day")-CONVERT(DATEDIF(H168,tglAcuan,"y"),"yr","day"))),(NOW()+(CONVERT(VLOOKUP(Table1[[#This Row],[JABATAN]],tbl_refJabatan,2,FALSE),"yr","day")-CONVERT(DATEDIF(H168,NOW(),"y"),"yr","day")))),"Usia Salah"),"")</f>
        <v>50462.598911689813</v>
      </c>
      <c r="Q168" s="167" t="str">
        <f ca="1">IF(Table1[[#This Row],[TGL. PENSIUN (usia)]]&lt;&gt;0,TEXT(Table1[[#This Row],[TGL. PENSIUN (usia)]],"yyyy"),"")</f>
        <v>2038</v>
      </c>
      <c r="R168" s="166">
        <f ca="1">IF(AND(Table1[[#This Row],[TGL. PENSIUN (usia)]]&lt;&gt;"",Table1[[#This Row],[TGL. PENSIUN (usia)]]&lt;&gt;"USIA SALAH"),IF(tglAcuan&lt;&gt;0,(INT(CONVERT(VLOOKUP(Table1[[#This Row],[JABATAN]],tbl_refJabatan,2,FALSE),"yr","day")-CONVERT(DATEDIF(H168,tglAcuan,"y"),"yr","day"))),(INT(CONVERT(VLOOKUP(Table1[[#This Row],[JABATAN]],tbl_refJabatan,2,FALSE),"yr","day")-CONVERT(DATEDIF(H168,NOW(),"y"),"yr","day")))),"")</f>
        <v>5113</v>
      </c>
      <c r="S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Row],[JABATAN]],tbl_refJabatan,4,FALSE),"yr","day")-CONVERT(DATEDIF(H168,tglAcuan,"y"),"yr","day"))),(NOW()+(CONVERT(VLOOKUP(Table1[[#This Row],[JABATAN]],tbl_refJabatan,4,FALSE),"yr","day")-CONVERT(DATEDIF(H168,NOW(),"y"),"yr","day")))),"Usia Salah"),"")</f>
        <v>35852.598911689813</v>
      </c>
      <c r="T168" s="167" t="str">
        <f ca="1">IF(Table1[[#This Row],[TGL. PENSIUN ( usia )]]&lt;&gt;0,TEXT(Table1[[#This Row],[TGL. PENSIUN ( usia )]],"yyyy"),"")</f>
        <v>1998</v>
      </c>
      <c r="U168" s="166">
        <f ca="1">IF(AND(Table1[[#This Row],[TGL. PENSIUN (usia)]]&lt;&gt;"",Table1[[#This Row],[TGL. PENSIUN (usia)]]&lt;&gt;"USIA SALAH"),IF(tglAcuan&lt;&gt;0,(INT(CONVERT(VLOOKUP(Table1[[#This Row],[JABATAN]],tbl_refJabatan,4,FALSE),"yr","day")-CONVERT(DATEDIF(H168,tglAcuan,"y"),"yr","day"))),(INT(CONVERT(VLOOKUP(Table1[[#This Row],[JABATAN]],tbl_refJabatan,4,FALSE),"yr","day")-CONVERT(DATEDIF(H168,NOW(),"y"),"yr","day")))),"")</f>
        <v>-9497</v>
      </c>
      <c r="V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Row],[JABATAN]],tbl_refJabatan,6,FALSE),"yr","day")-CONVERT(DATEDIF(H168,tglAcuan,"y"),"yr","day"))),(NOW()+(CONVERT(VLOOKUP(Table1[[#This Row],[JABATAN]],tbl_refJabatan,6,FALSE),"yr","day")-CONVERT(DATEDIF(H168,NOW(),"y"),"yr","day")))),"Usia Salah"),"")</f>
        <v>28547.598911689813</v>
      </c>
      <c r="W168" s="167" t="str">
        <f ca="1">IF(Table1[[#This Row],[TGL.PENSIUN (usia)]]&lt;&gt;0,TEXT(Table1[[#This Row],[TGL.PENSIUN (usia)]],"yyyy"),"")</f>
        <v>1978</v>
      </c>
      <c r="X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Row],[JABATAN]],tbl_refJabatan,7,FALSE),"yr","day")-CONVERT(DATEDIF(M168,tglAcuan,"y"),"yr","day"))),(NOW()+(CONVERT(VLOOKUP(Table1[[#This Row],[JABATAN]],tbl_refJabatan,7,FALSE),"yr","day")-CONVERT(DATEDIF(M168,NOW(),"y"),"yr","day")))),"tgl SK salah"),"")</f>
        <v>63246.348911689813</v>
      </c>
      <c r="Y168" s="167" t="str">
        <f ca="1">IF(Table1[[#This Row],[TGL. PENSIUN (jabatan)]]&lt;&gt;0,TEXT(Table1[[#This Row],[TGL. PENSIUN (jabatan)]],"yyyy"),"")</f>
        <v>2073</v>
      </c>
      <c r="Z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Row],[JABATAN]],tbl_refJabatan,8,FALSE),"yr","day")-CONVERT(DATEDIF(H168,tglAcuan,"y"),"yr","day"))),(NOW()+(CONVERT(VLOOKUP(Table1[[#This Row],[JABATAN]],tbl_refJabatan,8,FALSE),"yr","day")-CONVERT(DATEDIF(H168,NOW(),"y"),"yr","day")))),"Usia Salah"),"")</f>
        <v>50462.598911689813</v>
      </c>
      <c r="AA168" s="167" t="str">
        <f ca="1">IF(Table1[[#This Row],[TGL.PENSIUN (usia )]]&lt;&gt;0,TEXT(Table1[[#This Row],[TGL.PENSIUN (usia )]],"yyyy"),"")</f>
        <v>2038</v>
      </c>
      <c r="AB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Row],[JABATAN]],tbl_refJabatan,9,FALSE),"yr","day")-CONVERT(DATEDIF(M168,tglAcuan,"y"),"yr","day"))),(NOW()+(CONVERT(VLOOKUP(Table1[[#This Row],[JABATAN]],tbl_refJabatan,9,FALSE),"yr","day")-CONVERT(DATEDIF(M168,NOW(),"y"),"yr","day")))),"tgl SK salah"),"")</f>
        <v>46810.098911689813</v>
      </c>
      <c r="AC168" s="167" t="str">
        <f ca="1">IF(Table1[[#This Row],[TGL. PENSIUN (jabatan )]]&lt;&gt;0,TEXT(Table1[[#This Row],[TGL. PENSIUN (jabatan )]],"yyyy"),"")</f>
        <v>2028</v>
      </c>
      <c r="AD1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" spans="1:30" s="53" customFormat="1" ht="21.75" customHeight="1" x14ac:dyDescent="0.25">
      <c r="A169" s="43">
        <f t="shared" si="4"/>
        <v>164</v>
      </c>
      <c r="B169" s="44" t="s">
        <v>37</v>
      </c>
      <c r="C169" s="44" t="s">
        <v>304</v>
      </c>
      <c r="D169" s="45" t="s">
        <v>63</v>
      </c>
      <c r="E169" s="59" t="s">
        <v>354</v>
      </c>
      <c r="F169" s="63" t="s">
        <v>41</v>
      </c>
      <c r="G169" s="63" t="s">
        <v>42</v>
      </c>
      <c r="H169" s="87" t="s">
        <v>355</v>
      </c>
      <c r="I169" s="45"/>
      <c r="J169" s="48"/>
      <c r="K169" s="63" t="s">
        <v>43</v>
      </c>
      <c r="L169" s="70" t="s">
        <v>356</v>
      </c>
      <c r="M169" s="85">
        <v>41964</v>
      </c>
      <c r="N169" s="52" t="str">
        <f t="shared" ca="1" si="5"/>
        <v>48 Tahun 3 Bulan 16 hari</v>
      </c>
      <c r="O1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6 Hari </v>
      </c>
      <c r="P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Row],[JABATAN]],tbl_refJabatan,2,FALSE),"yr","day")-CONVERT(DATEDIF(H169,tglAcuan,"y"),"yr","day"))),(NOW()+(CONVERT(VLOOKUP(Table1[[#This Row],[JABATAN]],tbl_refJabatan,2,FALSE),"yr","day")-CONVERT(DATEDIF(H169,NOW(),"y"),"yr","day")))),"Usia Salah"),"")</f>
        <v>49732.098911689813</v>
      </c>
      <c r="Q169" s="167" t="str">
        <f ca="1">IF(Table1[[#This Row],[TGL. PENSIUN (usia)]]&lt;&gt;0,TEXT(Table1[[#This Row],[TGL. PENSIUN (usia)]],"yyyy"),"")</f>
        <v>2036</v>
      </c>
      <c r="R169" s="166">
        <f ca="1">IF(AND(Table1[[#This Row],[TGL. PENSIUN (usia)]]&lt;&gt;"",Table1[[#This Row],[TGL. PENSIUN (usia)]]&lt;&gt;"USIA SALAH"),IF(tglAcuan&lt;&gt;0,(INT(CONVERT(VLOOKUP(Table1[[#This Row],[JABATAN]],tbl_refJabatan,2,FALSE),"yr","day")-CONVERT(DATEDIF(H169,tglAcuan,"y"),"yr","day"))),(INT(CONVERT(VLOOKUP(Table1[[#This Row],[JABATAN]],tbl_refJabatan,2,FALSE),"yr","day")-CONVERT(DATEDIF(H169,NOW(),"y"),"yr","day")))),"")</f>
        <v>4383</v>
      </c>
      <c r="S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Row],[JABATAN]],tbl_refJabatan,4,FALSE),"yr","day")-CONVERT(DATEDIF(H169,tglAcuan,"y"),"yr","day"))),(NOW()+(CONVERT(VLOOKUP(Table1[[#This Row],[JABATAN]],tbl_refJabatan,4,FALSE),"yr","day")-CONVERT(DATEDIF(H169,NOW(),"y"),"yr","day")))),"Usia Salah"),"")</f>
        <v>35122.098911689813</v>
      </c>
      <c r="T169" s="167" t="str">
        <f ca="1">IF(Table1[[#This Row],[TGL. PENSIUN ( usia )]]&lt;&gt;0,TEXT(Table1[[#This Row],[TGL. PENSIUN ( usia )]],"yyyy"),"")</f>
        <v>1996</v>
      </c>
      <c r="U169" s="166">
        <f ca="1">IF(AND(Table1[[#This Row],[TGL. PENSIUN (usia)]]&lt;&gt;"",Table1[[#This Row],[TGL. PENSIUN (usia)]]&lt;&gt;"USIA SALAH"),IF(tglAcuan&lt;&gt;0,(INT(CONVERT(VLOOKUP(Table1[[#This Row],[JABATAN]],tbl_refJabatan,4,FALSE),"yr","day")-CONVERT(DATEDIF(H169,tglAcuan,"y"),"yr","day"))),(INT(CONVERT(VLOOKUP(Table1[[#This Row],[JABATAN]],tbl_refJabatan,4,FALSE),"yr","day")-CONVERT(DATEDIF(H169,NOW(),"y"),"yr","day")))),"")</f>
        <v>-10227</v>
      </c>
      <c r="V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Row],[JABATAN]],tbl_refJabatan,6,FALSE),"yr","day")-CONVERT(DATEDIF(H169,tglAcuan,"y"),"yr","day"))),(NOW()+(CONVERT(VLOOKUP(Table1[[#This Row],[JABATAN]],tbl_refJabatan,6,FALSE),"yr","day")-CONVERT(DATEDIF(H169,NOW(),"y"),"yr","day")))),"Usia Salah"),"")</f>
        <v>27817.098911689813</v>
      </c>
      <c r="W169" s="167" t="str">
        <f ca="1">IF(Table1[[#This Row],[TGL.PENSIUN (usia)]]&lt;&gt;0,TEXT(Table1[[#This Row],[TGL.PENSIUN (usia)]],"yyyy"),"")</f>
        <v>1976</v>
      </c>
      <c r="X1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Row],[JABATAN]],tbl_refJabatan,7,FALSE),"yr","day")-CONVERT(DATEDIF(M169,tglAcuan,"y"),"yr","day"))),(NOW()+(CONVERT(VLOOKUP(Table1[[#This Row],[JABATAN]],tbl_refJabatan,7,FALSE),"yr","day")-CONVERT(DATEDIF(M169,NOW(),"y"),"yr","day")))),"tgl SK salah"),"")</f>
        <v>63976.848911689813</v>
      </c>
      <c r="Y169" s="167" t="str">
        <f ca="1">IF(Table1[[#This Row],[TGL. PENSIUN (jabatan)]]&lt;&gt;0,TEXT(Table1[[#This Row],[TGL. PENSIUN (jabatan)]],"yyyy"),"")</f>
        <v>2075</v>
      </c>
      <c r="Z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Row],[JABATAN]],tbl_refJabatan,8,FALSE),"yr","day")-CONVERT(DATEDIF(H169,tglAcuan,"y"),"yr","day"))),(NOW()+(CONVERT(VLOOKUP(Table1[[#This Row],[JABATAN]],tbl_refJabatan,8,FALSE),"yr","day")-CONVERT(DATEDIF(H169,NOW(),"y"),"yr","day")))),"Usia Salah"),"")</f>
        <v>49732.098911689813</v>
      </c>
      <c r="AA169" s="167" t="str">
        <f ca="1">IF(Table1[[#This Row],[TGL.PENSIUN (usia )]]&lt;&gt;0,TEXT(Table1[[#This Row],[TGL.PENSIUN (usia )]],"yyyy"),"")</f>
        <v>2036</v>
      </c>
      <c r="AB1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Row],[JABATAN]],tbl_refJabatan,9,FALSE),"yr","day")-CONVERT(DATEDIF(M169,tglAcuan,"y"),"yr","day"))),(NOW()+(CONVERT(VLOOKUP(Table1[[#This Row],[JABATAN]],tbl_refJabatan,9,FALSE),"yr","day")-CONVERT(DATEDIF(M169,NOW(),"y"),"yr","day")))),"tgl SK salah"),"")</f>
        <v>47540.598911689813</v>
      </c>
      <c r="AC169" s="167" t="str">
        <f ca="1">IF(Table1[[#This Row],[TGL. PENSIUN (jabatan )]]&lt;&gt;0,TEXT(Table1[[#This Row],[TGL. PENSIUN (jabatan )]],"yyyy"),"")</f>
        <v>2030</v>
      </c>
      <c r="AD1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" spans="1:30" s="53" customFormat="1" ht="21.75" customHeight="1" x14ac:dyDescent="0.25">
      <c r="A170" s="43">
        <f t="shared" si="4"/>
        <v>165</v>
      </c>
      <c r="B170" s="44" t="s">
        <v>37</v>
      </c>
      <c r="C170" s="44" t="s">
        <v>304</v>
      </c>
      <c r="D170" s="45" t="s">
        <v>63</v>
      </c>
      <c r="E170" s="59" t="s">
        <v>357</v>
      </c>
      <c r="F170" s="63" t="s">
        <v>41</v>
      </c>
      <c r="G170" s="63" t="s">
        <v>42</v>
      </c>
      <c r="H170" s="87" t="s">
        <v>358</v>
      </c>
      <c r="I170" s="45"/>
      <c r="J170" s="48"/>
      <c r="K170" s="63" t="s">
        <v>43</v>
      </c>
      <c r="L170" s="70" t="s">
        <v>359</v>
      </c>
      <c r="M170" s="85">
        <v>39440</v>
      </c>
      <c r="N170" s="52" t="str">
        <f t="shared" ca="1" si="5"/>
        <v>55 Tahun 2 Bulan 16 hari</v>
      </c>
      <c r="O1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2 Bulan 3 Hari </v>
      </c>
      <c r="P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Row],[JABATAN]],tbl_refJabatan,2,FALSE),"yr","day")-CONVERT(DATEDIF(H170,tglAcuan,"y"),"yr","day"))),(NOW()+(CONVERT(VLOOKUP(Table1[[#This Row],[JABATAN]],tbl_refJabatan,2,FALSE),"yr","day")-CONVERT(DATEDIF(H170,NOW(),"y"),"yr","day")))),"Usia Salah"),"")</f>
        <v>47175.348911689813</v>
      </c>
      <c r="Q170" s="167" t="str">
        <f ca="1">IF(Table1[[#This Row],[TGL. PENSIUN (usia)]]&lt;&gt;0,TEXT(Table1[[#This Row],[TGL. PENSIUN (usia)]],"yyyy"),"")</f>
        <v>2029</v>
      </c>
      <c r="R170" s="166">
        <f ca="1">IF(AND(Table1[[#This Row],[TGL. PENSIUN (usia)]]&lt;&gt;"",Table1[[#This Row],[TGL. PENSIUN (usia)]]&lt;&gt;"USIA SALAH"),IF(tglAcuan&lt;&gt;0,(INT(CONVERT(VLOOKUP(Table1[[#This Row],[JABATAN]],tbl_refJabatan,2,FALSE),"yr","day")-CONVERT(DATEDIF(H170,tglAcuan,"y"),"yr","day"))),(INT(CONVERT(VLOOKUP(Table1[[#This Row],[JABATAN]],tbl_refJabatan,2,FALSE),"yr","day")-CONVERT(DATEDIF(H170,NOW(),"y"),"yr","day")))),"")</f>
        <v>1826</v>
      </c>
      <c r="S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Row],[JABATAN]],tbl_refJabatan,4,FALSE),"yr","day")-CONVERT(DATEDIF(H170,tglAcuan,"y"),"yr","day"))),(NOW()+(CONVERT(VLOOKUP(Table1[[#This Row],[JABATAN]],tbl_refJabatan,4,FALSE),"yr","day")-CONVERT(DATEDIF(H170,NOW(),"y"),"yr","day")))),"Usia Salah"),"")</f>
        <v>32565.348911689813</v>
      </c>
      <c r="T170" s="167" t="str">
        <f ca="1">IF(Table1[[#This Row],[TGL. PENSIUN ( usia )]]&lt;&gt;0,TEXT(Table1[[#This Row],[TGL. PENSIUN ( usia )]],"yyyy"),"")</f>
        <v>1989</v>
      </c>
      <c r="U170" s="166">
        <f ca="1">IF(AND(Table1[[#This Row],[TGL. PENSIUN (usia)]]&lt;&gt;"",Table1[[#This Row],[TGL. PENSIUN (usia)]]&lt;&gt;"USIA SALAH"),IF(tglAcuan&lt;&gt;0,(INT(CONVERT(VLOOKUP(Table1[[#This Row],[JABATAN]],tbl_refJabatan,4,FALSE),"yr","day")-CONVERT(DATEDIF(H170,tglAcuan,"y"),"yr","day"))),(INT(CONVERT(VLOOKUP(Table1[[#This Row],[JABATAN]],tbl_refJabatan,4,FALSE),"yr","day")-CONVERT(DATEDIF(H170,NOW(),"y"),"yr","day")))),"")</f>
        <v>-12784</v>
      </c>
      <c r="V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Row],[JABATAN]],tbl_refJabatan,6,FALSE),"yr","day")-CONVERT(DATEDIF(H170,tglAcuan,"y"),"yr","day"))),(NOW()+(CONVERT(VLOOKUP(Table1[[#This Row],[JABATAN]],tbl_refJabatan,6,FALSE),"yr","day")-CONVERT(DATEDIF(H170,NOW(),"y"),"yr","day")))),"Usia Salah"),"")</f>
        <v>25260.348911689813</v>
      </c>
      <c r="W170" s="167" t="str">
        <f ca="1">IF(Table1[[#This Row],[TGL.PENSIUN (usia)]]&lt;&gt;0,TEXT(Table1[[#This Row],[TGL.PENSIUN (usia)]],"yyyy"),"")</f>
        <v>1969</v>
      </c>
      <c r="X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Row],[JABATAN]],tbl_refJabatan,7,FALSE),"yr","day")-CONVERT(DATEDIF(M170,tglAcuan,"y"),"yr","day"))),(NOW()+(CONVERT(VLOOKUP(Table1[[#This Row],[JABATAN]],tbl_refJabatan,7,FALSE),"yr","day")-CONVERT(DATEDIF(M170,NOW(),"y"),"yr","day")))),"tgl SK salah"),"")</f>
        <v>61420.098911689813</v>
      </c>
      <c r="Y170" s="167" t="str">
        <f ca="1">IF(Table1[[#This Row],[TGL. PENSIUN (jabatan)]]&lt;&gt;0,TEXT(Table1[[#This Row],[TGL. PENSIUN (jabatan)]],"yyyy"),"")</f>
        <v>2068</v>
      </c>
      <c r="Z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Row],[JABATAN]],tbl_refJabatan,8,FALSE),"yr","day")-CONVERT(DATEDIF(H170,tglAcuan,"y"),"yr","day"))),(NOW()+(CONVERT(VLOOKUP(Table1[[#This Row],[JABATAN]],tbl_refJabatan,8,FALSE),"yr","day")-CONVERT(DATEDIF(H170,NOW(),"y"),"yr","day")))),"Usia Salah"),"")</f>
        <v>47175.348911689813</v>
      </c>
      <c r="AA170" s="167" t="str">
        <f ca="1">IF(Table1[[#This Row],[TGL.PENSIUN (usia )]]&lt;&gt;0,TEXT(Table1[[#This Row],[TGL.PENSIUN (usia )]],"yyyy"),"")</f>
        <v>2029</v>
      </c>
      <c r="AB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Row],[JABATAN]],tbl_refJabatan,9,FALSE),"yr","day")-CONVERT(DATEDIF(M170,tglAcuan,"y"),"yr","day"))),(NOW()+(CONVERT(VLOOKUP(Table1[[#This Row],[JABATAN]],tbl_refJabatan,9,FALSE),"yr","day")-CONVERT(DATEDIF(M170,NOW(),"y"),"yr","day")))),"tgl SK salah"),"")</f>
        <v>44983.848911689813</v>
      </c>
      <c r="AC170" s="167" t="str">
        <f ca="1">IF(Table1[[#This Row],[TGL. PENSIUN (jabatan )]]&lt;&gt;0,TEXT(Table1[[#This Row],[TGL. PENSIUN (jabatan )]],"yyyy"),"")</f>
        <v>2023</v>
      </c>
      <c r="AD1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" spans="1:30" s="62" customFormat="1" ht="21.75" customHeight="1" x14ac:dyDescent="0.25">
      <c r="A171" s="43">
        <f t="shared" si="4"/>
        <v>166</v>
      </c>
      <c r="B171" s="44" t="s">
        <v>37</v>
      </c>
      <c r="C171" s="44" t="s">
        <v>360</v>
      </c>
      <c r="D171" s="45" t="s">
        <v>39</v>
      </c>
      <c r="E171" s="59" t="s">
        <v>361</v>
      </c>
      <c r="F171" s="43" t="s">
        <v>41</v>
      </c>
      <c r="G171" s="46" t="s">
        <v>42</v>
      </c>
      <c r="H171" s="47">
        <v>25223</v>
      </c>
      <c r="I171" s="45"/>
      <c r="J171" s="48"/>
      <c r="K171" s="74" t="s">
        <v>43</v>
      </c>
      <c r="L171" s="70" t="s">
        <v>362</v>
      </c>
      <c r="M171" s="94">
        <v>43812</v>
      </c>
      <c r="N171" s="52" t="str">
        <f t="shared" ca="1" si="5"/>
        <v>55 Tahun 1 Bulan 7 hari</v>
      </c>
      <c r="O1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Row],[JABATAN]],tbl_refJabatan,2,FALSE),"yr","day")-CONVERT(DATEDIF(H171,tglAcuan,"y"),"yr","day"))),(NOW()+(CONVERT(VLOOKUP(Table1[[#This Row],[JABATAN]],tbl_refJabatan,2,FALSE),"yr","day")-CONVERT(DATEDIF(H171,NOW(),"y"),"yr","day")))),"Usia Salah"),"")</f>
        <v>25260.348911689813</v>
      </c>
      <c r="Q171" s="167" t="str">
        <f ca="1">IF(Table1[[#This Row],[TGL. PENSIUN (usia)]]&lt;&gt;0,TEXT(Table1[[#This Row],[TGL. PENSIUN (usia)]],"yyyy"),"")</f>
        <v>1969</v>
      </c>
      <c r="R171" s="166">
        <f ca="1">IF(AND(Table1[[#This Row],[TGL. PENSIUN (usia)]]&lt;&gt;"",Table1[[#This Row],[TGL. PENSIUN (usia)]]&lt;&gt;"USIA SALAH"),IF(tglAcuan&lt;&gt;0,(INT(CONVERT(VLOOKUP(Table1[[#This Row],[JABATAN]],tbl_refJabatan,2,FALSE),"yr","day")-CONVERT(DATEDIF(H171,tglAcuan,"y"),"yr","day"))),(INT(CONVERT(VLOOKUP(Table1[[#This Row],[JABATAN]],tbl_refJabatan,2,FALSE),"yr","day")-CONVERT(DATEDIF(H171,NOW(),"y"),"yr","day")))),"")</f>
        <v>-20089</v>
      </c>
      <c r="S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Row],[JABATAN]],tbl_refJabatan,4,FALSE),"yr","day")-CONVERT(DATEDIF(H171,tglAcuan,"y"),"yr","day"))),(NOW()+(CONVERT(VLOOKUP(Table1[[#This Row],[JABATAN]],tbl_refJabatan,4,FALSE),"yr","day")-CONVERT(DATEDIF(H171,NOW(),"y"),"yr","day")))),"Usia Salah"),"")</f>
        <v>25260.348911689813</v>
      </c>
      <c r="T171" s="167" t="str">
        <f ca="1">IF(Table1[[#This Row],[TGL. PENSIUN ( usia )]]&lt;&gt;0,TEXT(Table1[[#This Row],[TGL. PENSIUN ( usia )]],"yyyy"),"")</f>
        <v>1969</v>
      </c>
      <c r="U171" s="166">
        <f ca="1">IF(AND(Table1[[#This Row],[TGL. PENSIUN (usia)]]&lt;&gt;"",Table1[[#This Row],[TGL. PENSIUN (usia)]]&lt;&gt;"USIA SALAH"),IF(tglAcuan&lt;&gt;0,(INT(CONVERT(VLOOKUP(Table1[[#This Row],[JABATAN]],tbl_refJabatan,4,FALSE),"yr","day")-CONVERT(DATEDIF(H171,tglAcuan,"y"),"yr","day"))),(INT(CONVERT(VLOOKUP(Table1[[#This Row],[JABATAN]],tbl_refJabatan,4,FALSE),"yr","day")-CONVERT(DATEDIF(H171,NOW(),"y"),"yr","day")))),"")</f>
        <v>-20089</v>
      </c>
      <c r="V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Row],[JABATAN]],tbl_refJabatan,6,FALSE),"yr","day")-CONVERT(DATEDIF(H171,tglAcuan,"y"),"yr","day"))),(NOW()+(CONVERT(VLOOKUP(Table1[[#This Row],[JABATAN]],tbl_refJabatan,6,FALSE),"yr","day")-CONVERT(DATEDIF(H171,NOW(),"y"),"yr","day")))),"Usia Salah"),"")</f>
        <v>25260.348911689813</v>
      </c>
      <c r="W171" s="167" t="str">
        <f ca="1">IF(Table1[[#This Row],[TGL.PENSIUN (usia)]]&lt;&gt;0,TEXT(Table1[[#This Row],[TGL.PENSIUN (usia)]],"yyyy"),"")</f>
        <v>1969</v>
      </c>
      <c r="X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Row],[JABATAN]],tbl_refJabatan,7,FALSE),"yr","day")-CONVERT(DATEDIF(M171,tglAcuan,"y"),"yr","day"))),(NOW()+(CONVERT(VLOOKUP(Table1[[#This Row],[JABATAN]],tbl_refJabatan,7,FALSE),"yr","day")-CONVERT(DATEDIF(M171,NOW(),"y"),"yr","day")))),"tgl SK salah"),"")</f>
        <v>43888.098911689813</v>
      </c>
      <c r="Y171" s="167" t="str">
        <f ca="1">IF(Table1[[#This Row],[TGL. PENSIUN (jabatan)]]&lt;&gt;0,TEXT(Table1[[#This Row],[TGL. PENSIUN (jabatan)]],"yyyy"),"")</f>
        <v>2020</v>
      </c>
      <c r="Z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Row],[JABATAN]],tbl_refJabatan,8,FALSE),"yr","day")-CONVERT(DATEDIF(H171,tglAcuan,"y"),"yr","day"))),(NOW()+(CONVERT(VLOOKUP(Table1[[#This Row],[JABATAN]],tbl_refJabatan,8,FALSE),"yr","day")-CONVERT(DATEDIF(H171,NOW(),"y"),"yr","day")))),"Usia Salah"),"")</f>
        <v>25260.348911689813</v>
      </c>
      <c r="AA171" s="167" t="str">
        <f ca="1">IF(Table1[[#This Row],[TGL.PENSIUN (usia )]]&lt;&gt;0,TEXT(Table1[[#This Row],[TGL.PENSIUN (usia )]],"yyyy"),"")</f>
        <v>1969</v>
      </c>
      <c r="AB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Row],[JABATAN]],tbl_refJabatan,9,FALSE),"yr","day")-CONVERT(DATEDIF(M171,tglAcuan,"y"),"yr","day"))),(NOW()+(CONVERT(VLOOKUP(Table1[[#This Row],[JABATAN]],tbl_refJabatan,9,FALSE),"yr","day")-CONVERT(DATEDIF(M171,NOW(),"y"),"yr","day")))),"tgl SK salah"),"")</f>
        <v>43888.098911689813</v>
      </c>
      <c r="AC171" s="167" t="str">
        <f ca="1">IF(Table1[[#This Row],[TGL. PENSIUN (jabatan )]]&lt;&gt;0,TEXT(Table1[[#This Row],[TGL. PENSIUN (jabatan )]],"yyyy"),"")</f>
        <v>2020</v>
      </c>
      <c r="AD1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" spans="1:30" s="53" customFormat="1" ht="21.75" customHeight="1" x14ac:dyDescent="0.25">
      <c r="A172" s="43">
        <f t="shared" si="4"/>
        <v>167</v>
      </c>
      <c r="B172" s="44" t="s">
        <v>37</v>
      </c>
      <c r="C172" s="44" t="s">
        <v>360</v>
      </c>
      <c r="D172" s="45" t="s">
        <v>45</v>
      </c>
      <c r="E172" s="59" t="s">
        <v>363</v>
      </c>
      <c r="F172" s="43" t="s">
        <v>41</v>
      </c>
      <c r="G172" s="46" t="s">
        <v>42</v>
      </c>
      <c r="H172" s="47">
        <v>23811</v>
      </c>
      <c r="I172" s="45"/>
      <c r="J172" s="48"/>
      <c r="K172" s="74" t="s">
        <v>43</v>
      </c>
      <c r="L172" s="63" t="s">
        <v>364</v>
      </c>
      <c r="M172" s="94">
        <v>43530</v>
      </c>
      <c r="N172" s="52" t="str">
        <f t="shared" ca="1" si="5"/>
        <v>58 Tahun 11 Bulan 17 hari</v>
      </c>
      <c r="O1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21 Hari </v>
      </c>
      <c r="P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Row],[JABATAN]],tbl_refJabatan,2,FALSE),"yr","day")-CONVERT(DATEDIF(H172,tglAcuan,"y"),"yr","day"))),(NOW()+(CONVERT(VLOOKUP(Table1[[#This Row],[JABATAN]],tbl_refJabatan,2,FALSE),"yr","day")-CONVERT(DATEDIF(H172,NOW(),"y"),"yr","day")))),"Usia Salah"),"")</f>
        <v>24164.598911689813</v>
      </c>
      <c r="Q172" s="167" t="str">
        <f ca="1">IF(Table1[[#This Row],[TGL. PENSIUN (usia)]]&lt;&gt;0,TEXT(Table1[[#This Row],[TGL. PENSIUN (usia)]],"yyyy"),"")</f>
        <v>1966</v>
      </c>
      <c r="R172" s="166">
        <f ca="1">IF(AND(Table1[[#This Row],[TGL. PENSIUN (usia)]]&lt;&gt;"",Table1[[#This Row],[TGL. PENSIUN (usia)]]&lt;&gt;"USIA SALAH"),IF(tglAcuan&lt;&gt;0,(INT(CONVERT(VLOOKUP(Table1[[#This Row],[JABATAN]],tbl_refJabatan,2,FALSE),"yr","day")-CONVERT(DATEDIF(H172,tglAcuan,"y"),"yr","day"))),(INT(CONVERT(VLOOKUP(Table1[[#This Row],[JABATAN]],tbl_refJabatan,2,FALSE),"yr","day")-CONVERT(DATEDIF(H172,NOW(),"y"),"yr","day")))),"")</f>
        <v>-21185</v>
      </c>
      <c r="S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Row],[JABATAN]],tbl_refJabatan,4,FALSE),"yr","day")-CONVERT(DATEDIF(H172,tglAcuan,"y"),"yr","day"))),(NOW()+(CONVERT(VLOOKUP(Table1[[#This Row],[JABATAN]],tbl_refJabatan,4,FALSE),"yr","day")-CONVERT(DATEDIF(H172,NOW(),"y"),"yr","day")))),"Usia Salah"),"")</f>
        <v>24164.598911689813</v>
      </c>
      <c r="T172" s="167" t="str">
        <f ca="1">IF(Table1[[#This Row],[TGL. PENSIUN ( usia )]]&lt;&gt;0,TEXT(Table1[[#This Row],[TGL. PENSIUN ( usia )]],"yyyy"),"")</f>
        <v>1966</v>
      </c>
      <c r="U172" s="166">
        <f ca="1">IF(AND(Table1[[#This Row],[TGL. PENSIUN (usia)]]&lt;&gt;"",Table1[[#This Row],[TGL. PENSIUN (usia)]]&lt;&gt;"USIA SALAH"),IF(tglAcuan&lt;&gt;0,(INT(CONVERT(VLOOKUP(Table1[[#This Row],[JABATAN]],tbl_refJabatan,4,FALSE),"yr","day")-CONVERT(DATEDIF(H172,tglAcuan,"y"),"yr","day"))),(INT(CONVERT(VLOOKUP(Table1[[#This Row],[JABATAN]],tbl_refJabatan,4,FALSE),"yr","day")-CONVERT(DATEDIF(H172,NOW(),"y"),"yr","day")))),"")</f>
        <v>-21185</v>
      </c>
      <c r="V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Row],[JABATAN]],tbl_refJabatan,6,FALSE),"yr","day")-CONVERT(DATEDIF(H172,tglAcuan,"y"),"yr","day"))),(NOW()+(CONVERT(VLOOKUP(Table1[[#This Row],[JABATAN]],tbl_refJabatan,6,FALSE),"yr","day")-CONVERT(DATEDIF(H172,NOW(),"y"),"yr","day")))),"Usia Salah"),"")</f>
        <v>24164.598911689813</v>
      </c>
      <c r="W172" s="167" t="str">
        <f ca="1">IF(Table1[[#This Row],[TGL.PENSIUN (usia)]]&lt;&gt;0,TEXT(Table1[[#This Row],[TGL.PENSIUN (usia)]],"yyyy"),"")</f>
        <v>1966</v>
      </c>
      <c r="X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Row],[JABATAN]],tbl_refJabatan,7,FALSE),"yr","day")-CONVERT(DATEDIF(M172,tglAcuan,"y"),"yr","day"))),(NOW()+(CONVERT(VLOOKUP(Table1[[#This Row],[JABATAN]],tbl_refJabatan,7,FALSE),"yr","day")-CONVERT(DATEDIF(M172,NOW(),"y"),"yr","day")))),"tgl SK salah"),"")</f>
        <v>43888.098911689813</v>
      </c>
      <c r="Y172" s="167" t="str">
        <f ca="1">IF(Table1[[#This Row],[TGL. PENSIUN (jabatan)]]&lt;&gt;0,TEXT(Table1[[#This Row],[TGL. PENSIUN (jabatan)]],"yyyy"),"")</f>
        <v>2020</v>
      </c>
      <c r="Z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Row],[JABATAN]],tbl_refJabatan,8,FALSE),"yr","day")-CONVERT(DATEDIF(H172,tglAcuan,"y"),"yr","day"))),(NOW()+(CONVERT(VLOOKUP(Table1[[#This Row],[JABATAN]],tbl_refJabatan,8,FALSE),"yr","day")-CONVERT(DATEDIF(H172,NOW(),"y"),"yr","day")))),"Usia Salah"),"")</f>
        <v>24164.598911689813</v>
      </c>
      <c r="AA172" s="167" t="str">
        <f ca="1">IF(Table1[[#This Row],[TGL.PENSIUN (usia )]]&lt;&gt;0,TEXT(Table1[[#This Row],[TGL.PENSIUN (usia )]],"yyyy"),"")</f>
        <v>1966</v>
      </c>
      <c r="AB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Row],[JABATAN]],tbl_refJabatan,9,FALSE),"yr","day")-CONVERT(DATEDIF(M172,tglAcuan,"y"),"yr","day"))),(NOW()+(CONVERT(VLOOKUP(Table1[[#This Row],[JABATAN]],tbl_refJabatan,9,FALSE),"yr","day")-CONVERT(DATEDIF(M172,NOW(),"y"),"yr","day")))),"tgl SK salah"),"")</f>
        <v>43888.098911689813</v>
      </c>
      <c r="AC172" s="167" t="str">
        <f ca="1">IF(Table1[[#This Row],[TGL. PENSIUN (jabatan )]]&lt;&gt;0,TEXT(Table1[[#This Row],[TGL. PENSIUN (jabatan )]],"yyyy"),"")</f>
        <v>2020</v>
      </c>
      <c r="AD1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" spans="1:30" s="53" customFormat="1" ht="21.75" customHeight="1" x14ac:dyDescent="0.25">
      <c r="A173" s="43">
        <f t="shared" si="4"/>
        <v>168</v>
      </c>
      <c r="B173" s="44" t="s">
        <v>37</v>
      </c>
      <c r="C173" s="44" t="s">
        <v>360</v>
      </c>
      <c r="D173" s="45" t="s">
        <v>48</v>
      </c>
      <c r="E173" s="59" t="s">
        <v>365</v>
      </c>
      <c r="F173" s="43" t="s">
        <v>41</v>
      </c>
      <c r="G173" s="46" t="s">
        <v>42</v>
      </c>
      <c r="H173" s="47">
        <v>25887</v>
      </c>
      <c r="I173" s="45"/>
      <c r="J173" s="48"/>
      <c r="K173" s="74" t="s">
        <v>43</v>
      </c>
      <c r="L173" s="63" t="s">
        <v>366</v>
      </c>
      <c r="M173" s="94">
        <v>43868</v>
      </c>
      <c r="N173" s="52" t="str">
        <f t="shared" ca="1" si="5"/>
        <v>53 Tahun 3 Bulan 12 hari</v>
      </c>
      <c r="O1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20 Hari </v>
      </c>
      <c r="P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Row],[JABATAN]],tbl_refJabatan,2,FALSE),"yr","day")-CONVERT(DATEDIF(H173,tglAcuan,"y"),"yr","day"))),(NOW()+(CONVERT(VLOOKUP(Table1[[#This Row],[JABATAN]],tbl_refJabatan,2,FALSE),"yr","day")-CONVERT(DATEDIF(H173,NOW(),"y"),"yr","day")))),"Usia Salah"),"")</f>
        <v>47905.848911689813</v>
      </c>
      <c r="Q173" s="167" t="str">
        <f ca="1">IF(Table1[[#This Row],[TGL. PENSIUN (usia)]]&lt;&gt;0,TEXT(Table1[[#This Row],[TGL. PENSIUN (usia)]],"yyyy"),"")</f>
        <v>2031</v>
      </c>
      <c r="R173" s="166">
        <f ca="1">IF(AND(Table1[[#This Row],[TGL. PENSIUN (usia)]]&lt;&gt;"",Table1[[#This Row],[TGL. PENSIUN (usia)]]&lt;&gt;"USIA SALAH"),IF(tglAcuan&lt;&gt;0,(INT(CONVERT(VLOOKUP(Table1[[#This Row],[JABATAN]],tbl_refJabatan,2,FALSE),"yr","day")-CONVERT(DATEDIF(H173,tglAcuan,"y"),"yr","day"))),(INT(CONVERT(VLOOKUP(Table1[[#This Row],[JABATAN]],tbl_refJabatan,2,FALSE),"yr","day")-CONVERT(DATEDIF(H173,NOW(),"y"),"yr","day")))),"")</f>
        <v>2556</v>
      </c>
      <c r="S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Row],[JABATAN]],tbl_refJabatan,4,FALSE),"yr","day")-CONVERT(DATEDIF(H173,tglAcuan,"y"),"yr","day"))),(NOW()+(CONVERT(VLOOKUP(Table1[[#This Row],[JABATAN]],tbl_refJabatan,4,FALSE),"yr","day")-CONVERT(DATEDIF(H173,NOW(),"y"),"yr","day")))),"Usia Salah"),"")</f>
        <v>47905.848911689813</v>
      </c>
      <c r="T173" s="167" t="str">
        <f ca="1">IF(Table1[[#This Row],[TGL. PENSIUN ( usia )]]&lt;&gt;0,TEXT(Table1[[#This Row],[TGL. PENSIUN ( usia )]],"yyyy"),"")</f>
        <v>2031</v>
      </c>
      <c r="U173" s="166">
        <f ca="1">IF(AND(Table1[[#This Row],[TGL. PENSIUN (usia)]]&lt;&gt;"",Table1[[#This Row],[TGL. PENSIUN (usia)]]&lt;&gt;"USIA SALAH"),IF(tglAcuan&lt;&gt;0,(INT(CONVERT(VLOOKUP(Table1[[#This Row],[JABATAN]],tbl_refJabatan,4,FALSE),"yr","day")-CONVERT(DATEDIF(H173,tglAcuan,"y"),"yr","day"))),(INT(CONVERT(VLOOKUP(Table1[[#This Row],[JABATAN]],tbl_refJabatan,4,FALSE),"yr","day")-CONVERT(DATEDIF(H173,NOW(),"y"),"yr","day")))),"")</f>
        <v>2556</v>
      </c>
      <c r="V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Row],[JABATAN]],tbl_refJabatan,6,FALSE),"yr","day")-CONVERT(DATEDIF(H173,tglAcuan,"y"),"yr","day"))),(NOW()+(CONVERT(VLOOKUP(Table1[[#This Row],[JABATAN]],tbl_refJabatan,6,FALSE),"yr","day")-CONVERT(DATEDIF(H173,NOW(),"y"),"yr","day")))),"Usia Salah"),"")</f>
        <v>46444.848911689813</v>
      </c>
      <c r="W173" s="167" t="str">
        <f ca="1">IF(Table1[[#This Row],[TGL.PENSIUN (usia)]]&lt;&gt;0,TEXT(Table1[[#This Row],[TGL.PENSIUN (usia)]],"yyyy"),"")</f>
        <v>2027</v>
      </c>
      <c r="X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Row],[JABATAN]],tbl_refJabatan,7,FALSE),"yr","day")-CONVERT(DATEDIF(M173,tglAcuan,"y"),"yr","day"))),(NOW()+(CONVERT(VLOOKUP(Table1[[#This Row],[JABATAN]],tbl_refJabatan,7,FALSE),"yr","day")-CONVERT(DATEDIF(M173,NOW(),"y"),"yr","day")))),"tgl SK salah"),"")</f>
        <v>51193.098911689813</v>
      </c>
      <c r="Y173" s="167" t="str">
        <f ca="1">IF(Table1[[#This Row],[TGL. PENSIUN (jabatan)]]&lt;&gt;0,TEXT(Table1[[#This Row],[TGL. PENSIUN (jabatan)]],"yyyy"),"")</f>
        <v>2040</v>
      </c>
      <c r="Z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Row],[JABATAN]],tbl_refJabatan,8,FALSE),"yr","day")-CONVERT(DATEDIF(H173,tglAcuan,"y"),"yr","day"))),(NOW()+(CONVERT(VLOOKUP(Table1[[#This Row],[JABATAN]],tbl_refJabatan,8,FALSE),"yr","day")-CONVERT(DATEDIF(H173,NOW(),"y"),"yr","day")))),"Usia Salah"),"")</f>
        <v>46444.848911689813</v>
      </c>
      <c r="AA173" s="167" t="str">
        <f ca="1">IF(Table1[[#This Row],[TGL.PENSIUN (usia )]]&lt;&gt;0,TEXT(Table1[[#This Row],[TGL.PENSIUN (usia )]],"yyyy"),"")</f>
        <v>2027</v>
      </c>
      <c r="AB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Row],[JABATAN]],tbl_refJabatan,9,FALSE),"yr","day")-CONVERT(DATEDIF(M173,tglAcuan,"y"),"yr","day"))),(NOW()+(CONVERT(VLOOKUP(Table1[[#This Row],[JABATAN]],tbl_refJabatan,9,FALSE),"yr","day")-CONVERT(DATEDIF(M173,NOW(),"y"),"yr","day")))),"tgl SK salah"),"")</f>
        <v>51193.098911689813</v>
      </c>
      <c r="AC173" s="167" t="str">
        <f ca="1">IF(Table1[[#This Row],[TGL. PENSIUN (jabatan )]]&lt;&gt;0,TEXT(Table1[[#This Row],[TGL. PENSIUN (jabatan )]],"yyyy"),"")</f>
        <v>2040</v>
      </c>
      <c r="AD1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" spans="1:30" s="53" customFormat="1" ht="21.75" customHeight="1" x14ac:dyDescent="0.25">
      <c r="A174" s="43">
        <f t="shared" si="4"/>
        <v>169</v>
      </c>
      <c r="B174" s="44" t="s">
        <v>37</v>
      </c>
      <c r="C174" s="44" t="s">
        <v>360</v>
      </c>
      <c r="D174" s="45" t="s">
        <v>52</v>
      </c>
      <c r="E174" s="59" t="s">
        <v>367</v>
      </c>
      <c r="F174" s="43" t="s">
        <v>41</v>
      </c>
      <c r="G174" s="46" t="s">
        <v>42</v>
      </c>
      <c r="H174" s="47">
        <v>23410</v>
      </c>
      <c r="I174" s="45"/>
      <c r="J174" s="48"/>
      <c r="K174" s="74" t="s">
        <v>43</v>
      </c>
      <c r="L174" s="69" t="s">
        <v>368</v>
      </c>
      <c r="M174" s="94">
        <v>43465</v>
      </c>
      <c r="N174" s="52" t="str">
        <f t="shared" ca="1" si="5"/>
        <v>60 Tahun 0 Bulan 24 hari</v>
      </c>
      <c r="O1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Row],[JABATAN]],tbl_refJabatan,2,FALSE),"yr","day")-CONVERT(DATEDIF(H174,tglAcuan,"y"),"yr","day"))),(NOW()+(CONVERT(VLOOKUP(Table1[[#This Row],[JABATAN]],tbl_refJabatan,2,FALSE),"yr","day")-CONVERT(DATEDIF(H174,NOW(),"y"),"yr","day")))),"Usia Salah"),"")</f>
        <v>45349.098911689813</v>
      </c>
      <c r="Q174" s="167" t="str">
        <f ca="1">IF(Table1[[#This Row],[TGL. PENSIUN (usia)]]&lt;&gt;0,TEXT(Table1[[#This Row],[TGL. PENSIUN (usia)]],"yyyy"),"")</f>
        <v>2024</v>
      </c>
      <c r="R174" s="166">
        <f ca="1">IF(AND(Table1[[#This Row],[TGL. PENSIUN (usia)]]&lt;&gt;"",Table1[[#This Row],[TGL. PENSIUN (usia)]]&lt;&gt;"USIA SALAH"),IF(tglAcuan&lt;&gt;0,(INT(CONVERT(VLOOKUP(Table1[[#This Row],[JABATAN]],tbl_refJabatan,2,FALSE),"yr","day")-CONVERT(DATEDIF(H174,tglAcuan,"y"),"yr","day"))),(INT(CONVERT(VLOOKUP(Table1[[#This Row],[JABATAN]],tbl_refJabatan,2,FALSE),"yr","day")-CONVERT(DATEDIF(H174,NOW(),"y"),"yr","day")))),"")</f>
        <v>0</v>
      </c>
      <c r="S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Row],[JABATAN]],tbl_refJabatan,4,FALSE),"yr","day")-CONVERT(DATEDIF(H174,tglAcuan,"y"),"yr","day"))),(NOW()+(CONVERT(VLOOKUP(Table1[[#This Row],[JABATAN]],tbl_refJabatan,4,FALSE),"yr","day")-CONVERT(DATEDIF(H174,NOW(),"y"),"yr","day")))),"Usia Salah"),"")</f>
        <v>45349.098911689813</v>
      </c>
      <c r="T174" s="167" t="str">
        <f ca="1">IF(Table1[[#This Row],[TGL. PENSIUN ( usia )]]&lt;&gt;0,TEXT(Table1[[#This Row],[TGL. PENSIUN ( usia )]],"yyyy"),"")</f>
        <v>2024</v>
      </c>
      <c r="U174" s="166">
        <f ca="1">IF(AND(Table1[[#This Row],[TGL. PENSIUN (usia)]]&lt;&gt;"",Table1[[#This Row],[TGL. PENSIUN (usia)]]&lt;&gt;"USIA SALAH"),IF(tglAcuan&lt;&gt;0,(INT(CONVERT(VLOOKUP(Table1[[#This Row],[JABATAN]],tbl_refJabatan,4,FALSE),"yr","day")-CONVERT(DATEDIF(H174,tglAcuan,"y"),"yr","day"))),(INT(CONVERT(VLOOKUP(Table1[[#This Row],[JABATAN]],tbl_refJabatan,4,FALSE),"yr","day")-CONVERT(DATEDIF(H174,NOW(),"y"),"yr","day")))),"")</f>
        <v>0</v>
      </c>
      <c r="V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Row],[JABATAN]],tbl_refJabatan,6,FALSE),"yr","day")-CONVERT(DATEDIF(H174,tglAcuan,"y"),"yr","day"))),(NOW()+(CONVERT(VLOOKUP(Table1[[#This Row],[JABATAN]],tbl_refJabatan,6,FALSE),"yr","day")-CONVERT(DATEDIF(H174,NOW(),"y"),"yr","day")))),"Usia Salah"),"")</f>
        <v>43888.098911689813</v>
      </c>
      <c r="W174" s="167" t="str">
        <f ca="1">IF(Table1[[#This Row],[TGL.PENSIUN (usia)]]&lt;&gt;0,TEXT(Table1[[#This Row],[TGL.PENSIUN (usia)]],"yyyy"),"")</f>
        <v>2020</v>
      </c>
      <c r="X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Row],[JABATAN]],tbl_refJabatan,7,FALSE),"yr","day")-CONVERT(DATEDIF(M174,tglAcuan,"y"),"yr","day"))),(NOW()+(CONVERT(VLOOKUP(Table1[[#This Row],[JABATAN]],tbl_refJabatan,7,FALSE),"yr","day")-CONVERT(DATEDIF(M174,NOW(),"y"),"yr","day")))),"tgl SK salah"),"")</f>
        <v>50827.848911689813</v>
      </c>
      <c r="Y174" s="167" t="str">
        <f ca="1">IF(Table1[[#This Row],[TGL. PENSIUN (jabatan)]]&lt;&gt;0,TEXT(Table1[[#This Row],[TGL. PENSIUN (jabatan)]],"yyyy"),"")</f>
        <v>2039</v>
      </c>
      <c r="Z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Row],[JABATAN]],tbl_refJabatan,8,FALSE),"yr","day")-CONVERT(DATEDIF(H174,tglAcuan,"y"),"yr","day"))),(NOW()+(CONVERT(VLOOKUP(Table1[[#This Row],[JABATAN]],tbl_refJabatan,8,FALSE),"yr","day")-CONVERT(DATEDIF(H174,NOW(),"y"),"yr","day")))),"Usia Salah"),"")</f>
        <v>43888.098911689813</v>
      </c>
      <c r="AA174" s="167" t="str">
        <f ca="1">IF(Table1[[#This Row],[TGL.PENSIUN (usia )]]&lt;&gt;0,TEXT(Table1[[#This Row],[TGL.PENSIUN (usia )]],"yyyy"),"")</f>
        <v>2020</v>
      </c>
      <c r="AB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Row],[JABATAN]],tbl_refJabatan,9,FALSE),"yr","day")-CONVERT(DATEDIF(M174,tglAcuan,"y"),"yr","day"))),(NOW()+(CONVERT(VLOOKUP(Table1[[#This Row],[JABATAN]],tbl_refJabatan,9,FALSE),"yr","day")-CONVERT(DATEDIF(M174,NOW(),"y"),"yr","day")))),"tgl SK salah"),"")</f>
        <v>50827.848911689813</v>
      </c>
      <c r="AC174" s="167" t="str">
        <f ca="1">IF(Table1[[#This Row],[TGL. PENSIUN (jabatan )]]&lt;&gt;0,TEXT(Table1[[#This Row],[TGL. PENSIUN (jabatan )]],"yyyy"),"")</f>
        <v>2039</v>
      </c>
      <c r="AD1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5" spans="1:30" s="53" customFormat="1" ht="21.75" customHeight="1" x14ac:dyDescent="0.25">
      <c r="A175" s="43">
        <f t="shared" si="4"/>
        <v>170</v>
      </c>
      <c r="B175" s="44" t="s">
        <v>37</v>
      </c>
      <c r="C175" s="44" t="s">
        <v>360</v>
      </c>
      <c r="D175" s="45" t="s">
        <v>54</v>
      </c>
      <c r="E175" s="59" t="s">
        <v>369</v>
      </c>
      <c r="F175" s="43" t="s">
        <v>41</v>
      </c>
      <c r="G175" s="46" t="s">
        <v>42</v>
      </c>
      <c r="H175" s="47">
        <v>24968</v>
      </c>
      <c r="I175" s="45"/>
      <c r="J175" s="48"/>
      <c r="K175" s="63" t="s">
        <v>93</v>
      </c>
      <c r="L175" s="69" t="s">
        <v>368</v>
      </c>
      <c r="M175" s="94">
        <v>43465</v>
      </c>
      <c r="N175" s="52" t="str">
        <f t="shared" ca="1" si="5"/>
        <v>55 Tahun 9 Bulan 17 hari</v>
      </c>
      <c r="O1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Row],[JABATAN]],tbl_refJabatan,2,FALSE),"yr","day")-CONVERT(DATEDIF(H175,tglAcuan,"y"),"yr","day"))),(NOW()+(CONVERT(VLOOKUP(Table1[[#This Row],[JABATAN]],tbl_refJabatan,2,FALSE),"yr","day")-CONVERT(DATEDIF(H175,NOW(),"y"),"yr","day")))),"Usia Salah"),"")</f>
        <v>47175.348911689813</v>
      </c>
      <c r="Q175" s="167" t="str">
        <f ca="1">IF(Table1[[#This Row],[TGL. PENSIUN (usia)]]&lt;&gt;0,TEXT(Table1[[#This Row],[TGL. PENSIUN (usia)]],"yyyy"),"")</f>
        <v>2029</v>
      </c>
      <c r="R175" s="166">
        <f ca="1">IF(AND(Table1[[#This Row],[TGL. PENSIUN (usia)]]&lt;&gt;"",Table1[[#This Row],[TGL. PENSIUN (usia)]]&lt;&gt;"USIA SALAH"),IF(tglAcuan&lt;&gt;0,(INT(CONVERT(VLOOKUP(Table1[[#This Row],[JABATAN]],tbl_refJabatan,2,FALSE),"yr","day")-CONVERT(DATEDIF(H175,tglAcuan,"y"),"yr","day"))),(INT(CONVERT(VLOOKUP(Table1[[#This Row],[JABATAN]],tbl_refJabatan,2,FALSE),"yr","day")-CONVERT(DATEDIF(H175,NOW(),"y"),"yr","day")))),"")</f>
        <v>1826</v>
      </c>
      <c r="S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Row],[JABATAN]],tbl_refJabatan,4,FALSE),"yr","day")-CONVERT(DATEDIF(H175,tglAcuan,"y"),"yr","day"))),(NOW()+(CONVERT(VLOOKUP(Table1[[#This Row],[JABATAN]],tbl_refJabatan,4,FALSE),"yr","day")-CONVERT(DATEDIF(H175,NOW(),"y"),"yr","day")))),"Usia Salah"),"")</f>
        <v>47175.348911689813</v>
      </c>
      <c r="T175" s="167" t="str">
        <f ca="1">IF(Table1[[#This Row],[TGL. PENSIUN ( usia )]]&lt;&gt;0,TEXT(Table1[[#This Row],[TGL. PENSIUN ( usia )]],"yyyy"),"")</f>
        <v>2029</v>
      </c>
      <c r="U175" s="166">
        <f ca="1">IF(AND(Table1[[#This Row],[TGL. PENSIUN (usia)]]&lt;&gt;"",Table1[[#This Row],[TGL. PENSIUN (usia)]]&lt;&gt;"USIA SALAH"),IF(tglAcuan&lt;&gt;0,(INT(CONVERT(VLOOKUP(Table1[[#This Row],[JABATAN]],tbl_refJabatan,4,FALSE),"yr","day")-CONVERT(DATEDIF(H175,tglAcuan,"y"),"yr","day"))),(INT(CONVERT(VLOOKUP(Table1[[#This Row],[JABATAN]],tbl_refJabatan,4,FALSE),"yr","day")-CONVERT(DATEDIF(H175,NOW(),"y"),"yr","day")))),"")</f>
        <v>1826</v>
      </c>
      <c r="V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Row],[JABATAN]],tbl_refJabatan,6,FALSE),"yr","day")-CONVERT(DATEDIF(H175,tglAcuan,"y"),"yr","day"))),(NOW()+(CONVERT(VLOOKUP(Table1[[#This Row],[JABATAN]],tbl_refJabatan,6,FALSE),"yr","day")-CONVERT(DATEDIF(H175,NOW(),"y"),"yr","day")))),"Usia Salah"),"")</f>
        <v>45714.348911689813</v>
      </c>
      <c r="W175" s="167" t="str">
        <f ca="1">IF(Table1[[#This Row],[TGL.PENSIUN (usia)]]&lt;&gt;0,TEXT(Table1[[#This Row],[TGL.PENSIUN (usia)]],"yyyy"),"")</f>
        <v>2025</v>
      </c>
      <c r="X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Row],[JABATAN]],tbl_refJabatan,7,FALSE),"yr","day")-CONVERT(DATEDIF(M175,tglAcuan,"y"),"yr","day"))),(NOW()+(CONVERT(VLOOKUP(Table1[[#This Row],[JABATAN]],tbl_refJabatan,7,FALSE),"yr","day")-CONVERT(DATEDIF(M175,NOW(),"y"),"yr","day")))),"tgl SK salah"),"")</f>
        <v>50827.848911689813</v>
      </c>
      <c r="Y175" s="167" t="str">
        <f ca="1">IF(Table1[[#This Row],[TGL. PENSIUN (jabatan)]]&lt;&gt;0,TEXT(Table1[[#This Row],[TGL. PENSIUN (jabatan)]],"yyyy"),"")</f>
        <v>2039</v>
      </c>
      <c r="Z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Row],[JABATAN]],tbl_refJabatan,8,FALSE),"yr","day")-CONVERT(DATEDIF(H175,tglAcuan,"y"),"yr","day"))),(NOW()+(CONVERT(VLOOKUP(Table1[[#This Row],[JABATAN]],tbl_refJabatan,8,FALSE),"yr","day")-CONVERT(DATEDIF(H175,NOW(),"y"),"yr","day")))),"Usia Salah"),"")</f>
        <v>45714.348911689813</v>
      </c>
      <c r="AA175" s="167" t="str">
        <f ca="1">IF(Table1[[#This Row],[TGL.PENSIUN (usia )]]&lt;&gt;0,TEXT(Table1[[#This Row],[TGL.PENSIUN (usia )]],"yyyy"),"")</f>
        <v>2025</v>
      </c>
      <c r="AB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Row],[JABATAN]],tbl_refJabatan,9,FALSE),"yr","day")-CONVERT(DATEDIF(M175,tglAcuan,"y"),"yr","day"))),(NOW()+(CONVERT(VLOOKUP(Table1[[#This Row],[JABATAN]],tbl_refJabatan,9,FALSE),"yr","day")-CONVERT(DATEDIF(M175,NOW(),"y"),"yr","day")))),"tgl SK salah"),"")</f>
        <v>50827.848911689813</v>
      </c>
      <c r="AC175" s="167" t="str">
        <f ca="1">IF(Table1[[#This Row],[TGL. PENSIUN (jabatan )]]&lt;&gt;0,TEXT(Table1[[#This Row],[TGL. PENSIUN (jabatan )]],"yyyy"),"")</f>
        <v>2039</v>
      </c>
      <c r="AD1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" spans="1:30" s="53" customFormat="1" ht="21.75" customHeight="1" x14ac:dyDescent="0.25">
      <c r="A176" s="43">
        <f t="shared" si="4"/>
        <v>171</v>
      </c>
      <c r="B176" s="44" t="s">
        <v>37</v>
      </c>
      <c r="C176" s="44" t="s">
        <v>360</v>
      </c>
      <c r="D176" s="45" t="s">
        <v>57</v>
      </c>
      <c r="E176" s="59" t="s">
        <v>370</v>
      </c>
      <c r="F176" s="43" t="s">
        <v>41</v>
      </c>
      <c r="G176" s="46" t="s">
        <v>42</v>
      </c>
      <c r="H176" s="47">
        <v>29002</v>
      </c>
      <c r="I176" s="45"/>
      <c r="J176" s="48"/>
      <c r="K176" s="74" t="s">
        <v>43</v>
      </c>
      <c r="L176" s="63" t="s">
        <v>366</v>
      </c>
      <c r="M176" s="94">
        <v>43868</v>
      </c>
      <c r="N176" s="52" t="str">
        <f t="shared" ca="1" si="5"/>
        <v>44 Tahun 9 Bulan 0 hari</v>
      </c>
      <c r="O1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20 Hari </v>
      </c>
      <c r="P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Row],[JABATAN]],tbl_refJabatan,2,FALSE),"yr","day")-CONVERT(DATEDIF(H176,tglAcuan,"y"),"yr","day"))),(NOW()+(CONVERT(VLOOKUP(Table1[[#This Row],[JABATAN]],tbl_refJabatan,2,FALSE),"yr","day")-CONVERT(DATEDIF(H176,NOW(),"y"),"yr","day")))),"Usia Salah"),"")</f>
        <v>51193.098911689813</v>
      </c>
      <c r="Q176" s="167" t="str">
        <f ca="1">IF(Table1[[#This Row],[TGL. PENSIUN (usia)]]&lt;&gt;0,TEXT(Table1[[#This Row],[TGL. PENSIUN (usia)]],"yyyy"),"")</f>
        <v>2040</v>
      </c>
      <c r="R176" s="166">
        <f ca="1">IF(AND(Table1[[#This Row],[TGL. PENSIUN (usia)]]&lt;&gt;"",Table1[[#This Row],[TGL. PENSIUN (usia)]]&lt;&gt;"USIA SALAH"),IF(tglAcuan&lt;&gt;0,(INT(CONVERT(VLOOKUP(Table1[[#This Row],[JABATAN]],tbl_refJabatan,2,FALSE),"yr","day")-CONVERT(DATEDIF(H176,tglAcuan,"y"),"yr","day"))),(INT(CONVERT(VLOOKUP(Table1[[#This Row],[JABATAN]],tbl_refJabatan,2,FALSE),"yr","day")-CONVERT(DATEDIF(H176,NOW(),"y"),"yr","day")))),"")</f>
        <v>5844</v>
      </c>
      <c r="S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Row],[JABATAN]],tbl_refJabatan,4,FALSE),"yr","day")-CONVERT(DATEDIF(H176,tglAcuan,"y"),"yr","day"))),(NOW()+(CONVERT(VLOOKUP(Table1[[#This Row],[JABATAN]],tbl_refJabatan,4,FALSE),"yr","day")-CONVERT(DATEDIF(H176,NOW(),"y"),"yr","day")))),"Usia Salah"),"")</f>
        <v>51193.098911689813</v>
      </c>
      <c r="T176" s="167" t="str">
        <f ca="1">IF(Table1[[#This Row],[TGL. PENSIUN ( usia )]]&lt;&gt;0,TEXT(Table1[[#This Row],[TGL. PENSIUN ( usia )]],"yyyy"),"")</f>
        <v>2040</v>
      </c>
      <c r="U176" s="166">
        <f ca="1">IF(AND(Table1[[#This Row],[TGL. PENSIUN (usia)]]&lt;&gt;"",Table1[[#This Row],[TGL. PENSIUN (usia)]]&lt;&gt;"USIA SALAH"),IF(tglAcuan&lt;&gt;0,(INT(CONVERT(VLOOKUP(Table1[[#This Row],[JABATAN]],tbl_refJabatan,4,FALSE),"yr","day")-CONVERT(DATEDIF(H176,tglAcuan,"y"),"yr","day"))),(INT(CONVERT(VLOOKUP(Table1[[#This Row],[JABATAN]],tbl_refJabatan,4,FALSE),"yr","day")-CONVERT(DATEDIF(H176,NOW(),"y"),"yr","day")))),"")</f>
        <v>5844</v>
      </c>
      <c r="V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Row],[JABATAN]],tbl_refJabatan,6,FALSE),"yr","day")-CONVERT(DATEDIF(H176,tglAcuan,"y"),"yr","day"))),(NOW()+(CONVERT(VLOOKUP(Table1[[#This Row],[JABATAN]],tbl_refJabatan,6,FALSE),"yr","day")-CONVERT(DATEDIF(H176,NOW(),"y"),"yr","day")))),"Usia Salah"),"")</f>
        <v>49732.098911689813</v>
      </c>
      <c r="W176" s="167" t="str">
        <f ca="1">IF(Table1[[#This Row],[TGL.PENSIUN (usia)]]&lt;&gt;0,TEXT(Table1[[#This Row],[TGL.PENSIUN (usia)]],"yyyy"),"")</f>
        <v>2036</v>
      </c>
      <c r="X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Row],[JABATAN]],tbl_refJabatan,7,FALSE),"yr","day")-CONVERT(DATEDIF(M176,tglAcuan,"y"),"yr","day"))),(NOW()+(CONVERT(VLOOKUP(Table1[[#This Row],[JABATAN]],tbl_refJabatan,7,FALSE),"yr","day")-CONVERT(DATEDIF(M176,NOW(),"y"),"yr","day")))),"tgl SK salah"),"")</f>
        <v>51193.098911689813</v>
      </c>
      <c r="Y176" s="167" t="str">
        <f ca="1">IF(Table1[[#This Row],[TGL. PENSIUN (jabatan)]]&lt;&gt;0,TEXT(Table1[[#This Row],[TGL. PENSIUN (jabatan)]],"yyyy"),"")</f>
        <v>2040</v>
      </c>
      <c r="Z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Row],[JABATAN]],tbl_refJabatan,8,FALSE),"yr","day")-CONVERT(DATEDIF(H176,tglAcuan,"y"),"yr","day"))),(NOW()+(CONVERT(VLOOKUP(Table1[[#This Row],[JABATAN]],tbl_refJabatan,8,FALSE),"yr","day")-CONVERT(DATEDIF(H176,NOW(),"y"),"yr","day")))),"Usia Salah"),"")</f>
        <v>49732.098911689813</v>
      </c>
      <c r="AA176" s="167" t="str">
        <f ca="1">IF(Table1[[#This Row],[TGL.PENSIUN (usia )]]&lt;&gt;0,TEXT(Table1[[#This Row],[TGL.PENSIUN (usia )]],"yyyy"),"")</f>
        <v>2036</v>
      </c>
      <c r="AB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Row],[JABATAN]],tbl_refJabatan,9,FALSE),"yr","day")-CONVERT(DATEDIF(M176,tglAcuan,"y"),"yr","day"))),(NOW()+(CONVERT(VLOOKUP(Table1[[#This Row],[JABATAN]],tbl_refJabatan,9,FALSE),"yr","day")-CONVERT(DATEDIF(M176,NOW(),"y"),"yr","day")))),"tgl SK salah"),"")</f>
        <v>51193.098911689813</v>
      </c>
      <c r="AC176" s="167" t="str">
        <f ca="1">IF(Table1[[#This Row],[TGL. PENSIUN (jabatan )]]&lt;&gt;0,TEXT(Table1[[#This Row],[TGL. PENSIUN (jabatan )]],"yyyy"),"")</f>
        <v>2040</v>
      </c>
      <c r="AD1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" spans="1:30" s="53" customFormat="1" ht="21.75" customHeight="1" x14ac:dyDescent="0.25">
      <c r="A177" s="43">
        <f t="shared" si="4"/>
        <v>172</v>
      </c>
      <c r="B177" s="44" t="s">
        <v>37</v>
      </c>
      <c r="C177" s="44" t="s">
        <v>360</v>
      </c>
      <c r="D177" s="45" t="s">
        <v>59</v>
      </c>
      <c r="E177" s="59" t="s">
        <v>371</v>
      </c>
      <c r="F177" s="43" t="s">
        <v>41</v>
      </c>
      <c r="G177" s="46" t="s">
        <v>372</v>
      </c>
      <c r="H177" s="47">
        <v>26463</v>
      </c>
      <c r="I177" s="45"/>
      <c r="J177" s="48"/>
      <c r="K177" s="74" t="s">
        <v>43</v>
      </c>
      <c r="L177" s="63" t="s">
        <v>366</v>
      </c>
      <c r="M177" s="94">
        <v>43868</v>
      </c>
      <c r="N177" s="52" t="str">
        <f t="shared" ca="1" si="5"/>
        <v>51 Tahun 8 Bulan 14 hari</v>
      </c>
      <c r="O1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20 Hari </v>
      </c>
      <c r="P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Row],[JABATAN]],tbl_refJabatan,2,FALSE),"yr","day")-CONVERT(DATEDIF(H177,tglAcuan,"y"),"yr","day"))),(NOW()+(CONVERT(VLOOKUP(Table1[[#This Row],[JABATAN]],tbl_refJabatan,2,FALSE),"yr","day")-CONVERT(DATEDIF(H177,NOW(),"y"),"yr","day")))),"Usia Salah"),"")</f>
        <v>48636.348911689813</v>
      </c>
      <c r="Q177" s="167" t="str">
        <f ca="1">IF(Table1[[#This Row],[TGL. PENSIUN (usia)]]&lt;&gt;0,TEXT(Table1[[#This Row],[TGL. PENSIUN (usia)]],"yyyy"),"")</f>
        <v>2033</v>
      </c>
      <c r="R177" s="166">
        <f ca="1">IF(AND(Table1[[#This Row],[TGL. PENSIUN (usia)]]&lt;&gt;"",Table1[[#This Row],[TGL. PENSIUN (usia)]]&lt;&gt;"USIA SALAH"),IF(tglAcuan&lt;&gt;0,(INT(CONVERT(VLOOKUP(Table1[[#This Row],[JABATAN]],tbl_refJabatan,2,FALSE),"yr","day")-CONVERT(DATEDIF(H177,tglAcuan,"y"),"yr","day"))),(INT(CONVERT(VLOOKUP(Table1[[#This Row],[JABATAN]],tbl_refJabatan,2,FALSE),"yr","day")-CONVERT(DATEDIF(H177,NOW(),"y"),"yr","day")))),"")</f>
        <v>3287</v>
      </c>
      <c r="S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Row],[JABATAN]],tbl_refJabatan,4,FALSE),"yr","day")-CONVERT(DATEDIF(H177,tglAcuan,"y"),"yr","day"))),(NOW()+(CONVERT(VLOOKUP(Table1[[#This Row],[JABATAN]],tbl_refJabatan,4,FALSE),"yr","day")-CONVERT(DATEDIF(H177,NOW(),"y"),"yr","day")))),"Usia Salah"),"")</f>
        <v>48636.348911689813</v>
      </c>
      <c r="T177" s="167" t="str">
        <f ca="1">IF(Table1[[#This Row],[TGL. PENSIUN ( usia )]]&lt;&gt;0,TEXT(Table1[[#This Row],[TGL. PENSIUN ( usia )]],"yyyy"),"")</f>
        <v>2033</v>
      </c>
      <c r="U177" s="166">
        <f ca="1">IF(AND(Table1[[#This Row],[TGL. PENSIUN (usia)]]&lt;&gt;"",Table1[[#This Row],[TGL. PENSIUN (usia)]]&lt;&gt;"USIA SALAH"),IF(tglAcuan&lt;&gt;0,(INT(CONVERT(VLOOKUP(Table1[[#This Row],[JABATAN]],tbl_refJabatan,4,FALSE),"yr","day")-CONVERT(DATEDIF(H177,tglAcuan,"y"),"yr","day"))),(INT(CONVERT(VLOOKUP(Table1[[#This Row],[JABATAN]],tbl_refJabatan,4,FALSE),"yr","day")-CONVERT(DATEDIF(H177,NOW(),"y"),"yr","day")))),"")</f>
        <v>3287</v>
      </c>
      <c r="V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Row],[JABATAN]],tbl_refJabatan,6,FALSE),"yr","day")-CONVERT(DATEDIF(H177,tglAcuan,"y"),"yr","day"))),(NOW()+(CONVERT(VLOOKUP(Table1[[#This Row],[JABATAN]],tbl_refJabatan,6,FALSE),"yr","day")-CONVERT(DATEDIF(H177,NOW(),"y"),"yr","day")))),"Usia Salah"),"")</f>
        <v>47175.348911689813</v>
      </c>
      <c r="W177" s="167" t="str">
        <f ca="1">IF(Table1[[#This Row],[TGL.PENSIUN (usia)]]&lt;&gt;0,TEXT(Table1[[#This Row],[TGL.PENSIUN (usia)]],"yyyy"),"")</f>
        <v>2029</v>
      </c>
      <c r="X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Row],[JABATAN]],tbl_refJabatan,7,FALSE),"yr","day")-CONVERT(DATEDIF(M177,tglAcuan,"y"),"yr","day"))),(NOW()+(CONVERT(VLOOKUP(Table1[[#This Row],[JABATAN]],tbl_refJabatan,7,FALSE),"yr","day")-CONVERT(DATEDIF(M177,NOW(),"y"),"yr","day")))),"tgl SK salah"),"")</f>
        <v>51193.098911689813</v>
      </c>
      <c r="Y177" s="167" t="str">
        <f ca="1">IF(Table1[[#This Row],[TGL. PENSIUN (jabatan)]]&lt;&gt;0,TEXT(Table1[[#This Row],[TGL. PENSIUN (jabatan)]],"yyyy"),"")</f>
        <v>2040</v>
      </c>
      <c r="Z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Row],[JABATAN]],tbl_refJabatan,8,FALSE),"yr","day")-CONVERT(DATEDIF(H177,tglAcuan,"y"),"yr","day"))),(NOW()+(CONVERT(VLOOKUP(Table1[[#This Row],[JABATAN]],tbl_refJabatan,8,FALSE),"yr","day")-CONVERT(DATEDIF(H177,NOW(),"y"),"yr","day")))),"Usia Salah"),"")</f>
        <v>47175.348911689813</v>
      </c>
      <c r="AA177" s="167" t="str">
        <f ca="1">IF(Table1[[#This Row],[TGL.PENSIUN (usia )]]&lt;&gt;0,TEXT(Table1[[#This Row],[TGL.PENSIUN (usia )]],"yyyy"),"")</f>
        <v>2029</v>
      </c>
      <c r="AB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Row],[JABATAN]],tbl_refJabatan,9,FALSE),"yr","day")-CONVERT(DATEDIF(M177,tglAcuan,"y"),"yr","day"))),(NOW()+(CONVERT(VLOOKUP(Table1[[#This Row],[JABATAN]],tbl_refJabatan,9,FALSE),"yr","day")-CONVERT(DATEDIF(M177,NOW(),"y"),"yr","day")))),"tgl SK salah"),"")</f>
        <v>51193.098911689813</v>
      </c>
      <c r="AC177" s="167" t="str">
        <f ca="1">IF(Table1[[#This Row],[TGL. PENSIUN (jabatan )]]&lt;&gt;0,TEXT(Table1[[#This Row],[TGL. PENSIUN (jabatan )]],"yyyy"),"")</f>
        <v>2040</v>
      </c>
      <c r="AD1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" spans="1:30" s="53" customFormat="1" ht="21.75" customHeight="1" x14ac:dyDescent="0.25">
      <c r="A178" s="43">
        <f t="shared" si="4"/>
        <v>173</v>
      </c>
      <c r="B178" s="44" t="s">
        <v>37</v>
      </c>
      <c r="C178" s="44" t="s">
        <v>360</v>
      </c>
      <c r="D178" s="45" t="s">
        <v>61</v>
      </c>
      <c r="E178" s="59" t="s">
        <v>373</v>
      </c>
      <c r="F178" s="43" t="s">
        <v>41</v>
      </c>
      <c r="G178" s="46" t="s">
        <v>42</v>
      </c>
      <c r="H178" s="47">
        <v>24656</v>
      </c>
      <c r="I178" s="45"/>
      <c r="J178" s="48"/>
      <c r="K178" s="74" t="s">
        <v>43</v>
      </c>
      <c r="L178" s="69" t="s">
        <v>368</v>
      </c>
      <c r="M178" s="94">
        <v>43465</v>
      </c>
      <c r="N178" s="52" t="str">
        <f t="shared" ca="1" si="5"/>
        <v>56 Tahun 7 Bulan 24 hari</v>
      </c>
      <c r="O1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Row],[JABATAN]],tbl_refJabatan,2,FALSE),"yr","day")-CONVERT(DATEDIF(H178,tglAcuan,"y"),"yr","day"))),(NOW()+(CONVERT(VLOOKUP(Table1[[#This Row],[JABATAN]],tbl_refJabatan,2,FALSE),"yr","day")-CONVERT(DATEDIF(H178,NOW(),"y"),"yr","day")))),"Usia Salah"),"")</f>
        <v>46810.098911689813</v>
      </c>
      <c r="Q178" s="167" t="str">
        <f ca="1">IF(Table1[[#This Row],[TGL. PENSIUN (usia)]]&lt;&gt;0,TEXT(Table1[[#This Row],[TGL. PENSIUN (usia)]],"yyyy"),"")</f>
        <v>2028</v>
      </c>
      <c r="R178" s="166">
        <f ca="1">IF(AND(Table1[[#This Row],[TGL. PENSIUN (usia)]]&lt;&gt;"",Table1[[#This Row],[TGL. PENSIUN (usia)]]&lt;&gt;"USIA SALAH"),IF(tglAcuan&lt;&gt;0,(INT(CONVERT(VLOOKUP(Table1[[#This Row],[JABATAN]],tbl_refJabatan,2,FALSE),"yr","day")-CONVERT(DATEDIF(H178,tglAcuan,"y"),"yr","day"))),(INT(CONVERT(VLOOKUP(Table1[[#This Row],[JABATAN]],tbl_refJabatan,2,FALSE),"yr","day")-CONVERT(DATEDIF(H178,NOW(),"y"),"yr","day")))),"")</f>
        <v>1461</v>
      </c>
      <c r="S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Row],[JABATAN]],tbl_refJabatan,4,FALSE),"yr","day")-CONVERT(DATEDIF(H178,tglAcuan,"y"),"yr","day"))),(NOW()+(CONVERT(VLOOKUP(Table1[[#This Row],[JABATAN]],tbl_refJabatan,4,FALSE),"yr","day")-CONVERT(DATEDIF(H178,NOW(),"y"),"yr","day")))),"Usia Salah"),"")</f>
        <v>46810.098911689813</v>
      </c>
      <c r="T178" s="167" t="str">
        <f ca="1">IF(Table1[[#This Row],[TGL. PENSIUN ( usia )]]&lt;&gt;0,TEXT(Table1[[#This Row],[TGL. PENSIUN ( usia )]],"yyyy"),"")</f>
        <v>2028</v>
      </c>
      <c r="U178" s="166">
        <f ca="1">IF(AND(Table1[[#This Row],[TGL. PENSIUN (usia)]]&lt;&gt;"",Table1[[#This Row],[TGL. PENSIUN (usia)]]&lt;&gt;"USIA SALAH"),IF(tglAcuan&lt;&gt;0,(INT(CONVERT(VLOOKUP(Table1[[#This Row],[JABATAN]],tbl_refJabatan,4,FALSE),"yr","day")-CONVERT(DATEDIF(H178,tglAcuan,"y"),"yr","day"))),(INT(CONVERT(VLOOKUP(Table1[[#This Row],[JABATAN]],tbl_refJabatan,4,FALSE),"yr","day")-CONVERT(DATEDIF(H178,NOW(),"y"),"yr","day")))),"")</f>
        <v>1461</v>
      </c>
      <c r="V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Row],[JABATAN]],tbl_refJabatan,6,FALSE),"yr","day")-CONVERT(DATEDIF(H178,tglAcuan,"y"),"yr","day"))),(NOW()+(CONVERT(VLOOKUP(Table1[[#This Row],[JABATAN]],tbl_refJabatan,6,FALSE),"yr","day")-CONVERT(DATEDIF(H178,NOW(),"y"),"yr","day")))),"Usia Salah"),"")</f>
        <v>45349.098911689813</v>
      </c>
      <c r="W178" s="167" t="str">
        <f ca="1">IF(Table1[[#This Row],[TGL.PENSIUN (usia)]]&lt;&gt;0,TEXT(Table1[[#This Row],[TGL.PENSIUN (usia)]],"yyyy"),"")</f>
        <v>2024</v>
      </c>
      <c r="X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Row],[JABATAN]],tbl_refJabatan,7,FALSE),"yr","day")-CONVERT(DATEDIF(M178,tglAcuan,"y"),"yr","day"))),(NOW()+(CONVERT(VLOOKUP(Table1[[#This Row],[JABATAN]],tbl_refJabatan,7,FALSE),"yr","day")-CONVERT(DATEDIF(M178,NOW(),"y"),"yr","day")))),"tgl SK salah"),"")</f>
        <v>50827.848911689813</v>
      </c>
      <c r="Y178" s="167" t="str">
        <f ca="1">IF(Table1[[#This Row],[TGL. PENSIUN (jabatan)]]&lt;&gt;0,TEXT(Table1[[#This Row],[TGL. PENSIUN (jabatan)]],"yyyy"),"")</f>
        <v>2039</v>
      </c>
      <c r="Z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Row],[JABATAN]],tbl_refJabatan,8,FALSE),"yr","day")-CONVERT(DATEDIF(H178,tglAcuan,"y"),"yr","day"))),(NOW()+(CONVERT(VLOOKUP(Table1[[#This Row],[JABATAN]],tbl_refJabatan,8,FALSE),"yr","day")-CONVERT(DATEDIF(H178,NOW(),"y"),"yr","day")))),"Usia Salah"),"")</f>
        <v>45349.098911689813</v>
      </c>
      <c r="AA178" s="167" t="str">
        <f ca="1">IF(Table1[[#This Row],[TGL.PENSIUN (usia )]]&lt;&gt;0,TEXT(Table1[[#This Row],[TGL.PENSIUN (usia )]],"yyyy"),"")</f>
        <v>2024</v>
      </c>
      <c r="AB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Row],[JABATAN]],tbl_refJabatan,9,FALSE),"yr","day")-CONVERT(DATEDIF(M178,tglAcuan,"y"),"yr","day"))),(NOW()+(CONVERT(VLOOKUP(Table1[[#This Row],[JABATAN]],tbl_refJabatan,9,FALSE),"yr","day")-CONVERT(DATEDIF(M178,NOW(),"y"),"yr","day")))),"tgl SK salah"),"")</f>
        <v>50827.848911689813</v>
      </c>
      <c r="AC178" s="167" t="str">
        <f ca="1">IF(Table1[[#This Row],[TGL. PENSIUN (jabatan )]]&lt;&gt;0,TEXT(Table1[[#This Row],[TGL. PENSIUN (jabatan )]],"yyyy"),"")</f>
        <v>2039</v>
      </c>
      <c r="AD1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9" spans="1:30" s="53" customFormat="1" ht="21.75" customHeight="1" x14ac:dyDescent="0.25">
      <c r="A179" s="43">
        <f t="shared" si="4"/>
        <v>174</v>
      </c>
      <c r="B179" s="44" t="s">
        <v>37</v>
      </c>
      <c r="C179" s="44" t="s">
        <v>360</v>
      </c>
      <c r="D179" s="45" t="s">
        <v>63</v>
      </c>
      <c r="E179" s="59" t="s">
        <v>374</v>
      </c>
      <c r="F179" s="43" t="s">
        <v>41</v>
      </c>
      <c r="G179" s="46" t="s">
        <v>42</v>
      </c>
      <c r="H179" s="47">
        <v>29648</v>
      </c>
      <c r="I179" s="45"/>
      <c r="J179" s="48"/>
      <c r="K179" s="74" t="s">
        <v>43</v>
      </c>
      <c r="L179" s="69" t="s">
        <v>375</v>
      </c>
      <c r="M179" s="94">
        <v>43641</v>
      </c>
      <c r="N179" s="52" t="str">
        <f t="shared" ca="1" si="5"/>
        <v>42 Tahun 11 Bulan 24 hari</v>
      </c>
      <c r="O1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2 Hari </v>
      </c>
      <c r="P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Row],[JABATAN]],tbl_refJabatan,2,FALSE),"yr","day")-CONVERT(DATEDIF(H179,tglAcuan,"y"),"yr","day"))),(NOW()+(CONVERT(VLOOKUP(Table1[[#This Row],[JABATAN]],tbl_refJabatan,2,FALSE),"yr","day")-CONVERT(DATEDIF(H179,NOW(),"y"),"yr","day")))),"Usia Salah"),"")</f>
        <v>51923.598911689813</v>
      </c>
      <c r="Q179" s="167" t="str">
        <f ca="1">IF(Table1[[#This Row],[TGL. PENSIUN (usia)]]&lt;&gt;0,TEXT(Table1[[#This Row],[TGL. PENSIUN (usia)]],"yyyy"),"")</f>
        <v>2042</v>
      </c>
      <c r="R179" s="166">
        <f ca="1">IF(AND(Table1[[#This Row],[TGL. PENSIUN (usia)]]&lt;&gt;"",Table1[[#This Row],[TGL. PENSIUN (usia)]]&lt;&gt;"USIA SALAH"),IF(tglAcuan&lt;&gt;0,(INT(CONVERT(VLOOKUP(Table1[[#This Row],[JABATAN]],tbl_refJabatan,2,FALSE),"yr","day")-CONVERT(DATEDIF(H179,tglAcuan,"y"),"yr","day"))),(INT(CONVERT(VLOOKUP(Table1[[#This Row],[JABATAN]],tbl_refJabatan,2,FALSE),"yr","day")-CONVERT(DATEDIF(H179,NOW(),"y"),"yr","day")))),"")</f>
        <v>6574</v>
      </c>
      <c r="S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Row],[JABATAN]],tbl_refJabatan,4,FALSE),"yr","day")-CONVERT(DATEDIF(H179,tglAcuan,"y"),"yr","day"))),(NOW()+(CONVERT(VLOOKUP(Table1[[#This Row],[JABATAN]],tbl_refJabatan,4,FALSE),"yr","day")-CONVERT(DATEDIF(H179,NOW(),"y"),"yr","day")))),"Usia Salah"),"")</f>
        <v>37313.598911689813</v>
      </c>
      <c r="T179" s="167" t="str">
        <f ca="1">IF(Table1[[#This Row],[TGL. PENSIUN ( usia )]]&lt;&gt;0,TEXT(Table1[[#This Row],[TGL. PENSIUN ( usia )]],"yyyy"),"")</f>
        <v>2002</v>
      </c>
      <c r="U179" s="166">
        <f ca="1">IF(AND(Table1[[#This Row],[TGL. PENSIUN (usia)]]&lt;&gt;"",Table1[[#This Row],[TGL. PENSIUN (usia)]]&lt;&gt;"USIA SALAH"),IF(tglAcuan&lt;&gt;0,(INT(CONVERT(VLOOKUP(Table1[[#This Row],[JABATAN]],tbl_refJabatan,4,FALSE),"yr","day")-CONVERT(DATEDIF(H179,tglAcuan,"y"),"yr","day"))),(INT(CONVERT(VLOOKUP(Table1[[#This Row],[JABATAN]],tbl_refJabatan,4,FALSE),"yr","day")-CONVERT(DATEDIF(H179,NOW(),"y"),"yr","day")))),"")</f>
        <v>-8036</v>
      </c>
      <c r="V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Row],[JABATAN]],tbl_refJabatan,6,FALSE),"yr","day")-CONVERT(DATEDIF(H179,tglAcuan,"y"),"yr","day"))),(NOW()+(CONVERT(VLOOKUP(Table1[[#This Row],[JABATAN]],tbl_refJabatan,6,FALSE),"yr","day")-CONVERT(DATEDIF(H179,NOW(),"y"),"yr","day")))),"Usia Salah"),"")</f>
        <v>30008.598911689813</v>
      </c>
      <c r="W179" s="167" t="str">
        <f ca="1">IF(Table1[[#This Row],[TGL.PENSIUN (usia)]]&lt;&gt;0,TEXT(Table1[[#This Row],[TGL.PENSIUN (usia)]],"yyyy"),"")</f>
        <v>1982</v>
      </c>
      <c r="X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Row],[JABATAN]],tbl_refJabatan,7,FALSE),"yr","day")-CONVERT(DATEDIF(M179,tglAcuan,"y"),"yr","day"))),(NOW()+(CONVERT(VLOOKUP(Table1[[#This Row],[JABATAN]],tbl_refJabatan,7,FALSE),"yr","day")-CONVERT(DATEDIF(M179,NOW(),"y"),"yr","day")))),"tgl SK salah"),"")</f>
        <v>65803.098911689813</v>
      </c>
      <c r="Y179" s="167" t="str">
        <f ca="1">IF(Table1[[#This Row],[TGL. PENSIUN (jabatan)]]&lt;&gt;0,TEXT(Table1[[#This Row],[TGL. PENSIUN (jabatan)]],"yyyy"),"")</f>
        <v>2080</v>
      </c>
      <c r="Z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Row],[JABATAN]],tbl_refJabatan,8,FALSE),"yr","day")-CONVERT(DATEDIF(H179,tglAcuan,"y"),"yr","day"))),(NOW()+(CONVERT(VLOOKUP(Table1[[#This Row],[JABATAN]],tbl_refJabatan,8,FALSE),"yr","day")-CONVERT(DATEDIF(H179,NOW(),"y"),"yr","day")))),"Usia Salah"),"")</f>
        <v>51923.598911689813</v>
      </c>
      <c r="AA179" s="167" t="str">
        <f ca="1">IF(Table1[[#This Row],[TGL.PENSIUN (usia )]]&lt;&gt;0,TEXT(Table1[[#This Row],[TGL.PENSIUN (usia )]],"yyyy"),"")</f>
        <v>2042</v>
      </c>
      <c r="AB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Row],[JABATAN]],tbl_refJabatan,9,FALSE),"yr","day")-CONVERT(DATEDIF(M179,tglAcuan,"y"),"yr","day"))),(NOW()+(CONVERT(VLOOKUP(Table1[[#This Row],[JABATAN]],tbl_refJabatan,9,FALSE),"yr","day")-CONVERT(DATEDIF(M179,NOW(),"y"),"yr","day")))),"tgl SK salah"),"")</f>
        <v>49366.848911689813</v>
      </c>
      <c r="AC179" s="167" t="str">
        <f ca="1">IF(Table1[[#This Row],[TGL. PENSIUN (jabatan )]]&lt;&gt;0,TEXT(Table1[[#This Row],[TGL. PENSIUN (jabatan )]],"yyyy"),"")</f>
        <v>2035</v>
      </c>
      <c r="AD1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" spans="1:30" s="53" customFormat="1" ht="21.75" customHeight="1" x14ac:dyDescent="0.25">
      <c r="A180" s="43">
        <f t="shared" si="4"/>
        <v>175</v>
      </c>
      <c r="B180" s="44" t="s">
        <v>37</v>
      </c>
      <c r="C180" s="44" t="s">
        <v>360</v>
      </c>
      <c r="D180" s="45" t="s">
        <v>63</v>
      </c>
      <c r="E180" s="59" t="s">
        <v>376</v>
      </c>
      <c r="F180" s="43" t="s">
        <v>41</v>
      </c>
      <c r="G180" s="46" t="s">
        <v>42</v>
      </c>
      <c r="H180" s="47">
        <v>34524</v>
      </c>
      <c r="I180" s="45"/>
      <c r="J180" s="48"/>
      <c r="K180" s="74" t="s">
        <v>43</v>
      </c>
      <c r="L180" s="63" t="s">
        <v>377</v>
      </c>
      <c r="M180" s="94">
        <v>43930</v>
      </c>
      <c r="N180" s="52" t="str">
        <f t="shared" ca="1" si="5"/>
        <v>29 Tahun 7 Bulan 18 hari</v>
      </c>
      <c r="O1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18 Hari </v>
      </c>
      <c r="P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Row],[JABATAN]],tbl_refJabatan,2,FALSE),"yr","day")-CONVERT(DATEDIF(H180,tglAcuan,"y"),"yr","day"))),(NOW()+(CONVERT(VLOOKUP(Table1[[#This Row],[JABATAN]],tbl_refJabatan,2,FALSE),"yr","day")-CONVERT(DATEDIF(H180,NOW(),"y"),"yr","day")))),"Usia Salah"),"")</f>
        <v>56671.848911689813</v>
      </c>
      <c r="Q180" s="167" t="str">
        <f ca="1">IF(Table1[[#This Row],[TGL. PENSIUN (usia)]]&lt;&gt;0,TEXT(Table1[[#This Row],[TGL. PENSIUN (usia)]],"yyyy"),"")</f>
        <v>2055</v>
      </c>
      <c r="R180" s="166">
        <f ca="1">IF(AND(Table1[[#This Row],[TGL. PENSIUN (usia)]]&lt;&gt;"",Table1[[#This Row],[TGL. PENSIUN (usia)]]&lt;&gt;"USIA SALAH"),IF(tglAcuan&lt;&gt;0,(INT(CONVERT(VLOOKUP(Table1[[#This Row],[JABATAN]],tbl_refJabatan,2,FALSE),"yr","day")-CONVERT(DATEDIF(H180,tglAcuan,"y"),"yr","day"))),(INT(CONVERT(VLOOKUP(Table1[[#This Row],[JABATAN]],tbl_refJabatan,2,FALSE),"yr","day")-CONVERT(DATEDIF(H180,NOW(),"y"),"yr","day")))),"")</f>
        <v>11322</v>
      </c>
      <c r="S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Row],[JABATAN]],tbl_refJabatan,4,FALSE),"yr","day")-CONVERT(DATEDIF(H180,tglAcuan,"y"),"yr","day"))),(NOW()+(CONVERT(VLOOKUP(Table1[[#This Row],[JABATAN]],tbl_refJabatan,4,FALSE),"yr","day")-CONVERT(DATEDIF(H180,NOW(),"y"),"yr","day")))),"Usia Salah"),"")</f>
        <v>42061.848911689813</v>
      </c>
      <c r="T180" s="167" t="str">
        <f ca="1">IF(Table1[[#This Row],[TGL. PENSIUN ( usia )]]&lt;&gt;0,TEXT(Table1[[#This Row],[TGL. PENSIUN ( usia )]],"yyyy"),"")</f>
        <v>2015</v>
      </c>
      <c r="U180" s="166">
        <f ca="1">IF(AND(Table1[[#This Row],[TGL. PENSIUN (usia)]]&lt;&gt;"",Table1[[#This Row],[TGL. PENSIUN (usia)]]&lt;&gt;"USIA SALAH"),IF(tglAcuan&lt;&gt;0,(INT(CONVERT(VLOOKUP(Table1[[#This Row],[JABATAN]],tbl_refJabatan,4,FALSE),"yr","day")-CONVERT(DATEDIF(H180,tglAcuan,"y"),"yr","day"))),(INT(CONVERT(VLOOKUP(Table1[[#This Row],[JABATAN]],tbl_refJabatan,4,FALSE),"yr","day")-CONVERT(DATEDIF(H180,NOW(),"y"),"yr","day")))),"")</f>
        <v>-3288</v>
      </c>
      <c r="V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Row],[JABATAN]],tbl_refJabatan,6,FALSE),"yr","day")-CONVERT(DATEDIF(H180,tglAcuan,"y"),"yr","day"))),(NOW()+(CONVERT(VLOOKUP(Table1[[#This Row],[JABATAN]],tbl_refJabatan,6,FALSE),"yr","day")-CONVERT(DATEDIF(H180,NOW(),"y"),"yr","day")))),"Usia Salah"),"")</f>
        <v>34756.848911689813</v>
      </c>
      <c r="W180" s="167" t="str">
        <f ca="1">IF(Table1[[#This Row],[TGL.PENSIUN (usia)]]&lt;&gt;0,TEXT(Table1[[#This Row],[TGL.PENSIUN (usia)]],"yyyy"),"")</f>
        <v>1995</v>
      </c>
      <c r="X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Row],[JABATAN]],tbl_refJabatan,7,FALSE),"yr","day")-CONVERT(DATEDIF(M180,tglAcuan,"y"),"yr","day"))),(NOW()+(CONVERT(VLOOKUP(Table1[[#This Row],[JABATAN]],tbl_refJabatan,7,FALSE),"yr","day")-CONVERT(DATEDIF(M180,NOW(),"y"),"yr","day")))),"tgl SK salah"),"")</f>
        <v>66168.348911689813</v>
      </c>
      <c r="Y180" s="167" t="str">
        <f ca="1">IF(Table1[[#This Row],[TGL. PENSIUN (jabatan)]]&lt;&gt;0,TEXT(Table1[[#This Row],[TGL. PENSIUN (jabatan)]],"yyyy"),"")</f>
        <v>2081</v>
      </c>
      <c r="Z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Row],[JABATAN]],tbl_refJabatan,8,FALSE),"yr","day")-CONVERT(DATEDIF(H180,tglAcuan,"y"),"yr","day"))),(NOW()+(CONVERT(VLOOKUP(Table1[[#This Row],[JABATAN]],tbl_refJabatan,8,FALSE),"yr","day")-CONVERT(DATEDIF(H180,NOW(),"y"),"yr","day")))),"Usia Salah"),"")</f>
        <v>56671.848911689813</v>
      </c>
      <c r="AA180" s="167" t="str">
        <f ca="1">IF(Table1[[#This Row],[TGL.PENSIUN (usia )]]&lt;&gt;0,TEXT(Table1[[#This Row],[TGL.PENSIUN (usia )]],"yyyy"),"")</f>
        <v>2055</v>
      </c>
      <c r="AB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Row],[JABATAN]],tbl_refJabatan,9,FALSE),"yr","day")-CONVERT(DATEDIF(M180,tglAcuan,"y"),"yr","day"))),(NOW()+(CONVERT(VLOOKUP(Table1[[#This Row],[JABATAN]],tbl_refJabatan,9,FALSE),"yr","day")-CONVERT(DATEDIF(M180,NOW(),"y"),"yr","day")))),"tgl SK salah"),"")</f>
        <v>49732.098911689813</v>
      </c>
      <c r="AC180" s="167" t="str">
        <f ca="1">IF(Table1[[#This Row],[TGL. PENSIUN (jabatan )]]&lt;&gt;0,TEXT(Table1[[#This Row],[TGL. PENSIUN (jabatan )]],"yyyy"),"")</f>
        <v>2036</v>
      </c>
      <c r="AD1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" spans="1:30" s="53" customFormat="1" ht="21.75" customHeight="1" x14ac:dyDescent="0.25">
      <c r="A181" s="43">
        <f t="shared" si="4"/>
        <v>176</v>
      </c>
      <c r="B181" s="44" t="s">
        <v>37</v>
      </c>
      <c r="C181" s="44" t="s">
        <v>360</v>
      </c>
      <c r="D181" s="45" t="s">
        <v>63</v>
      </c>
      <c r="E181" s="59" t="s">
        <v>378</v>
      </c>
      <c r="F181" s="43" t="s">
        <v>41</v>
      </c>
      <c r="G181" s="46" t="s">
        <v>42</v>
      </c>
      <c r="H181" s="47">
        <v>25698</v>
      </c>
      <c r="I181" s="45"/>
      <c r="J181" s="48"/>
      <c r="K181" s="74" t="s">
        <v>43</v>
      </c>
      <c r="L181" s="69" t="s">
        <v>379</v>
      </c>
      <c r="M181" s="95">
        <v>39588</v>
      </c>
      <c r="N181" s="52" t="str">
        <f t="shared" ca="1" si="5"/>
        <v>53 Tahun 9 Bulan 17 hari</v>
      </c>
      <c r="O1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9 Bulan 7 Hari </v>
      </c>
      <c r="P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Row],[JABATAN]],tbl_refJabatan,2,FALSE),"yr","day")-CONVERT(DATEDIF(H181,tglAcuan,"y"),"yr","day"))),(NOW()+(CONVERT(VLOOKUP(Table1[[#This Row],[JABATAN]],tbl_refJabatan,2,FALSE),"yr","day")-CONVERT(DATEDIF(H181,NOW(),"y"),"yr","day")))),"Usia Salah"),"")</f>
        <v>47905.848911689813</v>
      </c>
      <c r="Q181" s="167" t="str">
        <f ca="1">IF(Table1[[#This Row],[TGL. PENSIUN (usia)]]&lt;&gt;0,TEXT(Table1[[#This Row],[TGL. PENSIUN (usia)]],"yyyy"),"")</f>
        <v>2031</v>
      </c>
      <c r="R181" s="166">
        <f ca="1">IF(AND(Table1[[#This Row],[TGL. PENSIUN (usia)]]&lt;&gt;"",Table1[[#This Row],[TGL. PENSIUN (usia)]]&lt;&gt;"USIA SALAH"),IF(tglAcuan&lt;&gt;0,(INT(CONVERT(VLOOKUP(Table1[[#This Row],[JABATAN]],tbl_refJabatan,2,FALSE),"yr","day")-CONVERT(DATEDIF(H181,tglAcuan,"y"),"yr","day"))),(INT(CONVERT(VLOOKUP(Table1[[#This Row],[JABATAN]],tbl_refJabatan,2,FALSE),"yr","day")-CONVERT(DATEDIF(H181,NOW(),"y"),"yr","day")))),"")</f>
        <v>2556</v>
      </c>
      <c r="S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Row],[JABATAN]],tbl_refJabatan,4,FALSE),"yr","day")-CONVERT(DATEDIF(H181,tglAcuan,"y"),"yr","day"))),(NOW()+(CONVERT(VLOOKUP(Table1[[#This Row],[JABATAN]],tbl_refJabatan,4,FALSE),"yr","day")-CONVERT(DATEDIF(H181,NOW(),"y"),"yr","day")))),"Usia Salah"),"")</f>
        <v>33295.848911689813</v>
      </c>
      <c r="T181" s="167" t="str">
        <f ca="1">IF(Table1[[#This Row],[TGL. PENSIUN ( usia )]]&lt;&gt;0,TEXT(Table1[[#This Row],[TGL. PENSIUN ( usia )]],"yyyy"),"")</f>
        <v>1991</v>
      </c>
      <c r="U181" s="166">
        <f ca="1">IF(AND(Table1[[#This Row],[TGL. PENSIUN (usia)]]&lt;&gt;"",Table1[[#This Row],[TGL. PENSIUN (usia)]]&lt;&gt;"USIA SALAH"),IF(tglAcuan&lt;&gt;0,(INT(CONVERT(VLOOKUP(Table1[[#This Row],[JABATAN]],tbl_refJabatan,4,FALSE),"yr","day")-CONVERT(DATEDIF(H181,tglAcuan,"y"),"yr","day"))),(INT(CONVERT(VLOOKUP(Table1[[#This Row],[JABATAN]],tbl_refJabatan,4,FALSE),"yr","day")-CONVERT(DATEDIF(H181,NOW(),"y"),"yr","day")))),"")</f>
        <v>-12054</v>
      </c>
      <c r="V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Row],[JABATAN]],tbl_refJabatan,6,FALSE),"yr","day")-CONVERT(DATEDIF(H181,tglAcuan,"y"),"yr","day"))),(NOW()+(CONVERT(VLOOKUP(Table1[[#This Row],[JABATAN]],tbl_refJabatan,6,FALSE),"yr","day")-CONVERT(DATEDIF(H181,NOW(),"y"),"yr","day")))),"Usia Salah"),"")</f>
        <v>25990.848911689813</v>
      </c>
      <c r="W181" s="167" t="str">
        <f ca="1">IF(Table1[[#This Row],[TGL.PENSIUN (usia)]]&lt;&gt;0,TEXT(Table1[[#This Row],[TGL.PENSIUN (usia)]],"yyyy"),"")</f>
        <v>1971</v>
      </c>
      <c r="X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Row],[JABATAN]],tbl_refJabatan,7,FALSE),"yr","day")-CONVERT(DATEDIF(M181,tglAcuan,"y"),"yr","day"))),(NOW()+(CONVERT(VLOOKUP(Table1[[#This Row],[JABATAN]],tbl_refJabatan,7,FALSE),"yr","day")-CONVERT(DATEDIF(M181,NOW(),"y"),"yr","day")))),"tgl SK salah"),"")</f>
        <v>61785.348911689813</v>
      </c>
      <c r="Y181" s="167" t="str">
        <f ca="1">IF(Table1[[#This Row],[TGL. PENSIUN (jabatan)]]&lt;&gt;0,TEXT(Table1[[#This Row],[TGL. PENSIUN (jabatan)]],"yyyy"),"")</f>
        <v>2069</v>
      </c>
      <c r="Z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Row],[JABATAN]],tbl_refJabatan,8,FALSE),"yr","day")-CONVERT(DATEDIF(H181,tglAcuan,"y"),"yr","day"))),(NOW()+(CONVERT(VLOOKUP(Table1[[#This Row],[JABATAN]],tbl_refJabatan,8,FALSE),"yr","day")-CONVERT(DATEDIF(H181,NOW(),"y"),"yr","day")))),"Usia Salah"),"")</f>
        <v>47905.848911689813</v>
      </c>
      <c r="AA181" s="167" t="str">
        <f ca="1">IF(Table1[[#This Row],[TGL.PENSIUN (usia )]]&lt;&gt;0,TEXT(Table1[[#This Row],[TGL.PENSIUN (usia )]],"yyyy"),"")</f>
        <v>2031</v>
      </c>
      <c r="AB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Row],[JABATAN]],tbl_refJabatan,9,FALSE),"yr","day")-CONVERT(DATEDIF(M181,tglAcuan,"y"),"yr","day"))),(NOW()+(CONVERT(VLOOKUP(Table1[[#This Row],[JABATAN]],tbl_refJabatan,9,FALSE),"yr","day")-CONVERT(DATEDIF(M181,NOW(),"y"),"yr","day")))),"tgl SK salah"),"")</f>
        <v>45349.098911689813</v>
      </c>
      <c r="AC181" s="167" t="str">
        <f ca="1">IF(Table1[[#This Row],[TGL. PENSIUN (jabatan )]]&lt;&gt;0,TEXT(Table1[[#This Row],[TGL. PENSIUN (jabatan )]],"yyyy"),"")</f>
        <v>2024</v>
      </c>
      <c r="AD1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2" spans="1:30" s="53" customFormat="1" ht="21.75" customHeight="1" x14ac:dyDescent="0.25">
      <c r="A182" s="43">
        <f t="shared" si="4"/>
        <v>177</v>
      </c>
      <c r="B182" s="44" t="s">
        <v>37</v>
      </c>
      <c r="C182" s="44" t="s">
        <v>360</v>
      </c>
      <c r="D182" s="45" t="s">
        <v>63</v>
      </c>
      <c r="E182" s="59" t="s">
        <v>380</v>
      </c>
      <c r="F182" s="43" t="s">
        <v>41</v>
      </c>
      <c r="G182" s="46" t="s">
        <v>42</v>
      </c>
      <c r="H182" s="47">
        <v>28249</v>
      </c>
      <c r="I182" s="45"/>
      <c r="J182" s="48"/>
      <c r="K182" s="74" t="s">
        <v>43</v>
      </c>
      <c r="L182" s="63" t="s">
        <v>381</v>
      </c>
      <c r="M182" s="90" t="s">
        <v>382</v>
      </c>
      <c r="N182" s="52" t="str">
        <f t="shared" ca="1" si="5"/>
        <v>46 Tahun 9 Bulan 23 hari</v>
      </c>
      <c r="O1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</v>
      </c>
      <c r="P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Row],[JABATAN]],tbl_refJabatan,2,FALSE),"yr","day")-CONVERT(DATEDIF(H182,tglAcuan,"y"),"yr","day"))),(NOW()+(CONVERT(VLOOKUP(Table1[[#This Row],[JABATAN]],tbl_refJabatan,2,FALSE),"yr","day")-CONVERT(DATEDIF(H182,NOW(),"y"),"yr","day")))),"Usia Salah"),"")</f>
        <v>50462.598911689813</v>
      </c>
      <c r="Q182" s="167" t="str">
        <f ca="1">IF(Table1[[#This Row],[TGL. PENSIUN (usia)]]&lt;&gt;0,TEXT(Table1[[#This Row],[TGL. PENSIUN (usia)]],"yyyy"),"")</f>
        <v>2038</v>
      </c>
      <c r="R182" s="166">
        <f ca="1">IF(AND(Table1[[#This Row],[TGL. PENSIUN (usia)]]&lt;&gt;"",Table1[[#This Row],[TGL. PENSIUN (usia)]]&lt;&gt;"USIA SALAH"),IF(tglAcuan&lt;&gt;0,(INT(CONVERT(VLOOKUP(Table1[[#This Row],[JABATAN]],tbl_refJabatan,2,FALSE),"yr","day")-CONVERT(DATEDIF(H182,tglAcuan,"y"),"yr","day"))),(INT(CONVERT(VLOOKUP(Table1[[#This Row],[JABATAN]],tbl_refJabatan,2,FALSE),"yr","day")-CONVERT(DATEDIF(H182,NOW(),"y"),"yr","day")))),"")</f>
        <v>5113</v>
      </c>
      <c r="S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Row],[JABATAN]],tbl_refJabatan,4,FALSE),"yr","day")-CONVERT(DATEDIF(H182,tglAcuan,"y"),"yr","day"))),(NOW()+(CONVERT(VLOOKUP(Table1[[#This Row],[JABATAN]],tbl_refJabatan,4,FALSE),"yr","day")-CONVERT(DATEDIF(H182,NOW(),"y"),"yr","day")))),"Usia Salah"),"")</f>
        <v>35852.598911689813</v>
      </c>
      <c r="T182" s="167" t="str">
        <f ca="1">IF(Table1[[#This Row],[TGL. PENSIUN ( usia )]]&lt;&gt;0,TEXT(Table1[[#This Row],[TGL. PENSIUN ( usia )]],"yyyy"),"")</f>
        <v>1998</v>
      </c>
      <c r="U182" s="166">
        <f ca="1">IF(AND(Table1[[#This Row],[TGL. PENSIUN (usia)]]&lt;&gt;"",Table1[[#This Row],[TGL. PENSIUN (usia)]]&lt;&gt;"USIA SALAH"),IF(tglAcuan&lt;&gt;0,(INT(CONVERT(VLOOKUP(Table1[[#This Row],[JABATAN]],tbl_refJabatan,4,FALSE),"yr","day")-CONVERT(DATEDIF(H182,tglAcuan,"y"),"yr","day"))),(INT(CONVERT(VLOOKUP(Table1[[#This Row],[JABATAN]],tbl_refJabatan,4,FALSE),"yr","day")-CONVERT(DATEDIF(H182,NOW(),"y"),"yr","day")))),"")</f>
        <v>-9497</v>
      </c>
      <c r="V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Row],[JABATAN]],tbl_refJabatan,6,FALSE),"yr","day")-CONVERT(DATEDIF(H182,tglAcuan,"y"),"yr","day"))),(NOW()+(CONVERT(VLOOKUP(Table1[[#This Row],[JABATAN]],tbl_refJabatan,6,FALSE),"yr","day")-CONVERT(DATEDIF(H182,NOW(),"y"),"yr","day")))),"Usia Salah"),"")</f>
        <v>28547.598911689813</v>
      </c>
      <c r="W182" s="167" t="str">
        <f ca="1">IF(Table1[[#This Row],[TGL.PENSIUN (usia)]]&lt;&gt;0,TEXT(Table1[[#This Row],[TGL.PENSIUN (usia)]],"yyyy"),"")</f>
        <v>1978</v>
      </c>
      <c r="X18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Row],[JABATAN]],tbl_refJabatan,7,FALSE),"yr","day")-CONVERT(DATEDIF(M182,tglAcuan,"y"),"yr","day"))),(NOW()+(CONVERT(VLOOKUP(Table1[[#This Row],[JABATAN]],tbl_refJabatan,7,FALSE),"yr","day")-CONVERT(DATEDIF(M182,NOW(),"y"),"yr","day")))),"tgl SK salah"),"")</f>
        <v>tgl SK salah</v>
      </c>
      <c r="Y182" s="167" t="str">
        <f ca="1">IF(Table1[[#This Row],[TGL. PENSIUN (jabatan)]]&lt;&gt;0,TEXT(Table1[[#This Row],[TGL. PENSIUN (jabatan)]],"yyyy"),"")</f>
        <v>tgl SK salah</v>
      </c>
      <c r="Z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Row],[JABATAN]],tbl_refJabatan,8,FALSE),"yr","day")-CONVERT(DATEDIF(H182,tglAcuan,"y"),"yr","day"))),(NOW()+(CONVERT(VLOOKUP(Table1[[#This Row],[JABATAN]],tbl_refJabatan,8,FALSE),"yr","day")-CONVERT(DATEDIF(H182,NOW(),"y"),"yr","day")))),"Usia Salah"),"")</f>
        <v>50462.598911689813</v>
      </c>
      <c r="AA182" s="167" t="str">
        <f ca="1">IF(Table1[[#This Row],[TGL.PENSIUN (usia )]]&lt;&gt;0,TEXT(Table1[[#This Row],[TGL.PENSIUN (usia )]],"yyyy"),"")</f>
        <v>2038</v>
      </c>
      <c r="AB18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Row],[JABATAN]],tbl_refJabatan,9,FALSE),"yr","day")-CONVERT(DATEDIF(M182,tglAcuan,"y"),"yr","day"))),(NOW()+(CONVERT(VLOOKUP(Table1[[#This Row],[JABATAN]],tbl_refJabatan,9,FALSE),"yr","day")-CONVERT(DATEDIF(M182,NOW(),"y"),"yr","day")))),"tgl SK salah"),"")</f>
        <v>tgl SK salah</v>
      </c>
      <c r="AC182" s="167" t="str">
        <f ca="1">IF(Table1[[#This Row],[TGL. PENSIUN (jabatan )]]&lt;&gt;0,TEXT(Table1[[#This Row],[TGL. PENSIUN (jabatan )]],"yyyy"),"")</f>
        <v>tgl SK salah</v>
      </c>
      <c r="AD1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" spans="1:30" s="53" customFormat="1" ht="21.75" customHeight="1" x14ac:dyDescent="0.25">
      <c r="A183" s="43">
        <f t="shared" si="4"/>
        <v>178</v>
      </c>
      <c r="B183" s="44" t="s">
        <v>37</v>
      </c>
      <c r="C183" s="44" t="s">
        <v>360</v>
      </c>
      <c r="D183" s="45" t="s">
        <v>63</v>
      </c>
      <c r="E183" s="59" t="s">
        <v>383</v>
      </c>
      <c r="F183" s="43" t="s">
        <v>41</v>
      </c>
      <c r="G183" s="46" t="s">
        <v>42</v>
      </c>
      <c r="H183" s="47">
        <v>25394</v>
      </c>
      <c r="I183" s="45"/>
      <c r="J183" s="48"/>
      <c r="K183" s="63" t="s">
        <v>93</v>
      </c>
      <c r="L183" s="63" t="s">
        <v>379</v>
      </c>
      <c r="M183" s="94">
        <v>39590</v>
      </c>
      <c r="N183" s="52" t="str">
        <f t="shared" ca="1" si="5"/>
        <v>54 Tahun 7 Bulan 17 hari</v>
      </c>
      <c r="O1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9 Bulan 5 Hari </v>
      </c>
      <c r="P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Row],[JABATAN]],tbl_refJabatan,2,FALSE),"yr","day")-CONVERT(DATEDIF(H183,tglAcuan,"y"),"yr","day"))),(NOW()+(CONVERT(VLOOKUP(Table1[[#This Row],[JABATAN]],tbl_refJabatan,2,FALSE),"yr","day")-CONVERT(DATEDIF(H183,NOW(),"y"),"yr","day")))),"Usia Salah"),"")</f>
        <v>47540.598911689813</v>
      </c>
      <c r="Q183" s="167" t="str">
        <f ca="1">IF(Table1[[#This Row],[TGL. PENSIUN (usia)]]&lt;&gt;0,TEXT(Table1[[#This Row],[TGL. PENSIUN (usia)]],"yyyy"),"")</f>
        <v>2030</v>
      </c>
      <c r="R183" s="166">
        <f ca="1">IF(AND(Table1[[#This Row],[TGL. PENSIUN (usia)]]&lt;&gt;"",Table1[[#This Row],[TGL. PENSIUN (usia)]]&lt;&gt;"USIA SALAH"),IF(tglAcuan&lt;&gt;0,(INT(CONVERT(VLOOKUP(Table1[[#This Row],[JABATAN]],tbl_refJabatan,2,FALSE),"yr","day")-CONVERT(DATEDIF(H183,tglAcuan,"y"),"yr","day"))),(INT(CONVERT(VLOOKUP(Table1[[#This Row],[JABATAN]],tbl_refJabatan,2,FALSE),"yr","day")-CONVERT(DATEDIF(H183,NOW(),"y"),"yr","day")))),"")</f>
        <v>2191</v>
      </c>
      <c r="S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Row],[JABATAN]],tbl_refJabatan,4,FALSE),"yr","day")-CONVERT(DATEDIF(H183,tglAcuan,"y"),"yr","day"))),(NOW()+(CONVERT(VLOOKUP(Table1[[#This Row],[JABATAN]],tbl_refJabatan,4,FALSE),"yr","day")-CONVERT(DATEDIF(H183,NOW(),"y"),"yr","day")))),"Usia Salah"),"")</f>
        <v>32930.598911689813</v>
      </c>
      <c r="T183" s="167" t="str">
        <f ca="1">IF(Table1[[#This Row],[TGL. PENSIUN ( usia )]]&lt;&gt;0,TEXT(Table1[[#This Row],[TGL. PENSIUN ( usia )]],"yyyy"),"")</f>
        <v>1990</v>
      </c>
      <c r="U183" s="166">
        <f ca="1">IF(AND(Table1[[#This Row],[TGL. PENSIUN (usia)]]&lt;&gt;"",Table1[[#This Row],[TGL. PENSIUN (usia)]]&lt;&gt;"USIA SALAH"),IF(tglAcuan&lt;&gt;0,(INT(CONVERT(VLOOKUP(Table1[[#This Row],[JABATAN]],tbl_refJabatan,4,FALSE),"yr","day")-CONVERT(DATEDIF(H183,tglAcuan,"y"),"yr","day"))),(INT(CONVERT(VLOOKUP(Table1[[#This Row],[JABATAN]],tbl_refJabatan,4,FALSE),"yr","day")-CONVERT(DATEDIF(H183,NOW(),"y"),"yr","day")))),"")</f>
        <v>-12419</v>
      </c>
      <c r="V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Row],[JABATAN]],tbl_refJabatan,6,FALSE),"yr","day")-CONVERT(DATEDIF(H183,tglAcuan,"y"),"yr","day"))),(NOW()+(CONVERT(VLOOKUP(Table1[[#This Row],[JABATAN]],tbl_refJabatan,6,FALSE),"yr","day")-CONVERT(DATEDIF(H183,NOW(),"y"),"yr","day")))),"Usia Salah"),"")</f>
        <v>25625.598911689813</v>
      </c>
      <c r="W183" s="167" t="str">
        <f ca="1">IF(Table1[[#This Row],[TGL.PENSIUN (usia)]]&lt;&gt;0,TEXT(Table1[[#This Row],[TGL.PENSIUN (usia)]],"yyyy"),"")</f>
        <v>1970</v>
      </c>
      <c r="X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Row],[JABATAN]],tbl_refJabatan,7,FALSE),"yr","day")-CONVERT(DATEDIF(M183,tglAcuan,"y"),"yr","day"))),(NOW()+(CONVERT(VLOOKUP(Table1[[#This Row],[JABATAN]],tbl_refJabatan,7,FALSE),"yr","day")-CONVERT(DATEDIF(M183,NOW(),"y"),"yr","day")))),"tgl SK salah"),"")</f>
        <v>61785.348911689813</v>
      </c>
      <c r="Y183" s="167" t="str">
        <f ca="1">IF(Table1[[#This Row],[TGL. PENSIUN (jabatan)]]&lt;&gt;0,TEXT(Table1[[#This Row],[TGL. PENSIUN (jabatan)]],"yyyy"),"")</f>
        <v>2069</v>
      </c>
      <c r="Z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Row],[JABATAN]],tbl_refJabatan,8,FALSE),"yr","day")-CONVERT(DATEDIF(H183,tglAcuan,"y"),"yr","day"))),(NOW()+(CONVERT(VLOOKUP(Table1[[#This Row],[JABATAN]],tbl_refJabatan,8,FALSE),"yr","day")-CONVERT(DATEDIF(H183,NOW(),"y"),"yr","day")))),"Usia Salah"),"")</f>
        <v>47540.598911689813</v>
      </c>
      <c r="AA183" s="167" t="str">
        <f ca="1">IF(Table1[[#This Row],[TGL.PENSIUN (usia )]]&lt;&gt;0,TEXT(Table1[[#This Row],[TGL.PENSIUN (usia )]],"yyyy"),"")</f>
        <v>2030</v>
      </c>
      <c r="AB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Row],[JABATAN]],tbl_refJabatan,9,FALSE),"yr","day")-CONVERT(DATEDIF(M183,tglAcuan,"y"),"yr","day"))),(NOW()+(CONVERT(VLOOKUP(Table1[[#This Row],[JABATAN]],tbl_refJabatan,9,FALSE),"yr","day")-CONVERT(DATEDIF(M183,NOW(),"y"),"yr","day")))),"tgl SK salah"),"")</f>
        <v>45349.098911689813</v>
      </c>
      <c r="AC183" s="167" t="str">
        <f ca="1">IF(Table1[[#This Row],[TGL. PENSIUN (jabatan )]]&lt;&gt;0,TEXT(Table1[[#This Row],[TGL. PENSIUN (jabatan )]],"yyyy"),"")</f>
        <v>2024</v>
      </c>
      <c r="AD1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4" spans="1:30" s="53" customFormat="1" ht="21.75" customHeight="1" x14ac:dyDescent="0.25">
      <c r="A184" s="43">
        <f t="shared" si="4"/>
        <v>179</v>
      </c>
      <c r="B184" s="44" t="s">
        <v>37</v>
      </c>
      <c r="C184" s="44" t="s">
        <v>360</v>
      </c>
      <c r="D184" s="45" t="s">
        <v>63</v>
      </c>
      <c r="E184" s="59" t="s">
        <v>384</v>
      </c>
      <c r="F184" s="43" t="s">
        <v>41</v>
      </c>
      <c r="G184" s="46" t="s">
        <v>42</v>
      </c>
      <c r="H184" s="47">
        <v>28836</v>
      </c>
      <c r="I184" s="45"/>
      <c r="J184" s="48"/>
      <c r="K184" s="74" t="s">
        <v>43</v>
      </c>
      <c r="L184" s="63" t="s">
        <v>385</v>
      </c>
      <c r="M184" s="94">
        <v>43099</v>
      </c>
      <c r="N184" s="52" t="str">
        <f t="shared" ca="1" si="5"/>
        <v>45 Tahun 2 Bulan 15 hari</v>
      </c>
      <c r="O1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28 Hari </v>
      </c>
      <c r="P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Row],[JABATAN]],tbl_refJabatan,2,FALSE),"yr","day")-CONVERT(DATEDIF(H184,tglAcuan,"y"),"yr","day"))),(NOW()+(CONVERT(VLOOKUP(Table1[[#This Row],[JABATAN]],tbl_refJabatan,2,FALSE),"yr","day")-CONVERT(DATEDIF(H184,NOW(),"y"),"yr","day")))),"Usia Salah"),"")</f>
        <v>50827.848911689813</v>
      </c>
      <c r="Q184" s="167" t="str">
        <f ca="1">IF(Table1[[#This Row],[TGL. PENSIUN (usia)]]&lt;&gt;0,TEXT(Table1[[#This Row],[TGL. PENSIUN (usia)]],"yyyy"),"")</f>
        <v>2039</v>
      </c>
      <c r="R184" s="166">
        <f ca="1">IF(AND(Table1[[#This Row],[TGL. PENSIUN (usia)]]&lt;&gt;"",Table1[[#This Row],[TGL. PENSIUN (usia)]]&lt;&gt;"USIA SALAH"),IF(tglAcuan&lt;&gt;0,(INT(CONVERT(VLOOKUP(Table1[[#This Row],[JABATAN]],tbl_refJabatan,2,FALSE),"yr","day")-CONVERT(DATEDIF(H184,tglAcuan,"y"),"yr","day"))),(INT(CONVERT(VLOOKUP(Table1[[#This Row],[JABATAN]],tbl_refJabatan,2,FALSE),"yr","day")-CONVERT(DATEDIF(H184,NOW(),"y"),"yr","day")))),"")</f>
        <v>5478</v>
      </c>
      <c r="S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Row],[JABATAN]],tbl_refJabatan,4,FALSE),"yr","day")-CONVERT(DATEDIF(H184,tglAcuan,"y"),"yr","day"))),(NOW()+(CONVERT(VLOOKUP(Table1[[#This Row],[JABATAN]],tbl_refJabatan,4,FALSE),"yr","day")-CONVERT(DATEDIF(H184,NOW(),"y"),"yr","day")))),"Usia Salah"),"")</f>
        <v>36217.848911689813</v>
      </c>
      <c r="T184" s="167" t="str">
        <f ca="1">IF(Table1[[#This Row],[TGL. PENSIUN ( usia )]]&lt;&gt;0,TEXT(Table1[[#This Row],[TGL. PENSIUN ( usia )]],"yyyy"),"")</f>
        <v>1999</v>
      </c>
      <c r="U184" s="166">
        <f ca="1">IF(AND(Table1[[#This Row],[TGL. PENSIUN (usia)]]&lt;&gt;"",Table1[[#This Row],[TGL. PENSIUN (usia)]]&lt;&gt;"USIA SALAH"),IF(tglAcuan&lt;&gt;0,(INT(CONVERT(VLOOKUP(Table1[[#This Row],[JABATAN]],tbl_refJabatan,4,FALSE),"yr","day")-CONVERT(DATEDIF(H184,tglAcuan,"y"),"yr","day"))),(INT(CONVERT(VLOOKUP(Table1[[#This Row],[JABATAN]],tbl_refJabatan,4,FALSE),"yr","day")-CONVERT(DATEDIF(H184,NOW(),"y"),"yr","day")))),"")</f>
        <v>-9132</v>
      </c>
      <c r="V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Row],[JABATAN]],tbl_refJabatan,6,FALSE),"yr","day")-CONVERT(DATEDIF(H184,tglAcuan,"y"),"yr","day"))),(NOW()+(CONVERT(VLOOKUP(Table1[[#This Row],[JABATAN]],tbl_refJabatan,6,FALSE),"yr","day")-CONVERT(DATEDIF(H184,NOW(),"y"),"yr","day")))),"Usia Salah"),"")</f>
        <v>28912.848911689813</v>
      </c>
      <c r="W184" s="167" t="str">
        <f ca="1">IF(Table1[[#This Row],[TGL.PENSIUN (usia)]]&lt;&gt;0,TEXT(Table1[[#This Row],[TGL.PENSIUN (usia)]],"yyyy"),"")</f>
        <v>1979</v>
      </c>
      <c r="X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Row],[JABATAN]],tbl_refJabatan,7,FALSE),"yr","day")-CONVERT(DATEDIF(M184,tglAcuan,"y"),"yr","day"))),(NOW()+(CONVERT(VLOOKUP(Table1[[#This Row],[JABATAN]],tbl_refJabatan,7,FALSE),"yr","day")-CONVERT(DATEDIF(M184,NOW(),"y"),"yr","day")))),"tgl SK salah"),"")</f>
        <v>65072.598911689813</v>
      </c>
      <c r="Y184" s="167" t="str">
        <f ca="1">IF(Table1[[#This Row],[TGL. PENSIUN (jabatan)]]&lt;&gt;0,TEXT(Table1[[#This Row],[TGL. PENSIUN (jabatan)]],"yyyy"),"")</f>
        <v>2078</v>
      </c>
      <c r="Z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Row],[JABATAN]],tbl_refJabatan,8,FALSE),"yr","day")-CONVERT(DATEDIF(H184,tglAcuan,"y"),"yr","day"))),(NOW()+(CONVERT(VLOOKUP(Table1[[#This Row],[JABATAN]],tbl_refJabatan,8,FALSE),"yr","day")-CONVERT(DATEDIF(H184,NOW(),"y"),"yr","day")))),"Usia Salah"),"")</f>
        <v>50827.848911689813</v>
      </c>
      <c r="AA184" s="167" t="str">
        <f ca="1">IF(Table1[[#This Row],[TGL.PENSIUN (usia )]]&lt;&gt;0,TEXT(Table1[[#This Row],[TGL.PENSIUN (usia )]],"yyyy"),"")</f>
        <v>2039</v>
      </c>
      <c r="AB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Row],[JABATAN]],tbl_refJabatan,9,FALSE),"yr","day")-CONVERT(DATEDIF(M184,tglAcuan,"y"),"yr","day"))),(NOW()+(CONVERT(VLOOKUP(Table1[[#This Row],[JABATAN]],tbl_refJabatan,9,FALSE),"yr","day")-CONVERT(DATEDIF(M184,NOW(),"y"),"yr","day")))),"tgl SK salah"),"")</f>
        <v>48636.348911689813</v>
      </c>
      <c r="AC184" s="167" t="str">
        <f ca="1">IF(Table1[[#This Row],[TGL. PENSIUN (jabatan )]]&lt;&gt;0,TEXT(Table1[[#This Row],[TGL. PENSIUN (jabatan )]],"yyyy"),"")</f>
        <v>2033</v>
      </c>
      <c r="AD1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" spans="1:30" s="53" customFormat="1" ht="21.75" customHeight="1" x14ac:dyDescent="0.25">
      <c r="A185" s="43">
        <f t="shared" si="4"/>
        <v>180</v>
      </c>
      <c r="B185" s="44" t="s">
        <v>37</v>
      </c>
      <c r="C185" s="44" t="s">
        <v>360</v>
      </c>
      <c r="D185" s="45" t="s">
        <v>63</v>
      </c>
      <c r="E185" s="59" t="s">
        <v>386</v>
      </c>
      <c r="F185" s="43" t="s">
        <v>41</v>
      </c>
      <c r="G185" s="46" t="s">
        <v>42</v>
      </c>
      <c r="H185" s="47">
        <v>23588</v>
      </c>
      <c r="I185" s="45"/>
      <c r="J185" s="48"/>
      <c r="K185" s="63" t="s">
        <v>93</v>
      </c>
      <c r="L185" s="63" t="s">
        <v>387</v>
      </c>
      <c r="M185" s="94">
        <v>41053</v>
      </c>
      <c r="N185" s="52" t="str">
        <f t="shared" ca="1" si="5"/>
        <v>59 Tahun 6 Bulan 28 hari</v>
      </c>
      <c r="O1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9 Bulan 3 Hari </v>
      </c>
      <c r="P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Row],[JABATAN]],tbl_refJabatan,2,FALSE),"yr","day")-CONVERT(DATEDIF(H185,tglAcuan,"y"),"yr","day"))),(NOW()+(CONVERT(VLOOKUP(Table1[[#This Row],[JABATAN]],tbl_refJabatan,2,FALSE),"yr","day")-CONVERT(DATEDIF(H185,NOW(),"y"),"yr","day")))),"Usia Salah"),"")</f>
        <v>45714.348911689813</v>
      </c>
      <c r="Q185" s="167" t="str">
        <f ca="1">IF(Table1[[#This Row],[TGL. PENSIUN (usia)]]&lt;&gt;0,TEXT(Table1[[#This Row],[TGL. PENSIUN (usia)]],"yyyy"),"")</f>
        <v>2025</v>
      </c>
      <c r="R185" s="166">
        <f ca="1">IF(AND(Table1[[#This Row],[TGL. PENSIUN (usia)]]&lt;&gt;"",Table1[[#This Row],[TGL. PENSIUN (usia)]]&lt;&gt;"USIA SALAH"),IF(tglAcuan&lt;&gt;0,(INT(CONVERT(VLOOKUP(Table1[[#This Row],[JABATAN]],tbl_refJabatan,2,FALSE),"yr","day")-CONVERT(DATEDIF(H185,tglAcuan,"y"),"yr","day"))),(INT(CONVERT(VLOOKUP(Table1[[#This Row],[JABATAN]],tbl_refJabatan,2,FALSE),"yr","day")-CONVERT(DATEDIF(H185,NOW(),"y"),"yr","day")))),"")</f>
        <v>365</v>
      </c>
      <c r="S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Row],[JABATAN]],tbl_refJabatan,4,FALSE),"yr","day")-CONVERT(DATEDIF(H185,tglAcuan,"y"),"yr","day"))),(NOW()+(CONVERT(VLOOKUP(Table1[[#This Row],[JABATAN]],tbl_refJabatan,4,FALSE),"yr","day")-CONVERT(DATEDIF(H185,NOW(),"y"),"yr","day")))),"Usia Salah"),"")</f>
        <v>31104.348911689813</v>
      </c>
      <c r="T185" s="167" t="str">
        <f ca="1">IF(Table1[[#This Row],[TGL. PENSIUN ( usia )]]&lt;&gt;0,TEXT(Table1[[#This Row],[TGL. PENSIUN ( usia )]],"yyyy"),"")</f>
        <v>1985</v>
      </c>
      <c r="U185" s="166">
        <f ca="1">IF(AND(Table1[[#This Row],[TGL. PENSIUN (usia)]]&lt;&gt;"",Table1[[#This Row],[TGL. PENSIUN (usia)]]&lt;&gt;"USIA SALAH"),IF(tglAcuan&lt;&gt;0,(INT(CONVERT(VLOOKUP(Table1[[#This Row],[JABATAN]],tbl_refJabatan,4,FALSE),"yr","day")-CONVERT(DATEDIF(H185,tglAcuan,"y"),"yr","day"))),(INT(CONVERT(VLOOKUP(Table1[[#This Row],[JABATAN]],tbl_refJabatan,4,FALSE),"yr","day")-CONVERT(DATEDIF(H185,NOW(),"y"),"yr","day")))),"")</f>
        <v>-14245</v>
      </c>
      <c r="V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Row],[JABATAN]],tbl_refJabatan,6,FALSE),"yr","day")-CONVERT(DATEDIF(H185,tglAcuan,"y"),"yr","day"))),(NOW()+(CONVERT(VLOOKUP(Table1[[#This Row],[JABATAN]],tbl_refJabatan,6,FALSE),"yr","day")-CONVERT(DATEDIF(H185,NOW(),"y"),"yr","day")))),"Usia Salah"),"")</f>
        <v>23799.348911689813</v>
      </c>
      <c r="W185" s="167" t="str">
        <f ca="1">IF(Table1[[#This Row],[TGL.PENSIUN (usia)]]&lt;&gt;0,TEXT(Table1[[#This Row],[TGL.PENSIUN (usia)]],"yyyy"),"")</f>
        <v>1965</v>
      </c>
      <c r="X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Row],[JABATAN]],tbl_refJabatan,7,FALSE),"yr","day")-CONVERT(DATEDIF(M185,tglAcuan,"y"),"yr","day"))),(NOW()+(CONVERT(VLOOKUP(Table1[[#This Row],[JABATAN]],tbl_refJabatan,7,FALSE),"yr","day")-CONVERT(DATEDIF(M185,NOW(),"y"),"yr","day")))),"tgl SK salah"),"")</f>
        <v>63246.348911689813</v>
      </c>
      <c r="Y185" s="167" t="str">
        <f ca="1">IF(Table1[[#This Row],[TGL. PENSIUN (jabatan)]]&lt;&gt;0,TEXT(Table1[[#This Row],[TGL. PENSIUN (jabatan)]],"yyyy"),"")</f>
        <v>2073</v>
      </c>
      <c r="Z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Row],[JABATAN]],tbl_refJabatan,8,FALSE),"yr","day")-CONVERT(DATEDIF(H185,tglAcuan,"y"),"yr","day"))),(NOW()+(CONVERT(VLOOKUP(Table1[[#This Row],[JABATAN]],tbl_refJabatan,8,FALSE),"yr","day")-CONVERT(DATEDIF(H185,NOW(),"y"),"yr","day")))),"Usia Salah"),"")</f>
        <v>45714.348911689813</v>
      </c>
      <c r="AA185" s="167" t="str">
        <f ca="1">IF(Table1[[#This Row],[TGL.PENSIUN (usia )]]&lt;&gt;0,TEXT(Table1[[#This Row],[TGL.PENSIUN (usia )]],"yyyy"),"")</f>
        <v>2025</v>
      </c>
      <c r="AB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Row],[JABATAN]],tbl_refJabatan,9,FALSE),"yr","day")-CONVERT(DATEDIF(M185,tglAcuan,"y"),"yr","day"))),(NOW()+(CONVERT(VLOOKUP(Table1[[#This Row],[JABATAN]],tbl_refJabatan,9,FALSE),"yr","day")-CONVERT(DATEDIF(M185,NOW(),"y"),"yr","day")))),"tgl SK salah"),"")</f>
        <v>46810.098911689813</v>
      </c>
      <c r="AC185" s="167" t="str">
        <f ca="1">IF(Table1[[#This Row],[TGL. PENSIUN (jabatan )]]&lt;&gt;0,TEXT(Table1[[#This Row],[TGL. PENSIUN (jabatan )]],"yyyy"),"")</f>
        <v>2028</v>
      </c>
      <c r="AD1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" spans="1:30" s="53" customFormat="1" ht="21.75" customHeight="1" x14ac:dyDescent="0.25">
      <c r="A186" s="43">
        <f t="shared" si="4"/>
        <v>181</v>
      </c>
      <c r="B186" s="44" t="s">
        <v>37</v>
      </c>
      <c r="C186" s="44" t="s">
        <v>360</v>
      </c>
      <c r="D186" s="45" t="s">
        <v>63</v>
      </c>
      <c r="E186" s="59" t="s">
        <v>388</v>
      </c>
      <c r="F186" s="43" t="s">
        <v>41</v>
      </c>
      <c r="G186" s="46" t="s">
        <v>42</v>
      </c>
      <c r="H186" s="47">
        <v>26457</v>
      </c>
      <c r="I186" s="45"/>
      <c r="J186" s="48"/>
      <c r="K186" s="63" t="s">
        <v>93</v>
      </c>
      <c r="L186" s="63" t="s">
        <v>389</v>
      </c>
      <c r="M186" s="94">
        <v>39818</v>
      </c>
      <c r="N186" s="52" t="str">
        <f t="shared" ca="1" si="5"/>
        <v>51 Tahun 8 Bulan 20 hari</v>
      </c>
      <c r="O1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22 Hari </v>
      </c>
      <c r="P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Row],[JABATAN]],tbl_refJabatan,2,FALSE),"yr","day")-CONVERT(DATEDIF(H186,tglAcuan,"y"),"yr","day"))),(NOW()+(CONVERT(VLOOKUP(Table1[[#This Row],[JABATAN]],tbl_refJabatan,2,FALSE),"yr","day")-CONVERT(DATEDIF(H186,NOW(),"y"),"yr","day")))),"Usia Salah"),"")</f>
        <v>48636.348911689813</v>
      </c>
      <c r="Q186" s="167" t="str">
        <f ca="1">IF(Table1[[#This Row],[TGL. PENSIUN (usia)]]&lt;&gt;0,TEXT(Table1[[#This Row],[TGL. PENSIUN (usia)]],"yyyy"),"")</f>
        <v>2033</v>
      </c>
      <c r="R186" s="166">
        <f ca="1">IF(AND(Table1[[#This Row],[TGL. PENSIUN (usia)]]&lt;&gt;"",Table1[[#This Row],[TGL. PENSIUN (usia)]]&lt;&gt;"USIA SALAH"),IF(tglAcuan&lt;&gt;0,(INT(CONVERT(VLOOKUP(Table1[[#This Row],[JABATAN]],tbl_refJabatan,2,FALSE),"yr","day")-CONVERT(DATEDIF(H186,tglAcuan,"y"),"yr","day"))),(INT(CONVERT(VLOOKUP(Table1[[#This Row],[JABATAN]],tbl_refJabatan,2,FALSE),"yr","day")-CONVERT(DATEDIF(H186,NOW(),"y"),"yr","day")))),"")</f>
        <v>3287</v>
      </c>
      <c r="S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Row],[JABATAN]],tbl_refJabatan,4,FALSE),"yr","day")-CONVERT(DATEDIF(H186,tglAcuan,"y"),"yr","day"))),(NOW()+(CONVERT(VLOOKUP(Table1[[#This Row],[JABATAN]],tbl_refJabatan,4,FALSE),"yr","day")-CONVERT(DATEDIF(H186,NOW(),"y"),"yr","day")))),"Usia Salah"),"")</f>
        <v>34026.348911689813</v>
      </c>
      <c r="T186" s="167" t="str">
        <f ca="1">IF(Table1[[#This Row],[TGL. PENSIUN ( usia )]]&lt;&gt;0,TEXT(Table1[[#This Row],[TGL. PENSIUN ( usia )]],"yyyy"),"")</f>
        <v>1993</v>
      </c>
      <c r="U186" s="166">
        <f ca="1">IF(AND(Table1[[#This Row],[TGL. PENSIUN (usia)]]&lt;&gt;"",Table1[[#This Row],[TGL. PENSIUN (usia)]]&lt;&gt;"USIA SALAH"),IF(tglAcuan&lt;&gt;0,(INT(CONVERT(VLOOKUP(Table1[[#This Row],[JABATAN]],tbl_refJabatan,4,FALSE),"yr","day")-CONVERT(DATEDIF(H186,tglAcuan,"y"),"yr","day"))),(INT(CONVERT(VLOOKUP(Table1[[#This Row],[JABATAN]],tbl_refJabatan,4,FALSE),"yr","day")-CONVERT(DATEDIF(H186,NOW(),"y"),"yr","day")))),"")</f>
        <v>-11323</v>
      </c>
      <c r="V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Row],[JABATAN]],tbl_refJabatan,6,FALSE),"yr","day")-CONVERT(DATEDIF(H186,tglAcuan,"y"),"yr","day"))),(NOW()+(CONVERT(VLOOKUP(Table1[[#This Row],[JABATAN]],tbl_refJabatan,6,FALSE),"yr","day")-CONVERT(DATEDIF(H186,NOW(),"y"),"yr","day")))),"Usia Salah"),"")</f>
        <v>26721.348911689813</v>
      </c>
      <c r="W186" s="167" t="str">
        <f ca="1">IF(Table1[[#This Row],[TGL.PENSIUN (usia)]]&lt;&gt;0,TEXT(Table1[[#This Row],[TGL.PENSIUN (usia)]],"yyyy"),"")</f>
        <v>1973</v>
      </c>
      <c r="X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Row],[JABATAN]],tbl_refJabatan,7,FALSE),"yr","day")-CONVERT(DATEDIF(M186,tglAcuan,"y"),"yr","day"))),(NOW()+(CONVERT(VLOOKUP(Table1[[#This Row],[JABATAN]],tbl_refJabatan,7,FALSE),"yr","day")-CONVERT(DATEDIF(M186,NOW(),"y"),"yr","day")))),"tgl SK salah"),"")</f>
        <v>61785.348911689813</v>
      </c>
      <c r="Y186" s="167" t="str">
        <f ca="1">IF(Table1[[#This Row],[TGL. PENSIUN (jabatan)]]&lt;&gt;0,TEXT(Table1[[#This Row],[TGL. PENSIUN (jabatan)]],"yyyy"),"")</f>
        <v>2069</v>
      </c>
      <c r="Z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Row],[JABATAN]],tbl_refJabatan,8,FALSE),"yr","day")-CONVERT(DATEDIF(H186,tglAcuan,"y"),"yr","day"))),(NOW()+(CONVERT(VLOOKUP(Table1[[#This Row],[JABATAN]],tbl_refJabatan,8,FALSE),"yr","day")-CONVERT(DATEDIF(H186,NOW(),"y"),"yr","day")))),"Usia Salah"),"")</f>
        <v>48636.348911689813</v>
      </c>
      <c r="AA186" s="167" t="str">
        <f ca="1">IF(Table1[[#This Row],[TGL.PENSIUN (usia )]]&lt;&gt;0,TEXT(Table1[[#This Row],[TGL.PENSIUN (usia )]],"yyyy"),"")</f>
        <v>2033</v>
      </c>
      <c r="AB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Row],[JABATAN]],tbl_refJabatan,9,FALSE),"yr","day")-CONVERT(DATEDIF(M186,tglAcuan,"y"),"yr","day"))),(NOW()+(CONVERT(VLOOKUP(Table1[[#This Row],[JABATAN]],tbl_refJabatan,9,FALSE),"yr","day")-CONVERT(DATEDIF(M186,NOW(),"y"),"yr","day")))),"tgl SK salah"),"")</f>
        <v>45349.098911689813</v>
      </c>
      <c r="AC186" s="167" t="str">
        <f ca="1">IF(Table1[[#This Row],[TGL. PENSIUN (jabatan )]]&lt;&gt;0,TEXT(Table1[[#This Row],[TGL. PENSIUN (jabatan )]],"yyyy"),"")</f>
        <v>2024</v>
      </c>
      <c r="AD1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7" spans="1:30" s="53" customFormat="1" ht="21.75" customHeight="1" x14ac:dyDescent="0.25">
      <c r="A187" s="43">
        <f t="shared" si="4"/>
        <v>182</v>
      </c>
      <c r="B187" s="44" t="s">
        <v>37</v>
      </c>
      <c r="C187" s="44" t="s">
        <v>360</v>
      </c>
      <c r="D187" s="45" t="s">
        <v>63</v>
      </c>
      <c r="E187" s="59" t="s">
        <v>390</v>
      </c>
      <c r="F187" s="43" t="s">
        <v>41</v>
      </c>
      <c r="G187" s="46" t="s">
        <v>42</v>
      </c>
      <c r="H187" s="47">
        <v>25536</v>
      </c>
      <c r="I187" s="45"/>
      <c r="J187" s="48"/>
      <c r="K187" s="74" t="s">
        <v>43</v>
      </c>
      <c r="L187" s="63" t="s">
        <v>391</v>
      </c>
      <c r="M187" s="94">
        <v>39513</v>
      </c>
      <c r="N187" s="52" t="str">
        <f t="shared" ca="1" si="5"/>
        <v>54 Tahun 2 Bulan 29 hari</v>
      </c>
      <c r="O1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11 Bulan 21 Hari </v>
      </c>
      <c r="P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Row],[JABATAN]],tbl_refJabatan,2,FALSE),"yr","day")-CONVERT(DATEDIF(H187,tglAcuan,"y"),"yr","day"))),(NOW()+(CONVERT(VLOOKUP(Table1[[#This Row],[JABATAN]],tbl_refJabatan,2,FALSE),"yr","day")-CONVERT(DATEDIF(H187,NOW(),"y"),"yr","day")))),"Usia Salah"),"")</f>
        <v>47540.598911689813</v>
      </c>
      <c r="Q187" s="167" t="str">
        <f ca="1">IF(Table1[[#This Row],[TGL. PENSIUN (usia)]]&lt;&gt;0,TEXT(Table1[[#This Row],[TGL. PENSIUN (usia)]],"yyyy"),"")</f>
        <v>2030</v>
      </c>
      <c r="R187" s="166">
        <f ca="1">IF(AND(Table1[[#This Row],[TGL. PENSIUN (usia)]]&lt;&gt;"",Table1[[#This Row],[TGL. PENSIUN (usia)]]&lt;&gt;"USIA SALAH"),IF(tglAcuan&lt;&gt;0,(INT(CONVERT(VLOOKUP(Table1[[#This Row],[JABATAN]],tbl_refJabatan,2,FALSE),"yr","day")-CONVERT(DATEDIF(H187,tglAcuan,"y"),"yr","day"))),(INT(CONVERT(VLOOKUP(Table1[[#This Row],[JABATAN]],tbl_refJabatan,2,FALSE),"yr","day")-CONVERT(DATEDIF(H187,NOW(),"y"),"yr","day")))),"")</f>
        <v>2191</v>
      </c>
      <c r="S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Row],[JABATAN]],tbl_refJabatan,4,FALSE),"yr","day")-CONVERT(DATEDIF(H187,tglAcuan,"y"),"yr","day"))),(NOW()+(CONVERT(VLOOKUP(Table1[[#This Row],[JABATAN]],tbl_refJabatan,4,FALSE),"yr","day")-CONVERT(DATEDIF(H187,NOW(),"y"),"yr","day")))),"Usia Salah"),"")</f>
        <v>32930.598911689813</v>
      </c>
      <c r="T187" s="167" t="str">
        <f ca="1">IF(Table1[[#This Row],[TGL. PENSIUN ( usia )]]&lt;&gt;0,TEXT(Table1[[#This Row],[TGL. PENSIUN ( usia )]],"yyyy"),"")</f>
        <v>1990</v>
      </c>
      <c r="U187" s="166">
        <f ca="1">IF(AND(Table1[[#This Row],[TGL. PENSIUN (usia)]]&lt;&gt;"",Table1[[#This Row],[TGL. PENSIUN (usia)]]&lt;&gt;"USIA SALAH"),IF(tglAcuan&lt;&gt;0,(INT(CONVERT(VLOOKUP(Table1[[#This Row],[JABATAN]],tbl_refJabatan,4,FALSE),"yr","day")-CONVERT(DATEDIF(H187,tglAcuan,"y"),"yr","day"))),(INT(CONVERT(VLOOKUP(Table1[[#This Row],[JABATAN]],tbl_refJabatan,4,FALSE),"yr","day")-CONVERT(DATEDIF(H187,NOW(),"y"),"yr","day")))),"")</f>
        <v>-12419</v>
      </c>
      <c r="V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Row],[JABATAN]],tbl_refJabatan,6,FALSE),"yr","day")-CONVERT(DATEDIF(H187,tglAcuan,"y"),"yr","day"))),(NOW()+(CONVERT(VLOOKUP(Table1[[#This Row],[JABATAN]],tbl_refJabatan,6,FALSE),"yr","day")-CONVERT(DATEDIF(H187,NOW(),"y"),"yr","day")))),"Usia Salah"),"")</f>
        <v>25625.598911689813</v>
      </c>
      <c r="W187" s="167" t="str">
        <f ca="1">IF(Table1[[#This Row],[TGL.PENSIUN (usia)]]&lt;&gt;0,TEXT(Table1[[#This Row],[TGL.PENSIUN (usia)]],"yyyy"),"")</f>
        <v>1970</v>
      </c>
      <c r="X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Row],[JABATAN]],tbl_refJabatan,7,FALSE),"yr","day")-CONVERT(DATEDIF(M187,tglAcuan,"y"),"yr","day"))),(NOW()+(CONVERT(VLOOKUP(Table1[[#This Row],[JABATAN]],tbl_refJabatan,7,FALSE),"yr","day")-CONVERT(DATEDIF(M187,NOW(),"y"),"yr","day")))),"tgl SK salah"),"")</f>
        <v>61785.348911689813</v>
      </c>
      <c r="Y187" s="167" t="str">
        <f ca="1">IF(Table1[[#This Row],[TGL. PENSIUN (jabatan)]]&lt;&gt;0,TEXT(Table1[[#This Row],[TGL. PENSIUN (jabatan)]],"yyyy"),"")</f>
        <v>2069</v>
      </c>
      <c r="Z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Row],[JABATAN]],tbl_refJabatan,8,FALSE),"yr","day")-CONVERT(DATEDIF(H187,tglAcuan,"y"),"yr","day"))),(NOW()+(CONVERT(VLOOKUP(Table1[[#This Row],[JABATAN]],tbl_refJabatan,8,FALSE),"yr","day")-CONVERT(DATEDIF(H187,NOW(),"y"),"yr","day")))),"Usia Salah"),"")</f>
        <v>47540.598911689813</v>
      </c>
      <c r="AA187" s="167" t="str">
        <f ca="1">IF(Table1[[#This Row],[TGL.PENSIUN (usia )]]&lt;&gt;0,TEXT(Table1[[#This Row],[TGL.PENSIUN (usia )]],"yyyy"),"")</f>
        <v>2030</v>
      </c>
      <c r="AB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Row],[JABATAN]],tbl_refJabatan,9,FALSE),"yr","day")-CONVERT(DATEDIF(M187,tglAcuan,"y"),"yr","day"))),(NOW()+(CONVERT(VLOOKUP(Table1[[#This Row],[JABATAN]],tbl_refJabatan,9,FALSE),"yr","day")-CONVERT(DATEDIF(M187,NOW(),"y"),"yr","day")))),"tgl SK salah"),"")</f>
        <v>45349.098911689813</v>
      </c>
      <c r="AC187" s="167" t="str">
        <f ca="1">IF(Table1[[#This Row],[TGL. PENSIUN (jabatan )]]&lt;&gt;0,TEXT(Table1[[#This Row],[TGL. PENSIUN (jabatan )]],"yyyy"),"")</f>
        <v>2024</v>
      </c>
      <c r="AD1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8" spans="1:30" s="53" customFormat="1" ht="21.75" customHeight="1" x14ac:dyDescent="0.25">
      <c r="A188" s="43">
        <f t="shared" si="4"/>
        <v>183</v>
      </c>
      <c r="B188" s="44" t="s">
        <v>37</v>
      </c>
      <c r="C188" s="44" t="s">
        <v>360</v>
      </c>
      <c r="D188" s="45" t="s">
        <v>63</v>
      </c>
      <c r="E188" s="59" t="s">
        <v>392</v>
      </c>
      <c r="F188" s="43" t="s">
        <v>41</v>
      </c>
      <c r="G188" s="46" t="s">
        <v>42</v>
      </c>
      <c r="H188" s="47">
        <v>20707</v>
      </c>
      <c r="I188" s="45"/>
      <c r="J188" s="48"/>
      <c r="K188" s="63" t="s">
        <v>93</v>
      </c>
      <c r="L188" s="63" t="s">
        <v>393</v>
      </c>
      <c r="M188" s="94">
        <v>39513</v>
      </c>
      <c r="N188" s="52" t="str">
        <f t="shared" ca="1" si="5"/>
        <v>67 Tahun 5 Bulan 18 hari</v>
      </c>
      <c r="O1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11 Bulan 21 Hari </v>
      </c>
      <c r="P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Row],[JABATAN]],tbl_refJabatan,2,FALSE),"yr","day")-CONVERT(DATEDIF(H188,tglAcuan,"y"),"yr","day"))),(NOW()+(CONVERT(VLOOKUP(Table1[[#This Row],[JABATAN]],tbl_refJabatan,2,FALSE),"yr","day")-CONVERT(DATEDIF(H188,NOW(),"y"),"yr","day")))),"Usia Salah"),"")</f>
        <v>42792.348911689813</v>
      </c>
      <c r="Q188" s="167" t="str">
        <f ca="1">IF(Table1[[#This Row],[TGL. PENSIUN (usia)]]&lt;&gt;0,TEXT(Table1[[#This Row],[TGL. PENSIUN (usia)]],"yyyy"),"")</f>
        <v>2017</v>
      </c>
      <c r="R188" s="166">
        <f ca="1">IF(AND(Table1[[#This Row],[TGL. PENSIUN (usia)]]&lt;&gt;"",Table1[[#This Row],[TGL. PENSIUN (usia)]]&lt;&gt;"USIA SALAH"),IF(tglAcuan&lt;&gt;0,(INT(CONVERT(VLOOKUP(Table1[[#This Row],[JABATAN]],tbl_refJabatan,2,FALSE),"yr","day")-CONVERT(DATEDIF(H188,tglAcuan,"y"),"yr","day"))),(INT(CONVERT(VLOOKUP(Table1[[#This Row],[JABATAN]],tbl_refJabatan,2,FALSE),"yr","day")-CONVERT(DATEDIF(H188,NOW(),"y"),"yr","day")))),"")</f>
        <v>-2557</v>
      </c>
      <c r="S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Row],[JABATAN]],tbl_refJabatan,4,FALSE),"yr","day")-CONVERT(DATEDIF(H188,tglAcuan,"y"),"yr","day"))),(NOW()+(CONVERT(VLOOKUP(Table1[[#This Row],[JABATAN]],tbl_refJabatan,4,FALSE),"yr","day")-CONVERT(DATEDIF(H188,NOW(),"y"),"yr","day")))),"Usia Salah"),"")</f>
        <v>28182.348911689813</v>
      </c>
      <c r="T188" s="167" t="str">
        <f ca="1">IF(Table1[[#This Row],[TGL. PENSIUN ( usia )]]&lt;&gt;0,TEXT(Table1[[#This Row],[TGL. PENSIUN ( usia )]],"yyyy"),"")</f>
        <v>1977</v>
      </c>
      <c r="U188" s="166">
        <f ca="1">IF(AND(Table1[[#This Row],[TGL. PENSIUN (usia)]]&lt;&gt;"",Table1[[#This Row],[TGL. PENSIUN (usia)]]&lt;&gt;"USIA SALAH"),IF(tglAcuan&lt;&gt;0,(INT(CONVERT(VLOOKUP(Table1[[#This Row],[JABATAN]],tbl_refJabatan,4,FALSE),"yr","day")-CONVERT(DATEDIF(H188,tglAcuan,"y"),"yr","day"))),(INT(CONVERT(VLOOKUP(Table1[[#This Row],[JABATAN]],tbl_refJabatan,4,FALSE),"yr","day")-CONVERT(DATEDIF(H188,NOW(),"y"),"yr","day")))),"")</f>
        <v>-17167</v>
      </c>
      <c r="V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Row],[JABATAN]],tbl_refJabatan,6,FALSE),"yr","day")-CONVERT(DATEDIF(H188,tglAcuan,"y"),"yr","day"))),(NOW()+(CONVERT(VLOOKUP(Table1[[#This Row],[JABATAN]],tbl_refJabatan,6,FALSE),"yr","day")-CONVERT(DATEDIF(H188,NOW(),"y"),"yr","day")))),"Usia Salah"),"")</f>
        <v>20877.348911689813</v>
      </c>
      <c r="W188" s="167" t="str">
        <f ca="1">IF(Table1[[#This Row],[TGL.PENSIUN (usia)]]&lt;&gt;0,TEXT(Table1[[#This Row],[TGL.PENSIUN (usia)]],"yyyy"),"")</f>
        <v>1957</v>
      </c>
      <c r="X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Row],[JABATAN]],tbl_refJabatan,7,FALSE),"yr","day")-CONVERT(DATEDIF(M188,tglAcuan,"y"),"yr","day"))),(NOW()+(CONVERT(VLOOKUP(Table1[[#This Row],[JABATAN]],tbl_refJabatan,7,FALSE),"yr","day")-CONVERT(DATEDIF(M188,NOW(),"y"),"yr","day")))),"tgl SK salah"),"")</f>
        <v>61785.348911689813</v>
      </c>
      <c r="Y188" s="167" t="str">
        <f ca="1">IF(Table1[[#This Row],[TGL. PENSIUN (jabatan)]]&lt;&gt;0,TEXT(Table1[[#This Row],[TGL. PENSIUN (jabatan)]],"yyyy"),"")</f>
        <v>2069</v>
      </c>
      <c r="Z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Row],[JABATAN]],tbl_refJabatan,8,FALSE),"yr","day")-CONVERT(DATEDIF(H188,tglAcuan,"y"),"yr","day"))),(NOW()+(CONVERT(VLOOKUP(Table1[[#This Row],[JABATAN]],tbl_refJabatan,8,FALSE),"yr","day")-CONVERT(DATEDIF(H188,NOW(),"y"),"yr","day")))),"Usia Salah"),"")</f>
        <v>42792.348911689813</v>
      </c>
      <c r="AA188" s="167" t="str">
        <f ca="1">IF(Table1[[#This Row],[TGL.PENSIUN (usia )]]&lt;&gt;0,TEXT(Table1[[#This Row],[TGL.PENSIUN (usia )]],"yyyy"),"")</f>
        <v>2017</v>
      </c>
      <c r="AB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Row],[JABATAN]],tbl_refJabatan,9,FALSE),"yr","day")-CONVERT(DATEDIF(M188,tglAcuan,"y"),"yr","day"))),(NOW()+(CONVERT(VLOOKUP(Table1[[#This Row],[JABATAN]],tbl_refJabatan,9,FALSE),"yr","day")-CONVERT(DATEDIF(M188,NOW(),"y"),"yr","day")))),"tgl SK salah"),"")</f>
        <v>45349.098911689813</v>
      </c>
      <c r="AC188" s="167" t="str">
        <f ca="1">IF(Table1[[#This Row],[TGL. PENSIUN (jabatan )]]&lt;&gt;0,TEXT(Table1[[#This Row],[TGL. PENSIUN (jabatan )]],"yyyy"),"")</f>
        <v>2024</v>
      </c>
      <c r="AD1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9" spans="1:30" s="53" customFormat="1" ht="21.75" customHeight="1" x14ac:dyDescent="0.25">
      <c r="A189" s="43">
        <f t="shared" si="4"/>
        <v>184</v>
      </c>
      <c r="B189" s="44" t="s">
        <v>37</v>
      </c>
      <c r="C189" s="44" t="s">
        <v>37</v>
      </c>
      <c r="D189" s="45" t="s">
        <v>39</v>
      </c>
      <c r="E189" s="141" t="s">
        <v>394</v>
      </c>
      <c r="F189" s="63" t="s">
        <v>41</v>
      </c>
      <c r="G189" s="46" t="s">
        <v>42</v>
      </c>
      <c r="H189" s="71">
        <v>23575</v>
      </c>
      <c r="I189" s="45"/>
      <c r="J189" s="48"/>
      <c r="K189" s="63" t="s">
        <v>56</v>
      </c>
      <c r="L189" s="96" t="s">
        <v>395</v>
      </c>
      <c r="M189" s="71" t="s">
        <v>396</v>
      </c>
      <c r="N189" s="52" t="str">
        <f t="shared" ca="1" si="5"/>
        <v>59 Tahun 7 Bulan 10 hari</v>
      </c>
      <c r="O1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Row],[JABATAN]],tbl_refJabatan,2,FALSE),"yr","day")-CONVERT(DATEDIF(H189,tglAcuan,"y"),"yr","day"))),(NOW()+(CONVERT(VLOOKUP(Table1[[#This Row],[JABATAN]],tbl_refJabatan,2,FALSE),"yr","day")-CONVERT(DATEDIF(H189,NOW(),"y"),"yr","day")))),"Usia Salah"),"")</f>
        <v>23799.348911689813</v>
      </c>
      <c r="Q189" s="167" t="str">
        <f ca="1">IF(Table1[[#This Row],[TGL. PENSIUN (usia)]]&lt;&gt;0,TEXT(Table1[[#This Row],[TGL. PENSIUN (usia)]],"yyyy"),"")</f>
        <v>1965</v>
      </c>
      <c r="R189" s="166">
        <f ca="1">IF(AND(Table1[[#This Row],[TGL. PENSIUN (usia)]]&lt;&gt;"",Table1[[#This Row],[TGL. PENSIUN (usia)]]&lt;&gt;"USIA SALAH"),IF(tglAcuan&lt;&gt;0,(INT(CONVERT(VLOOKUP(Table1[[#This Row],[JABATAN]],tbl_refJabatan,2,FALSE),"yr","day")-CONVERT(DATEDIF(H189,tglAcuan,"y"),"yr","day"))),(INT(CONVERT(VLOOKUP(Table1[[#This Row],[JABATAN]],tbl_refJabatan,2,FALSE),"yr","day")-CONVERT(DATEDIF(H189,NOW(),"y"),"yr","day")))),"")</f>
        <v>-21550</v>
      </c>
      <c r="S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Row],[JABATAN]],tbl_refJabatan,4,FALSE),"yr","day")-CONVERT(DATEDIF(H189,tglAcuan,"y"),"yr","day"))),(NOW()+(CONVERT(VLOOKUP(Table1[[#This Row],[JABATAN]],tbl_refJabatan,4,FALSE),"yr","day")-CONVERT(DATEDIF(H189,NOW(),"y"),"yr","day")))),"Usia Salah"),"")</f>
        <v>23799.348911689813</v>
      </c>
      <c r="T189" s="167" t="str">
        <f ca="1">IF(Table1[[#This Row],[TGL. PENSIUN ( usia )]]&lt;&gt;0,TEXT(Table1[[#This Row],[TGL. PENSIUN ( usia )]],"yyyy"),"")</f>
        <v>1965</v>
      </c>
      <c r="U189" s="166">
        <f ca="1">IF(AND(Table1[[#This Row],[TGL. PENSIUN (usia)]]&lt;&gt;"",Table1[[#This Row],[TGL. PENSIUN (usia)]]&lt;&gt;"USIA SALAH"),IF(tglAcuan&lt;&gt;0,(INT(CONVERT(VLOOKUP(Table1[[#This Row],[JABATAN]],tbl_refJabatan,4,FALSE),"yr","day")-CONVERT(DATEDIF(H189,tglAcuan,"y"),"yr","day"))),(INT(CONVERT(VLOOKUP(Table1[[#This Row],[JABATAN]],tbl_refJabatan,4,FALSE),"yr","day")-CONVERT(DATEDIF(H189,NOW(),"y"),"yr","day")))),"")</f>
        <v>-21550</v>
      </c>
      <c r="V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Row],[JABATAN]],tbl_refJabatan,6,FALSE),"yr","day")-CONVERT(DATEDIF(H189,tglAcuan,"y"),"yr","day"))),(NOW()+(CONVERT(VLOOKUP(Table1[[#This Row],[JABATAN]],tbl_refJabatan,6,FALSE),"yr","day")-CONVERT(DATEDIF(H189,NOW(),"y"),"yr","day")))),"Usia Salah"),"")</f>
        <v>23799.348911689813</v>
      </c>
      <c r="W189" s="167" t="str">
        <f ca="1">IF(Table1[[#This Row],[TGL.PENSIUN (usia)]]&lt;&gt;0,TEXT(Table1[[#This Row],[TGL.PENSIUN (usia)]],"yyyy"),"")</f>
        <v>1965</v>
      </c>
      <c r="X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Row],[JABATAN]],tbl_refJabatan,7,FALSE),"yr","day")-CONVERT(DATEDIF(M189,tglAcuan,"y"),"yr","day"))),(NOW()+(CONVERT(VLOOKUP(Table1[[#This Row],[JABATAN]],tbl_refJabatan,7,FALSE),"yr","day")-CONVERT(DATEDIF(M189,NOW(),"y"),"yr","day")))),"tgl SK salah"),"")</f>
        <v>45349.098911689813</v>
      </c>
      <c r="Y189" s="167" t="str">
        <f ca="1">IF(Table1[[#This Row],[TGL. PENSIUN (jabatan)]]&lt;&gt;0,TEXT(Table1[[#This Row],[TGL. PENSIUN (jabatan)]],"yyyy"),"")</f>
        <v>2024</v>
      </c>
      <c r="Z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Row],[JABATAN]],tbl_refJabatan,8,FALSE),"yr","day")-CONVERT(DATEDIF(H189,tglAcuan,"y"),"yr","day"))),(NOW()+(CONVERT(VLOOKUP(Table1[[#This Row],[JABATAN]],tbl_refJabatan,8,FALSE),"yr","day")-CONVERT(DATEDIF(H189,NOW(),"y"),"yr","day")))),"Usia Salah"),"")</f>
        <v>23799.348911689813</v>
      </c>
      <c r="AA189" s="167" t="str">
        <f ca="1">IF(Table1[[#This Row],[TGL.PENSIUN (usia )]]&lt;&gt;0,TEXT(Table1[[#This Row],[TGL.PENSIUN (usia )]],"yyyy"),"")</f>
        <v>1965</v>
      </c>
      <c r="AB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Row],[JABATAN]],tbl_refJabatan,9,FALSE),"yr","day")-CONVERT(DATEDIF(M189,tglAcuan,"y"),"yr","day"))),(NOW()+(CONVERT(VLOOKUP(Table1[[#This Row],[JABATAN]],tbl_refJabatan,9,FALSE),"yr","day")-CONVERT(DATEDIF(M189,NOW(),"y"),"yr","day")))),"tgl SK salah"),"")</f>
        <v>45349.098911689813</v>
      </c>
      <c r="AC189" s="167" t="str">
        <f ca="1">IF(Table1[[#This Row],[TGL. PENSIUN (jabatan )]]&lt;&gt;0,TEXT(Table1[[#This Row],[TGL. PENSIUN (jabatan )]],"yyyy"),"")</f>
        <v>2024</v>
      </c>
      <c r="AD1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0" spans="1:30" s="53" customFormat="1" ht="21.75" customHeight="1" x14ac:dyDescent="0.25">
      <c r="A190" s="43">
        <f t="shared" si="4"/>
        <v>185</v>
      </c>
      <c r="B190" s="44" t="s">
        <v>37</v>
      </c>
      <c r="C190" s="44" t="s">
        <v>37</v>
      </c>
      <c r="D190" s="45" t="s">
        <v>45</v>
      </c>
      <c r="E190" s="141" t="s">
        <v>258</v>
      </c>
      <c r="F190" s="63" t="s">
        <v>41</v>
      </c>
      <c r="G190" s="46" t="s">
        <v>42</v>
      </c>
      <c r="H190" s="71" t="s">
        <v>397</v>
      </c>
      <c r="I190" s="45"/>
      <c r="J190" s="48"/>
      <c r="K190" s="63" t="s">
        <v>116</v>
      </c>
      <c r="L190" s="69" t="s">
        <v>398</v>
      </c>
      <c r="M190" s="71" t="s">
        <v>399</v>
      </c>
      <c r="N190" s="52" t="str">
        <f t="shared" ca="1" si="5"/>
        <v>35 Tahun 5 Bulan 22 hari</v>
      </c>
      <c r="O1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Row],[JABATAN]],tbl_refJabatan,2,FALSE),"yr","day")-CONVERT(DATEDIF(H190,tglAcuan,"y"),"yr","day"))),(NOW()+(CONVERT(VLOOKUP(Table1[[#This Row],[JABATAN]],tbl_refJabatan,2,FALSE),"yr","day")-CONVERT(DATEDIF(H190,NOW(),"y"),"yr","day")))),"Usia Salah"),"")</f>
        <v>32565.348911689813</v>
      </c>
      <c r="Q190" s="167" t="str">
        <f ca="1">IF(Table1[[#This Row],[TGL. PENSIUN (usia)]]&lt;&gt;0,TEXT(Table1[[#This Row],[TGL. PENSIUN (usia)]],"yyyy"),"")</f>
        <v>1989</v>
      </c>
      <c r="R190" s="166">
        <f ca="1">IF(AND(Table1[[#This Row],[TGL. PENSIUN (usia)]]&lt;&gt;"",Table1[[#This Row],[TGL. PENSIUN (usia)]]&lt;&gt;"USIA SALAH"),IF(tglAcuan&lt;&gt;0,(INT(CONVERT(VLOOKUP(Table1[[#This Row],[JABATAN]],tbl_refJabatan,2,FALSE),"yr","day")-CONVERT(DATEDIF(H190,tglAcuan,"y"),"yr","day"))),(INT(CONVERT(VLOOKUP(Table1[[#This Row],[JABATAN]],tbl_refJabatan,2,FALSE),"yr","day")-CONVERT(DATEDIF(H190,NOW(),"y"),"yr","day")))),"")</f>
        <v>-12784</v>
      </c>
      <c r="S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Row],[JABATAN]],tbl_refJabatan,4,FALSE),"yr","day")-CONVERT(DATEDIF(H190,tglAcuan,"y"),"yr","day"))),(NOW()+(CONVERT(VLOOKUP(Table1[[#This Row],[JABATAN]],tbl_refJabatan,4,FALSE),"yr","day")-CONVERT(DATEDIF(H190,NOW(),"y"),"yr","day")))),"Usia Salah"),"")</f>
        <v>32565.348911689813</v>
      </c>
      <c r="T190" s="167" t="str">
        <f ca="1">IF(Table1[[#This Row],[TGL. PENSIUN ( usia )]]&lt;&gt;0,TEXT(Table1[[#This Row],[TGL. PENSIUN ( usia )]],"yyyy"),"")</f>
        <v>1989</v>
      </c>
      <c r="U190" s="166">
        <f ca="1">IF(AND(Table1[[#This Row],[TGL. PENSIUN (usia)]]&lt;&gt;"",Table1[[#This Row],[TGL. PENSIUN (usia)]]&lt;&gt;"USIA SALAH"),IF(tglAcuan&lt;&gt;0,(INT(CONVERT(VLOOKUP(Table1[[#This Row],[JABATAN]],tbl_refJabatan,4,FALSE),"yr","day")-CONVERT(DATEDIF(H190,tglAcuan,"y"),"yr","day"))),(INT(CONVERT(VLOOKUP(Table1[[#This Row],[JABATAN]],tbl_refJabatan,4,FALSE),"yr","day")-CONVERT(DATEDIF(H190,NOW(),"y"),"yr","day")))),"")</f>
        <v>-12784</v>
      </c>
      <c r="V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Row],[JABATAN]],tbl_refJabatan,6,FALSE),"yr","day")-CONVERT(DATEDIF(H190,tglAcuan,"y"),"yr","day"))),(NOW()+(CONVERT(VLOOKUP(Table1[[#This Row],[JABATAN]],tbl_refJabatan,6,FALSE),"yr","day")-CONVERT(DATEDIF(H190,NOW(),"y"),"yr","day")))),"Usia Salah"),"")</f>
        <v>32565.348911689813</v>
      </c>
      <c r="W190" s="167" t="str">
        <f ca="1">IF(Table1[[#This Row],[TGL.PENSIUN (usia)]]&lt;&gt;0,TEXT(Table1[[#This Row],[TGL.PENSIUN (usia)]],"yyyy"),"")</f>
        <v>1989</v>
      </c>
      <c r="X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Row],[JABATAN]],tbl_refJabatan,7,FALSE),"yr","day")-CONVERT(DATEDIF(M190,tglAcuan,"y"),"yr","day"))),(NOW()+(CONVERT(VLOOKUP(Table1[[#This Row],[JABATAN]],tbl_refJabatan,7,FALSE),"yr","day")-CONVERT(DATEDIF(M190,NOW(),"y"),"yr","day")))),"tgl SK salah"),"")</f>
        <v>43522.848911689813</v>
      </c>
      <c r="Y190" s="167" t="str">
        <f ca="1">IF(Table1[[#This Row],[TGL. PENSIUN (jabatan)]]&lt;&gt;0,TEXT(Table1[[#This Row],[TGL. PENSIUN (jabatan)]],"yyyy"),"")</f>
        <v>2019</v>
      </c>
      <c r="Z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Row],[JABATAN]],tbl_refJabatan,8,FALSE),"yr","day")-CONVERT(DATEDIF(H190,tglAcuan,"y"),"yr","day"))),(NOW()+(CONVERT(VLOOKUP(Table1[[#This Row],[JABATAN]],tbl_refJabatan,8,FALSE),"yr","day")-CONVERT(DATEDIF(H190,NOW(),"y"),"yr","day")))),"Usia Salah"),"")</f>
        <v>32565.348911689813</v>
      </c>
      <c r="AA190" s="167" t="str">
        <f ca="1">IF(Table1[[#This Row],[TGL.PENSIUN (usia )]]&lt;&gt;0,TEXT(Table1[[#This Row],[TGL.PENSIUN (usia )]],"yyyy"),"")</f>
        <v>1989</v>
      </c>
      <c r="AB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Row],[JABATAN]],tbl_refJabatan,9,FALSE),"yr","day")-CONVERT(DATEDIF(M190,tglAcuan,"y"),"yr","day"))),(NOW()+(CONVERT(VLOOKUP(Table1[[#This Row],[JABATAN]],tbl_refJabatan,9,FALSE),"yr","day")-CONVERT(DATEDIF(M190,NOW(),"y"),"yr","day")))),"tgl SK salah"),"")</f>
        <v>43522.848911689813</v>
      </c>
      <c r="AC190" s="167" t="str">
        <f ca="1">IF(Table1[[#This Row],[TGL. PENSIUN (jabatan )]]&lt;&gt;0,TEXT(Table1[[#This Row],[TGL. PENSIUN (jabatan )]],"yyyy"),"")</f>
        <v>2019</v>
      </c>
      <c r="AD1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" spans="1:30" s="53" customFormat="1" ht="21.75" customHeight="1" x14ac:dyDescent="0.25">
      <c r="A191" s="43">
        <f t="shared" si="4"/>
        <v>186</v>
      </c>
      <c r="B191" s="44" t="s">
        <v>37</v>
      </c>
      <c r="C191" s="44" t="s">
        <v>37</v>
      </c>
      <c r="D191" s="45" t="s">
        <v>48</v>
      </c>
      <c r="E191" s="141" t="s">
        <v>400</v>
      </c>
      <c r="F191" s="63" t="s">
        <v>41</v>
      </c>
      <c r="G191" s="46" t="s">
        <v>42</v>
      </c>
      <c r="H191" s="71" t="s">
        <v>401</v>
      </c>
      <c r="I191" s="45"/>
      <c r="J191" s="48"/>
      <c r="K191" s="63" t="s">
        <v>43</v>
      </c>
      <c r="L191" s="69" t="s">
        <v>402</v>
      </c>
      <c r="M191" s="71" t="s">
        <v>399</v>
      </c>
      <c r="N191" s="52" t="str">
        <f t="shared" ca="1" si="5"/>
        <v>52 Tahun 2 Bulan 2 hari</v>
      </c>
      <c r="O1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Row],[JABATAN]],tbl_refJabatan,2,FALSE),"yr","day")-CONVERT(DATEDIF(H191,tglAcuan,"y"),"yr","day"))),(NOW()+(CONVERT(VLOOKUP(Table1[[#This Row],[JABATAN]],tbl_refJabatan,2,FALSE),"yr","day")-CONVERT(DATEDIF(H191,NOW(),"y"),"yr","day")))),"Usia Salah"),"")</f>
        <v>48271.098911689813</v>
      </c>
      <c r="Q191" s="167" t="str">
        <f ca="1">IF(Table1[[#This Row],[TGL. PENSIUN (usia)]]&lt;&gt;0,TEXT(Table1[[#This Row],[TGL. PENSIUN (usia)]],"yyyy"),"")</f>
        <v>2032</v>
      </c>
      <c r="R191" s="166">
        <f ca="1">IF(AND(Table1[[#This Row],[TGL. PENSIUN (usia)]]&lt;&gt;"",Table1[[#This Row],[TGL. PENSIUN (usia)]]&lt;&gt;"USIA SALAH"),IF(tglAcuan&lt;&gt;0,(INT(CONVERT(VLOOKUP(Table1[[#This Row],[JABATAN]],tbl_refJabatan,2,FALSE),"yr","day")-CONVERT(DATEDIF(H191,tglAcuan,"y"),"yr","day"))),(INT(CONVERT(VLOOKUP(Table1[[#This Row],[JABATAN]],tbl_refJabatan,2,FALSE),"yr","day")-CONVERT(DATEDIF(H191,NOW(),"y"),"yr","day")))),"")</f>
        <v>2922</v>
      </c>
      <c r="S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Row],[JABATAN]],tbl_refJabatan,4,FALSE),"yr","day")-CONVERT(DATEDIF(H191,tglAcuan,"y"),"yr","day"))),(NOW()+(CONVERT(VLOOKUP(Table1[[#This Row],[JABATAN]],tbl_refJabatan,4,FALSE),"yr","day")-CONVERT(DATEDIF(H191,NOW(),"y"),"yr","day")))),"Usia Salah"),"")</f>
        <v>48271.098911689813</v>
      </c>
      <c r="T191" s="167" t="str">
        <f ca="1">IF(Table1[[#This Row],[TGL. PENSIUN ( usia )]]&lt;&gt;0,TEXT(Table1[[#This Row],[TGL. PENSIUN ( usia )]],"yyyy"),"")</f>
        <v>2032</v>
      </c>
      <c r="U191" s="166">
        <f ca="1">IF(AND(Table1[[#This Row],[TGL. PENSIUN (usia)]]&lt;&gt;"",Table1[[#This Row],[TGL. PENSIUN (usia)]]&lt;&gt;"USIA SALAH"),IF(tglAcuan&lt;&gt;0,(INT(CONVERT(VLOOKUP(Table1[[#This Row],[JABATAN]],tbl_refJabatan,4,FALSE),"yr","day")-CONVERT(DATEDIF(H191,tglAcuan,"y"),"yr","day"))),(INT(CONVERT(VLOOKUP(Table1[[#This Row],[JABATAN]],tbl_refJabatan,4,FALSE),"yr","day")-CONVERT(DATEDIF(H191,NOW(),"y"),"yr","day")))),"")</f>
        <v>2922</v>
      </c>
      <c r="V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Row],[JABATAN]],tbl_refJabatan,6,FALSE),"yr","day")-CONVERT(DATEDIF(H191,tglAcuan,"y"),"yr","day"))),(NOW()+(CONVERT(VLOOKUP(Table1[[#This Row],[JABATAN]],tbl_refJabatan,6,FALSE),"yr","day")-CONVERT(DATEDIF(H191,NOW(),"y"),"yr","day")))),"Usia Salah"),"")</f>
        <v>46810.098911689813</v>
      </c>
      <c r="W191" s="167" t="str">
        <f ca="1">IF(Table1[[#This Row],[TGL.PENSIUN (usia)]]&lt;&gt;0,TEXT(Table1[[#This Row],[TGL.PENSIUN (usia)]],"yyyy"),"")</f>
        <v>2028</v>
      </c>
      <c r="X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Row],[JABATAN]],tbl_refJabatan,7,FALSE),"yr","day")-CONVERT(DATEDIF(M191,tglAcuan,"y"),"yr","day"))),(NOW()+(CONVERT(VLOOKUP(Table1[[#This Row],[JABATAN]],tbl_refJabatan,7,FALSE),"yr","day")-CONVERT(DATEDIF(M191,NOW(),"y"),"yr","day")))),"tgl SK salah"),"")</f>
        <v>50827.848911689813</v>
      </c>
      <c r="Y191" s="167" t="str">
        <f ca="1">IF(Table1[[#This Row],[TGL. PENSIUN (jabatan)]]&lt;&gt;0,TEXT(Table1[[#This Row],[TGL. PENSIUN (jabatan)]],"yyyy"),"")</f>
        <v>2039</v>
      </c>
      <c r="Z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Row],[JABATAN]],tbl_refJabatan,8,FALSE),"yr","day")-CONVERT(DATEDIF(H191,tglAcuan,"y"),"yr","day"))),(NOW()+(CONVERT(VLOOKUP(Table1[[#This Row],[JABATAN]],tbl_refJabatan,8,FALSE),"yr","day")-CONVERT(DATEDIF(H191,NOW(),"y"),"yr","day")))),"Usia Salah"),"")</f>
        <v>46810.098911689813</v>
      </c>
      <c r="AA191" s="167" t="str">
        <f ca="1">IF(Table1[[#This Row],[TGL.PENSIUN (usia )]]&lt;&gt;0,TEXT(Table1[[#This Row],[TGL.PENSIUN (usia )]],"yyyy"),"")</f>
        <v>2028</v>
      </c>
      <c r="AB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Row],[JABATAN]],tbl_refJabatan,9,FALSE),"yr","day")-CONVERT(DATEDIF(M191,tglAcuan,"y"),"yr","day"))),(NOW()+(CONVERT(VLOOKUP(Table1[[#This Row],[JABATAN]],tbl_refJabatan,9,FALSE),"yr","day")-CONVERT(DATEDIF(M191,NOW(),"y"),"yr","day")))),"tgl SK salah"),"")</f>
        <v>50827.848911689813</v>
      </c>
      <c r="AC191" s="167" t="str">
        <f ca="1">IF(Table1[[#This Row],[TGL. PENSIUN (jabatan )]]&lt;&gt;0,TEXT(Table1[[#This Row],[TGL. PENSIUN (jabatan )]],"yyyy"),"")</f>
        <v>2039</v>
      </c>
      <c r="AD1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" spans="1:30" s="53" customFormat="1" ht="21.75" customHeight="1" x14ac:dyDescent="0.25">
      <c r="A192" s="43">
        <f t="shared" si="4"/>
        <v>187</v>
      </c>
      <c r="B192" s="44" t="s">
        <v>37</v>
      </c>
      <c r="C192" s="44" t="s">
        <v>37</v>
      </c>
      <c r="D192" s="45" t="s">
        <v>52</v>
      </c>
      <c r="E192" s="141" t="s">
        <v>403</v>
      </c>
      <c r="F192" s="63" t="s">
        <v>41</v>
      </c>
      <c r="G192" s="46" t="s">
        <v>42</v>
      </c>
      <c r="H192" s="71" t="s">
        <v>404</v>
      </c>
      <c r="I192" s="45"/>
      <c r="J192" s="48"/>
      <c r="K192" s="74" t="s">
        <v>56</v>
      </c>
      <c r="L192" s="69" t="s">
        <v>405</v>
      </c>
      <c r="M192" s="71" t="s">
        <v>399</v>
      </c>
      <c r="N192" s="52" t="str">
        <f t="shared" ca="1" si="5"/>
        <v>55 Tahun 5 Bulan 18 hari</v>
      </c>
      <c r="O1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Row],[JABATAN]],tbl_refJabatan,2,FALSE),"yr","day")-CONVERT(DATEDIF(H192,tglAcuan,"y"),"yr","day"))),(NOW()+(CONVERT(VLOOKUP(Table1[[#This Row],[JABATAN]],tbl_refJabatan,2,FALSE),"yr","day")-CONVERT(DATEDIF(H192,NOW(),"y"),"yr","day")))),"Usia Salah"),"")</f>
        <v>47175.348911689813</v>
      </c>
      <c r="Q192" s="167" t="str">
        <f ca="1">IF(Table1[[#This Row],[TGL. PENSIUN (usia)]]&lt;&gt;0,TEXT(Table1[[#This Row],[TGL. PENSIUN (usia)]],"yyyy"),"")</f>
        <v>2029</v>
      </c>
      <c r="R192" s="166">
        <f ca="1">IF(AND(Table1[[#This Row],[TGL. PENSIUN (usia)]]&lt;&gt;"",Table1[[#This Row],[TGL. PENSIUN (usia)]]&lt;&gt;"USIA SALAH"),IF(tglAcuan&lt;&gt;0,(INT(CONVERT(VLOOKUP(Table1[[#This Row],[JABATAN]],tbl_refJabatan,2,FALSE),"yr","day")-CONVERT(DATEDIF(H192,tglAcuan,"y"),"yr","day"))),(INT(CONVERT(VLOOKUP(Table1[[#This Row],[JABATAN]],tbl_refJabatan,2,FALSE),"yr","day")-CONVERT(DATEDIF(H192,NOW(),"y"),"yr","day")))),"")</f>
        <v>1826</v>
      </c>
      <c r="S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Row],[JABATAN]],tbl_refJabatan,4,FALSE),"yr","day")-CONVERT(DATEDIF(H192,tglAcuan,"y"),"yr","day"))),(NOW()+(CONVERT(VLOOKUP(Table1[[#This Row],[JABATAN]],tbl_refJabatan,4,FALSE),"yr","day")-CONVERT(DATEDIF(H192,NOW(),"y"),"yr","day")))),"Usia Salah"),"")</f>
        <v>47175.348911689813</v>
      </c>
      <c r="T192" s="167" t="str">
        <f ca="1">IF(Table1[[#This Row],[TGL. PENSIUN ( usia )]]&lt;&gt;0,TEXT(Table1[[#This Row],[TGL. PENSIUN ( usia )]],"yyyy"),"")</f>
        <v>2029</v>
      </c>
      <c r="U192" s="166">
        <f ca="1">IF(AND(Table1[[#This Row],[TGL. PENSIUN (usia)]]&lt;&gt;"",Table1[[#This Row],[TGL. PENSIUN (usia)]]&lt;&gt;"USIA SALAH"),IF(tglAcuan&lt;&gt;0,(INT(CONVERT(VLOOKUP(Table1[[#This Row],[JABATAN]],tbl_refJabatan,4,FALSE),"yr","day")-CONVERT(DATEDIF(H192,tglAcuan,"y"),"yr","day"))),(INT(CONVERT(VLOOKUP(Table1[[#This Row],[JABATAN]],tbl_refJabatan,4,FALSE),"yr","day")-CONVERT(DATEDIF(H192,NOW(),"y"),"yr","day")))),"")</f>
        <v>1826</v>
      </c>
      <c r="V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Row],[JABATAN]],tbl_refJabatan,6,FALSE),"yr","day")-CONVERT(DATEDIF(H192,tglAcuan,"y"),"yr","day"))),(NOW()+(CONVERT(VLOOKUP(Table1[[#This Row],[JABATAN]],tbl_refJabatan,6,FALSE),"yr","day")-CONVERT(DATEDIF(H192,NOW(),"y"),"yr","day")))),"Usia Salah"),"")</f>
        <v>45714.348911689813</v>
      </c>
      <c r="W192" s="167" t="str">
        <f ca="1">IF(Table1[[#This Row],[TGL.PENSIUN (usia)]]&lt;&gt;0,TEXT(Table1[[#This Row],[TGL.PENSIUN (usia)]],"yyyy"),"")</f>
        <v>2025</v>
      </c>
      <c r="X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Row],[JABATAN]],tbl_refJabatan,7,FALSE),"yr","day")-CONVERT(DATEDIF(M192,tglAcuan,"y"),"yr","day"))),(NOW()+(CONVERT(VLOOKUP(Table1[[#This Row],[JABATAN]],tbl_refJabatan,7,FALSE),"yr","day")-CONVERT(DATEDIF(M192,NOW(),"y"),"yr","day")))),"tgl SK salah"),"")</f>
        <v>50827.848911689813</v>
      </c>
      <c r="Y192" s="167" t="str">
        <f ca="1">IF(Table1[[#This Row],[TGL. PENSIUN (jabatan)]]&lt;&gt;0,TEXT(Table1[[#This Row],[TGL. PENSIUN (jabatan)]],"yyyy"),"")</f>
        <v>2039</v>
      </c>
      <c r="Z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Row],[JABATAN]],tbl_refJabatan,8,FALSE),"yr","day")-CONVERT(DATEDIF(H192,tglAcuan,"y"),"yr","day"))),(NOW()+(CONVERT(VLOOKUP(Table1[[#This Row],[JABATAN]],tbl_refJabatan,8,FALSE),"yr","day")-CONVERT(DATEDIF(H192,NOW(),"y"),"yr","day")))),"Usia Salah"),"")</f>
        <v>45714.348911689813</v>
      </c>
      <c r="AA192" s="167" t="str">
        <f ca="1">IF(Table1[[#This Row],[TGL.PENSIUN (usia )]]&lt;&gt;0,TEXT(Table1[[#This Row],[TGL.PENSIUN (usia )]],"yyyy"),"")</f>
        <v>2025</v>
      </c>
      <c r="AB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Row],[JABATAN]],tbl_refJabatan,9,FALSE),"yr","day")-CONVERT(DATEDIF(M192,tglAcuan,"y"),"yr","day"))),(NOW()+(CONVERT(VLOOKUP(Table1[[#This Row],[JABATAN]],tbl_refJabatan,9,FALSE),"yr","day")-CONVERT(DATEDIF(M192,NOW(),"y"),"yr","day")))),"tgl SK salah"),"")</f>
        <v>50827.848911689813</v>
      </c>
      <c r="AC192" s="167" t="str">
        <f ca="1">IF(Table1[[#This Row],[TGL. PENSIUN (jabatan )]]&lt;&gt;0,TEXT(Table1[[#This Row],[TGL. PENSIUN (jabatan )]],"yyyy"),"")</f>
        <v>2039</v>
      </c>
      <c r="AD1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" spans="1:30" s="53" customFormat="1" ht="21.75" customHeight="1" x14ac:dyDescent="0.25">
      <c r="A193" s="43">
        <f t="shared" si="4"/>
        <v>188</v>
      </c>
      <c r="B193" s="44" t="s">
        <v>37</v>
      </c>
      <c r="C193" s="44" t="s">
        <v>37</v>
      </c>
      <c r="D193" s="72" t="s">
        <v>54</v>
      </c>
      <c r="E193" s="141" t="s">
        <v>406</v>
      </c>
      <c r="F193" s="63" t="s">
        <v>50</v>
      </c>
      <c r="G193" s="46" t="s">
        <v>42</v>
      </c>
      <c r="H193" s="71" t="s">
        <v>407</v>
      </c>
      <c r="I193" s="45"/>
      <c r="J193" s="48"/>
      <c r="K193" s="63" t="s">
        <v>43</v>
      </c>
      <c r="L193" s="69" t="s">
        <v>408</v>
      </c>
      <c r="M193" s="71" t="s">
        <v>399</v>
      </c>
      <c r="N193" s="52" t="str">
        <f t="shared" ca="1" si="5"/>
        <v>60 Tahun 5 Bulan 21 hari</v>
      </c>
      <c r="O1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Row],[JABATAN]],tbl_refJabatan,2,FALSE),"yr","day")-CONVERT(DATEDIF(H193,tglAcuan,"y"),"yr","day"))),(NOW()+(CONVERT(VLOOKUP(Table1[[#This Row],[JABATAN]],tbl_refJabatan,2,FALSE),"yr","day")-CONVERT(DATEDIF(H193,NOW(),"y"),"yr","day")))),"Usia Salah"),"")</f>
        <v>45349.098911689813</v>
      </c>
      <c r="Q193" s="167" t="str">
        <f ca="1">IF(Table1[[#This Row],[TGL. PENSIUN (usia)]]&lt;&gt;0,TEXT(Table1[[#This Row],[TGL. PENSIUN (usia)]],"yyyy"),"")</f>
        <v>2024</v>
      </c>
      <c r="R193" s="166">
        <f ca="1">IF(AND(Table1[[#This Row],[TGL. PENSIUN (usia)]]&lt;&gt;"",Table1[[#This Row],[TGL. PENSIUN (usia)]]&lt;&gt;"USIA SALAH"),IF(tglAcuan&lt;&gt;0,(INT(CONVERT(VLOOKUP(Table1[[#This Row],[JABATAN]],tbl_refJabatan,2,FALSE),"yr","day")-CONVERT(DATEDIF(H193,tglAcuan,"y"),"yr","day"))),(INT(CONVERT(VLOOKUP(Table1[[#This Row],[JABATAN]],tbl_refJabatan,2,FALSE),"yr","day")-CONVERT(DATEDIF(H193,NOW(),"y"),"yr","day")))),"")</f>
        <v>0</v>
      </c>
      <c r="S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Row],[JABATAN]],tbl_refJabatan,4,FALSE),"yr","day")-CONVERT(DATEDIF(H193,tglAcuan,"y"),"yr","day"))),(NOW()+(CONVERT(VLOOKUP(Table1[[#This Row],[JABATAN]],tbl_refJabatan,4,FALSE),"yr","day")-CONVERT(DATEDIF(H193,NOW(),"y"),"yr","day")))),"Usia Salah"),"")</f>
        <v>45349.098911689813</v>
      </c>
      <c r="T193" s="167" t="str">
        <f ca="1">IF(Table1[[#This Row],[TGL. PENSIUN ( usia )]]&lt;&gt;0,TEXT(Table1[[#This Row],[TGL. PENSIUN ( usia )]],"yyyy"),"")</f>
        <v>2024</v>
      </c>
      <c r="U193" s="166">
        <f ca="1">IF(AND(Table1[[#This Row],[TGL. PENSIUN (usia)]]&lt;&gt;"",Table1[[#This Row],[TGL. PENSIUN (usia)]]&lt;&gt;"USIA SALAH"),IF(tglAcuan&lt;&gt;0,(INT(CONVERT(VLOOKUP(Table1[[#This Row],[JABATAN]],tbl_refJabatan,4,FALSE),"yr","day")-CONVERT(DATEDIF(H193,tglAcuan,"y"),"yr","day"))),(INT(CONVERT(VLOOKUP(Table1[[#This Row],[JABATAN]],tbl_refJabatan,4,FALSE),"yr","day")-CONVERT(DATEDIF(H193,NOW(),"y"),"yr","day")))),"")</f>
        <v>0</v>
      </c>
      <c r="V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Row],[JABATAN]],tbl_refJabatan,6,FALSE),"yr","day")-CONVERT(DATEDIF(H193,tglAcuan,"y"),"yr","day"))),(NOW()+(CONVERT(VLOOKUP(Table1[[#This Row],[JABATAN]],tbl_refJabatan,6,FALSE),"yr","day")-CONVERT(DATEDIF(H193,NOW(),"y"),"yr","day")))),"Usia Salah"),"")</f>
        <v>43888.098911689813</v>
      </c>
      <c r="W193" s="167" t="str">
        <f ca="1">IF(Table1[[#This Row],[TGL.PENSIUN (usia)]]&lt;&gt;0,TEXT(Table1[[#This Row],[TGL.PENSIUN (usia)]],"yyyy"),"")</f>
        <v>2020</v>
      </c>
      <c r="X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Row],[JABATAN]],tbl_refJabatan,7,FALSE),"yr","day")-CONVERT(DATEDIF(M193,tglAcuan,"y"),"yr","day"))),(NOW()+(CONVERT(VLOOKUP(Table1[[#This Row],[JABATAN]],tbl_refJabatan,7,FALSE),"yr","day")-CONVERT(DATEDIF(M193,NOW(),"y"),"yr","day")))),"tgl SK salah"),"")</f>
        <v>50827.848911689813</v>
      </c>
      <c r="Y193" s="167" t="str">
        <f ca="1">IF(Table1[[#This Row],[TGL. PENSIUN (jabatan)]]&lt;&gt;0,TEXT(Table1[[#This Row],[TGL. PENSIUN (jabatan)]],"yyyy"),"")</f>
        <v>2039</v>
      </c>
      <c r="Z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Row],[JABATAN]],tbl_refJabatan,8,FALSE),"yr","day")-CONVERT(DATEDIF(H193,tglAcuan,"y"),"yr","day"))),(NOW()+(CONVERT(VLOOKUP(Table1[[#This Row],[JABATAN]],tbl_refJabatan,8,FALSE),"yr","day")-CONVERT(DATEDIF(H193,NOW(),"y"),"yr","day")))),"Usia Salah"),"")</f>
        <v>43888.098911689813</v>
      </c>
      <c r="AA193" s="167" t="str">
        <f ca="1">IF(Table1[[#This Row],[TGL.PENSIUN (usia )]]&lt;&gt;0,TEXT(Table1[[#This Row],[TGL.PENSIUN (usia )]],"yyyy"),"")</f>
        <v>2020</v>
      </c>
      <c r="AB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Row],[JABATAN]],tbl_refJabatan,9,FALSE),"yr","day")-CONVERT(DATEDIF(M193,tglAcuan,"y"),"yr","day"))),(NOW()+(CONVERT(VLOOKUP(Table1[[#This Row],[JABATAN]],tbl_refJabatan,9,FALSE),"yr","day")-CONVERT(DATEDIF(M193,NOW(),"y"),"yr","day")))),"tgl SK salah"),"")</f>
        <v>50827.848911689813</v>
      </c>
      <c r="AC193" s="167" t="str">
        <f ca="1">IF(Table1[[#This Row],[TGL. PENSIUN (jabatan )]]&lt;&gt;0,TEXT(Table1[[#This Row],[TGL. PENSIUN (jabatan )]],"yyyy"),"")</f>
        <v>2039</v>
      </c>
      <c r="AD1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4" spans="1:30" s="53" customFormat="1" ht="21.75" customHeight="1" x14ac:dyDescent="0.25">
      <c r="A194" s="43">
        <f t="shared" si="4"/>
        <v>189</v>
      </c>
      <c r="B194" s="44" t="s">
        <v>37</v>
      </c>
      <c r="C194" s="44" t="s">
        <v>37</v>
      </c>
      <c r="D194" s="45" t="s">
        <v>57</v>
      </c>
      <c r="E194" s="141" t="s">
        <v>409</v>
      </c>
      <c r="F194" s="63" t="s">
        <v>50</v>
      </c>
      <c r="G194" s="46" t="s">
        <v>42</v>
      </c>
      <c r="H194" s="71" t="s">
        <v>410</v>
      </c>
      <c r="I194" s="45"/>
      <c r="J194" s="48"/>
      <c r="K194" s="54" t="s">
        <v>56</v>
      </c>
      <c r="L194" s="69" t="s">
        <v>411</v>
      </c>
      <c r="M194" s="71">
        <v>41821</v>
      </c>
      <c r="N194" s="52" t="str">
        <f t="shared" ca="1" si="5"/>
        <v>37 Tahun 6 Bulan 21 hari</v>
      </c>
      <c r="O1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Row],[JABATAN]],tbl_refJabatan,2,FALSE),"yr","day")-CONVERT(DATEDIF(H194,tglAcuan,"y"),"yr","day"))),(NOW()+(CONVERT(VLOOKUP(Table1[[#This Row],[JABATAN]],tbl_refJabatan,2,FALSE),"yr","day")-CONVERT(DATEDIF(H194,NOW(),"y"),"yr","day")))),"Usia Salah"),"")</f>
        <v>53749.848911689813</v>
      </c>
      <c r="Q194" s="167" t="str">
        <f ca="1">IF(Table1[[#This Row],[TGL. PENSIUN (usia)]]&lt;&gt;0,TEXT(Table1[[#This Row],[TGL. PENSIUN (usia)]],"yyyy"),"")</f>
        <v>2047</v>
      </c>
      <c r="R194" s="166">
        <f ca="1">IF(AND(Table1[[#This Row],[TGL. PENSIUN (usia)]]&lt;&gt;"",Table1[[#This Row],[TGL. PENSIUN (usia)]]&lt;&gt;"USIA SALAH"),IF(tglAcuan&lt;&gt;0,(INT(CONVERT(VLOOKUP(Table1[[#This Row],[JABATAN]],tbl_refJabatan,2,FALSE),"yr","day")-CONVERT(DATEDIF(H194,tglAcuan,"y"),"yr","day"))),(INT(CONVERT(VLOOKUP(Table1[[#This Row],[JABATAN]],tbl_refJabatan,2,FALSE),"yr","day")-CONVERT(DATEDIF(H194,NOW(),"y"),"yr","day")))),"")</f>
        <v>8400</v>
      </c>
      <c r="S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Row],[JABATAN]],tbl_refJabatan,4,FALSE),"yr","day")-CONVERT(DATEDIF(H194,tglAcuan,"y"),"yr","day"))),(NOW()+(CONVERT(VLOOKUP(Table1[[#This Row],[JABATAN]],tbl_refJabatan,4,FALSE),"yr","day")-CONVERT(DATEDIF(H194,NOW(),"y"),"yr","day")))),"Usia Salah"),"")</f>
        <v>53749.848911689813</v>
      </c>
      <c r="T194" s="167" t="str">
        <f ca="1">IF(Table1[[#This Row],[TGL. PENSIUN ( usia )]]&lt;&gt;0,TEXT(Table1[[#This Row],[TGL. PENSIUN ( usia )]],"yyyy"),"")</f>
        <v>2047</v>
      </c>
      <c r="U194" s="166">
        <f ca="1">IF(AND(Table1[[#This Row],[TGL. PENSIUN (usia)]]&lt;&gt;"",Table1[[#This Row],[TGL. PENSIUN (usia)]]&lt;&gt;"USIA SALAH"),IF(tglAcuan&lt;&gt;0,(INT(CONVERT(VLOOKUP(Table1[[#This Row],[JABATAN]],tbl_refJabatan,4,FALSE),"yr","day")-CONVERT(DATEDIF(H194,tglAcuan,"y"),"yr","day"))),(INT(CONVERT(VLOOKUP(Table1[[#This Row],[JABATAN]],tbl_refJabatan,4,FALSE),"yr","day")-CONVERT(DATEDIF(H194,NOW(),"y"),"yr","day")))),"")</f>
        <v>8400</v>
      </c>
      <c r="V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Row],[JABATAN]],tbl_refJabatan,6,FALSE),"yr","day")-CONVERT(DATEDIF(H194,tglAcuan,"y"),"yr","day"))),(NOW()+(CONVERT(VLOOKUP(Table1[[#This Row],[JABATAN]],tbl_refJabatan,6,FALSE),"yr","day")-CONVERT(DATEDIF(H194,NOW(),"y"),"yr","day")))),"Usia Salah"),"")</f>
        <v>52288.848911689813</v>
      </c>
      <c r="W194" s="167" t="str">
        <f ca="1">IF(Table1[[#This Row],[TGL.PENSIUN (usia)]]&lt;&gt;0,TEXT(Table1[[#This Row],[TGL.PENSIUN (usia)]],"yyyy"),"")</f>
        <v>2043</v>
      </c>
      <c r="X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Row],[JABATAN]],tbl_refJabatan,7,FALSE),"yr","day")-CONVERT(DATEDIF(M194,tglAcuan,"y"),"yr","day"))),(NOW()+(CONVERT(VLOOKUP(Table1[[#This Row],[JABATAN]],tbl_refJabatan,7,FALSE),"yr","day")-CONVERT(DATEDIF(M194,NOW(),"y"),"yr","day")))),"tgl SK salah"),"")</f>
        <v>49366.848911689813</v>
      </c>
      <c r="Y194" s="167" t="str">
        <f ca="1">IF(Table1[[#This Row],[TGL. PENSIUN (jabatan)]]&lt;&gt;0,TEXT(Table1[[#This Row],[TGL. PENSIUN (jabatan)]],"yyyy"),"")</f>
        <v>2035</v>
      </c>
      <c r="Z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Row],[JABATAN]],tbl_refJabatan,8,FALSE),"yr","day")-CONVERT(DATEDIF(H194,tglAcuan,"y"),"yr","day"))),(NOW()+(CONVERT(VLOOKUP(Table1[[#This Row],[JABATAN]],tbl_refJabatan,8,FALSE),"yr","day")-CONVERT(DATEDIF(H194,NOW(),"y"),"yr","day")))),"Usia Salah"),"")</f>
        <v>52288.848911689813</v>
      </c>
      <c r="AA194" s="167" t="str">
        <f ca="1">IF(Table1[[#This Row],[TGL.PENSIUN (usia )]]&lt;&gt;0,TEXT(Table1[[#This Row],[TGL.PENSIUN (usia )]],"yyyy"),"")</f>
        <v>2043</v>
      </c>
      <c r="AB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Row],[JABATAN]],tbl_refJabatan,9,FALSE),"yr","day")-CONVERT(DATEDIF(M194,tglAcuan,"y"),"yr","day"))),(NOW()+(CONVERT(VLOOKUP(Table1[[#This Row],[JABATAN]],tbl_refJabatan,9,FALSE),"yr","day")-CONVERT(DATEDIF(M194,NOW(),"y"),"yr","day")))),"tgl SK salah"),"")</f>
        <v>49366.848911689813</v>
      </c>
      <c r="AC194" s="167" t="str">
        <f ca="1">IF(Table1[[#This Row],[TGL. PENSIUN (jabatan )]]&lt;&gt;0,TEXT(Table1[[#This Row],[TGL. PENSIUN (jabatan )]],"yyyy"),"")</f>
        <v>2035</v>
      </c>
      <c r="AD1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" spans="1:30" s="53" customFormat="1" ht="21.75" customHeight="1" x14ac:dyDescent="0.25">
      <c r="A195" s="43">
        <f t="shared" si="4"/>
        <v>190</v>
      </c>
      <c r="B195" s="44" t="s">
        <v>37</v>
      </c>
      <c r="C195" s="44" t="s">
        <v>37</v>
      </c>
      <c r="D195" s="45" t="s">
        <v>59</v>
      </c>
      <c r="E195" s="141" t="s">
        <v>412</v>
      </c>
      <c r="F195" s="63" t="s">
        <v>41</v>
      </c>
      <c r="G195" s="46" t="s">
        <v>42</v>
      </c>
      <c r="H195" s="71" t="s">
        <v>413</v>
      </c>
      <c r="I195" s="45"/>
      <c r="J195" s="48"/>
      <c r="K195" s="54" t="s">
        <v>56</v>
      </c>
      <c r="L195" s="69" t="s">
        <v>414</v>
      </c>
      <c r="M195" s="71" t="s">
        <v>399</v>
      </c>
      <c r="N195" s="52" t="str">
        <f t="shared" ca="1" si="5"/>
        <v>38 Tahun 4 Bulan 25 hari</v>
      </c>
      <c r="O1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Row],[JABATAN]],tbl_refJabatan,2,FALSE),"yr","day")-CONVERT(DATEDIF(H195,tglAcuan,"y"),"yr","day"))),(NOW()+(CONVERT(VLOOKUP(Table1[[#This Row],[JABATAN]],tbl_refJabatan,2,FALSE),"yr","day")-CONVERT(DATEDIF(H195,NOW(),"y"),"yr","day")))),"Usia Salah"),"")</f>
        <v>53384.598911689813</v>
      </c>
      <c r="Q195" s="167" t="str">
        <f ca="1">IF(Table1[[#This Row],[TGL. PENSIUN (usia)]]&lt;&gt;0,TEXT(Table1[[#This Row],[TGL. PENSIUN (usia)]],"yyyy"),"")</f>
        <v>2046</v>
      </c>
      <c r="R195" s="166">
        <f ca="1">IF(AND(Table1[[#This Row],[TGL. PENSIUN (usia)]]&lt;&gt;"",Table1[[#This Row],[TGL. PENSIUN (usia)]]&lt;&gt;"USIA SALAH"),IF(tglAcuan&lt;&gt;0,(INT(CONVERT(VLOOKUP(Table1[[#This Row],[JABATAN]],tbl_refJabatan,2,FALSE),"yr","day")-CONVERT(DATEDIF(H195,tglAcuan,"y"),"yr","day"))),(INT(CONVERT(VLOOKUP(Table1[[#This Row],[JABATAN]],tbl_refJabatan,2,FALSE),"yr","day")-CONVERT(DATEDIF(H195,NOW(),"y"),"yr","day")))),"")</f>
        <v>8035</v>
      </c>
      <c r="S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Row],[JABATAN]],tbl_refJabatan,4,FALSE),"yr","day")-CONVERT(DATEDIF(H195,tglAcuan,"y"),"yr","day"))),(NOW()+(CONVERT(VLOOKUP(Table1[[#This Row],[JABATAN]],tbl_refJabatan,4,FALSE),"yr","day")-CONVERT(DATEDIF(H195,NOW(),"y"),"yr","day")))),"Usia Salah"),"")</f>
        <v>53384.598911689813</v>
      </c>
      <c r="T195" s="167" t="str">
        <f ca="1">IF(Table1[[#This Row],[TGL. PENSIUN ( usia )]]&lt;&gt;0,TEXT(Table1[[#This Row],[TGL. PENSIUN ( usia )]],"yyyy"),"")</f>
        <v>2046</v>
      </c>
      <c r="U195" s="166">
        <f ca="1">IF(AND(Table1[[#This Row],[TGL. PENSIUN (usia)]]&lt;&gt;"",Table1[[#This Row],[TGL. PENSIUN (usia)]]&lt;&gt;"USIA SALAH"),IF(tglAcuan&lt;&gt;0,(INT(CONVERT(VLOOKUP(Table1[[#This Row],[JABATAN]],tbl_refJabatan,4,FALSE),"yr","day")-CONVERT(DATEDIF(H195,tglAcuan,"y"),"yr","day"))),(INT(CONVERT(VLOOKUP(Table1[[#This Row],[JABATAN]],tbl_refJabatan,4,FALSE),"yr","day")-CONVERT(DATEDIF(H195,NOW(),"y"),"yr","day")))),"")</f>
        <v>8035</v>
      </c>
      <c r="V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Row],[JABATAN]],tbl_refJabatan,6,FALSE),"yr","day")-CONVERT(DATEDIF(H195,tglAcuan,"y"),"yr","day"))),(NOW()+(CONVERT(VLOOKUP(Table1[[#This Row],[JABATAN]],tbl_refJabatan,6,FALSE),"yr","day")-CONVERT(DATEDIF(H195,NOW(),"y"),"yr","day")))),"Usia Salah"),"")</f>
        <v>51923.598911689813</v>
      </c>
      <c r="W195" s="167" t="str">
        <f ca="1">IF(Table1[[#This Row],[TGL.PENSIUN (usia)]]&lt;&gt;0,TEXT(Table1[[#This Row],[TGL.PENSIUN (usia)]],"yyyy"),"")</f>
        <v>2042</v>
      </c>
      <c r="X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Row],[JABATAN]],tbl_refJabatan,7,FALSE),"yr","day")-CONVERT(DATEDIF(M195,tglAcuan,"y"),"yr","day"))),(NOW()+(CONVERT(VLOOKUP(Table1[[#This Row],[JABATAN]],tbl_refJabatan,7,FALSE),"yr","day")-CONVERT(DATEDIF(M195,NOW(),"y"),"yr","day")))),"tgl SK salah"),"")</f>
        <v>50827.848911689813</v>
      </c>
      <c r="Y195" s="167" t="str">
        <f ca="1">IF(Table1[[#This Row],[TGL. PENSIUN (jabatan)]]&lt;&gt;0,TEXT(Table1[[#This Row],[TGL. PENSIUN (jabatan)]],"yyyy"),"")</f>
        <v>2039</v>
      </c>
      <c r="Z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Row],[JABATAN]],tbl_refJabatan,8,FALSE),"yr","day")-CONVERT(DATEDIF(H195,tglAcuan,"y"),"yr","day"))),(NOW()+(CONVERT(VLOOKUP(Table1[[#This Row],[JABATAN]],tbl_refJabatan,8,FALSE),"yr","day")-CONVERT(DATEDIF(H195,NOW(),"y"),"yr","day")))),"Usia Salah"),"")</f>
        <v>51923.598911689813</v>
      </c>
      <c r="AA195" s="167" t="str">
        <f ca="1">IF(Table1[[#This Row],[TGL.PENSIUN (usia )]]&lt;&gt;0,TEXT(Table1[[#This Row],[TGL.PENSIUN (usia )]],"yyyy"),"")</f>
        <v>2042</v>
      </c>
      <c r="AB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Row],[JABATAN]],tbl_refJabatan,9,FALSE),"yr","day")-CONVERT(DATEDIF(M195,tglAcuan,"y"),"yr","day"))),(NOW()+(CONVERT(VLOOKUP(Table1[[#This Row],[JABATAN]],tbl_refJabatan,9,FALSE),"yr","day")-CONVERT(DATEDIF(M195,NOW(),"y"),"yr","day")))),"tgl SK salah"),"")</f>
        <v>50827.848911689813</v>
      </c>
      <c r="AC195" s="167" t="str">
        <f ca="1">IF(Table1[[#This Row],[TGL. PENSIUN (jabatan )]]&lt;&gt;0,TEXT(Table1[[#This Row],[TGL. PENSIUN (jabatan )]],"yyyy"),"")</f>
        <v>2039</v>
      </c>
      <c r="AD1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" spans="1:30" s="53" customFormat="1" ht="21.75" customHeight="1" x14ac:dyDescent="0.25">
      <c r="A196" s="43">
        <f t="shared" si="4"/>
        <v>191</v>
      </c>
      <c r="B196" s="44" t="s">
        <v>37</v>
      </c>
      <c r="C196" s="44" t="s">
        <v>37</v>
      </c>
      <c r="D196" s="45" t="s">
        <v>61</v>
      </c>
      <c r="E196" s="141" t="s">
        <v>415</v>
      </c>
      <c r="F196" s="63" t="s">
        <v>41</v>
      </c>
      <c r="G196" s="46" t="s">
        <v>42</v>
      </c>
      <c r="H196" s="71" t="s">
        <v>416</v>
      </c>
      <c r="I196" s="45"/>
      <c r="J196" s="48"/>
      <c r="K196" s="54" t="s">
        <v>56</v>
      </c>
      <c r="L196" s="69" t="s">
        <v>417</v>
      </c>
      <c r="M196" s="71" t="s">
        <v>399</v>
      </c>
      <c r="N196" s="52" t="str">
        <f t="shared" ca="1" si="5"/>
        <v>52 Tahun 6 Bulan 12 hari</v>
      </c>
      <c r="O1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Row],[JABATAN]],tbl_refJabatan,2,FALSE),"yr","day")-CONVERT(DATEDIF(H196,tglAcuan,"y"),"yr","day"))),(NOW()+(CONVERT(VLOOKUP(Table1[[#This Row],[JABATAN]],tbl_refJabatan,2,FALSE),"yr","day")-CONVERT(DATEDIF(H196,NOW(),"y"),"yr","day")))),"Usia Salah"),"")</f>
        <v>48271.098911689813</v>
      </c>
      <c r="Q196" s="167" t="str">
        <f ca="1">IF(Table1[[#This Row],[TGL. PENSIUN (usia)]]&lt;&gt;0,TEXT(Table1[[#This Row],[TGL. PENSIUN (usia)]],"yyyy"),"")</f>
        <v>2032</v>
      </c>
      <c r="R196" s="166">
        <f ca="1">IF(AND(Table1[[#This Row],[TGL. PENSIUN (usia)]]&lt;&gt;"",Table1[[#This Row],[TGL. PENSIUN (usia)]]&lt;&gt;"USIA SALAH"),IF(tglAcuan&lt;&gt;0,(INT(CONVERT(VLOOKUP(Table1[[#This Row],[JABATAN]],tbl_refJabatan,2,FALSE),"yr","day")-CONVERT(DATEDIF(H196,tglAcuan,"y"),"yr","day"))),(INT(CONVERT(VLOOKUP(Table1[[#This Row],[JABATAN]],tbl_refJabatan,2,FALSE),"yr","day")-CONVERT(DATEDIF(H196,NOW(),"y"),"yr","day")))),"")</f>
        <v>2922</v>
      </c>
      <c r="S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Row],[JABATAN]],tbl_refJabatan,4,FALSE),"yr","day")-CONVERT(DATEDIF(H196,tglAcuan,"y"),"yr","day"))),(NOW()+(CONVERT(VLOOKUP(Table1[[#This Row],[JABATAN]],tbl_refJabatan,4,FALSE),"yr","day")-CONVERT(DATEDIF(H196,NOW(),"y"),"yr","day")))),"Usia Salah"),"")</f>
        <v>48271.098911689813</v>
      </c>
      <c r="T196" s="167" t="str">
        <f ca="1">IF(Table1[[#This Row],[TGL. PENSIUN ( usia )]]&lt;&gt;0,TEXT(Table1[[#This Row],[TGL. PENSIUN ( usia )]],"yyyy"),"")</f>
        <v>2032</v>
      </c>
      <c r="U196" s="166">
        <f ca="1">IF(AND(Table1[[#This Row],[TGL. PENSIUN (usia)]]&lt;&gt;"",Table1[[#This Row],[TGL. PENSIUN (usia)]]&lt;&gt;"USIA SALAH"),IF(tglAcuan&lt;&gt;0,(INT(CONVERT(VLOOKUP(Table1[[#This Row],[JABATAN]],tbl_refJabatan,4,FALSE),"yr","day")-CONVERT(DATEDIF(H196,tglAcuan,"y"),"yr","day"))),(INT(CONVERT(VLOOKUP(Table1[[#This Row],[JABATAN]],tbl_refJabatan,4,FALSE),"yr","day")-CONVERT(DATEDIF(H196,NOW(),"y"),"yr","day")))),"")</f>
        <v>2922</v>
      </c>
      <c r="V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Row],[JABATAN]],tbl_refJabatan,6,FALSE),"yr","day")-CONVERT(DATEDIF(H196,tglAcuan,"y"),"yr","day"))),(NOW()+(CONVERT(VLOOKUP(Table1[[#This Row],[JABATAN]],tbl_refJabatan,6,FALSE),"yr","day")-CONVERT(DATEDIF(H196,NOW(),"y"),"yr","day")))),"Usia Salah"),"")</f>
        <v>46810.098911689813</v>
      </c>
      <c r="W196" s="167" t="str">
        <f ca="1">IF(Table1[[#This Row],[TGL.PENSIUN (usia)]]&lt;&gt;0,TEXT(Table1[[#This Row],[TGL.PENSIUN (usia)]],"yyyy"),"")</f>
        <v>2028</v>
      </c>
      <c r="X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Row],[JABATAN]],tbl_refJabatan,7,FALSE),"yr","day")-CONVERT(DATEDIF(M196,tglAcuan,"y"),"yr","day"))),(NOW()+(CONVERT(VLOOKUP(Table1[[#This Row],[JABATAN]],tbl_refJabatan,7,FALSE),"yr","day")-CONVERT(DATEDIF(M196,NOW(),"y"),"yr","day")))),"tgl SK salah"),"")</f>
        <v>50827.848911689813</v>
      </c>
      <c r="Y196" s="167" t="str">
        <f ca="1">IF(Table1[[#This Row],[TGL. PENSIUN (jabatan)]]&lt;&gt;0,TEXT(Table1[[#This Row],[TGL. PENSIUN (jabatan)]],"yyyy"),"")</f>
        <v>2039</v>
      </c>
      <c r="Z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Row],[JABATAN]],tbl_refJabatan,8,FALSE),"yr","day")-CONVERT(DATEDIF(H196,tglAcuan,"y"),"yr","day"))),(NOW()+(CONVERT(VLOOKUP(Table1[[#This Row],[JABATAN]],tbl_refJabatan,8,FALSE),"yr","day")-CONVERT(DATEDIF(H196,NOW(),"y"),"yr","day")))),"Usia Salah"),"")</f>
        <v>46810.098911689813</v>
      </c>
      <c r="AA196" s="167" t="str">
        <f ca="1">IF(Table1[[#This Row],[TGL.PENSIUN (usia )]]&lt;&gt;0,TEXT(Table1[[#This Row],[TGL.PENSIUN (usia )]],"yyyy"),"")</f>
        <v>2028</v>
      </c>
      <c r="AB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Row],[JABATAN]],tbl_refJabatan,9,FALSE),"yr","day")-CONVERT(DATEDIF(M196,tglAcuan,"y"),"yr","day"))),(NOW()+(CONVERT(VLOOKUP(Table1[[#This Row],[JABATAN]],tbl_refJabatan,9,FALSE),"yr","day")-CONVERT(DATEDIF(M196,NOW(),"y"),"yr","day")))),"tgl SK salah"),"")</f>
        <v>50827.848911689813</v>
      </c>
      <c r="AC196" s="167" t="str">
        <f ca="1">IF(Table1[[#This Row],[TGL. PENSIUN (jabatan )]]&lt;&gt;0,TEXT(Table1[[#This Row],[TGL. PENSIUN (jabatan )]],"yyyy"),"")</f>
        <v>2039</v>
      </c>
      <c r="AD1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" spans="1:30" s="53" customFormat="1" ht="21.75" customHeight="1" x14ac:dyDescent="0.25">
      <c r="A197" s="43">
        <f t="shared" si="4"/>
        <v>192</v>
      </c>
      <c r="B197" s="44" t="s">
        <v>37</v>
      </c>
      <c r="C197" s="44" t="s">
        <v>37</v>
      </c>
      <c r="D197" s="45" t="s">
        <v>63</v>
      </c>
      <c r="E197" s="141" t="s">
        <v>418</v>
      </c>
      <c r="F197" s="63" t="s">
        <v>41</v>
      </c>
      <c r="G197" s="46" t="s">
        <v>42</v>
      </c>
      <c r="H197" s="71" t="s">
        <v>419</v>
      </c>
      <c r="I197" s="45"/>
      <c r="J197" s="48"/>
      <c r="K197" s="63" t="s">
        <v>93</v>
      </c>
      <c r="L197" s="69" t="s">
        <v>420</v>
      </c>
      <c r="M197" s="71" t="s">
        <v>399</v>
      </c>
      <c r="N197" s="52" t="str">
        <f t="shared" ca="1" si="5"/>
        <v>61 Tahun 1 Bulan 26 hari</v>
      </c>
      <c r="O1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Row],[JABATAN]],tbl_refJabatan,2,FALSE),"yr","day")-CONVERT(DATEDIF(H197,tglAcuan,"y"),"yr","day"))),(NOW()+(CONVERT(VLOOKUP(Table1[[#This Row],[JABATAN]],tbl_refJabatan,2,FALSE),"yr","day")-CONVERT(DATEDIF(H197,NOW(),"y"),"yr","day")))),"Usia Salah"),"")</f>
        <v>44983.848911689813</v>
      </c>
      <c r="Q197" s="167" t="str">
        <f ca="1">IF(Table1[[#This Row],[TGL. PENSIUN (usia)]]&lt;&gt;0,TEXT(Table1[[#This Row],[TGL. PENSIUN (usia)]],"yyyy"),"")</f>
        <v>2023</v>
      </c>
      <c r="R197" s="166">
        <f ca="1">IF(AND(Table1[[#This Row],[TGL. PENSIUN (usia)]]&lt;&gt;"",Table1[[#This Row],[TGL. PENSIUN (usia)]]&lt;&gt;"USIA SALAH"),IF(tglAcuan&lt;&gt;0,(INT(CONVERT(VLOOKUP(Table1[[#This Row],[JABATAN]],tbl_refJabatan,2,FALSE),"yr","day")-CONVERT(DATEDIF(H197,tglAcuan,"y"),"yr","day"))),(INT(CONVERT(VLOOKUP(Table1[[#This Row],[JABATAN]],tbl_refJabatan,2,FALSE),"yr","day")-CONVERT(DATEDIF(H197,NOW(),"y"),"yr","day")))),"")</f>
        <v>-366</v>
      </c>
      <c r="S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Row],[JABATAN]],tbl_refJabatan,4,FALSE),"yr","day")-CONVERT(DATEDIF(H197,tglAcuan,"y"),"yr","day"))),(NOW()+(CONVERT(VLOOKUP(Table1[[#This Row],[JABATAN]],tbl_refJabatan,4,FALSE),"yr","day")-CONVERT(DATEDIF(H197,NOW(),"y"),"yr","day")))),"Usia Salah"),"")</f>
        <v>30373.848911689813</v>
      </c>
      <c r="T197" s="167" t="str">
        <f ca="1">IF(Table1[[#This Row],[TGL. PENSIUN ( usia )]]&lt;&gt;0,TEXT(Table1[[#This Row],[TGL. PENSIUN ( usia )]],"yyyy"),"")</f>
        <v>1983</v>
      </c>
      <c r="U197" s="166">
        <f ca="1">IF(AND(Table1[[#This Row],[TGL. PENSIUN (usia)]]&lt;&gt;"",Table1[[#This Row],[TGL. PENSIUN (usia)]]&lt;&gt;"USIA SALAH"),IF(tglAcuan&lt;&gt;0,(INT(CONVERT(VLOOKUP(Table1[[#This Row],[JABATAN]],tbl_refJabatan,4,FALSE),"yr","day")-CONVERT(DATEDIF(H197,tglAcuan,"y"),"yr","day"))),(INT(CONVERT(VLOOKUP(Table1[[#This Row],[JABATAN]],tbl_refJabatan,4,FALSE),"yr","day")-CONVERT(DATEDIF(H197,NOW(),"y"),"yr","day")))),"")</f>
        <v>-14976</v>
      </c>
      <c r="V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Row],[JABATAN]],tbl_refJabatan,6,FALSE),"yr","day")-CONVERT(DATEDIF(H197,tglAcuan,"y"),"yr","day"))),(NOW()+(CONVERT(VLOOKUP(Table1[[#This Row],[JABATAN]],tbl_refJabatan,6,FALSE),"yr","day")-CONVERT(DATEDIF(H197,NOW(),"y"),"yr","day")))),"Usia Salah"),"")</f>
        <v>23068.848911689813</v>
      </c>
      <c r="W197" s="167" t="str">
        <f ca="1">IF(Table1[[#This Row],[TGL.PENSIUN (usia)]]&lt;&gt;0,TEXT(Table1[[#This Row],[TGL.PENSIUN (usia)]],"yyyy"),"")</f>
        <v>1963</v>
      </c>
      <c r="X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Row],[JABATAN]],tbl_refJabatan,7,FALSE),"yr","day")-CONVERT(DATEDIF(M197,tglAcuan,"y"),"yr","day"))),(NOW()+(CONVERT(VLOOKUP(Table1[[#This Row],[JABATAN]],tbl_refJabatan,7,FALSE),"yr","day")-CONVERT(DATEDIF(M197,NOW(),"y"),"yr","day")))),"tgl SK salah"),"")</f>
        <v>65437.848911689813</v>
      </c>
      <c r="Y197" s="167" t="str">
        <f ca="1">IF(Table1[[#This Row],[TGL. PENSIUN (jabatan)]]&lt;&gt;0,TEXT(Table1[[#This Row],[TGL. PENSIUN (jabatan)]],"yyyy"),"")</f>
        <v>2079</v>
      </c>
      <c r="Z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Row],[JABATAN]],tbl_refJabatan,8,FALSE),"yr","day")-CONVERT(DATEDIF(H197,tglAcuan,"y"),"yr","day"))),(NOW()+(CONVERT(VLOOKUP(Table1[[#This Row],[JABATAN]],tbl_refJabatan,8,FALSE),"yr","day")-CONVERT(DATEDIF(H197,NOW(),"y"),"yr","day")))),"Usia Salah"),"")</f>
        <v>44983.848911689813</v>
      </c>
      <c r="AA197" s="167" t="str">
        <f ca="1">IF(Table1[[#This Row],[TGL.PENSIUN (usia )]]&lt;&gt;0,TEXT(Table1[[#This Row],[TGL.PENSIUN (usia )]],"yyyy"),"")</f>
        <v>2023</v>
      </c>
      <c r="AB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Row],[JABATAN]],tbl_refJabatan,9,FALSE),"yr","day")-CONVERT(DATEDIF(M197,tglAcuan,"y"),"yr","day"))),(NOW()+(CONVERT(VLOOKUP(Table1[[#This Row],[JABATAN]],tbl_refJabatan,9,FALSE),"yr","day")-CONVERT(DATEDIF(M197,NOW(),"y"),"yr","day")))),"tgl SK salah"),"")</f>
        <v>49001.598911689813</v>
      </c>
      <c r="AC197" s="167" t="str">
        <f ca="1">IF(Table1[[#This Row],[TGL. PENSIUN (jabatan )]]&lt;&gt;0,TEXT(Table1[[#This Row],[TGL. PENSIUN (jabatan )]],"yyyy"),"")</f>
        <v>2034</v>
      </c>
      <c r="AD1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" spans="1:30" s="53" customFormat="1" ht="21.75" customHeight="1" x14ac:dyDescent="0.25">
      <c r="A198" s="43">
        <f t="shared" si="4"/>
        <v>193</v>
      </c>
      <c r="B198" s="44" t="s">
        <v>37</v>
      </c>
      <c r="C198" s="44" t="s">
        <v>37</v>
      </c>
      <c r="D198" s="45" t="s">
        <v>63</v>
      </c>
      <c r="E198" s="141" t="s">
        <v>421</v>
      </c>
      <c r="F198" s="63" t="s">
        <v>41</v>
      </c>
      <c r="G198" s="46" t="s">
        <v>42</v>
      </c>
      <c r="H198" s="71" t="s">
        <v>422</v>
      </c>
      <c r="I198" s="45"/>
      <c r="J198" s="48"/>
      <c r="K198" s="63" t="s">
        <v>43</v>
      </c>
      <c r="L198" s="69" t="s">
        <v>423</v>
      </c>
      <c r="M198" s="71" t="s">
        <v>424</v>
      </c>
      <c r="N198" s="52" t="str">
        <f t="shared" ref="N198:N226" ca="1" si="6">IFERROR(IF(H198&lt;&gt;0,IF(tglAcuan&lt;&gt;0,DATEDIF(H198,tglAcuan,"y")&amp;" Tahun "&amp;DATEDIF(H198,tglAcuan,"ym")&amp;" Bulan "&amp;DATEDIF(H198,tglAcuan,"md")&amp;" hari",DATEDIF(H198,NOW(),"y")&amp;" Tahun "&amp;DATEDIF(H198,NOW(),"ym")&amp;" Bulan "&amp;DATEDIF(H198,NOW(),"md")&amp;" hari"),"tgl lahir salah/ null"),"tgl lahir salah")</f>
        <v>54 Tahun 9 Bulan 17 hari</v>
      </c>
      <c r="O1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2 Bulan 14 Hari </v>
      </c>
      <c r="P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Row],[JABATAN]],tbl_refJabatan,2,FALSE),"yr","day")-CONVERT(DATEDIF(H198,tglAcuan,"y"),"yr","day"))),(NOW()+(CONVERT(VLOOKUP(Table1[[#This Row],[JABATAN]],tbl_refJabatan,2,FALSE),"yr","day")-CONVERT(DATEDIF(H198,NOW(),"y"),"yr","day")))),"Usia Salah"),"")</f>
        <v>47540.598911689813</v>
      </c>
      <c r="Q198" s="167" t="str">
        <f ca="1">IF(Table1[[#This Row],[TGL. PENSIUN (usia)]]&lt;&gt;0,TEXT(Table1[[#This Row],[TGL. PENSIUN (usia)]],"yyyy"),"")</f>
        <v>2030</v>
      </c>
      <c r="R198" s="166">
        <f ca="1">IF(AND(Table1[[#This Row],[TGL. PENSIUN (usia)]]&lt;&gt;"",Table1[[#This Row],[TGL. PENSIUN (usia)]]&lt;&gt;"USIA SALAH"),IF(tglAcuan&lt;&gt;0,(INT(CONVERT(VLOOKUP(Table1[[#This Row],[JABATAN]],tbl_refJabatan,2,FALSE),"yr","day")-CONVERT(DATEDIF(H198,tglAcuan,"y"),"yr","day"))),(INT(CONVERT(VLOOKUP(Table1[[#This Row],[JABATAN]],tbl_refJabatan,2,FALSE),"yr","day")-CONVERT(DATEDIF(H198,NOW(),"y"),"yr","day")))),"")</f>
        <v>2191</v>
      </c>
      <c r="S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Row],[JABATAN]],tbl_refJabatan,4,FALSE),"yr","day")-CONVERT(DATEDIF(H198,tglAcuan,"y"),"yr","day"))),(NOW()+(CONVERT(VLOOKUP(Table1[[#This Row],[JABATAN]],tbl_refJabatan,4,FALSE),"yr","day")-CONVERT(DATEDIF(H198,NOW(),"y"),"yr","day")))),"Usia Salah"),"")</f>
        <v>32930.598911689813</v>
      </c>
      <c r="T198" s="167" t="str">
        <f ca="1">IF(Table1[[#This Row],[TGL. PENSIUN ( usia )]]&lt;&gt;0,TEXT(Table1[[#This Row],[TGL. PENSIUN ( usia )]],"yyyy"),"")</f>
        <v>1990</v>
      </c>
      <c r="U198" s="166">
        <f ca="1">IF(AND(Table1[[#This Row],[TGL. PENSIUN (usia)]]&lt;&gt;"",Table1[[#This Row],[TGL. PENSIUN (usia)]]&lt;&gt;"USIA SALAH"),IF(tglAcuan&lt;&gt;0,(INT(CONVERT(VLOOKUP(Table1[[#This Row],[JABATAN]],tbl_refJabatan,4,FALSE),"yr","day")-CONVERT(DATEDIF(H198,tglAcuan,"y"),"yr","day"))),(INT(CONVERT(VLOOKUP(Table1[[#This Row],[JABATAN]],tbl_refJabatan,4,FALSE),"yr","day")-CONVERT(DATEDIF(H198,NOW(),"y"),"yr","day")))),"")</f>
        <v>-12419</v>
      </c>
      <c r="V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Row],[JABATAN]],tbl_refJabatan,6,FALSE),"yr","day")-CONVERT(DATEDIF(H198,tglAcuan,"y"),"yr","day"))),(NOW()+(CONVERT(VLOOKUP(Table1[[#This Row],[JABATAN]],tbl_refJabatan,6,FALSE),"yr","day")-CONVERT(DATEDIF(H198,NOW(),"y"),"yr","day")))),"Usia Salah"),"")</f>
        <v>25625.598911689813</v>
      </c>
      <c r="W198" s="167" t="str">
        <f ca="1">IF(Table1[[#This Row],[TGL.PENSIUN (usia)]]&lt;&gt;0,TEXT(Table1[[#This Row],[TGL.PENSIUN (usia)]],"yyyy"),"")</f>
        <v>1970</v>
      </c>
      <c r="X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Row],[JABATAN]],tbl_refJabatan,7,FALSE),"yr","day")-CONVERT(DATEDIF(M198,tglAcuan,"y"),"yr","day"))),(NOW()+(CONVERT(VLOOKUP(Table1[[#This Row],[JABATAN]],tbl_refJabatan,7,FALSE),"yr","day")-CONVERT(DATEDIF(M198,NOW(),"y"),"yr","day")))),"tgl SK salah"),"")</f>
        <v>63246.348911689813</v>
      </c>
      <c r="Y198" s="167" t="str">
        <f ca="1">IF(Table1[[#This Row],[TGL. PENSIUN (jabatan)]]&lt;&gt;0,TEXT(Table1[[#This Row],[TGL. PENSIUN (jabatan)]],"yyyy"),"")</f>
        <v>2073</v>
      </c>
      <c r="Z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Row],[JABATAN]],tbl_refJabatan,8,FALSE),"yr","day")-CONVERT(DATEDIF(H198,tglAcuan,"y"),"yr","day"))),(NOW()+(CONVERT(VLOOKUP(Table1[[#This Row],[JABATAN]],tbl_refJabatan,8,FALSE),"yr","day")-CONVERT(DATEDIF(H198,NOW(),"y"),"yr","day")))),"Usia Salah"),"")</f>
        <v>47540.598911689813</v>
      </c>
      <c r="AA198" s="167" t="str">
        <f ca="1">IF(Table1[[#This Row],[TGL.PENSIUN (usia )]]&lt;&gt;0,TEXT(Table1[[#This Row],[TGL.PENSIUN (usia )]],"yyyy"),"")</f>
        <v>2030</v>
      </c>
      <c r="AB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Row],[JABATAN]],tbl_refJabatan,9,FALSE),"yr","day")-CONVERT(DATEDIF(M198,tglAcuan,"y"),"yr","day"))),(NOW()+(CONVERT(VLOOKUP(Table1[[#This Row],[JABATAN]],tbl_refJabatan,9,FALSE),"yr","day")-CONVERT(DATEDIF(M198,NOW(),"y"),"yr","day")))),"tgl SK salah"),"")</f>
        <v>46810.098911689813</v>
      </c>
      <c r="AC198" s="167" t="str">
        <f ca="1">IF(Table1[[#This Row],[TGL. PENSIUN (jabatan )]]&lt;&gt;0,TEXT(Table1[[#This Row],[TGL. PENSIUN (jabatan )]],"yyyy"),"")</f>
        <v>2028</v>
      </c>
      <c r="AD1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" spans="1:30" s="53" customFormat="1" ht="21.75" customHeight="1" x14ac:dyDescent="0.25">
      <c r="A199" s="43">
        <f t="shared" ref="A199:A262" si="7">ROW()-5</f>
        <v>194</v>
      </c>
      <c r="B199" s="44" t="s">
        <v>37</v>
      </c>
      <c r="C199" s="44" t="s">
        <v>37</v>
      </c>
      <c r="D199" s="45" t="s">
        <v>63</v>
      </c>
      <c r="E199" s="141" t="s">
        <v>425</v>
      </c>
      <c r="F199" s="63" t="s">
        <v>41</v>
      </c>
      <c r="G199" s="46" t="s">
        <v>42</v>
      </c>
      <c r="H199" s="71" t="s">
        <v>426</v>
      </c>
      <c r="I199" s="45"/>
      <c r="J199" s="48"/>
      <c r="K199" s="63" t="s">
        <v>43</v>
      </c>
      <c r="L199" s="69" t="s">
        <v>427</v>
      </c>
      <c r="M199" s="71" t="s">
        <v>399</v>
      </c>
      <c r="N199" s="52" t="str">
        <f t="shared" ca="1" si="6"/>
        <v>55 Tahun 6 Bulan 19 hari</v>
      </c>
      <c r="O1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Row],[JABATAN]],tbl_refJabatan,2,FALSE),"yr","day")-CONVERT(DATEDIF(H199,tglAcuan,"y"),"yr","day"))),(NOW()+(CONVERT(VLOOKUP(Table1[[#This Row],[JABATAN]],tbl_refJabatan,2,FALSE),"yr","day")-CONVERT(DATEDIF(H199,NOW(),"y"),"yr","day")))),"Usia Salah"),"")</f>
        <v>47175.348911689813</v>
      </c>
      <c r="Q199" s="167" t="str">
        <f ca="1">IF(Table1[[#This Row],[TGL. PENSIUN (usia)]]&lt;&gt;0,TEXT(Table1[[#This Row],[TGL. PENSIUN (usia)]],"yyyy"),"")</f>
        <v>2029</v>
      </c>
      <c r="R199" s="166">
        <f ca="1">IF(AND(Table1[[#This Row],[TGL. PENSIUN (usia)]]&lt;&gt;"",Table1[[#This Row],[TGL. PENSIUN (usia)]]&lt;&gt;"USIA SALAH"),IF(tglAcuan&lt;&gt;0,(INT(CONVERT(VLOOKUP(Table1[[#This Row],[JABATAN]],tbl_refJabatan,2,FALSE),"yr","day")-CONVERT(DATEDIF(H199,tglAcuan,"y"),"yr","day"))),(INT(CONVERT(VLOOKUP(Table1[[#This Row],[JABATAN]],tbl_refJabatan,2,FALSE),"yr","day")-CONVERT(DATEDIF(H199,NOW(),"y"),"yr","day")))),"")</f>
        <v>1826</v>
      </c>
      <c r="S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Row],[JABATAN]],tbl_refJabatan,4,FALSE),"yr","day")-CONVERT(DATEDIF(H199,tglAcuan,"y"),"yr","day"))),(NOW()+(CONVERT(VLOOKUP(Table1[[#This Row],[JABATAN]],tbl_refJabatan,4,FALSE),"yr","day")-CONVERT(DATEDIF(H199,NOW(),"y"),"yr","day")))),"Usia Salah"),"")</f>
        <v>32565.348911689813</v>
      </c>
      <c r="T199" s="167" t="str">
        <f ca="1">IF(Table1[[#This Row],[TGL. PENSIUN ( usia )]]&lt;&gt;0,TEXT(Table1[[#This Row],[TGL. PENSIUN ( usia )]],"yyyy"),"")</f>
        <v>1989</v>
      </c>
      <c r="U199" s="166">
        <f ca="1">IF(AND(Table1[[#This Row],[TGL. PENSIUN (usia)]]&lt;&gt;"",Table1[[#This Row],[TGL. PENSIUN (usia)]]&lt;&gt;"USIA SALAH"),IF(tglAcuan&lt;&gt;0,(INT(CONVERT(VLOOKUP(Table1[[#This Row],[JABATAN]],tbl_refJabatan,4,FALSE),"yr","day")-CONVERT(DATEDIF(H199,tglAcuan,"y"),"yr","day"))),(INT(CONVERT(VLOOKUP(Table1[[#This Row],[JABATAN]],tbl_refJabatan,4,FALSE),"yr","day")-CONVERT(DATEDIF(H199,NOW(),"y"),"yr","day")))),"")</f>
        <v>-12784</v>
      </c>
      <c r="V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Row],[JABATAN]],tbl_refJabatan,6,FALSE),"yr","day")-CONVERT(DATEDIF(H199,tglAcuan,"y"),"yr","day"))),(NOW()+(CONVERT(VLOOKUP(Table1[[#This Row],[JABATAN]],tbl_refJabatan,6,FALSE),"yr","day")-CONVERT(DATEDIF(H199,NOW(),"y"),"yr","day")))),"Usia Salah"),"")</f>
        <v>25260.348911689813</v>
      </c>
      <c r="W199" s="167" t="str">
        <f ca="1">IF(Table1[[#This Row],[TGL.PENSIUN (usia)]]&lt;&gt;0,TEXT(Table1[[#This Row],[TGL.PENSIUN (usia)]],"yyyy"),"")</f>
        <v>1969</v>
      </c>
      <c r="X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Row],[JABATAN]],tbl_refJabatan,7,FALSE),"yr","day")-CONVERT(DATEDIF(M199,tglAcuan,"y"),"yr","day"))),(NOW()+(CONVERT(VLOOKUP(Table1[[#This Row],[JABATAN]],tbl_refJabatan,7,FALSE),"yr","day")-CONVERT(DATEDIF(M199,NOW(),"y"),"yr","day")))),"tgl SK salah"),"")</f>
        <v>65437.848911689813</v>
      </c>
      <c r="Y199" s="167" t="str">
        <f ca="1">IF(Table1[[#This Row],[TGL. PENSIUN (jabatan)]]&lt;&gt;0,TEXT(Table1[[#This Row],[TGL. PENSIUN (jabatan)]],"yyyy"),"")</f>
        <v>2079</v>
      </c>
      <c r="Z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Row],[JABATAN]],tbl_refJabatan,8,FALSE),"yr","day")-CONVERT(DATEDIF(H199,tglAcuan,"y"),"yr","day"))),(NOW()+(CONVERT(VLOOKUP(Table1[[#This Row],[JABATAN]],tbl_refJabatan,8,FALSE),"yr","day")-CONVERT(DATEDIF(H199,NOW(),"y"),"yr","day")))),"Usia Salah"),"")</f>
        <v>47175.348911689813</v>
      </c>
      <c r="AA199" s="167" t="str">
        <f ca="1">IF(Table1[[#This Row],[TGL.PENSIUN (usia )]]&lt;&gt;0,TEXT(Table1[[#This Row],[TGL.PENSIUN (usia )]],"yyyy"),"")</f>
        <v>2029</v>
      </c>
      <c r="AB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Row],[JABATAN]],tbl_refJabatan,9,FALSE),"yr","day")-CONVERT(DATEDIF(M199,tglAcuan,"y"),"yr","day"))),(NOW()+(CONVERT(VLOOKUP(Table1[[#This Row],[JABATAN]],tbl_refJabatan,9,FALSE),"yr","day")-CONVERT(DATEDIF(M199,NOW(),"y"),"yr","day")))),"tgl SK salah"),"")</f>
        <v>49001.598911689813</v>
      </c>
      <c r="AC199" s="167" t="str">
        <f ca="1">IF(Table1[[#This Row],[TGL. PENSIUN (jabatan )]]&lt;&gt;0,TEXT(Table1[[#This Row],[TGL. PENSIUN (jabatan )]],"yyyy"),"")</f>
        <v>2034</v>
      </c>
      <c r="AD1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" spans="1:30" s="53" customFormat="1" ht="21.75" customHeight="1" x14ac:dyDescent="0.25">
      <c r="A200" s="43">
        <f t="shared" si="7"/>
        <v>195</v>
      </c>
      <c r="B200" s="44" t="s">
        <v>37</v>
      </c>
      <c r="C200" s="44" t="s">
        <v>37</v>
      </c>
      <c r="D200" s="45" t="s">
        <v>63</v>
      </c>
      <c r="E200" s="141" t="s">
        <v>428</v>
      </c>
      <c r="F200" s="63" t="s">
        <v>41</v>
      </c>
      <c r="G200" s="46" t="s">
        <v>42</v>
      </c>
      <c r="H200" s="71" t="s">
        <v>429</v>
      </c>
      <c r="I200" s="45"/>
      <c r="J200" s="48"/>
      <c r="K200" s="63" t="s">
        <v>43</v>
      </c>
      <c r="L200" s="69" t="s">
        <v>430</v>
      </c>
      <c r="M200" s="71" t="s">
        <v>431</v>
      </c>
      <c r="N200" s="52" t="str">
        <f t="shared" ca="1" si="6"/>
        <v>55 Tahun 8 Bulan 0 hari</v>
      </c>
      <c r="O2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11 Bulan 17 Hari </v>
      </c>
      <c r="P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Row],[JABATAN]],tbl_refJabatan,2,FALSE),"yr","day")-CONVERT(DATEDIF(H200,tglAcuan,"y"),"yr","day"))),(NOW()+(CONVERT(VLOOKUP(Table1[[#This Row],[JABATAN]],tbl_refJabatan,2,FALSE),"yr","day")-CONVERT(DATEDIF(H200,NOW(),"y"),"yr","day")))),"Usia Salah"),"")</f>
        <v>47175.348911689813</v>
      </c>
      <c r="Q200" s="167" t="str">
        <f ca="1">IF(Table1[[#This Row],[TGL. PENSIUN (usia)]]&lt;&gt;0,TEXT(Table1[[#This Row],[TGL. PENSIUN (usia)]],"yyyy"),"")</f>
        <v>2029</v>
      </c>
      <c r="R200" s="166">
        <f ca="1">IF(AND(Table1[[#This Row],[TGL. PENSIUN (usia)]]&lt;&gt;"",Table1[[#This Row],[TGL. PENSIUN (usia)]]&lt;&gt;"USIA SALAH"),IF(tglAcuan&lt;&gt;0,(INT(CONVERT(VLOOKUP(Table1[[#This Row],[JABATAN]],tbl_refJabatan,2,FALSE),"yr","day")-CONVERT(DATEDIF(H200,tglAcuan,"y"),"yr","day"))),(INT(CONVERT(VLOOKUP(Table1[[#This Row],[JABATAN]],tbl_refJabatan,2,FALSE),"yr","day")-CONVERT(DATEDIF(H200,NOW(),"y"),"yr","day")))),"")</f>
        <v>1826</v>
      </c>
      <c r="S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Row],[JABATAN]],tbl_refJabatan,4,FALSE),"yr","day")-CONVERT(DATEDIF(H200,tglAcuan,"y"),"yr","day"))),(NOW()+(CONVERT(VLOOKUP(Table1[[#This Row],[JABATAN]],tbl_refJabatan,4,FALSE),"yr","day")-CONVERT(DATEDIF(H200,NOW(),"y"),"yr","day")))),"Usia Salah"),"")</f>
        <v>32565.348911689813</v>
      </c>
      <c r="T200" s="167" t="str">
        <f ca="1">IF(Table1[[#This Row],[TGL. PENSIUN ( usia )]]&lt;&gt;0,TEXT(Table1[[#This Row],[TGL. PENSIUN ( usia )]],"yyyy"),"")</f>
        <v>1989</v>
      </c>
      <c r="U200" s="166">
        <f ca="1">IF(AND(Table1[[#This Row],[TGL. PENSIUN (usia)]]&lt;&gt;"",Table1[[#This Row],[TGL. PENSIUN (usia)]]&lt;&gt;"USIA SALAH"),IF(tglAcuan&lt;&gt;0,(INT(CONVERT(VLOOKUP(Table1[[#This Row],[JABATAN]],tbl_refJabatan,4,FALSE),"yr","day")-CONVERT(DATEDIF(H200,tglAcuan,"y"),"yr","day"))),(INT(CONVERT(VLOOKUP(Table1[[#This Row],[JABATAN]],tbl_refJabatan,4,FALSE),"yr","day")-CONVERT(DATEDIF(H200,NOW(),"y"),"yr","day")))),"")</f>
        <v>-12784</v>
      </c>
      <c r="V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Row],[JABATAN]],tbl_refJabatan,6,FALSE),"yr","day")-CONVERT(DATEDIF(H200,tglAcuan,"y"),"yr","day"))),(NOW()+(CONVERT(VLOOKUP(Table1[[#This Row],[JABATAN]],tbl_refJabatan,6,FALSE),"yr","day")-CONVERT(DATEDIF(H200,NOW(),"y"),"yr","day")))),"Usia Salah"),"")</f>
        <v>25260.348911689813</v>
      </c>
      <c r="W200" s="167" t="str">
        <f ca="1">IF(Table1[[#This Row],[TGL.PENSIUN (usia)]]&lt;&gt;0,TEXT(Table1[[#This Row],[TGL.PENSIUN (usia)]],"yyyy"),"")</f>
        <v>1969</v>
      </c>
      <c r="X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Row],[JABATAN]],tbl_refJabatan,7,FALSE),"yr","day")-CONVERT(DATEDIF(M200,tglAcuan,"y"),"yr","day"))),(NOW()+(CONVERT(VLOOKUP(Table1[[#This Row],[JABATAN]],tbl_refJabatan,7,FALSE),"yr","day")-CONVERT(DATEDIF(M200,NOW(),"y"),"yr","day")))),"tgl SK salah"),"")</f>
        <v>61785.348911689813</v>
      </c>
      <c r="Y200" s="167" t="str">
        <f ca="1">IF(Table1[[#This Row],[TGL. PENSIUN (jabatan)]]&lt;&gt;0,TEXT(Table1[[#This Row],[TGL. PENSIUN (jabatan)]],"yyyy"),"")</f>
        <v>2069</v>
      </c>
      <c r="Z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Row],[JABATAN]],tbl_refJabatan,8,FALSE),"yr","day")-CONVERT(DATEDIF(H200,tglAcuan,"y"),"yr","day"))),(NOW()+(CONVERT(VLOOKUP(Table1[[#This Row],[JABATAN]],tbl_refJabatan,8,FALSE),"yr","day")-CONVERT(DATEDIF(H200,NOW(),"y"),"yr","day")))),"Usia Salah"),"")</f>
        <v>47175.348911689813</v>
      </c>
      <c r="AA200" s="167" t="str">
        <f ca="1">IF(Table1[[#This Row],[TGL.PENSIUN (usia )]]&lt;&gt;0,TEXT(Table1[[#This Row],[TGL.PENSIUN (usia )]],"yyyy"),"")</f>
        <v>2029</v>
      </c>
      <c r="AB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Row],[JABATAN]],tbl_refJabatan,9,FALSE),"yr","day")-CONVERT(DATEDIF(M200,tglAcuan,"y"),"yr","day"))),(NOW()+(CONVERT(VLOOKUP(Table1[[#This Row],[JABATAN]],tbl_refJabatan,9,FALSE),"yr","day")-CONVERT(DATEDIF(M200,NOW(),"y"),"yr","day")))),"tgl SK salah"),"")</f>
        <v>45349.098911689813</v>
      </c>
      <c r="AC200" s="167" t="str">
        <f ca="1">IF(Table1[[#This Row],[TGL. PENSIUN (jabatan )]]&lt;&gt;0,TEXT(Table1[[#This Row],[TGL. PENSIUN (jabatan )]],"yyyy"),"")</f>
        <v>2024</v>
      </c>
      <c r="AD2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1" spans="1:30" s="53" customFormat="1" ht="21.75" customHeight="1" x14ac:dyDescent="0.25">
      <c r="A201" s="43">
        <f t="shared" si="7"/>
        <v>196</v>
      </c>
      <c r="B201" s="44" t="s">
        <v>37</v>
      </c>
      <c r="C201" s="44" t="s">
        <v>37</v>
      </c>
      <c r="D201" s="45" t="s">
        <v>63</v>
      </c>
      <c r="E201" s="141" t="s">
        <v>432</v>
      </c>
      <c r="F201" s="63" t="s">
        <v>41</v>
      </c>
      <c r="G201" s="46" t="s">
        <v>42</v>
      </c>
      <c r="H201" s="71">
        <v>28791</v>
      </c>
      <c r="I201" s="45"/>
      <c r="J201" s="48"/>
      <c r="K201" s="63" t="s">
        <v>56</v>
      </c>
      <c r="L201" s="69" t="s">
        <v>433</v>
      </c>
      <c r="M201" s="71" t="s">
        <v>434</v>
      </c>
      <c r="N201" s="52" t="str">
        <f t="shared" ca="1" si="6"/>
        <v>45 Tahun 3 Bulan 30 hari</v>
      </c>
      <c r="O2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13 Hari </v>
      </c>
      <c r="P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Row],[JABATAN]],tbl_refJabatan,2,FALSE),"yr","day")-CONVERT(DATEDIF(H201,tglAcuan,"y"),"yr","day"))),(NOW()+(CONVERT(VLOOKUP(Table1[[#This Row],[JABATAN]],tbl_refJabatan,2,FALSE),"yr","day")-CONVERT(DATEDIF(H201,NOW(),"y"),"yr","day")))),"Usia Salah"),"")</f>
        <v>50827.848911689813</v>
      </c>
      <c r="Q201" s="167" t="str">
        <f ca="1">IF(Table1[[#This Row],[TGL. PENSIUN (usia)]]&lt;&gt;0,TEXT(Table1[[#This Row],[TGL. PENSIUN (usia)]],"yyyy"),"")</f>
        <v>2039</v>
      </c>
      <c r="R201" s="166">
        <f ca="1">IF(AND(Table1[[#This Row],[TGL. PENSIUN (usia)]]&lt;&gt;"",Table1[[#This Row],[TGL. PENSIUN (usia)]]&lt;&gt;"USIA SALAH"),IF(tglAcuan&lt;&gt;0,(INT(CONVERT(VLOOKUP(Table1[[#This Row],[JABATAN]],tbl_refJabatan,2,FALSE),"yr","day")-CONVERT(DATEDIF(H201,tglAcuan,"y"),"yr","day"))),(INT(CONVERT(VLOOKUP(Table1[[#This Row],[JABATAN]],tbl_refJabatan,2,FALSE),"yr","day")-CONVERT(DATEDIF(H201,NOW(),"y"),"yr","day")))),"")</f>
        <v>5478</v>
      </c>
      <c r="S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Row],[JABATAN]],tbl_refJabatan,4,FALSE),"yr","day")-CONVERT(DATEDIF(H201,tglAcuan,"y"),"yr","day"))),(NOW()+(CONVERT(VLOOKUP(Table1[[#This Row],[JABATAN]],tbl_refJabatan,4,FALSE),"yr","day")-CONVERT(DATEDIF(H201,NOW(),"y"),"yr","day")))),"Usia Salah"),"")</f>
        <v>36217.848911689813</v>
      </c>
      <c r="T201" s="167" t="str">
        <f ca="1">IF(Table1[[#This Row],[TGL. PENSIUN ( usia )]]&lt;&gt;0,TEXT(Table1[[#This Row],[TGL. PENSIUN ( usia )]],"yyyy"),"")</f>
        <v>1999</v>
      </c>
      <c r="U201" s="166">
        <f ca="1">IF(AND(Table1[[#This Row],[TGL. PENSIUN (usia)]]&lt;&gt;"",Table1[[#This Row],[TGL. PENSIUN (usia)]]&lt;&gt;"USIA SALAH"),IF(tglAcuan&lt;&gt;0,(INT(CONVERT(VLOOKUP(Table1[[#This Row],[JABATAN]],tbl_refJabatan,4,FALSE),"yr","day")-CONVERT(DATEDIF(H201,tglAcuan,"y"),"yr","day"))),(INT(CONVERT(VLOOKUP(Table1[[#This Row],[JABATAN]],tbl_refJabatan,4,FALSE),"yr","day")-CONVERT(DATEDIF(H201,NOW(),"y"),"yr","day")))),"")</f>
        <v>-9132</v>
      </c>
      <c r="V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Row],[JABATAN]],tbl_refJabatan,6,FALSE),"yr","day")-CONVERT(DATEDIF(H201,tglAcuan,"y"),"yr","day"))),(NOW()+(CONVERT(VLOOKUP(Table1[[#This Row],[JABATAN]],tbl_refJabatan,6,FALSE),"yr","day")-CONVERT(DATEDIF(H201,NOW(),"y"),"yr","day")))),"Usia Salah"),"")</f>
        <v>28912.848911689813</v>
      </c>
      <c r="W201" s="167" t="str">
        <f ca="1">IF(Table1[[#This Row],[TGL.PENSIUN (usia)]]&lt;&gt;0,TEXT(Table1[[#This Row],[TGL.PENSIUN (usia)]],"yyyy"),"")</f>
        <v>1979</v>
      </c>
      <c r="X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Row],[JABATAN]],tbl_refJabatan,7,FALSE),"yr","day")-CONVERT(DATEDIF(M201,tglAcuan,"y"),"yr","day"))),(NOW()+(CONVERT(VLOOKUP(Table1[[#This Row],[JABATAN]],tbl_refJabatan,7,FALSE),"yr","day")-CONVERT(DATEDIF(M201,NOW(),"y"),"yr","day")))),"tgl SK salah"),"")</f>
        <v>66168.348911689813</v>
      </c>
      <c r="Y201" s="167" t="str">
        <f ca="1">IF(Table1[[#This Row],[TGL. PENSIUN (jabatan)]]&lt;&gt;0,TEXT(Table1[[#This Row],[TGL. PENSIUN (jabatan)]],"yyyy"),"")</f>
        <v>2081</v>
      </c>
      <c r="Z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Row],[JABATAN]],tbl_refJabatan,8,FALSE),"yr","day")-CONVERT(DATEDIF(H201,tglAcuan,"y"),"yr","day"))),(NOW()+(CONVERT(VLOOKUP(Table1[[#This Row],[JABATAN]],tbl_refJabatan,8,FALSE),"yr","day")-CONVERT(DATEDIF(H201,NOW(),"y"),"yr","day")))),"Usia Salah"),"")</f>
        <v>50827.848911689813</v>
      </c>
      <c r="AA201" s="167" t="str">
        <f ca="1">IF(Table1[[#This Row],[TGL.PENSIUN (usia )]]&lt;&gt;0,TEXT(Table1[[#This Row],[TGL.PENSIUN (usia )]],"yyyy"),"")</f>
        <v>2039</v>
      </c>
      <c r="AB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Row],[JABATAN]],tbl_refJabatan,9,FALSE),"yr","day")-CONVERT(DATEDIF(M201,tglAcuan,"y"),"yr","day"))),(NOW()+(CONVERT(VLOOKUP(Table1[[#This Row],[JABATAN]],tbl_refJabatan,9,FALSE),"yr","day")-CONVERT(DATEDIF(M201,NOW(),"y"),"yr","day")))),"tgl SK salah"),"")</f>
        <v>49732.098911689813</v>
      </c>
      <c r="AC201" s="167" t="str">
        <f ca="1">IF(Table1[[#This Row],[TGL. PENSIUN (jabatan )]]&lt;&gt;0,TEXT(Table1[[#This Row],[TGL. PENSIUN (jabatan )]],"yyyy"),"")</f>
        <v>2036</v>
      </c>
      <c r="AD2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" spans="1:30" s="53" customFormat="1" ht="21.75" customHeight="1" x14ac:dyDescent="0.25">
      <c r="A202" s="43">
        <f t="shared" si="7"/>
        <v>197</v>
      </c>
      <c r="B202" s="44" t="s">
        <v>37</v>
      </c>
      <c r="C202" s="44" t="s">
        <v>37</v>
      </c>
      <c r="D202" s="45" t="s">
        <v>63</v>
      </c>
      <c r="E202" s="141" t="s">
        <v>435</v>
      </c>
      <c r="F202" s="63" t="s">
        <v>41</v>
      </c>
      <c r="G202" s="46" t="s">
        <v>42</v>
      </c>
      <c r="H202" s="71" t="s">
        <v>436</v>
      </c>
      <c r="I202" s="45"/>
      <c r="J202" s="48"/>
      <c r="K202" s="63" t="s">
        <v>43</v>
      </c>
      <c r="L202" s="69" t="s">
        <v>437</v>
      </c>
      <c r="M202" s="71" t="s">
        <v>438</v>
      </c>
      <c r="N202" s="52" t="str">
        <f t="shared" ca="1" si="6"/>
        <v>54 Tahun 10 Bulan 24 hari</v>
      </c>
      <c r="O2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1 Bulan 29 Hari </v>
      </c>
      <c r="P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Row],[JABATAN]],tbl_refJabatan,2,FALSE),"yr","day")-CONVERT(DATEDIF(H202,tglAcuan,"y"),"yr","day"))),(NOW()+(CONVERT(VLOOKUP(Table1[[#This Row],[JABATAN]],tbl_refJabatan,2,FALSE),"yr","day")-CONVERT(DATEDIF(H202,NOW(),"y"),"yr","day")))),"Usia Salah"),"")</f>
        <v>47540.598911689813</v>
      </c>
      <c r="Q202" s="167" t="str">
        <f ca="1">IF(Table1[[#This Row],[TGL. PENSIUN (usia)]]&lt;&gt;0,TEXT(Table1[[#This Row],[TGL. PENSIUN (usia)]],"yyyy"),"")</f>
        <v>2030</v>
      </c>
      <c r="R202" s="166">
        <f ca="1">IF(AND(Table1[[#This Row],[TGL. PENSIUN (usia)]]&lt;&gt;"",Table1[[#This Row],[TGL. PENSIUN (usia)]]&lt;&gt;"USIA SALAH"),IF(tglAcuan&lt;&gt;0,(INT(CONVERT(VLOOKUP(Table1[[#This Row],[JABATAN]],tbl_refJabatan,2,FALSE),"yr","day")-CONVERT(DATEDIF(H202,tglAcuan,"y"),"yr","day"))),(INT(CONVERT(VLOOKUP(Table1[[#This Row],[JABATAN]],tbl_refJabatan,2,FALSE),"yr","day")-CONVERT(DATEDIF(H202,NOW(),"y"),"yr","day")))),"")</f>
        <v>2191</v>
      </c>
      <c r="S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Row],[JABATAN]],tbl_refJabatan,4,FALSE),"yr","day")-CONVERT(DATEDIF(H202,tglAcuan,"y"),"yr","day"))),(NOW()+(CONVERT(VLOOKUP(Table1[[#This Row],[JABATAN]],tbl_refJabatan,4,FALSE),"yr","day")-CONVERT(DATEDIF(H202,NOW(),"y"),"yr","day")))),"Usia Salah"),"")</f>
        <v>32930.598911689813</v>
      </c>
      <c r="T202" s="167" t="str">
        <f ca="1">IF(Table1[[#This Row],[TGL. PENSIUN ( usia )]]&lt;&gt;0,TEXT(Table1[[#This Row],[TGL. PENSIUN ( usia )]],"yyyy"),"")</f>
        <v>1990</v>
      </c>
      <c r="U202" s="166">
        <f ca="1">IF(AND(Table1[[#This Row],[TGL. PENSIUN (usia)]]&lt;&gt;"",Table1[[#This Row],[TGL. PENSIUN (usia)]]&lt;&gt;"USIA SALAH"),IF(tglAcuan&lt;&gt;0,(INT(CONVERT(VLOOKUP(Table1[[#This Row],[JABATAN]],tbl_refJabatan,4,FALSE),"yr","day")-CONVERT(DATEDIF(H202,tglAcuan,"y"),"yr","day"))),(INT(CONVERT(VLOOKUP(Table1[[#This Row],[JABATAN]],tbl_refJabatan,4,FALSE),"yr","day")-CONVERT(DATEDIF(H202,NOW(),"y"),"yr","day")))),"")</f>
        <v>-12419</v>
      </c>
      <c r="V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Row],[JABATAN]],tbl_refJabatan,6,FALSE),"yr","day")-CONVERT(DATEDIF(H202,tglAcuan,"y"),"yr","day"))),(NOW()+(CONVERT(VLOOKUP(Table1[[#This Row],[JABATAN]],tbl_refJabatan,6,FALSE),"yr","day")-CONVERT(DATEDIF(H202,NOW(),"y"),"yr","day")))),"Usia Salah"),"")</f>
        <v>25625.598911689813</v>
      </c>
      <c r="W202" s="167" t="str">
        <f ca="1">IF(Table1[[#This Row],[TGL.PENSIUN (usia)]]&lt;&gt;0,TEXT(Table1[[#This Row],[TGL.PENSIUN (usia)]],"yyyy"),"")</f>
        <v>1970</v>
      </c>
      <c r="X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Row],[JABATAN]],tbl_refJabatan,7,FALSE),"yr","day")-CONVERT(DATEDIF(M202,tglAcuan,"y"),"yr","day"))),(NOW()+(CONVERT(VLOOKUP(Table1[[#This Row],[JABATAN]],tbl_refJabatan,7,FALSE),"yr","day")-CONVERT(DATEDIF(M202,NOW(),"y"),"yr","day")))),"tgl SK salah"),"")</f>
        <v>61054.848911689813</v>
      </c>
      <c r="Y202" s="167" t="str">
        <f ca="1">IF(Table1[[#This Row],[TGL. PENSIUN (jabatan)]]&lt;&gt;0,TEXT(Table1[[#This Row],[TGL. PENSIUN (jabatan)]],"yyyy"),"")</f>
        <v>2067</v>
      </c>
      <c r="Z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Row],[JABATAN]],tbl_refJabatan,8,FALSE),"yr","day")-CONVERT(DATEDIF(H202,tglAcuan,"y"),"yr","day"))),(NOW()+(CONVERT(VLOOKUP(Table1[[#This Row],[JABATAN]],tbl_refJabatan,8,FALSE),"yr","day")-CONVERT(DATEDIF(H202,NOW(),"y"),"yr","day")))),"Usia Salah"),"")</f>
        <v>47540.598911689813</v>
      </c>
      <c r="AA202" s="167" t="str">
        <f ca="1">IF(Table1[[#This Row],[TGL.PENSIUN (usia )]]&lt;&gt;0,TEXT(Table1[[#This Row],[TGL.PENSIUN (usia )]],"yyyy"),"")</f>
        <v>2030</v>
      </c>
      <c r="AB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Row],[JABATAN]],tbl_refJabatan,9,FALSE),"yr","day")-CONVERT(DATEDIF(M202,tglAcuan,"y"),"yr","day"))),(NOW()+(CONVERT(VLOOKUP(Table1[[#This Row],[JABATAN]],tbl_refJabatan,9,FALSE),"yr","day")-CONVERT(DATEDIF(M202,NOW(),"y"),"yr","day")))),"tgl SK salah"),"")</f>
        <v>44618.598911689813</v>
      </c>
      <c r="AC202" s="167" t="str">
        <f ca="1">IF(Table1[[#This Row],[TGL. PENSIUN (jabatan )]]&lt;&gt;0,TEXT(Table1[[#This Row],[TGL. PENSIUN (jabatan )]],"yyyy"),"")</f>
        <v>2022</v>
      </c>
      <c r="AD2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" spans="1:30" s="53" customFormat="1" ht="21.75" customHeight="1" x14ac:dyDescent="0.25">
      <c r="A203" s="43">
        <f t="shared" si="7"/>
        <v>198</v>
      </c>
      <c r="B203" s="44" t="s">
        <v>37</v>
      </c>
      <c r="C203" s="44" t="s">
        <v>37</v>
      </c>
      <c r="D203" s="45" t="s">
        <v>63</v>
      </c>
      <c r="E203" s="141" t="s">
        <v>439</v>
      </c>
      <c r="F203" s="63" t="s">
        <v>41</v>
      </c>
      <c r="G203" s="46" t="s">
        <v>42</v>
      </c>
      <c r="H203" s="71" t="s">
        <v>440</v>
      </c>
      <c r="I203" s="45"/>
      <c r="J203" s="48"/>
      <c r="K203" s="63" t="s">
        <v>43</v>
      </c>
      <c r="L203" s="69" t="s">
        <v>441</v>
      </c>
      <c r="M203" s="71" t="s">
        <v>424</v>
      </c>
      <c r="N203" s="52" t="str">
        <f t="shared" ca="1" si="6"/>
        <v>51 Tahun 8 Bulan 25 hari</v>
      </c>
      <c r="O2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2 Bulan 14 Hari </v>
      </c>
      <c r="P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Row],[JABATAN]],tbl_refJabatan,2,FALSE),"yr","day")-CONVERT(DATEDIF(H203,tglAcuan,"y"),"yr","day"))),(NOW()+(CONVERT(VLOOKUP(Table1[[#This Row],[JABATAN]],tbl_refJabatan,2,FALSE),"yr","day")-CONVERT(DATEDIF(H203,NOW(),"y"),"yr","day")))),"Usia Salah"),"")</f>
        <v>48636.348911689813</v>
      </c>
      <c r="Q203" s="167" t="str">
        <f ca="1">IF(Table1[[#This Row],[TGL. PENSIUN (usia)]]&lt;&gt;0,TEXT(Table1[[#This Row],[TGL. PENSIUN (usia)]],"yyyy"),"")</f>
        <v>2033</v>
      </c>
      <c r="R203" s="166">
        <f ca="1">IF(AND(Table1[[#This Row],[TGL. PENSIUN (usia)]]&lt;&gt;"",Table1[[#This Row],[TGL. PENSIUN (usia)]]&lt;&gt;"USIA SALAH"),IF(tglAcuan&lt;&gt;0,(INT(CONVERT(VLOOKUP(Table1[[#This Row],[JABATAN]],tbl_refJabatan,2,FALSE),"yr","day")-CONVERT(DATEDIF(H203,tglAcuan,"y"),"yr","day"))),(INT(CONVERT(VLOOKUP(Table1[[#This Row],[JABATAN]],tbl_refJabatan,2,FALSE),"yr","day")-CONVERT(DATEDIF(H203,NOW(),"y"),"yr","day")))),"")</f>
        <v>3287</v>
      </c>
      <c r="S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Row],[JABATAN]],tbl_refJabatan,4,FALSE),"yr","day")-CONVERT(DATEDIF(H203,tglAcuan,"y"),"yr","day"))),(NOW()+(CONVERT(VLOOKUP(Table1[[#This Row],[JABATAN]],tbl_refJabatan,4,FALSE),"yr","day")-CONVERT(DATEDIF(H203,NOW(),"y"),"yr","day")))),"Usia Salah"),"")</f>
        <v>34026.348911689813</v>
      </c>
      <c r="T203" s="167" t="str">
        <f ca="1">IF(Table1[[#This Row],[TGL. PENSIUN ( usia )]]&lt;&gt;0,TEXT(Table1[[#This Row],[TGL. PENSIUN ( usia )]],"yyyy"),"")</f>
        <v>1993</v>
      </c>
      <c r="U203" s="166">
        <f ca="1">IF(AND(Table1[[#This Row],[TGL. PENSIUN (usia)]]&lt;&gt;"",Table1[[#This Row],[TGL. PENSIUN (usia)]]&lt;&gt;"USIA SALAH"),IF(tglAcuan&lt;&gt;0,(INT(CONVERT(VLOOKUP(Table1[[#This Row],[JABATAN]],tbl_refJabatan,4,FALSE),"yr","day")-CONVERT(DATEDIF(H203,tglAcuan,"y"),"yr","day"))),(INT(CONVERT(VLOOKUP(Table1[[#This Row],[JABATAN]],tbl_refJabatan,4,FALSE),"yr","day")-CONVERT(DATEDIF(H203,NOW(),"y"),"yr","day")))),"")</f>
        <v>-11323</v>
      </c>
      <c r="V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Row],[JABATAN]],tbl_refJabatan,6,FALSE),"yr","day")-CONVERT(DATEDIF(H203,tglAcuan,"y"),"yr","day"))),(NOW()+(CONVERT(VLOOKUP(Table1[[#This Row],[JABATAN]],tbl_refJabatan,6,FALSE),"yr","day")-CONVERT(DATEDIF(H203,NOW(),"y"),"yr","day")))),"Usia Salah"),"")</f>
        <v>26721.348911689813</v>
      </c>
      <c r="W203" s="167" t="str">
        <f ca="1">IF(Table1[[#This Row],[TGL.PENSIUN (usia)]]&lt;&gt;0,TEXT(Table1[[#This Row],[TGL.PENSIUN (usia)]],"yyyy"),"")</f>
        <v>1973</v>
      </c>
      <c r="X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Row],[JABATAN]],tbl_refJabatan,7,FALSE),"yr","day")-CONVERT(DATEDIF(M203,tglAcuan,"y"),"yr","day"))),(NOW()+(CONVERT(VLOOKUP(Table1[[#This Row],[JABATAN]],tbl_refJabatan,7,FALSE),"yr","day")-CONVERT(DATEDIF(M203,NOW(),"y"),"yr","day")))),"tgl SK salah"),"")</f>
        <v>63246.348911689813</v>
      </c>
      <c r="Y203" s="167" t="str">
        <f ca="1">IF(Table1[[#This Row],[TGL. PENSIUN (jabatan)]]&lt;&gt;0,TEXT(Table1[[#This Row],[TGL. PENSIUN (jabatan)]],"yyyy"),"")</f>
        <v>2073</v>
      </c>
      <c r="Z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Row],[JABATAN]],tbl_refJabatan,8,FALSE),"yr","day")-CONVERT(DATEDIF(H203,tglAcuan,"y"),"yr","day"))),(NOW()+(CONVERT(VLOOKUP(Table1[[#This Row],[JABATAN]],tbl_refJabatan,8,FALSE),"yr","day")-CONVERT(DATEDIF(H203,NOW(),"y"),"yr","day")))),"Usia Salah"),"")</f>
        <v>48636.348911689813</v>
      </c>
      <c r="AA203" s="167" t="str">
        <f ca="1">IF(Table1[[#This Row],[TGL.PENSIUN (usia )]]&lt;&gt;0,TEXT(Table1[[#This Row],[TGL.PENSIUN (usia )]],"yyyy"),"")</f>
        <v>2033</v>
      </c>
      <c r="AB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Row],[JABATAN]],tbl_refJabatan,9,FALSE),"yr","day")-CONVERT(DATEDIF(M203,tglAcuan,"y"),"yr","day"))),(NOW()+(CONVERT(VLOOKUP(Table1[[#This Row],[JABATAN]],tbl_refJabatan,9,FALSE),"yr","day")-CONVERT(DATEDIF(M203,NOW(),"y"),"yr","day")))),"tgl SK salah"),"")</f>
        <v>46810.098911689813</v>
      </c>
      <c r="AC203" s="167" t="str">
        <f ca="1">IF(Table1[[#This Row],[TGL. PENSIUN (jabatan )]]&lt;&gt;0,TEXT(Table1[[#This Row],[TGL. PENSIUN (jabatan )]],"yyyy"),"")</f>
        <v>2028</v>
      </c>
      <c r="AD2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" spans="1:30" s="53" customFormat="1" ht="21.75" customHeight="1" x14ac:dyDescent="0.25">
      <c r="A204" s="43">
        <f t="shared" si="7"/>
        <v>199</v>
      </c>
      <c r="B204" s="44" t="s">
        <v>37</v>
      </c>
      <c r="C204" s="44" t="s">
        <v>37</v>
      </c>
      <c r="D204" s="45" t="s">
        <v>63</v>
      </c>
      <c r="E204" s="141" t="s">
        <v>442</v>
      </c>
      <c r="F204" s="63" t="s">
        <v>41</v>
      </c>
      <c r="G204" s="46" t="s">
        <v>42</v>
      </c>
      <c r="H204" s="71" t="s">
        <v>443</v>
      </c>
      <c r="I204" s="45"/>
      <c r="J204" s="45"/>
      <c r="K204" s="63" t="s">
        <v>43</v>
      </c>
      <c r="L204" s="69" t="s">
        <v>444</v>
      </c>
      <c r="M204" s="71" t="s">
        <v>399</v>
      </c>
      <c r="N204" s="52" t="str">
        <f t="shared" ca="1" si="6"/>
        <v>54 Tahun 2 Bulan 16 hari</v>
      </c>
      <c r="O2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Row],[JABATAN]],tbl_refJabatan,2,FALSE),"yr","day")-CONVERT(DATEDIF(H204,tglAcuan,"y"),"yr","day"))),(NOW()+(CONVERT(VLOOKUP(Table1[[#This Row],[JABATAN]],tbl_refJabatan,2,FALSE),"yr","day")-CONVERT(DATEDIF(H204,NOW(),"y"),"yr","day")))),"Usia Salah"),"")</f>
        <v>47540.598911689813</v>
      </c>
      <c r="Q204" s="167" t="str">
        <f ca="1">IF(Table1[[#This Row],[TGL. PENSIUN (usia)]]&lt;&gt;0,TEXT(Table1[[#This Row],[TGL. PENSIUN (usia)]],"yyyy"),"")</f>
        <v>2030</v>
      </c>
      <c r="R204" s="166">
        <f ca="1">IF(AND(Table1[[#This Row],[TGL. PENSIUN (usia)]]&lt;&gt;"",Table1[[#This Row],[TGL. PENSIUN (usia)]]&lt;&gt;"USIA SALAH"),IF(tglAcuan&lt;&gt;0,(INT(CONVERT(VLOOKUP(Table1[[#This Row],[JABATAN]],tbl_refJabatan,2,FALSE),"yr","day")-CONVERT(DATEDIF(H204,tglAcuan,"y"),"yr","day"))),(INT(CONVERT(VLOOKUP(Table1[[#This Row],[JABATAN]],tbl_refJabatan,2,FALSE),"yr","day")-CONVERT(DATEDIF(H204,NOW(),"y"),"yr","day")))),"")</f>
        <v>2191</v>
      </c>
      <c r="S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Row],[JABATAN]],tbl_refJabatan,4,FALSE),"yr","day")-CONVERT(DATEDIF(H204,tglAcuan,"y"),"yr","day"))),(NOW()+(CONVERT(VLOOKUP(Table1[[#This Row],[JABATAN]],tbl_refJabatan,4,FALSE),"yr","day")-CONVERT(DATEDIF(H204,NOW(),"y"),"yr","day")))),"Usia Salah"),"")</f>
        <v>32930.598911689813</v>
      </c>
      <c r="T204" s="167" t="str">
        <f ca="1">IF(Table1[[#This Row],[TGL. PENSIUN ( usia )]]&lt;&gt;0,TEXT(Table1[[#This Row],[TGL. PENSIUN ( usia )]],"yyyy"),"")</f>
        <v>1990</v>
      </c>
      <c r="U204" s="166">
        <f ca="1">IF(AND(Table1[[#This Row],[TGL. PENSIUN (usia)]]&lt;&gt;"",Table1[[#This Row],[TGL. PENSIUN (usia)]]&lt;&gt;"USIA SALAH"),IF(tglAcuan&lt;&gt;0,(INT(CONVERT(VLOOKUP(Table1[[#This Row],[JABATAN]],tbl_refJabatan,4,FALSE),"yr","day")-CONVERT(DATEDIF(H204,tglAcuan,"y"),"yr","day"))),(INT(CONVERT(VLOOKUP(Table1[[#This Row],[JABATAN]],tbl_refJabatan,4,FALSE),"yr","day")-CONVERT(DATEDIF(H204,NOW(),"y"),"yr","day")))),"")</f>
        <v>-12419</v>
      </c>
      <c r="V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Row],[JABATAN]],tbl_refJabatan,6,FALSE),"yr","day")-CONVERT(DATEDIF(H204,tglAcuan,"y"),"yr","day"))),(NOW()+(CONVERT(VLOOKUP(Table1[[#This Row],[JABATAN]],tbl_refJabatan,6,FALSE),"yr","day")-CONVERT(DATEDIF(H204,NOW(),"y"),"yr","day")))),"Usia Salah"),"")</f>
        <v>25625.598911689813</v>
      </c>
      <c r="W204" s="167" t="str">
        <f ca="1">IF(Table1[[#This Row],[TGL.PENSIUN (usia)]]&lt;&gt;0,TEXT(Table1[[#This Row],[TGL.PENSIUN (usia)]],"yyyy"),"")</f>
        <v>1970</v>
      </c>
      <c r="X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Row],[JABATAN]],tbl_refJabatan,7,FALSE),"yr","day")-CONVERT(DATEDIF(M204,tglAcuan,"y"),"yr","day"))),(NOW()+(CONVERT(VLOOKUP(Table1[[#This Row],[JABATAN]],tbl_refJabatan,7,FALSE),"yr","day")-CONVERT(DATEDIF(M204,NOW(),"y"),"yr","day")))),"tgl SK salah"),"")</f>
        <v>65437.848911689813</v>
      </c>
      <c r="Y204" s="167" t="str">
        <f ca="1">IF(Table1[[#This Row],[TGL. PENSIUN (jabatan)]]&lt;&gt;0,TEXT(Table1[[#This Row],[TGL. PENSIUN (jabatan)]],"yyyy"),"")</f>
        <v>2079</v>
      </c>
      <c r="Z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Row],[JABATAN]],tbl_refJabatan,8,FALSE),"yr","day")-CONVERT(DATEDIF(H204,tglAcuan,"y"),"yr","day"))),(NOW()+(CONVERT(VLOOKUP(Table1[[#This Row],[JABATAN]],tbl_refJabatan,8,FALSE),"yr","day")-CONVERT(DATEDIF(H204,NOW(),"y"),"yr","day")))),"Usia Salah"),"")</f>
        <v>47540.598911689813</v>
      </c>
      <c r="AA204" s="167" t="str">
        <f ca="1">IF(Table1[[#This Row],[TGL.PENSIUN (usia )]]&lt;&gt;0,TEXT(Table1[[#This Row],[TGL.PENSIUN (usia )]],"yyyy"),"")</f>
        <v>2030</v>
      </c>
      <c r="AB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Row],[JABATAN]],tbl_refJabatan,9,FALSE),"yr","day")-CONVERT(DATEDIF(M204,tglAcuan,"y"),"yr","day"))),(NOW()+(CONVERT(VLOOKUP(Table1[[#This Row],[JABATAN]],tbl_refJabatan,9,FALSE),"yr","day")-CONVERT(DATEDIF(M204,NOW(),"y"),"yr","day")))),"tgl SK salah"),"")</f>
        <v>49001.598911689813</v>
      </c>
      <c r="AC204" s="167" t="str">
        <f ca="1">IF(Table1[[#This Row],[TGL. PENSIUN (jabatan )]]&lt;&gt;0,TEXT(Table1[[#This Row],[TGL. PENSIUN (jabatan )]],"yyyy"),"")</f>
        <v>2034</v>
      </c>
      <c r="AD2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" spans="1:30" s="53" customFormat="1" ht="21.75" customHeight="1" x14ac:dyDescent="0.25">
      <c r="A205" s="43">
        <f t="shared" si="7"/>
        <v>200</v>
      </c>
      <c r="B205" s="44" t="s">
        <v>37</v>
      </c>
      <c r="C205" s="44" t="s">
        <v>37</v>
      </c>
      <c r="D205" s="45" t="s">
        <v>63</v>
      </c>
      <c r="E205" s="141" t="s">
        <v>445</v>
      </c>
      <c r="F205" s="63" t="s">
        <v>41</v>
      </c>
      <c r="G205" s="46" t="s">
        <v>42</v>
      </c>
      <c r="H205" s="71" t="s">
        <v>446</v>
      </c>
      <c r="I205" s="45"/>
      <c r="J205" s="48"/>
      <c r="K205" s="63" t="s">
        <v>116</v>
      </c>
      <c r="L205" s="69" t="s">
        <v>447</v>
      </c>
      <c r="M205" s="71" t="s">
        <v>448</v>
      </c>
      <c r="N205" s="52" t="str">
        <f t="shared" ca="1" si="6"/>
        <v>31 Tahun 10 Bulan 11 hari</v>
      </c>
      <c r="O2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11 Bulan 4 Hari </v>
      </c>
      <c r="P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Row],[JABATAN]],tbl_refJabatan,2,FALSE),"yr","day")-CONVERT(DATEDIF(H205,tglAcuan,"y"),"yr","day"))),(NOW()+(CONVERT(VLOOKUP(Table1[[#This Row],[JABATAN]],tbl_refJabatan,2,FALSE),"yr","day")-CONVERT(DATEDIF(H205,NOW(),"y"),"yr","day")))),"Usia Salah"),"")</f>
        <v>55941.348911689813</v>
      </c>
      <c r="Q205" s="167" t="str">
        <f ca="1">IF(Table1[[#This Row],[TGL. PENSIUN (usia)]]&lt;&gt;0,TEXT(Table1[[#This Row],[TGL. PENSIUN (usia)]],"yyyy"),"")</f>
        <v>2053</v>
      </c>
      <c r="R205" s="166">
        <f ca="1">IF(AND(Table1[[#This Row],[TGL. PENSIUN (usia)]]&lt;&gt;"",Table1[[#This Row],[TGL. PENSIUN (usia)]]&lt;&gt;"USIA SALAH"),IF(tglAcuan&lt;&gt;0,(INT(CONVERT(VLOOKUP(Table1[[#This Row],[JABATAN]],tbl_refJabatan,2,FALSE),"yr","day")-CONVERT(DATEDIF(H205,tglAcuan,"y"),"yr","day"))),(INT(CONVERT(VLOOKUP(Table1[[#This Row],[JABATAN]],tbl_refJabatan,2,FALSE),"yr","day")-CONVERT(DATEDIF(H205,NOW(),"y"),"yr","day")))),"")</f>
        <v>10592</v>
      </c>
      <c r="S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Row],[JABATAN]],tbl_refJabatan,4,FALSE),"yr","day")-CONVERT(DATEDIF(H205,tglAcuan,"y"),"yr","day"))),(NOW()+(CONVERT(VLOOKUP(Table1[[#This Row],[JABATAN]],tbl_refJabatan,4,FALSE),"yr","day")-CONVERT(DATEDIF(H205,NOW(),"y"),"yr","day")))),"Usia Salah"),"")</f>
        <v>41331.348911689813</v>
      </c>
      <c r="T205" s="167" t="str">
        <f ca="1">IF(Table1[[#This Row],[TGL. PENSIUN ( usia )]]&lt;&gt;0,TEXT(Table1[[#This Row],[TGL. PENSIUN ( usia )]],"yyyy"),"")</f>
        <v>2013</v>
      </c>
      <c r="U205" s="166">
        <f ca="1">IF(AND(Table1[[#This Row],[TGL. PENSIUN (usia)]]&lt;&gt;"",Table1[[#This Row],[TGL. PENSIUN (usia)]]&lt;&gt;"USIA SALAH"),IF(tglAcuan&lt;&gt;0,(INT(CONVERT(VLOOKUP(Table1[[#This Row],[JABATAN]],tbl_refJabatan,4,FALSE),"yr","day")-CONVERT(DATEDIF(H205,tglAcuan,"y"),"yr","day"))),(INT(CONVERT(VLOOKUP(Table1[[#This Row],[JABATAN]],tbl_refJabatan,4,FALSE),"yr","day")-CONVERT(DATEDIF(H205,NOW(),"y"),"yr","day")))),"")</f>
        <v>-4018</v>
      </c>
      <c r="V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Row],[JABATAN]],tbl_refJabatan,6,FALSE),"yr","day")-CONVERT(DATEDIF(H205,tglAcuan,"y"),"yr","day"))),(NOW()+(CONVERT(VLOOKUP(Table1[[#This Row],[JABATAN]],tbl_refJabatan,6,FALSE),"yr","day")-CONVERT(DATEDIF(H205,NOW(),"y"),"yr","day")))),"Usia Salah"),"")</f>
        <v>34026.348911689813</v>
      </c>
      <c r="W205" s="167" t="str">
        <f ca="1">IF(Table1[[#This Row],[TGL.PENSIUN (usia)]]&lt;&gt;0,TEXT(Table1[[#This Row],[TGL.PENSIUN (usia)]],"yyyy"),"")</f>
        <v>1993</v>
      </c>
      <c r="X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Row],[JABATAN]],tbl_refJabatan,7,FALSE),"yr","day")-CONVERT(DATEDIF(M205,tglAcuan,"y"),"yr","day"))),(NOW()+(CONVERT(VLOOKUP(Table1[[#This Row],[JABATAN]],tbl_refJabatan,7,FALSE),"yr","day")-CONVERT(DATEDIF(M205,NOW(),"y"),"yr","day")))),"tgl SK salah"),"")</f>
        <v>64707.348911689813</v>
      </c>
      <c r="Y205" s="167" t="str">
        <f ca="1">IF(Table1[[#This Row],[TGL. PENSIUN (jabatan)]]&lt;&gt;0,TEXT(Table1[[#This Row],[TGL. PENSIUN (jabatan)]],"yyyy"),"")</f>
        <v>2077</v>
      </c>
      <c r="Z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Row],[JABATAN]],tbl_refJabatan,8,FALSE),"yr","day")-CONVERT(DATEDIF(H205,tglAcuan,"y"),"yr","day"))),(NOW()+(CONVERT(VLOOKUP(Table1[[#This Row],[JABATAN]],tbl_refJabatan,8,FALSE),"yr","day")-CONVERT(DATEDIF(H205,NOW(),"y"),"yr","day")))),"Usia Salah"),"")</f>
        <v>55941.348911689813</v>
      </c>
      <c r="AA205" s="167" t="str">
        <f ca="1">IF(Table1[[#This Row],[TGL.PENSIUN (usia )]]&lt;&gt;0,TEXT(Table1[[#This Row],[TGL.PENSIUN (usia )]],"yyyy"),"")</f>
        <v>2053</v>
      </c>
      <c r="AB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Row],[JABATAN]],tbl_refJabatan,9,FALSE),"yr","day")-CONVERT(DATEDIF(M205,tglAcuan,"y"),"yr","day"))),(NOW()+(CONVERT(VLOOKUP(Table1[[#This Row],[JABATAN]],tbl_refJabatan,9,FALSE),"yr","day")-CONVERT(DATEDIF(M205,NOW(),"y"),"yr","day")))),"tgl SK salah"),"")</f>
        <v>48271.098911689813</v>
      </c>
      <c r="AC205" s="167" t="str">
        <f ca="1">IF(Table1[[#This Row],[TGL. PENSIUN (jabatan )]]&lt;&gt;0,TEXT(Table1[[#This Row],[TGL. PENSIUN (jabatan )]],"yyyy"),"")</f>
        <v>2032</v>
      </c>
      <c r="AD2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" spans="1:30" s="53" customFormat="1" ht="21.75" customHeight="1" x14ac:dyDescent="0.25">
      <c r="A206" s="43">
        <f t="shared" si="7"/>
        <v>201</v>
      </c>
      <c r="B206" s="44" t="s">
        <v>37</v>
      </c>
      <c r="C206" s="44" t="s">
        <v>37</v>
      </c>
      <c r="D206" s="45" t="s">
        <v>63</v>
      </c>
      <c r="E206" s="141" t="s">
        <v>449</v>
      </c>
      <c r="F206" s="63" t="s">
        <v>41</v>
      </c>
      <c r="G206" s="46" t="s">
        <v>42</v>
      </c>
      <c r="H206" s="71">
        <v>35891</v>
      </c>
      <c r="I206" s="45"/>
      <c r="J206" s="48"/>
      <c r="K206" s="63" t="s">
        <v>43</v>
      </c>
      <c r="L206" s="69" t="s">
        <v>450</v>
      </c>
      <c r="M206" s="71" t="s">
        <v>451</v>
      </c>
      <c r="N206" s="52" t="str">
        <f t="shared" ca="1" si="6"/>
        <v>25 Tahun 10 Bulan 21 hari</v>
      </c>
      <c r="O2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0 Hari </v>
      </c>
      <c r="P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Row],[JABATAN]],tbl_refJabatan,2,FALSE),"yr","day")-CONVERT(DATEDIF(H206,tglAcuan,"y"),"yr","day"))),(NOW()+(CONVERT(VLOOKUP(Table1[[#This Row],[JABATAN]],tbl_refJabatan,2,FALSE),"yr","day")-CONVERT(DATEDIF(H206,NOW(),"y"),"yr","day")))),"Usia Salah"),"")</f>
        <v>58132.848911689813</v>
      </c>
      <c r="Q206" s="167" t="str">
        <f ca="1">IF(Table1[[#This Row],[TGL. PENSIUN (usia)]]&lt;&gt;0,TEXT(Table1[[#This Row],[TGL. PENSIUN (usia)]],"yyyy"),"")</f>
        <v>2059</v>
      </c>
      <c r="R206" s="166">
        <f ca="1">IF(AND(Table1[[#This Row],[TGL. PENSIUN (usia)]]&lt;&gt;"",Table1[[#This Row],[TGL. PENSIUN (usia)]]&lt;&gt;"USIA SALAH"),IF(tglAcuan&lt;&gt;0,(INT(CONVERT(VLOOKUP(Table1[[#This Row],[JABATAN]],tbl_refJabatan,2,FALSE),"yr","day")-CONVERT(DATEDIF(H206,tglAcuan,"y"),"yr","day"))),(INT(CONVERT(VLOOKUP(Table1[[#This Row],[JABATAN]],tbl_refJabatan,2,FALSE),"yr","day")-CONVERT(DATEDIF(H206,NOW(),"y"),"yr","day")))),"")</f>
        <v>12783</v>
      </c>
      <c r="S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Row],[JABATAN]],tbl_refJabatan,4,FALSE),"yr","day")-CONVERT(DATEDIF(H206,tglAcuan,"y"),"yr","day"))),(NOW()+(CONVERT(VLOOKUP(Table1[[#This Row],[JABATAN]],tbl_refJabatan,4,FALSE),"yr","day")-CONVERT(DATEDIF(H206,NOW(),"y"),"yr","day")))),"Usia Salah"),"")</f>
        <v>43522.848911689813</v>
      </c>
      <c r="T206" s="167" t="str">
        <f ca="1">IF(Table1[[#This Row],[TGL. PENSIUN ( usia )]]&lt;&gt;0,TEXT(Table1[[#This Row],[TGL. PENSIUN ( usia )]],"yyyy"),"")</f>
        <v>2019</v>
      </c>
      <c r="U206" s="166">
        <f ca="1">IF(AND(Table1[[#This Row],[TGL. PENSIUN (usia)]]&lt;&gt;"",Table1[[#This Row],[TGL. PENSIUN (usia)]]&lt;&gt;"USIA SALAH"),IF(tglAcuan&lt;&gt;0,(INT(CONVERT(VLOOKUP(Table1[[#This Row],[JABATAN]],tbl_refJabatan,4,FALSE),"yr","day")-CONVERT(DATEDIF(H206,tglAcuan,"y"),"yr","day"))),(INT(CONVERT(VLOOKUP(Table1[[#This Row],[JABATAN]],tbl_refJabatan,4,FALSE),"yr","day")-CONVERT(DATEDIF(H206,NOW(),"y"),"yr","day")))),"")</f>
        <v>-1827</v>
      </c>
      <c r="V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Row],[JABATAN]],tbl_refJabatan,6,FALSE),"yr","day")-CONVERT(DATEDIF(H206,tglAcuan,"y"),"yr","day"))),(NOW()+(CONVERT(VLOOKUP(Table1[[#This Row],[JABATAN]],tbl_refJabatan,6,FALSE),"yr","day")-CONVERT(DATEDIF(H206,NOW(),"y"),"yr","day")))),"Usia Salah"),"")</f>
        <v>36217.848911689813</v>
      </c>
      <c r="W206" s="167" t="str">
        <f ca="1">IF(Table1[[#This Row],[TGL.PENSIUN (usia)]]&lt;&gt;0,TEXT(Table1[[#This Row],[TGL.PENSIUN (usia)]],"yyyy"),"")</f>
        <v>1999</v>
      </c>
      <c r="X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Row],[JABATAN]],tbl_refJabatan,7,FALSE),"yr","day")-CONVERT(DATEDIF(M206,tglAcuan,"y"),"yr","day"))),(NOW()+(CONVERT(VLOOKUP(Table1[[#This Row],[JABATAN]],tbl_refJabatan,7,FALSE),"yr","day")-CONVERT(DATEDIF(M206,NOW(),"y"),"yr","day")))),"tgl SK salah"),"")</f>
        <v>65803.098911689813</v>
      </c>
      <c r="Y206" s="167" t="str">
        <f ca="1">IF(Table1[[#This Row],[TGL. PENSIUN (jabatan)]]&lt;&gt;0,TEXT(Table1[[#This Row],[TGL. PENSIUN (jabatan)]],"yyyy"),"")</f>
        <v>2080</v>
      </c>
      <c r="Z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Row],[JABATAN]],tbl_refJabatan,8,FALSE),"yr","day")-CONVERT(DATEDIF(H206,tglAcuan,"y"),"yr","day"))),(NOW()+(CONVERT(VLOOKUP(Table1[[#This Row],[JABATAN]],tbl_refJabatan,8,FALSE),"yr","day")-CONVERT(DATEDIF(H206,NOW(),"y"),"yr","day")))),"Usia Salah"),"")</f>
        <v>58132.848911689813</v>
      </c>
      <c r="AA206" s="167" t="str">
        <f ca="1">IF(Table1[[#This Row],[TGL.PENSIUN (usia )]]&lt;&gt;0,TEXT(Table1[[#This Row],[TGL.PENSIUN (usia )]],"yyyy"),"")</f>
        <v>2059</v>
      </c>
      <c r="AB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Row],[JABATAN]],tbl_refJabatan,9,FALSE),"yr","day")-CONVERT(DATEDIF(M206,tglAcuan,"y"),"yr","day"))),(NOW()+(CONVERT(VLOOKUP(Table1[[#This Row],[JABATAN]],tbl_refJabatan,9,FALSE),"yr","day")-CONVERT(DATEDIF(M206,NOW(),"y"),"yr","day")))),"tgl SK salah"),"")</f>
        <v>49366.848911689813</v>
      </c>
      <c r="AC206" s="167" t="str">
        <f ca="1">IF(Table1[[#This Row],[TGL. PENSIUN (jabatan )]]&lt;&gt;0,TEXT(Table1[[#This Row],[TGL. PENSIUN (jabatan )]],"yyyy"),"")</f>
        <v>2035</v>
      </c>
      <c r="AD2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" spans="1:30" s="53" customFormat="1" ht="21.75" customHeight="1" x14ac:dyDescent="0.25">
      <c r="A207" s="43">
        <f t="shared" si="7"/>
        <v>202</v>
      </c>
      <c r="B207" s="44" t="s">
        <v>37</v>
      </c>
      <c r="C207" s="44" t="s">
        <v>452</v>
      </c>
      <c r="D207" s="45" t="s">
        <v>39</v>
      </c>
      <c r="E207" s="59" t="s">
        <v>453</v>
      </c>
      <c r="F207" s="63" t="s">
        <v>41</v>
      </c>
      <c r="G207" s="63" t="s">
        <v>42</v>
      </c>
      <c r="H207" s="71">
        <v>23746</v>
      </c>
      <c r="I207" s="45"/>
      <c r="J207" s="48"/>
      <c r="K207" s="63" t="s">
        <v>56</v>
      </c>
      <c r="L207" s="90" t="s">
        <v>454</v>
      </c>
      <c r="M207" s="71">
        <v>43812</v>
      </c>
      <c r="N207" s="52" t="str">
        <f t="shared" ca="1" si="6"/>
        <v>59 Tahun 1 Bulan 23 hari</v>
      </c>
      <c r="O2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Row],[JABATAN]],tbl_refJabatan,2,FALSE),"yr","day")-CONVERT(DATEDIF(H207,tglAcuan,"y"),"yr","day"))),(NOW()+(CONVERT(VLOOKUP(Table1[[#This Row],[JABATAN]],tbl_refJabatan,2,FALSE),"yr","day")-CONVERT(DATEDIF(H207,NOW(),"y"),"yr","day")))),"Usia Salah"),"")</f>
        <v>23799.348911689813</v>
      </c>
      <c r="Q207" s="167" t="str">
        <f ca="1">IF(Table1[[#This Row],[TGL. PENSIUN (usia)]]&lt;&gt;0,TEXT(Table1[[#This Row],[TGL. PENSIUN (usia)]],"yyyy"),"")</f>
        <v>1965</v>
      </c>
      <c r="R207" s="166">
        <f ca="1">IF(AND(Table1[[#This Row],[TGL. PENSIUN (usia)]]&lt;&gt;"",Table1[[#This Row],[TGL. PENSIUN (usia)]]&lt;&gt;"USIA SALAH"),IF(tglAcuan&lt;&gt;0,(INT(CONVERT(VLOOKUP(Table1[[#This Row],[JABATAN]],tbl_refJabatan,2,FALSE),"yr","day")-CONVERT(DATEDIF(H207,tglAcuan,"y"),"yr","day"))),(INT(CONVERT(VLOOKUP(Table1[[#This Row],[JABATAN]],tbl_refJabatan,2,FALSE),"yr","day")-CONVERT(DATEDIF(H207,NOW(),"y"),"yr","day")))),"")</f>
        <v>-21550</v>
      </c>
      <c r="S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Row],[JABATAN]],tbl_refJabatan,4,FALSE),"yr","day")-CONVERT(DATEDIF(H207,tglAcuan,"y"),"yr","day"))),(NOW()+(CONVERT(VLOOKUP(Table1[[#This Row],[JABATAN]],tbl_refJabatan,4,FALSE),"yr","day")-CONVERT(DATEDIF(H207,NOW(),"y"),"yr","day")))),"Usia Salah"),"")</f>
        <v>23799.348911689813</v>
      </c>
      <c r="T207" s="167" t="str">
        <f ca="1">IF(Table1[[#This Row],[TGL. PENSIUN ( usia )]]&lt;&gt;0,TEXT(Table1[[#This Row],[TGL. PENSIUN ( usia )]],"yyyy"),"")</f>
        <v>1965</v>
      </c>
      <c r="U207" s="166">
        <f ca="1">IF(AND(Table1[[#This Row],[TGL. PENSIUN (usia)]]&lt;&gt;"",Table1[[#This Row],[TGL. PENSIUN (usia)]]&lt;&gt;"USIA SALAH"),IF(tglAcuan&lt;&gt;0,(INT(CONVERT(VLOOKUP(Table1[[#This Row],[JABATAN]],tbl_refJabatan,4,FALSE),"yr","day")-CONVERT(DATEDIF(H207,tglAcuan,"y"),"yr","day"))),(INT(CONVERT(VLOOKUP(Table1[[#This Row],[JABATAN]],tbl_refJabatan,4,FALSE),"yr","day")-CONVERT(DATEDIF(H207,NOW(),"y"),"yr","day")))),"")</f>
        <v>-21550</v>
      </c>
      <c r="V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Row],[JABATAN]],tbl_refJabatan,6,FALSE),"yr","day")-CONVERT(DATEDIF(H207,tglAcuan,"y"),"yr","day"))),(NOW()+(CONVERT(VLOOKUP(Table1[[#This Row],[JABATAN]],tbl_refJabatan,6,FALSE),"yr","day")-CONVERT(DATEDIF(H207,NOW(),"y"),"yr","day")))),"Usia Salah"),"")</f>
        <v>23799.348911689813</v>
      </c>
      <c r="W207" s="167" t="str">
        <f ca="1">IF(Table1[[#This Row],[TGL.PENSIUN (usia)]]&lt;&gt;0,TEXT(Table1[[#This Row],[TGL.PENSIUN (usia)]],"yyyy"),"")</f>
        <v>1965</v>
      </c>
      <c r="X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Row],[JABATAN]],tbl_refJabatan,7,FALSE),"yr","day")-CONVERT(DATEDIF(M207,tglAcuan,"y"),"yr","day"))),(NOW()+(CONVERT(VLOOKUP(Table1[[#This Row],[JABATAN]],tbl_refJabatan,7,FALSE),"yr","day")-CONVERT(DATEDIF(M207,NOW(),"y"),"yr","day")))),"tgl SK salah"),"")</f>
        <v>43888.098911689813</v>
      </c>
      <c r="Y207" s="167" t="str">
        <f ca="1">IF(Table1[[#This Row],[TGL. PENSIUN (jabatan)]]&lt;&gt;0,TEXT(Table1[[#This Row],[TGL. PENSIUN (jabatan)]],"yyyy"),"")</f>
        <v>2020</v>
      </c>
      <c r="Z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Row],[JABATAN]],tbl_refJabatan,8,FALSE),"yr","day")-CONVERT(DATEDIF(H207,tglAcuan,"y"),"yr","day"))),(NOW()+(CONVERT(VLOOKUP(Table1[[#This Row],[JABATAN]],tbl_refJabatan,8,FALSE),"yr","day")-CONVERT(DATEDIF(H207,NOW(),"y"),"yr","day")))),"Usia Salah"),"")</f>
        <v>23799.348911689813</v>
      </c>
      <c r="AA207" s="167" t="str">
        <f ca="1">IF(Table1[[#This Row],[TGL.PENSIUN (usia )]]&lt;&gt;0,TEXT(Table1[[#This Row],[TGL.PENSIUN (usia )]],"yyyy"),"")</f>
        <v>1965</v>
      </c>
      <c r="AB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Row],[JABATAN]],tbl_refJabatan,9,FALSE),"yr","day")-CONVERT(DATEDIF(M207,tglAcuan,"y"),"yr","day"))),(NOW()+(CONVERT(VLOOKUP(Table1[[#This Row],[JABATAN]],tbl_refJabatan,9,FALSE),"yr","day")-CONVERT(DATEDIF(M207,NOW(),"y"),"yr","day")))),"tgl SK salah"),"")</f>
        <v>43888.098911689813</v>
      </c>
      <c r="AC207" s="167" t="str">
        <f ca="1">IF(Table1[[#This Row],[TGL. PENSIUN (jabatan )]]&lt;&gt;0,TEXT(Table1[[#This Row],[TGL. PENSIUN (jabatan )]],"yyyy"),"")</f>
        <v>2020</v>
      </c>
      <c r="AD2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" spans="1:30" s="53" customFormat="1" ht="21.75" customHeight="1" x14ac:dyDescent="0.25">
      <c r="A208" s="43">
        <f t="shared" si="7"/>
        <v>203</v>
      </c>
      <c r="B208" s="44" t="s">
        <v>37</v>
      </c>
      <c r="C208" s="44" t="s">
        <v>452</v>
      </c>
      <c r="D208" s="45" t="s">
        <v>45</v>
      </c>
      <c r="E208" s="59" t="s">
        <v>415</v>
      </c>
      <c r="F208" s="63" t="s">
        <v>41</v>
      </c>
      <c r="G208" s="63" t="s">
        <v>42</v>
      </c>
      <c r="H208" s="71">
        <v>25997</v>
      </c>
      <c r="I208" s="45"/>
      <c r="J208" s="48"/>
      <c r="K208" s="63" t="s">
        <v>43</v>
      </c>
      <c r="L208" s="90" t="s">
        <v>455</v>
      </c>
      <c r="M208" s="71">
        <v>43465</v>
      </c>
      <c r="N208" s="52" t="str">
        <f t="shared" ca="1" si="6"/>
        <v>52 Tahun 11 Bulan 22 hari</v>
      </c>
      <c r="O2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Row],[JABATAN]],tbl_refJabatan,2,FALSE),"yr","day")-CONVERT(DATEDIF(H208,tglAcuan,"y"),"yr","day"))),(NOW()+(CONVERT(VLOOKUP(Table1[[#This Row],[JABATAN]],tbl_refJabatan,2,FALSE),"yr","day")-CONVERT(DATEDIF(H208,NOW(),"y"),"yr","day")))),"Usia Salah"),"")</f>
        <v>26356.098911689813</v>
      </c>
      <c r="Q208" s="167" t="str">
        <f ca="1">IF(Table1[[#This Row],[TGL. PENSIUN (usia)]]&lt;&gt;0,TEXT(Table1[[#This Row],[TGL. PENSIUN (usia)]],"yyyy"),"")</f>
        <v>1972</v>
      </c>
      <c r="R208" s="166">
        <f ca="1">IF(AND(Table1[[#This Row],[TGL. PENSIUN (usia)]]&lt;&gt;"",Table1[[#This Row],[TGL. PENSIUN (usia)]]&lt;&gt;"USIA SALAH"),IF(tglAcuan&lt;&gt;0,(INT(CONVERT(VLOOKUP(Table1[[#This Row],[JABATAN]],tbl_refJabatan,2,FALSE),"yr","day")-CONVERT(DATEDIF(H208,tglAcuan,"y"),"yr","day"))),(INT(CONVERT(VLOOKUP(Table1[[#This Row],[JABATAN]],tbl_refJabatan,2,FALSE),"yr","day")-CONVERT(DATEDIF(H208,NOW(),"y"),"yr","day")))),"")</f>
        <v>-18993</v>
      </c>
      <c r="S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Row],[JABATAN]],tbl_refJabatan,4,FALSE),"yr","day")-CONVERT(DATEDIF(H208,tglAcuan,"y"),"yr","day"))),(NOW()+(CONVERT(VLOOKUP(Table1[[#This Row],[JABATAN]],tbl_refJabatan,4,FALSE),"yr","day")-CONVERT(DATEDIF(H208,NOW(),"y"),"yr","day")))),"Usia Salah"),"")</f>
        <v>26356.098911689813</v>
      </c>
      <c r="T208" s="167" t="str">
        <f ca="1">IF(Table1[[#This Row],[TGL. PENSIUN ( usia )]]&lt;&gt;0,TEXT(Table1[[#This Row],[TGL. PENSIUN ( usia )]],"yyyy"),"")</f>
        <v>1972</v>
      </c>
      <c r="U208" s="166">
        <f ca="1">IF(AND(Table1[[#This Row],[TGL. PENSIUN (usia)]]&lt;&gt;"",Table1[[#This Row],[TGL. PENSIUN (usia)]]&lt;&gt;"USIA SALAH"),IF(tglAcuan&lt;&gt;0,(INT(CONVERT(VLOOKUP(Table1[[#This Row],[JABATAN]],tbl_refJabatan,4,FALSE),"yr","day")-CONVERT(DATEDIF(H208,tglAcuan,"y"),"yr","day"))),(INT(CONVERT(VLOOKUP(Table1[[#This Row],[JABATAN]],tbl_refJabatan,4,FALSE),"yr","day")-CONVERT(DATEDIF(H208,NOW(),"y"),"yr","day")))),"")</f>
        <v>-18993</v>
      </c>
      <c r="V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Row],[JABATAN]],tbl_refJabatan,6,FALSE),"yr","day")-CONVERT(DATEDIF(H208,tglAcuan,"y"),"yr","day"))),(NOW()+(CONVERT(VLOOKUP(Table1[[#This Row],[JABATAN]],tbl_refJabatan,6,FALSE),"yr","day")-CONVERT(DATEDIF(H208,NOW(),"y"),"yr","day")))),"Usia Salah"),"")</f>
        <v>26356.098911689813</v>
      </c>
      <c r="W208" s="167" t="str">
        <f ca="1">IF(Table1[[#This Row],[TGL.PENSIUN (usia)]]&lt;&gt;0,TEXT(Table1[[#This Row],[TGL.PENSIUN (usia)]],"yyyy"),"")</f>
        <v>1972</v>
      </c>
      <c r="X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Row],[JABATAN]],tbl_refJabatan,7,FALSE),"yr","day")-CONVERT(DATEDIF(M208,tglAcuan,"y"),"yr","day"))),(NOW()+(CONVERT(VLOOKUP(Table1[[#This Row],[JABATAN]],tbl_refJabatan,7,FALSE),"yr","day")-CONVERT(DATEDIF(M208,NOW(),"y"),"yr","day")))),"tgl SK salah"),"")</f>
        <v>43522.848911689813</v>
      </c>
      <c r="Y208" s="167" t="str">
        <f ca="1">IF(Table1[[#This Row],[TGL. PENSIUN (jabatan)]]&lt;&gt;0,TEXT(Table1[[#This Row],[TGL. PENSIUN (jabatan)]],"yyyy"),"")</f>
        <v>2019</v>
      </c>
      <c r="Z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Row],[JABATAN]],tbl_refJabatan,8,FALSE),"yr","day")-CONVERT(DATEDIF(H208,tglAcuan,"y"),"yr","day"))),(NOW()+(CONVERT(VLOOKUP(Table1[[#This Row],[JABATAN]],tbl_refJabatan,8,FALSE),"yr","day")-CONVERT(DATEDIF(H208,NOW(),"y"),"yr","day")))),"Usia Salah"),"")</f>
        <v>26356.098911689813</v>
      </c>
      <c r="AA208" s="167" t="str">
        <f ca="1">IF(Table1[[#This Row],[TGL.PENSIUN (usia )]]&lt;&gt;0,TEXT(Table1[[#This Row],[TGL.PENSIUN (usia )]],"yyyy"),"")</f>
        <v>1972</v>
      </c>
      <c r="AB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Row],[JABATAN]],tbl_refJabatan,9,FALSE),"yr","day")-CONVERT(DATEDIF(M208,tglAcuan,"y"),"yr","day"))),(NOW()+(CONVERT(VLOOKUP(Table1[[#This Row],[JABATAN]],tbl_refJabatan,9,FALSE),"yr","day")-CONVERT(DATEDIF(M208,NOW(),"y"),"yr","day")))),"tgl SK salah"),"")</f>
        <v>43522.848911689813</v>
      </c>
      <c r="AC208" s="167" t="str">
        <f ca="1">IF(Table1[[#This Row],[TGL. PENSIUN (jabatan )]]&lt;&gt;0,TEXT(Table1[[#This Row],[TGL. PENSIUN (jabatan )]],"yyyy"),"")</f>
        <v>2019</v>
      </c>
      <c r="AD2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" spans="1:30" s="53" customFormat="1" ht="21.75" customHeight="1" x14ac:dyDescent="0.25">
      <c r="A209" s="43">
        <f t="shared" si="7"/>
        <v>204</v>
      </c>
      <c r="B209" s="44" t="s">
        <v>37</v>
      </c>
      <c r="C209" s="44" t="s">
        <v>452</v>
      </c>
      <c r="D209" s="45" t="s">
        <v>48</v>
      </c>
      <c r="E209" s="59" t="s">
        <v>456</v>
      </c>
      <c r="F209" s="63" t="s">
        <v>41</v>
      </c>
      <c r="G209" s="63" t="s">
        <v>42</v>
      </c>
      <c r="H209" s="71">
        <v>34228</v>
      </c>
      <c r="I209" s="45"/>
      <c r="J209" s="48"/>
      <c r="K209" s="74" t="s">
        <v>56</v>
      </c>
      <c r="L209" s="90" t="s">
        <v>216</v>
      </c>
      <c r="M209" s="71">
        <v>43678</v>
      </c>
      <c r="N209" s="52" t="str">
        <f t="shared" ca="1" si="6"/>
        <v>30 Tahun 5 Bulan 11 hari</v>
      </c>
      <c r="O2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26 Hari </v>
      </c>
      <c r="P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Row],[JABATAN]],tbl_refJabatan,2,FALSE),"yr","day")-CONVERT(DATEDIF(H209,tglAcuan,"y"),"yr","day"))),(NOW()+(CONVERT(VLOOKUP(Table1[[#This Row],[JABATAN]],tbl_refJabatan,2,FALSE),"yr","day")-CONVERT(DATEDIF(H209,NOW(),"y"),"yr","day")))),"Usia Salah"),"")</f>
        <v>56306.598911689813</v>
      </c>
      <c r="Q209" s="167" t="str">
        <f ca="1">IF(Table1[[#This Row],[TGL. PENSIUN (usia)]]&lt;&gt;0,TEXT(Table1[[#This Row],[TGL. PENSIUN (usia)]],"yyyy"),"")</f>
        <v>2054</v>
      </c>
      <c r="R209" s="166">
        <f ca="1">IF(AND(Table1[[#This Row],[TGL. PENSIUN (usia)]]&lt;&gt;"",Table1[[#This Row],[TGL. PENSIUN (usia)]]&lt;&gt;"USIA SALAH"),IF(tglAcuan&lt;&gt;0,(INT(CONVERT(VLOOKUP(Table1[[#This Row],[JABATAN]],tbl_refJabatan,2,FALSE),"yr","day")-CONVERT(DATEDIF(H209,tglAcuan,"y"),"yr","day"))),(INT(CONVERT(VLOOKUP(Table1[[#This Row],[JABATAN]],tbl_refJabatan,2,FALSE),"yr","day")-CONVERT(DATEDIF(H209,NOW(),"y"),"yr","day")))),"")</f>
        <v>10957</v>
      </c>
      <c r="S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Row],[JABATAN]],tbl_refJabatan,4,FALSE),"yr","day")-CONVERT(DATEDIF(H209,tglAcuan,"y"),"yr","day"))),(NOW()+(CONVERT(VLOOKUP(Table1[[#This Row],[JABATAN]],tbl_refJabatan,4,FALSE),"yr","day")-CONVERT(DATEDIF(H209,NOW(),"y"),"yr","day")))),"Usia Salah"),"")</f>
        <v>56306.598911689813</v>
      </c>
      <c r="T209" s="167" t="str">
        <f ca="1">IF(Table1[[#This Row],[TGL. PENSIUN ( usia )]]&lt;&gt;0,TEXT(Table1[[#This Row],[TGL. PENSIUN ( usia )]],"yyyy"),"")</f>
        <v>2054</v>
      </c>
      <c r="U209" s="166">
        <f ca="1">IF(AND(Table1[[#This Row],[TGL. PENSIUN (usia)]]&lt;&gt;"",Table1[[#This Row],[TGL. PENSIUN (usia)]]&lt;&gt;"USIA SALAH"),IF(tglAcuan&lt;&gt;0,(INT(CONVERT(VLOOKUP(Table1[[#This Row],[JABATAN]],tbl_refJabatan,4,FALSE),"yr","day")-CONVERT(DATEDIF(H209,tglAcuan,"y"),"yr","day"))),(INT(CONVERT(VLOOKUP(Table1[[#This Row],[JABATAN]],tbl_refJabatan,4,FALSE),"yr","day")-CONVERT(DATEDIF(H209,NOW(),"y"),"yr","day")))),"")</f>
        <v>10957</v>
      </c>
      <c r="V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Row],[JABATAN]],tbl_refJabatan,6,FALSE),"yr","day")-CONVERT(DATEDIF(H209,tglAcuan,"y"),"yr","day"))),(NOW()+(CONVERT(VLOOKUP(Table1[[#This Row],[JABATAN]],tbl_refJabatan,6,FALSE),"yr","day")-CONVERT(DATEDIF(H209,NOW(),"y"),"yr","day")))),"Usia Salah"),"")</f>
        <v>54845.598911689813</v>
      </c>
      <c r="W209" s="167" t="str">
        <f ca="1">IF(Table1[[#This Row],[TGL.PENSIUN (usia)]]&lt;&gt;0,TEXT(Table1[[#This Row],[TGL.PENSIUN (usia)]],"yyyy"),"")</f>
        <v>2050</v>
      </c>
      <c r="X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Row],[JABATAN]],tbl_refJabatan,7,FALSE),"yr","day")-CONVERT(DATEDIF(M209,tglAcuan,"y"),"yr","day"))),(NOW()+(CONVERT(VLOOKUP(Table1[[#This Row],[JABATAN]],tbl_refJabatan,7,FALSE),"yr","day")-CONVERT(DATEDIF(M209,NOW(),"y"),"yr","day")))),"tgl SK salah"),"")</f>
        <v>51193.098911689813</v>
      </c>
      <c r="Y209" s="167" t="str">
        <f ca="1">IF(Table1[[#This Row],[TGL. PENSIUN (jabatan)]]&lt;&gt;0,TEXT(Table1[[#This Row],[TGL. PENSIUN (jabatan)]],"yyyy"),"")</f>
        <v>2040</v>
      </c>
      <c r="Z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Row],[JABATAN]],tbl_refJabatan,8,FALSE),"yr","day")-CONVERT(DATEDIF(H209,tglAcuan,"y"),"yr","day"))),(NOW()+(CONVERT(VLOOKUP(Table1[[#This Row],[JABATAN]],tbl_refJabatan,8,FALSE),"yr","day")-CONVERT(DATEDIF(H209,NOW(),"y"),"yr","day")))),"Usia Salah"),"")</f>
        <v>54845.598911689813</v>
      </c>
      <c r="AA209" s="167" t="str">
        <f ca="1">IF(Table1[[#This Row],[TGL.PENSIUN (usia )]]&lt;&gt;0,TEXT(Table1[[#This Row],[TGL.PENSIUN (usia )]],"yyyy"),"")</f>
        <v>2050</v>
      </c>
      <c r="AB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Row],[JABATAN]],tbl_refJabatan,9,FALSE),"yr","day")-CONVERT(DATEDIF(M209,tglAcuan,"y"),"yr","day"))),(NOW()+(CONVERT(VLOOKUP(Table1[[#This Row],[JABATAN]],tbl_refJabatan,9,FALSE),"yr","day")-CONVERT(DATEDIF(M209,NOW(),"y"),"yr","day")))),"tgl SK salah"),"")</f>
        <v>51193.098911689813</v>
      </c>
      <c r="AC209" s="167" t="str">
        <f ca="1">IF(Table1[[#This Row],[TGL. PENSIUN (jabatan )]]&lt;&gt;0,TEXT(Table1[[#This Row],[TGL. PENSIUN (jabatan )]],"yyyy"),"")</f>
        <v>2040</v>
      </c>
      <c r="AD2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" spans="1:30" s="53" customFormat="1" ht="21.75" customHeight="1" x14ac:dyDescent="0.25">
      <c r="A210" s="43">
        <f t="shared" si="7"/>
        <v>205</v>
      </c>
      <c r="B210" s="44" t="s">
        <v>37</v>
      </c>
      <c r="C210" s="44" t="s">
        <v>452</v>
      </c>
      <c r="D210" s="45" t="s">
        <v>457</v>
      </c>
      <c r="E210" s="59" t="s">
        <v>458</v>
      </c>
      <c r="F210" s="63" t="s">
        <v>41</v>
      </c>
      <c r="G210" s="63" t="s">
        <v>42</v>
      </c>
      <c r="H210" s="71">
        <v>35071</v>
      </c>
      <c r="I210" s="45"/>
      <c r="J210" s="48"/>
      <c r="K210" s="63" t="s">
        <v>56</v>
      </c>
      <c r="L210" s="90" t="s">
        <v>459</v>
      </c>
      <c r="M210" s="71">
        <v>43678</v>
      </c>
      <c r="N210" s="52" t="str">
        <f t="shared" ca="1" si="6"/>
        <v>28 Tahun 1 Bulan 20 hari</v>
      </c>
      <c r="O2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26 Hari </v>
      </c>
      <c r="P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Row],[JABATAN]],tbl_refJabatan,2,FALSE),"yr","day")-CONVERT(DATEDIF(H210,tglAcuan,"y"),"yr","day"))),(NOW()+(CONVERT(VLOOKUP(Table1[[#This Row],[JABATAN]],tbl_refJabatan,2,FALSE),"yr","day")-CONVERT(DATEDIF(H210,NOW(),"y"),"yr","day")))),"Usia Salah"),"")</f>
        <v>35122.098911689813</v>
      </c>
      <c r="Q210" s="167" t="str">
        <f ca="1">IF(Table1[[#This Row],[TGL. PENSIUN (usia)]]&lt;&gt;0,TEXT(Table1[[#This Row],[TGL. PENSIUN (usia)]],"yyyy"),"")</f>
        <v>1996</v>
      </c>
      <c r="R210" s="166">
        <f ca="1">IF(AND(Table1[[#This Row],[TGL. PENSIUN (usia)]]&lt;&gt;"",Table1[[#This Row],[TGL. PENSIUN (usia)]]&lt;&gt;"USIA SALAH"),IF(tglAcuan&lt;&gt;0,(INT(CONVERT(VLOOKUP(Table1[[#This Row],[JABATAN]],tbl_refJabatan,2,FALSE),"yr","day")-CONVERT(DATEDIF(H210,tglAcuan,"y"),"yr","day"))),(INT(CONVERT(VLOOKUP(Table1[[#This Row],[JABATAN]],tbl_refJabatan,2,FALSE),"yr","day")-CONVERT(DATEDIF(H210,NOW(),"y"),"yr","day")))),"")</f>
        <v>-10227</v>
      </c>
      <c r="S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Row],[JABATAN]],tbl_refJabatan,4,FALSE),"yr","day")-CONVERT(DATEDIF(H210,tglAcuan,"y"),"yr","day"))),(NOW()+(CONVERT(VLOOKUP(Table1[[#This Row],[JABATAN]],tbl_refJabatan,4,FALSE),"yr","day")-CONVERT(DATEDIF(H210,NOW(),"y"),"yr","day")))),"Usia Salah"),"")</f>
        <v>35122.098911689813</v>
      </c>
      <c r="T210" s="167" t="str">
        <f ca="1">IF(Table1[[#This Row],[TGL. PENSIUN ( usia )]]&lt;&gt;0,TEXT(Table1[[#This Row],[TGL. PENSIUN ( usia )]],"yyyy"),"")</f>
        <v>1996</v>
      </c>
      <c r="U210" s="166">
        <f ca="1">IF(AND(Table1[[#This Row],[TGL. PENSIUN (usia)]]&lt;&gt;"",Table1[[#This Row],[TGL. PENSIUN (usia)]]&lt;&gt;"USIA SALAH"),IF(tglAcuan&lt;&gt;0,(INT(CONVERT(VLOOKUP(Table1[[#This Row],[JABATAN]],tbl_refJabatan,4,FALSE),"yr","day")-CONVERT(DATEDIF(H210,tglAcuan,"y"),"yr","day"))),(INT(CONVERT(VLOOKUP(Table1[[#This Row],[JABATAN]],tbl_refJabatan,4,FALSE),"yr","day")-CONVERT(DATEDIF(H210,NOW(),"y"),"yr","day")))),"")</f>
        <v>-10227</v>
      </c>
      <c r="V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Row],[JABATAN]],tbl_refJabatan,6,FALSE),"yr","day")-CONVERT(DATEDIF(H210,tglAcuan,"y"),"yr","day"))),(NOW()+(CONVERT(VLOOKUP(Table1[[#This Row],[JABATAN]],tbl_refJabatan,6,FALSE),"yr","day")-CONVERT(DATEDIF(H210,NOW(),"y"),"yr","day")))),"Usia Salah"),"")</f>
        <v>35122.098911689813</v>
      </c>
      <c r="W210" s="167" t="str">
        <f ca="1">IF(Table1[[#This Row],[TGL.PENSIUN (usia)]]&lt;&gt;0,TEXT(Table1[[#This Row],[TGL.PENSIUN (usia)]],"yyyy"),"")</f>
        <v>1996</v>
      </c>
      <c r="X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Row],[JABATAN]],tbl_refJabatan,7,FALSE),"yr","day")-CONVERT(DATEDIF(M210,tglAcuan,"y"),"yr","day"))),(NOW()+(CONVERT(VLOOKUP(Table1[[#This Row],[JABATAN]],tbl_refJabatan,7,FALSE),"yr","day")-CONVERT(DATEDIF(M210,NOW(),"y"),"yr","day")))),"tgl SK salah"),"")</f>
        <v>43888.098911689813</v>
      </c>
      <c r="Y210" s="167" t="str">
        <f ca="1">IF(Table1[[#This Row],[TGL. PENSIUN (jabatan)]]&lt;&gt;0,TEXT(Table1[[#This Row],[TGL. PENSIUN (jabatan)]],"yyyy"),"")</f>
        <v>2020</v>
      </c>
      <c r="Z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Row],[JABATAN]],tbl_refJabatan,8,FALSE),"yr","day")-CONVERT(DATEDIF(H210,tglAcuan,"y"),"yr","day"))),(NOW()+(CONVERT(VLOOKUP(Table1[[#This Row],[JABATAN]],tbl_refJabatan,8,FALSE),"yr","day")-CONVERT(DATEDIF(H210,NOW(),"y"),"yr","day")))),"Usia Salah"),"")</f>
        <v>35122.098911689813</v>
      </c>
      <c r="AA210" s="167" t="str">
        <f ca="1">IF(Table1[[#This Row],[TGL.PENSIUN (usia )]]&lt;&gt;0,TEXT(Table1[[#This Row],[TGL.PENSIUN (usia )]],"yyyy"),"")</f>
        <v>1996</v>
      </c>
      <c r="AB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Row],[JABATAN]],tbl_refJabatan,9,FALSE),"yr","day")-CONVERT(DATEDIF(M210,tglAcuan,"y"),"yr","day"))),(NOW()+(CONVERT(VLOOKUP(Table1[[#This Row],[JABATAN]],tbl_refJabatan,9,FALSE),"yr","day")-CONVERT(DATEDIF(M210,NOW(),"y"),"yr","day")))),"tgl SK salah"),"")</f>
        <v>43888.098911689813</v>
      </c>
      <c r="AC210" s="167" t="str">
        <f ca="1">IF(Table1[[#This Row],[TGL. PENSIUN (jabatan )]]&lt;&gt;0,TEXT(Table1[[#This Row],[TGL. PENSIUN (jabatan )]],"yyyy"),"")</f>
        <v>2020</v>
      </c>
      <c r="AD2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" spans="1:30" s="53" customFormat="1" ht="21.75" customHeight="1" x14ac:dyDescent="0.25">
      <c r="A211" s="43">
        <f t="shared" si="7"/>
        <v>206</v>
      </c>
      <c r="B211" s="44" t="s">
        <v>37</v>
      </c>
      <c r="C211" s="44" t="s">
        <v>452</v>
      </c>
      <c r="D211" s="45" t="s">
        <v>57</v>
      </c>
      <c r="E211" s="59" t="s">
        <v>460</v>
      </c>
      <c r="F211" s="63" t="s">
        <v>41</v>
      </c>
      <c r="G211" s="63" t="s">
        <v>42</v>
      </c>
      <c r="H211" s="71">
        <v>28022</v>
      </c>
      <c r="I211" s="45"/>
      <c r="J211" s="48"/>
      <c r="K211" s="63" t="s">
        <v>43</v>
      </c>
      <c r="L211" s="90" t="s">
        <v>461</v>
      </c>
      <c r="M211" s="71">
        <v>43465</v>
      </c>
      <c r="N211" s="52" t="str">
        <f t="shared" ca="1" si="6"/>
        <v>47 Tahun 5 Bulan 8 hari</v>
      </c>
      <c r="O2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Row],[JABATAN]],tbl_refJabatan,2,FALSE),"yr","day")-CONVERT(DATEDIF(H211,tglAcuan,"y"),"yr","day"))),(NOW()+(CONVERT(VLOOKUP(Table1[[#This Row],[JABATAN]],tbl_refJabatan,2,FALSE),"yr","day")-CONVERT(DATEDIF(H211,NOW(),"y"),"yr","day")))),"Usia Salah"),"")</f>
        <v>50097.348911689813</v>
      </c>
      <c r="Q211" s="167" t="str">
        <f ca="1">IF(Table1[[#This Row],[TGL. PENSIUN (usia)]]&lt;&gt;0,TEXT(Table1[[#This Row],[TGL. PENSIUN (usia)]],"yyyy"),"")</f>
        <v>2037</v>
      </c>
      <c r="R211" s="166">
        <f ca="1">IF(AND(Table1[[#This Row],[TGL. PENSIUN (usia)]]&lt;&gt;"",Table1[[#This Row],[TGL. PENSIUN (usia)]]&lt;&gt;"USIA SALAH"),IF(tglAcuan&lt;&gt;0,(INT(CONVERT(VLOOKUP(Table1[[#This Row],[JABATAN]],tbl_refJabatan,2,FALSE),"yr","day")-CONVERT(DATEDIF(H211,tglAcuan,"y"),"yr","day"))),(INT(CONVERT(VLOOKUP(Table1[[#This Row],[JABATAN]],tbl_refJabatan,2,FALSE),"yr","day")-CONVERT(DATEDIF(H211,NOW(),"y"),"yr","day")))),"")</f>
        <v>4748</v>
      </c>
      <c r="S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Row],[JABATAN]],tbl_refJabatan,4,FALSE),"yr","day")-CONVERT(DATEDIF(H211,tglAcuan,"y"),"yr","day"))),(NOW()+(CONVERT(VLOOKUP(Table1[[#This Row],[JABATAN]],tbl_refJabatan,4,FALSE),"yr","day")-CONVERT(DATEDIF(H211,NOW(),"y"),"yr","day")))),"Usia Salah"),"")</f>
        <v>50097.348911689813</v>
      </c>
      <c r="T211" s="167" t="str">
        <f ca="1">IF(Table1[[#This Row],[TGL. PENSIUN ( usia )]]&lt;&gt;0,TEXT(Table1[[#This Row],[TGL. PENSIUN ( usia )]],"yyyy"),"")</f>
        <v>2037</v>
      </c>
      <c r="U211" s="166">
        <f ca="1">IF(AND(Table1[[#This Row],[TGL. PENSIUN (usia)]]&lt;&gt;"",Table1[[#This Row],[TGL. PENSIUN (usia)]]&lt;&gt;"USIA SALAH"),IF(tglAcuan&lt;&gt;0,(INT(CONVERT(VLOOKUP(Table1[[#This Row],[JABATAN]],tbl_refJabatan,4,FALSE),"yr","day")-CONVERT(DATEDIF(H211,tglAcuan,"y"),"yr","day"))),(INT(CONVERT(VLOOKUP(Table1[[#This Row],[JABATAN]],tbl_refJabatan,4,FALSE),"yr","day")-CONVERT(DATEDIF(H211,NOW(),"y"),"yr","day")))),"")</f>
        <v>4748</v>
      </c>
      <c r="V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Row],[JABATAN]],tbl_refJabatan,6,FALSE),"yr","day")-CONVERT(DATEDIF(H211,tglAcuan,"y"),"yr","day"))),(NOW()+(CONVERT(VLOOKUP(Table1[[#This Row],[JABATAN]],tbl_refJabatan,6,FALSE),"yr","day")-CONVERT(DATEDIF(H211,NOW(),"y"),"yr","day")))),"Usia Salah"),"")</f>
        <v>48636.348911689813</v>
      </c>
      <c r="W211" s="167" t="str">
        <f ca="1">IF(Table1[[#This Row],[TGL.PENSIUN (usia)]]&lt;&gt;0,TEXT(Table1[[#This Row],[TGL.PENSIUN (usia)]],"yyyy"),"")</f>
        <v>2033</v>
      </c>
      <c r="X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Row],[JABATAN]],tbl_refJabatan,7,FALSE),"yr","day")-CONVERT(DATEDIF(M211,tglAcuan,"y"),"yr","day"))),(NOW()+(CONVERT(VLOOKUP(Table1[[#This Row],[JABATAN]],tbl_refJabatan,7,FALSE),"yr","day")-CONVERT(DATEDIF(M211,NOW(),"y"),"yr","day")))),"tgl SK salah"),"")</f>
        <v>50827.848911689813</v>
      </c>
      <c r="Y211" s="167" t="str">
        <f ca="1">IF(Table1[[#This Row],[TGL. PENSIUN (jabatan)]]&lt;&gt;0,TEXT(Table1[[#This Row],[TGL. PENSIUN (jabatan)]],"yyyy"),"")</f>
        <v>2039</v>
      </c>
      <c r="Z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Row],[JABATAN]],tbl_refJabatan,8,FALSE),"yr","day")-CONVERT(DATEDIF(H211,tglAcuan,"y"),"yr","day"))),(NOW()+(CONVERT(VLOOKUP(Table1[[#This Row],[JABATAN]],tbl_refJabatan,8,FALSE),"yr","day")-CONVERT(DATEDIF(H211,NOW(),"y"),"yr","day")))),"Usia Salah"),"")</f>
        <v>48636.348911689813</v>
      </c>
      <c r="AA211" s="167" t="str">
        <f ca="1">IF(Table1[[#This Row],[TGL.PENSIUN (usia )]]&lt;&gt;0,TEXT(Table1[[#This Row],[TGL.PENSIUN (usia )]],"yyyy"),"")</f>
        <v>2033</v>
      </c>
      <c r="AB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Row],[JABATAN]],tbl_refJabatan,9,FALSE),"yr","day")-CONVERT(DATEDIF(M211,tglAcuan,"y"),"yr","day"))),(NOW()+(CONVERT(VLOOKUP(Table1[[#This Row],[JABATAN]],tbl_refJabatan,9,FALSE),"yr","day")-CONVERT(DATEDIF(M211,NOW(),"y"),"yr","day")))),"tgl SK salah"),"")</f>
        <v>50827.848911689813</v>
      </c>
      <c r="AC211" s="167" t="str">
        <f ca="1">IF(Table1[[#This Row],[TGL. PENSIUN (jabatan )]]&lt;&gt;0,TEXT(Table1[[#This Row],[TGL. PENSIUN (jabatan )]],"yyyy"),"")</f>
        <v>2039</v>
      </c>
      <c r="AD2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" spans="1:30" s="53" customFormat="1" ht="21.75" customHeight="1" x14ac:dyDescent="0.25">
      <c r="A212" s="43">
        <f t="shared" si="7"/>
        <v>207</v>
      </c>
      <c r="B212" s="44" t="s">
        <v>37</v>
      </c>
      <c r="C212" s="44" t="s">
        <v>452</v>
      </c>
      <c r="D212" s="45" t="s">
        <v>59</v>
      </c>
      <c r="E212" s="59" t="s">
        <v>462</v>
      </c>
      <c r="F212" s="63" t="s">
        <v>41</v>
      </c>
      <c r="G212" s="63" t="s">
        <v>42</v>
      </c>
      <c r="H212" s="71">
        <v>25637</v>
      </c>
      <c r="I212" s="45"/>
      <c r="J212" s="48"/>
      <c r="K212" s="63" t="s">
        <v>43</v>
      </c>
      <c r="L212" s="90" t="s">
        <v>461</v>
      </c>
      <c r="M212" s="71">
        <v>43465</v>
      </c>
      <c r="N212" s="52" t="str">
        <f t="shared" ca="1" si="6"/>
        <v>53 Tahun 11 Bulan 17 hari</v>
      </c>
      <c r="O2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Row],[JABATAN]],tbl_refJabatan,2,FALSE),"yr","day")-CONVERT(DATEDIF(H212,tglAcuan,"y"),"yr","day"))),(NOW()+(CONVERT(VLOOKUP(Table1[[#This Row],[JABATAN]],tbl_refJabatan,2,FALSE),"yr","day")-CONVERT(DATEDIF(H212,NOW(),"y"),"yr","day")))),"Usia Salah"),"")</f>
        <v>47905.848911689813</v>
      </c>
      <c r="Q212" s="167" t="str">
        <f ca="1">IF(Table1[[#This Row],[TGL. PENSIUN (usia)]]&lt;&gt;0,TEXT(Table1[[#This Row],[TGL. PENSIUN (usia)]],"yyyy"),"")</f>
        <v>2031</v>
      </c>
      <c r="R212" s="166">
        <f ca="1">IF(AND(Table1[[#This Row],[TGL. PENSIUN (usia)]]&lt;&gt;"",Table1[[#This Row],[TGL. PENSIUN (usia)]]&lt;&gt;"USIA SALAH"),IF(tglAcuan&lt;&gt;0,(INT(CONVERT(VLOOKUP(Table1[[#This Row],[JABATAN]],tbl_refJabatan,2,FALSE),"yr","day")-CONVERT(DATEDIF(H212,tglAcuan,"y"),"yr","day"))),(INT(CONVERT(VLOOKUP(Table1[[#This Row],[JABATAN]],tbl_refJabatan,2,FALSE),"yr","day")-CONVERT(DATEDIF(H212,NOW(),"y"),"yr","day")))),"")</f>
        <v>2556</v>
      </c>
      <c r="S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Row],[JABATAN]],tbl_refJabatan,4,FALSE),"yr","day")-CONVERT(DATEDIF(H212,tglAcuan,"y"),"yr","day"))),(NOW()+(CONVERT(VLOOKUP(Table1[[#This Row],[JABATAN]],tbl_refJabatan,4,FALSE),"yr","day")-CONVERT(DATEDIF(H212,NOW(),"y"),"yr","day")))),"Usia Salah"),"")</f>
        <v>47905.848911689813</v>
      </c>
      <c r="T212" s="167" t="str">
        <f ca="1">IF(Table1[[#This Row],[TGL. PENSIUN ( usia )]]&lt;&gt;0,TEXT(Table1[[#This Row],[TGL. PENSIUN ( usia )]],"yyyy"),"")</f>
        <v>2031</v>
      </c>
      <c r="U212" s="166">
        <f ca="1">IF(AND(Table1[[#This Row],[TGL. PENSIUN (usia)]]&lt;&gt;"",Table1[[#This Row],[TGL. PENSIUN (usia)]]&lt;&gt;"USIA SALAH"),IF(tglAcuan&lt;&gt;0,(INT(CONVERT(VLOOKUP(Table1[[#This Row],[JABATAN]],tbl_refJabatan,4,FALSE),"yr","day")-CONVERT(DATEDIF(H212,tglAcuan,"y"),"yr","day"))),(INT(CONVERT(VLOOKUP(Table1[[#This Row],[JABATAN]],tbl_refJabatan,4,FALSE),"yr","day")-CONVERT(DATEDIF(H212,NOW(),"y"),"yr","day")))),"")</f>
        <v>2556</v>
      </c>
      <c r="V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Row],[JABATAN]],tbl_refJabatan,6,FALSE),"yr","day")-CONVERT(DATEDIF(H212,tglAcuan,"y"),"yr","day"))),(NOW()+(CONVERT(VLOOKUP(Table1[[#This Row],[JABATAN]],tbl_refJabatan,6,FALSE),"yr","day")-CONVERT(DATEDIF(H212,NOW(),"y"),"yr","day")))),"Usia Salah"),"")</f>
        <v>46444.848911689813</v>
      </c>
      <c r="W212" s="167" t="str">
        <f ca="1">IF(Table1[[#This Row],[TGL.PENSIUN (usia)]]&lt;&gt;0,TEXT(Table1[[#This Row],[TGL.PENSIUN (usia)]],"yyyy"),"")</f>
        <v>2027</v>
      </c>
      <c r="X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Row],[JABATAN]],tbl_refJabatan,7,FALSE),"yr","day")-CONVERT(DATEDIF(M212,tglAcuan,"y"),"yr","day"))),(NOW()+(CONVERT(VLOOKUP(Table1[[#This Row],[JABATAN]],tbl_refJabatan,7,FALSE),"yr","day")-CONVERT(DATEDIF(M212,NOW(),"y"),"yr","day")))),"tgl SK salah"),"")</f>
        <v>50827.848911689813</v>
      </c>
      <c r="Y212" s="167" t="str">
        <f ca="1">IF(Table1[[#This Row],[TGL. PENSIUN (jabatan)]]&lt;&gt;0,TEXT(Table1[[#This Row],[TGL. PENSIUN (jabatan)]],"yyyy"),"")</f>
        <v>2039</v>
      </c>
      <c r="Z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Row],[JABATAN]],tbl_refJabatan,8,FALSE),"yr","day")-CONVERT(DATEDIF(H212,tglAcuan,"y"),"yr","day"))),(NOW()+(CONVERT(VLOOKUP(Table1[[#This Row],[JABATAN]],tbl_refJabatan,8,FALSE),"yr","day")-CONVERT(DATEDIF(H212,NOW(),"y"),"yr","day")))),"Usia Salah"),"")</f>
        <v>46444.848911689813</v>
      </c>
      <c r="AA212" s="167" t="str">
        <f ca="1">IF(Table1[[#This Row],[TGL.PENSIUN (usia )]]&lt;&gt;0,TEXT(Table1[[#This Row],[TGL.PENSIUN (usia )]],"yyyy"),"")</f>
        <v>2027</v>
      </c>
      <c r="AB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Row],[JABATAN]],tbl_refJabatan,9,FALSE),"yr","day")-CONVERT(DATEDIF(M212,tglAcuan,"y"),"yr","day"))),(NOW()+(CONVERT(VLOOKUP(Table1[[#This Row],[JABATAN]],tbl_refJabatan,9,FALSE),"yr","day")-CONVERT(DATEDIF(M212,NOW(),"y"),"yr","day")))),"tgl SK salah"),"")</f>
        <v>50827.848911689813</v>
      </c>
      <c r="AC212" s="167" t="str">
        <f ca="1">IF(Table1[[#This Row],[TGL. PENSIUN (jabatan )]]&lt;&gt;0,TEXT(Table1[[#This Row],[TGL. PENSIUN (jabatan )]],"yyyy"),"")</f>
        <v>2039</v>
      </c>
      <c r="AD2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" spans="1:30" s="53" customFormat="1" ht="21.75" customHeight="1" x14ac:dyDescent="0.25">
      <c r="A213" s="43">
        <f t="shared" si="7"/>
        <v>208</v>
      </c>
      <c r="B213" s="44" t="s">
        <v>37</v>
      </c>
      <c r="C213" s="44" t="s">
        <v>452</v>
      </c>
      <c r="D213" s="45" t="s">
        <v>61</v>
      </c>
      <c r="E213" s="59" t="s">
        <v>463</v>
      </c>
      <c r="F213" s="63" t="s">
        <v>41</v>
      </c>
      <c r="G213" s="63" t="s">
        <v>42</v>
      </c>
      <c r="H213" s="71">
        <v>31781</v>
      </c>
      <c r="I213" s="45"/>
      <c r="J213" s="48"/>
      <c r="K213" s="54" t="s">
        <v>56</v>
      </c>
      <c r="L213" s="90" t="s">
        <v>464</v>
      </c>
      <c r="M213" s="71">
        <v>44144</v>
      </c>
      <c r="N213" s="52" t="str">
        <f t="shared" ca="1" si="6"/>
        <v>37 Tahun 1 Bulan 23 hari</v>
      </c>
      <c r="O2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18 Hari </v>
      </c>
      <c r="P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Row],[JABATAN]],tbl_refJabatan,2,FALSE),"yr","day")-CONVERT(DATEDIF(H213,tglAcuan,"y"),"yr","day"))),(NOW()+(CONVERT(VLOOKUP(Table1[[#This Row],[JABATAN]],tbl_refJabatan,2,FALSE),"yr","day")-CONVERT(DATEDIF(H213,NOW(),"y"),"yr","day")))),"Usia Salah"),"")</f>
        <v>53749.848911689813</v>
      </c>
      <c r="Q213" s="167" t="str">
        <f ca="1">IF(Table1[[#This Row],[TGL. PENSIUN (usia)]]&lt;&gt;0,TEXT(Table1[[#This Row],[TGL. PENSIUN (usia)]],"yyyy"),"")</f>
        <v>2047</v>
      </c>
      <c r="R213" s="166">
        <f ca="1">IF(AND(Table1[[#This Row],[TGL. PENSIUN (usia)]]&lt;&gt;"",Table1[[#This Row],[TGL. PENSIUN (usia)]]&lt;&gt;"USIA SALAH"),IF(tglAcuan&lt;&gt;0,(INT(CONVERT(VLOOKUP(Table1[[#This Row],[JABATAN]],tbl_refJabatan,2,FALSE),"yr","day")-CONVERT(DATEDIF(H213,tglAcuan,"y"),"yr","day"))),(INT(CONVERT(VLOOKUP(Table1[[#This Row],[JABATAN]],tbl_refJabatan,2,FALSE),"yr","day")-CONVERT(DATEDIF(H213,NOW(),"y"),"yr","day")))),"")</f>
        <v>8400</v>
      </c>
      <c r="S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Row],[JABATAN]],tbl_refJabatan,4,FALSE),"yr","day")-CONVERT(DATEDIF(H213,tglAcuan,"y"),"yr","day"))),(NOW()+(CONVERT(VLOOKUP(Table1[[#This Row],[JABATAN]],tbl_refJabatan,4,FALSE),"yr","day")-CONVERT(DATEDIF(H213,NOW(),"y"),"yr","day")))),"Usia Salah"),"")</f>
        <v>53749.848911689813</v>
      </c>
      <c r="T213" s="167" t="str">
        <f ca="1">IF(Table1[[#This Row],[TGL. PENSIUN ( usia )]]&lt;&gt;0,TEXT(Table1[[#This Row],[TGL. PENSIUN ( usia )]],"yyyy"),"")</f>
        <v>2047</v>
      </c>
      <c r="U213" s="166">
        <f ca="1">IF(AND(Table1[[#This Row],[TGL. PENSIUN (usia)]]&lt;&gt;"",Table1[[#This Row],[TGL. PENSIUN (usia)]]&lt;&gt;"USIA SALAH"),IF(tglAcuan&lt;&gt;0,(INT(CONVERT(VLOOKUP(Table1[[#This Row],[JABATAN]],tbl_refJabatan,4,FALSE),"yr","day")-CONVERT(DATEDIF(H213,tglAcuan,"y"),"yr","day"))),(INT(CONVERT(VLOOKUP(Table1[[#This Row],[JABATAN]],tbl_refJabatan,4,FALSE),"yr","day")-CONVERT(DATEDIF(H213,NOW(),"y"),"yr","day")))),"")</f>
        <v>8400</v>
      </c>
      <c r="V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Row],[JABATAN]],tbl_refJabatan,6,FALSE),"yr","day")-CONVERT(DATEDIF(H213,tglAcuan,"y"),"yr","day"))),(NOW()+(CONVERT(VLOOKUP(Table1[[#This Row],[JABATAN]],tbl_refJabatan,6,FALSE),"yr","day")-CONVERT(DATEDIF(H213,NOW(),"y"),"yr","day")))),"Usia Salah"),"")</f>
        <v>52288.848911689813</v>
      </c>
      <c r="W213" s="167" t="str">
        <f ca="1">IF(Table1[[#This Row],[TGL.PENSIUN (usia)]]&lt;&gt;0,TEXT(Table1[[#This Row],[TGL.PENSIUN (usia)]],"yyyy"),"")</f>
        <v>2043</v>
      </c>
      <c r="X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Row],[JABATAN]],tbl_refJabatan,7,FALSE),"yr","day")-CONVERT(DATEDIF(M213,tglAcuan,"y"),"yr","day"))),(NOW()+(CONVERT(VLOOKUP(Table1[[#This Row],[JABATAN]],tbl_refJabatan,7,FALSE),"yr","day")-CONVERT(DATEDIF(M213,NOW(),"y"),"yr","day")))),"tgl SK salah"),"")</f>
        <v>51558.348911689813</v>
      </c>
      <c r="Y213" s="167" t="str">
        <f ca="1">IF(Table1[[#This Row],[TGL. PENSIUN (jabatan)]]&lt;&gt;0,TEXT(Table1[[#This Row],[TGL. PENSIUN (jabatan)]],"yyyy"),"")</f>
        <v>2041</v>
      </c>
      <c r="Z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Row],[JABATAN]],tbl_refJabatan,8,FALSE),"yr","day")-CONVERT(DATEDIF(H213,tglAcuan,"y"),"yr","day"))),(NOW()+(CONVERT(VLOOKUP(Table1[[#This Row],[JABATAN]],tbl_refJabatan,8,FALSE),"yr","day")-CONVERT(DATEDIF(H213,NOW(),"y"),"yr","day")))),"Usia Salah"),"")</f>
        <v>52288.848911689813</v>
      </c>
      <c r="AA213" s="167" t="str">
        <f ca="1">IF(Table1[[#This Row],[TGL.PENSIUN (usia )]]&lt;&gt;0,TEXT(Table1[[#This Row],[TGL.PENSIUN (usia )]],"yyyy"),"")</f>
        <v>2043</v>
      </c>
      <c r="AB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Row],[JABATAN]],tbl_refJabatan,9,FALSE),"yr","day")-CONVERT(DATEDIF(M213,tglAcuan,"y"),"yr","day"))),(NOW()+(CONVERT(VLOOKUP(Table1[[#This Row],[JABATAN]],tbl_refJabatan,9,FALSE),"yr","day")-CONVERT(DATEDIF(M213,NOW(),"y"),"yr","day")))),"tgl SK salah"),"")</f>
        <v>51558.348911689813</v>
      </c>
      <c r="AC213" s="167" t="str">
        <f ca="1">IF(Table1[[#This Row],[TGL. PENSIUN (jabatan )]]&lt;&gt;0,TEXT(Table1[[#This Row],[TGL. PENSIUN (jabatan )]],"yyyy"),"")</f>
        <v>2041</v>
      </c>
      <c r="AD2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" spans="1:30" s="53" customFormat="1" ht="21.75" customHeight="1" x14ac:dyDescent="0.25">
      <c r="A214" s="43">
        <f t="shared" si="7"/>
        <v>209</v>
      </c>
      <c r="B214" s="44" t="s">
        <v>37</v>
      </c>
      <c r="C214" s="44" t="s">
        <v>452</v>
      </c>
      <c r="D214" s="45" t="s">
        <v>63</v>
      </c>
      <c r="E214" s="59" t="s">
        <v>465</v>
      </c>
      <c r="F214" s="63" t="s">
        <v>41</v>
      </c>
      <c r="G214" s="63" t="s">
        <v>42</v>
      </c>
      <c r="H214" s="71">
        <v>33470</v>
      </c>
      <c r="I214" s="45"/>
      <c r="J214" s="48"/>
      <c r="K214" s="63" t="s">
        <v>56</v>
      </c>
      <c r="L214" s="90" t="s">
        <v>466</v>
      </c>
      <c r="M214" s="71">
        <v>44105</v>
      </c>
      <c r="N214" s="52" t="str">
        <f t="shared" ca="1" si="6"/>
        <v>32 Tahun 6 Bulan 7 hari</v>
      </c>
      <c r="O2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Row],[JABATAN]],tbl_refJabatan,2,FALSE),"yr","day")-CONVERT(DATEDIF(H214,tglAcuan,"y"),"yr","day"))),(NOW()+(CONVERT(VLOOKUP(Table1[[#This Row],[JABATAN]],tbl_refJabatan,2,FALSE),"yr","day")-CONVERT(DATEDIF(H214,NOW(),"y"),"yr","day")))),"Usia Salah"),"")</f>
        <v>55576.098911689813</v>
      </c>
      <c r="Q214" s="167" t="str">
        <f ca="1">IF(Table1[[#This Row],[TGL. PENSIUN (usia)]]&lt;&gt;0,TEXT(Table1[[#This Row],[TGL. PENSIUN (usia)]],"yyyy"),"")</f>
        <v>2052</v>
      </c>
      <c r="R214" s="166">
        <f ca="1">IF(AND(Table1[[#This Row],[TGL. PENSIUN (usia)]]&lt;&gt;"",Table1[[#This Row],[TGL. PENSIUN (usia)]]&lt;&gt;"USIA SALAH"),IF(tglAcuan&lt;&gt;0,(INT(CONVERT(VLOOKUP(Table1[[#This Row],[JABATAN]],tbl_refJabatan,2,FALSE),"yr","day")-CONVERT(DATEDIF(H214,tglAcuan,"y"),"yr","day"))),(INT(CONVERT(VLOOKUP(Table1[[#This Row],[JABATAN]],tbl_refJabatan,2,FALSE),"yr","day")-CONVERT(DATEDIF(H214,NOW(),"y"),"yr","day")))),"")</f>
        <v>10227</v>
      </c>
      <c r="S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Row],[JABATAN]],tbl_refJabatan,4,FALSE),"yr","day")-CONVERT(DATEDIF(H214,tglAcuan,"y"),"yr","day"))),(NOW()+(CONVERT(VLOOKUP(Table1[[#This Row],[JABATAN]],tbl_refJabatan,4,FALSE),"yr","day")-CONVERT(DATEDIF(H214,NOW(),"y"),"yr","day")))),"Usia Salah"),"")</f>
        <v>40966.098911689813</v>
      </c>
      <c r="T214" s="167" t="str">
        <f ca="1">IF(Table1[[#This Row],[TGL. PENSIUN ( usia )]]&lt;&gt;0,TEXT(Table1[[#This Row],[TGL. PENSIUN ( usia )]],"yyyy"),"")</f>
        <v>2012</v>
      </c>
      <c r="U214" s="166">
        <f ca="1">IF(AND(Table1[[#This Row],[TGL. PENSIUN (usia)]]&lt;&gt;"",Table1[[#This Row],[TGL. PENSIUN (usia)]]&lt;&gt;"USIA SALAH"),IF(tglAcuan&lt;&gt;0,(INT(CONVERT(VLOOKUP(Table1[[#This Row],[JABATAN]],tbl_refJabatan,4,FALSE),"yr","day")-CONVERT(DATEDIF(H214,tglAcuan,"y"),"yr","day"))),(INT(CONVERT(VLOOKUP(Table1[[#This Row],[JABATAN]],tbl_refJabatan,4,FALSE),"yr","day")-CONVERT(DATEDIF(H214,NOW(),"y"),"yr","day")))),"")</f>
        <v>-4383</v>
      </c>
      <c r="V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Row],[JABATAN]],tbl_refJabatan,6,FALSE),"yr","day")-CONVERT(DATEDIF(H214,tglAcuan,"y"),"yr","day"))),(NOW()+(CONVERT(VLOOKUP(Table1[[#This Row],[JABATAN]],tbl_refJabatan,6,FALSE),"yr","day")-CONVERT(DATEDIF(H214,NOW(),"y"),"yr","day")))),"Usia Salah"),"")</f>
        <v>33661.098911689813</v>
      </c>
      <c r="W214" s="167" t="str">
        <f ca="1">IF(Table1[[#This Row],[TGL.PENSIUN (usia)]]&lt;&gt;0,TEXT(Table1[[#This Row],[TGL.PENSIUN (usia)]],"yyyy"),"")</f>
        <v>1992</v>
      </c>
      <c r="X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Row],[JABATAN]],tbl_refJabatan,7,FALSE),"yr","day")-CONVERT(DATEDIF(M214,tglAcuan,"y"),"yr","day"))),(NOW()+(CONVERT(VLOOKUP(Table1[[#This Row],[JABATAN]],tbl_refJabatan,7,FALSE),"yr","day")-CONVERT(DATEDIF(M214,NOW(),"y"),"yr","day")))),"tgl SK salah"),"")</f>
        <v>66168.348911689813</v>
      </c>
      <c r="Y214" s="167" t="str">
        <f ca="1">IF(Table1[[#This Row],[TGL. PENSIUN (jabatan)]]&lt;&gt;0,TEXT(Table1[[#This Row],[TGL. PENSIUN (jabatan)]],"yyyy"),"")</f>
        <v>2081</v>
      </c>
      <c r="Z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Row],[JABATAN]],tbl_refJabatan,8,FALSE),"yr","day")-CONVERT(DATEDIF(H214,tglAcuan,"y"),"yr","day"))),(NOW()+(CONVERT(VLOOKUP(Table1[[#This Row],[JABATAN]],tbl_refJabatan,8,FALSE),"yr","day")-CONVERT(DATEDIF(H214,NOW(),"y"),"yr","day")))),"Usia Salah"),"")</f>
        <v>55576.098911689813</v>
      </c>
      <c r="AA214" s="167" t="str">
        <f ca="1">IF(Table1[[#This Row],[TGL.PENSIUN (usia )]]&lt;&gt;0,TEXT(Table1[[#This Row],[TGL.PENSIUN (usia )]],"yyyy"),"")</f>
        <v>2052</v>
      </c>
      <c r="AB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Row],[JABATAN]],tbl_refJabatan,9,FALSE),"yr","day")-CONVERT(DATEDIF(M214,tglAcuan,"y"),"yr","day"))),(NOW()+(CONVERT(VLOOKUP(Table1[[#This Row],[JABATAN]],tbl_refJabatan,9,FALSE),"yr","day")-CONVERT(DATEDIF(M214,NOW(),"y"),"yr","day")))),"tgl SK salah"),"")</f>
        <v>49732.098911689813</v>
      </c>
      <c r="AC214" s="167" t="str">
        <f ca="1">IF(Table1[[#This Row],[TGL. PENSIUN (jabatan )]]&lt;&gt;0,TEXT(Table1[[#This Row],[TGL. PENSIUN (jabatan )]],"yyyy"),"")</f>
        <v>2036</v>
      </c>
      <c r="AD2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" spans="1:30" s="53" customFormat="1" ht="21.75" customHeight="1" x14ac:dyDescent="0.25">
      <c r="A215" s="43">
        <f t="shared" si="7"/>
        <v>210</v>
      </c>
      <c r="B215" s="44" t="s">
        <v>37</v>
      </c>
      <c r="C215" s="44" t="s">
        <v>452</v>
      </c>
      <c r="D215" s="45" t="s">
        <v>63</v>
      </c>
      <c r="E215" s="59" t="s">
        <v>467</v>
      </c>
      <c r="F215" s="63" t="s">
        <v>41</v>
      </c>
      <c r="G215" s="63" t="s">
        <v>42</v>
      </c>
      <c r="H215" s="71">
        <v>28914</v>
      </c>
      <c r="I215" s="45"/>
      <c r="J215" s="48"/>
      <c r="K215" s="63" t="s">
        <v>43</v>
      </c>
      <c r="L215" s="90" t="s">
        <v>468</v>
      </c>
      <c r="M215" s="71">
        <v>44105</v>
      </c>
      <c r="N215" s="52" t="str">
        <f t="shared" ca="1" si="6"/>
        <v>44 Tahun 11 Bulan 30 hari</v>
      </c>
      <c r="O2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Row],[JABATAN]],tbl_refJabatan,2,FALSE),"yr","day")-CONVERT(DATEDIF(H215,tglAcuan,"y"),"yr","day"))),(NOW()+(CONVERT(VLOOKUP(Table1[[#This Row],[JABATAN]],tbl_refJabatan,2,FALSE),"yr","day")-CONVERT(DATEDIF(H215,NOW(),"y"),"yr","day")))),"Usia Salah"),"")</f>
        <v>51193.098911689813</v>
      </c>
      <c r="Q215" s="167" t="str">
        <f ca="1">IF(Table1[[#This Row],[TGL. PENSIUN (usia)]]&lt;&gt;0,TEXT(Table1[[#This Row],[TGL. PENSIUN (usia)]],"yyyy"),"")</f>
        <v>2040</v>
      </c>
      <c r="R215" s="166">
        <f ca="1">IF(AND(Table1[[#This Row],[TGL. PENSIUN (usia)]]&lt;&gt;"",Table1[[#This Row],[TGL. PENSIUN (usia)]]&lt;&gt;"USIA SALAH"),IF(tglAcuan&lt;&gt;0,(INT(CONVERT(VLOOKUP(Table1[[#This Row],[JABATAN]],tbl_refJabatan,2,FALSE),"yr","day")-CONVERT(DATEDIF(H215,tglAcuan,"y"),"yr","day"))),(INT(CONVERT(VLOOKUP(Table1[[#This Row],[JABATAN]],tbl_refJabatan,2,FALSE),"yr","day")-CONVERT(DATEDIF(H215,NOW(),"y"),"yr","day")))),"")</f>
        <v>5844</v>
      </c>
      <c r="S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Row],[JABATAN]],tbl_refJabatan,4,FALSE),"yr","day")-CONVERT(DATEDIF(H215,tglAcuan,"y"),"yr","day"))),(NOW()+(CONVERT(VLOOKUP(Table1[[#This Row],[JABATAN]],tbl_refJabatan,4,FALSE),"yr","day")-CONVERT(DATEDIF(H215,NOW(),"y"),"yr","day")))),"Usia Salah"),"")</f>
        <v>36583.098911689813</v>
      </c>
      <c r="T215" s="167" t="str">
        <f ca="1">IF(Table1[[#This Row],[TGL. PENSIUN ( usia )]]&lt;&gt;0,TEXT(Table1[[#This Row],[TGL. PENSIUN ( usia )]],"yyyy"),"")</f>
        <v>2000</v>
      </c>
      <c r="U215" s="166">
        <f ca="1">IF(AND(Table1[[#This Row],[TGL. PENSIUN (usia)]]&lt;&gt;"",Table1[[#This Row],[TGL. PENSIUN (usia)]]&lt;&gt;"USIA SALAH"),IF(tglAcuan&lt;&gt;0,(INT(CONVERT(VLOOKUP(Table1[[#This Row],[JABATAN]],tbl_refJabatan,4,FALSE),"yr","day")-CONVERT(DATEDIF(H215,tglAcuan,"y"),"yr","day"))),(INT(CONVERT(VLOOKUP(Table1[[#This Row],[JABATAN]],tbl_refJabatan,4,FALSE),"yr","day")-CONVERT(DATEDIF(H215,NOW(),"y"),"yr","day")))),"")</f>
        <v>-8766</v>
      </c>
      <c r="V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Row],[JABATAN]],tbl_refJabatan,6,FALSE),"yr","day")-CONVERT(DATEDIF(H215,tglAcuan,"y"),"yr","day"))),(NOW()+(CONVERT(VLOOKUP(Table1[[#This Row],[JABATAN]],tbl_refJabatan,6,FALSE),"yr","day")-CONVERT(DATEDIF(H215,NOW(),"y"),"yr","day")))),"Usia Salah"),"")</f>
        <v>29278.098911689813</v>
      </c>
      <c r="W215" s="167" t="str">
        <f ca="1">IF(Table1[[#This Row],[TGL.PENSIUN (usia)]]&lt;&gt;0,TEXT(Table1[[#This Row],[TGL.PENSIUN (usia)]],"yyyy"),"")</f>
        <v>1980</v>
      </c>
      <c r="X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Row],[JABATAN]],tbl_refJabatan,7,FALSE),"yr","day")-CONVERT(DATEDIF(M215,tglAcuan,"y"),"yr","day"))),(NOW()+(CONVERT(VLOOKUP(Table1[[#This Row],[JABATAN]],tbl_refJabatan,7,FALSE),"yr","day")-CONVERT(DATEDIF(M215,NOW(),"y"),"yr","day")))),"tgl SK salah"),"")</f>
        <v>66168.348911689813</v>
      </c>
      <c r="Y215" s="167" t="str">
        <f ca="1">IF(Table1[[#This Row],[TGL. PENSIUN (jabatan)]]&lt;&gt;0,TEXT(Table1[[#This Row],[TGL. PENSIUN (jabatan)]],"yyyy"),"")</f>
        <v>2081</v>
      </c>
      <c r="Z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Row],[JABATAN]],tbl_refJabatan,8,FALSE),"yr","day")-CONVERT(DATEDIF(H215,tglAcuan,"y"),"yr","day"))),(NOW()+(CONVERT(VLOOKUP(Table1[[#This Row],[JABATAN]],tbl_refJabatan,8,FALSE),"yr","day")-CONVERT(DATEDIF(H215,NOW(),"y"),"yr","day")))),"Usia Salah"),"")</f>
        <v>51193.098911689813</v>
      </c>
      <c r="AA215" s="167" t="str">
        <f ca="1">IF(Table1[[#This Row],[TGL.PENSIUN (usia )]]&lt;&gt;0,TEXT(Table1[[#This Row],[TGL.PENSIUN (usia )]],"yyyy"),"")</f>
        <v>2040</v>
      </c>
      <c r="AB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Row],[JABATAN]],tbl_refJabatan,9,FALSE),"yr","day")-CONVERT(DATEDIF(M215,tglAcuan,"y"),"yr","day"))),(NOW()+(CONVERT(VLOOKUP(Table1[[#This Row],[JABATAN]],tbl_refJabatan,9,FALSE),"yr","day")-CONVERT(DATEDIF(M215,NOW(),"y"),"yr","day")))),"tgl SK salah"),"")</f>
        <v>49732.098911689813</v>
      </c>
      <c r="AC215" s="167" t="str">
        <f ca="1">IF(Table1[[#This Row],[TGL. PENSIUN (jabatan )]]&lt;&gt;0,TEXT(Table1[[#This Row],[TGL. PENSIUN (jabatan )]],"yyyy"),"")</f>
        <v>2036</v>
      </c>
      <c r="AD2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" spans="1:30" s="53" customFormat="1" ht="21.75" customHeight="1" x14ac:dyDescent="0.25">
      <c r="A216" s="43">
        <f t="shared" si="7"/>
        <v>211</v>
      </c>
      <c r="B216" s="44" t="s">
        <v>37</v>
      </c>
      <c r="C216" s="44" t="s">
        <v>452</v>
      </c>
      <c r="D216" s="45" t="s">
        <v>63</v>
      </c>
      <c r="E216" s="59" t="s">
        <v>74</v>
      </c>
      <c r="F216" s="63" t="s">
        <v>41</v>
      </c>
      <c r="G216" s="63" t="s">
        <v>42</v>
      </c>
      <c r="H216" s="71">
        <v>25363</v>
      </c>
      <c r="I216" s="45"/>
      <c r="J216" s="48"/>
      <c r="K216" s="63" t="s">
        <v>43</v>
      </c>
      <c r="L216" s="90" t="s">
        <v>469</v>
      </c>
      <c r="M216" s="71">
        <v>41589</v>
      </c>
      <c r="N216" s="52" t="str">
        <f t="shared" ca="1" si="6"/>
        <v>54 Tahun 8 Bulan 18 hari</v>
      </c>
      <c r="O2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16 Hari </v>
      </c>
      <c r="P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Row],[JABATAN]],tbl_refJabatan,2,FALSE),"yr","day")-CONVERT(DATEDIF(H216,tglAcuan,"y"),"yr","day"))),(NOW()+(CONVERT(VLOOKUP(Table1[[#This Row],[JABATAN]],tbl_refJabatan,2,FALSE),"yr","day")-CONVERT(DATEDIF(H216,NOW(),"y"),"yr","day")))),"Usia Salah"),"")</f>
        <v>47540.598911689813</v>
      </c>
      <c r="Q216" s="167" t="str">
        <f ca="1">IF(Table1[[#This Row],[TGL. PENSIUN (usia)]]&lt;&gt;0,TEXT(Table1[[#This Row],[TGL. PENSIUN (usia)]],"yyyy"),"")</f>
        <v>2030</v>
      </c>
      <c r="R216" s="166">
        <f ca="1">IF(AND(Table1[[#This Row],[TGL. PENSIUN (usia)]]&lt;&gt;"",Table1[[#This Row],[TGL. PENSIUN (usia)]]&lt;&gt;"USIA SALAH"),IF(tglAcuan&lt;&gt;0,(INT(CONVERT(VLOOKUP(Table1[[#This Row],[JABATAN]],tbl_refJabatan,2,FALSE),"yr","day")-CONVERT(DATEDIF(H216,tglAcuan,"y"),"yr","day"))),(INT(CONVERT(VLOOKUP(Table1[[#This Row],[JABATAN]],tbl_refJabatan,2,FALSE),"yr","day")-CONVERT(DATEDIF(H216,NOW(),"y"),"yr","day")))),"")</f>
        <v>2191</v>
      </c>
      <c r="S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Row],[JABATAN]],tbl_refJabatan,4,FALSE),"yr","day")-CONVERT(DATEDIF(H216,tglAcuan,"y"),"yr","day"))),(NOW()+(CONVERT(VLOOKUP(Table1[[#This Row],[JABATAN]],tbl_refJabatan,4,FALSE),"yr","day")-CONVERT(DATEDIF(H216,NOW(),"y"),"yr","day")))),"Usia Salah"),"")</f>
        <v>32930.598911689813</v>
      </c>
      <c r="T216" s="167" t="str">
        <f ca="1">IF(Table1[[#This Row],[TGL. PENSIUN ( usia )]]&lt;&gt;0,TEXT(Table1[[#This Row],[TGL. PENSIUN ( usia )]],"yyyy"),"")</f>
        <v>1990</v>
      </c>
      <c r="U216" s="166">
        <f ca="1">IF(AND(Table1[[#This Row],[TGL. PENSIUN (usia)]]&lt;&gt;"",Table1[[#This Row],[TGL. PENSIUN (usia)]]&lt;&gt;"USIA SALAH"),IF(tglAcuan&lt;&gt;0,(INT(CONVERT(VLOOKUP(Table1[[#This Row],[JABATAN]],tbl_refJabatan,4,FALSE),"yr","day")-CONVERT(DATEDIF(H216,tglAcuan,"y"),"yr","day"))),(INT(CONVERT(VLOOKUP(Table1[[#This Row],[JABATAN]],tbl_refJabatan,4,FALSE),"yr","day")-CONVERT(DATEDIF(H216,NOW(),"y"),"yr","day")))),"")</f>
        <v>-12419</v>
      </c>
      <c r="V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Row],[JABATAN]],tbl_refJabatan,6,FALSE),"yr","day")-CONVERT(DATEDIF(H216,tglAcuan,"y"),"yr","day"))),(NOW()+(CONVERT(VLOOKUP(Table1[[#This Row],[JABATAN]],tbl_refJabatan,6,FALSE),"yr","day")-CONVERT(DATEDIF(H216,NOW(),"y"),"yr","day")))),"Usia Salah"),"")</f>
        <v>25625.598911689813</v>
      </c>
      <c r="W216" s="167" t="str">
        <f ca="1">IF(Table1[[#This Row],[TGL.PENSIUN (usia)]]&lt;&gt;0,TEXT(Table1[[#This Row],[TGL.PENSIUN (usia)]],"yyyy"),"")</f>
        <v>1970</v>
      </c>
      <c r="X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Row],[JABATAN]],tbl_refJabatan,7,FALSE),"yr","day")-CONVERT(DATEDIF(M216,tglAcuan,"y"),"yr","day"))),(NOW()+(CONVERT(VLOOKUP(Table1[[#This Row],[JABATAN]],tbl_refJabatan,7,FALSE),"yr","day")-CONVERT(DATEDIF(M216,NOW(),"y"),"yr","day")))),"tgl SK salah"),"")</f>
        <v>63611.598911689813</v>
      </c>
      <c r="Y216" s="167" t="str">
        <f ca="1">IF(Table1[[#This Row],[TGL. PENSIUN (jabatan)]]&lt;&gt;0,TEXT(Table1[[#This Row],[TGL. PENSIUN (jabatan)]],"yyyy"),"")</f>
        <v>2074</v>
      </c>
      <c r="Z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Row],[JABATAN]],tbl_refJabatan,8,FALSE),"yr","day")-CONVERT(DATEDIF(H216,tglAcuan,"y"),"yr","day"))),(NOW()+(CONVERT(VLOOKUP(Table1[[#This Row],[JABATAN]],tbl_refJabatan,8,FALSE),"yr","day")-CONVERT(DATEDIF(H216,NOW(),"y"),"yr","day")))),"Usia Salah"),"")</f>
        <v>47540.598911689813</v>
      </c>
      <c r="AA216" s="167" t="str">
        <f ca="1">IF(Table1[[#This Row],[TGL.PENSIUN (usia )]]&lt;&gt;0,TEXT(Table1[[#This Row],[TGL.PENSIUN (usia )]],"yyyy"),"")</f>
        <v>2030</v>
      </c>
      <c r="AB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Row],[JABATAN]],tbl_refJabatan,9,FALSE),"yr","day")-CONVERT(DATEDIF(M216,tglAcuan,"y"),"yr","day"))),(NOW()+(CONVERT(VLOOKUP(Table1[[#This Row],[JABATAN]],tbl_refJabatan,9,FALSE),"yr","day")-CONVERT(DATEDIF(M216,NOW(),"y"),"yr","day")))),"tgl SK salah"),"")</f>
        <v>47175.348911689813</v>
      </c>
      <c r="AC216" s="167" t="str">
        <f ca="1">IF(Table1[[#This Row],[TGL. PENSIUN (jabatan )]]&lt;&gt;0,TEXT(Table1[[#This Row],[TGL. PENSIUN (jabatan )]],"yyyy"),"")</f>
        <v>2029</v>
      </c>
      <c r="AD2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" spans="1:30" s="53" customFormat="1" ht="21.75" customHeight="1" x14ac:dyDescent="0.25">
      <c r="A217" s="43">
        <f t="shared" si="7"/>
        <v>212</v>
      </c>
      <c r="B217" s="44" t="s">
        <v>37</v>
      </c>
      <c r="C217" s="44" t="s">
        <v>452</v>
      </c>
      <c r="D217" s="45" t="s">
        <v>63</v>
      </c>
      <c r="E217" s="59" t="s">
        <v>470</v>
      </c>
      <c r="F217" s="63" t="s">
        <v>41</v>
      </c>
      <c r="G217" s="63" t="s">
        <v>42</v>
      </c>
      <c r="H217" s="71">
        <v>23052</v>
      </c>
      <c r="I217" s="45"/>
      <c r="J217" s="48"/>
      <c r="K217" s="63" t="s">
        <v>43</v>
      </c>
      <c r="L217" s="90" t="s">
        <v>471</v>
      </c>
      <c r="M217" s="71">
        <v>41589</v>
      </c>
      <c r="N217" s="52" t="str">
        <f t="shared" ca="1" si="6"/>
        <v>61 Tahun 0 Bulan 17 hari</v>
      </c>
      <c r="O2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16 Hari </v>
      </c>
      <c r="P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Row],[JABATAN]],tbl_refJabatan,2,FALSE),"yr","day")-CONVERT(DATEDIF(H217,tglAcuan,"y"),"yr","day"))),(NOW()+(CONVERT(VLOOKUP(Table1[[#This Row],[JABATAN]],tbl_refJabatan,2,FALSE),"yr","day")-CONVERT(DATEDIF(H217,NOW(),"y"),"yr","day")))),"Usia Salah"),"")</f>
        <v>44983.848911689813</v>
      </c>
      <c r="Q217" s="167" t="str">
        <f ca="1">IF(Table1[[#This Row],[TGL. PENSIUN (usia)]]&lt;&gt;0,TEXT(Table1[[#This Row],[TGL. PENSIUN (usia)]],"yyyy"),"")</f>
        <v>2023</v>
      </c>
      <c r="R217" s="166">
        <f ca="1">IF(AND(Table1[[#This Row],[TGL. PENSIUN (usia)]]&lt;&gt;"",Table1[[#This Row],[TGL. PENSIUN (usia)]]&lt;&gt;"USIA SALAH"),IF(tglAcuan&lt;&gt;0,(INT(CONVERT(VLOOKUP(Table1[[#This Row],[JABATAN]],tbl_refJabatan,2,FALSE),"yr","day")-CONVERT(DATEDIF(H217,tglAcuan,"y"),"yr","day"))),(INT(CONVERT(VLOOKUP(Table1[[#This Row],[JABATAN]],tbl_refJabatan,2,FALSE),"yr","day")-CONVERT(DATEDIF(H217,NOW(),"y"),"yr","day")))),"")</f>
        <v>-366</v>
      </c>
      <c r="S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Row],[JABATAN]],tbl_refJabatan,4,FALSE),"yr","day")-CONVERT(DATEDIF(H217,tglAcuan,"y"),"yr","day"))),(NOW()+(CONVERT(VLOOKUP(Table1[[#This Row],[JABATAN]],tbl_refJabatan,4,FALSE),"yr","day")-CONVERT(DATEDIF(H217,NOW(),"y"),"yr","day")))),"Usia Salah"),"")</f>
        <v>30373.848911689813</v>
      </c>
      <c r="T217" s="167" t="str">
        <f ca="1">IF(Table1[[#This Row],[TGL. PENSIUN ( usia )]]&lt;&gt;0,TEXT(Table1[[#This Row],[TGL. PENSIUN ( usia )]],"yyyy"),"")</f>
        <v>1983</v>
      </c>
      <c r="U217" s="166">
        <f ca="1">IF(AND(Table1[[#This Row],[TGL. PENSIUN (usia)]]&lt;&gt;"",Table1[[#This Row],[TGL. PENSIUN (usia)]]&lt;&gt;"USIA SALAH"),IF(tglAcuan&lt;&gt;0,(INT(CONVERT(VLOOKUP(Table1[[#This Row],[JABATAN]],tbl_refJabatan,4,FALSE),"yr","day")-CONVERT(DATEDIF(H217,tglAcuan,"y"),"yr","day"))),(INT(CONVERT(VLOOKUP(Table1[[#This Row],[JABATAN]],tbl_refJabatan,4,FALSE),"yr","day")-CONVERT(DATEDIF(H217,NOW(),"y"),"yr","day")))),"")</f>
        <v>-14976</v>
      </c>
      <c r="V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Row],[JABATAN]],tbl_refJabatan,6,FALSE),"yr","day")-CONVERT(DATEDIF(H217,tglAcuan,"y"),"yr","day"))),(NOW()+(CONVERT(VLOOKUP(Table1[[#This Row],[JABATAN]],tbl_refJabatan,6,FALSE),"yr","day")-CONVERT(DATEDIF(H217,NOW(),"y"),"yr","day")))),"Usia Salah"),"")</f>
        <v>23068.848911689813</v>
      </c>
      <c r="W217" s="167" t="str">
        <f ca="1">IF(Table1[[#This Row],[TGL.PENSIUN (usia)]]&lt;&gt;0,TEXT(Table1[[#This Row],[TGL.PENSIUN (usia)]],"yyyy"),"")</f>
        <v>1963</v>
      </c>
      <c r="X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Row],[JABATAN]],tbl_refJabatan,7,FALSE),"yr","day")-CONVERT(DATEDIF(M217,tglAcuan,"y"),"yr","day"))),(NOW()+(CONVERT(VLOOKUP(Table1[[#This Row],[JABATAN]],tbl_refJabatan,7,FALSE),"yr","day")-CONVERT(DATEDIF(M217,NOW(),"y"),"yr","day")))),"tgl SK salah"),"")</f>
        <v>63611.598911689813</v>
      </c>
      <c r="Y217" s="167" t="str">
        <f ca="1">IF(Table1[[#This Row],[TGL. PENSIUN (jabatan)]]&lt;&gt;0,TEXT(Table1[[#This Row],[TGL. PENSIUN (jabatan)]],"yyyy"),"")</f>
        <v>2074</v>
      </c>
      <c r="Z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Row],[JABATAN]],tbl_refJabatan,8,FALSE),"yr","day")-CONVERT(DATEDIF(H217,tglAcuan,"y"),"yr","day"))),(NOW()+(CONVERT(VLOOKUP(Table1[[#This Row],[JABATAN]],tbl_refJabatan,8,FALSE),"yr","day")-CONVERT(DATEDIF(H217,NOW(),"y"),"yr","day")))),"Usia Salah"),"")</f>
        <v>44983.848911689813</v>
      </c>
      <c r="AA217" s="167" t="str">
        <f ca="1">IF(Table1[[#This Row],[TGL.PENSIUN (usia )]]&lt;&gt;0,TEXT(Table1[[#This Row],[TGL.PENSIUN (usia )]],"yyyy"),"")</f>
        <v>2023</v>
      </c>
      <c r="AB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Row],[JABATAN]],tbl_refJabatan,9,FALSE),"yr","day")-CONVERT(DATEDIF(M217,tglAcuan,"y"),"yr","day"))),(NOW()+(CONVERT(VLOOKUP(Table1[[#This Row],[JABATAN]],tbl_refJabatan,9,FALSE),"yr","day")-CONVERT(DATEDIF(M217,NOW(),"y"),"yr","day")))),"tgl SK salah"),"")</f>
        <v>47175.348911689813</v>
      </c>
      <c r="AC217" s="167" t="str">
        <f ca="1">IF(Table1[[#This Row],[TGL. PENSIUN (jabatan )]]&lt;&gt;0,TEXT(Table1[[#This Row],[TGL. PENSIUN (jabatan )]],"yyyy"),"")</f>
        <v>2029</v>
      </c>
      <c r="AD2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" spans="1:30" s="53" customFormat="1" ht="21.75" customHeight="1" x14ac:dyDescent="0.25">
      <c r="A218" s="43">
        <f t="shared" si="7"/>
        <v>213</v>
      </c>
      <c r="B218" s="44" t="s">
        <v>37</v>
      </c>
      <c r="C218" s="44" t="s">
        <v>452</v>
      </c>
      <c r="D218" s="45" t="s">
        <v>63</v>
      </c>
      <c r="E218" s="59" t="s">
        <v>346</v>
      </c>
      <c r="F218" s="63" t="s">
        <v>41</v>
      </c>
      <c r="G218" s="63" t="s">
        <v>42</v>
      </c>
      <c r="H218" s="71">
        <v>27574</v>
      </c>
      <c r="I218" s="45"/>
      <c r="J218" s="48"/>
      <c r="K218" s="63" t="s">
        <v>43</v>
      </c>
      <c r="L218" s="90" t="s">
        <v>472</v>
      </c>
      <c r="M218" s="71">
        <v>41979</v>
      </c>
      <c r="N218" s="52" t="str">
        <f t="shared" ca="1" si="6"/>
        <v>48 Tahun 7 Bulan 29 hari</v>
      </c>
      <c r="O2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21 Hari </v>
      </c>
      <c r="P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Row],[JABATAN]],tbl_refJabatan,2,FALSE),"yr","day")-CONVERT(DATEDIF(H218,tglAcuan,"y"),"yr","day"))),(NOW()+(CONVERT(VLOOKUP(Table1[[#This Row],[JABATAN]],tbl_refJabatan,2,FALSE),"yr","day")-CONVERT(DATEDIF(H218,NOW(),"y"),"yr","day")))),"Usia Salah"),"")</f>
        <v>49732.098911689813</v>
      </c>
      <c r="Q218" s="167" t="str">
        <f ca="1">IF(Table1[[#This Row],[TGL. PENSIUN (usia)]]&lt;&gt;0,TEXT(Table1[[#This Row],[TGL. PENSIUN (usia)]],"yyyy"),"")</f>
        <v>2036</v>
      </c>
      <c r="R218" s="166">
        <f ca="1">IF(AND(Table1[[#This Row],[TGL. PENSIUN (usia)]]&lt;&gt;"",Table1[[#This Row],[TGL. PENSIUN (usia)]]&lt;&gt;"USIA SALAH"),IF(tglAcuan&lt;&gt;0,(INT(CONVERT(VLOOKUP(Table1[[#This Row],[JABATAN]],tbl_refJabatan,2,FALSE),"yr","day")-CONVERT(DATEDIF(H218,tglAcuan,"y"),"yr","day"))),(INT(CONVERT(VLOOKUP(Table1[[#This Row],[JABATAN]],tbl_refJabatan,2,FALSE),"yr","day")-CONVERT(DATEDIF(H218,NOW(),"y"),"yr","day")))),"")</f>
        <v>4383</v>
      </c>
      <c r="S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Row],[JABATAN]],tbl_refJabatan,4,FALSE),"yr","day")-CONVERT(DATEDIF(H218,tglAcuan,"y"),"yr","day"))),(NOW()+(CONVERT(VLOOKUP(Table1[[#This Row],[JABATAN]],tbl_refJabatan,4,FALSE),"yr","day")-CONVERT(DATEDIF(H218,NOW(),"y"),"yr","day")))),"Usia Salah"),"")</f>
        <v>35122.098911689813</v>
      </c>
      <c r="T218" s="167" t="str">
        <f ca="1">IF(Table1[[#This Row],[TGL. PENSIUN ( usia )]]&lt;&gt;0,TEXT(Table1[[#This Row],[TGL. PENSIUN ( usia )]],"yyyy"),"")</f>
        <v>1996</v>
      </c>
      <c r="U218" s="166">
        <f ca="1">IF(AND(Table1[[#This Row],[TGL. PENSIUN (usia)]]&lt;&gt;"",Table1[[#This Row],[TGL. PENSIUN (usia)]]&lt;&gt;"USIA SALAH"),IF(tglAcuan&lt;&gt;0,(INT(CONVERT(VLOOKUP(Table1[[#This Row],[JABATAN]],tbl_refJabatan,4,FALSE),"yr","day")-CONVERT(DATEDIF(H218,tglAcuan,"y"),"yr","day"))),(INT(CONVERT(VLOOKUP(Table1[[#This Row],[JABATAN]],tbl_refJabatan,4,FALSE),"yr","day")-CONVERT(DATEDIF(H218,NOW(),"y"),"yr","day")))),"")</f>
        <v>-10227</v>
      </c>
      <c r="V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Row],[JABATAN]],tbl_refJabatan,6,FALSE),"yr","day")-CONVERT(DATEDIF(H218,tglAcuan,"y"),"yr","day"))),(NOW()+(CONVERT(VLOOKUP(Table1[[#This Row],[JABATAN]],tbl_refJabatan,6,FALSE),"yr","day")-CONVERT(DATEDIF(H218,NOW(),"y"),"yr","day")))),"Usia Salah"),"")</f>
        <v>27817.098911689813</v>
      </c>
      <c r="W218" s="167" t="str">
        <f ca="1">IF(Table1[[#This Row],[TGL.PENSIUN (usia)]]&lt;&gt;0,TEXT(Table1[[#This Row],[TGL.PENSIUN (usia)]],"yyyy"),"")</f>
        <v>1976</v>
      </c>
      <c r="X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Row],[JABATAN]],tbl_refJabatan,7,FALSE),"yr","day")-CONVERT(DATEDIF(M218,tglAcuan,"y"),"yr","day"))),(NOW()+(CONVERT(VLOOKUP(Table1[[#This Row],[JABATAN]],tbl_refJabatan,7,FALSE),"yr","day")-CONVERT(DATEDIF(M218,NOW(),"y"),"yr","day")))),"tgl SK salah"),"")</f>
        <v>63976.848911689813</v>
      </c>
      <c r="Y218" s="167" t="str">
        <f ca="1">IF(Table1[[#This Row],[TGL. PENSIUN (jabatan)]]&lt;&gt;0,TEXT(Table1[[#This Row],[TGL. PENSIUN (jabatan)]],"yyyy"),"")</f>
        <v>2075</v>
      </c>
      <c r="Z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Row],[JABATAN]],tbl_refJabatan,8,FALSE),"yr","day")-CONVERT(DATEDIF(H218,tglAcuan,"y"),"yr","day"))),(NOW()+(CONVERT(VLOOKUP(Table1[[#This Row],[JABATAN]],tbl_refJabatan,8,FALSE),"yr","day")-CONVERT(DATEDIF(H218,NOW(),"y"),"yr","day")))),"Usia Salah"),"")</f>
        <v>49732.098911689813</v>
      </c>
      <c r="AA218" s="167" t="str">
        <f ca="1">IF(Table1[[#This Row],[TGL.PENSIUN (usia )]]&lt;&gt;0,TEXT(Table1[[#This Row],[TGL.PENSIUN (usia )]],"yyyy"),"")</f>
        <v>2036</v>
      </c>
      <c r="AB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Row],[JABATAN]],tbl_refJabatan,9,FALSE),"yr","day")-CONVERT(DATEDIF(M218,tglAcuan,"y"),"yr","day"))),(NOW()+(CONVERT(VLOOKUP(Table1[[#This Row],[JABATAN]],tbl_refJabatan,9,FALSE),"yr","day")-CONVERT(DATEDIF(M218,NOW(),"y"),"yr","day")))),"tgl SK salah"),"")</f>
        <v>47540.598911689813</v>
      </c>
      <c r="AC218" s="167" t="str">
        <f ca="1">IF(Table1[[#This Row],[TGL. PENSIUN (jabatan )]]&lt;&gt;0,TEXT(Table1[[#This Row],[TGL. PENSIUN (jabatan )]],"yyyy"),"")</f>
        <v>2030</v>
      </c>
      <c r="AD2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" spans="1:30" s="53" customFormat="1" ht="21.75" customHeight="1" x14ac:dyDescent="0.25">
      <c r="A219" s="43">
        <f t="shared" si="7"/>
        <v>214</v>
      </c>
      <c r="B219" s="44" t="s">
        <v>37</v>
      </c>
      <c r="C219" s="44" t="s">
        <v>452</v>
      </c>
      <c r="D219" s="45" t="s">
        <v>63</v>
      </c>
      <c r="E219" s="59" t="s">
        <v>473</v>
      </c>
      <c r="F219" s="63" t="s">
        <v>41</v>
      </c>
      <c r="G219" s="63" t="s">
        <v>42</v>
      </c>
      <c r="H219" s="71">
        <v>31842</v>
      </c>
      <c r="I219" s="45"/>
      <c r="J219" s="48"/>
      <c r="K219" s="63" t="s">
        <v>43</v>
      </c>
      <c r="L219" s="90" t="s">
        <v>474</v>
      </c>
      <c r="M219" s="71">
        <v>42825</v>
      </c>
      <c r="N219" s="52" t="str">
        <f t="shared" ca="1" si="6"/>
        <v>36 Tahun 11 Bulan 21 hari</v>
      </c>
      <c r="O2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10 Bulan 27 Hari </v>
      </c>
      <c r="P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Row],[JABATAN]],tbl_refJabatan,2,FALSE),"yr","day")-CONVERT(DATEDIF(H219,tglAcuan,"y"),"yr","day"))),(NOW()+(CONVERT(VLOOKUP(Table1[[#This Row],[JABATAN]],tbl_refJabatan,2,FALSE),"yr","day")-CONVERT(DATEDIF(H219,NOW(),"y"),"yr","day")))),"Usia Salah"),"")</f>
        <v>54115.098911689813</v>
      </c>
      <c r="Q219" s="167" t="str">
        <f ca="1">IF(Table1[[#This Row],[TGL. PENSIUN (usia)]]&lt;&gt;0,TEXT(Table1[[#This Row],[TGL. PENSIUN (usia)]],"yyyy"),"")</f>
        <v>2048</v>
      </c>
      <c r="R219" s="166">
        <f ca="1">IF(AND(Table1[[#This Row],[TGL. PENSIUN (usia)]]&lt;&gt;"",Table1[[#This Row],[TGL. PENSIUN (usia)]]&lt;&gt;"USIA SALAH"),IF(tglAcuan&lt;&gt;0,(INT(CONVERT(VLOOKUP(Table1[[#This Row],[JABATAN]],tbl_refJabatan,2,FALSE),"yr","day")-CONVERT(DATEDIF(H219,tglAcuan,"y"),"yr","day"))),(INT(CONVERT(VLOOKUP(Table1[[#This Row],[JABATAN]],tbl_refJabatan,2,FALSE),"yr","day")-CONVERT(DATEDIF(H219,NOW(),"y"),"yr","day")))),"")</f>
        <v>8766</v>
      </c>
      <c r="S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Row],[JABATAN]],tbl_refJabatan,4,FALSE),"yr","day")-CONVERT(DATEDIF(H219,tglAcuan,"y"),"yr","day"))),(NOW()+(CONVERT(VLOOKUP(Table1[[#This Row],[JABATAN]],tbl_refJabatan,4,FALSE),"yr","day")-CONVERT(DATEDIF(H219,NOW(),"y"),"yr","day")))),"Usia Salah"),"")</f>
        <v>39505.098911689813</v>
      </c>
      <c r="T219" s="167" t="str">
        <f ca="1">IF(Table1[[#This Row],[TGL. PENSIUN ( usia )]]&lt;&gt;0,TEXT(Table1[[#This Row],[TGL. PENSIUN ( usia )]],"yyyy"),"")</f>
        <v>2008</v>
      </c>
      <c r="U219" s="166">
        <f ca="1">IF(AND(Table1[[#This Row],[TGL. PENSIUN (usia)]]&lt;&gt;"",Table1[[#This Row],[TGL. PENSIUN (usia)]]&lt;&gt;"USIA SALAH"),IF(tglAcuan&lt;&gt;0,(INT(CONVERT(VLOOKUP(Table1[[#This Row],[JABATAN]],tbl_refJabatan,4,FALSE),"yr","day")-CONVERT(DATEDIF(H219,tglAcuan,"y"),"yr","day"))),(INT(CONVERT(VLOOKUP(Table1[[#This Row],[JABATAN]],tbl_refJabatan,4,FALSE),"yr","day")-CONVERT(DATEDIF(H219,NOW(),"y"),"yr","day")))),"")</f>
        <v>-5844</v>
      </c>
      <c r="V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Row],[JABATAN]],tbl_refJabatan,6,FALSE),"yr","day")-CONVERT(DATEDIF(H219,tglAcuan,"y"),"yr","day"))),(NOW()+(CONVERT(VLOOKUP(Table1[[#This Row],[JABATAN]],tbl_refJabatan,6,FALSE),"yr","day")-CONVERT(DATEDIF(H219,NOW(),"y"),"yr","day")))),"Usia Salah"),"")</f>
        <v>32200.098911689813</v>
      </c>
      <c r="W219" s="167" t="str">
        <f ca="1">IF(Table1[[#This Row],[TGL.PENSIUN (usia)]]&lt;&gt;0,TEXT(Table1[[#This Row],[TGL.PENSIUN (usia)]],"yyyy"),"")</f>
        <v>1988</v>
      </c>
      <c r="X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Row],[JABATAN]],tbl_refJabatan,7,FALSE),"yr","day")-CONVERT(DATEDIF(M219,tglAcuan,"y"),"yr","day"))),(NOW()+(CONVERT(VLOOKUP(Table1[[#This Row],[JABATAN]],tbl_refJabatan,7,FALSE),"yr","day")-CONVERT(DATEDIF(M219,NOW(),"y"),"yr","day")))),"tgl SK salah"),"")</f>
        <v>65072.598911689813</v>
      </c>
      <c r="Y219" s="167" t="str">
        <f ca="1">IF(Table1[[#This Row],[TGL. PENSIUN (jabatan)]]&lt;&gt;0,TEXT(Table1[[#This Row],[TGL. PENSIUN (jabatan)]],"yyyy"),"")</f>
        <v>2078</v>
      </c>
      <c r="Z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Row],[JABATAN]],tbl_refJabatan,8,FALSE),"yr","day")-CONVERT(DATEDIF(H219,tglAcuan,"y"),"yr","day"))),(NOW()+(CONVERT(VLOOKUP(Table1[[#This Row],[JABATAN]],tbl_refJabatan,8,FALSE),"yr","day")-CONVERT(DATEDIF(H219,NOW(),"y"),"yr","day")))),"Usia Salah"),"")</f>
        <v>54115.098911689813</v>
      </c>
      <c r="AA219" s="167" t="str">
        <f ca="1">IF(Table1[[#This Row],[TGL.PENSIUN (usia )]]&lt;&gt;0,TEXT(Table1[[#This Row],[TGL.PENSIUN (usia )]],"yyyy"),"")</f>
        <v>2048</v>
      </c>
      <c r="AB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Row],[JABATAN]],tbl_refJabatan,9,FALSE),"yr","day")-CONVERT(DATEDIF(M219,tglAcuan,"y"),"yr","day"))),(NOW()+(CONVERT(VLOOKUP(Table1[[#This Row],[JABATAN]],tbl_refJabatan,9,FALSE),"yr","day")-CONVERT(DATEDIF(M219,NOW(),"y"),"yr","day")))),"tgl SK salah"),"")</f>
        <v>48636.348911689813</v>
      </c>
      <c r="AC219" s="167" t="str">
        <f ca="1">IF(Table1[[#This Row],[TGL. PENSIUN (jabatan )]]&lt;&gt;0,TEXT(Table1[[#This Row],[TGL. PENSIUN (jabatan )]],"yyyy"),"")</f>
        <v>2033</v>
      </c>
      <c r="AD2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" spans="1:30" s="53" customFormat="1" ht="21.75" customHeight="1" x14ac:dyDescent="0.25">
      <c r="A220" s="43">
        <f t="shared" si="7"/>
        <v>215</v>
      </c>
      <c r="B220" s="44" t="s">
        <v>37</v>
      </c>
      <c r="C220" s="44" t="s">
        <v>452</v>
      </c>
      <c r="D220" s="45" t="s">
        <v>63</v>
      </c>
      <c r="E220" s="59" t="s">
        <v>475</v>
      </c>
      <c r="F220" s="63" t="s">
        <v>41</v>
      </c>
      <c r="G220" s="63" t="s">
        <v>42</v>
      </c>
      <c r="H220" s="71">
        <v>25906</v>
      </c>
      <c r="I220" s="45"/>
      <c r="J220" s="48"/>
      <c r="K220" s="63" t="s">
        <v>43</v>
      </c>
      <c r="L220" s="90" t="s">
        <v>471</v>
      </c>
      <c r="M220" s="71">
        <v>41589</v>
      </c>
      <c r="N220" s="52" t="str">
        <f t="shared" ca="1" si="6"/>
        <v>53 Tahun 2 Bulan 23 hari</v>
      </c>
      <c r="O2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16 Hari </v>
      </c>
      <c r="P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Row],[JABATAN]],tbl_refJabatan,2,FALSE),"yr","day")-CONVERT(DATEDIF(H220,tglAcuan,"y"),"yr","day"))),(NOW()+(CONVERT(VLOOKUP(Table1[[#This Row],[JABATAN]],tbl_refJabatan,2,FALSE),"yr","day")-CONVERT(DATEDIF(H220,NOW(),"y"),"yr","day")))),"Usia Salah"),"")</f>
        <v>47905.848911689813</v>
      </c>
      <c r="Q220" s="167" t="str">
        <f ca="1">IF(Table1[[#This Row],[TGL. PENSIUN (usia)]]&lt;&gt;0,TEXT(Table1[[#This Row],[TGL. PENSIUN (usia)]],"yyyy"),"")</f>
        <v>2031</v>
      </c>
      <c r="R220" s="166">
        <f ca="1">IF(AND(Table1[[#This Row],[TGL. PENSIUN (usia)]]&lt;&gt;"",Table1[[#This Row],[TGL. PENSIUN (usia)]]&lt;&gt;"USIA SALAH"),IF(tglAcuan&lt;&gt;0,(INT(CONVERT(VLOOKUP(Table1[[#This Row],[JABATAN]],tbl_refJabatan,2,FALSE),"yr","day")-CONVERT(DATEDIF(H220,tglAcuan,"y"),"yr","day"))),(INT(CONVERT(VLOOKUP(Table1[[#This Row],[JABATAN]],tbl_refJabatan,2,FALSE),"yr","day")-CONVERT(DATEDIF(H220,NOW(),"y"),"yr","day")))),"")</f>
        <v>2556</v>
      </c>
      <c r="S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Row],[JABATAN]],tbl_refJabatan,4,FALSE),"yr","day")-CONVERT(DATEDIF(H220,tglAcuan,"y"),"yr","day"))),(NOW()+(CONVERT(VLOOKUP(Table1[[#This Row],[JABATAN]],tbl_refJabatan,4,FALSE),"yr","day")-CONVERT(DATEDIF(H220,NOW(),"y"),"yr","day")))),"Usia Salah"),"")</f>
        <v>33295.848911689813</v>
      </c>
      <c r="T220" s="167" t="str">
        <f ca="1">IF(Table1[[#This Row],[TGL. PENSIUN ( usia )]]&lt;&gt;0,TEXT(Table1[[#This Row],[TGL. PENSIUN ( usia )]],"yyyy"),"")</f>
        <v>1991</v>
      </c>
      <c r="U220" s="166">
        <f ca="1">IF(AND(Table1[[#This Row],[TGL. PENSIUN (usia)]]&lt;&gt;"",Table1[[#This Row],[TGL. PENSIUN (usia)]]&lt;&gt;"USIA SALAH"),IF(tglAcuan&lt;&gt;0,(INT(CONVERT(VLOOKUP(Table1[[#This Row],[JABATAN]],tbl_refJabatan,4,FALSE),"yr","day")-CONVERT(DATEDIF(H220,tglAcuan,"y"),"yr","day"))),(INT(CONVERT(VLOOKUP(Table1[[#This Row],[JABATAN]],tbl_refJabatan,4,FALSE),"yr","day")-CONVERT(DATEDIF(H220,NOW(),"y"),"yr","day")))),"")</f>
        <v>-12054</v>
      </c>
      <c r="V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Row],[JABATAN]],tbl_refJabatan,6,FALSE),"yr","day")-CONVERT(DATEDIF(H220,tglAcuan,"y"),"yr","day"))),(NOW()+(CONVERT(VLOOKUP(Table1[[#This Row],[JABATAN]],tbl_refJabatan,6,FALSE),"yr","day")-CONVERT(DATEDIF(H220,NOW(),"y"),"yr","day")))),"Usia Salah"),"")</f>
        <v>25990.848911689813</v>
      </c>
      <c r="W220" s="167" t="str">
        <f ca="1">IF(Table1[[#This Row],[TGL.PENSIUN (usia)]]&lt;&gt;0,TEXT(Table1[[#This Row],[TGL.PENSIUN (usia)]],"yyyy"),"")</f>
        <v>1971</v>
      </c>
      <c r="X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Row],[JABATAN]],tbl_refJabatan,7,FALSE),"yr","day")-CONVERT(DATEDIF(M220,tglAcuan,"y"),"yr","day"))),(NOW()+(CONVERT(VLOOKUP(Table1[[#This Row],[JABATAN]],tbl_refJabatan,7,FALSE),"yr","day")-CONVERT(DATEDIF(M220,NOW(),"y"),"yr","day")))),"tgl SK salah"),"")</f>
        <v>63611.598911689813</v>
      </c>
      <c r="Y220" s="167" t="str">
        <f ca="1">IF(Table1[[#This Row],[TGL. PENSIUN (jabatan)]]&lt;&gt;0,TEXT(Table1[[#This Row],[TGL. PENSIUN (jabatan)]],"yyyy"),"")</f>
        <v>2074</v>
      </c>
      <c r="Z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Row],[JABATAN]],tbl_refJabatan,8,FALSE),"yr","day")-CONVERT(DATEDIF(H220,tglAcuan,"y"),"yr","day"))),(NOW()+(CONVERT(VLOOKUP(Table1[[#This Row],[JABATAN]],tbl_refJabatan,8,FALSE),"yr","day")-CONVERT(DATEDIF(H220,NOW(),"y"),"yr","day")))),"Usia Salah"),"")</f>
        <v>47905.848911689813</v>
      </c>
      <c r="AA220" s="167" t="str">
        <f ca="1">IF(Table1[[#This Row],[TGL.PENSIUN (usia )]]&lt;&gt;0,TEXT(Table1[[#This Row],[TGL.PENSIUN (usia )]],"yyyy"),"")</f>
        <v>2031</v>
      </c>
      <c r="AB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Row],[JABATAN]],tbl_refJabatan,9,FALSE),"yr","day")-CONVERT(DATEDIF(M220,tglAcuan,"y"),"yr","day"))),(NOW()+(CONVERT(VLOOKUP(Table1[[#This Row],[JABATAN]],tbl_refJabatan,9,FALSE),"yr","day")-CONVERT(DATEDIF(M220,NOW(),"y"),"yr","day")))),"tgl SK salah"),"")</f>
        <v>47175.348911689813</v>
      </c>
      <c r="AC220" s="167" t="str">
        <f ca="1">IF(Table1[[#This Row],[TGL. PENSIUN (jabatan )]]&lt;&gt;0,TEXT(Table1[[#This Row],[TGL. PENSIUN (jabatan )]],"yyyy"),"")</f>
        <v>2029</v>
      </c>
      <c r="AD2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" spans="1:30" s="53" customFormat="1" ht="21.75" customHeight="1" x14ac:dyDescent="0.25">
      <c r="A221" s="43">
        <f t="shared" si="7"/>
        <v>216</v>
      </c>
      <c r="B221" s="44" t="s">
        <v>37</v>
      </c>
      <c r="C221" s="44" t="s">
        <v>452</v>
      </c>
      <c r="D221" s="45" t="s">
        <v>63</v>
      </c>
      <c r="E221" s="59" t="s">
        <v>476</v>
      </c>
      <c r="F221" s="63" t="s">
        <v>41</v>
      </c>
      <c r="G221" s="63" t="s">
        <v>42</v>
      </c>
      <c r="H221" s="71">
        <v>24688</v>
      </c>
      <c r="I221" s="45"/>
      <c r="J221" s="48"/>
      <c r="K221" s="63" t="s">
        <v>43</v>
      </c>
      <c r="L221" s="90" t="s">
        <v>471</v>
      </c>
      <c r="M221" s="71">
        <v>41589</v>
      </c>
      <c r="N221" s="52" t="str">
        <f t="shared" ca="1" si="6"/>
        <v>56 Tahun 6 Bulan 23 hari</v>
      </c>
      <c r="O2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16 Hari </v>
      </c>
      <c r="P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Row],[JABATAN]],tbl_refJabatan,2,FALSE),"yr","day")-CONVERT(DATEDIF(H221,tglAcuan,"y"),"yr","day"))),(NOW()+(CONVERT(VLOOKUP(Table1[[#This Row],[JABATAN]],tbl_refJabatan,2,FALSE),"yr","day")-CONVERT(DATEDIF(H221,NOW(),"y"),"yr","day")))),"Usia Salah"),"")</f>
        <v>46810.098911689813</v>
      </c>
      <c r="Q221" s="167" t="str">
        <f ca="1">IF(Table1[[#This Row],[TGL. PENSIUN (usia)]]&lt;&gt;0,TEXT(Table1[[#This Row],[TGL. PENSIUN (usia)]],"yyyy"),"")</f>
        <v>2028</v>
      </c>
      <c r="R221" s="166">
        <f ca="1">IF(AND(Table1[[#This Row],[TGL. PENSIUN (usia)]]&lt;&gt;"",Table1[[#This Row],[TGL. PENSIUN (usia)]]&lt;&gt;"USIA SALAH"),IF(tglAcuan&lt;&gt;0,(INT(CONVERT(VLOOKUP(Table1[[#This Row],[JABATAN]],tbl_refJabatan,2,FALSE),"yr","day")-CONVERT(DATEDIF(H221,tglAcuan,"y"),"yr","day"))),(INT(CONVERT(VLOOKUP(Table1[[#This Row],[JABATAN]],tbl_refJabatan,2,FALSE),"yr","day")-CONVERT(DATEDIF(H221,NOW(),"y"),"yr","day")))),"")</f>
        <v>1461</v>
      </c>
      <c r="S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Row],[JABATAN]],tbl_refJabatan,4,FALSE),"yr","day")-CONVERT(DATEDIF(H221,tglAcuan,"y"),"yr","day"))),(NOW()+(CONVERT(VLOOKUP(Table1[[#This Row],[JABATAN]],tbl_refJabatan,4,FALSE),"yr","day")-CONVERT(DATEDIF(H221,NOW(),"y"),"yr","day")))),"Usia Salah"),"")</f>
        <v>32200.098911689813</v>
      </c>
      <c r="T221" s="167" t="str">
        <f ca="1">IF(Table1[[#This Row],[TGL. PENSIUN ( usia )]]&lt;&gt;0,TEXT(Table1[[#This Row],[TGL. PENSIUN ( usia )]],"yyyy"),"")</f>
        <v>1988</v>
      </c>
      <c r="U221" s="166">
        <f ca="1">IF(AND(Table1[[#This Row],[TGL. PENSIUN (usia)]]&lt;&gt;"",Table1[[#This Row],[TGL. PENSIUN (usia)]]&lt;&gt;"USIA SALAH"),IF(tglAcuan&lt;&gt;0,(INT(CONVERT(VLOOKUP(Table1[[#This Row],[JABATAN]],tbl_refJabatan,4,FALSE),"yr","day")-CONVERT(DATEDIF(H221,tglAcuan,"y"),"yr","day"))),(INT(CONVERT(VLOOKUP(Table1[[#This Row],[JABATAN]],tbl_refJabatan,4,FALSE),"yr","day")-CONVERT(DATEDIF(H221,NOW(),"y"),"yr","day")))),"")</f>
        <v>-13149</v>
      </c>
      <c r="V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Row],[JABATAN]],tbl_refJabatan,6,FALSE),"yr","day")-CONVERT(DATEDIF(H221,tglAcuan,"y"),"yr","day"))),(NOW()+(CONVERT(VLOOKUP(Table1[[#This Row],[JABATAN]],tbl_refJabatan,6,FALSE),"yr","day")-CONVERT(DATEDIF(H221,NOW(),"y"),"yr","day")))),"Usia Salah"),"")</f>
        <v>24895.098911689813</v>
      </c>
      <c r="W221" s="167" t="str">
        <f ca="1">IF(Table1[[#This Row],[TGL.PENSIUN (usia)]]&lt;&gt;0,TEXT(Table1[[#This Row],[TGL.PENSIUN (usia)]],"yyyy"),"")</f>
        <v>1968</v>
      </c>
      <c r="X2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Row],[JABATAN]],tbl_refJabatan,7,FALSE),"yr","day")-CONVERT(DATEDIF(M221,tglAcuan,"y"),"yr","day"))),(NOW()+(CONVERT(VLOOKUP(Table1[[#This Row],[JABATAN]],tbl_refJabatan,7,FALSE),"yr","day")-CONVERT(DATEDIF(M221,NOW(),"y"),"yr","day")))),"tgl SK salah"),"")</f>
        <v>63611.598911689813</v>
      </c>
      <c r="Y221" s="167" t="str">
        <f ca="1">IF(Table1[[#This Row],[TGL. PENSIUN (jabatan)]]&lt;&gt;0,TEXT(Table1[[#This Row],[TGL. PENSIUN (jabatan)]],"yyyy"),"")</f>
        <v>2074</v>
      </c>
      <c r="Z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Row],[JABATAN]],tbl_refJabatan,8,FALSE),"yr","day")-CONVERT(DATEDIF(H221,tglAcuan,"y"),"yr","day"))),(NOW()+(CONVERT(VLOOKUP(Table1[[#This Row],[JABATAN]],tbl_refJabatan,8,FALSE),"yr","day")-CONVERT(DATEDIF(H221,NOW(),"y"),"yr","day")))),"Usia Salah"),"")</f>
        <v>46810.098911689813</v>
      </c>
      <c r="AA221" s="167" t="str">
        <f ca="1">IF(Table1[[#This Row],[TGL.PENSIUN (usia )]]&lt;&gt;0,TEXT(Table1[[#This Row],[TGL.PENSIUN (usia )]],"yyyy"),"")</f>
        <v>2028</v>
      </c>
      <c r="AB2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Row],[JABATAN]],tbl_refJabatan,9,FALSE),"yr","day")-CONVERT(DATEDIF(M221,tglAcuan,"y"),"yr","day"))),(NOW()+(CONVERT(VLOOKUP(Table1[[#This Row],[JABATAN]],tbl_refJabatan,9,FALSE),"yr","day")-CONVERT(DATEDIF(M221,NOW(),"y"),"yr","day")))),"tgl SK salah"),"")</f>
        <v>47175.348911689813</v>
      </c>
      <c r="AC221" s="167" t="str">
        <f ca="1">IF(Table1[[#This Row],[TGL. PENSIUN (jabatan )]]&lt;&gt;0,TEXT(Table1[[#This Row],[TGL. PENSIUN (jabatan )]],"yyyy"),"")</f>
        <v>2029</v>
      </c>
      <c r="AD2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" spans="1:30" s="53" customFormat="1" ht="21.75" customHeight="1" x14ac:dyDescent="0.25">
      <c r="A222" s="43">
        <f t="shared" si="7"/>
        <v>217</v>
      </c>
      <c r="B222" s="44" t="s">
        <v>37</v>
      </c>
      <c r="C222" s="44" t="s">
        <v>452</v>
      </c>
      <c r="D222" s="45" t="s">
        <v>63</v>
      </c>
      <c r="E222" s="59" t="s">
        <v>477</v>
      </c>
      <c r="F222" s="63" t="s">
        <v>41</v>
      </c>
      <c r="G222" s="63" t="s">
        <v>334</v>
      </c>
      <c r="H222" s="71">
        <v>26954</v>
      </c>
      <c r="I222" s="45"/>
      <c r="J222" s="48"/>
      <c r="K222" s="63" t="s">
        <v>43</v>
      </c>
      <c r="L222" s="90" t="s">
        <v>478</v>
      </c>
      <c r="M222" s="71">
        <v>43892</v>
      </c>
      <c r="N222" s="52" t="str">
        <f t="shared" ca="1" si="6"/>
        <v>50 Tahun 4 Bulan 10 hari</v>
      </c>
      <c r="O2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25 Hari </v>
      </c>
      <c r="P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Row],[JABATAN]],tbl_refJabatan,2,FALSE),"yr","day")-CONVERT(DATEDIF(H222,tglAcuan,"y"),"yr","day"))),(NOW()+(CONVERT(VLOOKUP(Table1[[#This Row],[JABATAN]],tbl_refJabatan,2,FALSE),"yr","day")-CONVERT(DATEDIF(H222,NOW(),"y"),"yr","day")))),"Usia Salah"),"")</f>
        <v>49001.598911689813</v>
      </c>
      <c r="Q222" s="167" t="str">
        <f ca="1">IF(Table1[[#This Row],[TGL. PENSIUN (usia)]]&lt;&gt;0,TEXT(Table1[[#This Row],[TGL. PENSIUN (usia)]],"yyyy"),"")</f>
        <v>2034</v>
      </c>
      <c r="R222" s="166">
        <f ca="1">IF(AND(Table1[[#This Row],[TGL. PENSIUN (usia)]]&lt;&gt;"",Table1[[#This Row],[TGL. PENSIUN (usia)]]&lt;&gt;"USIA SALAH"),IF(tglAcuan&lt;&gt;0,(INT(CONVERT(VLOOKUP(Table1[[#This Row],[JABATAN]],tbl_refJabatan,2,FALSE),"yr","day")-CONVERT(DATEDIF(H222,tglAcuan,"y"),"yr","day"))),(INT(CONVERT(VLOOKUP(Table1[[#This Row],[JABATAN]],tbl_refJabatan,2,FALSE),"yr","day")-CONVERT(DATEDIF(H222,NOW(),"y"),"yr","day")))),"")</f>
        <v>3652</v>
      </c>
      <c r="S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Row],[JABATAN]],tbl_refJabatan,4,FALSE),"yr","day")-CONVERT(DATEDIF(H222,tglAcuan,"y"),"yr","day"))),(NOW()+(CONVERT(VLOOKUP(Table1[[#This Row],[JABATAN]],tbl_refJabatan,4,FALSE),"yr","day")-CONVERT(DATEDIF(H222,NOW(),"y"),"yr","day")))),"Usia Salah"),"")</f>
        <v>34391.598911689813</v>
      </c>
      <c r="T222" s="167" t="str">
        <f ca="1">IF(Table1[[#This Row],[TGL. PENSIUN ( usia )]]&lt;&gt;0,TEXT(Table1[[#This Row],[TGL. PENSIUN ( usia )]],"yyyy"),"")</f>
        <v>1994</v>
      </c>
      <c r="U222" s="166">
        <f ca="1">IF(AND(Table1[[#This Row],[TGL. PENSIUN (usia)]]&lt;&gt;"",Table1[[#This Row],[TGL. PENSIUN (usia)]]&lt;&gt;"USIA SALAH"),IF(tglAcuan&lt;&gt;0,(INT(CONVERT(VLOOKUP(Table1[[#This Row],[JABATAN]],tbl_refJabatan,4,FALSE),"yr","day")-CONVERT(DATEDIF(H222,tglAcuan,"y"),"yr","day"))),(INT(CONVERT(VLOOKUP(Table1[[#This Row],[JABATAN]],tbl_refJabatan,4,FALSE),"yr","day")-CONVERT(DATEDIF(H222,NOW(),"y"),"yr","day")))),"")</f>
        <v>-10958</v>
      </c>
      <c r="V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Row],[JABATAN]],tbl_refJabatan,6,FALSE),"yr","day")-CONVERT(DATEDIF(H222,tglAcuan,"y"),"yr","day"))),(NOW()+(CONVERT(VLOOKUP(Table1[[#This Row],[JABATAN]],tbl_refJabatan,6,FALSE),"yr","day")-CONVERT(DATEDIF(H222,NOW(),"y"),"yr","day")))),"Usia Salah"),"")</f>
        <v>27086.598911689813</v>
      </c>
      <c r="W222" s="167" t="str">
        <f ca="1">IF(Table1[[#This Row],[TGL.PENSIUN (usia)]]&lt;&gt;0,TEXT(Table1[[#This Row],[TGL.PENSIUN (usia)]],"yyyy"),"")</f>
        <v>1974</v>
      </c>
      <c r="X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Row],[JABATAN]],tbl_refJabatan,7,FALSE),"yr","day")-CONVERT(DATEDIF(M222,tglAcuan,"y"),"yr","day"))),(NOW()+(CONVERT(VLOOKUP(Table1[[#This Row],[JABATAN]],tbl_refJabatan,7,FALSE),"yr","day")-CONVERT(DATEDIF(M222,NOW(),"y"),"yr","day")))),"tgl SK salah"),"")</f>
        <v>66168.348911689813</v>
      </c>
      <c r="Y222" s="167" t="str">
        <f ca="1">IF(Table1[[#This Row],[TGL. PENSIUN (jabatan)]]&lt;&gt;0,TEXT(Table1[[#This Row],[TGL. PENSIUN (jabatan)]],"yyyy"),"")</f>
        <v>2081</v>
      </c>
      <c r="Z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Row],[JABATAN]],tbl_refJabatan,8,FALSE),"yr","day")-CONVERT(DATEDIF(H222,tglAcuan,"y"),"yr","day"))),(NOW()+(CONVERT(VLOOKUP(Table1[[#This Row],[JABATAN]],tbl_refJabatan,8,FALSE),"yr","day")-CONVERT(DATEDIF(H222,NOW(),"y"),"yr","day")))),"Usia Salah"),"")</f>
        <v>49001.598911689813</v>
      </c>
      <c r="AA222" s="167" t="str">
        <f ca="1">IF(Table1[[#This Row],[TGL.PENSIUN (usia )]]&lt;&gt;0,TEXT(Table1[[#This Row],[TGL.PENSIUN (usia )]],"yyyy"),"")</f>
        <v>2034</v>
      </c>
      <c r="AB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Row],[JABATAN]],tbl_refJabatan,9,FALSE),"yr","day")-CONVERT(DATEDIF(M222,tglAcuan,"y"),"yr","day"))),(NOW()+(CONVERT(VLOOKUP(Table1[[#This Row],[JABATAN]],tbl_refJabatan,9,FALSE),"yr","day")-CONVERT(DATEDIF(M222,NOW(),"y"),"yr","day")))),"tgl SK salah"),"")</f>
        <v>49732.098911689813</v>
      </c>
      <c r="AC222" s="167" t="str">
        <f ca="1">IF(Table1[[#This Row],[TGL. PENSIUN (jabatan )]]&lt;&gt;0,TEXT(Table1[[#This Row],[TGL. PENSIUN (jabatan )]],"yyyy"),"")</f>
        <v>2036</v>
      </c>
      <c r="AD2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" spans="1:30" s="53" customFormat="1" ht="21.75" customHeight="1" x14ac:dyDescent="0.25">
      <c r="A223" s="43">
        <f t="shared" si="7"/>
        <v>218</v>
      </c>
      <c r="B223" s="44" t="s">
        <v>37</v>
      </c>
      <c r="C223" s="44" t="s">
        <v>452</v>
      </c>
      <c r="D223" s="45" t="s">
        <v>63</v>
      </c>
      <c r="E223" s="59" t="s">
        <v>479</v>
      </c>
      <c r="F223" s="63" t="s">
        <v>41</v>
      </c>
      <c r="G223" s="63" t="s">
        <v>42</v>
      </c>
      <c r="H223" s="71">
        <v>26054</v>
      </c>
      <c r="I223" s="45"/>
      <c r="J223" s="48"/>
      <c r="K223" s="63" t="s">
        <v>43</v>
      </c>
      <c r="L223" s="90" t="s">
        <v>220</v>
      </c>
      <c r="M223" s="71">
        <v>43633</v>
      </c>
      <c r="N223" s="52" t="str">
        <f t="shared" ca="1" si="6"/>
        <v>52 Tahun 9 Bulan 26 hari</v>
      </c>
      <c r="O2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10 Hari </v>
      </c>
      <c r="P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Row],[JABATAN]],tbl_refJabatan,2,FALSE),"yr","day")-CONVERT(DATEDIF(H223,tglAcuan,"y"),"yr","day"))),(NOW()+(CONVERT(VLOOKUP(Table1[[#This Row],[JABATAN]],tbl_refJabatan,2,FALSE),"yr","day")-CONVERT(DATEDIF(H223,NOW(),"y"),"yr","day")))),"Usia Salah"),"")</f>
        <v>48271.098911689813</v>
      </c>
      <c r="Q223" s="167" t="str">
        <f ca="1">IF(Table1[[#This Row],[TGL. PENSIUN (usia)]]&lt;&gt;0,TEXT(Table1[[#This Row],[TGL. PENSIUN (usia)]],"yyyy"),"")</f>
        <v>2032</v>
      </c>
      <c r="R223" s="166">
        <f ca="1">IF(AND(Table1[[#This Row],[TGL. PENSIUN (usia)]]&lt;&gt;"",Table1[[#This Row],[TGL. PENSIUN (usia)]]&lt;&gt;"USIA SALAH"),IF(tglAcuan&lt;&gt;0,(INT(CONVERT(VLOOKUP(Table1[[#This Row],[JABATAN]],tbl_refJabatan,2,FALSE),"yr","day")-CONVERT(DATEDIF(H223,tglAcuan,"y"),"yr","day"))),(INT(CONVERT(VLOOKUP(Table1[[#This Row],[JABATAN]],tbl_refJabatan,2,FALSE),"yr","day")-CONVERT(DATEDIF(H223,NOW(),"y"),"yr","day")))),"")</f>
        <v>2922</v>
      </c>
      <c r="S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Row],[JABATAN]],tbl_refJabatan,4,FALSE),"yr","day")-CONVERT(DATEDIF(H223,tglAcuan,"y"),"yr","day"))),(NOW()+(CONVERT(VLOOKUP(Table1[[#This Row],[JABATAN]],tbl_refJabatan,4,FALSE),"yr","day")-CONVERT(DATEDIF(H223,NOW(),"y"),"yr","day")))),"Usia Salah"),"")</f>
        <v>33661.098911689813</v>
      </c>
      <c r="T223" s="167" t="str">
        <f ca="1">IF(Table1[[#This Row],[TGL. PENSIUN ( usia )]]&lt;&gt;0,TEXT(Table1[[#This Row],[TGL. PENSIUN ( usia )]],"yyyy"),"")</f>
        <v>1992</v>
      </c>
      <c r="U223" s="166">
        <f ca="1">IF(AND(Table1[[#This Row],[TGL. PENSIUN (usia)]]&lt;&gt;"",Table1[[#This Row],[TGL. PENSIUN (usia)]]&lt;&gt;"USIA SALAH"),IF(tglAcuan&lt;&gt;0,(INT(CONVERT(VLOOKUP(Table1[[#This Row],[JABATAN]],tbl_refJabatan,4,FALSE),"yr","day")-CONVERT(DATEDIF(H223,tglAcuan,"y"),"yr","day"))),(INT(CONVERT(VLOOKUP(Table1[[#This Row],[JABATAN]],tbl_refJabatan,4,FALSE),"yr","day")-CONVERT(DATEDIF(H223,NOW(),"y"),"yr","day")))),"")</f>
        <v>-11688</v>
      </c>
      <c r="V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Row],[JABATAN]],tbl_refJabatan,6,FALSE),"yr","day")-CONVERT(DATEDIF(H223,tglAcuan,"y"),"yr","day"))),(NOW()+(CONVERT(VLOOKUP(Table1[[#This Row],[JABATAN]],tbl_refJabatan,6,FALSE),"yr","day")-CONVERT(DATEDIF(H223,NOW(),"y"),"yr","day")))),"Usia Salah"),"")</f>
        <v>26356.098911689813</v>
      </c>
      <c r="W223" s="167" t="str">
        <f ca="1">IF(Table1[[#This Row],[TGL.PENSIUN (usia)]]&lt;&gt;0,TEXT(Table1[[#This Row],[TGL.PENSIUN (usia)]],"yyyy"),"")</f>
        <v>1972</v>
      </c>
      <c r="X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Row],[JABATAN]],tbl_refJabatan,7,FALSE),"yr","day")-CONVERT(DATEDIF(M223,tglAcuan,"y"),"yr","day"))),(NOW()+(CONVERT(VLOOKUP(Table1[[#This Row],[JABATAN]],tbl_refJabatan,7,FALSE),"yr","day")-CONVERT(DATEDIF(M223,NOW(),"y"),"yr","day")))),"tgl SK salah"),"")</f>
        <v>65803.098911689813</v>
      </c>
      <c r="Y223" s="167" t="str">
        <f ca="1">IF(Table1[[#This Row],[TGL. PENSIUN (jabatan)]]&lt;&gt;0,TEXT(Table1[[#This Row],[TGL. PENSIUN (jabatan)]],"yyyy"),"")</f>
        <v>2080</v>
      </c>
      <c r="Z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Row],[JABATAN]],tbl_refJabatan,8,FALSE),"yr","day")-CONVERT(DATEDIF(H223,tglAcuan,"y"),"yr","day"))),(NOW()+(CONVERT(VLOOKUP(Table1[[#This Row],[JABATAN]],tbl_refJabatan,8,FALSE),"yr","day")-CONVERT(DATEDIF(H223,NOW(),"y"),"yr","day")))),"Usia Salah"),"")</f>
        <v>48271.098911689813</v>
      </c>
      <c r="AA223" s="167" t="str">
        <f ca="1">IF(Table1[[#This Row],[TGL.PENSIUN (usia )]]&lt;&gt;0,TEXT(Table1[[#This Row],[TGL.PENSIUN (usia )]],"yyyy"),"")</f>
        <v>2032</v>
      </c>
      <c r="AB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Row],[JABATAN]],tbl_refJabatan,9,FALSE),"yr","day")-CONVERT(DATEDIF(M223,tglAcuan,"y"),"yr","day"))),(NOW()+(CONVERT(VLOOKUP(Table1[[#This Row],[JABATAN]],tbl_refJabatan,9,FALSE),"yr","day")-CONVERT(DATEDIF(M223,NOW(),"y"),"yr","day")))),"tgl SK salah"),"")</f>
        <v>49366.848911689813</v>
      </c>
      <c r="AC223" s="167" t="str">
        <f ca="1">IF(Table1[[#This Row],[TGL. PENSIUN (jabatan )]]&lt;&gt;0,TEXT(Table1[[#This Row],[TGL. PENSIUN (jabatan )]],"yyyy"),"")</f>
        <v>2035</v>
      </c>
      <c r="AD2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" spans="1:30" s="53" customFormat="1" ht="21.75" customHeight="1" x14ac:dyDescent="0.25">
      <c r="A224" s="43">
        <f t="shared" si="7"/>
        <v>219</v>
      </c>
      <c r="B224" s="44" t="s">
        <v>37</v>
      </c>
      <c r="C224" s="44" t="s">
        <v>452</v>
      </c>
      <c r="D224" s="45" t="s">
        <v>63</v>
      </c>
      <c r="E224" s="59" t="s">
        <v>480</v>
      </c>
      <c r="F224" s="63" t="s">
        <v>41</v>
      </c>
      <c r="G224" s="63" t="s">
        <v>334</v>
      </c>
      <c r="H224" s="71">
        <v>32384</v>
      </c>
      <c r="I224" s="45"/>
      <c r="J224" s="48"/>
      <c r="K224" s="63" t="s">
        <v>43</v>
      </c>
      <c r="L224" s="90" t="s">
        <v>481</v>
      </c>
      <c r="M224" s="71">
        <v>41979</v>
      </c>
      <c r="N224" s="52" t="str">
        <f t="shared" ca="1" si="6"/>
        <v>35 Tahun 5 Bulan 29 hari</v>
      </c>
      <c r="O2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21 Hari </v>
      </c>
      <c r="P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Row],[JABATAN]],tbl_refJabatan,2,FALSE),"yr","day")-CONVERT(DATEDIF(H224,tglAcuan,"y"),"yr","day"))),(NOW()+(CONVERT(VLOOKUP(Table1[[#This Row],[JABATAN]],tbl_refJabatan,2,FALSE),"yr","day")-CONVERT(DATEDIF(H224,NOW(),"y"),"yr","day")))),"Usia Salah"),"")</f>
        <v>54480.348911689813</v>
      </c>
      <c r="Q224" s="167" t="str">
        <f ca="1">IF(Table1[[#This Row],[TGL. PENSIUN (usia)]]&lt;&gt;0,TEXT(Table1[[#This Row],[TGL. PENSIUN (usia)]],"yyyy"),"")</f>
        <v>2049</v>
      </c>
      <c r="R224" s="166">
        <f ca="1">IF(AND(Table1[[#This Row],[TGL. PENSIUN (usia)]]&lt;&gt;"",Table1[[#This Row],[TGL. PENSIUN (usia)]]&lt;&gt;"USIA SALAH"),IF(tglAcuan&lt;&gt;0,(INT(CONVERT(VLOOKUP(Table1[[#This Row],[JABATAN]],tbl_refJabatan,2,FALSE),"yr","day")-CONVERT(DATEDIF(H224,tglAcuan,"y"),"yr","day"))),(INT(CONVERT(VLOOKUP(Table1[[#This Row],[JABATAN]],tbl_refJabatan,2,FALSE),"yr","day")-CONVERT(DATEDIF(H224,NOW(),"y"),"yr","day")))),"")</f>
        <v>9131</v>
      </c>
      <c r="S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Row],[JABATAN]],tbl_refJabatan,4,FALSE),"yr","day")-CONVERT(DATEDIF(H224,tglAcuan,"y"),"yr","day"))),(NOW()+(CONVERT(VLOOKUP(Table1[[#This Row],[JABATAN]],tbl_refJabatan,4,FALSE),"yr","day")-CONVERT(DATEDIF(H224,NOW(),"y"),"yr","day")))),"Usia Salah"),"")</f>
        <v>39870.348911689813</v>
      </c>
      <c r="T224" s="167" t="str">
        <f ca="1">IF(Table1[[#This Row],[TGL. PENSIUN ( usia )]]&lt;&gt;0,TEXT(Table1[[#This Row],[TGL. PENSIUN ( usia )]],"yyyy"),"")</f>
        <v>2009</v>
      </c>
      <c r="U224" s="166">
        <f ca="1">IF(AND(Table1[[#This Row],[TGL. PENSIUN (usia)]]&lt;&gt;"",Table1[[#This Row],[TGL. PENSIUN (usia)]]&lt;&gt;"USIA SALAH"),IF(tglAcuan&lt;&gt;0,(INT(CONVERT(VLOOKUP(Table1[[#This Row],[JABATAN]],tbl_refJabatan,4,FALSE),"yr","day")-CONVERT(DATEDIF(H224,tglAcuan,"y"),"yr","day"))),(INT(CONVERT(VLOOKUP(Table1[[#This Row],[JABATAN]],tbl_refJabatan,4,FALSE),"yr","day")-CONVERT(DATEDIF(H224,NOW(),"y"),"yr","day")))),"")</f>
        <v>-5479</v>
      </c>
      <c r="V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Row],[JABATAN]],tbl_refJabatan,6,FALSE),"yr","day")-CONVERT(DATEDIF(H224,tglAcuan,"y"),"yr","day"))),(NOW()+(CONVERT(VLOOKUP(Table1[[#This Row],[JABATAN]],tbl_refJabatan,6,FALSE),"yr","day")-CONVERT(DATEDIF(H224,NOW(),"y"),"yr","day")))),"Usia Salah"),"")</f>
        <v>32565.348911689813</v>
      </c>
      <c r="W224" s="167" t="str">
        <f ca="1">IF(Table1[[#This Row],[TGL.PENSIUN (usia)]]&lt;&gt;0,TEXT(Table1[[#This Row],[TGL.PENSIUN (usia)]],"yyyy"),"")</f>
        <v>1989</v>
      </c>
      <c r="X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Row],[JABATAN]],tbl_refJabatan,7,FALSE),"yr","day")-CONVERT(DATEDIF(M224,tglAcuan,"y"),"yr","day"))),(NOW()+(CONVERT(VLOOKUP(Table1[[#This Row],[JABATAN]],tbl_refJabatan,7,FALSE),"yr","day")-CONVERT(DATEDIF(M224,NOW(),"y"),"yr","day")))),"tgl SK salah"),"")</f>
        <v>63976.848911689813</v>
      </c>
      <c r="Y224" s="167" t="str">
        <f ca="1">IF(Table1[[#This Row],[TGL. PENSIUN (jabatan)]]&lt;&gt;0,TEXT(Table1[[#This Row],[TGL. PENSIUN (jabatan)]],"yyyy"),"")</f>
        <v>2075</v>
      </c>
      <c r="Z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Row],[JABATAN]],tbl_refJabatan,8,FALSE),"yr","day")-CONVERT(DATEDIF(H224,tglAcuan,"y"),"yr","day"))),(NOW()+(CONVERT(VLOOKUP(Table1[[#This Row],[JABATAN]],tbl_refJabatan,8,FALSE),"yr","day")-CONVERT(DATEDIF(H224,NOW(),"y"),"yr","day")))),"Usia Salah"),"")</f>
        <v>54480.348911689813</v>
      </c>
      <c r="AA224" s="167" t="str">
        <f ca="1">IF(Table1[[#This Row],[TGL.PENSIUN (usia )]]&lt;&gt;0,TEXT(Table1[[#This Row],[TGL.PENSIUN (usia )]],"yyyy"),"")</f>
        <v>2049</v>
      </c>
      <c r="AB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Row],[JABATAN]],tbl_refJabatan,9,FALSE),"yr","day")-CONVERT(DATEDIF(M224,tglAcuan,"y"),"yr","day"))),(NOW()+(CONVERT(VLOOKUP(Table1[[#This Row],[JABATAN]],tbl_refJabatan,9,FALSE),"yr","day")-CONVERT(DATEDIF(M224,NOW(),"y"),"yr","day")))),"tgl SK salah"),"")</f>
        <v>47540.598911689813</v>
      </c>
      <c r="AC224" s="167" t="str">
        <f ca="1">IF(Table1[[#This Row],[TGL. PENSIUN (jabatan )]]&lt;&gt;0,TEXT(Table1[[#This Row],[TGL. PENSIUN (jabatan )]],"yyyy"),"")</f>
        <v>2030</v>
      </c>
      <c r="AD2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" spans="1:30" s="53" customFormat="1" ht="21.75" customHeight="1" x14ac:dyDescent="0.25">
      <c r="A225" s="43">
        <f t="shared" si="7"/>
        <v>220</v>
      </c>
      <c r="B225" s="44" t="s">
        <v>37</v>
      </c>
      <c r="C225" s="44" t="s">
        <v>452</v>
      </c>
      <c r="D225" s="45" t="s">
        <v>63</v>
      </c>
      <c r="E225" s="59" t="s">
        <v>482</v>
      </c>
      <c r="F225" s="63" t="s">
        <v>41</v>
      </c>
      <c r="G225" s="63" t="s">
        <v>334</v>
      </c>
      <c r="H225" s="71">
        <v>31387</v>
      </c>
      <c r="I225" s="45"/>
      <c r="J225" s="48"/>
      <c r="K225" s="63" t="s">
        <v>43</v>
      </c>
      <c r="L225" s="90" t="s">
        <v>483</v>
      </c>
      <c r="M225" s="71">
        <v>41979</v>
      </c>
      <c r="N225" s="52" t="str">
        <f t="shared" ca="1" si="6"/>
        <v>38 Tahun 2 Bulan 21 hari</v>
      </c>
      <c r="O2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21 Hari </v>
      </c>
      <c r="P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Row],[JABATAN]],tbl_refJabatan,2,FALSE),"yr","day")-CONVERT(DATEDIF(H225,tglAcuan,"y"),"yr","day"))),(NOW()+(CONVERT(VLOOKUP(Table1[[#This Row],[JABATAN]],tbl_refJabatan,2,FALSE),"yr","day")-CONVERT(DATEDIF(H225,NOW(),"y"),"yr","day")))),"Usia Salah"),"")</f>
        <v>53384.598911689813</v>
      </c>
      <c r="Q225" s="167" t="str">
        <f ca="1">IF(Table1[[#This Row],[TGL. PENSIUN (usia)]]&lt;&gt;0,TEXT(Table1[[#This Row],[TGL. PENSIUN (usia)]],"yyyy"),"")</f>
        <v>2046</v>
      </c>
      <c r="R225" s="166">
        <f ca="1">IF(AND(Table1[[#This Row],[TGL. PENSIUN (usia)]]&lt;&gt;"",Table1[[#This Row],[TGL. PENSIUN (usia)]]&lt;&gt;"USIA SALAH"),IF(tglAcuan&lt;&gt;0,(INT(CONVERT(VLOOKUP(Table1[[#This Row],[JABATAN]],tbl_refJabatan,2,FALSE),"yr","day")-CONVERT(DATEDIF(H225,tglAcuan,"y"),"yr","day"))),(INT(CONVERT(VLOOKUP(Table1[[#This Row],[JABATAN]],tbl_refJabatan,2,FALSE),"yr","day")-CONVERT(DATEDIF(H225,NOW(),"y"),"yr","day")))),"")</f>
        <v>8035</v>
      </c>
      <c r="S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Row],[JABATAN]],tbl_refJabatan,4,FALSE),"yr","day")-CONVERT(DATEDIF(H225,tglAcuan,"y"),"yr","day"))),(NOW()+(CONVERT(VLOOKUP(Table1[[#This Row],[JABATAN]],tbl_refJabatan,4,FALSE),"yr","day")-CONVERT(DATEDIF(H225,NOW(),"y"),"yr","day")))),"Usia Salah"),"")</f>
        <v>38774.598911689813</v>
      </c>
      <c r="T225" s="167" t="str">
        <f ca="1">IF(Table1[[#This Row],[TGL. PENSIUN ( usia )]]&lt;&gt;0,TEXT(Table1[[#This Row],[TGL. PENSIUN ( usia )]],"yyyy"),"")</f>
        <v>2006</v>
      </c>
      <c r="U225" s="166">
        <f ca="1">IF(AND(Table1[[#This Row],[TGL. PENSIUN (usia)]]&lt;&gt;"",Table1[[#This Row],[TGL. PENSIUN (usia)]]&lt;&gt;"USIA SALAH"),IF(tglAcuan&lt;&gt;0,(INT(CONVERT(VLOOKUP(Table1[[#This Row],[JABATAN]],tbl_refJabatan,4,FALSE),"yr","day")-CONVERT(DATEDIF(H225,tglAcuan,"y"),"yr","day"))),(INT(CONVERT(VLOOKUP(Table1[[#This Row],[JABATAN]],tbl_refJabatan,4,FALSE),"yr","day")-CONVERT(DATEDIF(H225,NOW(),"y"),"yr","day")))),"")</f>
        <v>-6575</v>
      </c>
      <c r="V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Row],[JABATAN]],tbl_refJabatan,6,FALSE),"yr","day")-CONVERT(DATEDIF(H225,tglAcuan,"y"),"yr","day"))),(NOW()+(CONVERT(VLOOKUP(Table1[[#This Row],[JABATAN]],tbl_refJabatan,6,FALSE),"yr","day")-CONVERT(DATEDIF(H225,NOW(),"y"),"yr","day")))),"Usia Salah"),"")</f>
        <v>31469.598911689813</v>
      </c>
      <c r="W225" s="167" t="str">
        <f ca="1">IF(Table1[[#This Row],[TGL.PENSIUN (usia)]]&lt;&gt;0,TEXT(Table1[[#This Row],[TGL.PENSIUN (usia)]],"yyyy"),"")</f>
        <v>1986</v>
      </c>
      <c r="X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Row],[JABATAN]],tbl_refJabatan,7,FALSE),"yr","day")-CONVERT(DATEDIF(M225,tglAcuan,"y"),"yr","day"))),(NOW()+(CONVERT(VLOOKUP(Table1[[#This Row],[JABATAN]],tbl_refJabatan,7,FALSE),"yr","day")-CONVERT(DATEDIF(M225,NOW(),"y"),"yr","day")))),"tgl SK salah"),"")</f>
        <v>63976.848911689813</v>
      </c>
      <c r="Y225" s="167" t="str">
        <f ca="1">IF(Table1[[#This Row],[TGL. PENSIUN (jabatan)]]&lt;&gt;0,TEXT(Table1[[#This Row],[TGL. PENSIUN (jabatan)]],"yyyy"),"")</f>
        <v>2075</v>
      </c>
      <c r="Z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Row],[JABATAN]],tbl_refJabatan,8,FALSE),"yr","day")-CONVERT(DATEDIF(H225,tglAcuan,"y"),"yr","day"))),(NOW()+(CONVERT(VLOOKUP(Table1[[#This Row],[JABATAN]],tbl_refJabatan,8,FALSE),"yr","day")-CONVERT(DATEDIF(H225,NOW(),"y"),"yr","day")))),"Usia Salah"),"")</f>
        <v>53384.598911689813</v>
      </c>
      <c r="AA225" s="167" t="str">
        <f ca="1">IF(Table1[[#This Row],[TGL.PENSIUN (usia )]]&lt;&gt;0,TEXT(Table1[[#This Row],[TGL.PENSIUN (usia )]],"yyyy"),"")</f>
        <v>2046</v>
      </c>
      <c r="AB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Row],[JABATAN]],tbl_refJabatan,9,FALSE),"yr","day")-CONVERT(DATEDIF(M225,tglAcuan,"y"),"yr","day"))),(NOW()+(CONVERT(VLOOKUP(Table1[[#This Row],[JABATAN]],tbl_refJabatan,9,FALSE),"yr","day")-CONVERT(DATEDIF(M225,NOW(),"y"),"yr","day")))),"tgl SK salah"),"")</f>
        <v>47540.598911689813</v>
      </c>
      <c r="AC225" s="167" t="str">
        <f ca="1">IF(Table1[[#This Row],[TGL. PENSIUN (jabatan )]]&lt;&gt;0,TEXT(Table1[[#This Row],[TGL. PENSIUN (jabatan )]],"yyyy"),"")</f>
        <v>2030</v>
      </c>
      <c r="AD2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" spans="1:30" s="53" customFormat="1" ht="21.75" customHeight="1" x14ac:dyDescent="0.25">
      <c r="A226" s="43">
        <f t="shared" si="7"/>
        <v>221</v>
      </c>
      <c r="B226" s="44" t="s">
        <v>37</v>
      </c>
      <c r="C226" s="44" t="s">
        <v>452</v>
      </c>
      <c r="D226" s="45" t="s">
        <v>63</v>
      </c>
      <c r="E226" s="72" t="s">
        <v>138</v>
      </c>
      <c r="F226" s="43"/>
      <c r="G226" s="46"/>
      <c r="H226" s="47"/>
      <c r="I226" s="45"/>
      <c r="J226" s="48"/>
      <c r="K226" s="74"/>
      <c r="L226" s="74"/>
      <c r="M226" s="80"/>
      <c r="N226" s="52" t="str">
        <f t="shared" ca="1" si="6"/>
        <v>tgl lahir salah/ null</v>
      </c>
      <c r="O2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2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Row],[JABATAN]],tbl_refJabatan,2,FALSE),"yr","day")-CONVERT(DATEDIF(H226,tglAcuan,"y"),"yr","day"))),(NOW()+(CONVERT(VLOOKUP(Table1[[#This Row],[JABATAN]],tbl_refJabatan,2,FALSE),"yr","day")-CONVERT(DATEDIF(H226,NOW(),"y"),"yr","day")))),"Usia Salah"),"")</f>
        <v>Usia Salah</v>
      </c>
      <c r="Q226" s="167" t="str">
        <f ca="1">IF(Table1[[#This Row],[TGL. PENSIUN (usia)]]&lt;&gt;0,TEXT(Table1[[#This Row],[TGL. PENSIUN (usia)]],"yyyy"),"")</f>
        <v>Usia Salah</v>
      </c>
      <c r="R22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Row],[JABATAN]],tbl_refJabatan,2,FALSE),"yr","day")-CONVERT(DATEDIF(H226,tglAcuan,"y"),"yr","day"))),(INT(CONVERT(VLOOKUP(Table1[[#This Row],[JABATAN]],tbl_refJabatan,2,FALSE),"yr","day")-CONVERT(DATEDIF(H226,NOW(),"y"),"yr","day")))),"")</f>
        <v/>
      </c>
      <c r="S22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Row],[JABATAN]],tbl_refJabatan,4,FALSE),"yr","day")-CONVERT(DATEDIF(H226,tglAcuan,"y"),"yr","day"))),(NOW()+(CONVERT(VLOOKUP(Table1[[#This Row],[JABATAN]],tbl_refJabatan,4,FALSE),"yr","day")-CONVERT(DATEDIF(H226,NOW(),"y"),"yr","day")))),"Usia Salah"),"")</f>
        <v>Usia Salah</v>
      </c>
      <c r="T226" s="167" t="str">
        <f ca="1">IF(Table1[[#This Row],[TGL. PENSIUN ( usia )]]&lt;&gt;0,TEXT(Table1[[#This Row],[TGL. PENSIUN ( usia )]],"yyyy"),"")</f>
        <v>Usia Salah</v>
      </c>
      <c r="U22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Row],[JABATAN]],tbl_refJabatan,4,FALSE),"yr","day")-CONVERT(DATEDIF(H226,tglAcuan,"y"),"yr","day"))),(INT(CONVERT(VLOOKUP(Table1[[#This Row],[JABATAN]],tbl_refJabatan,4,FALSE),"yr","day")-CONVERT(DATEDIF(H226,NOW(),"y"),"yr","day")))),"")</f>
        <v/>
      </c>
      <c r="V22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Row],[JABATAN]],tbl_refJabatan,6,FALSE),"yr","day")-CONVERT(DATEDIF(H226,tglAcuan,"y"),"yr","day"))),(NOW()+(CONVERT(VLOOKUP(Table1[[#This Row],[JABATAN]],tbl_refJabatan,6,FALSE),"yr","day")-CONVERT(DATEDIF(H226,NOW(),"y"),"yr","day")))),"Usia Salah"),"")</f>
        <v>Usia Salah</v>
      </c>
      <c r="W226" s="167" t="str">
        <f ca="1">IF(Table1[[#This Row],[TGL.PENSIUN (usia)]]&lt;&gt;0,TEXT(Table1[[#This Row],[TGL.PENSIUN (usia)]],"yyyy"),"")</f>
        <v>Usia Salah</v>
      </c>
      <c r="X22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Row],[JABATAN]],tbl_refJabatan,7,FALSE),"yr","day")-CONVERT(DATEDIF(M226,tglAcuan,"y"),"yr","day"))),(NOW()+(CONVERT(VLOOKUP(Table1[[#This Row],[JABATAN]],tbl_refJabatan,7,FALSE),"yr","day")-CONVERT(DATEDIF(M226,NOW(),"y"),"yr","day")))),"tgl SK salah"),"")</f>
        <v>tgl SK salah</v>
      </c>
      <c r="Y226" s="167" t="str">
        <f ca="1">IF(Table1[[#This Row],[TGL. PENSIUN (jabatan)]]&lt;&gt;0,TEXT(Table1[[#This Row],[TGL. PENSIUN (jabatan)]],"yyyy"),"")</f>
        <v>tgl SK salah</v>
      </c>
      <c r="Z22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Row],[JABATAN]],tbl_refJabatan,8,FALSE),"yr","day")-CONVERT(DATEDIF(H226,tglAcuan,"y"),"yr","day"))),(NOW()+(CONVERT(VLOOKUP(Table1[[#This Row],[JABATAN]],tbl_refJabatan,8,FALSE),"yr","day")-CONVERT(DATEDIF(H226,NOW(),"y"),"yr","day")))),"Usia Salah"),"")</f>
        <v>Usia Salah</v>
      </c>
      <c r="AA226" s="167" t="str">
        <f ca="1">IF(Table1[[#This Row],[TGL.PENSIUN (usia )]]&lt;&gt;0,TEXT(Table1[[#This Row],[TGL.PENSIUN (usia )]],"yyyy"),"")</f>
        <v>Usia Salah</v>
      </c>
      <c r="AB22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Row],[JABATAN]],tbl_refJabatan,9,FALSE),"yr","day")-CONVERT(DATEDIF(M226,tglAcuan,"y"),"yr","day"))),(NOW()+(CONVERT(VLOOKUP(Table1[[#This Row],[JABATAN]],tbl_refJabatan,9,FALSE),"yr","day")-CONVERT(DATEDIF(M226,NOW(),"y"),"yr","day")))),"tgl SK salah"),"")</f>
        <v>tgl SK salah</v>
      </c>
      <c r="AC226" s="167" t="str">
        <f ca="1">IF(Table1[[#This Row],[TGL. PENSIUN (jabatan )]]&lt;&gt;0,TEXT(Table1[[#This Row],[TGL. PENSIUN (jabatan )]],"yyyy"),"")</f>
        <v>tgl SK salah</v>
      </c>
      <c r="AD2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" spans="1:30" s="53" customFormat="1" ht="21.75" customHeight="1" x14ac:dyDescent="0.25">
      <c r="A227" s="43">
        <f t="shared" si="7"/>
        <v>222</v>
      </c>
      <c r="B227" s="44" t="s">
        <v>484</v>
      </c>
      <c r="C227" s="44" t="s">
        <v>485</v>
      </c>
      <c r="D227" s="45" t="s">
        <v>39</v>
      </c>
      <c r="E227" s="59" t="s">
        <v>486</v>
      </c>
      <c r="F227" s="43" t="s">
        <v>41</v>
      </c>
      <c r="G227" s="46" t="s">
        <v>42</v>
      </c>
      <c r="H227" s="67">
        <v>23135</v>
      </c>
      <c r="I227" s="45"/>
      <c r="J227" s="76"/>
      <c r="K227" s="63" t="s">
        <v>56</v>
      </c>
      <c r="L227" s="63" t="s">
        <v>487</v>
      </c>
      <c r="M227" s="67">
        <v>43814</v>
      </c>
      <c r="N227" s="52" t="str">
        <f t="shared" ref="N227:N272" ca="1" si="8">IFERROR(IF(H227&lt;&gt;0,IF(tglAcuan&lt;&gt;0,DATEDIF(H227,tglAcuan,"y")&amp;" Tahun "&amp;DATEDIF(H227,tglAcuan,"ym")&amp;" Bulan "&amp;DATEDIF(H227,tglAcuan,"md")&amp;" hari",DATEDIF(H227,NOW(),"y")&amp;" Tahun "&amp;DATEDIF(H227,NOW(),"ym")&amp;" Bulan "&amp;DATEDIF(H227,NOW(),"md")&amp;" hari"),"tgl lahir salah/ null"),"tgl lahir salah")</f>
        <v>60 Tahun 9 Bulan 23 hari</v>
      </c>
      <c r="O2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12 Hari </v>
      </c>
      <c r="P227" s="167">
        <f>Table1[[#This Row],[TGL SK]]+(60*365)</f>
        <v>65714</v>
      </c>
      <c r="Q227" s="167" t="str">
        <f>IF(Table1[[#This Row],[TGL. PENSIUN (usia)]]&lt;&gt;0,TEXT(Table1[[#This Row],[TGL. PENSIUN (usia)]],"yyyy"),"")</f>
        <v>2079</v>
      </c>
      <c r="R227" s="166">
        <f ca="1">IF(tglAcuan&lt;&gt;0,(INT(CONVERT(VLOOKUP(Table1[[#This Row],[JABATAN]],tbl_refJabatan,2,FALSE),"yr","day")-CONVERT(DATEDIF(H227,tglAcuan,"y"),"yr","day"))),(INT(CONVERT(VLOOKUP(Table1[[#This Row],[JABATAN]],tbl_refJabatan,2,FALSE),"yr","day")-CONVERT(DATEDIF(H227,NOW(),"y"),"yr","day"))))</f>
        <v>-21915</v>
      </c>
      <c r="S227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Row],[JABATAN]],tbl_refJabatan,4,FALSE),"yr","day")-CONVERT(DATEDIF(H227,tglAcuan,"y"),"yr","day"))),(NOW()+(CONVERT(VLOOKUP(Table1[[#This Row],[JABATAN]],tbl_refJabatan,4,FALSE),"yr","day")-CONVERT(DATEDIF(H227,NOW(),"y"),"yr","day")))),"Usia Salah"),"")</f>
        <v>23434.098911689813</v>
      </c>
      <c r="T227" s="167" t="str">
        <f ca="1">IF(Table1[[#This Row],[TGL. PENSIUN ( usia )]]&lt;&gt;0,TEXT(Table1[[#This Row],[TGL. PENSIUN ( usia )]],"yyyy"),"")</f>
        <v>1964</v>
      </c>
      <c r="U227" s="166">
        <f ca="1">IF(AND(Table1[[#This Row],[TGL. PENSIUN (usia)]]&lt;&gt;"",Table1[[#This Row],[TGL. PENSIUN (usia)]]&lt;&gt;"USIA SALAH"),IF(tglAcuan&lt;&gt;0,(INT(CONVERT(VLOOKUP(Table1[[#This Row],[JABATAN]],tbl_refJabatan,4,FALSE),"yr","day")-CONVERT(DATEDIF(H227,tglAcuan,"y"),"yr","day"))),(INT(CONVERT(VLOOKUP(Table1[[#This Row],[JABATAN]],tbl_refJabatan,4,FALSE),"yr","day")-CONVERT(DATEDIF(H227,NOW(),"y"),"yr","day")))),"")</f>
        <v>-21915</v>
      </c>
      <c r="V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Row],[JABATAN]],tbl_refJabatan,6,FALSE),"yr","day")-CONVERT(DATEDIF(H227,tglAcuan,"y"),"yr","day"))),(NOW()+(CONVERT(VLOOKUP(Table1[[#This Row],[JABATAN]],tbl_refJabatan,6,FALSE),"yr","day")-CONVERT(DATEDIF(H227,NOW(),"y"),"yr","day")))),"Usia Salah"),"")</f>
        <v>23434.098911689813</v>
      </c>
      <c r="W227" s="167" t="str">
        <f ca="1">IF(Table1[[#This Row],[TGL.PENSIUN (usia)]]&lt;&gt;0,TEXT(Table1[[#This Row],[TGL.PENSIUN (usia)]],"yyyy"),"")</f>
        <v>1964</v>
      </c>
      <c r="X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Row],[JABATAN]],tbl_refJabatan,7,FALSE),"yr","day")-CONVERT(DATEDIF(M227,tglAcuan,"y"),"yr","day"))),(NOW()+(CONVERT(VLOOKUP(Table1[[#This Row],[JABATAN]],tbl_refJabatan,7,FALSE),"yr","day")-CONVERT(DATEDIF(M227,NOW(),"y"),"yr","day")))),"tgl SK salah"),"")</f>
        <v>43888.098911689813</v>
      </c>
      <c r="Y227" s="167" t="str">
        <f ca="1">IF(Table1[[#This Row],[TGL. PENSIUN (jabatan)]]&lt;&gt;0,TEXT(Table1[[#This Row],[TGL. PENSIUN (jabatan)]],"yyyy"),"")</f>
        <v>2020</v>
      </c>
      <c r="Z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Row],[JABATAN]],tbl_refJabatan,8,FALSE),"yr","day")-CONVERT(DATEDIF(H227,tglAcuan,"y"),"yr","day"))),(NOW()+(CONVERT(VLOOKUP(Table1[[#This Row],[JABATAN]],tbl_refJabatan,8,FALSE),"yr","day")-CONVERT(DATEDIF(H227,NOW(),"y"),"yr","day")))),"Usia Salah"),"")</f>
        <v>23434.098911689813</v>
      </c>
      <c r="AA227" s="167" t="str">
        <f ca="1">IF(Table1[[#This Row],[TGL.PENSIUN (usia )]]&lt;&gt;0,TEXT(Table1[[#This Row],[TGL.PENSIUN (usia )]],"yyyy"),"")</f>
        <v>1964</v>
      </c>
      <c r="AB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Row],[JABATAN]],tbl_refJabatan,9,FALSE),"yr","day")-CONVERT(DATEDIF(M227,tglAcuan,"y"),"yr","day"))),(NOW()+(CONVERT(VLOOKUP(Table1[[#This Row],[JABATAN]],tbl_refJabatan,9,FALSE),"yr","day")-CONVERT(DATEDIF(M227,NOW(),"y"),"yr","day")))),"tgl SK salah"),"")</f>
        <v>43888.098911689813</v>
      </c>
      <c r="AC227" s="167" t="str">
        <f ca="1">IF(Table1[[#This Row],[TGL. PENSIUN (jabatan )]]&lt;&gt;0,TEXT(Table1[[#This Row],[TGL. PENSIUN (jabatan )]],"yyyy"),"")</f>
        <v>2020</v>
      </c>
      <c r="AD2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" spans="1:30" s="53" customFormat="1" ht="21.75" customHeight="1" x14ac:dyDescent="0.25">
      <c r="A228" s="43">
        <f t="shared" si="7"/>
        <v>223</v>
      </c>
      <c r="B228" s="44" t="s">
        <v>484</v>
      </c>
      <c r="C228" s="44" t="s">
        <v>485</v>
      </c>
      <c r="D228" s="72" t="s">
        <v>45</v>
      </c>
      <c r="E228" s="59" t="s">
        <v>211</v>
      </c>
      <c r="F228" s="43" t="s">
        <v>41</v>
      </c>
      <c r="G228" s="46" t="s">
        <v>42</v>
      </c>
      <c r="H228" s="67">
        <v>25420</v>
      </c>
      <c r="I228" s="45"/>
      <c r="J228" s="76"/>
      <c r="K228" s="63" t="s">
        <v>43</v>
      </c>
      <c r="L228" s="63" t="s">
        <v>488</v>
      </c>
      <c r="M228" s="67">
        <v>43626</v>
      </c>
      <c r="N228" s="52" t="str">
        <f t="shared" ca="1" si="8"/>
        <v>54 Tahun 6 Bulan 22 hari</v>
      </c>
      <c r="O2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17 Hari </v>
      </c>
      <c r="P228" s="167">
        <f>Table1[[#This Row],[TGL SK]]+(60*365)</f>
        <v>65526</v>
      </c>
      <c r="Q228" s="167" t="str">
        <f>IF(Table1[[#This Row],[TGL. PENSIUN (usia)]]&lt;&gt;0,TEXT(Table1[[#This Row],[TGL. PENSIUN (usia)]],"yyyy"),"")</f>
        <v>2079</v>
      </c>
      <c r="R228" s="166">
        <f ca="1">IF(tglAcuan&lt;&gt;0,(INT(CONVERT(VLOOKUP(Table1[[#This Row],[JABATAN]],tbl_refJabatan,2,FALSE),"yr","day")-CONVERT(DATEDIF(H228,tglAcuan,"y"),"yr","day"))),(INT(CONVERT(VLOOKUP(Table1[[#This Row],[JABATAN]],tbl_refJabatan,2,FALSE),"yr","day")-CONVERT(DATEDIF(H228,NOW(),"y"),"yr","day"))))</f>
        <v>-19724</v>
      </c>
      <c r="S228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Row],[JABATAN]],tbl_refJabatan,4,FALSE),"yr","day")-CONVERT(DATEDIF(H228,tglAcuan,"y"),"yr","day"))),(NOW()+(CONVERT(VLOOKUP(Table1[[#This Row],[JABATAN]],tbl_refJabatan,4,FALSE),"yr","day")-CONVERT(DATEDIF(H228,NOW(),"y"),"yr","day")))),"Usia Salah"),"")</f>
        <v>25625.598911689813</v>
      </c>
      <c r="T228" s="167" t="str">
        <f ca="1">IF(Table1[[#This Row],[TGL. PENSIUN ( usia )]]&lt;&gt;0,TEXT(Table1[[#This Row],[TGL. PENSIUN ( usia )]],"yyyy"),"")</f>
        <v>1970</v>
      </c>
      <c r="U228" s="166">
        <f ca="1">IF(AND(Table1[[#This Row],[TGL. PENSIUN (usia)]]&lt;&gt;"",Table1[[#This Row],[TGL. PENSIUN (usia)]]&lt;&gt;"USIA SALAH"),IF(tglAcuan&lt;&gt;0,(INT(CONVERT(VLOOKUP(Table1[[#This Row],[JABATAN]],tbl_refJabatan,4,FALSE),"yr","day")-CONVERT(DATEDIF(H228,tglAcuan,"y"),"yr","day"))),(INT(CONVERT(VLOOKUP(Table1[[#This Row],[JABATAN]],tbl_refJabatan,4,FALSE),"yr","day")-CONVERT(DATEDIF(H228,NOW(),"y"),"yr","day")))),"")</f>
        <v>-19724</v>
      </c>
      <c r="V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Row],[JABATAN]],tbl_refJabatan,6,FALSE),"yr","day")-CONVERT(DATEDIF(H228,tglAcuan,"y"),"yr","day"))),(NOW()+(CONVERT(VLOOKUP(Table1[[#This Row],[JABATAN]],tbl_refJabatan,6,FALSE),"yr","day")-CONVERT(DATEDIF(H228,NOW(),"y"),"yr","day")))),"Usia Salah"),"")</f>
        <v>25625.598911689813</v>
      </c>
      <c r="W228" s="167" t="str">
        <f ca="1">IF(Table1[[#This Row],[TGL.PENSIUN (usia)]]&lt;&gt;0,TEXT(Table1[[#This Row],[TGL.PENSIUN (usia)]],"yyyy"),"")</f>
        <v>1970</v>
      </c>
      <c r="X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Row],[JABATAN]],tbl_refJabatan,7,FALSE),"yr","day")-CONVERT(DATEDIF(M228,tglAcuan,"y"),"yr","day"))),(NOW()+(CONVERT(VLOOKUP(Table1[[#This Row],[JABATAN]],tbl_refJabatan,7,FALSE),"yr","day")-CONVERT(DATEDIF(M228,NOW(),"y"),"yr","day")))),"tgl SK salah"),"")</f>
        <v>43888.098911689813</v>
      </c>
      <c r="Y228" s="167" t="str">
        <f ca="1">IF(Table1[[#This Row],[TGL. PENSIUN (jabatan)]]&lt;&gt;0,TEXT(Table1[[#This Row],[TGL. PENSIUN (jabatan)]],"yyyy"),"")</f>
        <v>2020</v>
      </c>
      <c r="Z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Row],[JABATAN]],tbl_refJabatan,8,FALSE),"yr","day")-CONVERT(DATEDIF(H228,tglAcuan,"y"),"yr","day"))),(NOW()+(CONVERT(VLOOKUP(Table1[[#This Row],[JABATAN]],tbl_refJabatan,8,FALSE),"yr","day")-CONVERT(DATEDIF(H228,NOW(),"y"),"yr","day")))),"Usia Salah"),"")</f>
        <v>25625.598911689813</v>
      </c>
      <c r="AA228" s="167" t="str">
        <f ca="1">IF(Table1[[#This Row],[TGL.PENSIUN (usia )]]&lt;&gt;0,TEXT(Table1[[#This Row],[TGL.PENSIUN (usia )]],"yyyy"),"")</f>
        <v>1970</v>
      </c>
      <c r="AB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Row],[JABATAN]],tbl_refJabatan,9,FALSE),"yr","day")-CONVERT(DATEDIF(M228,tglAcuan,"y"),"yr","day"))),(NOW()+(CONVERT(VLOOKUP(Table1[[#This Row],[JABATAN]],tbl_refJabatan,9,FALSE),"yr","day")-CONVERT(DATEDIF(M228,NOW(),"y"),"yr","day")))),"tgl SK salah"),"")</f>
        <v>43888.098911689813</v>
      </c>
      <c r="AC228" s="167" t="str">
        <f ca="1">IF(Table1[[#This Row],[TGL. PENSIUN (jabatan )]]&lt;&gt;0,TEXT(Table1[[#This Row],[TGL. PENSIUN (jabatan )]],"yyyy"),"")</f>
        <v>2020</v>
      </c>
      <c r="AD2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" spans="1:30" s="53" customFormat="1" ht="21.75" customHeight="1" x14ac:dyDescent="0.25">
      <c r="A229" s="43">
        <f t="shared" si="7"/>
        <v>224</v>
      </c>
      <c r="B229" s="44" t="s">
        <v>484</v>
      </c>
      <c r="C229" s="44" t="s">
        <v>485</v>
      </c>
      <c r="D229" s="72" t="s">
        <v>48</v>
      </c>
      <c r="E229" s="59" t="s">
        <v>489</v>
      </c>
      <c r="F229" s="43" t="s">
        <v>41</v>
      </c>
      <c r="G229" s="46" t="s">
        <v>42</v>
      </c>
      <c r="H229" s="67">
        <v>27092</v>
      </c>
      <c r="I229" s="45"/>
      <c r="J229" s="76"/>
      <c r="K229" s="63" t="s">
        <v>43</v>
      </c>
      <c r="L229" s="63" t="s">
        <v>490</v>
      </c>
      <c r="M229" s="67">
        <v>43371</v>
      </c>
      <c r="N229" s="52" t="str">
        <f t="shared" ca="1" si="8"/>
        <v>49 Tahun 11 Bulan 23 hari</v>
      </c>
      <c r="O2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29" s="167">
        <f>Table1[[#This Row],[TGL SK]]+(60*365)</f>
        <v>65271</v>
      </c>
      <c r="Q229" s="167" t="str">
        <f>IF(Table1[[#This Row],[TGL. PENSIUN (usia)]]&lt;&gt;0,TEXT(Table1[[#This Row],[TGL. PENSIUN (usia)]],"yyyy"),"")</f>
        <v>2078</v>
      </c>
      <c r="R229" s="166">
        <f ca="1">IF(tglAcuan&lt;&gt;0,(INT(CONVERT(VLOOKUP(Table1[[#This Row],[JABATAN]],tbl_refJabatan,2,FALSE),"yr","day")-CONVERT(DATEDIF(H229,tglAcuan,"y"),"yr","day"))),(INT(CONVERT(VLOOKUP(Table1[[#This Row],[JABATAN]],tbl_refJabatan,2,FALSE),"yr","day")-CONVERT(DATEDIF(H229,NOW(),"y"),"yr","day"))))</f>
        <v>4017</v>
      </c>
      <c r="S229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Row],[JABATAN]],tbl_refJabatan,4,FALSE),"yr","day")-CONVERT(DATEDIF(H229,tglAcuan,"y"),"yr","day"))),(NOW()+(CONVERT(VLOOKUP(Table1[[#This Row],[JABATAN]],tbl_refJabatan,4,FALSE),"yr","day")-CONVERT(DATEDIF(H229,NOW(),"y"),"yr","day")))),"Usia Salah"),"")</f>
        <v>49366.848911689813</v>
      </c>
      <c r="T229" s="167" t="str">
        <f ca="1">IF(Table1[[#This Row],[TGL. PENSIUN ( usia )]]&lt;&gt;0,TEXT(Table1[[#This Row],[TGL. PENSIUN ( usia )]],"yyyy"),"")</f>
        <v>2035</v>
      </c>
      <c r="U229" s="166">
        <f ca="1">IF(AND(Table1[[#This Row],[TGL. PENSIUN (usia)]]&lt;&gt;"",Table1[[#This Row],[TGL. PENSIUN (usia)]]&lt;&gt;"USIA SALAH"),IF(tglAcuan&lt;&gt;0,(INT(CONVERT(VLOOKUP(Table1[[#This Row],[JABATAN]],tbl_refJabatan,4,FALSE),"yr","day")-CONVERT(DATEDIF(H229,tglAcuan,"y"),"yr","day"))),(INT(CONVERT(VLOOKUP(Table1[[#This Row],[JABATAN]],tbl_refJabatan,4,FALSE),"yr","day")-CONVERT(DATEDIF(H229,NOW(),"y"),"yr","day")))),"")</f>
        <v>4017</v>
      </c>
      <c r="V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Row],[JABATAN]],tbl_refJabatan,6,FALSE),"yr","day")-CONVERT(DATEDIF(H229,tglAcuan,"y"),"yr","day"))),(NOW()+(CONVERT(VLOOKUP(Table1[[#This Row],[JABATAN]],tbl_refJabatan,6,FALSE),"yr","day")-CONVERT(DATEDIF(H229,NOW(),"y"),"yr","day")))),"Usia Salah"),"")</f>
        <v>47905.848911689813</v>
      </c>
      <c r="W229" s="167" t="str">
        <f ca="1">IF(Table1[[#This Row],[TGL.PENSIUN (usia)]]&lt;&gt;0,TEXT(Table1[[#This Row],[TGL.PENSIUN (usia)]],"yyyy"),"")</f>
        <v>2031</v>
      </c>
      <c r="X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Row],[JABATAN]],tbl_refJabatan,7,FALSE),"yr","day")-CONVERT(DATEDIF(M229,tglAcuan,"y"),"yr","day"))),(NOW()+(CONVERT(VLOOKUP(Table1[[#This Row],[JABATAN]],tbl_refJabatan,7,FALSE),"yr","day")-CONVERT(DATEDIF(M229,NOW(),"y"),"yr","day")))),"tgl SK salah"),"")</f>
        <v>50827.848911689813</v>
      </c>
      <c r="Y229" s="167" t="str">
        <f ca="1">IF(Table1[[#This Row],[TGL. PENSIUN (jabatan)]]&lt;&gt;0,TEXT(Table1[[#This Row],[TGL. PENSIUN (jabatan)]],"yyyy"),"")</f>
        <v>2039</v>
      </c>
      <c r="Z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Row],[JABATAN]],tbl_refJabatan,8,FALSE),"yr","day")-CONVERT(DATEDIF(H229,tglAcuan,"y"),"yr","day"))),(NOW()+(CONVERT(VLOOKUP(Table1[[#This Row],[JABATAN]],tbl_refJabatan,8,FALSE),"yr","day")-CONVERT(DATEDIF(H229,NOW(),"y"),"yr","day")))),"Usia Salah"),"")</f>
        <v>47905.848911689813</v>
      </c>
      <c r="AA229" s="167" t="str">
        <f ca="1">IF(Table1[[#This Row],[TGL.PENSIUN (usia )]]&lt;&gt;0,TEXT(Table1[[#This Row],[TGL.PENSIUN (usia )]],"yyyy"),"")</f>
        <v>2031</v>
      </c>
      <c r="AB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Row],[JABATAN]],tbl_refJabatan,9,FALSE),"yr","day")-CONVERT(DATEDIF(M229,tglAcuan,"y"),"yr","day"))),(NOW()+(CONVERT(VLOOKUP(Table1[[#This Row],[JABATAN]],tbl_refJabatan,9,FALSE),"yr","day")-CONVERT(DATEDIF(M229,NOW(),"y"),"yr","day")))),"tgl SK salah"),"")</f>
        <v>50827.848911689813</v>
      </c>
      <c r="AC229" s="167" t="str">
        <f ca="1">IF(Table1[[#This Row],[TGL. PENSIUN (jabatan )]]&lt;&gt;0,TEXT(Table1[[#This Row],[TGL. PENSIUN (jabatan )]],"yyyy"),"")</f>
        <v>2039</v>
      </c>
      <c r="AD2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" spans="1:30" s="53" customFormat="1" ht="21.75" customHeight="1" x14ac:dyDescent="0.25">
      <c r="A230" s="43">
        <f t="shared" si="7"/>
        <v>225</v>
      </c>
      <c r="B230" s="44" t="s">
        <v>484</v>
      </c>
      <c r="C230" s="44" t="s">
        <v>485</v>
      </c>
      <c r="D230" s="72" t="s">
        <v>52</v>
      </c>
      <c r="E230" s="59" t="s">
        <v>491</v>
      </c>
      <c r="F230" s="43" t="s">
        <v>41</v>
      </c>
      <c r="G230" s="46" t="s">
        <v>42</v>
      </c>
      <c r="H230" s="67">
        <v>26403</v>
      </c>
      <c r="I230" s="45"/>
      <c r="J230" s="76"/>
      <c r="K230" s="63" t="s">
        <v>93</v>
      </c>
      <c r="L230" s="63" t="s">
        <v>492</v>
      </c>
      <c r="M230" s="67">
        <v>43371</v>
      </c>
      <c r="N230" s="52" t="str">
        <f t="shared" ca="1" si="8"/>
        <v>51 Tahun 10 Bulan 13 hari</v>
      </c>
      <c r="O2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0" s="167">
        <f>Table1[[#This Row],[TGL SK]]+(60*365)</f>
        <v>65271</v>
      </c>
      <c r="Q230" s="167" t="str">
        <f>IF(Table1[[#This Row],[TGL. PENSIUN (usia)]]&lt;&gt;0,TEXT(Table1[[#This Row],[TGL. PENSIUN (usia)]],"yyyy"),"")</f>
        <v>2078</v>
      </c>
      <c r="R230" s="166">
        <f ca="1">IF(tglAcuan&lt;&gt;0,(INT(CONVERT(VLOOKUP(Table1[[#This Row],[JABATAN]],tbl_refJabatan,2,FALSE),"yr","day")-CONVERT(DATEDIF(H230,tglAcuan,"y"),"yr","day"))),(INT(CONVERT(VLOOKUP(Table1[[#This Row],[JABATAN]],tbl_refJabatan,2,FALSE),"yr","day")-CONVERT(DATEDIF(H230,NOW(),"y"),"yr","day"))))</f>
        <v>3287</v>
      </c>
      <c r="S230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Row],[JABATAN]],tbl_refJabatan,4,FALSE),"yr","day")-CONVERT(DATEDIF(H230,tglAcuan,"y"),"yr","day"))),(NOW()+(CONVERT(VLOOKUP(Table1[[#This Row],[JABATAN]],tbl_refJabatan,4,FALSE),"yr","day")-CONVERT(DATEDIF(H230,NOW(),"y"),"yr","day")))),"Usia Salah"),"")</f>
        <v>48636.348911689813</v>
      </c>
      <c r="T230" s="167" t="str">
        <f ca="1">IF(Table1[[#This Row],[TGL. PENSIUN ( usia )]]&lt;&gt;0,TEXT(Table1[[#This Row],[TGL. PENSIUN ( usia )]],"yyyy"),"")</f>
        <v>2033</v>
      </c>
      <c r="U230" s="166">
        <f ca="1">IF(AND(Table1[[#This Row],[TGL. PENSIUN (usia)]]&lt;&gt;"",Table1[[#This Row],[TGL. PENSIUN (usia)]]&lt;&gt;"USIA SALAH"),IF(tglAcuan&lt;&gt;0,(INT(CONVERT(VLOOKUP(Table1[[#This Row],[JABATAN]],tbl_refJabatan,4,FALSE),"yr","day")-CONVERT(DATEDIF(H230,tglAcuan,"y"),"yr","day"))),(INT(CONVERT(VLOOKUP(Table1[[#This Row],[JABATAN]],tbl_refJabatan,4,FALSE),"yr","day")-CONVERT(DATEDIF(H230,NOW(),"y"),"yr","day")))),"")</f>
        <v>3287</v>
      </c>
      <c r="V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Row],[JABATAN]],tbl_refJabatan,6,FALSE),"yr","day")-CONVERT(DATEDIF(H230,tglAcuan,"y"),"yr","day"))),(NOW()+(CONVERT(VLOOKUP(Table1[[#This Row],[JABATAN]],tbl_refJabatan,6,FALSE),"yr","day")-CONVERT(DATEDIF(H230,NOW(),"y"),"yr","day")))),"Usia Salah"),"")</f>
        <v>47175.348911689813</v>
      </c>
      <c r="W230" s="167" t="str">
        <f ca="1">IF(Table1[[#This Row],[TGL.PENSIUN (usia)]]&lt;&gt;0,TEXT(Table1[[#This Row],[TGL.PENSIUN (usia)]],"yyyy"),"")</f>
        <v>2029</v>
      </c>
      <c r="X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Row],[JABATAN]],tbl_refJabatan,7,FALSE),"yr","day")-CONVERT(DATEDIF(M230,tglAcuan,"y"),"yr","day"))),(NOW()+(CONVERT(VLOOKUP(Table1[[#This Row],[JABATAN]],tbl_refJabatan,7,FALSE),"yr","day")-CONVERT(DATEDIF(M230,NOW(),"y"),"yr","day")))),"tgl SK salah"),"")</f>
        <v>50827.848911689813</v>
      </c>
      <c r="Y230" s="167" t="str">
        <f ca="1">IF(Table1[[#This Row],[TGL. PENSIUN (jabatan)]]&lt;&gt;0,TEXT(Table1[[#This Row],[TGL. PENSIUN (jabatan)]],"yyyy"),"")</f>
        <v>2039</v>
      </c>
      <c r="Z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Row],[JABATAN]],tbl_refJabatan,8,FALSE),"yr","day")-CONVERT(DATEDIF(H230,tglAcuan,"y"),"yr","day"))),(NOW()+(CONVERT(VLOOKUP(Table1[[#This Row],[JABATAN]],tbl_refJabatan,8,FALSE),"yr","day")-CONVERT(DATEDIF(H230,NOW(),"y"),"yr","day")))),"Usia Salah"),"")</f>
        <v>47175.348911689813</v>
      </c>
      <c r="AA230" s="167" t="str">
        <f ca="1">IF(Table1[[#This Row],[TGL.PENSIUN (usia )]]&lt;&gt;0,TEXT(Table1[[#This Row],[TGL.PENSIUN (usia )]],"yyyy"),"")</f>
        <v>2029</v>
      </c>
      <c r="AB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Row],[JABATAN]],tbl_refJabatan,9,FALSE),"yr","day")-CONVERT(DATEDIF(M230,tglAcuan,"y"),"yr","day"))),(NOW()+(CONVERT(VLOOKUP(Table1[[#This Row],[JABATAN]],tbl_refJabatan,9,FALSE),"yr","day")-CONVERT(DATEDIF(M230,NOW(),"y"),"yr","day")))),"tgl SK salah"),"")</f>
        <v>50827.848911689813</v>
      </c>
      <c r="AC230" s="167" t="str">
        <f ca="1">IF(Table1[[#This Row],[TGL. PENSIUN (jabatan )]]&lt;&gt;0,TEXT(Table1[[#This Row],[TGL. PENSIUN (jabatan )]],"yyyy"),"")</f>
        <v>2039</v>
      </c>
      <c r="AD2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" spans="1:30" s="53" customFormat="1" ht="21.75" customHeight="1" x14ac:dyDescent="0.25">
      <c r="A231" s="57">
        <f t="shared" si="7"/>
        <v>226</v>
      </c>
      <c r="B231" s="55" t="s">
        <v>484</v>
      </c>
      <c r="C231" s="55" t="s">
        <v>485</v>
      </c>
      <c r="D231" s="97" t="s">
        <v>54</v>
      </c>
      <c r="E231" s="98" t="s">
        <v>493</v>
      </c>
      <c r="F231" s="57" t="s">
        <v>41</v>
      </c>
      <c r="G231" s="58" t="s">
        <v>42</v>
      </c>
      <c r="H231" s="67">
        <v>25238</v>
      </c>
      <c r="I231" s="45"/>
      <c r="J231" s="76"/>
      <c r="K231" s="63" t="s">
        <v>43</v>
      </c>
      <c r="L231" s="63" t="s">
        <v>494</v>
      </c>
      <c r="M231" s="67">
        <v>45301</v>
      </c>
      <c r="N231" s="52" t="str">
        <f t="shared" ca="1" si="8"/>
        <v>55 Tahun 0 Bulan 23 hari</v>
      </c>
      <c r="O2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17 Hari </v>
      </c>
      <c r="P231" s="167">
        <f>Table1[[#This Row],[TGL SK]]+(60*365)</f>
        <v>67201</v>
      </c>
      <c r="Q231" s="167" t="str">
        <f>IF(Table1[[#This Row],[TGL. PENSIUN (usia)]]&lt;&gt;0,TEXT(Table1[[#This Row],[TGL. PENSIUN (usia)]],"yyyy"),"")</f>
        <v>2083</v>
      </c>
      <c r="R231" s="166">
        <f ca="1">IF(tglAcuan&lt;&gt;0,(INT(CONVERT(VLOOKUP(Table1[[#This Row],[JABATAN]],tbl_refJabatan,2,FALSE),"yr","day")-CONVERT(DATEDIF(H231,tglAcuan,"y"),"yr","day"))),(INT(CONVERT(VLOOKUP(Table1[[#This Row],[JABATAN]],tbl_refJabatan,2,FALSE),"yr","day")-CONVERT(DATEDIF(H231,NOW(),"y"),"yr","day"))))</f>
        <v>1826</v>
      </c>
      <c r="S231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Row],[JABATAN]],tbl_refJabatan,4,FALSE),"yr","day")-CONVERT(DATEDIF(H231,tglAcuan,"y"),"yr","day"))),(NOW()+(CONVERT(VLOOKUP(Table1[[#This Row],[JABATAN]],tbl_refJabatan,4,FALSE),"yr","day")-CONVERT(DATEDIF(H231,NOW(),"y"),"yr","day")))),"Usia Salah"),"")</f>
        <v>47175.348911689813</v>
      </c>
      <c r="T231" s="167" t="str">
        <f ca="1">IF(Table1[[#This Row],[TGL. PENSIUN ( usia )]]&lt;&gt;0,TEXT(Table1[[#This Row],[TGL. PENSIUN ( usia )]],"yyyy"),"")</f>
        <v>2029</v>
      </c>
      <c r="U231" s="166">
        <f ca="1">IF(AND(Table1[[#This Row],[TGL. PENSIUN (usia)]]&lt;&gt;"",Table1[[#This Row],[TGL. PENSIUN (usia)]]&lt;&gt;"USIA SALAH"),IF(tglAcuan&lt;&gt;0,(INT(CONVERT(VLOOKUP(Table1[[#This Row],[JABATAN]],tbl_refJabatan,4,FALSE),"yr","day")-CONVERT(DATEDIF(H231,tglAcuan,"y"),"yr","day"))),(INT(CONVERT(VLOOKUP(Table1[[#This Row],[JABATAN]],tbl_refJabatan,4,FALSE),"yr","day")-CONVERT(DATEDIF(H231,NOW(),"y"),"yr","day")))),"")</f>
        <v>1826</v>
      </c>
      <c r="V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Row],[JABATAN]],tbl_refJabatan,6,FALSE),"yr","day")-CONVERT(DATEDIF(H231,tglAcuan,"y"),"yr","day"))),(NOW()+(CONVERT(VLOOKUP(Table1[[#This Row],[JABATAN]],tbl_refJabatan,6,FALSE),"yr","day")-CONVERT(DATEDIF(H231,NOW(),"y"),"yr","day")))),"Usia Salah"),"")</f>
        <v>45714.348911689813</v>
      </c>
      <c r="W231" s="167" t="str">
        <f ca="1">IF(Table1[[#This Row],[TGL.PENSIUN (usia)]]&lt;&gt;0,TEXT(Table1[[#This Row],[TGL.PENSIUN (usia)]],"yyyy"),"")</f>
        <v>2025</v>
      </c>
      <c r="X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Row],[JABATAN]],tbl_refJabatan,7,FALSE),"yr","day")-CONVERT(DATEDIF(M231,tglAcuan,"y"),"yr","day"))),(NOW()+(CONVERT(VLOOKUP(Table1[[#This Row],[JABATAN]],tbl_refJabatan,7,FALSE),"yr","day")-CONVERT(DATEDIF(M231,NOW(),"y"),"yr","day")))),"tgl SK salah"),"")</f>
        <v>52654.098911689813</v>
      </c>
      <c r="Y231" s="167" t="str">
        <f ca="1">IF(Table1[[#This Row],[TGL. PENSIUN (jabatan)]]&lt;&gt;0,TEXT(Table1[[#This Row],[TGL. PENSIUN (jabatan)]],"yyyy"),"")</f>
        <v>2044</v>
      </c>
      <c r="Z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Row],[JABATAN]],tbl_refJabatan,8,FALSE),"yr","day")-CONVERT(DATEDIF(H231,tglAcuan,"y"),"yr","day"))),(NOW()+(CONVERT(VLOOKUP(Table1[[#This Row],[JABATAN]],tbl_refJabatan,8,FALSE),"yr","day")-CONVERT(DATEDIF(H231,NOW(),"y"),"yr","day")))),"Usia Salah"),"")</f>
        <v>45714.348911689813</v>
      </c>
      <c r="AA231" s="167" t="str">
        <f ca="1">IF(Table1[[#This Row],[TGL.PENSIUN (usia )]]&lt;&gt;0,TEXT(Table1[[#This Row],[TGL.PENSIUN (usia )]],"yyyy"),"")</f>
        <v>2025</v>
      </c>
      <c r="AB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Row],[JABATAN]],tbl_refJabatan,9,FALSE),"yr","day")-CONVERT(DATEDIF(M231,tglAcuan,"y"),"yr","day"))),(NOW()+(CONVERT(VLOOKUP(Table1[[#This Row],[JABATAN]],tbl_refJabatan,9,FALSE),"yr","day")-CONVERT(DATEDIF(M231,NOW(),"y"),"yr","day")))),"tgl SK salah"),"")</f>
        <v>52654.098911689813</v>
      </c>
      <c r="AC231" s="167" t="str">
        <f ca="1">IF(Table1[[#This Row],[TGL. PENSIUN (jabatan )]]&lt;&gt;0,TEXT(Table1[[#This Row],[TGL. PENSIUN (jabatan )]],"yyyy"),"")</f>
        <v>2044</v>
      </c>
      <c r="AD2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" spans="1:30" s="53" customFormat="1" ht="21.75" customHeight="1" x14ac:dyDescent="0.25">
      <c r="A232" s="43">
        <f t="shared" si="7"/>
        <v>227</v>
      </c>
      <c r="B232" s="44" t="s">
        <v>484</v>
      </c>
      <c r="C232" s="44" t="s">
        <v>485</v>
      </c>
      <c r="D232" s="72" t="s">
        <v>57</v>
      </c>
      <c r="E232" s="59" t="s">
        <v>138</v>
      </c>
      <c r="F232" s="43"/>
      <c r="G232" s="46"/>
      <c r="H232" s="67"/>
      <c r="I232" s="45"/>
      <c r="J232" s="76"/>
      <c r="K232" s="63"/>
      <c r="L232" s="63"/>
      <c r="M232" s="67">
        <v>43496</v>
      </c>
      <c r="N232" s="52" t="str">
        <f t="shared" ca="1" si="8"/>
        <v>tgl lahir salah/ null</v>
      </c>
      <c r="O2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27 Hari </v>
      </c>
      <c r="P232" s="167">
        <f>Table1[[#This Row],[TGL SK]]+(60*365)</f>
        <v>65396</v>
      </c>
      <c r="Q232" s="167" t="str">
        <f>IF(Table1[[#This Row],[TGL. PENSIUN (usia)]]&lt;&gt;0,TEXT(Table1[[#This Row],[TGL. PENSIUN (usia)]],"yyyy"),"")</f>
        <v>2079</v>
      </c>
      <c r="R232" s="166">
        <f ca="1">IF(tglAcuan&lt;&gt;0,(INT(CONVERT(VLOOKUP(Table1[[#This Row],[JABATAN]],tbl_refJabatan,2,FALSE),"yr","day")-CONVERT(DATEDIF(H232,tglAcuan,"y"),"yr","day"))),(INT(CONVERT(VLOOKUP(Table1[[#This Row],[JABATAN]],tbl_refJabatan,2,FALSE),"yr","day")-CONVERT(DATEDIF(H232,NOW(),"y"),"yr","day"))))</f>
        <v>-23376</v>
      </c>
      <c r="S232" s="168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Row],[JABATAN]],tbl_refJabatan,4,FALSE),"yr","day")-CONVERT(DATEDIF(H232,tglAcuan,"y"),"yr","day"))),(NOW()+(CONVERT(VLOOKUP(Table1[[#This Row],[JABATAN]],tbl_refJabatan,4,FALSE),"yr","day")-CONVERT(DATEDIF(H232,NOW(),"y"),"yr","day")))),"Usia Salah"),"")</f>
        <v>Usia Salah</v>
      </c>
      <c r="T232" s="167" t="str">
        <f ca="1">IF(Table1[[#This Row],[TGL. PENSIUN ( usia )]]&lt;&gt;0,TEXT(Table1[[#This Row],[TGL. PENSIUN ( usia )]],"yyyy"),"")</f>
        <v>Usia Salah</v>
      </c>
      <c r="U232" s="166">
        <f ca="1">IF(AND(Table1[[#This Row],[TGL. PENSIUN (usia)]]&lt;&gt;"",Table1[[#This Row],[TGL. PENSIUN (usia)]]&lt;&gt;"USIA SALAH"),IF(tglAcuan&lt;&gt;0,(INT(CONVERT(VLOOKUP(Table1[[#This Row],[JABATAN]],tbl_refJabatan,4,FALSE),"yr","day")-CONVERT(DATEDIF(H232,tglAcuan,"y"),"yr","day"))),(INT(CONVERT(VLOOKUP(Table1[[#This Row],[JABATAN]],tbl_refJabatan,4,FALSE),"yr","day")-CONVERT(DATEDIF(H232,NOW(),"y"),"yr","day")))),"")</f>
        <v>-23376</v>
      </c>
      <c r="V23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Row],[JABATAN]],tbl_refJabatan,6,FALSE),"yr","day")-CONVERT(DATEDIF(H232,tglAcuan,"y"),"yr","day"))),(NOW()+(CONVERT(VLOOKUP(Table1[[#This Row],[JABATAN]],tbl_refJabatan,6,FALSE),"yr","day")-CONVERT(DATEDIF(H232,NOW(),"y"),"yr","day")))),"Usia Salah"),"")</f>
        <v>Usia Salah</v>
      </c>
      <c r="W232" s="167" t="str">
        <f ca="1">IF(Table1[[#This Row],[TGL.PENSIUN (usia)]]&lt;&gt;0,TEXT(Table1[[#This Row],[TGL.PENSIUN (usia)]],"yyyy"),"")</f>
        <v>Usia Salah</v>
      </c>
      <c r="X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Row],[JABATAN]],tbl_refJabatan,7,FALSE),"yr","day")-CONVERT(DATEDIF(M232,tglAcuan,"y"),"yr","day"))),(NOW()+(CONVERT(VLOOKUP(Table1[[#This Row],[JABATAN]],tbl_refJabatan,7,FALSE),"yr","day")-CONVERT(DATEDIF(M232,NOW(),"y"),"yr","day")))),"tgl SK salah"),"")</f>
        <v>50827.848911689813</v>
      </c>
      <c r="Y232" s="167" t="str">
        <f ca="1">IF(Table1[[#This Row],[TGL. PENSIUN (jabatan)]]&lt;&gt;0,TEXT(Table1[[#This Row],[TGL. PENSIUN (jabatan)]],"yyyy"),"")</f>
        <v>2039</v>
      </c>
      <c r="Z23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Row],[JABATAN]],tbl_refJabatan,8,FALSE),"yr","day")-CONVERT(DATEDIF(H232,tglAcuan,"y"),"yr","day"))),(NOW()+(CONVERT(VLOOKUP(Table1[[#This Row],[JABATAN]],tbl_refJabatan,8,FALSE),"yr","day")-CONVERT(DATEDIF(H232,NOW(),"y"),"yr","day")))),"Usia Salah"),"")</f>
        <v>Usia Salah</v>
      </c>
      <c r="AA232" s="167" t="str">
        <f ca="1">IF(Table1[[#This Row],[TGL.PENSIUN (usia )]]&lt;&gt;0,TEXT(Table1[[#This Row],[TGL.PENSIUN (usia )]],"yyyy"),"")</f>
        <v>Usia Salah</v>
      </c>
      <c r="AB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Row],[JABATAN]],tbl_refJabatan,9,FALSE),"yr","day")-CONVERT(DATEDIF(M232,tglAcuan,"y"),"yr","day"))),(NOW()+(CONVERT(VLOOKUP(Table1[[#This Row],[JABATAN]],tbl_refJabatan,9,FALSE),"yr","day")-CONVERT(DATEDIF(M232,NOW(),"y"),"yr","day")))),"tgl SK salah"),"")</f>
        <v>50827.848911689813</v>
      </c>
      <c r="AC232" s="167" t="str">
        <f ca="1">IF(Table1[[#This Row],[TGL. PENSIUN (jabatan )]]&lt;&gt;0,TEXT(Table1[[#This Row],[TGL. PENSIUN (jabatan )]],"yyyy"),"")</f>
        <v>2039</v>
      </c>
      <c r="AD2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" spans="1:30" s="53" customFormat="1" ht="21.75" customHeight="1" x14ac:dyDescent="0.25">
      <c r="A233" s="43">
        <f t="shared" si="7"/>
        <v>228</v>
      </c>
      <c r="B233" s="44" t="s">
        <v>484</v>
      </c>
      <c r="C233" s="44" t="s">
        <v>485</v>
      </c>
      <c r="D233" s="72" t="s">
        <v>59</v>
      </c>
      <c r="E233" s="59" t="s">
        <v>495</v>
      </c>
      <c r="F233" s="43" t="s">
        <v>41</v>
      </c>
      <c r="G233" s="46" t="s">
        <v>42</v>
      </c>
      <c r="H233" s="67">
        <v>34905</v>
      </c>
      <c r="I233" s="45"/>
      <c r="J233" s="76"/>
      <c r="K233" s="63" t="s">
        <v>56</v>
      </c>
      <c r="L233" s="63" t="s">
        <v>496</v>
      </c>
      <c r="M233" s="67">
        <v>43892</v>
      </c>
      <c r="N233" s="52" t="str">
        <f t="shared" ca="1" si="8"/>
        <v>28 Tahun 7 Bulan 2 hari</v>
      </c>
      <c r="O2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25 Hari </v>
      </c>
      <c r="P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Row],[JABATAN]],tbl_refJabatan,2,FALSE),"yr","day")-CONVERT(DATEDIF(H233,tglAcuan,"y"),"yr","day"))),(NOW()+(CONVERT(VLOOKUP(Table1[[#This Row],[JABATAN]],tbl_refJabatan,2,FALSE),"yr","day")-CONVERT(DATEDIF(H233,NOW(),"y"),"yr","day")))),"Usia Salah"),"")</f>
        <v>57037.098911689813</v>
      </c>
      <c r="Q233" s="167" t="str">
        <f ca="1">IF(Table1[[#This Row],[TGL. PENSIUN (usia)]]&lt;&gt;0,TEXT(Table1[[#This Row],[TGL. PENSIUN (usia)]],"yyyy"),"")</f>
        <v>2056</v>
      </c>
      <c r="R233" s="166">
        <f ca="1">IF(AND(Table1[[#This Row],[TGL. PENSIUN (usia)]]&lt;&gt;"",Table1[[#This Row],[TGL. PENSIUN (usia)]]&lt;&gt;"USIA SALAH"),IF(tglAcuan&lt;&gt;0,(INT(CONVERT(VLOOKUP(Table1[[#This Row],[JABATAN]],tbl_refJabatan,2,FALSE),"yr","day")-CONVERT(DATEDIF(H233,tglAcuan,"y"),"yr","day"))),(INT(CONVERT(VLOOKUP(Table1[[#This Row],[JABATAN]],tbl_refJabatan,2,FALSE),"yr","day")-CONVERT(DATEDIF(H233,NOW(),"y"),"yr","day")))),"")</f>
        <v>11688</v>
      </c>
      <c r="S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Row],[JABATAN]],tbl_refJabatan,4,FALSE),"yr","day")-CONVERT(DATEDIF(H233,tglAcuan,"y"),"yr","day"))),(NOW()+(CONVERT(VLOOKUP(Table1[[#This Row],[JABATAN]],tbl_refJabatan,4,FALSE),"yr","day")-CONVERT(DATEDIF(H233,NOW(),"y"),"yr","day")))),"Usia Salah"),"")</f>
        <v>57037.098911689813</v>
      </c>
      <c r="T233" s="167" t="str">
        <f ca="1">IF(Table1[[#This Row],[TGL. PENSIUN ( usia )]]&lt;&gt;0,TEXT(Table1[[#This Row],[TGL. PENSIUN ( usia )]],"yyyy"),"")</f>
        <v>2056</v>
      </c>
      <c r="U233" s="166">
        <f ca="1">IF(AND(Table1[[#This Row],[TGL. PENSIUN (usia)]]&lt;&gt;"",Table1[[#This Row],[TGL. PENSIUN (usia)]]&lt;&gt;"USIA SALAH"),IF(tglAcuan&lt;&gt;0,(INT(CONVERT(VLOOKUP(Table1[[#This Row],[JABATAN]],tbl_refJabatan,4,FALSE),"yr","day")-CONVERT(DATEDIF(H233,tglAcuan,"y"),"yr","day"))),(INT(CONVERT(VLOOKUP(Table1[[#This Row],[JABATAN]],tbl_refJabatan,4,FALSE),"yr","day")-CONVERT(DATEDIF(H233,NOW(),"y"),"yr","day")))),"")</f>
        <v>11688</v>
      </c>
      <c r="V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Row],[JABATAN]],tbl_refJabatan,6,FALSE),"yr","day")-CONVERT(DATEDIF(H233,tglAcuan,"y"),"yr","day"))),(NOW()+(CONVERT(VLOOKUP(Table1[[#This Row],[JABATAN]],tbl_refJabatan,6,FALSE),"yr","day")-CONVERT(DATEDIF(H233,NOW(),"y"),"yr","day")))),"Usia Salah"),"")</f>
        <v>55576.098911689813</v>
      </c>
      <c r="W233" s="167" t="str">
        <f ca="1">IF(Table1[[#This Row],[TGL.PENSIUN (usia)]]&lt;&gt;0,TEXT(Table1[[#This Row],[TGL.PENSIUN (usia)]],"yyyy"),"")</f>
        <v>2052</v>
      </c>
      <c r="X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Row],[JABATAN]],tbl_refJabatan,7,FALSE),"yr","day")-CONVERT(DATEDIF(M233,tglAcuan,"y"),"yr","day"))),(NOW()+(CONVERT(VLOOKUP(Table1[[#This Row],[JABATAN]],tbl_refJabatan,7,FALSE),"yr","day")-CONVERT(DATEDIF(M233,NOW(),"y"),"yr","day")))),"tgl SK salah"),"")</f>
        <v>51558.348911689813</v>
      </c>
      <c r="Y233" s="167" t="str">
        <f ca="1">IF(Table1[[#This Row],[TGL. PENSIUN (jabatan)]]&lt;&gt;0,TEXT(Table1[[#This Row],[TGL. PENSIUN (jabatan)]],"yyyy"),"")</f>
        <v>2041</v>
      </c>
      <c r="Z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Row],[JABATAN]],tbl_refJabatan,8,FALSE),"yr","day")-CONVERT(DATEDIF(H233,tglAcuan,"y"),"yr","day"))),(NOW()+(CONVERT(VLOOKUP(Table1[[#This Row],[JABATAN]],tbl_refJabatan,8,FALSE),"yr","day")-CONVERT(DATEDIF(H233,NOW(),"y"),"yr","day")))),"Usia Salah"),"")</f>
        <v>55576.098911689813</v>
      </c>
      <c r="AA233" s="167" t="str">
        <f ca="1">IF(Table1[[#This Row],[TGL.PENSIUN (usia )]]&lt;&gt;0,TEXT(Table1[[#This Row],[TGL.PENSIUN (usia )]],"yyyy"),"")</f>
        <v>2052</v>
      </c>
      <c r="AB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Row],[JABATAN]],tbl_refJabatan,9,FALSE),"yr","day")-CONVERT(DATEDIF(M233,tglAcuan,"y"),"yr","day"))),(NOW()+(CONVERT(VLOOKUP(Table1[[#This Row],[JABATAN]],tbl_refJabatan,9,FALSE),"yr","day")-CONVERT(DATEDIF(M233,NOW(),"y"),"yr","day")))),"tgl SK salah"),"")</f>
        <v>51558.348911689813</v>
      </c>
      <c r="AC233" s="167" t="str">
        <f ca="1">IF(Table1[[#This Row],[TGL. PENSIUN (jabatan )]]&lt;&gt;0,TEXT(Table1[[#This Row],[TGL. PENSIUN (jabatan )]],"yyyy"),"")</f>
        <v>2041</v>
      </c>
      <c r="AD2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" spans="1:30" s="53" customFormat="1" ht="21.75" customHeight="1" x14ac:dyDescent="0.25">
      <c r="A234" s="43">
        <f t="shared" si="7"/>
        <v>229</v>
      </c>
      <c r="B234" s="44" t="s">
        <v>484</v>
      </c>
      <c r="C234" s="44" t="s">
        <v>485</v>
      </c>
      <c r="D234" s="72" t="s">
        <v>61</v>
      </c>
      <c r="E234" s="59" t="s">
        <v>497</v>
      </c>
      <c r="F234" s="43" t="s">
        <v>41</v>
      </c>
      <c r="G234" s="46" t="s">
        <v>42</v>
      </c>
      <c r="H234" s="67">
        <v>30953</v>
      </c>
      <c r="I234" s="45"/>
      <c r="J234" s="76"/>
      <c r="K234" s="63" t="s">
        <v>90</v>
      </c>
      <c r="L234" s="63" t="s">
        <v>494</v>
      </c>
      <c r="M234" s="67">
        <v>45301</v>
      </c>
      <c r="N234" s="52" t="str">
        <f t="shared" ca="1" si="8"/>
        <v>39 Tahun 4 Bulan 30 hari</v>
      </c>
      <c r="O2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17 Hari </v>
      </c>
      <c r="P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Row],[JABATAN]],tbl_refJabatan,2,FALSE),"yr","day")-CONVERT(DATEDIF(H234,tglAcuan,"y"),"yr","day"))),(NOW()+(CONVERT(VLOOKUP(Table1[[#This Row],[JABATAN]],tbl_refJabatan,2,FALSE),"yr","day")-CONVERT(DATEDIF(H234,NOW(),"y"),"yr","day")))),"Usia Salah"),"")</f>
        <v>53019.348911689813</v>
      </c>
      <c r="Q234" s="167" t="str">
        <f ca="1">IF(Table1[[#This Row],[TGL. PENSIUN (usia)]]&lt;&gt;0,TEXT(Table1[[#This Row],[TGL. PENSIUN (usia)]],"yyyy"),"")</f>
        <v>2045</v>
      </c>
      <c r="R234" s="166">
        <f ca="1">IF(AND(Table1[[#This Row],[TGL. PENSIUN (usia)]]&lt;&gt;"",Table1[[#This Row],[TGL. PENSIUN (usia)]]&lt;&gt;"USIA SALAH"),IF(tglAcuan&lt;&gt;0,(INT(CONVERT(VLOOKUP(Table1[[#This Row],[JABATAN]],tbl_refJabatan,2,FALSE),"yr","day")-CONVERT(DATEDIF(H234,tglAcuan,"y"),"yr","day"))),(INT(CONVERT(VLOOKUP(Table1[[#This Row],[JABATAN]],tbl_refJabatan,2,FALSE),"yr","day")-CONVERT(DATEDIF(H234,NOW(),"y"),"yr","day")))),"")</f>
        <v>7670</v>
      </c>
      <c r="S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Row],[JABATAN]],tbl_refJabatan,4,FALSE),"yr","day")-CONVERT(DATEDIF(H234,tglAcuan,"y"),"yr","day"))),(NOW()+(CONVERT(VLOOKUP(Table1[[#This Row],[JABATAN]],tbl_refJabatan,4,FALSE),"yr","day")-CONVERT(DATEDIF(H234,NOW(),"y"),"yr","day")))),"Usia Salah"),"")</f>
        <v>53019.348911689813</v>
      </c>
      <c r="T234" s="167" t="str">
        <f ca="1">IF(Table1[[#This Row],[TGL. PENSIUN ( usia )]]&lt;&gt;0,TEXT(Table1[[#This Row],[TGL. PENSIUN ( usia )]],"yyyy"),"")</f>
        <v>2045</v>
      </c>
      <c r="U234" s="166">
        <f ca="1">IF(AND(Table1[[#This Row],[TGL. PENSIUN (usia)]]&lt;&gt;"",Table1[[#This Row],[TGL. PENSIUN (usia)]]&lt;&gt;"USIA SALAH"),IF(tglAcuan&lt;&gt;0,(INT(CONVERT(VLOOKUP(Table1[[#This Row],[JABATAN]],tbl_refJabatan,4,FALSE),"yr","day")-CONVERT(DATEDIF(H234,tglAcuan,"y"),"yr","day"))),(INT(CONVERT(VLOOKUP(Table1[[#This Row],[JABATAN]],tbl_refJabatan,4,FALSE),"yr","day")-CONVERT(DATEDIF(H234,NOW(),"y"),"yr","day")))),"")</f>
        <v>7670</v>
      </c>
      <c r="V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Row],[JABATAN]],tbl_refJabatan,6,FALSE),"yr","day")-CONVERT(DATEDIF(H234,tglAcuan,"y"),"yr","day"))),(NOW()+(CONVERT(VLOOKUP(Table1[[#This Row],[JABATAN]],tbl_refJabatan,6,FALSE),"yr","day")-CONVERT(DATEDIF(H234,NOW(),"y"),"yr","day")))),"Usia Salah"),"")</f>
        <v>51558.348911689813</v>
      </c>
      <c r="W234" s="167" t="str">
        <f ca="1">IF(Table1[[#This Row],[TGL.PENSIUN (usia)]]&lt;&gt;0,TEXT(Table1[[#This Row],[TGL.PENSIUN (usia)]],"yyyy"),"")</f>
        <v>2041</v>
      </c>
      <c r="X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Row],[JABATAN]],tbl_refJabatan,7,FALSE),"yr","day")-CONVERT(DATEDIF(M234,tglAcuan,"y"),"yr","day"))),(NOW()+(CONVERT(VLOOKUP(Table1[[#This Row],[JABATAN]],tbl_refJabatan,7,FALSE),"yr","day")-CONVERT(DATEDIF(M234,NOW(),"y"),"yr","day")))),"tgl SK salah"),"")</f>
        <v>52654.098911689813</v>
      </c>
      <c r="Y234" s="167" t="str">
        <f ca="1">IF(Table1[[#This Row],[TGL. PENSIUN (jabatan)]]&lt;&gt;0,TEXT(Table1[[#This Row],[TGL. PENSIUN (jabatan)]],"yyyy"),"")</f>
        <v>2044</v>
      </c>
      <c r="Z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Row],[JABATAN]],tbl_refJabatan,8,FALSE),"yr","day")-CONVERT(DATEDIF(H234,tglAcuan,"y"),"yr","day"))),(NOW()+(CONVERT(VLOOKUP(Table1[[#This Row],[JABATAN]],tbl_refJabatan,8,FALSE),"yr","day")-CONVERT(DATEDIF(H234,NOW(),"y"),"yr","day")))),"Usia Salah"),"")</f>
        <v>51558.348911689813</v>
      </c>
      <c r="AA234" s="167" t="str">
        <f ca="1">IF(Table1[[#This Row],[TGL.PENSIUN (usia )]]&lt;&gt;0,TEXT(Table1[[#This Row],[TGL.PENSIUN (usia )]],"yyyy"),"")</f>
        <v>2041</v>
      </c>
      <c r="AB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Row],[JABATAN]],tbl_refJabatan,9,FALSE),"yr","day")-CONVERT(DATEDIF(M234,tglAcuan,"y"),"yr","day"))),(NOW()+(CONVERT(VLOOKUP(Table1[[#This Row],[JABATAN]],tbl_refJabatan,9,FALSE),"yr","day")-CONVERT(DATEDIF(M234,NOW(),"y"),"yr","day")))),"tgl SK salah"),"")</f>
        <v>52654.098911689813</v>
      </c>
      <c r="AC234" s="167" t="str">
        <f ca="1">IF(Table1[[#This Row],[TGL. PENSIUN (jabatan )]]&lt;&gt;0,TEXT(Table1[[#This Row],[TGL. PENSIUN (jabatan )]],"yyyy"),"")</f>
        <v>2044</v>
      </c>
      <c r="AD2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" spans="1:30" s="53" customFormat="1" ht="21.75" customHeight="1" x14ac:dyDescent="0.2">
      <c r="A235" s="43">
        <f t="shared" si="7"/>
        <v>230</v>
      </c>
      <c r="B235" s="44" t="s">
        <v>484</v>
      </c>
      <c r="C235" s="44" t="s">
        <v>485</v>
      </c>
      <c r="D235" s="45" t="s">
        <v>63</v>
      </c>
      <c r="E235" s="286" t="s">
        <v>498</v>
      </c>
      <c r="F235" s="43" t="s">
        <v>41</v>
      </c>
      <c r="G235" s="46" t="s">
        <v>42</v>
      </c>
      <c r="H235" s="67">
        <v>27480</v>
      </c>
      <c r="I235" s="45"/>
      <c r="J235" s="76"/>
      <c r="K235" s="63" t="s">
        <v>93</v>
      </c>
      <c r="L235" s="63" t="s">
        <v>499</v>
      </c>
      <c r="M235" s="67">
        <v>43371</v>
      </c>
      <c r="N235" s="52" t="str">
        <f t="shared" ca="1" si="8"/>
        <v>48 Tahun 11 Bulan 0 hari</v>
      </c>
      <c r="O2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Row],[JABATAN]],tbl_refJabatan,2,FALSE),"yr","day")-CONVERT(DATEDIF(H235,tglAcuan,"y"),"yr","day"))),(NOW()+(CONVERT(VLOOKUP(Table1[[#This Row],[JABATAN]],tbl_refJabatan,2,FALSE),"yr","day")-CONVERT(DATEDIF(H235,NOW(),"y"),"yr","day")))),"Usia Salah"),"")</f>
        <v>49732.098911689813</v>
      </c>
      <c r="Q235" s="167" t="str">
        <f ca="1">IF(Table1[[#This Row],[TGL. PENSIUN (usia)]]&lt;&gt;0,TEXT(Table1[[#This Row],[TGL. PENSIUN (usia)]],"yyyy"),"")</f>
        <v>2036</v>
      </c>
      <c r="R235" s="166">
        <f ca="1">IF(AND(Table1[[#This Row],[TGL. PENSIUN (usia)]]&lt;&gt;"",Table1[[#This Row],[TGL. PENSIUN (usia)]]&lt;&gt;"USIA SALAH"),IF(tglAcuan&lt;&gt;0,(INT(CONVERT(VLOOKUP(Table1[[#This Row],[JABATAN]],tbl_refJabatan,2,FALSE),"yr","day")-CONVERT(DATEDIF(H235,tglAcuan,"y"),"yr","day"))),(INT(CONVERT(VLOOKUP(Table1[[#This Row],[JABATAN]],tbl_refJabatan,2,FALSE),"yr","day")-CONVERT(DATEDIF(H235,NOW(),"y"),"yr","day")))),"")</f>
        <v>4383</v>
      </c>
      <c r="S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Row],[JABATAN]],tbl_refJabatan,4,FALSE),"yr","day")-CONVERT(DATEDIF(H235,tglAcuan,"y"),"yr","day"))),(NOW()+(CONVERT(VLOOKUP(Table1[[#This Row],[JABATAN]],tbl_refJabatan,4,FALSE),"yr","day")-CONVERT(DATEDIF(H235,NOW(),"y"),"yr","day")))),"Usia Salah"),"")</f>
        <v>35122.098911689813</v>
      </c>
      <c r="T235" s="167" t="str">
        <f ca="1">IF(Table1[[#This Row],[TGL. PENSIUN ( usia )]]&lt;&gt;0,TEXT(Table1[[#This Row],[TGL. PENSIUN ( usia )]],"yyyy"),"")</f>
        <v>1996</v>
      </c>
      <c r="U235" s="166">
        <f ca="1">IF(AND(Table1[[#This Row],[TGL. PENSIUN (usia)]]&lt;&gt;"",Table1[[#This Row],[TGL. PENSIUN (usia)]]&lt;&gt;"USIA SALAH"),IF(tglAcuan&lt;&gt;0,(INT(CONVERT(VLOOKUP(Table1[[#This Row],[JABATAN]],tbl_refJabatan,4,FALSE),"yr","day")-CONVERT(DATEDIF(H235,tglAcuan,"y"),"yr","day"))),(INT(CONVERT(VLOOKUP(Table1[[#This Row],[JABATAN]],tbl_refJabatan,4,FALSE),"yr","day")-CONVERT(DATEDIF(H235,NOW(),"y"),"yr","day")))),"")</f>
        <v>-10227</v>
      </c>
      <c r="V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Row],[JABATAN]],tbl_refJabatan,6,FALSE),"yr","day")-CONVERT(DATEDIF(H235,tglAcuan,"y"),"yr","day"))),(NOW()+(CONVERT(VLOOKUP(Table1[[#This Row],[JABATAN]],tbl_refJabatan,6,FALSE),"yr","day")-CONVERT(DATEDIF(H235,NOW(),"y"),"yr","day")))),"Usia Salah"),"")</f>
        <v>27817.098911689813</v>
      </c>
      <c r="W235" s="167" t="str">
        <f ca="1">IF(Table1[[#This Row],[TGL.PENSIUN (usia)]]&lt;&gt;0,TEXT(Table1[[#This Row],[TGL.PENSIUN (usia)]],"yyyy"),"")</f>
        <v>1976</v>
      </c>
      <c r="X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Row],[JABATAN]],tbl_refJabatan,7,FALSE),"yr","day")-CONVERT(DATEDIF(M235,tglAcuan,"y"),"yr","day"))),(NOW()+(CONVERT(VLOOKUP(Table1[[#This Row],[JABATAN]],tbl_refJabatan,7,FALSE),"yr","day")-CONVERT(DATEDIF(M235,NOW(),"y"),"yr","day")))),"tgl SK salah"),"")</f>
        <v>65437.848911689813</v>
      </c>
      <c r="Y235" s="167" t="str">
        <f ca="1">IF(Table1[[#This Row],[TGL. PENSIUN (jabatan)]]&lt;&gt;0,TEXT(Table1[[#This Row],[TGL. PENSIUN (jabatan)]],"yyyy"),"")</f>
        <v>2079</v>
      </c>
      <c r="Z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Row],[JABATAN]],tbl_refJabatan,8,FALSE),"yr","day")-CONVERT(DATEDIF(H235,tglAcuan,"y"),"yr","day"))),(NOW()+(CONVERT(VLOOKUP(Table1[[#This Row],[JABATAN]],tbl_refJabatan,8,FALSE),"yr","day")-CONVERT(DATEDIF(H235,NOW(),"y"),"yr","day")))),"Usia Salah"),"")</f>
        <v>49732.098911689813</v>
      </c>
      <c r="AA235" s="167" t="str">
        <f ca="1">IF(Table1[[#This Row],[TGL.PENSIUN (usia )]]&lt;&gt;0,TEXT(Table1[[#This Row],[TGL.PENSIUN (usia )]],"yyyy"),"")</f>
        <v>2036</v>
      </c>
      <c r="AB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Row],[JABATAN]],tbl_refJabatan,9,FALSE),"yr","day")-CONVERT(DATEDIF(M235,tglAcuan,"y"),"yr","day"))),(NOW()+(CONVERT(VLOOKUP(Table1[[#This Row],[JABATAN]],tbl_refJabatan,9,FALSE),"yr","day")-CONVERT(DATEDIF(M235,NOW(),"y"),"yr","day")))),"tgl SK salah"),"")</f>
        <v>49001.598911689813</v>
      </c>
      <c r="AC235" s="167" t="str">
        <f ca="1">IF(Table1[[#This Row],[TGL. PENSIUN (jabatan )]]&lt;&gt;0,TEXT(Table1[[#This Row],[TGL. PENSIUN (jabatan )]],"yyyy"),"")</f>
        <v>2034</v>
      </c>
      <c r="AD2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" spans="1:30" s="53" customFormat="1" ht="21.75" customHeight="1" x14ac:dyDescent="0.2">
      <c r="A236" s="43">
        <f t="shared" si="7"/>
        <v>231</v>
      </c>
      <c r="B236" s="44" t="s">
        <v>484</v>
      </c>
      <c r="C236" s="44" t="s">
        <v>485</v>
      </c>
      <c r="D236" s="45" t="s">
        <v>63</v>
      </c>
      <c r="E236" s="286" t="s">
        <v>500</v>
      </c>
      <c r="F236" s="43" t="s">
        <v>50</v>
      </c>
      <c r="G236" s="46" t="s">
        <v>42</v>
      </c>
      <c r="H236" s="67">
        <v>25670</v>
      </c>
      <c r="I236" s="45"/>
      <c r="J236" s="76"/>
      <c r="K236" s="63" t="s">
        <v>43</v>
      </c>
      <c r="L236" s="63" t="s">
        <v>501</v>
      </c>
      <c r="M236" s="67">
        <v>43371</v>
      </c>
      <c r="N236" s="52" t="str">
        <f t="shared" ca="1" si="8"/>
        <v>53 Tahun 10 Bulan 15 hari</v>
      </c>
      <c r="O2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Row],[JABATAN]],tbl_refJabatan,2,FALSE),"yr","day")-CONVERT(DATEDIF(H236,tglAcuan,"y"),"yr","day"))),(NOW()+(CONVERT(VLOOKUP(Table1[[#This Row],[JABATAN]],tbl_refJabatan,2,FALSE),"yr","day")-CONVERT(DATEDIF(H236,NOW(),"y"),"yr","day")))),"Usia Salah"),"")</f>
        <v>47905.848911689813</v>
      </c>
      <c r="Q236" s="167" t="str">
        <f ca="1">IF(Table1[[#This Row],[TGL. PENSIUN (usia)]]&lt;&gt;0,TEXT(Table1[[#This Row],[TGL. PENSIUN (usia)]],"yyyy"),"")</f>
        <v>2031</v>
      </c>
      <c r="R236" s="166">
        <f ca="1">IF(AND(Table1[[#This Row],[TGL. PENSIUN (usia)]]&lt;&gt;"",Table1[[#This Row],[TGL. PENSIUN (usia)]]&lt;&gt;"USIA SALAH"),IF(tglAcuan&lt;&gt;0,(INT(CONVERT(VLOOKUP(Table1[[#This Row],[JABATAN]],tbl_refJabatan,2,FALSE),"yr","day")-CONVERT(DATEDIF(H236,tglAcuan,"y"),"yr","day"))),(INT(CONVERT(VLOOKUP(Table1[[#This Row],[JABATAN]],tbl_refJabatan,2,FALSE),"yr","day")-CONVERT(DATEDIF(H236,NOW(),"y"),"yr","day")))),"")</f>
        <v>2556</v>
      </c>
      <c r="S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Row],[JABATAN]],tbl_refJabatan,4,FALSE),"yr","day")-CONVERT(DATEDIF(H236,tglAcuan,"y"),"yr","day"))),(NOW()+(CONVERT(VLOOKUP(Table1[[#This Row],[JABATAN]],tbl_refJabatan,4,FALSE),"yr","day")-CONVERT(DATEDIF(H236,NOW(),"y"),"yr","day")))),"Usia Salah"),"")</f>
        <v>33295.848911689813</v>
      </c>
      <c r="T236" s="167" t="str">
        <f ca="1">IF(Table1[[#This Row],[TGL. PENSIUN ( usia )]]&lt;&gt;0,TEXT(Table1[[#This Row],[TGL. PENSIUN ( usia )]],"yyyy"),"")</f>
        <v>1991</v>
      </c>
      <c r="U236" s="166">
        <f ca="1">IF(AND(Table1[[#This Row],[TGL. PENSIUN (usia)]]&lt;&gt;"",Table1[[#This Row],[TGL. PENSIUN (usia)]]&lt;&gt;"USIA SALAH"),IF(tglAcuan&lt;&gt;0,(INT(CONVERT(VLOOKUP(Table1[[#This Row],[JABATAN]],tbl_refJabatan,4,FALSE),"yr","day")-CONVERT(DATEDIF(H236,tglAcuan,"y"),"yr","day"))),(INT(CONVERT(VLOOKUP(Table1[[#This Row],[JABATAN]],tbl_refJabatan,4,FALSE),"yr","day")-CONVERT(DATEDIF(H236,NOW(),"y"),"yr","day")))),"")</f>
        <v>-12054</v>
      </c>
      <c r="V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Row],[JABATAN]],tbl_refJabatan,6,FALSE),"yr","day")-CONVERT(DATEDIF(H236,tglAcuan,"y"),"yr","day"))),(NOW()+(CONVERT(VLOOKUP(Table1[[#This Row],[JABATAN]],tbl_refJabatan,6,FALSE),"yr","day")-CONVERT(DATEDIF(H236,NOW(),"y"),"yr","day")))),"Usia Salah"),"")</f>
        <v>25990.848911689813</v>
      </c>
      <c r="W236" s="167" t="str">
        <f ca="1">IF(Table1[[#This Row],[TGL.PENSIUN (usia)]]&lt;&gt;0,TEXT(Table1[[#This Row],[TGL.PENSIUN (usia)]],"yyyy"),"")</f>
        <v>1971</v>
      </c>
      <c r="X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Row],[JABATAN]],tbl_refJabatan,7,FALSE),"yr","day")-CONVERT(DATEDIF(M236,tglAcuan,"y"),"yr","day"))),(NOW()+(CONVERT(VLOOKUP(Table1[[#This Row],[JABATAN]],tbl_refJabatan,7,FALSE),"yr","day")-CONVERT(DATEDIF(M236,NOW(),"y"),"yr","day")))),"tgl SK salah"),"")</f>
        <v>65437.848911689813</v>
      </c>
      <c r="Y236" s="167" t="str">
        <f ca="1">IF(Table1[[#This Row],[TGL. PENSIUN (jabatan)]]&lt;&gt;0,TEXT(Table1[[#This Row],[TGL. PENSIUN (jabatan)]],"yyyy"),"")</f>
        <v>2079</v>
      </c>
      <c r="Z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Row],[JABATAN]],tbl_refJabatan,8,FALSE),"yr","day")-CONVERT(DATEDIF(H236,tglAcuan,"y"),"yr","day"))),(NOW()+(CONVERT(VLOOKUP(Table1[[#This Row],[JABATAN]],tbl_refJabatan,8,FALSE),"yr","day")-CONVERT(DATEDIF(H236,NOW(),"y"),"yr","day")))),"Usia Salah"),"")</f>
        <v>47905.848911689813</v>
      </c>
      <c r="AA236" s="167" t="str">
        <f ca="1">IF(Table1[[#This Row],[TGL.PENSIUN (usia )]]&lt;&gt;0,TEXT(Table1[[#This Row],[TGL.PENSIUN (usia )]],"yyyy"),"")</f>
        <v>2031</v>
      </c>
      <c r="AB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Row],[JABATAN]],tbl_refJabatan,9,FALSE),"yr","day")-CONVERT(DATEDIF(M236,tglAcuan,"y"),"yr","day"))),(NOW()+(CONVERT(VLOOKUP(Table1[[#This Row],[JABATAN]],tbl_refJabatan,9,FALSE),"yr","day")-CONVERT(DATEDIF(M236,NOW(),"y"),"yr","day")))),"tgl SK salah"),"")</f>
        <v>49001.598911689813</v>
      </c>
      <c r="AC236" s="167" t="str">
        <f ca="1">IF(Table1[[#This Row],[TGL. PENSIUN (jabatan )]]&lt;&gt;0,TEXT(Table1[[#This Row],[TGL. PENSIUN (jabatan )]],"yyyy"),"")</f>
        <v>2034</v>
      </c>
      <c r="AD2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" spans="1:30" s="53" customFormat="1" ht="21.75" customHeight="1" x14ac:dyDescent="0.2">
      <c r="A237" s="43">
        <f t="shared" si="7"/>
        <v>232</v>
      </c>
      <c r="B237" s="44" t="s">
        <v>484</v>
      </c>
      <c r="C237" s="44" t="s">
        <v>485</v>
      </c>
      <c r="D237" s="45" t="s">
        <v>63</v>
      </c>
      <c r="E237" s="286" t="s">
        <v>502</v>
      </c>
      <c r="F237" s="43" t="s">
        <v>41</v>
      </c>
      <c r="G237" s="46" t="s">
        <v>42</v>
      </c>
      <c r="H237" s="67">
        <v>31295</v>
      </c>
      <c r="I237" s="45"/>
      <c r="J237" s="76"/>
      <c r="K237" s="63" t="s">
        <v>43</v>
      </c>
      <c r="L237" s="63" t="s">
        <v>503</v>
      </c>
      <c r="M237" s="67">
        <v>43371</v>
      </c>
      <c r="N237" s="52" t="str">
        <f t="shared" ca="1" si="8"/>
        <v>38 Tahun 5 Bulan 22 hari</v>
      </c>
      <c r="O2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Row],[JABATAN]],tbl_refJabatan,2,FALSE),"yr","day")-CONVERT(DATEDIF(H237,tglAcuan,"y"),"yr","day"))),(NOW()+(CONVERT(VLOOKUP(Table1[[#This Row],[JABATAN]],tbl_refJabatan,2,FALSE),"yr","day")-CONVERT(DATEDIF(H237,NOW(),"y"),"yr","day")))),"Usia Salah"),"")</f>
        <v>53384.598911689813</v>
      </c>
      <c r="Q237" s="167" t="str">
        <f ca="1">IF(Table1[[#This Row],[TGL. PENSIUN (usia)]]&lt;&gt;0,TEXT(Table1[[#This Row],[TGL. PENSIUN (usia)]],"yyyy"),"")</f>
        <v>2046</v>
      </c>
      <c r="R237" s="166">
        <f ca="1">IF(AND(Table1[[#This Row],[TGL. PENSIUN (usia)]]&lt;&gt;"",Table1[[#This Row],[TGL. PENSIUN (usia)]]&lt;&gt;"USIA SALAH"),IF(tglAcuan&lt;&gt;0,(INT(CONVERT(VLOOKUP(Table1[[#This Row],[JABATAN]],tbl_refJabatan,2,FALSE),"yr","day")-CONVERT(DATEDIF(H237,tglAcuan,"y"),"yr","day"))),(INT(CONVERT(VLOOKUP(Table1[[#This Row],[JABATAN]],tbl_refJabatan,2,FALSE),"yr","day")-CONVERT(DATEDIF(H237,NOW(),"y"),"yr","day")))),"")</f>
        <v>8035</v>
      </c>
      <c r="S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Row],[JABATAN]],tbl_refJabatan,4,FALSE),"yr","day")-CONVERT(DATEDIF(H237,tglAcuan,"y"),"yr","day"))),(NOW()+(CONVERT(VLOOKUP(Table1[[#This Row],[JABATAN]],tbl_refJabatan,4,FALSE),"yr","day")-CONVERT(DATEDIF(H237,NOW(),"y"),"yr","day")))),"Usia Salah"),"")</f>
        <v>38774.598911689813</v>
      </c>
      <c r="T237" s="167" t="str">
        <f ca="1">IF(Table1[[#This Row],[TGL. PENSIUN ( usia )]]&lt;&gt;0,TEXT(Table1[[#This Row],[TGL. PENSIUN ( usia )]],"yyyy"),"")</f>
        <v>2006</v>
      </c>
      <c r="U237" s="166">
        <f ca="1">IF(AND(Table1[[#This Row],[TGL. PENSIUN (usia)]]&lt;&gt;"",Table1[[#This Row],[TGL. PENSIUN (usia)]]&lt;&gt;"USIA SALAH"),IF(tglAcuan&lt;&gt;0,(INT(CONVERT(VLOOKUP(Table1[[#This Row],[JABATAN]],tbl_refJabatan,4,FALSE),"yr","day")-CONVERT(DATEDIF(H237,tglAcuan,"y"),"yr","day"))),(INT(CONVERT(VLOOKUP(Table1[[#This Row],[JABATAN]],tbl_refJabatan,4,FALSE),"yr","day")-CONVERT(DATEDIF(H237,NOW(),"y"),"yr","day")))),"")</f>
        <v>-6575</v>
      </c>
      <c r="V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Row],[JABATAN]],tbl_refJabatan,6,FALSE),"yr","day")-CONVERT(DATEDIF(H237,tglAcuan,"y"),"yr","day"))),(NOW()+(CONVERT(VLOOKUP(Table1[[#This Row],[JABATAN]],tbl_refJabatan,6,FALSE),"yr","day")-CONVERT(DATEDIF(H237,NOW(),"y"),"yr","day")))),"Usia Salah"),"")</f>
        <v>31469.598911689813</v>
      </c>
      <c r="W237" s="167" t="str">
        <f ca="1">IF(Table1[[#This Row],[TGL.PENSIUN (usia)]]&lt;&gt;0,TEXT(Table1[[#This Row],[TGL.PENSIUN (usia)]],"yyyy"),"")</f>
        <v>1986</v>
      </c>
      <c r="X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Row],[JABATAN]],tbl_refJabatan,7,FALSE),"yr","day")-CONVERT(DATEDIF(M237,tglAcuan,"y"),"yr","day"))),(NOW()+(CONVERT(VLOOKUP(Table1[[#This Row],[JABATAN]],tbl_refJabatan,7,FALSE),"yr","day")-CONVERT(DATEDIF(M237,NOW(),"y"),"yr","day")))),"tgl SK salah"),"")</f>
        <v>65437.848911689813</v>
      </c>
      <c r="Y237" s="167" t="str">
        <f ca="1">IF(Table1[[#This Row],[TGL. PENSIUN (jabatan)]]&lt;&gt;0,TEXT(Table1[[#This Row],[TGL. PENSIUN (jabatan)]],"yyyy"),"")</f>
        <v>2079</v>
      </c>
      <c r="Z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Row],[JABATAN]],tbl_refJabatan,8,FALSE),"yr","day")-CONVERT(DATEDIF(H237,tglAcuan,"y"),"yr","day"))),(NOW()+(CONVERT(VLOOKUP(Table1[[#This Row],[JABATAN]],tbl_refJabatan,8,FALSE),"yr","day")-CONVERT(DATEDIF(H237,NOW(),"y"),"yr","day")))),"Usia Salah"),"")</f>
        <v>53384.598911689813</v>
      </c>
      <c r="AA237" s="167" t="str">
        <f ca="1">IF(Table1[[#This Row],[TGL.PENSIUN (usia )]]&lt;&gt;0,TEXT(Table1[[#This Row],[TGL.PENSIUN (usia )]],"yyyy"),"")</f>
        <v>2046</v>
      </c>
      <c r="AB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Row],[JABATAN]],tbl_refJabatan,9,FALSE),"yr","day")-CONVERT(DATEDIF(M237,tglAcuan,"y"),"yr","day"))),(NOW()+(CONVERT(VLOOKUP(Table1[[#This Row],[JABATAN]],tbl_refJabatan,9,FALSE),"yr","day")-CONVERT(DATEDIF(M237,NOW(),"y"),"yr","day")))),"tgl SK salah"),"")</f>
        <v>49001.598911689813</v>
      </c>
      <c r="AC237" s="167" t="str">
        <f ca="1">IF(Table1[[#This Row],[TGL. PENSIUN (jabatan )]]&lt;&gt;0,TEXT(Table1[[#This Row],[TGL. PENSIUN (jabatan )]],"yyyy"),"")</f>
        <v>2034</v>
      </c>
      <c r="AD2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" spans="1:30" s="53" customFormat="1" ht="21.75" customHeight="1" x14ac:dyDescent="0.2">
      <c r="A238" s="43">
        <f t="shared" si="7"/>
        <v>233</v>
      </c>
      <c r="B238" s="44" t="s">
        <v>484</v>
      </c>
      <c r="C238" s="44" t="s">
        <v>485</v>
      </c>
      <c r="D238" s="45" t="s">
        <v>63</v>
      </c>
      <c r="E238" s="286" t="s">
        <v>504</v>
      </c>
      <c r="F238" s="43" t="s">
        <v>41</v>
      </c>
      <c r="G238" s="46" t="s">
        <v>42</v>
      </c>
      <c r="H238" s="67">
        <v>30573</v>
      </c>
      <c r="I238" s="45"/>
      <c r="J238" s="76"/>
      <c r="K238" s="63" t="s">
        <v>43</v>
      </c>
      <c r="L238" s="63" t="s">
        <v>505</v>
      </c>
      <c r="M238" s="67">
        <v>43371</v>
      </c>
      <c r="N238" s="52" t="str">
        <f t="shared" ca="1" si="8"/>
        <v>40 Tahun 5 Bulan 13 hari</v>
      </c>
      <c r="O2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Row],[JABATAN]],tbl_refJabatan,2,FALSE),"yr","day")-CONVERT(DATEDIF(H238,tglAcuan,"y"),"yr","day"))),(NOW()+(CONVERT(VLOOKUP(Table1[[#This Row],[JABATAN]],tbl_refJabatan,2,FALSE),"yr","day")-CONVERT(DATEDIF(H238,NOW(),"y"),"yr","day")))),"Usia Salah"),"")</f>
        <v>52654.098911689813</v>
      </c>
      <c r="Q238" s="167" t="str">
        <f ca="1">IF(Table1[[#This Row],[TGL. PENSIUN (usia)]]&lt;&gt;0,TEXT(Table1[[#This Row],[TGL. PENSIUN (usia)]],"yyyy"),"")</f>
        <v>2044</v>
      </c>
      <c r="R238" s="166">
        <f ca="1">IF(AND(Table1[[#This Row],[TGL. PENSIUN (usia)]]&lt;&gt;"",Table1[[#This Row],[TGL. PENSIUN (usia)]]&lt;&gt;"USIA SALAH"),IF(tglAcuan&lt;&gt;0,(INT(CONVERT(VLOOKUP(Table1[[#This Row],[JABATAN]],tbl_refJabatan,2,FALSE),"yr","day")-CONVERT(DATEDIF(H238,tglAcuan,"y"),"yr","day"))),(INT(CONVERT(VLOOKUP(Table1[[#This Row],[JABATAN]],tbl_refJabatan,2,FALSE),"yr","day")-CONVERT(DATEDIF(H238,NOW(),"y"),"yr","day")))),"")</f>
        <v>7305</v>
      </c>
      <c r="S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Row],[JABATAN]],tbl_refJabatan,4,FALSE),"yr","day")-CONVERT(DATEDIF(H238,tglAcuan,"y"),"yr","day"))),(NOW()+(CONVERT(VLOOKUP(Table1[[#This Row],[JABATAN]],tbl_refJabatan,4,FALSE),"yr","day")-CONVERT(DATEDIF(H238,NOW(),"y"),"yr","day")))),"Usia Salah"),"")</f>
        <v>38044.098911689813</v>
      </c>
      <c r="T238" s="167" t="str">
        <f ca="1">IF(Table1[[#This Row],[TGL. PENSIUN ( usia )]]&lt;&gt;0,TEXT(Table1[[#This Row],[TGL. PENSIUN ( usia )]],"yyyy"),"")</f>
        <v>2004</v>
      </c>
      <c r="U238" s="166">
        <f ca="1">IF(AND(Table1[[#This Row],[TGL. PENSIUN (usia)]]&lt;&gt;"",Table1[[#This Row],[TGL. PENSIUN (usia)]]&lt;&gt;"USIA SALAH"),IF(tglAcuan&lt;&gt;0,(INT(CONVERT(VLOOKUP(Table1[[#This Row],[JABATAN]],tbl_refJabatan,4,FALSE),"yr","day")-CONVERT(DATEDIF(H238,tglAcuan,"y"),"yr","day"))),(INT(CONVERT(VLOOKUP(Table1[[#This Row],[JABATAN]],tbl_refJabatan,4,FALSE),"yr","day")-CONVERT(DATEDIF(H238,NOW(),"y"),"yr","day")))),"")</f>
        <v>-7305</v>
      </c>
      <c r="V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Row],[JABATAN]],tbl_refJabatan,6,FALSE),"yr","day")-CONVERT(DATEDIF(H238,tglAcuan,"y"),"yr","day"))),(NOW()+(CONVERT(VLOOKUP(Table1[[#This Row],[JABATAN]],tbl_refJabatan,6,FALSE),"yr","day")-CONVERT(DATEDIF(H238,NOW(),"y"),"yr","day")))),"Usia Salah"),"")</f>
        <v>30739.098911689813</v>
      </c>
      <c r="W238" s="167" t="str">
        <f ca="1">IF(Table1[[#This Row],[TGL.PENSIUN (usia)]]&lt;&gt;0,TEXT(Table1[[#This Row],[TGL.PENSIUN (usia)]],"yyyy"),"")</f>
        <v>1984</v>
      </c>
      <c r="X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Row],[JABATAN]],tbl_refJabatan,7,FALSE),"yr","day")-CONVERT(DATEDIF(M238,tglAcuan,"y"),"yr","day"))),(NOW()+(CONVERT(VLOOKUP(Table1[[#This Row],[JABATAN]],tbl_refJabatan,7,FALSE),"yr","day")-CONVERT(DATEDIF(M238,NOW(),"y"),"yr","day")))),"tgl SK salah"),"")</f>
        <v>65437.848911689813</v>
      </c>
      <c r="Y238" s="167" t="str">
        <f ca="1">IF(Table1[[#This Row],[TGL. PENSIUN (jabatan)]]&lt;&gt;0,TEXT(Table1[[#This Row],[TGL. PENSIUN (jabatan)]],"yyyy"),"")</f>
        <v>2079</v>
      </c>
      <c r="Z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Row],[JABATAN]],tbl_refJabatan,8,FALSE),"yr","day")-CONVERT(DATEDIF(H238,tglAcuan,"y"),"yr","day"))),(NOW()+(CONVERT(VLOOKUP(Table1[[#This Row],[JABATAN]],tbl_refJabatan,8,FALSE),"yr","day")-CONVERT(DATEDIF(H238,NOW(),"y"),"yr","day")))),"Usia Salah"),"")</f>
        <v>52654.098911689813</v>
      </c>
      <c r="AA238" s="167" t="str">
        <f ca="1">IF(Table1[[#This Row],[TGL.PENSIUN (usia )]]&lt;&gt;0,TEXT(Table1[[#This Row],[TGL.PENSIUN (usia )]],"yyyy"),"")</f>
        <v>2044</v>
      </c>
      <c r="AB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Row],[JABATAN]],tbl_refJabatan,9,FALSE),"yr","day")-CONVERT(DATEDIF(M238,tglAcuan,"y"),"yr","day"))),(NOW()+(CONVERT(VLOOKUP(Table1[[#This Row],[JABATAN]],tbl_refJabatan,9,FALSE),"yr","day")-CONVERT(DATEDIF(M238,NOW(),"y"),"yr","day")))),"tgl SK salah"),"")</f>
        <v>49001.598911689813</v>
      </c>
      <c r="AC238" s="167" t="str">
        <f ca="1">IF(Table1[[#This Row],[TGL. PENSIUN (jabatan )]]&lt;&gt;0,TEXT(Table1[[#This Row],[TGL. PENSIUN (jabatan )]],"yyyy"),"")</f>
        <v>2034</v>
      </c>
      <c r="AD2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" spans="1:30" s="53" customFormat="1" ht="21.75" customHeight="1" x14ac:dyDescent="0.2">
      <c r="A239" s="43">
        <f t="shared" si="7"/>
        <v>234</v>
      </c>
      <c r="B239" s="44" t="s">
        <v>484</v>
      </c>
      <c r="C239" s="44" t="s">
        <v>485</v>
      </c>
      <c r="D239" s="45" t="s">
        <v>63</v>
      </c>
      <c r="E239" s="286" t="s">
        <v>506</v>
      </c>
      <c r="F239" s="43" t="s">
        <v>50</v>
      </c>
      <c r="G239" s="46" t="s">
        <v>42</v>
      </c>
      <c r="H239" s="67">
        <v>29634</v>
      </c>
      <c r="I239" s="45"/>
      <c r="J239" s="76"/>
      <c r="K239" s="63" t="s">
        <v>43</v>
      </c>
      <c r="L239" s="63" t="s">
        <v>507</v>
      </c>
      <c r="M239" s="67">
        <v>43371</v>
      </c>
      <c r="N239" s="52" t="str">
        <f t="shared" ca="1" si="8"/>
        <v>43 Tahun 0 Bulan 10 hari</v>
      </c>
      <c r="O2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Row],[JABATAN]],tbl_refJabatan,2,FALSE),"yr","day")-CONVERT(DATEDIF(H239,tglAcuan,"y"),"yr","day"))),(NOW()+(CONVERT(VLOOKUP(Table1[[#This Row],[JABATAN]],tbl_refJabatan,2,FALSE),"yr","day")-CONVERT(DATEDIF(H239,NOW(),"y"),"yr","day")))),"Usia Salah"),"")</f>
        <v>51558.348911689813</v>
      </c>
      <c r="Q239" s="167" t="str">
        <f ca="1">IF(Table1[[#This Row],[TGL. PENSIUN (usia)]]&lt;&gt;0,TEXT(Table1[[#This Row],[TGL. PENSIUN (usia)]],"yyyy"),"")</f>
        <v>2041</v>
      </c>
      <c r="R239" s="166">
        <f ca="1">IF(AND(Table1[[#This Row],[TGL. PENSIUN (usia)]]&lt;&gt;"",Table1[[#This Row],[TGL. PENSIUN (usia)]]&lt;&gt;"USIA SALAH"),IF(tglAcuan&lt;&gt;0,(INT(CONVERT(VLOOKUP(Table1[[#This Row],[JABATAN]],tbl_refJabatan,2,FALSE),"yr","day")-CONVERT(DATEDIF(H239,tglAcuan,"y"),"yr","day"))),(INT(CONVERT(VLOOKUP(Table1[[#This Row],[JABATAN]],tbl_refJabatan,2,FALSE),"yr","day")-CONVERT(DATEDIF(H239,NOW(),"y"),"yr","day")))),"")</f>
        <v>6209</v>
      </c>
      <c r="S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Row],[JABATAN]],tbl_refJabatan,4,FALSE),"yr","day")-CONVERT(DATEDIF(H239,tglAcuan,"y"),"yr","day"))),(NOW()+(CONVERT(VLOOKUP(Table1[[#This Row],[JABATAN]],tbl_refJabatan,4,FALSE),"yr","day")-CONVERT(DATEDIF(H239,NOW(),"y"),"yr","day")))),"Usia Salah"),"")</f>
        <v>36948.348911689813</v>
      </c>
      <c r="T239" s="167" t="str">
        <f ca="1">IF(Table1[[#This Row],[TGL. PENSIUN ( usia )]]&lt;&gt;0,TEXT(Table1[[#This Row],[TGL. PENSIUN ( usia )]],"yyyy"),"")</f>
        <v>2001</v>
      </c>
      <c r="U239" s="166">
        <f ca="1">IF(AND(Table1[[#This Row],[TGL. PENSIUN (usia)]]&lt;&gt;"",Table1[[#This Row],[TGL. PENSIUN (usia)]]&lt;&gt;"USIA SALAH"),IF(tglAcuan&lt;&gt;0,(INT(CONVERT(VLOOKUP(Table1[[#This Row],[JABATAN]],tbl_refJabatan,4,FALSE),"yr","day")-CONVERT(DATEDIF(H239,tglAcuan,"y"),"yr","day"))),(INT(CONVERT(VLOOKUP(Table1[[#This Row],[JABATAN]],tbl_refJabatan,4,FALSE),"yr","day")-CONVERT(DATEDIF(H239,NOW(),"y"),"yr","day")))),"")</f>
        <v>-8401</v>
      </c>
      <c r="V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Row],[JABATAN]],tbl_refJabatan,6,FALSE),"yr","day")-CONVERT(DATEDIF(H239,tglAcuan,"y"),"yr","day"))),(NOW()+(CONVERT(VLOOKUP(Table1[[#This Row],[JABATAN]],tbl_refJabatan,6,FALSE),"yr","day")-CONVERT(DATEDIF(H239,NOW(),"y"),"yr","day")))),"Usia Salah"),"")</f>
        <v>29643.348911689813</v>
      </c>
      <c r="W239" s="167" t="str">
        <f ca="1">IF(Table1[[#This Row],[TGL.PENSIUN (usia)]]&lt;&gt;0,TEXT(Table1[[#This Row],[TGL.PENSIUN (usia)]],"yyyy"),"")</f>
        <v>1981</v>
      </c>
      <c r="X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Row],[JABATAN]],tbl_refJabatan,7,FALSE),"yr","day")-CONVERT(DATEDIF(M239,tglAcuan,"y"),"yr","day"))),(NOW()+(CONVERT(VLOOKUP(Table1[[#This Row],[JABATAN]],tbl_refJabatan,7,FALSE),"yr","day")-CONVERT(DATEDIF(M239,NOW(),"y"),"yr","day")))),"tgl SK salah"),"")</f>
        <v>65437.848911689813</v>
      </c>
      <c r="Y239" s="167" t="str">
        <f ca="1">IF(Table1[[#This Row],[TGL. PENSIUN (jabatan)]]&lt;&gt;0,TEXT(Table1[[#This Row],[TGL. PENSIUN (jabatan)]],"yyyy"),"")</f>
        <v>2079</v>
      </c>
      <c r="Z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Row],[JABATAN]],tbl_refJabatan,8,FALSE),"yr","day")-CONVERT(DATEDIF(H239,tglAcuan,"y"),"yr","day"))),(NOW()+(CONVERT(VLOOKUP(Table1[[#This Row],[JABATAN]],tbl_refJabatan,8,FALSE),"yr","day")-CONVERT(DATEDIF(H239,NOW(),"y"),"yr","day")))),"Usia Salah"),"")</f>
        <v>51558.348911689813</v>
      </c>
      <c r="AA239" s="167" t="str">
        <f ca="1">IF(Table1[[#This Row],[TGL.PENSIUN (usia )]]&lt;&gt;0,TEXT(Table1[[#This Row],[TGL.PENSIUN (usia )]],"yyyy"),"")</f>
        <v>2041</v>
      </c>
      <c r="AB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Row],[JABATAN]],tbl_refJabatan,9,FALSE),"yr","day")-CONVERT(DATEDIF(M239,tglAcuan,"y"),"yr","day"))),(NOW()+(CONVERT(VLOOKUP(Table1[[#This Row],[JABATAN]],tbl_refJabatan,9,FALSE),"yr","day")-CONVERT(DATEDIF(M239,NOW(),"y"),"yr","day")))),"tgl SK salah"),"")</f>
        <v>49001.598911689813</v>
      </c>
      <c r="AC239" s="167" t="str">
        <f ca="1">IF(Table1[[#This Row],[TGL. PENSIUN (jabatan )]]&lt;&gt;0,TEXT(Table1[[#This Row],[TGL. PENSIUN (jabatan )]],"yyyy"),"")</f>
        <v>2034</v>
      </c>
      <c r="AD2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" spans="1:30" s="53" customFormat="1" ht="21.75" customHeight="1" x14ac:dyDescent="0.2">
      <c r="A240" s="43">
        <f t="shared" si="7"/>
        <v>235</v>
      </c>
      <c r="B240" s="44" t="s">
        <v>484</v>
      </c>
      <c r="C240" s="44" t="s">
        <v>485</v>
      </c>
      <c r="D240" s="45" t="s">
        <v>63</v>
      </c>
      <c r="E240" s="286" t="s">
        <v>508</v>
      </c>
      <c r="F240" s="43" t="s">
        <v>41</v>
      </c>
      <c r="G240" s="46" t="s">
        <v>42</v>
      </c>
      <c r="H240" s="67">
        <v>28934</v>
      </c>
      <c r="I240" s="45"/>
      <c r="J240" s="76"/>
      <c r="K240" s="63" t="s">
        <v>93</v>
      </c>
      <c r="L240" s="63" t="s">
        <v>509</v>
      </c>
      <c r="M240" s="67">
        <v>43371</v>
      </c>
      <c r="N240" s="52" t="str">
        <f t="shared" ca="1" si="8"/>
        <v>44 Tahun 11 Bulan 7 hari</v>
      </c>
      <c r="O2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Row],[JABATAN]],tbl_refJabatan,2,FALSE),"yr","day")-CONVERT(DATEDIF(H240,tglAcuan,"y"),"yr","day"))),(NOW()+(CONVERT(VLOOKUP(Table1[[#This Row],[JABATAN]],tbl_refJabatan,2,FALSE),"yr","day")-CONVERT(DATEDIF(H240,NOW(),"y"),"yr","day")))),"Usia Salah"),"")</f>
        <v>51193.098911689813</v>
      </c>
      <c r="Q240" s="167" t="str">
        <f ca="1">IF(Table1[[#This Row],[TGL. PENSIUN (usia)]]&lt;&gt;0,TEXT(Table1[[#This Row],[TGL. PENSIUN (usia)]],"yyyy"),"")</f>
        <v>2040</v>
      </c>
      <c r="R240" s="166">
        <f ca="1">IF(AND(Table1[[#This Row],[TGL. PENSIUN (usia)]]&lt;&gt;"",Table1[[#This Row],[TGL. PENSIUN (usia)]]&lt;&gt;"USIA SALAH"),IF(tglAcuan&lt;&gt;0,(INT(CONVERT(VLOOKUP(Table1[[#This Row],[JABATAN]],tbl_refJabatan,2,FALSE),"yr","day")-CONVERT(DATEDIF(H240,tglAcuan,"y"),"yr","day"))),(INT(CONVERT(VLOOKUP(Table1[[#This Row],[JABATAN]],tbl_refJabatan,2,FALSE),"yr","day")-CONVERT(DATEDIF(H240,NOW(),"y"),"yr","day")))),"")</f>
        <v>5844</v>
      </c>
      <c r="S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Row],[JABATAN]],tbl_refJabatan,4,FALSE),"yr","day")-CONVERT(DATEDIF(H240,tglAcuan,"y"),"yr","day"))),(NOW()+(CONVERT(VLOOKUP(Table1[[#This Row],[JABATAN]],tbl_refJabatan,4,FALSE),"yr","day")-CONVERT(DATEDIF(H240,NOW(),"y"),"yr","day")))),"Usia Salah"),"")</f>
        <v>36583.098911689813</v>
      </c>
      <c r="T240" s="167" t="str">
        <f ca="1">IF(Table1[[#This Row],[TGL. PENSIUN ( usia )]]&lt;&gt;0,TEXT(Table1[[#This Row],[TGL. PENSIUN ( usia )]],"yyyy"),"")</f>
        <v>2000</v>
      </c>
      <c r="U240" s="166">
        <f ca="1">IF(AND(Table1[[#This Row],[TGL. PENSIUN (usia)]]&lt;&gt;"",Table1[[#This Row],[TGL. PENSIUN (usia)]]&lt;&gt;"USIA SALAH"),IF(tglAcuan&lt;&gt;0,(INT(CONVERT(VLOOKUP(Table1[[#This Row],[JABATAN]],tbl_refJabatan,4,FALSE),"yr","day")-CONVERT(DATEDIF(H240,tglAcuan,"y"),"yr","day"))),(INT(CONVERT(VLOOKUP(Table1[[#This Row],[JABATAN]],tbl_refJabatan,4,FALSE),"yr","day")-CONVERT(DATEDIF(H240,NOW(),"y"),"yr","day")))),"")</f>
        <v>-8766</v>
      </c>
      <c r="V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Row],[JABATAN]],tbl_refJabatan,6,FALSE),"yr","day")-CONVERT(DATEDIF(H240,tglAcuan,"y"),"yr","day"))),(NOW()+(CONVERT(VLOOKUP(Table1[[#This Row],[JABATAN]],tbl_refJabatan,6,FALSE),"yr","day")-CONVERT(DATEDIF(H240,NOW(),"y"),"yr","day")))),"Usia Salah"),"")</f>
        <v>29278.098911689813</v>
      </c>
      <c r="W240" s="167" t="str">
        <f ca="1">IF(Table1[[#This Row],[TGL.PENSIUN (usia)]]&lt;&gt;0,TEXT(Table1[[#This Row],[TGL.PENSIUN (usia)]],"yyyy"),"")</f>
        <v>1980</v>
      </c>
      <c r="X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Row],[JABATAN]],tbl_refJabatan,7,FALSE),"yr","day")-CONVERT(DATEDIF(M240,tglAcuan,"y"),"yr","day"))),(NOW()+(CONVERT(VLOOKUP(Table1[[#This Row],[JABATAN]],tbl_refJabatan,7,FALSE),"yr","day")-CONVERT(DATEDIF(M240,NOW(),"y"),"yr","day")))),"tgl SK salah"),"")</f>
        <v>65437.848911689813</v>
      </c>
      <c r="Y240" s="167" t="str">
        <f ca="1">IF(Table1[[#This Row],[TGL. PENSIUN (jabatan)]]&lt;&gt;0,TEXT(Table1[[#This Row],[TGL. PENSIUN (jabatan)]],"yyyy"),"")</f>
        <v>2079</v>
      </c>
      <c r="Z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Row],[JABATAN]],tbl_refJabatan,8,FALSE),"yr","day")-CONVERT(DATEDIF(H240,tglAcuan,"y"),"yr","day"))),(NOW()+(CONVERT(VLOOKUP(Table1[[#This Row],[JABATAN]],tbl_refJabatan,8,FALSE),"yr","day")-CONVERT(DATEDIF(H240,NOW(),"y"),"yr","day")))),"Usia Salah"),"")</f>
        <v>51193.098911689813</v>
      </c>
      <c r="AA240" s="167" t="str">
        <f ca="1">IF(Table1[[#This Row],[TGL.PENSIUN (usia )]]&lt;&gt;0,TEXT(Table1[[#This Row],[TGL.PENSIUN (usia )]],"yyyy"),"")</f>
        <v>2040</v>
      </c>
      <c r="AB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Row],[JABATAN]],tbl_refJabatan,9,FALSE),"yr","day")-CONVERT(DATEDIF(M240,tglAcuan,"y"),"yr","day"))),(NOW()+(CONVERT(VLOOKUP(Table1[[#This Row],[JABATAN]],tbl_refJabatan,9,FALSE),"yr","day")-CONVERT(DATEDIF(M240,NOW(),"y"),"yr","day")))),"tgl SK salah"),"")</f>
        <v>49001.598911689813</v>
      </c>
      <c r="AC240" s="167" t="str">
        <f ca="1">IF(Table1[[#This Row],[TGL. PENSIUN (jabatan )]]&lt;&gt;0,TEXT(Table1[[#This Row],[TGL. PENSIUN (jabatan )]],"yyyy"),"")</f>
        <v>2034</v>
      </c>
      <c r="AD2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" spans="1:30" s="53" customFormat="1" ht="21.75" customHeight="1" x14ac:dyDescent="0.2">
      <c r="A241" s="43">
        <f t="shared" si="7"/>
        <v>236</v>
      </c>
      <c r="B241" s="44" t="s">
        <v>484</v>
      </c>
      <c r="C241" s="44" t="s">
        <v>485</v>
      </c>
      <c r="D241" s="45" t="s">
        <v>63</v>
      </c>
      <c r="E241" s="286" t="s">
        <v>510</v>
      </c>
      <c r="F241" s="43" t="s">
        <v>41</v>
      </c>
      <c r="G241" s="46" t="s">
        <v>42</v>
      </c>
      <c r="H241" s="67">
        <v>26004</v>
      </c>
      <c r="I241" s="45"/>
      <c r="J241" s="76"/>
      <c r="K241" s="63" t="s">
        <v>43</v>
      </c>
      <c r="L241" s="63" t="s">
        <v>511</v>
      </c>
      <c r="M241" s="67">
        <v>43371</v>
      </c>
      <c r="N241" s="52" t="str">
        <f t="shared" ca="1" si="8"/>
        <v>52 Tahun 11 Bulan 15 hari</v>
      </c>
      <c r="O2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Row],[JABATAN]],tbl_refJabatan,2,FALSE),"yr","day")-CONVERT(DATEDIF(H241,tglAcuan,"y"),"yr","day"))),(NOW()+(CONVERT(VLOOKUP(Table1[[#This Row],[JABATAN]],tbl_refJabatan,2,FALSE),"yr","day")-CONVERT(DATEDIF(H241,NOW(),"y"),"yr","day")))),"Usia Salah"),"")</f>
        <v>48271.098911689813</v>
      </c>
      <c r="Q241" s="167" t="str">
        <f ca="1">IF(Table1[[#This Row],[TGL. PENSIUN (usia)]]&lt;&gt;0,TEXT(Table1[[#This Row],[TGL. PENSIUN (usia)]],"yyyy"),"")</f>
        <v>2032</v>
      </c>
      <c r="R241" s="166">
        <f ca="1">IF(AND(Table1[[#This Row],[TGL. PENSIUN (usia)]]&lt;&gt;"",Table1[[#This Row],[TGL. PENSIUN (usia)]]&lt;&gt;"USIA SALAH"),IF(tglAcuan&lt;&gt;0,(INT(CONVERT(VLOOKUP(Table1[[#This Row],[JABATAN]],tbl_refJabatan,2,FALSE),"yr","day")-CONVERT(DATEDIF(H241,tglAcuan,"y"),"yr","day"))),(INT(CONVERT(VLOOKUP(Table1[[#This Row],[JABATAN]],tbl_refJabatan,2,FALSE),"yr","day")-CONVERT(DATEDIF(H241,NOW(),"y"),"yr","day")))),"")</f>
        <v>2922</v>
      </c>
      <c r="S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Row],[JABATAN]],tbl_refJabatan,4,FALSE),"yr","day")-CONVERT(DATEDIF(H241,tglAcuan,"y"),"yr","day"))),(NOW()+(CONVERT(VLOOKUP(Table1[[#This Row],[JABATAN]],tbl_refJabatan,4,FALSE),"yr","day")-CONVERT(DATEDIF(H241,NOW(),"y"),"yr","day")))),"Usia Salah"),"")</f>
        <v>33661.098911689813</v>
      </c>
      <c r="T241" s="167" t="str">
        <f ca="1">IF(Table1[[#This Row],[TGL. PENSIUN ( usia )]]&lt;&gt;0,TEXT(Table1[[#This Row],[TGL. PENSIUN ( usia )]],"yyyy"),"")</f>
        <v>1992</v>
      </c>
      <c r="U241" s="166">
        <f ca="1">IF(AND(Table1[[#This Row],[TGL. PENSIUN (usia)]]&lt;&gt;"",Table1[[#This Row],[TGL. PENSIUN (usia)]]&lt;&gt;"USIA SALAH"),IF(tglAcuan&lt;&gt;0,(INT(CONVERT(VLOOKUP(Table1[[#This Row],[JABATAN]],tbl_refJabatan,4,FALSE),"yr","day")-CONVERT(DATEDIF(H241,tglAcuan,"y"),"yr","day"))),(INT(CONVERT(VLOOKUP(Table1[[#This Row],[JABATAN]],tbl_refJabatan,4,FALSE),"yr","day")-CONVERT(DATEDIF(H241,NOW(),"y"),"yr","day")))),"")</f>
        <v>-11688</v>
      </c>
      <c r="V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Row],[JABATAN]],tbl_refJabatan,6,FALSE),"yr","day")-CONVERT(DATEDIF(H241,tglAcuan,"y"),"yr","day"))),(NOW()+(CONVERT(VLOOKUP(Table1[[#This Row],[JABATAN]],tbl_refJabatan,6,FALSE),"yr","day")-CONVERT(DATEDIF(H241,NOW(),"y"),"yr","day")))),"Usia Salah"),"")</f>
        <v>26356.098911689813</v>
      </c>
      <c r="W241" s="167" t="str">
        <f ca="1">IF(Table1[[#This Row],[TGL.PENSIUN (usia)]]&lt;&gt;0,TEXT(Table1[[#This Row],[TGL.PENSIUN (usia)]],"yyyy"),"")</f>
        <v>1972</v>
      </c>
      <c r="X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Row],[JABATAN]],tbl_refJabatan,7,FALSE),"yr","day")-CONVERT(DATEDIF(M241,tglAcuan,"y"),"yr","day"))),(NOW()+(CONVERT(VLOOKUP(Table1[[#This Row],[JABATAN]],tbl_refJabatan,7,FALSE),"yr","day")-CONVERT(DATEDIF(M241,NOW(),"y"),"yr","day")))),"tgl SK salah"),"")</f>
        <v>65437.848911689813</v>
      </c>
      <c r="Y241" s="167" t="str">
        <f ca="1">IF(Table1[[#This Row],[TGL. PENSIUN (jabatan)]]&lt;&gt;0,TEXT(Table1[[#This Row],[TGL. PENSIUN (jabatan)]],"yyyy"),"")</f>
        <v>2079</v>
      </c>
      <c r="Z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Row],[JABATAN]],tbl_refJabatan,8,FALSE),"yr","day")-CONVERT(DATEDIF(H241,tglAcuan,"y"),"yr","day"))),(NOW()+(CONVERT(VLOOKUP(Table1[[#This Row],[JABATAN]],tbl_refJabatan,8,FALSE),"yr","day")-CONVERT(DATEDIF(H241,NOW(),"y"),"yr","day")))),"Usia Salah"),"")</f>
        <v>48271.098911689813</v>
      </c>
      <c r="AA241" s="167" t="str">
        <f ca="1">IF(Table1[[#This Row],[TGL.PENSIUN (usia )]]&lt;&gt;0,TEXT(Table1[[#This Row],[TGL.PENSIUN (usia )]],"yyyy"),"")</f>
        <v>2032</v>
      </c>
      <c r="AB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Row],[JABATAN]],tbl_refJabatan,9,FALSE),"yr","day")-CONVERT(DATEDIF(M241,tglAcuan,"y"),"yr","day"))),(NOW()+(CONVERT(VLOOKUP(Table1[[#This Row],[JABATAN]],tbl_refJabatan,9,FALSE),"yr","day")-CONVERT(DATEDIF(M241,NOW(),"y"),"yr","day")))),"tgl SK salah"),"")</f>
        <v>49001.598911689813</v>
      </c>
      <c r="AC241" s="167" t="str">
        <f ca="1">IF(Table1[[#This Row],[TGL. PENSIUN (jabatan )]]&lt;&gt;0,TEXT(Table1[[#This Row],[TGL. PENSIUN (jabatan )]],"yyyy"),"")</f>
        <v>2034</v>
      </c>
      <c r="AD2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" spans="1:30" s="53" customFormat="1" ht="21.75" customHeight="1" x14ac:dyDescent="0.2">
      <c r="A242" s="43">
        <f t="shared" si="7"/>
        <v>237</v>
      </c>
      <c r="B242" s="44" t="s">
        <v>484</v>
      </c>
      <c r="C242" s="44" t="s">
        <v>485</v>
      </c>
      <c r="D242" s="45" t="s">
        <v>63</v>
      </c>
      <c r="E242" s="286" t="s">
        <v>476</v>
      </c>
      <c r="F242" s="43" t="s">
        <v>41</v>
      </c>
      <c r="G242" s="46" t="s">
        <v>42</v>
      </c>
      <c r="H242" s="67">
        <v>23900</v>
      </c>
      <c r="I242" s="45"/>
      <c r="J242" s="76"/>
      <c r="K242" s="63" t="s">
        <v>43</v>
      </c>
      <c r="L242" s="63" t="s">
        <v>512</v>
      </c>
      <c r="M242" s="67">
        <v>43371</v>
      </c>
      <c r="N242" s="52" t="str">
        <f t="shared" ca="1" si="8"/>
        <v>58 Tahun 8 Bulan 20 hari</v>
      </c>
      <c r="O2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Row],[JABATAN]],tbl_refJabatan,2,FALSE),"yr","day")-CONVERT(DATEDIF(H242,tglAcuan,"y"),"yr","day"))),(NOW()+(CONVERT(VLOOKUP(Table1[[#This Row],[JABATAN]],tbl_refJabatan,2,FALSE),"yr","day")-CONVERT(DATEDIF(H242,NOW(),"y"),"yr","day")))),"Usia Salah"),"")</f>
        <v>46079.598911689813</v>
      </c>
      <c r="Q242" s="167" t="str">
        <f ca="1">IF(Table1[[#This Row],[TGL. PENSIUN (usia)]]&lt;&gt;0,TEXT(Table1[[#This Row],[TGL. PENSIUN (usia)]],"yyyy"),"")</f>
        <v>2026</v>
      </c>
      <c r="R242" s="166">
        <f ca="1">IF(AND(Table1[[#This Row],[TGL. PENSIUN (usia)]]&lt;&gt;"",Table1[[#This Row],[TGL. PENSIUN (usia)]]&lt;&gt;"USIA SALAH"),IF(tglAcuan&lt;&gt;0,(INT(CONVERT(VLOOKUP(Table1[[#This Row],[JABATAN]],tbl_refJabatan,2,FALSE),"yr","day")-CONVERT(DATEDIF(H242,tglAcuan,"y"),"yr","day"))),(INT(CONVERT(VLOOKUP(Table1[[#This Row],[JABATAN]],tbl_refJabatan,2,FALSE),"yr","day")-CONVERT(DATEDIF(H242,NOW(),"y"),"yr","day")))),"")</f>
        <v>730</v>
      </c>
      <c r="S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Row],[JABATAN]],tbl_refJabatan,4,FALSE),"yr","day")-CONVERT(DATEDIF(H242,tglAcuan,"y"),"yr","day"))),(NOW()+(CONVERT(VLOOKUP(Table1[[#This Row],[JABATAN]],tbl_refJabatan,4,FALSE),"yr","day")-CONVERT(DATEDIF(H242,NOW(),"y"),"yr","day")))),"Usia Salah"),"")</f>
        <v>31469.598911689813</v>
      </c>
      <c r="T242" s="167" t="str">
        <f ca="1">IF(Table1[[#This Row],[TGL. PENSIUN ( usia )]]&lt;&gt;0,TEXT(Table1[[#This Row],[TGL. PENSIUN ( usia )]],"yyyy"),"")</f>
        <v>1986</v>
      </c>
      <c r="U242" s="166">
        <f ca="1">IF(AND(Table1[[#This Row],[TGL. PENSIUN (usia)]]&lt;&gt;"",Table1[[#This Row],[TGL. PENSIUN (usia)]]&lt;&gt;"USIA SALAH"),IF(tglAcuan&lt;&gt;0,(INT(CONVERT(VLOOKUP(Table1[[#This Row],[JABATAN]],tbl_refJabatan,4,FALSE),"yr","day")-CONVERT(DATEDIF(H242,tglAcuan,"y"),"yr","day"))),(INT(CONVERT(VLOOKUP(Table1[[#This Row],[JABATAN]],tbl_refJabatan,4,FALSE),"yr","day")-CONVERT(DATEDIF(H242,NOW(),"y"),"yr","day")))),"")</f>
        <v>-13880</v>
      </c>
      <c r="V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Row],[JABATAN]],tbl_refJabatan,6,FALSE),"yr","day")-CONVERT(DATEDIF(H242,tglAcuan,"y"),"yr","day"))),(NOW()+(CONVERT(VLOOKUP(Table1[[#This Row],[JABATAN]],tbl_refJabatan,6,FALSE),"yr","day")-CONVERT(DATEDIF(H242,NOW(),"y"),"yr","day")))),"Usia Salah"),"")</f>
        <v>24164.598911689813</v>
      </c>
      <c r="W242" s="167" t="str">
        <f ca="1">IF(Table1[[#This Row],[TGL.PENSIUN (usia)]]&lt;&gt;0,TEXT(Table1[[#This Row],[TGL.PENSIUN (usia)]],"yyyy"),"")</f>
        <v>1966</v>
      </c>
      <c r="X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Row],[JABATAN]],tbl_refJabatan,7,FALSE),"yr","day")-CONVERT(DATEDIF(M242,tglAcuan,"y"),"yr","day"))),(NOW()+(CONVERT(VLOOKUP(Table1[[#This Row],[JABATAN]],tbl_refJabatan,7,FALSE),"yr","day")-CONVERT(DATEDIF(M242,NOW(),"y"),"yr","day")))),"tgl SK salah"),"")</f>
        <v>65437.848911689813</v>
      </c>
      <c r="Y242" s="167" t="str">
        <f ca="1">IF(Table1[[#This Row],[TGL. PENSIUN (jabatan)]]&lt;&gt;0,TEXT(Table1[[#This Row],[TGL. PENSIUN (jabatan)]],"yyyy"),"")</f>
        <v>2079</v>
      </c>
      <c r="Z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Row],[JABATAN]],tbl_refJabatan,8,FALSE),"yr","day")-CONVERT(DATEDIF(H242,tglAcuan,"y"),"yr","day"))),(NOW()+(CONVERT(VLOOKUP(Table1[[#This Row],[JABATAN]],tbl_refJabatan,8,FALSE),"yr","day")-CONVERT(DATEDIF(H242,NOW(),"y"),"yr","day")))),"Usia Salah"),"")</f>
        <v>46079.598911689813</v>
      </c>
      <c r="AA242" s="167" t="str">
        <f ca="1">IF(Table1[[#This Row],[TGL.PENSIUN (usia )]]&lt;&gt;0,TEXT(Table1[[#This Row],[TGL.PENSIUN (usia )]],"yyyy"),"")</f>
        <v>2026</v>
      </c>
      <c r="AB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Row],[JABATAN]],tbl_refJabatan,9,FALSE),"yr","day")-CONVERT(DATEDIF(M242,tglAcuan,"y"),"yr","day"))),(NOW()+(CONVERT(VLOOKUP(Table1[[#This Row],[JABATAN]],tbl_refJabatan,9,FALSE),"yr","day")-CONVERT(DATEDIF(M242,NOW(),"y"),"yr","day")))),"tgl SK salah"),"")</f>
        <v>49001.598911689813</v>
      </c>
      <c r="AC242" s="167" t="str">
        <f ca="1">IF(Table1[[#This Row],[TGL. PENSIUN (jabatan )]]&lt;&gt;0,TEXT(Table1[[#This Row],[TGL. PENSIUN (jabatan )]],"yyyy"),"")</f>
        <v>2034</v>
      </c>
      <c r="AD2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3" spans="1:30" s="53" customFormat="1" ht="21.75" customHeight="1" x14ac:dyDescent="0.2">
      <c r="A243" s="43">
        <f t="shared" si="7"/>
        <v>238</v>
      </c>
      <c r="B243" s="44" t="s">
        <v>484</v>
      </c>
      <c r="C243" s="44" t="s">
        <v>485</v>
      </c>
      <c r="D243" s="45" t="s">
        <v>63</v>
      </c>
      <c r="E243" s="286" t="s">
        <v>513</v>
      </c>
      <c r="F243" s="43" t="s">
        <v>41</v>
      </c>
      <c r="G243" s="46" t="s">
        <v>42</v>
      </c>
      <c r="H243" s="67">
        <v>26265</v>
      </c>
      <c r="I243" s="45"/>
      <c r="J243" s="76"/>
      <c r="K243" s="63" t="s">
        <v>93</v>
      </c>
      <c r="L243" s="63" t="s">
        <v>514</v>
      </c>
      <c r="M243" s="67">
        <v>43371</v>
      </c>
      <c r="N243" s="52" t="str">
        <f t="shared" ca="1" si="8"/>
        <v>52 Tahun 2 Bulan 30 hari</v>
      </c>
      <c r="O2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Row],[JABATAN]],tbl_refJabatan,2,FALSE),"yr","day")-CONVERT(DATEDIF(H243,tglAcuan,"y"),"yr","day"))),(NOW()+(CONVERT(VLOOKUP(Table1[[#This Row],[JABATAN]],tbl_refJabatan,2,FALSE),"yr","day")-CONVERT(DATEDIF(H243,NOW(),"y"),"yr","day")))),"Usia Salah"),"")</f>
        <v>48271.098911689813</v>
      </c>
      <c r="Q243" s="167" t="str">
        <f ca="1">IF(Table1[[#This Row],[TGL. PENSIUN (usia)]]&lt;&gt;0,TEXT(Table1[[#This Row],[TGL. PENSIUN (usia)]],"yyyy"),"")</f>
        <v>2032</v>
      </c>
      <c r="R243" s="166">
        <f ca="1">IF(AND(Table1[[#This Row],[TGL. PENSIUN (usia)]]&lt;&gt;"",Table1[[#This Row],[TGL. PENSIUN (usia)]]&lt;&gt;"USIA SALAH"),IF(tglAcuan&lt;&gt;0,(INT(CONVERT(VLOOKUP(Table1[[#This Row],[JABATAN]],tbl_refJabatan,2,FALSE),"yr","day")-CONVERT(DATEDIF(H243,tglAcuan,"y"),"yr","day"))),(INT(CONVERT(VLOOKUP(Table1[[#This Row],[JABATAN]],tbl_refJabatan,2,FALSE),"yr","day")-CONVERT(DATEDIF(H243,NOW(),"y"),"yr","day")))),"")</f>
        <v>2922</v>
      </c>
      <c r="S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Row],[JABATAN]],tbl_refJabatan,4,FALSE),"yr","day")-CONVERT(DATEDIF(H243,tglAcuan,"y"),"yr","day"))),(NOW()+(CONVERT(VLOOKUP(Table1[[#This Row],[JABATAN]],tbl_refJabatan,4,FALSE),"yr","day")-CONVERT(DATEDIF(H243,NOW(),"y"),"yr","day")))),"Usia Salah"),"")</f>
        <v>33661.098911689813</v>
      </c>
      <c r="T243" s="167" t="str">
        <f ca="1">IF(Table1[[#This Row],[TGL. PENSIUN ( usia )]]&lt;&gt;0,TEXT(Table1[[#This Row],[TGL. PENSIUN ( usia )]],"yyyy"),"")</f>
        <v>1992</v>
      </c>
      <c r="U243" s="166">
        <f ca="1">IF(AND(Table1[[#This Row],[TGL. PENSIUN (usia)]]&lt;&gt;"",Table1[[#This Row],[TGL. PENSIUN (usia)]]&lt;&gt;"USIA SALAH"),IF(tglAcuan&lt;&gt;0,(INT(CONVERT(VLOOKUP(Table1[[#This Row],[JABATAN]],tbl_refJabatan,4,FALSE),"yr","day")-CONVERT(DATEDIF(H243,tglAcuan,"y"),"yr","day"))),(INT(CONVERT(VLOOKUP(Table1[[#This Row],[JABATAN]],tbl_refJabatan,4,FALSE),"yr","day")-CONVERT(DATEDIF(H243,NOW(),"y"),"yr","day")))),"")</f>
        <v>-11688</v>
      </c>
      <c r="V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Row],[JABATAN]],tbl_refJabatan,6,FALSE),"yr","day")-CONVERT(DATEDIF(H243,tglAcuan,"y"),"yr","day"))),(NOW()+(CONVERT(VLOOKUP(Table1[[#This Row],[JABATAN]],tbl_refJabatan,6,FALSE),"yr","day")-CONVERT(DATEDIF(H243,NOW(),"y"),"yr","day")))),"Usia Salah"),"")</f>
        <v>26356.098911689813</v>
      </c>
      <c r="W243" s="167" t="str">
        <f ca="1">IF(Table1[[#This Row],[TGL.PENSIUN (usia)]]&lt;&gt;0,TEXT(Table1[[#This Row],[TGL.PENSIUN (usia)]],"yyyy"),"")</f>
        <v>1972</v>
      </c>
      <c r="X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Row],[JABATAN]],tbl_refJabatan,7,FALSE),"yr","day")-CONVERT(DATEDIF(M243,tglAcuan,"y"),"yr","day"))),(NOW()+(CONVERT(VLOOKUP(Table1[[#This Row],[JABATAN]],tbl_refJabatan,7,FALSE),"yr","day")-CONVERT(DATEDIF(M243,NOW(),"y"),"yr","day")))),"tgl SK salah"),"")</f>
        <v>65437.848911689813</v>
      </c>
      <c r="Y243" s="167" t="str">
        <f ca="1">IF(Table1[[#This Row],[TGL. PENSIUN (jabatan)]]&lt;&gt;0,TEXT(Table1[[#This Row],[TGL. PENSIUN (jabatan)]],"yyyy"),"")</f>
        <v>2079</v>
      </c>
      <c r="Z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Row],[JABATAN]],tbl_refJabatan,8,FALSE),"yr","day")-CONVERT(DATEDIF(H243,tglAcuan,"y"),"yr","day"))),(NOW()+(CONVERT(VLOOKUP(Table1[[#This Row],[JABATAN]],tbl_refJabatan,8,FALSE),"yr","day")-CONVERT(DATEDIF(H243,NOW(),"y"),"yr","day")))),"Usia Salah"),"")</f>
        <v>48271.098911689813</v>
      </c>
      <c r="AA243" s="167" t="str">
        <f ca="1">IF(Table1[[#This Row],[TGL.PENSIUN (usia )]]&lt;&gt;0,TEXT(Table1[[#This Row],[TGL.PENSIUN (usia )]],"yyyy"),"")</f>
        <v>2032</v>
      </c>
      <c r="AB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Row],[JABATAN]],tbl_refJabatan,9,FALSE),"yr","day")-CONVERT(DATEDIF(M243,tglAcuan,"y"),"yr","day"))),(NOW()+(CONVERT(VLOOKUP(Table1[[#This Row],[JABATAN]],tbl_refJabatan,9,FALSE),"yr","day")-CONVERT(DATEDIF(M243,NOW(),"y"),"yr","day")))),"tgl SK salah"),"")</f>
        <v>49001.598911689813</v>
      </c>
      <c r="AC243" s="167" t="str">
        <f ca="1">IF(Table1[[#This Row],[TGL. PENSIUN (jabatan )]]&lt;&gt;0,TEXT(Table1[[#This Row],[TGL. PENSIUN (jabatan )]],"yyyy"),"")</f>
        <v>2034</v>
      </c>
      <c r="AD2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4" spans="1:30" s="53" customFormat="1" ht="21.75" customHeight="1" x14ac:dyDescent="0.2">
      <c r="A244" s="43">
        <f t="shared" si="7"/>
        <v>239</v>
      </c>
      <c r="B244" s="44" t="s">
        <v>484</v>
      </c>
      <c r="C244" s="44" t="s">
        <v>485</v>
      </c>
      <c r="D244" s="45" t="s">
        <v>63</v>
      </c>
      <c r="E244" s="286" t="s">
        <v>515</v>
      </c>
      <c r="F244" s="43" t="s">
        <v>50</v>
      </c>
      <c r="G244" s="46" t="s">
        <v>42</v>
      </c>
      <c r="H244" s="67">
        <v>31411</v>
      </c>
      <c r="I244" s="45"/>
      <c r="J244" s="76"/>
      <c r="K244" s="63" t="s">
        <v>43</v>
      </c>
      <c r="L244" s="63" t="s">
        <v>516</v>
      </c>
      <c r="M244" s="67">
        <v>43371</v>
      </c>
      <c r="N244" s="52" t="str">
        <f t="shared" ca="1" si="8"/>
        <v>38 Tahun 1 Bulan 28 hari</v>
      </c>
      <c r="O2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Row],[JABATAN]],tbl_refJabatan,2,FALSE),"yr","day")-CONVERT(DATEDIF(H244,tglAcuan,"y"),"yr","day"))),(NOW()+(CONVERT(VLOOKUP(Table1[[#This Row],[JABATAN]],tbl_refJabatan,2,FALSE),"yr","day")-CONVERT(DATEDIF(H244,NOW(),"y"),"yr","day")))),"Usia Salah"),"")</f>
        <v>53384.598911689813</v>
      </c>
      <c r="Q244" s="167" t="str">
        <f ca="1">IF(Table1[[#This Row],[TGL. PENSIUN (usia)]]&lt;&gt;0,TEXT(Table1[[#This Row],[TGL. PENSIUN (usia)]],"yyyy"),"")</f>
        <v>2046</v>
      </c>
      <c r="R244" s="166">
        <f ca="1">IF(AND(Table1[[#This Row],[TGL. PENSIUN (usia)]]&lt;&gt;"",Table1[[#This Row],[TGL. PENSIUN (usia)]]&lt;&gt;"USIA SALAH"),IF(tglAcuan&lt;&gt;0,(INT(CONVERT(VLOOKUP(Table1[[#This Row],[JABATAN]],tbl_refJabatan,2,FALSE),"yr","day")-CONVERT(DATEDIF(H244,tglAcuan,"y"),"yr","day"))),(INT(CONVERT(VLOOKUP(Table1[[#This Row],[JABATAN]],tbl_refJabatan,2,FALSE),"yr","day")-CONVERT(DATEDIF(H244,NOW(),"y"),"yr","day")))),"")</f>
        <v>8035</v>
      </c>
      <c r="S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Row],[JABATAN]],tbl_refJabatan,4,FALSE),"yr","day")-CONVERT(DATEDIF(H244,tglAcuan,"y"),"yr","day"))),(NOW()+(CONVERT(VLOOKUP(Table1[[#This Row],[JABATAN]],tbl_refJabatan,4,FALSE),"yr","day")-CONVERT(DATEDIF(H244,NOW(),"y"),"yr","day")))),"Usia Salah"),"")</f>
        <v>38774.598911689813</v>
      </c>
      <c r="T244" s="167" t="str">
        <f ca="1">IF(Table1[[#This Row],[TGL. PENSIUN ( usia )]]&lt;&gt;0,TEXT(Table1[[#This Row],[TGL. PENSIUN ( usia )]],"yyyy"),"")</f>
        <v>2006</v>
      </c>
      <c r="U244" s="166">
        <f ca="1">IF(AND(Table1[[#This Row],[TGL. PENSIUN (usia)]]&lt;&gt;"",Table1[[#This Row],[TGL. PENSIUN (usia)]]&lt;&gt;"USIA SALAH"),IF(tglAcuan&lt;&gt;0,(INT(CONVERT(VLOOKUP(Table1[[#This Row],[JABATAN]],tbl_refJabatan,4,FALSE),"yr","day")-CONVERT(DATEDIF(H244,tglAcuan,"y"),"yr","day"))),(INT(CONVERT(VLOOKUP(Table1[[#This Row],[JABATAN]],tbl_refJabatan,4,FALSE),"yr","day")-CONVERT(DATEDIF(H244,NOW(),"y"),"yr","day")))),"")</f>
        <v>-6575</v>
      </c>
      <c r="V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Row],[JABATAN]],tbl_refJabatan,6,FALSE),"yr","day")-CONVERT(DATEDIF(H244,tglAcuan,"y"),"yr","day"))),(NOW()+(CONVERT(VLOOKUP(Table1[[#This Row],[JABATAN]],tbl_refJabatan,6,FALSE),"yr","day")-CONVERT(DATEDIF(H244,NOW(),"y"),"yr","day")))),"Usia Salah"),"")</f>
        <v>31469.598911689813</v>
      </c>
      <c r="W244" s="167" t="str">
        <f ca="1">IF(Table1[[#This Row],[TGL.PENSIUN (usia)]]&lt;&gt;0,TEXT(Table1[[#This Row],[TGL.PENSIUN (usia)]],"yyyy"),"")</f>
        <v>1986</v>
      </c>
      <c r="X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Row],[JABATAN]],tbl_refJabatan,7,FALSE),"yr","day")-CONVERT(DATEDIF(M244,tglAcuan,"y"),"yr","day"))),(NOW()+(CONVERT(VLOOKUP(Table1[[#This Row],[JABATAN]],tbl_refJabatan,7,FALSE),"yr","day")-CONVERT(DATEDIF(M244,NOW(),"y"),"yr","day")))),"tgl SK salah"),"")</f>
        <v>65437.848911689813</v>
      </c>
      <c r="Y244" s="167" t="str">
        <f ca="1">IF(Table1[[#This Row],[TGL. PENSIUN (jabatan)]]&lt;&gt;0,TEXT(Table1[[#This Row],[TGL. PENSIUN (jabatan)]],"yyyy"),"")</f>
        <v>2079</v>
      </c>
      <c r="Z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Row],[JABATAN]],tbl_refJabatan,8,FALSE),"yr","day")-CONVERT(DATEDIF(H244,tglAcuan,"y"),"yr","day"))),(NOW()+(CONVERT(VLOOKUP(Table1[[#This Row],[JABATAN]],tbl_refJabatan,8,FALSE),"yr","day")-CONVERT(DATEDIF(H244,NOW(),"y"),"yr","day")))),"Usia Salah"),"")</f>
        <v>53384.598911689813</v>
      </c>
      <c r="AA244" s="167" t="str">
        <f ca="1">IF(Table1[[#This Row],[TGL.PENSIUN (usia )]]&lt;&gt;0,TEXT(Table1[[#This Row],[TGL.PENSIUN (usia )]],"yyyy"),"")</f>
        <v>2046</v>
      </c>
      <c r="AB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Row],[JABATAN]],tbl_refJabatan,9,FALSE),"yr","day")-CONVERT(DATEDIF(M244,tglAcuan,"y"),"yr","day"))),(NOW()+(CONVERT(VLOOKUP(Table1[[#This Row],[JABATAN]],tbl_refJabatan,9,FALSE),"yr","day")-CONVERT(DATEDIF(M244,NOW(),"y"),"yr","day")))),"tgl SK salah"),"")</f>
        <v>49001.598911689813</v>
      </c>
      <c r="AC244" s="167" t="str">
        <f ca="1">IF(Table1[[#This Row],[TGL. PENSIUN (jabatan )]]&lt;&gt;0,TEXT(Table1[[#This Row],[TGL. PENSIUN (jabatan )]],"yyyy"),"")</f>
        <v>2034</v>
      </c>
      <c r="AD2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5" spans="1:30" s="53" customFormat="1" ht="21.75" customHeight="1" x14ac:dyDescent="0.2">
      <c r="A245" s="43">
        <f t="shared" si="7"/>
        <v>240</v>
      </c>
      <c r="B245" s="44" t="s">
        <v>484</v>
      </c>
      <c r="C245" s="44" t="s">
        <v>485</v>
      </c>
      <c r="D245" s="45" t="s">
        <v>63</v>
      </c>
      <c r="E245" s="286" t="s">
        <v>517</v>
      </c>
      <c r="F245" s="43" t="s">
        <v>41</v>
      </c>
      <c r="G245" s="46" t="s">
        <v>42</v>
      </c>
      <c r="H245" s="67">
        <v>25573</v>
      </c>
      <c r="I245" s="45"/>
      <c r="J245" s="76"/>
      <c r="K245" s="63" t="s">
        <v>93</v>
      </c>
      <c r="L245" s="63" t="s">
        <v>518</v>
      </c>
      <c r="M245" s="67">
        <v>43371</v>
      </c>
      <c r="N245" s="52" t="str">
        <f t="shared" ca="1" si="8"/>
        <v>54 Tahun 1 Bulan 22 hari</v>
      </c>
      <c r="O2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Row],[JABATAN]],tbl_refJabatan,2,FALSE),"yr","day")-CONVERT(DATEDIF(H245,tglAcuan,"y"),"yr","day"))),(NOW()+(CONVERT(VLOOKUP(Table1[[#This Row],[JABATAN]],tbl_refJabatan,2,FALSE),"yr","day")-CONVERT(DATEDIF(H245,NOW(),"y"),"yr","day")))),"Usia Salah"),"")</f>
        <v>47540.598911689813</v>
      </c>
      <c r="Q245" s="167" t="str">
        <f ca="1">IF(Table1[[#This Row],[TGL. PENSIUN (usia)]]&lt;&gt;0,TEXT(Table1[[#This Row],[TGL. PENSIUN (usia)]],"yyyy"),"")</f>
        <v>2030</v>
      </c>
      <c r="R245" s="166">
        <f ca="1">IF(AND(Table1[[#This Row],[TGL. PENSIUN (usia)]]&lt;&gt;"",Table1[[#This Row],[TGL. PENSIUN (usia)]]&lt;&gt;"USIA SALAH"),IF(tglAcuan&lt;&gt;0,(INT(CONVERT(VLOOKUP(Table1[[#This Row],[JABATAN]],tbl_refJabatan,2,FALSE),"yr","day")-CONVERT(DATEDIF(H245,tglAcuan,"y"),"yr","day"))),(INT(CONVERT(VLOOKUP(Table1[[#This Row],[JABATAN]],tbl_refJabatan,2,FALSE),"yr","day")-CONVERT(DATEDIF(H245,NOW(),"y"),"yr","day")))),"")</f>
        <v>2191</v>
      </c>
      <c r="S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Row],[JABATAN]],tbl_refJabatan,4,FALSE),"yr","day")-CONVERT(DATEDIF(H245,tglAcuan,"y"),"yr","day"))),(NOW()+(CONVERT(VLOOKUP(Table1[[#This Row],[JABATAN]],tbl_refJabatan,4,FALSE),"yr","day")-CONVERT(DATEDIF(H245,NOW(),"y"),"yr","day")))),"Usia Salah"),"")</f>
        <v>32930.598911689813</v>
      </c>
      <c r="T245" s="167" t="str">
        <f ca="1">IF(Table1[[#This Row],[TGL. PENSIUN ( usia )]]&lt;&gt;0,TEXT(Table1[[#This Row],[TGL. PENSIUN ( usia )]],"yyyy"),"")</f>
        <v>1990</v>
      </c>
      <c r="U245" s="166">
        <f ca="1">IF(AND(Table1[[#This Row],[TGL. PENSIUN (usia)]]&lt;&gt;"",Table1[[#This Row],[TGL. PENSIUN (usia)]]&lt;&gt;"USIA SALAH"),IF(tglAcuan&lt;&gt;0,(INT(CONVERT(VLOOKUP(Table1[[#This Row],[JABATAN]],tbl_refJabatan,4,FALSE),"yr","day")-CONVERT(DATEDIF(H245,tglAcuan,"y"),"yr","day"))),(INT(CONVERT(VLOOKUP(Table1[[#This Row],[JABATAN]],tbl_refJabatan,4,FALSE),"yr","day")-CONVERT(DATEDIF(H245,NOW(),"y"),"yr","day")))),"")</f>
        <v>-12419</v>
      </c>
      <c r="V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Row],[JABATAN]],tbl_refJabatan,6,FALSE),"yr","day")-CONVERT(DATEDIF(H245,tglAcuan,"y"),"yr","day"))),(NOW()+(CONVERT(VLOOKUP(Table1[[#This Row],[JABATAN]],tbl_refJabatan,6,FALSE),"yr","day")-CONVERT(DATEDIF(H245,NOW(),"y"),"yr","day")))),"Usia Salah"),"")</f>
        <v>25625.598911689813</v>
      </c>
      <c r="W245" s="167" t="str">
        <f ca="1">IF(Table1[[#This Row],[TGL.PENSIUN (usia)]]&lt;&gt;0,TEXT(Table1[[#This Row],[TGL.PENSIUN (usia)]],"yyyy"),"")</f>
        <v>1970</v>
      </c>
      <c r="X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Row],[JABATAN]],tbl_refJabatan,7,FALSE),"yr","day")-CONVERT(DATEDIF(M245,tglAcuan,"y"),"yr","day"))),(NOW()+(CONVERT(VLOOKUP(Table1[[#This Row],[JABATAN]],tbl_refJabatan,7,FALSE),"yr","day")-CONVERT(DATEDIF(M245,NOW(),"y"),"yr","day")))),"tgl SK salah"),"")</f>
        <v>65437.848911689813</v>
      </c>
      <c r="Y245" s="167" t="str">
        <f ca="1">IF(Table1[[#This Row],[TGL. PENSIUN (jabatan)]]&lt;&gt;0,TEXT(Table1[[#This Row],[TGL. PENSIUN (jabatan)]],"yyyy"),"")</f>
        <v>2079</v>
      </c>
      <c r="Z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Row],[JABATAN]],tbl_refJabatan,8,FALSE),"yr","day")-CONVERT(DATEDIF(H245,tglAcuan,"y"),"yr","day"))),(NOW()+(CONVERT(VLOOKUP(Table1[[#This Row],[JABATAN]],tbl_refJabatan,8,FALSE),"yr","day")-CONVERT(DATEDIF(H245,NOW(),"y"),"yr","day")))),"Usia Salah"),"")</f>
        <v>47540.598911689813</v>
      </c>
      <c r="AA245" s="167" t="str">
        <f ca="1">IF(Table1[[#This Row],[TGL.PENSIUN (usia )]]&lt;&gt;0,TEXT(Table1[[#This Row],[TGL.PENSIUN (usia )]],"yyyy"),"")</f>
        <v>2030</v>
      </c>
      <c r="AB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Row],[JABATAN]],tbl_refJabatan,9,FALSE),"yr","day")-CONVERT(DATEDIF(M245,tglAcuan,"y"),"yr","day"))),(NOW()+(CONVERT(VLOOKUP(Table1[[#This Row],[JABATAN]],tbl_refJabatan,9,FALSE),"yr","day")-CONVERT(DATEDIF(M245,NOW(),"y"),"yr","day")))),"tgl SK salah"),"")</f>
        <v>49001.598911689813</v>
      </c>
      <c r="AC245" s="167" t="str">
        <f ca="1">IF(Table1[[#This Row],[TGL. PENSIUN (jabatan )]]&lt;&gt;0,TEXT(Table1[[#This Row],[TGL. PENSIUN (jabatan )]],"yyyy"),"")</f>
        <v>2034</v>
      </c>
      <c r="AD2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6" spans="1:30" s="53" customFormat="1" ht="21.75" customHeight="1" x14ac:dyDescent="0.2">
      <c r="A246" s="43">
        <f t="shared" si="7"/>
        <v>241</v>
      </c>
      <c r="B246" s="44" t="s">
        <v>484</v>
      </c>
      <c r="C246" s="44" t="s">
        <v>485</v>
      </c>
      <c r="D246" s="45" t="s">
        <v>63</v>
      </c>
      <c r="E246" s="286" t="s">
        <v>519</v>
      </c>
      <c r="F246" s="43" t="s">
        <v>41</v>
      </c>
      <c r="G246" s="46" t="s">
        <v>42</v>
      </c>
      <c r="H246" s="67">
        <v>32155</v>
      </c>
      <c r="I246" s="45"/>
      <c r="J246" s="76"/>
      <c r="K246" s="63" t="s">
        <v>93</v>
      </c>
      <c r="L246" s="63" t="s">
        <v>520</v>
      </c>
      <c r="M246" s="67">
        <v>43371</v>
      </c>
      <c r="N246" s="52" t="str">
        <f t="shared" ca="1" si="8"/>
        <v>36 Tahun 1 Bulan 14 hari</v>
      </c>
      <c r="O2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Row],[JABATAN]],tbl_refJabatan,2,FALSE),"yr","day")-CONVERT(DATEDIF(H246,tglAcuan,"y"),"yr","day"))),(NOW()+(CONVERT(VLOOKUP(Table1[[#This Row],[JABATAN]],tbl_refJabatan,2,FALSE),"yr","day")-CONVERT(DATEDIF(H246,NOW(),"y"),"yr","day")))),"Usia Salah"),"")</f>
        <v>54115.098911689813</v>
      </c>
      <c r="Q246" s="167" t="str">
        <f ca="1">IF(Table1[[#This Row],[TGL. PENSIUN (usia)]]&lt;&gt;0,TEXT(Table1[[#This Row],[TGL. PENSIUN (usia)]],"yyyy"),"")</f>
        <v>2048</v>
      </c>
      <c r="R246" s="166">
        <f ca="1">IF(AND(Table1[[#This Row],[TGL. PENSIUN (usia)]]&lt;&gt;"",Table1[[#This Row],[TGL. PENSIUN (usia)]]&lt;&gt;"USIA SALAH"),IF(tglAcuan&lt;&gt;0,(INT(CONVERT(VLOOKUP(Table1[[#This Row],[JABATAN]],tbl_refJabatan,2,FALSE),"yr","day")-CONVERT(DATEDIF(H246,tglAcuan,"y"),"yr","day"))),(INT(CONVERT(VLOOKUP(Table1[[#This Row],[JABATAN]],tbl_refJabatan,2,FALSE),"yr","day")-CONVERT(DATEDIF(H246,NOW(),"y"),"yr","day")))),"")</f>
        <v>8766</v>
      </c>
      <c r="S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Row],[JABATAN]],tbl_refJabatan,4,FALSE),"yr","day")-CONVERT(DATEDIF(H246,tglAcuan,"y"),"yr","day"))),(NOW()+(CONVERT(VLOOKUP(Table1[[#This Row],[JABATAN]],tbl_refJabatan,4,FALSE),"yr","day")-CONVERT(DATEDIF(H246,NOW(),"y"),"yr","day")))),"Usia Salah"),"")</f>
        <v>39505.098911689813</v>
      </c>
      <c r="T246" s="167" t="str">
        <f ca="1">IF(Table1[[#This Row],[TGL. PENSIUN ( usia )]]&lt;&gt;0,TEXT(Table1[[#This Row],[TGL. PENSIUN ( usia )]],"yyyy"),"")</f>
        <v>2008</v>
      </c>
      <c r="U246" s="166">
        <f ca="1">IF(AND(Table1[[#This Row],[TGL. PENSIUN (usia)]]&lt;&gt;"",Table1[[#This Row],[TGL. PENSIUN (usia)]]&lt;&gt;"USIA SALAH"),IF(tglAcuan&lt;&gt;0,(INT(CONVERT(VLOOKUP(Table1[[#This Row],[JABATAN]],tbl_refJabatan,4,FALSE),"yr","day")-CONVERT(DATEDIF(H246,tglAcuan,"y"),"yr","day"))),(INT(CONVERT(VLOOKUP(Table1[[#This Row],[JABATAN]],tbl_refJabatan,4,FALSE),"yr","day")-CONVERT(DATEDIF(H246,NOW(),"y"),"yr","day")))),"")</f>
        <v>-5844</v>
      </c>
      <c r="V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Row],[JABATAN]],tbl_refJabatan,6,FALSE),"yr","day")-CONVERT(DATEDIF(H246,tglAcuan,"y"),"yr","day"))),(NOW()+(CONVERT(VLOOKUP(Table1[[#This Row],[JABATAN]],tbl_refJabatan,6,FALSE),"yr","day")-CONVERT(DATEDIF(H246,NOW(),"y"),"yr","day")))),"Usia Salah"),"")</f>
        <v>32200.098911689813</v>
      </c>
      <c r="W246" s="167" t="str">
        <f ca="1">IF(Table1[[#This Row],[TGL.PENSIUN (usia)]]&lt;&gt;0,TEXT(Table1[[#This Row],[TGL.PENSIUN (usia)]],"yyyy"),"")</f>
        <v>1988</v>
      </c>
      <c r="X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Row],[JABATAN]],tbl_refJabatan,7,FALSE),"yr","day")-CONVERT(DATEDIF(M246,tglAcuan,"y"),"yr","day"))),(NOW()+(CONVERT(VLOOKUP(Table1[[#This Row],[JABATAN]],tbl_refJabatan,7,FALSE),"yr","day")-CONVERT(DATEDIF(M246,NOW(),"y"),"yr","day")))),"tgl SK salah"),"")</f>
        <v>65437.848911689813</v>
      </c>
      <c r="Y246" s="167" t="str">
        <f ca="1">IF(Table1[[#This Row],[TGL. PENSIUN (jabatan)]]&lt;&gt;0,TEXT(Table1[[#This Row],[TGL. PENSIUN (jabatan)]],"yyyy"),"")</f>
        <v>2079</v>
      </c>
      <c r="Z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Row],[JABATAN]],tbl_refJabatan,8,FALSE),"yr","day")-CONVERT(DATEDIF(H246,tglAcuan,"y"),"yr","day"))),(NOW()+(CONVERT(VLOOKUP(Table1[[#This Row],[JABATAN]],tbl_refJabatan,8,FALSE),"yr","day")-CONVERT(DATEDIF(H246,NOW(),"y"),"yr","day")))),"Usia Salah"),"")</f>
        <v>54115.098911689813</v>
      </c>
      <c r="AA246" s="167" t="str">
        <f ca="1">IF(Table1[[#This Row],[TGL.PENSIUN (usia )]]&lt;&gt;0,TEXT(Table1[[#This Row],[TGL.PENSIUN (usia )]],"yyyy"),"")</f>
        <v>2048</v>
      </c>
      <c r="AB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Row],[JABATAN]],tbl_refJabatan,9,FALSE),"yr","day")-CONVERT(DATEDIF(M246,tglAcuan,"y"),"yr","day"))),(NOW()+(CONVERT(VLOOKUP(Table1[[#This Row],[JABATAN]],tbl_refJabatan,9,FALSE),"yr","day")-CONVERT(DATEDIF(M246,NOW(),"y"),"yr","day")))),"tgl SK salah"),"")</f>
        <v>49001.598911689813</v>
      </c>
      <c r="AC246" s="167" t="str">
        <f ca="1">IF(Table1[[#This Row],[TGL. PENSIUN (jabatan )]]&lt;&gt;0,TEXT(Table1[[#This Row],[TGL. PENSIUN (jabatan )]],"yyyy"),"")</f>
        <v>2034</v>
      </c>
      <c r="AD2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7" spans="1:30" s="53" customFormat="1" ht="21.75" customHeight="1" x14ac:dyDescent="0.2">
      <c r="A247" s="43">
        <f t="shared" si="7"/>
        <v>242</v>
      </c>
      <c r="B247" s="44" t="s">
        <v>484</v>
      </c>
      <c r="C247" s="44" t="s">
        <v>485</v>
      </c>
      <c r="D247" s="45" t="s">
        <v>63</v>
      </c>
      <c r="E247" s="286" t="s">
        <v>521</v>
      </c>
      <c r="F247" s="43" t="s">
        <v>41</v>
      </c>
      <c r="G247" s="46" t="s">
        <v>42</v>
      </c>
      <c r="H247" s="67">
        <v>29648</v>
      </c>
      <c r="I247" s="45"/>
      <c r="J247" s="76"/>
      <c r="K247" s="63" t="s">
        <v>43</v>
      </c>
      <c r="L247" s="63" t="s">
        <v>522</v>
      </c>
      <c r="M247" s="67">
        <v>43371</v>
      </c>
      <c r="N247" s="52" t="str">
        <f t="shared" ca="1" si="8"/>
        <v>42 Tahun 11 Bulan 24 hari</v>
      </c>
      <c r="O2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Row],[JABATAN]],tbl_refJabatan,2,FALSE),"yr","day")-CONVERT(DATEDIF(H247,tglAcuan,"y"),"yr","day"))),(NOW()+(CONVERT(VLOOKUP(Table1[[#This Row],[JABATAN]],tbl_refJabatan,2,FALSE),"yr","day")-CONVERT(DATEDIF(H247,NOW(),"y"),"yr","day")))),"Usia Salah"),"")</f>
        <v>51923.598911689813</v>
      </c>
      <c r="Q247" s="167" t="str">
        <f ca="1">IF(Table1[[#This Row],[TGL. PENSIUN (usia)]]&lt;&gt;0,TEXT(Table1[[#This Row],[TGL. PENSIUN (usia)]],"yyyy"),"")</f>
        <v>2042</v>
      </c>
      <c r="R247" s="166">
        <f ca="1">IF(AND(Table1[[#This Row],[TGL. PENSIUN (usia)]]&lt;&gt;"",Table1[[#This Row],[TGL. PENSIUN (usia)]]&lt;&gt;"USIA SALAH"),IF(tglAcuan&lt;&gt;0,(INT(CONVERT(VLOOKUP(Table1[[#This Row],[JABATAN]],tbl_refJabatan,2,FALSE),"yr","day")-CONVERT(DATEDIF(H247,tglAcuan,"y"),"yr","day"))),(INT(CONVERT(VLOOKUP(Table1[[#This Row],[JABATAN]],tbl_refJabatan,2,FALSE),"yr","day")-CONVERT(DATEDIF(H247,NOW(),"y"),"yr","day")))),"")</f>
        <v>6574</v>
      </c>
      <c r="S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Row],[JABATAN]],tbl_refJabatan,4,FALSE),"yr","day")-CONVERT(DATEDIF(H247,tglAcuan,"y"),"yr","day"))),(NOW()+(CONVERT(VLOOKUP(Table1[[#This Row],[JABATAN]],tbl_refJabatan,4,FALSE),"yr","day")-CONVERT(DATEDIF(H247,NOW(),"y"),"yr","day")))),"Usia Salah"),"")</f>
        <v>37313.598911689813</v>
      </c>
      <c r="T247" s="167" t="str">
        <f ca="1">IF(Table1[[#This Row],[TGL. PENSIUN ( usia )]]&lt;&gt;0,TEXT(Table1[[#This Row],[TGL. PENSIUN ( usia )]],"yyyy"),"")</f>
        <v>2002</v>
      </c>
      <c r="U247" s="166">
        <f ca="1">IF(AND(Table1[[#This Row],[TGL. PENSIUN (usia)]]&lt;&gt;"",Table1[[#This Row],[TGL. PENSIUN (usia)]]&lt;&gt;"USIA SALAH"),IF(tglAcuan&lt;&gt;0,(INT(CONVERT(VLOOKUP(Table1[[#This Row],[JABATAN]],tbl_refJabatan,4,FALSE),"yr","day")-CONVERT(DATEDIF(H247,tglAcuan,"y"),"yr","day"))),(INT(CONVERT(VLOOKUP(Table1[[#This Row],[JABATAN]],tbl_refJabatan,4,FALSE),"yr","day")-CONVERT(DATEDIF(H247,NOW(),"y"),"yr","day")))),"")</f>
        <v>-8036</v>
      </c>
      <c r="V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Row],[JABATAN]],tbl_refJabatan,6,FALSE),"yr","day")-CONVERT(DATEDIF(H247,tglAcuan,"y"),"yr","day"))),(NOW()+(CONVERT(VLOOKUP(Table1[[#This Row],[JABATAN]],tbl_refJabatan,6,FALSE),"yr","day")-CONVERT(DATEDIF(H247,NOW(),"y"),"yr","day")))),"Usia Salah"),"")</f>
        <v>30008.598911689813</v>
      </c>
      <c r="W247" s="167" t="str">
        <f ca="1">IF(Table1[[#This Row],[TGL.PENSIUN (usia)]]&lt;&gt;0,TEXT(Table1[[#This Row],[TGL.PENSIUN (usia)]],"yyyy"),"")</f>
        <v>1982</v>
      </c>
      <c r="X2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Row],[JABATAN]],tbl_refJabatan,7,FALSE),"yr","day")-CONVERT(DATEDIF(M247,tglAcuan,"y"),"yr","day"))),(NOW()+(CONVERT(VLOOKUP(Table1[[#This Row],[JABATAN]],tbl_refJabatan,7,FALSE),"yr","day")-CONVERT(DATEDIF(M247,NOW(),"y"),"yr","day")))),"tgl SK salah"),"")</f>
        <v>65437.848911689813</v>
      </c>
      <c r="Y247" s="167" t="str">
        <f ca="1">IF(Table1[[#This Row],[TGL. PENSIUN (jabatan)]]&lt;&gt;0,TEXT(Table1[[#This Row],[TGL. PENSIUN (jabatan)]],"yyyy"),"")</f>
        <v>2079</v>
      </c>
      <c r="Z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Row],[JABATAN]],tbl_refJabatan,8,FALSE),"yr","day")-CONVERT(DATEDIF(H247,tglAcuan,"y"),"yr","day"))),(NOW()+(CONVERT(VLOOKUP(Table1[[#This Row],[JABATAN]],tbl_refJabatan,8,FALSE),"yr","day")-CONVERT(DATEDIF(H247,NOW(),"y"),"yr","day")))),"Usia Salah"),"")</f>
        <v>51923.598911689813</v>
      </c>
      <c r="AA247" s="167" t="str">
        <f ca="1">IF(Table1[[#This Row],[TGL.PENSIUN (usia )]]&lt;&gt;0,TEXT(Table1[[#This Row],[TGL.PENSIUN (usia )]],"yyyy"),"")</f>
        <v>2042</v>
      </c>
      <c r="AB2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Row],[JABATAN]],tbl_refJabatan,9,FALSE),"yr","day")-CONVERT(DATEDIF(M247,tglAcuan,"y"),"yr","day"))),(NOW()+(CONVERT(VLOOKUP(Table1[[#This Row],[JABATAN]],tbl_refJabatan,9,FALSE),"yr","day")-CONVERT(DATEDIF(M247,NOW(),"y"),"yr","day")))),"tgl SK salah"),"")</f>
        <v>49001.598911689813</v>
      </c>
      <c r="AC247" s="167" t="str">
        <f ca="1">IF(Table1[[#This Row],[TGL. PENSIUN (jabatan )]]&lt;&gt;0,TEXT(Table1[[#This Row],[TGL. PENSIUN (jabatan )]],"yyyy"),"")</f>
        <v>2034</v>
      </c>
      <c r="AD2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8" spans="1:30" s="53" customFormat="1" ht="21.75" customHeight="1" x14ac:dyDescent="0.2">
      <c r="A248" s="43">
        <f t="shared" si="7"/>
        <v>243</v>
      </c>
      <c r="B248" s="44" t="s">
        <v>484</v>
      </c>
      <c r="C248" s="44" t="s">
        <v>485</v>
      </c>
      <c r="D248" s="45" t="s">
        <v>63</v>
      </c>
      <c r="E248" s="286" t="s">
        <v>523</v>
      </c>
      <c r="F248" s="43" t="s">
        <v>41</v>
      </c>
      <c r="G248" s="46" t="s">
        <v>42</v>
      </c>
      <c r="H248" s="67">
        <v>26423</v>
      </c>
      <c r="I248" s="45"/>
      <c r="J248" s="76"/>
      <c r="K248" s="63" t="s">
        <v>43</v>
      </c>
      <c r="L248" s="63" t="s">
        <v>524</v>
      </c>
      <c r="M248" s="67">
        <v>43371</v>
      </c>
      <c r="N248" s="52" t="str">
        <f t="shared" ca="1" si="8"/>
        <v>51 Tahun 9 Bulan 23 hari</v>
      </c>
      <c r="O2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Row],[JABATAN]],tbl_refJabatan,2,FALSE),"yr","day")-CONVERT(DATEDIF(H248,tglAcuan,"y"),"yr","day"))),(NOW()+(CONVERT(VLOOKUP(Table1[[#This Row],[JABATAN]],tbl_refJabatan,2,FALSE),"yr","day")-CONVERT(DATEDIF(H248,NOW(),"y"),"yr","day")))),"Usia Salah"),"")</f>
        <v>48636.348911689813</v>
      </c>
      <c r="Q248" s="167" t="str">
        <f ca="1">IF(Table1[[#This Row],[TGL. PENSIUN (usia)]]&lt;&gt;0,TEXT(Table1[[#This Row],[TGL. PENSIUN (usia)]],"yyyy"),"")</f>
        <v>2033</v>
      </c>
      <c r="R248" s="166">
        <f ca="1">IF(AND(Table1[[#This Row],[TGL. PENSIUN (usia)]]&lt;&gt;"",Table1[[#This Row],[TGL. PENSIUN (usia)]]&lt;&gt;"USIA SALAH"),IF(tglAcuan&lt;&gt;0,(INT(CONVERT(VLOOKUP(Table1[[#This Row],[JABATAN]],tbl_refJabatan,2,FALSE),"yr","day")-CONVERT(DATEDIF(H248,tglAcuan,"y"),"yr","day"))),(INT(CONVERT(VLOOKUP(Table1[[#This Row],[JABATAN]],tbl_refJabatan,2,FALSE),"yr","day")-CONVERT(DATEDIF(H248,NOW(),"y"),"yr","day")))),"")</f>
        <v>3287</v>
      </c>
      <c r="S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Row],[JABATAN]],tbl_refJabatan,4,FALSE),"yr","day")-CONVERT(DATEDIF(H248,tglAcuan,"y"),"yr","day"))),(NOW()+(CONVERT(VLOOKUP(Table1[[#This Row],[JABATAN]],tbl_refJabatan,4,FALSE),"yr","day")-CONVERT(DATEDIF(H248,NOW(),"y"),"yr","day")))),"Usia Salah"),"")</f>
        <v>34026.348911689813</v>
      </c>
      <c r="T248" s="167" t="str">
        <f ca="1">IF(Table1[[#This Row],[TGL. PENSIUN ( usia )]]&lt;&gt;0,TEXT(Table1[[#This Row],[TGL. PENSIUN ( usia )]],"yyyy"),"")</f>
        <v>1993</v>
      </c>
      <c r="U248" s="166">
        <f ca="1">IF(AND(Table1[[#This Row],[TGL. PENSIUN (usia)]]&lt;&gt;"",Table1[[#This Row],[TGL. PENSIUN (usia)]]&lt;&gt;"USIA SALAH"),IF(tglAcuan&lt;&gt;0,(INT(CONVERT(VLOOKUP(Table1[[#This Row],[JABATAN]],tbl_refJabatan,4,FALSE),"yr","day")-CONVERT(DATEDIF(H248,tglAcuan,"y"),"yr","day"))),(INT(CONVERT(VLOOKUP(Table1[[#This Row],[JABATAN]],tbl_refJabatan,4,FALSE),"yr","day")-CONVERT(DATEDIF(H248,NOW(),"y"),"yr","day")))),"")</f>
        <v>-11323</v>
      </c>
      <c r="V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Row],[JABATAN]],tbl_refJabatan,6,FALSE),"yr","day")-CONVERT(DATEDIF(H248,tglAcuan,"y"),"yr","day"))),(NOW()+(CONVERT(VLOOKUP(Table1[[#This Row],[JABATAN]],tbl_refJabatan,6,FALSE),"yr","day")-CONVERT(DATEDIF(H248,NOW(),"y"),"yr","day")))),"Usia Salah"),"")</f>
        <v>26721.348911689813</v>
      </c>
      <c r="W248" s="167" t="str">
        <f ca="1">IF(Table1[[#This Row],[TGL.PENSIUN (usia)]]&lt;&gt;0,TEXT(Table1[[#This Row],[TGL.PENSIUN (usia)]],"yyyy"),"")</f>
        <v>1973</v>
      </c>
      <c r="X2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Row],[JABATAN]],tbl_refJabatan,7,FALSE),"yr","day")-CONVERT(DATEDIF(M248,tglAcuan,"y"),"yr","day"))),(NOW()+(CONVERT(VLOOKUP(Table1[[#This Row],[JABATAN]],tbl_refJabatan,7,FALSE),"yr","day")-CONVERT(DATEDIF(M248,NOW(),"y"),"yr","day")))),"tgl SK salah"),"")</f>
        <v>65437.848911689813</v>
      </c>
      <c r="Y248" s="167" t="str">
        <f ca="1">IF(Table1[[#This Row],[TGL. PENSIUN (jabatan)]]&lt;&gt;0,TEXT(Table1[[#This Row],[TGL. PENSIUN (jabatan)]],"yyyy"),"")</f>
        <v>2079</v>
      </c>
      <c r="Z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Row],[JABATAN]],tbl_refJabatan,8,FALSE),"yr","day")-CONVERT(DATEDIF(H248,tglAcuan,"y"),"yr","day"))),(NOW()+(CONVERT(VLOOKUP(Table1[[#This Row],[JABATAN]],tbl_refJabatan,8,FALSE),"yr","day")-CONVERT(DATEDIF(H248,NOW(),"y"),"yr","day")))),"Usia Salah"),"")</f>
        <v>48636.348911689813</v>
      </c>
      <c r="AA248" s="167" t="str">
        <f ca="1">IF(Table1[[#This Row],[TGL.PENSIUN (usia )]]&lt;&gt;0,TEXT(Table1[[#This Row],[TGL.PENSIUN (usia )]],"yyyy"),"")</f>
        <v>2033</v>
      </c>
      <c r="AB2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Row],[JABATAN]],tbl_refJabatan,9,FALSE),"yr","day")-CONVERT(DATEDIF(M248,tglAcuan,"y"),"yr","day"))),(NOW()+(CONVERT(VLOOKUP(Table1[[#This Row],[JABATAN]],tbl_refJabatan,9,FALSE),"yr","day")-CONVERT(DATEDIF(M248,NOW(),"y"),"yr","day")))),"tgl SK salah"),"")</f>
        <v>49001.598911689813</v>
      </c>
      <c r="AC248" s="167" t="str">
        <f ca="1">IF(Table1[[#This Row],[TGL. PENSIUN (jabatan )]]&lt;&gt;0,TEXT(Table1[[#This Row],[TGL. PENSIUN (jabatan )]],"yyyy"),"")</f>
        <v>2034</v>
      </c>
      <c r="AD2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9" spans="1:30" s="53" customFormat="1" ht="21.75" customHeight="1" x14ac:dyDescent="0.2">
      <c r="A249" s="43">
        <f t="shared" si="7"/>
        <v>244</v>
      </c>
      <c r="B249" s="44" t="s">
        <v>484</v>
      </c>
      <c r="C249" s="44" t="s">
        <v>485</v>
      </c>
      <c r="D249" s="45" t="s">
        <v>63</v>
      </c>
      <c r="E249" s="286" t="s">
        <v>525</v>
      </c>
      <c r="F249" s="43" t="s">
        <v>41</v>
      </c>
      <c r="G249" s="46" t="s">
        <v>42</v>
      </c>
      <c r="H249" s="67">
        <v>23932</v>
      </c>
      <c r="I249" s="45"/>
      <c r="J249" s="76"/>
      <c r="K249" s="63" t="s">
        <v>43</v>
      </c>
      <c r="L249" s="63" t="s">
        <v>526</v>
      </c>
      <c r="M249" s="67">
        <v>43371</v>
      </c>
      <c r="N249" s="52" t="str">
        <f t="shared" ca="1" si="8"/>
        <v>58 Tahun 7 Bulan 18 hari</v>
      </c>
      <c r="O2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Row],[JABATAN]],tbl_refJabatan,2,FALSE),"yr","day")-CONVERT(DATEDIF(H249,tglAcuan,"y"),"yr","day"))),(NOW()+(CONVERT(VLOOKUP(Table1[[#This Row],[JABATAN]],tbl_refJabatan,2,FALSE),"yr","day")-CONVERT(DATEDIF(H249,NOW(),"y"),"yr","day")))),"Usia Salah"),"")</f>
        <v>46079.598911689813</v>
      </c>
      <c r="Q249" s="167" t="str">
        <f ca="1">IF(Table1[[#This Row],[TGL. PENSIUN (usia)]]&lt;&gt;0,TEXT(Table1[[#This Row],[TGL. PENSIUN (usia)]],"yyyy"),"")</f>
        <v>2026</v>
      </c>
      <c r="R249" s="166">
        <f ca="1">IF(AND(Table1[[#This Row],[TGL. PENSIUN (usia)]]&lt;&gt;"",Table1[[#This Row],[TGL. PENSIUN (usia)]]&lt;&gt;"USIA SALAH"),IF(tglAcuan&lt;&gt;0,(INT(CONVERT(VLOOKUP(Table1[[#This Row],[JABATAN]],tbl_refJabatan,2,FALSE),"yr","day")-CONVERT(DATEDIF(H249,tglAcuan,"y"),"yr","day"))),(INT(CONVERT(VLOOKUP(Table1[[#This Row],[JABATAN]],tbl_refJabatan,2,FALSE),"yr","day")-CONVERT(DATEDIF(H249,NOW(),"y"),"yr","day")))),"")</f>
        <v>730</v>
      </c>
      <c r="S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Row],[JABATAN]],tbl_refJabatan,4,FALSE),"yr","day")-CONVERT(DATEDIF(H249,tglAcuan,"y"),"yr","day"))),(NOW()+(CONVERT(VLOOKUP(Table1[[#This Row],[JABATAN]],tbl_refJabatan,4,FALSE),"yr","day")-CONVERT(DATEDIF(H249,NOW(),"y"),"yr","day")))),"Usia Salah"),"")</f>
        <v>31469.598911689813</v>
      </c>
      <c r="T249" s="167" t="str">
        <f ca="1">IF(Table1[[#This Row],[TGL. PENSIUN ( usia )]]&lt;&gt;0,TEXT(Table1[[#This Row],[TGL. PENSIUN ( usia )]],"yyyy"),"")</f>
        <v>1986</v>
      </c>
      <c r="U249" s="166">
        <f ca="1">IF(AND(Table1[[#This Row],[TGL. PENSIUN (usia)]]&lt;&gt;"",Table1[[#This Row],[TGL. PENSIUN (usia)]]&lt;&gt;"USIA SALAH"),IF(tglAcuan&lt;&gt;0,(INT(CONVERT(VLOOKUP(Table1[[#This Row],[JABATAN]],tbl_refJabatan,4,FALSE),"yr","day")-CONVERT(DATEDIF(H249,tglAcuan,"y"),"yr","day"))),(INT(CONVERT(VLOOKUP(Table1[[#This Row],[JABATAN]],tbl_refJabatan,4,FALSE),"yr","day")-CONVERT(DATEDIF(H249,NOW(),"y"),"yr","day")))),"")</f>
        <v>-13880</v>
      </c>
      <c r="V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Row],[JABATAN]],tbl_refJabatan,6,FALSE),"yr","day")-CONVERT(DATEDIF(H249,tglAcuan,"y"),"yr","day"))),(NOW()+(CONVERT(VLOOKUP(Table1[[#This Row],[JABATAN]],tbl_refJabatan,6,FALSE),"yr","day")-CONVERT(DATEDIF(H249,NOW(),"y"),"yr","day")))),"Usia Salah"),"")</f>
        <v>24164.598911689813</v>
      </c>
      <c r="W249" s="167" t="str">
        <f ca="1">IF(Table1[[#This Row],[TGL.PENSIUN (usia)]]&lt;&gt;0,TEXT(Table1[[#This Row],[TGL.PENSIUN (usia)]],"yyyy"),"")</f>
        <v>1966</v>
      </c>
      <c r="X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Row],[JABATAN]],tbl_refJabatan,7,FALSE),"yr","day")-CONVERT(DATEDIF(M249,tglAcuan,"y"),"yr","day"))),(NOW()+(CONVERT(VLOOKUP(Table1[[#This Row],[JABATAN]],tbl_refJabatan,7,FALSE),"yr","day")-CONVERT(DATEDIF(M249,NOW(),"y"),"yr","day")))),"tgl SK salah"),"")</f>
        <v>65437.848911689813</v>
      </c>
      <c r="Y249" s="167" t="str">
        <f ca="1">IF(Table1[[#This Row],[TGL. PENSIUN (jabatan)]]&lt;&gt;0,TEXT(Table1[[#This Row],[TGL. PENSIUN (jabatan)]],"yyyy"),"")</f>
        <v>2079</v>
      </c>
      <c r="Z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Row],[JABATAN]],tbl_refJabatan,8,FALSE),"yr","day")-CONVERT(DATEDIF(H249,tglAcuan,"y"),"yr","day"))),(NOW()+(CONVERT(VLOOKUP(Table1[[#This Row],[JABATAN]],tbl_refJabatan,8,FALSE),"yr","day")-CONVERT(DATEDIF(H249,NOW(),"y"),"yr","day")))),"Usia Salah"),"")</f>
        <v>46079.598911689813</v>
      </c>
      <c r="AA249" s="167" t="str">
        <f ca="1">IF(Table1[[#This Row],[TGL.PENSIUN (usia )]]&lt;&gt;0,TEXT(Table1[[#This Row],[TGL.PENSIUN (usia )]],"yyyy"),"")</f>
        <v>2026</v>
      </c>
      <c r="AB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Row],[JABATAN]],tbl_refJabatan,9,FALSE),"yr","day")-CONVERT(DATEDIF(M249,tglAcuan,"y"),"yr","day"))),(NOW()+(CONVERT(VLOOKUP(Table1[[#This Row],[JABATAN]],tbl_refJabatan,9,FALSE),"yr","day")-CONVERT(DATEDIF(M249,NOW(),"y"),"yr","day")))),"tgl SK salah"),"")</f>
        <v>49001.598911689813</v>
      </c>
      <c r="AC249" s="167" t="str">
        <f ca="1">IF(Table1[[#This Row],[TGL. PENSIUN (jabatan )]]&lt;&gt;0,TEXT(Table1[[#This Row],[TGL. PENSIUN (jabatan )]],"yyyy"),"")</f>
        <v>2034</v>
      </c>
      <c r="AD2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0" spans="1:30" s="53" customFormat="1" ht="21.75" customHeight="1" x14ac:dyDescent="0.2">
      <c r="A250" s="43">
        <f t="shared" si="7"/>
        <v>245</v>
      </c>
      <c r="B250" s="44" t="s">
        <v>484</v>
      </c>
      <c r="C250" s="44" t="s">
        <v>485</v>
      </c>
      <c r="D250" s="45" t="s">
        <v>63</v>
      </c>
      <c r="E250" s="286" t="s">
        <v>527</v>
      </c>
      <c r="F250" s="43" t="s">
        <v>41</v>
      </c>
      <c r="G250" s="46" t="s">
        <v>42</v>
      </c>
      <c r="H250" s="67">
        <v>26600</v>
      </c>
      <c r="I250" s="45"/>
      <c r="J250" s="76"/>
      <c r="K250" s="63" t="s">
        <v>43</v>
      </c>
      <c r="L250" s="63" t="s">
        <v>528</v>
      </c>
      <c r="M250" s="67">
        <v>43371</v>
      </c>
      <c r="N250" s="52" t="str">
        <f t="shared" ca="1" si="8"/>
        <v>51 Tahun 3 Bulan 30 hari</v>
      </c>
      <c r="O2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Row],[JABATAN]],tbl_refJabatan,2,FALSE),"yr","day")-CONVERT(DATEDIF(H250,tglAcuan,"y"),"yr","day"))),(NOW()+(CONVERT(VLOOKUP(Table1[[#This Row],[JABATAN]],tbl_refJabatan,2,FALSE),"yr","day")-CONVERT(DATEDIF(H250,NOW(),"y"),"yr","day")))),"Usia Salah"),"")</f>
        <v>48636.348911689813</v>
      </c>
      <c r="Q250" s="167" t="str">
        <f ca="1">IF(Table1[[#This Row],[TGL. PENSIUN (usia)]]&lt;&gt;0,TEXT(Table1[[#This Row],[TGL. PENSIUN (usia)]],"yyyy"),"")</f>
        <v>2033</v>
      </c>
      <c r="R250" s="166">
        <f ca="1">IF(AND(Table1[[#This Row],[TGL. PENSIUN (usia)]]&lt;&gt;"",Table1[[#This Row],[TGL. PENSIUN (usia)]]&lt;&gt;"USIA SALAH"),IF(tglAcuan&lt;&gt;0,(INT(CONVERT(VLOOKUP(Table1[[#This Row],[JABATAN]],tbl_refJabatan,2,FALSE),"yr","day")-CONVERT(DATEDIF(H250,tglAcuan,"y"),"yr","day"))),(INT(CONVERT(VLOOKUP(Table1[[#This Row],[JABATAN]],tbl_refJabatan,2,FALSE),"yr","day")-CONVERT(DATEDIF(H250,NOW(),"y"),"yr","day")))),"")</f>
        <v>3287</v>
      </c>
      <c r="S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Row],[JABATAN]],tbl_refJabatan,4,FALSE),"yr","day")-CONVERT(DATEDIF(H250,tglAcuan,"y"),"yr","day"))),(NOW()+(CONVERT(VLOOKUP(Table1[[#This Row],[JABATAN]],tbl_refJabatan,4,FALSE),"yr","day")-CONVERT(DATEDIF(H250,NOW(),"y"),"yr","day")))),"Usia Salah"),"")</f>
        <v>34026.348911689813</v>
      </c>
      <c r="T250" s="167" t="str">
        <f ca="1">IF(Table1[[#This Row],[TGL. PENSIUN ( usia )]]&lt;&gt;0,TEXT(Table1[[#This Row],[TGL. PENSIUN ( usia )]],"yyyy"),"")</f>
        <v>1993</v>
      </c>
      <c r="U250" s="166">
        <f ca="1">IF(AND(Table1[[#This Row],[TGL. PENSIUN (usia)]]&lt;&gt;"",Table1[[#This Row],[TGL. PENSIUN (usia)]]&lt;&gt;"USIA SALAH"),IF(tglAcuan&lt;&gt;0,(INT(CONVERT(VLOOKUP(Table1[[#This Row],[JABATAN]],tbl_refJabatan,4,FALSE),"yr","day")-CONVERT(DATEDIF(H250,tglAcuan,"y"),"yr","day"))),(INT(CONVERT(VLOOKUP(Table1[[#This Row],[JABATAN]],tbl_refJabatan,4,FALSE),"yr","day")-CONVERT(DATEDIF(H250,NOW(),"y"),"yr","day")))),"")</f>
        <v>-11323</v>
      </c>
      <c r="V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Row],[JABATAN]],tbl_refJabatan,6,FALSE),"yr","day")-CONVERT(DATEDIF(H250,tglAcuan,"y"),"yr","day"))),(NOW()+(CONVERT(VLOOKUP(Table1[[#This Row],[JABATAN]],tbl_refJabatan,6,FALSE),"yr","day")-CONVERT(DATEDIF(H250,NOW(),"y"),"yr","day")))),"Usia Salah"),"")</f>
        <v>26721.348911689813</v>
      </c>
      <c r="W250" s="167" t="str">
        <f ca="1">IF(Table1[[#This Row],[TGL.PENSIUN (usia)]]&lt;&gt;0,TEXT(Table1[[#This Row],[TGL.PENSIUN (usia)]],"yyyy"),"")</f>
        <v>1973</v>
      </c>
      <c r="X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Row],[JABATAN]],tbl_refJabatan,7,FALSE),"yr","day")-CONVERT(DATEDIF(M250,tglAcuan,"y"),"yr","day"))),(NOW()+(CONVERT(VLOOKUP(Table1[[#This Row],[JABATAN]],tbl_refJabatan,7,FALSE),"yr","day")-CONVERT(DATEDIF(M250,NOW(),"y"),"yr","day")))),"tgl SK salah"),"")</f>
        <v>65437.848911689813</v>
      </c>
      <c r="Y250" s="167" t="str">
        <f ca="1">IF(Table1[[#This Row],[TGL. PENSIUN (jabatan)]]&lt;&gt;0,TEXT(Table1[[#This Row],[TGL. PENSIUN (jabatan)]],"yyyy"),"")</f>
        <v>2079</v>
      </c>
      <c r="Z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Row],[JABATAN]],tbl_refJabatan,8,FALSE),"yr","day")-CONVERT(DATEDIF(H250,tglAcuan,"y"),"yr","day"))),(NOW()+(CONVERT(VLOOKUP(Table1[[#This Row],[JABATAN]],tbl_refJabatan,8,FALSE),"yr","day")-CONVERT(DATEDIF(H250,NOW(),"y"),"yr","day")))),"Usia Salah"),"")</f>
        <v>48636.348911689813</v>
      </c>
      <c r="AA250" s="167" t="str">
        <f ca="1">IF(Table1[[#This Row],[TGL.PENSIUN (usia )]]&lt;&gt;0,TEXT(Table1[[#This Row],[TGL.PENSIUN (usia )]],"yyyy"),"")</f>
        <v>2033</v>
      </c>
      <c r="AB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Row],[JABATAN]],tbl_refJabatan,9,FALSE),"yr","day")-CONVERT(DATEDIF(M250,tglAcuan,"y"),"yr","day"))),(NOW()+(CONVERT(VLOOKUP(Table1[[#This Row],[JABATAN]],tbl_refJabatan,9,FALSE),"yr","day")-CONVERT(DATEDIF(M250,NOW(),"y"),"yr","day")))),"tgl SK salah"),"")</f>
        <v>49001.598911689813</v>
      </c>
      <c r="AC250" s="167" t="str">
        <f ca="1">IF(Table1[[#This Row],[TGL. PENSIUN (jabatan )]]&lt;&gt;0,TEXT(Table1[[#This Row],[TGL. PENSIUN (jabatan )]],"yyyy"),"")</f>
        <v>2034</v>
      </c>
      <c r="AD2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1" spans="1:30" s="53" customFormat="1" ht="21.75" customHeight="1" x14ac:dyDescent="0.25">
      <c r="A251" s="43">
        <f t="shared" si="7"/>
        <v>246</v>
      </c>
      <c r="B251" s="44" t="s">
        <v>484</v>
      </c>
      <c r="C251" s="44" t="s">
        <v>485</v>
      </c>
      <c r="D251" s="45" t="s">
        <v>63</v>
      </c>
      <c r="E251" s="99" t="s">
        <v>529</v>
      </c>
      <c r="F251" s="43" t="s">
        <v>41</v>
      </c>
      <c r="G251" s="46" t="s">
        <v>42</v>
      </c>
      <c r="H251" s="47">
        <v>35527</v>
      </c>
      <c r="I251" s="45"/>
      <c r="J251" s="76"/>
      <c r="K251" s="74" t="s">
        <v>43</v>
      </c>
      <c r="L251" s="74" t="s">
        <v>530</v>
      </c>
      <c r="M251" s="80">
        <v>44903</v>
      </c>
      <c r="N251" s="52" t="str">
        <f t="shared" ca="1" si="8"/>
        <v>26 Tahun 10 Bulan 20 hari</v>
      </c>
      <c r="O2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19 Hari </v>
      </c>
      <c r="P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Row],[JABATAN]],tbl_refJabatan,2,FALSE),"yr","day")-CONVERT(DATEDIF(H251,tglAcuan,"y"),"yr","day"))),(NOW()+(CONVERT(VLOOKUP(Table1[[#This Row],[JABATAN]],tbl_refJabatan,2,FALSE),"yr","day")-CONVERT(DATEDIF(H251,NOW(),"y"),"yr","day")))),"Usia Salah"),"")</f>
        <v>57767.598911689813</v>
      </c>
      <c r="Q251" s="167" t="str">
        <f ca="1">IF(Table1[[#This Row],[TGL. PENSIUN (usia)]]&lt;&gt;0,TEXT(Table1[[#This Row],[TGL. PENSIUN (usia)]],"yyyy"),"")</f>
        <v>2058</v>
      </c>
      <c r="R251" s="166">
        <f ca="1">IF(AND(Table1[[#This Row],[TGL. PENSIUN (usia)]]&lt;&gt;"",Table1[[#This Row],[TGL. PENSIUN (usia)]]&lt;&gt;"USIA SALAH"),IF(tglAcuan&lt;&gt;0,(INT(CONVERT(VLOOKUP(Table1[[#This Row],[JABATAN]],tbl_refJabatan,2,FALSE),"yr","day")-CONVERT(DATEDIF(H251,tglAcuan,"y"),"yr","day"))),(INT(CONVERT(VLOOKUP(Table1[[#This Row],[JABATAN]],tbl_refJabatan,2,FALSE),"yr","day")-CONVERT(DATEDIF(H251,NOW(),"y"),"yr","day")))),"")</f>
        <v>12418</v>
      </c>
      <c r="S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Row],[JABATAN]],tbl_refJabatan,4,FALSE),"yr","day")-CONVERT(DATEDIF(H251,tglAcuan,"y"),"yr","day"))),(NOW()+(CONVERT(VLOOKUP(Table1[[#This Row],[JABATAN]],tbl_refJabatan,4,FALSE),"yr","day")-CONVERT(DATEDIF(H251,NOW(),"y"),"yr","day")))),"Usia Salah"),"")</f>
        <v>43157.598911689813</v>
      </c>
      <c r="T251" s="167" t="str">
        <f ca="1">IF(Table1[[#This Row],[TGL. PENSIUN ( usia )]]&lt;&gt;0,TEXT(Table1[[#This Row],[TGL. PENSIUN ( usia )]],"yyyy"),"")</f>
        <v>2018</v>
      </c>
      <c r="U251" s="166">
        <f ca="1">IF(AND(Table1[[#This Row],[TGL. PENSIUN (usia)]]&lt;&gt;"",Table1[[#This Row],[TGL. PENSIUN (usia)]]&lt;&gt;"USIA SALAH"),IF(tglAcuan&lt;&gt;0,(INT(CONVERT(VLOOKUP(Table1[[#This Row],[JABATAN]],tbl_refJabatan,4,FALSE),"yr","day")-CONVERT(DATEDIF(H251,tglAcuan,"y"),"yr","day"))),(INT(CONVERT(VLOOKUP(Table1[[#This Row],[JABATAN]],tbl_refJabatan,4,FALSE),"yr","day")-CONVERT(DATEDIF(H251,NOW(),"y"),"yr","day")))),"")</f>
        <v>-2192</v>
      </c>
      <c r="V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Row],[JABATAN]],tbl_refJabatan,6,FALSE),"yr","day")-CONVERT(DATEDIF(H251,tglAcuan,"y"),"yr","day"))),(NOW()+(CONVERT(VLOOKUP(Table1[[#This Row],[JABATAN]],tbl_refJabatan,6,FALSE),"yr","day")-CONVERT(DATEDIF(H251,NOW(),"y"),"yr","day")))),"Usia Salah"),"")</f>
        <v>35852.598911689813</v>
      </c>
      <c r="W251" s="167" t="str">
        <f ca="1">IF(Table1[[#This Row],[TGL.PENSIUN (usia)]]&lt;&gt;0,TEXT(Table1[[#This Row],[TGL.PENSIUN (usia)]],"yyyy"),"")</f>
        <v>1998</v>
      </c>
      <c r="X2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Row],[JABATAN]],tbl_refJabatan,7,FALSE),"yr","day")-CONVERT(DATEDIF(M251,tglAcuan,"y"),"yr","day"))),(NOW()+(CONVERT(VLOOKUP(Table1[[#This Row],[JABATAN]],tbl_refJabatan,7,FALSE),"yr","day")-CONVERT(DATEDIF(M251,NOW(),"y"),"yr","day")))),"tgl SK salah"),"")</f>
        <v>66898.848911689813</v>
      </c>
      <c r="Y251" s="167" t="str">
        <f ca="1">IF(Table1[[#This Row],[TGL. PENSIUN (jabatan)]]&lt;&gt;0,TEXT(Table1[[#This Row],[TGL. PENSIUN (jabatan)]],"yyyy"),"")</f>
        <v>2083</v>
      </c>
      <c r="Z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Row],[JABATAN]],tbl_refJabatan,8,FALSE),"yr","day")-CONVERT(DATEDIF(H251,tglAcuan,"y"),"yr","day"))),(NOW()+(CONVERT(VLOOKUP(Table1[[#This Row],[JABATAN]],tbl_refJabatan,8,FALSE),"yr","day")-CONVERT(DATEDIF(H251,NOW(),"y"),"yr","day")))),"Usia Salah"),"")</f>
        <v>57767.598911689813</v>
      </c>
      <c r="AA251" s="167" t="str">
        <f ca="1">IF(Table1[[#This Row],[TGL.PENSIUN (usia )]]&lt;&gt;0,TEXT(Table1[[#This Row],[TGL.PENSIUN (usia )]],"yyyy"),"")</f>
        <v>2058</v>
      </c>
      <c r="AB2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Row],[JABATAN]],tbl_refJabatan,9,FALSE),"yr","day")-CONVERT(DATEDIF(M251,tglAcuan,"y"),"yr","day"))),(NOW()+(CONVERT(VLOOKUP(Table1[[#This Row],[JABATAN]],tbl_refJabatan,9,FALSE),"yr","day")-CONVERT(DATEDIF(M251,NOW(),"y"),"yr","day")))),"tgl SK salah"),"")</f>
        <v>50462.598911689813</v>
      </c>
      <c r="AC251" s="167" t="str">
        <f ca="1">IF(Table1[[#This Row],[TGL. PENSIUN (jabatan )]]&lt;&gt;0,TEXT(Table1[[#This Row],[TGL. PENSIUN (jabatan )]],"yyyy"),"")</f>
        <v>2038</v>
      </c>
      <c r="AD2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2" spans="1:30" s="53" customFormat="1" ht="21.75" customHeight="1" x14ac:dyDescent="0.25">
      <c r="A252" s="43">
        <f t="shared" si="7"/>
        <v>247</v>
      </c>
      <c r="B252" s="44" t="s">
        <v>484</v>
      </c>
      <c r="C252" s="44" t="s">
        <v>485</v>
      </c>
      <c r="D252" s="45" t="s">
        <v>63</v>
      </c>
      <c r="E252" s="99" t="s">
        <v>531</v>
      </c>
      <c r="F252" s="43" t="s">
        <v>41</v>
      </c>
      <c r="G252" s="46" t="s">
        <v>42</v>
      </c>
      <c r="H252" s="47">
        <v>35290</v>
      </c>
      <c r="I252" s="45"/>
      <c r="J252" s="76"/>
      <c r="K252" s="74" t="s">
        <v>43</v>
      </c>
      <c r="L252" s="74" t="s">
        <v>532</v>
      </c>
      <c r="M252" s="80">
        <v>44903</v>
      </c>
      <c r="N252" s="52" t="str">
        <f t="shared" ca="1" si="8"/>
        <v>27 Tahun 6 Bulan 14 hari</v>
      </c>
      <c r="O2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19 Hari </v>
      </c>
      <c r="P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Row],[JABATAN]],tbl_refJabatan,2,FALSE),"yr","day")-CONVERT(DATEDIF(H252,tglAcuan,"y"),"yr","day"))),(NOW()+(CONVERT(VLOOKUP(Table1[[#This Row],[JABATAN]],tbl_refJabatan,2,FALSE),"yr","day")-CONVERT(DATEDIF(H252,NOW(),"y"),"yr","day")))),"Usia Salah"),"")</f>
        <v>57402.348911689813</v>
      </c>
      <c r="Q252" s="167" t="str">
        <f ca="1">IF(Table1[[#This Row],[TGL. PENSIUN (usia)]]&lt;&gt;0,TEXT(Table1[[#This Row],[TGL. PENSIUN (usia)]],"yyyy"),"")</f>
        <v>2057</v>
      </c>
      <c r="R252" s="166">
        <f ca="1">IF(AND(Table1[[#This Row],[TGL. PENSIUN (usia)]]&lt;&gt;"",Table1[[#This Row],[TGL. PENSIUN (usia)]]&lt;&gt;"USIA SALAH"),IF(tglAcuan&lt;&gt;0,(INT(CONVERT(VLOOKUP(Table1[[#This Row],[JABATAN]],tbl_refJabatan,2,FALSE),"yr","day")-CONVERT(DATEDIF(H252,tglAcuan,"y"),"yr","day"))),(INT(CONVERT(VLOOKUP(Table1[[#This Row],[JABATAN]],tbl_refJabatan,2,FALSE),"yr","day")-CONVERT(DATEDIF(H252,NOW(),"y"),"yr","day")))),"")</f>
        <v>12053</v>
      </c>
      <c r="S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Row],[JABATAN]],tbl_refJabatan,4,FALSE),"yr","day")-CONVERT(DATEDIF(H252,tglAcuan,"y"),"yr","day"))),(NOW()+(CONVERT(VLOOKUP(Table1[[#This Row],[JABATAN]],tbl_refJabatan,4,FALSE),"yr","day")-CONVERT(DATEDIF(H252,NOW(),"y"),"yr","day")))),"Usia Salah"),"")</f>
        <v>42792.348911689813</v>
      </c>
      <c r="T252" s="167" t="str">
        <f ca="1">IF(Table1[[#This Row],[TGL. PENSIUN ( usia )]]&lt;&gt;0,TEXT(Table1[[#This Row],[TGL. PENSIUN ( usia )]],"yyyy"),"")</f>
        <v>2017</v>
      </c>
      <c r="U252" s="166">
        <f ca="1">IF(AND(Table1[[#This Row],[TGL. PENSIUN (usia)]]&lt;&gt;"",Table1[[#This Row],[TGL. PENSIUN (usia)]]&lt;&gt;"USIA SALAH"),IF(tglAcuan&lt;&gt;0,(INT(CONVERT(VLOOKUP(Table1[[#This Row],[JABATAN]],tbl_refJabatan,4,FALSE),"yr","day")-CONVERT(DATEDIF(H252,tglAcuan,"y"),"yr","day"))),(INT(CONVERT(VLOOKUP(Table1[[#This Row],[JABATAN]],tbl_refJabatan,4,FALSE),"yr","day")-CONVERT(DATEDIF(H252,NOW(),"y"),"yr","day")))),"")</f>
        <v>-2557</v>
      </c>
      <c r="V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Row],[JABATAN]],tbl_refJabatan,6,FALSE),"yr","day")-CONVERT(DATEDIF(H252,tglAcuan,"y"),"yr","day"))),(NOW()+(CONVERT(VLOOKUP(Table1[[#This Row],[JABATAN]],tbl_refJabatan,6,FALSE),"yr","day")-CONVERT(DATEDIF(H252,NOW(),"y"),"yr","day")))),"Usia Salah"),"")</f>
        <v>35487.348911689813</v>
      </c>
      <c r="W252" s="167" t="str">
        <f ca="1">IF(Table1[[#This Row],[TGL.PENSIUN (usia)]]&lt;&gt;0,TEXT(Table1[[#This Row],[TGL.PENSIUN (usia)]],"yyyy"),"")</f>
        <v>1997</v>
      </c>
      <c r="X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Row],[JABATAN]],tbl_refJabatan,7,FALSE),"yr","day")-CONVERT(DATEDIF(M252,tglAcuan,"y"),"yr","day"))),(NOW()+(CONVERT(VLOOKUP(Table1[[#This Row],[JABATAN]],tbl_refJabatan,7,FALSE),"yr","day")-CONVERT(DATEDIF(M252,NOW(),"y"),"yr","day")))),"tgl SK salah"),"")</f>
        <v>66898.848911689813</v>
      </c>
      <c r="Y252" s="167" t="str">
        <f ca="1">IF(Table1[[#This Row],[TGL. PENSIUN (jabatan)]]&lt;&gt;0,TEXT(Table1[[#This Row],[TGL. PENSIUN (jabatan)]],"yyyy"),"")</f>
        <v>2083</v>
      </c>
      <c r="Z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Row],[JABATAN]],tbl_refJabatan,8,FALSE),"yr","day")-CONVERT(DATEDIF(H252,tglAcuan,"y"),"yr","day"))),(NOW()+(CONVERT(VLOOKUP(Table1[[#This Row],[JABATAN]],tbl_refJabatan,8,FALSE),"yr","day")-CONVERT(DATEDIF(H252,NOW(),"y"),"yr","day")))),"Usia Salah"),"")</f>
        <v>57402.348911689813</v>
      </c>
      <c r="AA252" s="167" t="str">
        <f ca="1">IF(Table1[[#This Row],[TGL.PENSIUN (usia )]]&lt;&gt;0,TEXT(Table1[[#This Row],[TGL.PENSIUN (usia )]],"yyyy"),"")</f>
        <v>2057</v>
      </c>
      <c r="AB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Row],[JABATAN]],tbl_refJabatan,9,FALSE),"yr","day")-CONVERT(DATEDIF(M252,tglAcuan,"y"),"yr","day"))),(NOW()+(CONVERT(VLOOKUP(Table1[[#This Row],[JABATAN]],tbl_refJabatan,9,FALSE),"yr","day")-CONVERT(DATEDIF(M252,NOW(),"y"),"yr","day")))),"tgl SK salah"),"")</f>
        <v>50462.598911689813</v>
      </c>
      <c r="AC252" s="167" t="str">
        <f ca="1">IF(Table1[[#This Row],[TGL. PENSIUN (jabatan )]]&lt;&gt;0,TEXT(Table1[[#This Row],[TGL. PENSIUN (jabatan )]],"yyyy"),"")</f>
        <v>2038</v>
      </c>
      <c r="AD2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3" spans="1:30" s="53" customFormat="1" ht="21.75" customHeight="1" x14ac:dyDescent="0.25">
      <c r="A253" s="43">
        <f t="shared" si="7"/>
        <v>248</v>
      </c>
      <c r="B253" s="44" t="s">
        <v>484</v>
      </c>
      <c r="C253" s="44" t="s">
        <v>485</v>
      </c>
      <c r="D253" s="45" t="s">
        <v>63</v>
      </c>
      <c r="E253" s="99" t="s">
        <v>533</v>
      </c>
      <c r="F253" s="43" t="s">
        <v>50</v>
      </c>
      <c r="G253" s="46" t="s">
        <v>42</v>
      </c>
      <c r="H253" s="47">
        <v>35507</v>
      </c>
      <c r="I253" s="45"/>
      <c r="J253" s="76"/>
      <c r="K253" s="74" t="s">
        <v>43</v>
      </c>
      <c r="L253" s="74" t="s">
        <v>534</v>
      </c>
      <c r="M253" s="80">
        <v>44903</v>
      </c>
      <c r="N253" s="52" t="str">
        <f t="shared" ca="1" si="8"/>
        <v>26 Tahun 11 Bulan 9 hari</v>
      </c>
      <c r="O2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19 Hari </v>
      </c>
      <c r="P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Row],[JABATAN]],tbl_refJabatan,2,FALSE),"yr","day")-CONVERT(DATEDIF(H253,tglAcuan,"y"),"yr","day"))),(NOW()+(CONVERT(VLOOKUP(Table1[[#This Row],[JABATAN]],tbl_refJabatan,2,FALSE),"yr","day")-CONVERT(DATEDIF(H253,NOW(),"y"),"yr","day")))),"Usia Salah"),"")</f>
        <v>57767.598911689813</v>
      </c>
      <c r="Q253" s="167" t="str">
        <f ca="1">IF(Table1[[#This Row],[TGL. PENSIUN (usia)]]&lt;&gt;0,TEXT(Table1[[#This Row],[TGL. PENSIUN (usia)]],"yyyy"),"")</f>
        <v>2058</v>
      </c>
      <c r="R253" s="166">
        <f ca="1">IF(AND(Table1[[#This Row],[TGL. PENSIUN (usia)]]&lt;&gt;"",Table1[[#This Row],[TGL. PENSIUN (usia)]]&lt;&gt;"USIA SALAH"),IF(tglAcuan&lt;&gt;0,(INT(CONVERT(VLOOKUP(Table1[[#This Row],[JABATAN]],tbl_refJabatan,2,FALSE),"yr","day")-CONVERT(DATEDIF(H253,tglAcuan,"y"),"yr","day"))),(INT(CONVERT(VLOOKUP(Table1[[#This Row],[JABATAN]],tbl_refJabatan,2,FALSE),"yr","day")-CONVERT(DATEDIF(H253,NOW(),"y"),"yr","day")))),"")</f>
        <v>12418</v>
      </c>
      <c r="S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Row],[JABATAN]],tbl_refJabatan,4,FALSE),"yr","day")-CONVERT(DATEDIF(H253,tglAcuan,"y"),"yr","day"))),(NOW()+(CONVERT(VLOOKUP(Table1[[#This Row],[JABATAN]],tbl_refJabatan,4,FALSE),"yr","day")-CONVERT(DATEDIF(H253,NOW(),"y"),"yr","day")))),"Usia Salah"),"")</f>
        <v>43157.598911689813</v>
      </c>
      <c r="T253" s="167" t="str">
        <f ca="1">IF(Table1[[#This Row],[TGL. PENSIUN ( usia )]]&lt;&gt;0,TEXT(Table1[[#This Row],[TGL. PENSIUN ( usia )]],"yyyy"),"")</f>
        <v>2018</v>
      </c>
      <c r="U253" s="166">
        <f ca="1">IF(AND(Table1[[#This Row],[TGL. PENSIUN (usia)]]&lt;&gt;"",Table1[[#This Row],[TGL. PENSIUN (usia)]]&lt;&gt;"USIA SALAH"),IF(tglAcuan&lt;&gt;0,(INT(CONVERT(VLOOKUP(Table1[[#This Row],[JABATAN]],tbl_refJabatan,4,FALSE),"yr","day")-CONVERT(DATEDIF(H253,tglAcuan,"y"),"yr","day"))),(INT(CONVERT(VLOOKUP(Table1[[#This Row],[JABATAN]],tbl_refJabatan,4,FALSE),"yr","day")-CONVERT(DATEDIF(H253,NOW(),"y"),"yr","day")))),"")</f>
        <v>-2192</v>
      </c>
      <c r="V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Row],[JABATAN]],tbl_refJabatan,6,FALSE),"yr","day")-CONVERT(DATEDIF(H253,tglAcuan,"y"),"yr","day"))),(NOW()+(CONVERT(VLOOKUP(Table1[[#This Row],[JABATAN]],tbl_refJabatan,6,FALSE),"yr","day")-CONVERT(DATEDIF(H253,NOW(),"y"),"yr","day")))),"Usia Salah"),"")</f>
        <v>35852.598911689813</v>
      </c>
      <c r="W253" s="167" t="str">
        <f ca="1">IF(Table1[[#This Row],[TGL.PENSIUN (usia)]]&lt;&gt;0,TEXT(Table1[[#This Row],[TGL.PENSIUN (usia)]],"yyyy"),"")</f>
        <v>1998</v>
      </c>
      <c r="X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Row],[JABATAN]],tbl_refJabatan,7,FALSE),"yr","day")-CONVERT(DATEDIF(M253,tglAcuan,"y"),"yr","day"))),(NOW()+(CONVERT(VLOOKUP(Table1[[#This Row],[JABATAN]],tbl_refJabatan,7,FALSE),"yr","day")-CONVERT(DATEDIF(M253,NOW(),"y"),"yr","day")))),"tgl SK salah"),"")</f>
        <v>66898.848911689813</v>
      </c>
      <c r="Y253" s="167" t="str">
        <f ca="1">IF(Table1[[#This Row],[TGL. PENSIUN (jabatan)]]&lt;&gt;0,TEXT(Table1[[#This Row],[TGL. PENSIUN (jabatan)]],"yyyy"),"")</f>
        <v>2083</v>
      </c>
      <c r="Z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Row],[JABATAN]],tbl_refJabatan,8,FALSE),"yr","day")-CONVERT(DATEDIF(H253,tglAcuan,"y"),"yr","day"))),(NOW()+(CONVERT(VLOOKUP(Table1[[#This Row],[JABATAN]],tbl_refJabatan,8,FALSE),"yr","day")-CONVERT(DATEDIF(H253,NOW(),"y"),"yr","day")))),"Usia Salah"),"")</f>
        <v>57767.598911689813</v>
      </c>
      <c r="AA253" s="167" t="str">
        <f ca="1">IF(Table1[[#This Row],[TGL.PENSIUN (usia )]]&lt;&gt;0,TEXT(Table1[[#This Row],[TGL.PENSIUN (usia )]],"yyyy"),"")</f>
        <v>2058</v>
      </c>
      <c r="AB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Row],[JABATAN]],tbl_refJabatan,9,FALSE),"yr","day")-CONVERT(DATEDIF(M253,tglAcuan,"y"),"yr","day"))),(NOW()+(CONVERT(VLOOKUP(Table1[[#This Row],[JABATAN]],tbl_refJabatan,9,FALSE),"yr","day")-CONVERT(DATEDIF(M253,NOW(),"y"),"yr","day")))),"tgl SK salah"),"")</f>
        <v>50462.598911689813</v>
      </c>
      <c r="AC253" s="167" t="str">
        <f ca="1">IF(Table1[[#This Row],[TGL. PENSIUN (jabatan )]]&lt;&gt;0,TEXT(Table1[[#This Row],[TGL. PENSIUN (jabatan )]],"yyyy"),"")</f>
        <v>2038</v>
      </c>
      <c r="AD2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4" spans="1:30" s="88" customFormat="1" ht="21.75" customHeight="1" x14ac:dyDescent="0.25">
      <c r="A254" s="43">
        <f t="shared" si="7"/>
        <v>249</v>
      </c>
      <c r="B254" s="44" t="s">
        <v>484</v>
      </c>
      <c r="C254" s="44" t="s">
        <v>535</v>
      </c>
      <c r="D254" s="45" t="s">
        <v>39</v>
      </c>
      <c r="E254" s="100" t="s">
        <v>536</v>
      </c>
      <c r="F254" s="43" t="s">
        <v>41</v>
      </c>
      <c r="G254" s="46" t="s">
        <v>42</v>
      </c>
      <c r="H254" s="47">
        <v>27196</v>
      </c>
      <c r="I254" s="45"/>
      <c r="J254" s="76"/>
      <c r="K254" s="74" t="s">
        <v>56</v>
      </c>
      <c r="L254" s="70" t="s">
        <v>537</v>
      </c>
      <c r="M254" s="80">
        <v>43444</v>
      </c>
      <c r="N254" s="52" t="str">
        <f t="shared" ca="1" si="8"/>
        <v>49 Tahun 8 Bulan 11 hari</v>
      </c>
      <c r="O2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Row],[JABATAN]],tbl_refJabatan,2,FALSE),"yr","day")-CONVERT(DATEDIF(H254,tglAcuan,"y"),"yr","day"))),(NOW()+(CONVERT(VLOOKUP(Table1[[#This Row],[JABATAN]],tbl_refJabatan,2,FALSE),"yr","day")-CONVERT(DATEDIF(H254,NOW(),"y"),"yr","day")))),"Usia Salah"),"")</f>
        <v>27451.848911689813</v>
      </c>
      <c r="Q254" s="167" t="str">
        <f ca="1">IF(Table1[[#This Row],[TGL. PENSIUN (usia)]]&lt;&gt;0,TEXT(Table1[[#This Row],[TGL. PENSIUN (usia)]],"yyyy"),"")</f>
        <v>1975</v>
      </c>
      <c r="R254" s="166">
        <f ca="1">IF(AND(Table1[[#This Row],[TGL. PENSIUN (usia)]]&lt;&gt;"",Table1[[#This Row],[TGL. PENSIUN (usia)]]&lt;&gt;"USIA SALAH"),IF(tglAcuan&lt;&gt;0,(INT(CONVERT(VLOOKUP(Table1[[#This Row],[JABATAN]],tbl_refJabatan,2,FALSE),"yr","day")-CONVERT(DATEDIF(H254,tglAcuan,"y"),"yr","day"))),(INT(CONVERT(VLOOKUP(Table1[[#This Row],[JABATAN]],tbl_refJabatan,2,FALSE),"yr","day")-CONVERT(DATEDIF(H254,NOW(),"y"),"yr","day")))),"")</f>
        <v>-17898</v>
      </c>
      <c r="S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Row],[JABATAN]],tbl_refJabatan,4,FALSE),"yr","day")-CONVERT(DATEDIF(H254,tglAcuan,"y"),"yr","day"))),(NOW()+(CONVERT(VLOOKUP(Table1[[#This Row],[JABATAN]],tbl_refJabatan,4,FALSE),"yr","day")-CONVERT(DATEDIF(H254,NOW(),"y"),"yr","day")))),"Usia Salah"),"")</f>
        <v>27451.848911689813</v>
      </c>
      <c r="T254" s="167" t="str">
        <f ca="1">IF(Table1[[#This Row],[TGL. PENSIUN ( usia )]]&lt;&gt;0,TEXT(Table1[[#This Row],[TGL. PENSIUN ( usia )]],"yyyy"),"")</f>
        <v>1975</v>
      </c>
      <c r="U254" s="166">
        <f ca="1">IF(AND(Table1[[#This Row],[TGL. PENSIUN (usia)]]&lt;&gt;"",Table1[[#This Row],[TGL. PENSIUN (usia)]]&lt;&gt;"USIA SALAH"),IF(tglAcuan&lt;&gt;0,(INT(CONVERT(VLOOKUP(Table1[[#This Row],[JABATAN]],tbl_refJabatan,4,FALSE),"yr","day")-CONVERT(DATEDIF(H254,tglAcuan,"y"),"yr","day"))),(INT(CONVERT(VLOOKUP(Table1[[#This Row],[JABATAN]],tbl_refJabatan,4,FALSE),"yr","day")-CONVERT(DATEDIF(H254,NOW(),"y"),"yr","day")))),"")</f>
        <v>-17898</v>
      </c>
      <c r="V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Row],[JABATAN]],tbl_refJabatan,6,FALSE),"yr","day")-CONVERT(DATEDIF(H254,tglAcuan,"y"),"yr","day"))),(NOW()+(CONVERT(VLOOKUP(Table1[[#This Row],[JABATAN]],tbl_refJabatan,6,FALSE),"yr","day")-CONVERT(DATEDIF(H254,NOW(),"y"),"yr","day")))),"Usia Salah"),"")</f>
        <v>27451.848911689813</v>
      </c>
      <c r="W254" s="167" t="str">
        <f ca="1">IF(Table1[[#This Row],[TGL.PENSIUN (usia)]]&lt;&gt;0,TEXT(Table1[[#This Row],[TGL.PENSIUN (usia)]],"yyyy"),"")</f>
        <v>1975</v>
      </c>
      <c r="X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Row],[JABATAN]],tbl_refJabatan,7,FALSE),"yr","day")-CONVERT(DATEDIF(M254,tglAcuan,"y"),"yr","day"))),(NOW()+(CONVERT(VLOOKUP(Table1[[#This Row],[JABATAN]],tbl_refJabatan,7,FALSE),"yr","day")-CONVERT(DATEDIF(M254,NOW(),"y"),"yr","day")))),"tgl SK salah"),"")</f>
        <v>43522.848911689813</v>
      </c>
      <c r="Y254" s="167" t="str">
        <f ca="1">IF(Table1[[#This Row],[TGL. PENSIUN (jabatan)]]&lt;&gt;0,TEXT(Table1[[#This Row],[TGL. PENSIUN (jabatan)]],"yyyy"),"")</f>
        <v>2019</v>
      </c>
      <c r="Z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Row],[JABATAN]],tbl_refJabatan,8,FALSE),"yr","day")-CONVERT(DATEDIF(H254,tglAcuan,"y"),"yr","day"))),(NOW()+(CONVERT(VLOOKUP(Table1[[#This Row],[JABATAN]],tbl_refJabatan,8,FALSE),"yr","day")-CONVERT(DATEDIF(H254,NOW(),"y"),"yr","day")))),"Usia Salah"),"")</f>
        <v>27451.848911689813</v>
      </c>
      <c r="AA254" s="167" t="str">
        <f ca="1">IF(Table1[[#This Row],[TGL.PENSIUN (usia )]]&lt;&gt;0,TEXT(Table1[[#This Row],[TGL.PENSIUN (usia )]],"yyyy"),"")</f>
        <v>1975</v>
      </c>
      <c r="AB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Row],[JABATAN]],tbl_refJabatan,9,FALSE),"yr","day")-CONVERT(DATEDIF(M254,tglAcuan,"y"),"yr","day"))),(NOW()+(CONVERT(VLOOKUP(Table1[[#This Row],[JABATAN]],tbl_refJabatan,9,FALSE),"yr","day")-CONVERT(DATEDIF(M254,NOW(),"y"),"yr","day")))),"tgl SK salah"),"")</f>
        <v>43522.848911689813</v>
      </c>
      <c r="AC254" s="167" t="str">
        <f ca="1">IF(Table1[[#This Row],[TGL. PENSIUN (jabatan )]]&lt;&gt;0,TEXT(Table1[[#This Row],[TGL. PENSIUN (jabatan )]],"yyyy"),"")</f>
        <v>2019</v>
      </c>
      <c r="AD2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5" spans="1:30" s="53" customFormat="1" ht="21.75" customHeight="1" x14ac:dyDescent="0.25">
      <c r="A255" s="43">
        <f t="shared" si="7"/>
        <v>250</v>
      </c>
      <c r="B255" s="44" t="s">
        <v>484</v>
      </c>
      <c r="C255" s="44" t="s">
        <v>535</v>
      </c>
      <c r="D255" s="72" t="s">
        <v>45</v>
      </c>
      <c r="E255" s="101" t="s">
        <v>538</v>
      </c>
      <c r="F255" s="43" t="s">
        <v>41</v>
      </c>
      <c r="G255" s="46" t="s">
        <v>42</v>
      </c>
      <c r="H255" s="47">
        <v>26149</v>
      </c>
      <c r="I255" s="45"/>
      <c r="J255" s="76"/>
      <c r="K255" s="74" t="s">
        <v>43</v>
      </c>
      <c r="L255" s="70" t="s">
        <v>539</v>
      </c>
      <c r="M255" s="80">
        <v>43424</v>
      </c>
      <c r="N255" s="52" t="str">
        <f t="shared" ca="1" si="8"/>
        <v>52 Tahun 6 Bulan 23 hari</v>
      </c>
      <c r="O2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Row],[JABATAN]],tbl_refJabatan,2,FALSE),"yr","day")-CONVERT(DATEDIF(H255,tglAcuan,"y"),"yr","day"))),(NOW()+(CONVERT(VLOOKUP(Table1[[#This Row],[JABATAN]],tbl_refJabatan,2,FALSE),"yr","day")-CONVERT(DATEDIF(H255,NOW(),"y"),"yr","day")))),"Usia Salah"),"")</f>
        <v>26356.098911689813</v>
      </c>
      <c r="Q255" s="167" t="str">
        <f ca="1">IF(Table1[[#This Row],[TGL. PENSIUN (usia)]]&lt;&gt;0,TEXT(Table1[[#This Row],[TGL. PENSIUN (usia)]],"yyyy"),"")</f>
        <v>1972</v>
      </c>
      <c r="R255" s="166">
        <f ca="1">IF(AND(Table1[[#This Row],[TGL. PENSIUN (usia)]]&lt;&gt;"",Table1[[#This Row],[TGL. PENSIUN (usia)]]&lt;&gt;"USIA SALAH"),IF(tglAcuan&lt;&gt;0,(INT(CONVERT(VLOOKUP(Table1[[#This Row],[JABATAN]],tbl_refJabatan,2,FALSE),"yr","day")-CONVERT(DATEDIF(H255,tglAcuan,"y"),"yr","day"))),(INT(CONVERT(VLOOKUP(Table1[[#This Row],[JABATAN]],tbl_refJabatan,2,FALSE),"yr","day")-CONVERT(DATEDIF(H255,NOW(),"y"),"yr","day")))),"")</f>
        <v>-18993</v>
      </c>
      <c r="S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Row],[JABATAN]],tbl_refJabatan,4,FALSE),"yr","day")-CONVERT(DATEDIF(H255,tglAcuan,"y"),"yr","day"))),(NOW()+(CONVERT(VLOOKUP(Table1[[#This Row],[JABATAN]],tbl_refJabatan,4,FALSE),"yr","day")-CONVERT(DATEDIF(H255,NOW(),"y"),"yr","day")))),"Usia Salah"),"")</f>
        <v>26356.098911689813</v>
      </c>
      <c r="T255" s="167" t="str">
        <f ca="1">IF(Table1[[#This Row],[TGL. PENSIUN ( usia )]]&lt;&gt;0,TEXT(Table1[[#This Row],[TGL. PENSIUN ( usia )]],"yyyy"),"")</f>
        <v>1972</v>
      </c>
      <c r="U255" s="166">
        <f ca="1">IF(AND(Table1[[#This Row],[TGL. PENSIUN (usia)]]&lt;&gt;"",Table1[[#This Row],[TGL. PENSIUN (usia)]]&lt;&gt;"USIA SALAH"),IF(tglAcuan&lt;&gt;0,(INT(CONVERT(VLOOKUP(Table1[[#This Row],[JABATAN]],tbl_refJabatan,4,FALSE),"yr","day")-CONVERT(DATEDIF(H255,tglAcuan,"y"),"yr","day"))),(INT(CONVERT(VLOOKUP(Table1[[#This Row],[JABATAN]],tbl_refJabatan,4,FALSE),"yr","day")-CONVERT(DATEDIF(H255,NOW(),"y"),"yr","day")))),"")</f>
        <v>-18993</v>
      </c>
      <c r="V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Row],[JABATAN]],tbl_refJabatan,6,FALSE),"yr","day")-CONVERT(DATEDIF(H255,tglAcuan,"y"),"yr","day"))),(NOW()+(CONVERT(VLOOKUP(Table1[[#This Row],[JABATAN]],tbl_refJabatan,6,FALSE),"yr","day")-CONVERT(DATEDIF(H255,NOW(),"y"),"yr","day")))),"Usia Salah"),"")</f>
        <v>26356.098911689813</v>
      </c>
      <c r="W255" s="167" t="str">
        <f ca="1">IF(Table1[[#This Row],[TGL.PENSIUN (usia)]]&lt;&gt;0,TEXT(Table1[[#This Row],[TGL.PENSIUN (usia)]],"yyyy"),"")</f>
        <v>1972</v>
      </c>
      <c r="X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Row],[JABATAN]],tbl_refJabatan,7,FALSE),"yr","day")-CONVERT(DATEDIF(M255,tglAcuan,"y"),"yr","day"))),(NOW()+(CONVERT(VLOOKUP(Table1[[#This Row],[JABATAN]],tbl_refJabatan,7,FALSE),"yr","day")-CONVERT(DATEDIF(M255,NOW(),"y"),"yr","day")))),"tgl SK salah"),"")</f>
        <v>43522.848911689813</v>
      </c>
      <c r="Y255" s="167" t="str">
        <f ca="1">IF(Table1[[#This Row],[TGL. PENSIUN (jabatan)]]&lt;&gt;0,TEXT(Table1[[#This Row],[TGL. PENSIUN (jabatan)]],"yyyy"),"")</f>
        <v>2019</v>
      </c>
      <c r="Z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Row],[JABATAN]],tbl_refJabatan,8,FALSE),"yr","day")-CONVERT(DATEDIF(H255,tglAcuan,"y"),"yr","day"))),(NOW()+(CONVERT(VLOOKUP(Table1[[#This Row],[JABATAN]],tbl_refJabatan,8,FALSE),"yr","day")-CONVERT(DATEDIF(H255,NOW(),"y"),"yr","day")))),"Usia Salah"),"")</f>
        <v>26356.098911689813</v>
      </c>
      <c r="AA255" s="167" t="str">
        <f ca="1">IF(Table1[[#This Row],[TGL.PENSIUN (usia )]]&lt;&gt;0,TEXT(Table1[[#This Row],[TGL.PENSIUN (usia )]],"yyyy"),"")</f>
        <v>1972</v>
      </c>
      <c r="AB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Row],[JABATAN]],tbl_refJabatan,9,FALSE),"yr","day")-CONVERT(DATEDIF(M255,tglAcuan,"y"),"yr","day"))),(NOW()+(CONVERT(VLOOKUP(Table1[[#This Row],[JABATAN]],tbl_refJabatan,9,FALSE),"yr","day")-CONVERT(DATEDIF(M255,NOW(),"y"),"yr","day")))),"tgl SK salah"),"")</f>
        <v>43522.848911689813</v>
      </c>
      <c r="AC255" s="167" t="str">
        <f ca="1">IF(Table1[[#This Row],[TGL. PENSIUN (jabatan )]]&lt;&gt;0,TEXT(Table1[[#This Row],[TGL. PENSIUN (jabatan )]],"yyyy"),"")</f>
        <v>2019</v>
      </c>
      <c r="AD2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6" spans="1:30" s="53" customFormat="1" ht="21.75" customHeight="1" x14ac:dyDescent="0.25">
      <c r="A256" s="43">
        <f t="shared" si="7"/>
        <v>251</v>
      </c>
      <c r="B256" s="44" t="s">
        <v>484</v>
      </c>
      <c r="C256" s="44" t="s">
        <v>535</v>
      </c>
      <c r="D256" s="72" t="s">
        <v>48</v>
      </c>
      <c r="E256" s="101" t="s">
        <v>540</v>
      </c>
      <c r="F256" s="43" t="s">
        <v>50</v>
      </c>
      <c r="G256" s="46" t="s">
        <v>42</v>
      </c>
      <c r="H256" s="47">
        <v>26852</v>
      </c>
      <c r="I256" s="45"/>
      <c r="J256" s="76"/>
      <c r="K256" s="74" t="s">
        <v>56</v>
      </c>
      <c r="L256" s="70" t="s">
        <v>541</v>
      </c>
      <c r="M256" s="80">
        <v>44406</v>
      </c>
      <c r="N256" s="52" t="str">
        <f t="shared" ca="1" si="8"/>
        <v>50 Tahun 7 Bulan 20 hari</v>
      </c>
      <c r="O2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29 Hari </v>
      </c>
      <c r="P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Row],[JABATAN]],tbl_refJabatan,2,FALSE),"yr","day")-CONVERT(DATEDIF(H256,tglAcuan,"y"),"yr","day"))),(NOW()+(CONVERT(VLOOKUP(Table1[[#This Row],[JABATAN]],tbl_refJabatan,2,FALSE),"yr","day")-CONVERT(DATEDIF(H256,NOW(),"y"),"yr","day")))),"Usia Salah"),"")</f>
        <v>49001.598911689813</v>
      </c>
      <c r="Q256" s="167" t="str">
        <f ca="1">IF(Table1[[#This Row],[TGL. PENSIUN (usia)]]&lt;&gt;0,TEXT(Table1[[#This Row],[TGL. PENSIUN (usia)]],"yyyy"),"")</f>
        <v>2034</v>
      </c>
      <c r="R256" s="166">
        <f ca="1">IF(AND(Table1[[#This Row],[TGL. PENSIUN (usia)]]&lt;&gt;"",Table1[[#This Row],[TGL. PENSIUN (usia)]]&lt;&gt;"USIA SALAH"),IF(tglAcuan&lt;&gt;0,(INT(CONVERT(VLOOKUP(Table1[[#This Row],[JABATAN]],tbl_refJabatan,2,FALSE),"yr","day")-CONVERT(DATEDIF(H256,tglAcuan,"y"),"yr","day"))),(INT(CONVERT(VLOOKUP(Table1[[#This Row],[JABATAN]],tbl_refJabatan,2,FALSE),"yr","day")-CONVERT(DATEDIF(H256,NOW(),"y"),"yr","day")))),"")</f>
        <v>3652</v>
      </c>
      <c r="S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Row],[JABATAN]],tbl_refJabatan,4,FALSE),"yr","day")-CONVERT(DATEDIF(H256,tglAcuan,"y"),"yr","day"))),(NOW()+(CONVERT(VLOOKUP(Table1[[#This Row],[JABATAN]],tbl_refJabatan,4,FALSE),"yr","day")-CONVERT(DATEDIF(H256,NOW(),"y"),"yr","day")))),"Usia Salah"),"")</f>
        <v>49001.598911689813</v>
      </c>
      <c r="T256" s="167" t="str">
        <f ca="1">IF(Table1[[#This Row],[TGL. PENSIUN ( usia )]]&lt;&gt;0,TEXT(Table1[[#This Row],[TGL. PENSIUN ( usia )]],"yyyy"),"")</f>
        <v>2034</v>
      </c>
      <c r="U256" s="166">
        <f ca="1">IF(AND(Table1[[#This Row],[TGL. PENSIUN (usia)]]&lt;&gt;"",Table1[[#This Row],[TGL. PENSIUN (usia)]]&lt;&gt;"USIA SALAH"),IF(tglAcuan&lt;&gt;0,(INT(CONVERT(VLOOKUP(Table1[[#This Row],[JABATAN]],tbl_refJabatan,4,FALSE),"yr","day")-CONVERT(DATEDIF(H256,tglAcuan,"y"),"yr","day"))),(INT(CONVERT(VLOOKUP(Table1[[#This Row],[JABATAN]],tbl_refJabatan,4,FALSE),"yr","day")-CONVERT(DATEDIF(H256,NOW(),"y"),"yr","day")))),"")</f>
        <v>3652</v>
      </c>
      <c r="V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Row],[JABATAN]],tbl_refJabatan,6,FALSE),"yr","day")-CONVERT(DATEDIF(H256,tglAcuan,"y"),"yr","day"))),(NOW()+(CONVERT(VLOOKUP(Table1[[#This Row],[JABATAN]],tbl_refJabatan,6,FALSE),"yr","day")-CONVERT(DATEDIF(H256,NOW(),"y"),"yr","day")))),"Usia Salah"),"")</f>
        <v>47540.598911689813</v>
      </c>
      <c r="W256" s="167" t="str">
        <f ca="1">IF(Table1[[#This Row],[TGL.PENSIUN (usia)]]&lt;&gt;0,TEXT(Table1[[#This Row],[TGL.PENSIUN (usia)]],"yyyy"),"")</f>
        <v>2030</v>
      </c>
      <c r="X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Row],[JABATAN]],tbl_refJabatan,7,FALSE),"yr","day")-CONVERT(DATEDIF(M256,tglAcuan,"y"),"yr","day"))),(NOW()+(CONVERT(VLOOKUP(Table1[[#This Row],[JABATAN]],tbl_refJabatan,7,FALSE),"yr","day")-CONVERT(DATEDIF(M256,NOW(),"y"),"yr","day")))),"tgl SK salah"),"")</f>
        <v>51923.598911689813</v>
      </c>
      <c r="Y256" s="167" t="str">
        <f ca="1">IF(Table1[[#This Row],[TGL. PENSIUN (jabatan)]]&lt;&gt;0,TEXT(Table1[[#This Row],[TGL. PENSIUN (jabatan)]],"yyyy"),"")</f>
        <v>2042</v>
      </c>
      <c r="Z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Row],[JABATAN]],tbl_refJabatan,8,FALSE),"yr","day")-CONVERT(DATEDIF(H256,tglAcuan,"y"),"yr","day"))),(NOW()+(CONVERT(VLOOKUP(Table1[[#This Row],[JABATAN]],tbl_refJabatan,8,FALSE),"yr","day")-CONVERT(DATEDIF(H256,NOW(),"y"),"yr","day")))),"Usia Salah"),"")</f>
        <v>47540.598911689813</v>
      </c>
      <c r="AA256" s="167" t="str">
        <f ca="1">IF(Table1[[#This Row],[TGL.PENSIUN (usia )]]&lt;&gt;0,TEXT(Table1[[#This Row],[TGL.PENSIUN (usia )]],"yyyy"),"")</f>
        <v>2030</v>
      </c>
      <c r="AB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Row],[JABATAN]],tbl_refJabatan,9,FALSE),"yr","day")-CONVERT(DATEDIF(M256,tglAcuan,"y"),"yr","day"))),(NOW()+(CONVERT(VLOOKUP(Table1[[#This Row],[JABATAN]],tbl_refJabatan,9,FALSE),"yr","day")-CONVERT(DATEDIF(M256,NOW(),"y"),"yr","day")))),"tgl SK salah"),"")</f>
        <v>51923.598911689813</v>
      </c>
      <c r="AC256" s="167" t="str">
        <f ca="1">IF(Table1[[#This Row],[TGL. PENSIUN (jabatan )]]&lt;&gt;0,TEXT(Table1[[#This Row],[TGL. PENSIUN (jabatan )]],"yyyy"),"")</f>
        <v>2042</v>
      </c>
      <c r="AD2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7" spans="1:30" s="53" customFormat="1" ht="21.75" customHeight="1" x14ac:dyDescent="0.25">
      <c r="A257" s="43">
        <f t="shared" si="7"/>
        <v>252</v>
      </c>
      <c r="B257" s="44" t="s">
        <v>484</v>
      </c>
      <c r="C257" s="44" t="s">
        <v>535</v>
      </c>
      <c r="D257" s="72" t="s">
        <v>52</v>
      </c>
      <c r="E257" s="101" t="s">
        <v>542</v>
      </c>
      <c r="F257" s="43" t="s">
        <v>41</v>
      </c>
      <c r="G257" s="46" t="s">
        <v>42</v>
      </c>
      <c r="H257" s="47">
        <v>25277</v>
      </c>
      <c r="I257" s="45"/>
      <c r="J257" s="76"/>
      <c r="K257" s="74" t="s">
        <v>43</v>
      </c>
      <c r="L257" s="70" t="s">
        <v>543</v>
      </c>
      <c r="M257" s="80">
        <v>43424</v>
      </c>
      <c r="N257" s="52" t="str">
        <f t="shared" ca="1" si="8"/>
        <v>54 Tahun 11 Bulan 12 hari</v>
      </c>
      <c r="O2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Row],[JABATAN]],tbl_refJabatan,2,FALSE),"yr","day")-CONVERT(DATEDIF(H257,tglAcuan,"y"),"yr","day"))),(NOW()+(CONVERT(VLOOKUP(Table1[[#This Row],[JABATAN]],tbl_refJabatan,2,FALSE),"yr","day")-CONVERT(DATEDIF(H257,NOW(),"y"),"yr","day")))),"Usia Salah"),"")</f>
        <v>47540.598911689813</v>
      </c>
      <c r="Q257" s="167" t="str">
        <f ca="1">IF(Table1[[#This Row],[TGL. PENSIUN (usia)]]&lt;&gt;0,TEXT(Table1[[#This Row],[TGL. PENSIUN (usia)]],"yyyy"),"")</f>
        <v>2030</v>
      </c>
      <c r="R257" s="166">
        <f ca="1">IF(AND(Table1[[#This Row],[TGL. PENSIUN (usia)]]&lt;&gt;"",Table1[[#This Row],[TGL. PENSIUN (usia)]]&lt;&gt;"USIA SALAH"),IF(tglAcuan&lt;&gt;0,(INT(CONVERT(VLOOKUP(Table1[[#This Row],[JABATAN]],tbl_refJabatan,2,FALSE),"yr","day")-CONVERT(DATEDIF(H257,tglAcuan,"y"),"yr","day"))),(INT(CONVERT(VLOOKUP(Table1[[#This Row],[JABATAN]],tbl_refJabatan,2,FALSE),"yr","day")-CONVERT(DATEDIF(H257,NOW(),"y"),"yr","day")))),"")</f>
        <v>2191</v>
      </c>
      <c r="S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Row],[JABATAN]],tbl_refJabatan,4,FALSE),"yr","day")-CONVERT(DATEDIF(H257,tglAcuan,"y"),"yr","day"))),(NOW()+(CONVERT(VLOOKUP(Table1[[#This Row],[JABATAN]],tbl_refJabatan,4,FALSE),"yr","day")-CONVERT(DATEDIF(H257,NOW(),"y"),"yr","day")))),"Usia Salah"),"")</f>
        <v>47540.598911689813</v>
      </c>
      <c r="T257" s="167" t="str">
        <f ca="1">IF(Table1[[#This Row],[TGL. PENSIUN ( usia )]]&lt;&gt;0,TEXT(Table1[[#This Row],[TGL. PENSIUN ( usia )]],"yyyy"),"")</f>
        <v>2030</v>
      </c>
      <c r="U257" s="166">
        <f ca="1">IF(AND(Table1[[#This Row],[TGL. PENSIUN (usia)]]&lt;&gt;"",Table1[[#This Row],[TGL. PENSIUN (usia)]]&lt;&gt;"USIA SALAH"),IF(tglAcuan&lt;&gt;0,(INT(CONVERT(VLOOKUP(Table1[[#This Row],[JABATAN]],tbl_refJabatan,4,FALSE),"yr","day")-CONVERT(DATEDIF(H257,tglAcuan,"y"),"yr","day"))),(INT(CONVERT(VLOOKUP(Table1[[#This Row],[JABATAN]],tbl_refJabatan,4,FALSE),"yr","day")-CONVERT(DATEDIF(H257,NOW(),"y"),"yr","day")))),"")</f>
        <v>2191</v>
      </c>
      <c r="V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Row],[JABATAN]],tbl_refJabatan,6,FALSE),"yr","day")-CONVERT(DATEDIF(H257,tglAcuan,"y"),"yr","day"))),(NOW()+(CONVERT(VLOOKUP(Table1[[#This Row],[JABATAN]],tbl_refJabatan,6,FALSE),"yr","day")-CONVERT(DATEDIF(H257,NOW(),"y"),"yr","day")))),"Usia Salah"),"")</f>
        <v>46079.598911689813</v>
      </c>
      <c r="W257" s="167" t="str">
        <f ca="1">IF(Table1[[#This Row],[TGL.PENSIUN (usia)]]&lt;&gt;0,TEXT(Table1[[#This Row],[TGL.PENSIUN (usia)]],"yyyy"),"")</f>
        <v>2026</v>
      </c>
      <c r="X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Row],[JABATAN]],tbl_refJabatan,7,FALSE),"yr","day")-CONVERT(DATEDIF(M257,tglAcuan,"y"),"yr","day"))),(NOW()+(CONVERT(VLOOKUP(Table1[[#This Row],[JABATAN]],tbl_refJabatan,7,FALSE),"yr","day")-CONVERT(DATEDIF(M257,NOW(),"y"),"yr","day")))),"tgl SK salah"),"")</f>
        <v>50827.848911689813</v>
      </c>
      <c r="Y257" s="167" t="str">
        <f ca="1">IF(Table1[[#This Row],[TGL. PENSIUN (jabatan)]]&lt;&gt;0,TEXT(Table1[[#This Row],[TGL. PENSIUN (jabatan)]],"yyyy"),"")</f>
        <v>2039</v>
      </c>
      <c r="Z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Row],[JABATAN]],tbl_refJabatan,8,FALSE),"yr","day")-CONVERT(DATEDIF(H257,tglAcuan,"y"),"yr","day"))),(NOW()+(CONVERT(VLOOKUP(Table1[[#This Row],[JABATAN]],tbl_refJabatan,8,FALSE),"yr","day")-CONVERT(DATEDIF(H257,NOW(),"y"),"yr","day")))),"Usia Salah"),"")</f>
        <v>46079.598911689813</v>
      </c>
      <c r="AA257" s="167" t="str">
        <f ca="1">IF(Table1[[#This Row],[TGL.PENSIUN (usia )]]&lt;&gt;0,TEXT(Table1[[#This Row],[TGL.PENSIUN (usia )]],"yyyy"),"")</f>
        <v>2026</v>
      </c>
      <c r="AB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Row],[JABATAN]],tbl_refJabatan,9,FALSE),"yr","day")-CONVERT(DATEDIF(M257,tglAcuan,"y"),"yr","day"))),(NOW()+(CONVERT(VLOOKUP(Table1[[#This Row],[JABATAN]],tbl_refJabatan,9,FALSE),"yr","day")-CONVERT(DATEDIF(M257,NOW(),"y"),"yr","day")))),"tgl SK salah"),"")</f>
        <v>50827.848911689813</v>
      </c>
      <c r="AC257" s="167" t="str">
        <f ca="1">IF(Table1[[#This Row],[TGL. PENSIUN (jabatan )]]&lt;&gt;0,TEXT(Table1[[#This Row],[TGL. PENSIUN (jabatan )]],"yyyy"),"")</f>
        <v>2039</v>
      </c>
      <c r="AD2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8" spans="1:30" s="53" customFormat="1" ht="21.75" customHeight="1" x14ac:dyDescent="0.25">
      <c r="A258" s="43">
        <f t="shared" si="7"/>
        <v>253</v>
      </c>
      <c r="B258" s="44" t="s">
        <v>484</v>
      </c>
      <c r="C258" s="44" t="s">
        <v>535</v>
      </c>
      <c r="D258" s="72" t="s">
        <v>54</v>
      </c>
      <c r="E258" s="101" t="s">
        <v>544</v>
      </c>
      <c r="F258" s="43" t="s">
        <v>41</v>
      </c>
      <c r="G258" s="46" t="s">
        <v>42</v>
      </c>
      <c r="H258" s="47">
        <v>23853</v>
      </c>
      <c r="I258" s="45"/>
      <c r="J258" s="76"/>
      <c r="K258" s="74" t="s">
        <v>43</v>
      </c>
      <c r="L258" s="70" t="s">
        <v>545</v>
      </c>
      <c r="M258" s="80">
        <v>43424</v>
      </c>
      <c r="N258" s="52" t="str">
        <f t="shared" ca="1" si="8"/>
        <v>58 Tahun 10 Bulan 6 hari</v>
      </c>
      <c r="O2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Row],[JABATAN]],tbl_refJabatan,2,FALSE),"yr","day")-CONVERT(DATEDIF(H258,tglAcuan,"y"),"yr","day"))),(NOW()+(CONVERT(VLOOKUP(Table1[[#This Row],[JABATAN]],tbl_refJabatan,2,FALSE),"yr","day")-CONVERT(DATEDIF(H258,NOW(),"y"),"yr","day")))),"Usia Salah"),"")</f>
        <v>46079.598911689813</v>
      </c>
      <c r="Q258" s="167" t="str">
        <f ca="1">IF(Table1[[#This Row],[TGL. PENSIUN (usia)]]&lt;&gt;0,TEXT(Table1[[#This Row],[TGL. PENSIUN (usia)]],"yyyy"),"")</f>
        <v>2026</v>
      </c>
      <c r="R258" s="166">
        <f ca="1">IF(AND(Table1[[#This Row],[TGL. PENSIUN (usia)]]&lt;&gt;"",Table1[[#This Row],[TGL. PENSIUN (usia)]]&lt;&gt;"USIA SALAH"),IF(tglAcuan&lt;&gt;0,(INT(CONVERT(VLOOKUP(Table1[[#This Row],[JABATAN]],tbl_refJabatan,2,FALSE),"yr","day")-CONVERT(DATEDIF(H258,tglAcuan,"y"),"yr","day"))),(INT(CONVERT(VLOOKUP(Table1[[#This Row],[JABATAN]],tbl_refJabatan,2,FALSE),"yr","day")-CONVERT(DATEDIF(H258,NOW(),"y"),"yr","day")))),"")</f>
        <v>730</v>
      </c>
      <c r="S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Row],[JABATAN]],tbl_refJabatan,4,FALSE),"yr","day")-CONVERT(DATEDIF(H258,tglAcuan,"y"),"yr","day"))),(NOW()+(CONVERT(VLOOKUP(Table1[[#This Row],[JABATAN]],tbl_refJabatan,4,FALSE),"yr","day")-CONVERT(DATEDIF(H258,NOW(),"y"),"yr","day")))),"Usia Salah"),"")</f>
        <v>46079.598911689813</v>
      </c>
      <c r="T258" s="167" t="str">
        <f ca="1">IF(Table1[[#This Row],[TGL. PENSIUN ( usia )]]&lt;&gt;0,TEXT(Table1[[#This Row],[TGL. PENSIUN ( usia )]],"yyyy"),"")</f>
        <v>2026</v>
      </c>
      <c r="U258" s="166">
        <f ca="1">IF(AND(Table1[[#This Row],[TGL. PENSIUN (usia)]]&lt;&gt;"",Table1[[#This Row],[TGL. PENSIUN (usia)]]&lt;&gt;"USIA SALAH"),IF(tglAcuan&lt;&gt;0,(INT(CONVERT(VLOOKUP(Table1[[#This Row],[JABATAN]],tbl_refJabatan,4,FALSE),"yr","day")-CONVERT(DATEDIF(H258,tglAcuan,"y"),"yr","day"))),(INT(CONVERT(VLOOKUP(Table1[[#This Row],[JABATAN]],tbl_refJabatan,4,FALSE),"yr","day")-CONVERT(DATEDIF(H258,NOW(),"y"),"yr","day")))),"")</f>
        <v>730</v>
      </c>
      <c r="V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Row],[JABATAN]],tbl_refJabatan,6,FALSE),"yr","day")-CONVERT(DATEDIF(H258,tglAcuan,"y"),"yr","day"))),(NOW()+(CONVERT(VLOOKUP(Table1[[#This Row],[JABATAN]],tbl_refJabatan,6,FALSE),"yr","day")-CONVERT(DATEDIF(H258,NOW(),"y"),"yr","day")))),"Usia Salah"),"")</f>
        <v>44618.598911689813</v>
      </c>
      <c r="W258" s="167" t="str">
        <f ca="1">IF(Table1[[#This Row],[TGL.PENSIUN (usia)]]&lt;&gt;0,TEXT(Table1[[#This Row],[TGL.PENSIUN (usia)]],"yyyy"),"")</f>
        <v>2022</v>
      </c>
      <c r="X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Row],[JABATAN]],tbl_refJabatan,7,FALSE),"yr","day")-CONVERT(DATEDIF(M258,tglAcuan,"y"),"yr","day"))),(NOW()+(CONVERT(VLOOKUP(Table1[[#This Row],[JABATAN]],tbl_refJabatan,7,FALSE),"yr","day")-CONVERT(DATEDIF(M258,NOW(),"y"),"yr","day")))),"tgl SK salah"),"")</f>
        <v>50827.848911689813</v>
      </c>
      <c r="Y258" s="167" t="str">
        <f ca="1">IF(Table1[[#This Row],[TGL. PENSIUN (jabatan)]]&lt;&gt;0,TEXT(Table1[[#This Row],[TGL. PENSIUN (jabatan)]],"yyyy"),"")</f>
        <v>2039</v>
      </c>
      <c r="Z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Row],[JABATAN]],tbl_refJabatan,8,FALSE),"yr","day")-CONVERT(DATEDIF(H258,tglAcuan,"y"),"yr","day"))),(NOW()+(CONVERT(VLOOKUP(Table1[[#This Row],[JABATAN]],tbl_refJabatan,8,FALSE),"yr","day")-CONVERT(DATEDIF(H258,NOW(),"y"),"yr","day")))),"Usia Salah"),"")</f>
        <v>44618.598911689813</v>
      </c>
      <c r="AA258" s="167" t="str">
        <f ca="1">IF(Table1[[#This Row],[TGL.PENSIUN (usia )]]&lt;&gt;0,TEXT(Table1[[#This Row],[TGL.PENSIUN (usia )]],"yyyy"),"")</f>
        <v>2022</v>
      </c>
      <c r="AB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Row],[JABATAN]],tbl_refJabatan,9,FALSE),"yr","day")-CONVERT(DATEDIF(M258,tglAcuan,"y"),"yr","day"))),(NOW()+(CONVERT(VLOOKUP(Table1[[#This Row],[JABATAN]],tbl_refJabatan,9,FALSE),"yr","day")-CONVERT(DATEDIF(M258,NOW(),"y"),"yr","day")))),"tgl SK salah"),"")</f>
        <v>50827.848911689813</v>
      </c>
      <c r="AC258" s="167" t="str">
        <f ca="1">IF(Table1[[#This Row],[TGL. PENSIUN (jabatan )]]&lt;&gt;0,TEXT(Table1[[#This Row],[TGL. PENSIUN (jabatan )]],"yyyy"),"")</f>
        <v>2039</v>
      </c>
      <c r="AD2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59" spans="1:30" s="53" customFormat="1" ht="21.75" customHeight="1" x14ac:dyDescent="0.25">
      <c r="A259" s="43">
        <f t="shared" si="7"/>
        <v>254</v>
      </c>
      <c r="B259" s="44" t="s">
        <v>484</v>
      </c>
      <c r="C259" s="44" t="s">
        <v>535</v>
      </c>
      <c r="D259" s="72" t="s">
        <v>57</v>
      </c>
      <c r="E259" s="101" t="s">
        <v>546</v>
      </c>
      <c r="F259" s="43" t="s">
        <v>41</v>
      </c>
      <c r="G259" s="46" t="s">
        <v>42</v>
      </c>
      <c r="H259" s="47">
        <v>26675</v>
      </c>
      <c r="I259" s="45"/>
      <c r="J259" s="76"/>
      <c r="K259" s="74" t="s">
        <v>43</v>
      </c>
      <c r="L259" s="70" t="s">
        <v>547</v>
      </c>
      <c r="M259" s="80">
        <v>43424</v>
      </c>
      <c r="N259" s="52" t="str">
        <f t="shared" ca="1" si="8"/>
        <v>51 Tahun 1 Bulan 16 hari</v>
      </c>
      <c r="O2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Row],[JABATAN]],tbl_refJabatan,2,FALSE),"yr","day")-CONVERT(DATEDIF(H259,tglAcuan,"y"),"yr","day"))),(NOW()+(CONVERT(VLOOKUP(Table1[[#This Row],[JABATAN]],tbl_refJabatan,2,FALSE),"yr","day")-CONVERT(DATEDIF(H259,NOW(),"y"),"yr","day")))),"Usia Salah"),"")</f>
        <v>48636.348911689813</v>
      </c>
      <c r="Q259" s="167" t="str">
        <f ca="1">IF(Table1[[#This Row],[TGL. PENSIUN (usia)]]&lt;&gt;0,TEXT(Table1[[#This Row],[TGL. PENSIUN (usia)]],"yyyy"),"")</f>
        <v>2033</v>
      </c>
      <c r="R259" s="166">
        <f ca="1">IF(AND(Table1[[#This Row],[TGL. PENSIUN (usia)]]&lt;&gt;"",Table1[[#This Row],[TGL. PENSIUN (usia)]]&lt;&gt;"USIA SALAH"),IF(tglAcuan&lt;&gt;0,(INT(CONVERT(VLOOKUP(Table1[[#This Row],[JABATAN]],tbl_refJabatan,2,FALSE),"yr","day")-CONVERT(DATEDIF(H259,tglAcuan,"y"),"yr","day"))),(INT(CONVERT(VLOOKUP(Table1[[#This Row],[JABATAN]],tbl_refJabatan,2,FALSE),"yr","day")-CONVERT(DATEDIF(H259,NOW(),"y"),"yr","day")))),"")</f>
        <v>3287</v>
      </c>
      <c r="S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Row],[JABATAN]],tbl_refJabatan,4,FALSE),"yr","day")-CONVERT(DATEDIF(H259,tglAcuan,"y"),"yr","day"))),(NOW()+(CONVERT(VLOOKUP(Table1[[#This Row],[JABATAN]],tbl_refJabatan,4,FALSE),"yr","day")-CONVERT(DATEDIF(H259,NOW(),"y"),"yr","day")))),"Usia Salah"),"")</f>
        <v>48636.348911689813</v>
      </c>
      <c r="T259" s="167" t="str">
        <f ca="1">IF(Table1[[#This Row],[TGL. PENSIUN ( usia )]]&lt;&gt;0,TEXT(Table1[[#This Row],[TGL. PENSIUN ( usia )]],"yyyy"),"")</f>
        <v>2033</v>
      </c>
      <c r="U259" s="166">
        <f ca="1">IF(AND(Table1[[#This Row],[TGL. PENSIUN (usia)]]&lt;&gt;"",Table1[[#This Row],[TGL. PENSIUN (usia)]]&lt;&gt;"USIA SALAH"),IF(tglAcuan&lt;&gt;0,(INT(CONVERT(VLOOKUP(Table1[[#This Row],[JABATAN]],tbl_refJabatan,4,FALSE),"yr","day")-CONVERT(DATEDIF(H259,tglAcuan,"y"),"yr","day"))),(INT(CONVERT(VLOOKUP(Table1[[#This Row],[JABATAN]],tbl_refJabatan,4,FALSE),"yr","day")-CONVERT(DATEDIF(H259,NOW(),"y"),"yr","day")))),"")</f>
        <v>3287</v>
      </c>
      <c r="V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Row],[JABATAN]],tbl_refJabatan,6,FALSE),"yr","day")-CONVERT(DATEDIF(H259,tglAcuan,"y"),"yr","day"))),(NOW()+(CONVERT(VLOOKUP(Table1[[#This Row],[JABATAN]],tbl_refJabatan,6,FALSE),"yr","day")-CONVERT(DATEDIF(H259,NOW(),"y"),"yr","day")))),"Usia Salah"),"")</f>
        <v>47175.348911689813</v>
      </c>
      <c r="W259" s="167" t="str">
        <f ca="1">IF(Table1[[#This Row],[TGL.PENSIUN (usia)]]&lt;&gt;0,TEXT(Table1[[#This Row],[TGL.PENSIUN (usia)]],"yyyy"),"")</f>
        <v>2029</v>
      </c>
      <c r="X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Row],[JABATAN]],tbl_refJabatan,7,FALSE),"yr","day")-CONVERT(DATEDIF(M259,tglAcuan,"y"),"yr","day"))),(NOW()+(CONVERT(VLOOKUP(Table1[[#This Row],[JABATAN]],tbl_refJabatan,7,FALSE),"yr","day")-CONVERT(DATEDIF(M259,NOW(),"y"),"yr","day")))),"tgl SK salah"),"")</f>
        <v>50827.848911689813</v>
      </c>
      <c r="Y259" s="167" t="str">
        <f ca="1">IF(Table1[[#This Row],[TGL. PENSIUN (jabatan)]]&lt;&gt;0,TEXT(Table1[[#This Row],[TGL. PENSIUN (jabatan)]],"yyyy"),"")</f>
        <v>2039</v>
      </c>
      <c r="Z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Row],[JABATAN]],tbl_refJabatan,8,FALSE),"yr","day")-CONVERT(DATEDIF(H259,tglAcuan,"y"),"yr","day"))),(NOW()+(CONVERT(VLOOKUP(Table1[[#This Row],[JABATAN]],tbl_refJabatan,8,FALSE),"yr","day")-CONVERT(DATEDIF(H259,NOW(),"y"),"yr","day")))),"Usia Salah"),"")</f>
        <v>47175.348911689813</v>
      </c>
      <c r="AA259" s="167" t="str">
        <f ca="1">IF(Table1[[#This Row],[TGL.PENSIUN (usia )]]&lt;&gt;0,TEXT(Table1[[#This Row],[TGL.PENSIUN (usia )]],"yyyy"),"")</f>
        <v>2029</v>
      </c>
      <c r="AB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Row],[JABATAN]],tbl_refJabatan,9,FALSE),"yr","day")-CONVERT(DATEDIF(M259,tglAcuan,"y"),"yr","day"))),(NOW()+(CONVERT(VLOOKUP(Table1[[#This Row],[JABATAN]],tbl_refJabatan,9,FALSE),"yr","day")-CONVERT(DATEDIF(M259,NOW(),"y"),"yr","day")))),"tgl SK salah"),"")</f>
        <v>50827.848911689813</v>
      </c>
      <c r="AC259" s="167" t="str">
        <f ca="1">IF(Table1[[#This Row],[TGL. PENSIUN (jabatan )]]&lt;&gt;0,TEXT(Table1[[#This Row],[TGL. PENSIUN (jabatan )]],"yyyy"),"")</f>
        <v>2039</v>
      </c>
      <c r="AD2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0" spans="1:30" s="53" customFormat="1" ht="21.75" customHeight="1" x14ac:dyDescent="0.25">
      <c r="A260" s="43">
        <f t="shared" si="7"/>
        <v>255</v>
      </c>
      <c r="B260" s="44" t="s">
        <v>484</v>
      </c>
      <c r="C260" s="44" t="s">
        <v>535</v>
      </c>
      <c r="D260" s="72" t="s">
        <v>59</v>
      </c>
      <c r="E260" s="101" t="s">
        <v>548</v>
      </c>
      <c r="F260" s="43" t="s">
        <v>41</v>
      </c>
      <c r="G260" s="46" t="s">
        <v>42</v>
      </c>
      <c r="H260" s="47">
        <v>31166</v>
      </c>
      <c r="I260" s="45"/>
      <c r="J260" s="76"/>
      <c r="K260" s="74" t="s">
        <v>43</v>
      </c>
      <c r="L260" s="70" t="s">
        <v>549</v>
      </c>
      <c r="M260" s="80">
        <v>44406</v>
      </c>
      <c r="N260" s="52" t="str">
        <f t="shared" ca="1" si="8"/>
        <v>38 Tahun 9 Bulan 29 hari</v>
      </c>
      <c r="O2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29 Hari </v>
      </c>
      <c r="P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Row],[JABATAN]],tbl_refJabatan,2,FALSE),"yr","day")-CONVERT(DATEDIF(H260,tglAcuan,"y"),"yr","day"))),(NOW()+(CONVERT(VLOOKUP(Table1[[#This Row],[JABATAN]],tbl_refJabatan,2,FALSE),"yr","day")-CONVERT(DATEDIF(H260,NOW(),"y"),"yr","day")))),"Usia Salah"),"")</f>
        <v>53384.598911689813</v>
      </c>
      <c r="Q260" s="167" t="str">
        <f ca="1">IF(Table1[[#This Row],[TGL. PENSIUN (usia)]]&lt;&gt;0,TEXT(Table1[[#This Row],[TGL. PENSIUN (usia)]],"yyyy"),"")</f>
        <v>2046</v>
      </c>
      <c r="R260" s="166">
        <f ca="1">IF(AND(Table1[[#This Row],[TGL. PENSIUN (usia)]]&lt;&gt;"",Table1[[#This Row],[TGL. PENSIUN (usia)]]&lt;&gt;"USIA SALAH"),IF(tglAcuan&lt;&gt;0,(INT(CONVERT(VLOOKUP(Table1[[#This Row],[JABATAN]],tbl_refJabatan,2,FALSE),"yr","day")-CONVERT(DATEDIF(H260,tglAcuan,"y"),"yr","day"))),(INT(CONVERT(VLOOKUP(Table1[[#This Row],[JABATAN]],tbl_refJabatan,2,FALSE),"yr","day")-CONVERT(DATEDIF(H260,NOW(),"y"),"yr","day")))),"")</f>
        <v>8035</v>
      </c>
      <c r="S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Row],[JABATAN]],tbl_refJabatan,4,FALSE),"yr","day")-CONVERT(DATEDIF(H260,tglAcuan,"y"),"yr","day"))),(NOW()+(CONVERT(VLOOKUP(Table1[[#This Row],[JABATAN]],tbl_refJabatan,4,FALSE),"yr","day")-CONVERT(DATEDIF(H260,NOW(),"y"),"yr","day")))),"Usia Salah"),"")</f>
        <v>53384.598911689813</v>
      </c>
      <c r="T260" s="167" t="str">
        <f ca="1">IF(Table1[[#This Row],[TGL. PENSIUN ( usia )]]&lt;&gt;0,TEXT(Table1[[#This Row],[TGL. PENSIUN ( usia )]],"yyyy"),"")</f>
        <v>2046</v>
      </c>
      <c r="U260" s="166">
        <f ca="1">IF(AND(Table1[[#This Row],[TGL. PENSIUN (usia)]]&lt;&gt;"",Table1[[#This Row],[TGL. PENSIUN (usia)]]&lt;&gt;"USIA SALAH"),IF(tglAcuan&lt;&gt;0,(INT(CONVERT(VLOOKUP(Table1[[#This Row],[JABATAN]],tbl_refJabatan,4,FALSE),"yr","day")-CONVERT(DATEDIF(H260,tglAcuan,"y"),"yr","day"))),(INT(CONVERT(VLOOKUP(Table1[[#This Row],[JABATAN]],tbl_refJabatan,4,FALSE),"yr","day")-CONVERT(DATEDIF(H260,NOW(),"y"),"yr","day")))),"")</f>
        <v>8035</v>
      </c>
      <c r="V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Row],[JABATAN]],tbl_refJabatan,6,FALSE),"yr","day")-CONVERT(DATEDIF(H260,tglAcuan,"y"),"yr","day"))),(NOW()+(CONVERT(VLOOKUP(Table1[[#This Row],[JABATAN]],tbl_refJabatan,6,FALSE),"yr","day")-CONVERT(DATEDIF(H260,NOW(),"y"),"yr","day")))),"Usia Salah"),"")</f>
        <v>51923.598911689813</v>
      </c>
      <c r="W260" s="167" t="str">
        <f ca="1">IF(Table1[[#This Row],[TGL.PENSIUN (usia)]]&lt;&gt;0,TEXT(Table1[[#This Row],[TGL.PENSIUN (usia)]],"yyyy"),"")</f>
        <v>2042</v>
      </c>
      <c r="X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Row],[JABATAN]],tbl_refJabatan,7,FALSE),"yr","day")-CONVERT(DATEDIF(M260,tglAcuan,"y"),"yr","day"))),(NOW()+(CONVERT(VLOOKUP(Table1[[#This Row],[JABATAN]],tbl_refJabatan,7,FALSE),"yr","day")-CONVERT(DATEDIF(M260,NOW(),"y"),"yr","day")))),"tgl SK salah"),"")</f>
        <v>51923.598911689813</v>
      </c>
      <c r="Y260" s="167" t="str">
        <f ca="1">IF(Table1[[#This Row],[TGL. PENSIUN (jabatan)]]&lt;&gt;0,TEXT(Table1[[#This Row],[TGL. PENSIUN (jabatan)]],"yyyy"),"")</f>
        <v>2042</v>
      </c>
      <c r="Z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Row],[JABATAN]],tbl_refJabatan,8,FALSE),"yr","day")-CONVERT(DATEDIF(H260,tglAcuan,"y"),"yr","day"))),(NOW()+(CONVERT(VLOOKUP(Table1[[#This Row],[JABATAN]],tbl_refJabatan,8,FALSE),"yr","day")-CONVERT(DATEDIF(H260,NOW(),"y"),"yr","day")))),"Usia Salah"),"")</f>
        <v>51923.598911689813</v>
      </c>
      <c r="AA260" s="167" t="str">
        <f ca="1">IF(Table1[[#This Row],[TGL.PENSIUN (usia )]]&lt;&gt;0,TEXT(Table1[[#This Row],[TGL.PENSIUN (usia )]],"yyyy"),"")</f>
        <v>2042</v>
      </c>
      <c r="AB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Row],[JABATAN]],tbl_refJabatan,9,FALSE),"yr","day")-CONVERT(DATEDIF(M260,tglAcuan,"y"),"yr","day"))),(NOW()+(CONVERT(VLOOKUP(Table1[[#This Row],[JABATAN]],tbl_refJabatan,9,FALSE),"yr","day")-CONVERT(DATEDIF(M260,NOW(),"y"),"yr","day")))),"tgl SK salah"),"")</f>
        <v>51923.598911689813</v>
      </c>
      <c r="AC260" s="167" t="str">
        <f ca="1">IF(Table1[[#This Row],[TGL. PENSIUN (jabatan )]]&lt;&gt;0,TEXT(Table1[[#This Row],[TGL. PENSIUN (jabatan )]],"yyyy"),"")</f>
        <v>2042</v>
      </c>
      <c r="AD2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1" spans="1:30" s="53" customFormat="1" ht="21.75" customHeight="1" x14ac:dyDescent="0.25">
      <c r="A261" s="43">
        <f t="shared" si="7"/>
        <v>256</v>
      </c>
      <c r="B261" s="44" t="s">
        <v>484</v>
      </c>
      <c r="C261" s="44" t="s">
        <v>535</v>
      </c>
      <c r="D261" s="72" t="s">
        <v>61</v>
      </c>
      <c r="E261" s="101" t="s">
        <v>550</v>
      </c>
      <c r="F261" s="43" t="s">
        <v>41</v>
      </c>
      <c r="G261" s="46" t="s">
        <v>42</v>
      </c>
      <c r="H261" s="47">
        <v>28252</v>
      </c>
      <c r="I261" s="45"/>
      <c r="J261" s="76"/>
      <c r="K261" s="74" t="s">
        <v>43</v>
      </c>
      <c r="L261" s="70" t="s">
        <v>551</v>
      </c>
      <c r="M261" s="80">
        <v>43424</v>
      </c>
      <c r="N261" s="52" t="str">
        <f t="shared" ca="1" si="8"/>
        <v>46 Tahun 9 Bulan 20 hari</v>
      </c>
      <c r="O2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Row],[JABATAN]],tbl_refJabatan,2,FALSE),"yr","day")-CONVERT(DATEDIF(H261,tglAcuan,"y"),"yr","day"))),(NOW()+(CONVERT(VLOOKUP(Table1[[#This Row],[JABATAN]],tbl_refJabatan,2,FALSE),"yr","day")-CONVERT(DATEDIF(H261,NOW(),"y"),"yr","day")))),"Usia Salah"),"")</f>
        <v>50462.598911689813</v>
      </c>
      <c r="Q261" s="167" t="str">
        <f ca="1">IF(Table1[[#This Row],[TGL. PENSIUN (usia)]]&lt;&gt;0,TEXT(Table1[[#This Row],[TGL. PENSIUN (usia)]],"yyyy"),"")</f>
        <v>2038</v>
      </c>
      <c r="R261" s="166">
        <f ca="1">IF(AND(Table1[[#This Row],[TGL. PENSIUN (usia)]]&lt;&gt;"",Table1[[#This Row],[TGL. PENSIUN (usia)]]&lt;&gt;"USIA SALAH"),IF(tglAcuan&lt;&gt;0,(INT(CONVERT(VLOOKUP(Table1[[#This Row],[JABATAN]],tbl_refJabatan,2,FALSE),"yr","day")-CONVERT(DATEDIF(H261,tglAcuan,"y"),"yr","day"))),(INT(CONVERT(VLOOKUP(Table1[[#This Row],[JABATAN]],tbl_refJabatan,2,FALSE),"yr","day")-CONVERT(DATEDIF(H261,NOW(),"y"),"yr","day")))),"")</f>
        <v>5113</v>
      </c>
      <c r="S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Row],[JABATAN]],tbl_refJabatan,4,FALSE),"yr","day")-CONVERT(DATEDIF(H261,tglAcuan,"y"),"yr","day"))),(NOW()+(CONVERT(VLOOKUP(Table1[[#This Row],[JABATAN]],tbl_refJabatan,4,FALSE),"yr","day")-CONVERT(DATEDIF(H261,NOW(),"y"),"yr","day")))),"Usia Salah"),"")</f>
        <v>50462.598911689813</v>
      </c>
      <c r="T261" s="167" t="str">
        <f ca="1">IF(Table1[[#This Row],[TGL. PENSIUN ( usia )]]&lt;&gt;0,TEXT(Table1[[#This Row],[TGL. PENSIUN ( usia )]],"yyyy"),"")</f>
        <v>2038</v>
      </c>
      <c r="U261" s="166">
        <f ca="1">IF(AND(Table1[[#This Row],[TGL. PENSIUN (usia)]]&lt;&gt;"",Table1[[#This Row],[TGL. PENSIUN (usia)]]&lt;&gt;"USIA SALAH"),IF(tglAcuan&lt;&gt;0,(INT(CONVERT(VLOOKUP(Table1[[#This Row],[JABATAN]],tbl_refJabatan,4,FALSE),"yr","day")-CONVERT(DATEDIF(H261,tglAcuan,"y"),"yr","day"))),(INT(CONVERT(VLOOKUP(Table1[[#This Row],[JABATAN]],tbl_refJabatan,4,FALSE),"yr","day")-CONVERT(DATEDIF(H261,NOW(),"y"),"yr","day")))),"")</f>
        <v>5113</v>
      </c>
      <c r="V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Row],[JABATAN]],tbl_refJabatan,6,FALSE),"yr","day")-CONVERT(DATEDIF(H261,tglAcuan,"y"),"yr","day"))),(NOW()+(CONVERT(VLOOKUP(Table1[[#This Row],[JABATAN]],tbl_refJabatan,6,FALSE),"yr","day")-CONVERT(DATEDIF(H261,NOW(),"y"),"yr","day")))),"Usia Salah"),"")</f>
        <v>49001.598911689813</v>
      </c>
      <c r="W261" s="167" t="str">
        <f ca="1">IF(Table1[[#This Row],[TGL.PENSIUN (usia)]]&lt;&gt;0,TEXT(Table1[[#This Row],[TGL.PENSIUN (usia)]],"yyyy"),"")</f>
        <v>2034</v>
      </c>
      <c r="X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Row],[JABATAN]],tbl_refJabatan,7,FALSE),"yr","day")-CONVERT(DATEDIF(M261,tglAcuan,"y"),"yr","day"))),(NOW()+(CONVERT(VLOOKUP(Table1[[#This Row],[JABATAN]],tbl_refJabatan,7,FALSE),"yr","day")-CONVERT(DATEDIF(M261,NOW(),"y"),"yr","day")))),"tgl SK salah"),"")</f>
        <v>50827.848911689813</v>
      </c>
      <c r="Y261" s="167" t="str">
        <f ca="1">IF(Table1[[#This Row],[TGL. PENSIUN (jabatan)]]&lt;&gt;0,TEXT(Table1[[#This Row],[TGL. PENSIUN (jabatan)]],"yyyy"),"")</f>
        <v>2039</v>
      </c>
      <c r="Z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Row],[JABATAN]],tbl_refJabatan,8,FALSE),"yr","day")-CONVERT(DATEDIF(H261,tglAcuan,"y"),"yr","day"))),(NOW()+(CONVERT(VLOOKUP(Table1[[#This Row],[JABATAN]],tbl_refJabatan,8,FALSE),"yr","day")-CONVERT(DATEDIF(H261,NOW(),"y"),"yr","day")))),"Usia Salah"),"")</f>
        <v>49001.598911689813</v>
      </c>
      <c r="AA261" s="167" t="str">
        <f ca="1">IF(Table1[[#This Row],[TGL.PENSIUN (usia )]]&lt;&gt;0,TEXT(Table1[[#This Row],[TGL.PENSIUN (usia )]],"yyyy"),"")</f>
        <v>2034</v>
      </c>
      <c r="AB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Row],[JABATAN]],tbl_refJabatan,9,FALSE),"yr","day")-CONVERT(DATEDIF(M261,tglAcuan,"y"),"yr","day"))),(NOW()+(CONVERT(VLOOKUP(Table1[[#This Row],[JABATAN]],tbl_refJabatan,9,FALSE),"yr","day")-CONVERT(DATEDIF(M261,NOW(),"y"),"yr","day")))),"tgl SK salah"),"")</f>
        <v>50827.848911689813</v>
      </c>
      <c r="AC261" s="167" t="str">
        <f ca="1">IF(Table1[[#This Row],[TGL. PENSIUN (jabatan )]]&lt;&gt;0,TEXT(Table1[[#This Row],[TGL. PENSIUN (jabatan )]],"yyyy"),"")</f>
        <v>2039</v>
      </c>
      <c r="AD2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2" spans="1:30" s="53" customFormat="1" ht="21.75" customHeight="1" x14ac:dyDescent="0.25">
      <c r="A262" s="43">
        <f t="shared" si="7"/>
        <v>257</v>
      </c>
      <c r="B262" s="44" t="s">
        <v>484</v>
      </c>
      <c r="C262" s="44" t="s">
        <v>535</v>
      </c>
      <c r="D262" s="45" t="s">
        <v>63</v>
      </c>
      <c r="E262" s="141" t="s">
        <v>552</v>
      </c>
      <c r="F262" s="43" t="s">
        <v>41</v>
      </c>
      <c r="G262" s="46" t="s">
        <v>42</v>
      </c>
      <c r="H262" s="47">
        <v>31548</v>
      </c>
      <c r="I262" s="45"/>
      <c r="J262" s="76"/>
      <c r="K262" s="74" t="s">
        <v>43</v>
      </c>
      <c r="L262" s="70" t="s">
        <v>553</v>
      </c>
      <c r="M262" s="80">
        <v>43424</v>
      </c>
      <c r="N262" s="52" t="str">
        <f t="shared" ca="1" si="8"/>
        <v>37 Tahun 9 Bulan 11 hari</v>
      </c>
      <c r="O2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Row],[JABATAN]],tbl_refJabatan,2,FALSE),"yr","day")-CONVERT(DATEDIF(H262,tglAcuan,"y"),"yr","day"))),(NOW()+(CONVERT(VLOOKUP(Table1[[#This Row],[JABATAN]],tbl_refJabatan,2,FALSE),"yr","day")-CONVERT(DATEDIF(H262,NOW(),"y"),"yr","day")))),"Usia Salah"),"")</f>
        <v>53749.848911689813</v>
      </c>
      <c r="Q262" s="167" t="str">
        <f ca="1">IF(Table1[[#This Row],[TGL. PENSIUN (usia)]]&lt;&gt;0,TEXT(Table1[[#This Row],[TGL. PENSIUN (usia)]],"yyyy"),"")</f>
        <v>2047</v>
      </c>
      <c r="R262" s="166">
        <f ca="1">IF(AND(Table1[[#This Row],[TGL. PENSIUN (usia)]]&lt;&gt;"",Table1[[#This Row],[TGL. PENSIUN (usia)]]&lt;&gt;"USIA SALAH"),IF(tglAcuan&lt;&gt;0,(INT(CONVERT(VLOOKUP(Table1[[#This Row],[JABATAN]],tbl_refJabatan,2,FALSE),"yr","day")-CONVERT(DATEDIF(H262,tglAcuan,"y"),"yr","day"))),(INT(CONVERT(VLOOKUP(Table1[[#This Row],[JABATAN]],tbl_refJabatan,2,FALSE),"yr","day")-CONVERT(DATEDIF(H262,NOW(),"y"),"yr","day")))),"")</f>
        <v>8400</v>
      </c>
      <c r="S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Row],[JABATAN]],tbl_refJabatan,4,FALSE),"yr","day")-CONVERT(DATEDIF(H262,tglAcuan,"y"),"yr","day"))),(NOW()+(CONVERT(VLOOKUP(Table1[[#This Row],[JABATAN]],tbl_refJabatan,4,FALSE),"yr","day")-CONVERT(DATEDIF(H262,NOW(),"y"),"yr","day")))),"Usia Salah"),"")</f>
        <v>39139.848911689813</v>
      </c>
      <c r="T262" s="167" t="str">
        <f ca="1">IF(Table1[[#This Row],[TGL. PENSIUN ( usia )]]&lt;&gt;0,TEXT(Table1[[#This Row],[TGL. PENSIUN ( usia )]],"yyyy"),"")</f>
        <v>2007</v>
      </c>
      <c r="U262" s="166">
        <f ca="1">IF(AND(Table1[[#This Row],[TGL. PENSIUN (usia)]]&lt;&gt;"",Table1[[#This Row],[TGL. PENSIUN (usia)]]&lt;&gt;"USIA SALAH"),IF(tglAcuan&lt;&gt;0,(INT(CONVERT(VLOOKUP(Table1[[#This Row],[JABATAN]],tbl_refJabatan,4,FALSE),"yr","day")-CONVERT(DATEDIF(H262,tglAcuan,"y"),"yr","day"))),(INT(CONVERT(VLOOKUP(Table1[[#This Row],[JABATAN]],tbl_refJabatan,4,FALSE),"yr","day")-CONVERT(DATEDIF(H262,NOW(),"y"),"yr","day")))),"")</f>
        <v>-6210</v>
      </c>
      <c r="V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Row],[JABATAN]],tbl_refJabatan,6,FALSE),"yr","day")-CONVERT(DATEDIF(H262,tglAcuan,"y"),"yr","day"))),(NOW()+(CONVERT(VLOOKUP(Table1[[#This Row],[JABATAN]],tbl_refJabatan,6,FALSE),"yr","day")-CONVERT(DATEDIF(H262,NOW(),"y"),"yr","day")))),"Usia Salah"),"")</f>
        <v>31834.848911689813</v>
      </c>
      <c r="W262" s="167" t="str">
        <f ca="1">IF(Table1[[#This Row],[TGL.PENSIUN (usia)]]&lt;&gt;0,TEXT(Table1[[#This Row],[TGL.PENSIUN (usia)]],"yyyy"),"")</f>
        <v>1987</v>
      </c>
      <c r="X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Row],[JABATAN]],tbl_refJabatan,7,FALSE),"yr","day")-CONVERT(DATEDIF(M262,tglAcuan,"y"),"yr","day"))),(NOW()+(CONVERT(VLOOKUP(Table1[[#This Row],[JABATAN]],tbl_refJabatan,7,FALSE),"yr","day")-CONVERT(DATEDIF(M262,NOW(),"y"),"yr","day")))),"tgl SK salah"),"")</f>
        <v>65437.848911689813</v>
      </c>
      <c r="Y262" s="167" t="str">
        <f ca="1">IF(Table1[[#This Row],[TGL. PENSIUN (jabatan)]]&lt;&gt;0,TEXT(Table1[[#This Row],[TGL. PENSIUN (jabatan)]],"yyyy"),"")</f>
        <v>2079</v>
      </c>
      <c r="Z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Row],[JABATAN]],tbl_refJabatan,8,FALSE),"yr","day")-CONVERT(DATEDIF(H262,tglAcuan,"y"),"yr","day"))),(NOW()+(CONVERT(VLOOKUP(Table1[[#This Row],[JABATAN]],tbl_refJabatan,8,FALSE),"yr","day")-CONVERT(DATEDIF(H262,NOW(),"y"),"yr","day")))),"Usia Salah"),"")</f>
        <v>53749.848911689813</v>
      </c>
      <c r="AA262" s="167" t="str">
        <f ca="1">IF(Table1[[#This Row],[TGL.PENSIUN (usia )]]&lt;&gt;0,TEXT(Table1[[#This Row],[TGL.PENSIUN (usia )]],"yyyy"),"")</f>
        <v>2047</v>
      </c>
      <c r="AB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Row],[JABATAN]],tbl_refJabatan,9,FALSE),"yr","day")-CONVERT(DATEDIF(M262,tglAcuan,"y"),"yr","day"))),(NOW()+(CONVERT(VLOOKUP(Table1[[#This Row],[JABATAN]],tbl_refJabatan,9,FALSE),"yr","day")-CONVERT(DATEDIF(M262,NOW(),"y"),"yr","day")))),"tgl SK salah"),"")</f>
        <v>49001.598911689813</v>
      </c>
      <c r="AC262" s="167" t="str">
        <f ca="1">IF(Table1[[#This Row],[TGL. PENSIUN (jabatan )]]&lt;&gt;0,TEXT(Table1[[#This Row],[TGL. PENSIUN (jabatan )]],"yyyy"),"")</f>
        <v>2034</v>
      </c>
      <c r="AD2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3" spans="1:30" s="53" customFormat="1" ht="21.75" customHeight="1" x14ac:dyDescent="0.25">
      <c r="A263" s="43">
        <f t="shared" ref="A263:A326" si="9">ROW()-5</f>
        <v>258</v>
      </c>
      <c r="B263" s="44" t="s">
        <v>484</v>
      </c>
      <c r="C263" s="44" t="s">
        <v>535</v>
      </c>
      <c r="D263" s="45" t="s">
        <v>63</v>
      </c>
      <c r="E263" s="141" t="s">
        <v>554</v>
      </c>
      <c r="F263" s="43" t="s">
        <v>41</v>
      </c>
      <c r="G263" s="46" t="s">
        <v>42</v>
      </c>
      <c r="H263" s="47">
        <v>25370</v>
      </c>
      <c r="I263" s="45"/>
      <c r="J263" s="76"/>
      <c r="K263" s="74" t="s">
        <v>56</v>
      </c>
      <c r="L263" s="70" t="s">
        <v>555</v>
      </c>
      <c r="M263" s="80">
        <v>43424</v>
      </c>
      <c r="N263" s="52" t="str">
        <f t="shared" ca="1" si="8"/>
        <v>54 Tahun 8 Bulan 11 hari</v>
      </c>
      <c r="O2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Row],[JABATAN]],tbl_refJabatan,2,FALSE),"yr","day")-CONVERT(DATEDIF(H263,tglAcuan,"y"),"yr","day"))),(NOW()+(CONVERT(VLOOKUP(Table1[[#This Row],[JABATAN]],tbl_refJabatan,2,FALSE),"yr","day")-CONVERT(DATEDIF(H263,NOW(),"y"),"yr","day")))),"Usia Salah"),"")</f>
        <v>47540.598911689813</v>
      </c>
      <c r="Q263" s="167" t="str">
        <f ca="1">IF(Table1[[#This Row],[TGL. PENSIUN (usia)]]&lt;&gt;0,TEXT(Table1[[#This Row],[TGL. PENSIUN (usia)]],"yyyy"),"")</f>
        <v>2030</v>
      </c>
      <c r="R263" s="166">
        <f ca="1">IF(AND(Table1[[#This Row],[TGL. PENSIUN (usia)]]&lt;&gt;"",Table1[[#This Row],[TGL. PENSIUN (usia)]]&lt;&gt;"USIA SALAH"),IF(tglAcuan&lt;&gt;0,(INT(CONVERT(VLOOKUP(Table1[[#This Row],[JABATAN]],tbl_refJabatan,2,FALSE),"yr","day")-CONVERT(DATEDIF(H263,tglAcuan,"y"),"yr","day"))),(INT(CONVERT(VLOOKUP(Table1[[#This Row],[JABATAN]],tbl_refJabatan,2,FALSE),"yr","day")-CONVERT(DATEDIF(H263,NOW(),"y"),"yr","day")))),"")</f>
        <v>2191</v>
      </c>
      <c r="S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Row],[JABATAN]],tbl_refJabatan,4,FALSE),"yr","day")-CONVERT(DATEDIF(H263,tglAcuan,"y"),"yr","day"))),(NOW()+(CONVERT(VLOOKUP(Table1[[#This Row],[JABATAN]],tbl_refJabatan,4,FALSE),"yr","day")-CONVERT(DATEDIF(H263,NOW(),"y"),"yr","day")))),"Usia Salah"),"")</f>
        <v>32930.598911689813</v>
      </c>
      <c r="T263" s="167" t="str">
        <f ca="1">IF(Table1[[#This Row],[TGL. PENSIUN ( usia )]]&lt;&gt;0,TEXT(Table1[[#This Row],[TGL. PENSIUN ( usia )]],"yyyy"),"")</f>
        <v>1990</v>
      </c>
      <c r="U263" s="166">
        <f ca="1">IF(AND(Table1[[#This Row],[TGL. PENSIUN (usia)]]&lt;&gt;"",Table1[[#This Row],[TGL. PENSIUN (usia)]]&lt;&gt;"USIA SALAH"),IF(tglAcuan&lt;&gt;0,(INT(CONVERT(VLOOKUP(Table1[[#This Row],[JABATAN]],tbl_refJabatan,4,FALSE),"yr","day")-CONVERT(DATEDIF(H263,tglAcuan,"y"),"yr","day"))),(INT(CONVERT(VLOOKUP(Table1[[#This Row],[JABATAN]],tbl_refJabatan,4,FALSE),"yr","day")-CONVERT(DATEDIF(H263,NOW(),"y"),"yr","day")))),"")</f>
        <v>-12419</v>
      </c>
      <c r="V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Row],[JABATAN]],tbl_refJabatan,6,FALSE),"yr","day")-CONVERT(DATEDIF(H263,tglAcuan,"y"),"yr","day"))),(NOW()+(CONVERT(VLOOKUP(Table1[[#This Row],[JABATAN]],tbl_refJabatan,6,FALSE),"yr","day")-CONVERT(DATEDIF(H263,NOW(),"y"),"yr","day")))),"Usia Salah"),"")</f>
        <v>25625.598911689813</v>
      </c>
      <c r="W263" s="167" t="str">
        <f ca="1">IF(Table1[[#This Row],[TGL.PENSIUN (usia)]]&lt;&gt;0,TEXT(Table1[[#This Row],[TGL.PENSIUN (usia)]],"yyyy"),"")</f>
        <v>1970</v>
      </c>
      <c r="X2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Row],[JABATAN]],tbl_refJabatan,7,FALSE),"yr","day")-CONVERT(DATEDIF(M263,tglAcuan,"y"),"yr","day"))),(NOW()+(CONVERT(VLOOKUP(Table1[[#This Row],[JABATAN]],tbl_refJabatan,7,FALSE),"yr","day")-CONVERT(DATEDIF(M263,NOW(),"y"),"yr","day")))),"tgl SK salah"),"")</f>
        <v>65437.848911689813</v>
      </c>
      <c r="Y263" s="167" t="str">
        <f ca="1">IF(Table1[[#This Row],[TGL. PENSIUN (jabatan)]]&lt;&gt;0,TEXT(Table1[[#This Row],[TGL. PENSIUN (jabatan)]],"yyyy"),"")</f>
        <v>2079</v>
      </c>
      <c r="Z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Row],[JABATAN]],tbl_refJabatan,8,FALSE),"yr","day")-CONVERT(DATEDIF(H263,tglAcuan,"y"),"yr","day"))),(NOW()+(CONVERT(VLOOKUP(Table1[[#This Row],[JABATAN]],tbl_refJabatan,8,FALSE),"yr","day")-CONVERT(DATEDIF(H263,NOW(),"y"),"yr","day")))),"Usia Salah"),"")</f>
        <v>47540.598911689813</v>
      </c>
      <c r="AA263" s="167" t="str">
        <f ca="1">IF(Table1[[#This Row],[TGL.PENSIUN (usia )]]&lt;&gt;0,TEXT(Table1[[#This Row],[TGL.PENSIUN (usia )]],"yyyy"),"")</f>
        <v>2030</v>
      </c>
      <c r="AB2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Row],[JABATAN]],tbl_refJabatan,9,FALSE),"yr","day")-CONVERT(DATEDIF(M263,tglAcuan,"y"),"yr","day"))),(NOW()+(CONVERT(VLOOKUP(Table1[[#This Row],[JABATAN]],tbl_refJabatan,9,FALSE),"yr","day")-CONVERT(DATEDIF(M263,NOW(),"y"),"yr","day")))),"tgl SK salah"),"")</f>
        <v>49001.598911689813</v>
      </c>
      <c r="AC263" s="167" t="str">
        <f ca="1">IF(Table1[[#This Row],[TGL. PENSIUN (jabatan )]]&lt;&gt;0,TEXT(Table1[[#This Row],[TGL. PENSIUN (jabatan )]],"yyyy"),"")</f>
        <v>2034</v>
      </c>
      <c r="AD2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4" spans="1:30" s="53" customFormat="1" ht="21.75" customHeight="1" x14ac:dyDescent="0.25">
      <c r="A264" s="43">
        <f t="shared" si="9"/>
        <v>259</v>
      </c>
      <c r="B264" s="44" t="s">
        <v>484</v>
      </c>
      <c r="C264" s="44" t="s">
        <v>535</v>
      </c>
      <c r="D264" s="45" t="s">
        <v>63</v>
      </c>
      <c r="E264" s="141" t="s">
        <v>556</v>
      </c>
      <c r="F264" s="43" t="s">
        <v>41</v>
      </c>
      <c r="G264" s="46" t="s">
        <v>42</v>
      </c>
      <c r="H264" s="47">
        <v>23777</v>
      </c>
      <c r="I264" s="45"/>
      <c r="J264" s="76"/>
      <c r="K264" s="70" t="s">
        <v>93</v>
      </c>
      <c r="L264" s="70" t="s">
        <v>557</v>
      </c>
      <c r="M264" s="80">
        <v>43424</v>
      </c>
      <c r="N264" s="52" t="str">
        <f t="shared" ca="1" si="8"/>
        <v>59 Tahun 0 Bulan 23 hari</v>
      </c>
      <c r="O2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Row],[JABATAN]],tbl_refJabatan,2,FALSE),"yr","day")-CONVERT(DATEDIF(H264,tglAcuan,"y"),"yr","day"))),(NOW()+(CONVERT(VLOOKUP(Table1[[#This Row],[JABATAN]],tbl_refJabatan,2,FALSE),"yr","day")-CONVERT(DATEDIF(H264,NOW(),"y"),"yr","day")))),"Usia Salah"),"")</f>
        <v>45714.348911689813</v>
      </c>
      <c r="Q264" s="167" t="str">
        <f ca="1">IF(Table1[[#This Row],[TGL. PENSIUN (usia)]]&lt;&gt;0,TEXT(Table1[[#This Row],[TGL. PENSIUN (usia)]],"yyyy"),"")</f>
        <v>2025</v>
      </c>
      <c r="R264" s="166">
        <f ca="1">IF(AND(Table1[[#This Row],[TGL. PENSIUN (usia)]]&lt;&gt;"",Table1[[#This Row],[TGL. PENSIUN (usia)]]&lt;&gt;"USIA SALAH"),IF(tglAcuan&lt;&gt;0,(INT(CONVERT(VLOOKUP(Table1[[#This Row],[JABATAN]],tbl_refJabatan,2,FALSE),"yr","day")-CONVERT(DATEDIF(H264,tglAcuan,"y"),"yr","day"))),(INT(CONVERT(VLOOKUP(Table1[[#This Row],[JABATAN]],tbl_refJabatan,2,FALSE),"yr","day")-CONVERT(DATEDIF(H264,NOW(),"y"),"yr","day")))),"")</f>
        <v>365</v>
      </c>
      <c r="S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Row],[JABATAN]],tbl_refJabatan,4,FALSE),"yr","day")-CONVERT(DATEDIF(H264,tglAcuan,"y"),"yr","day"))),(NOW()+(CONVERT(VLOOKUP(Table1[[#This Row],[JABATAN]],tbl_refJabatan,4,FALSE),"yr","day")-CONVERT(DATEDIF(H264,NOW(),"y"),"yr","day")))),"Usia Salah"),"")</f>
        <v>31104.348911689813</v>
      </c>
      <c r="T264" s="167" t="str">
        <f ca="1">IF(Table1[[#This Row],[TGL. PENSIUN ( usia )]]&lt;&gt;0,TEXT(Table1[[#This Row],[TGL. PENSIUN ( usia )]],"yyyy"),"")</f>
        <v>1985</v>
      </c>
      <c r="U264" s="166">
        <f ca="1">IF(AND(Table1[[#This Row],[TGL. PENSIUN (usia)]]&lt;&gt;"",Table1[[#This Row],[TGL. PENSIUN (usia)]]&lt;&gt;"USIA SALAH"),IF(tglAcuan&lt;&gt;0,(INT(CONVERT(VLOOKUP(Table1[[#This Row],[JABATAN]],tbl_refJabatan,4,FALSE),"yr","day")-CONVERT(DATEDIF(H264,tglAcuan,"y"),"yr","day"))),(INT(CONVERT(VLOOKUP(Table1[[#This Row],[JABATAN]],tbl_refJabatan,4,FALSE),"yr","day")-CONVERT(DATEDIF(H264,NOW(),"y"),"yr","day")))),"")</f>
        <v>-14245</v>
      </c>
      <c r="V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Row],[JABATAN]],tbl_refJabatan,6,FALSE),"yr","day")-CONVERT(DATEDIF(H264,tglAcuan,"y"),"yr","day"))),(NOW()+(CONVERT(VLOOKUP(Table1[[#This Row],[JABATAN]],tbl_refJabatan,6,FALSE),"yr","day")-CONVERT(DATEDIF(H264,NOW(),"y"),"yr","day")))),"Usia Salah"),"")</f>
        <v>23799.348911689813</v>
      </c>
      <c r="W264" s="167" t="str">
        <f ca="1">IF(Table1[[#This Row],[TGL.PENSIUN (usia)]]&lt;&gt;0,TEXT(Table1[[#This Row],[TGL.PENSIUN (usia)]],"yyyy"),"")</f>
        <v>1965</v>
      </c>
      <c r="X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Row],[JABATAN]],tbl_refJabatan,7,FALSE),"yr","day")-CONVERT(DATEDIF(M264,tglAcuan,"y"),"yr","day"))),(NOW()+(CONVERT(VLOOKUP(Table1[[#This Row],[JABATAN]],tbl_refJabatan,7,FALSE),"yr","day")-CONVERT(DATEDIF(M264,NOW(),"y"),"yr","day")))),"tgl SK salah"),"")</f>
        <v>65437.848911689813</v>
      </c>
      <c r="Y264" s="167" t="str">
        <f ca="1">IF(Table1[[#This Row],[TGL. PENSIUN (jabatan)]]&lt;&gt;0,TEXT(Table1[[#This Row],[TGL. PENSIUN (jabatan)]],"yyyy"),"")</f>
        <v>2079</v>
      </c>
      <c r="Z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Row],[JABATAN]],tbl_refJabatan,8,FALSE),"yr","day")-CONVERT(DATEDIF(H264,tglAcuan,"y"),"yr","day"))),(NOW()+(CONVERT(VLOOKUP(Table1[[#This Row],[JABATAN]],tbl_refJabatan,8,FALSE),"yr","day")-CONVERT(DATEDIF(H264,NOW(),"y"),"yr","day")))),"Usia Salah"),"")</f>
        <v>45714.348911689813</v>
      </c>
      <c r="AA264" s="167" t="str">
        <f ca="1">IF(Table1[[#This Row],[TGL.PENSIUN (usia )]]&lt;&gt;0,TEXT(Table1[[#This Row],[TGL.PENSIUN (usia )]],"yyyy"),"")</f>
        <v>2025</v>
      </c>
      <c r="AB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Row],[JABATAN]],tbl_refJabatan,9,FALSE),"yr","day")-CONVERT(DATEDIF(M264,tglAcuan,"y"),"yr","day"))),(NOW()+(CONVERT(VLOOKUP(Table1[[#This Row],[JABATAN]],tbl_refJabatan,9,FALSE),"yr","day")-CONVERT(DATEDIF(M264,NOW(),"y"),"yr","day")))),"tgl SK salah"),"")</f>
        <v>49001.598911689813</v>
      </c>
      <c r="AC264" s="167" t="str">
        <f ca="1">IF(Table1[[#This Row],[TGL. PENSIUN (jabatan )]]&lt;&gt;0,TEXT(Table1[[#This Row],[TGL. PENSIUN (jabatan )]],"yyyy"),"")</f>
        <v>2034</v>
      </c>
      <c r="AD2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5" spans="1:30" s="53" customFormat="1" ht="21.75" customHeight="1" x14ac:dyDescent="0.25">
      <c r="A265" s="43">
        <f t="shared" si="9"/>
        <v>260</v>
      </c>
      <c r="B265" s="44" t="s">
        <v>484</v>
      </c>
      <c r="C265" s="44" t="s">
        <v>535</v>
      </c>
      <c r="D265" s="45" t="s">
        <v>63</v>
      </c>
      <c r="E265" s="141" t="s">
        <v>558</v>
      </c>
      <c r="F265" s="43" t="s">
        <v>41</v>
      </c>
      <c r="G265" s="46" t="s">
        <v>42</v>
      </c>
      <c r="H265" s="47">
        <v>25663</v>
      </c>
      <c r="I265" s="45"/>
      <c r="J265" s="76"/>
      <c r="K265" s="70" t="s">
        <v>43</v>
      </c>
      <c r="L265" s="70" t="s">
        <v>559</v>
      </c>
      <c r="M265" s="80">
        <v>43424</v>
      </c>
      <c r="N265" s="52" t="str">
        <f t="shared" ca="1" si="8"/>
        <v>53 Tahun 10 Bulan 22 hari</v>
      </c>
      <c r="O2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Row],[JABATAN]],tbl_refJabatan,2,FALSE),"yr","day")-CONVERT(DATEDIF(H265,tglAcuan,"y"),"yr","day"))),(NOW()+(CONVERT(VLOOKUP(Table1[[#This Row],[JABATAN]],tbl_refJabatan,2,FALSE),"yr","day")-CONVERT(DATEDIF(H265,NOW(),"y"),"yr","day")))),"Usia Salah"),"")</f>
        <v>47905.848911689813</v>
      </c>
      <c r="Q265" s="167" t="str">
        <f ca="1">IF(Table1[[#This Row],[TGL. PENSIUN (usia)]]&lt;&gt;0,TEXT(Table1[[#This Row],[TGL. PENSIUN (usia)]],"yyyy"),"")</f>
        <v>2031</v>
      </c>
      <c r="R265" s="166">
        <f ca="1">IF(AND(Table1[[#This Row],[TGL. PENSIUN (usia)]]&lt;&gt;"",Table1[[#This Row],[TGL. PENSIUN (usia)]]&lt;&gt;"USIA SALAH"),IF(tglAcuan&lt;&gt;0,(INT(CONVERT(VLOOKUP(Table1[[#This Row],[JABATAN]],tbl_refJabatan,2,FALSE),"yr","day")-CONVERT(DATEDIF(H265,tglAcuan,"y"),"yr","day"))),(INT(CONVERT(VLOOKUP(Table1[[#This Row],[JABATAN]],tbl_refJabatan,2,FALSE),"yr","day")-CONVERT(DATEDIF(H265,NOW(),"y"),"yr","day")))),"")</f>
        <v>2556</v>
      </c>
      <c r="S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Row],[JABATAN]],tbl_refJabatan,4,FALSE),"yr","day")-CONVERT(DATEDIF(H265,tglAcuan,"y"),"yr","day"))),(NOW()+(CONVERT(VLOOKUP(Table1[[#This Row],[JABATAN]],tbl_refJabatan,4,FALSE),"yr","day")-CONVERT(DATEDIF(H265,NOW(),"y"),"yr","day")))),"Usia Salah"),"")</f>
        <v>33295.848911689813</v>
      </c>
      <c r="T265" s="167" t="str">
        <f ca="1">IF(Table1[[#This Row],[TGL. PENSIUN ( usia )]]&lt;&gt;0,TEXT(Table1[[#This Row],[TGL. PENSIUN ( usia )]],"yyyy"),"")</f>
        <v>1991</v>
      </c>
      <c r="U265" s="166">
        <f ca="1">IF(AND(Table1[[#This Row],[TGL. PENSIUN (usia)]]&lt;&gt;"",Table1[[#This Row],[TGL. PENSIUN (usia)]]&lt;&gt;"USIA SALAH"),IF(tglAcuan&lt;&gt;0,(INT(CONVERT(VLOOKUP(Table1[[#This Row],[JABATAN]],tbl_refJabatan,4,FALSE),"yr","day")-CONVERT(DATEDIF(H265,tglAcuan,"y"),"yr","day"))),(INT(CONVERT(VLOOKUP(Table1[[#This Row],[JABATAN]],tbl_refJabatan,4,FALSE),"yr","day")-CONVERT(DATEDIF(H265,NOW(),"y"),"yr","day")))),"")</f>
        <v>-12054</v>
      </c>
      <c r="V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Row],[JABATAN]],tbl_refJabatan,6,FALSE),"yr","day")-CONVERT(DATEDIF(H265,tglAcuan,"y"),"yr","day"))),(NOW()+(CONVERT(VLOOKUP(Table1[[#This Row],[JABATAN]],tbl_refJabatan,6,FALSE),"yr","day")-CONVERT(DATEDIF(H265,NOW(),"y"),"yr","day")))),"Usia Salah"),"")</f>
        <v>25990.848911689813</v>
      </c>
      <c r="W265" s="167" t="str">
        <f ca="1">IF(Table1[[#This Row],[TGL.PENSIUN (usia)]]&lt;&gt;0,TEXT(Table1[[#This Row],[TGL.PENSIUN (usia)]],"yyyy"),"")</f>
        <v>1971</v>
      </c>
      <c r="X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Row],[JABATAN]],tbl_refJabatan,7,FALSE),"yr","day")-CONVERT(DATEDIF(M265,tglAcuan,"y"),"yr","day"))),(NOW()+(CONVERT(VLOOKUP(Table1[[#This Row],[JABATAN]],tbl_refJabatan,7,FALSE),"yr","day")-CONVERT(DATEDIF(M265,NOW(),"y"),"yr","day")))),"tgl SK salah"),"")</f>
        <v>65437.848911689813</v>
      </c>
      <c r="Y265" s="167" t="str">
        <f ca="1">IF(Table1[[#This Row],[TGL. PENSIUN (jabatan)]]&lt;&gt;0,TEXT(Table1[[#This Row],[TGL. PENSIUN (jabatan)]],"yyyy"),"")</f>
        <v>2079</v>
      </c>
      <c r="Z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Row],[JABATAN]],tbl_refJabatan,8,FALSE),"yr","day")-CONVERT(DATEDIF(H265,tglAcuan,"y"),"yr","day"))),(NOW()+(CONVERT(VLOOKUP(Table1[[#This Row],[JABATAN]],tbl_refJabatan,8,FALSE),"yr","day")-CONVERT(DATEDIF(H265,NOW(),"y"),"yr","day")))),"Usia Salah"),"")</f>
        <v>47905.848911689813</v>
      </c>
      <c r="AA265" s="167" t="str">
        <f ca="1">IF(Table1[[#This Row],[TGL.PENSIUN (usia )]]&lt;&gt;0,TEXT(Table1[[#This Row],[TGL.PENSIUN (usia )]],"yyyy"),"")</f>
        <v>2031</v>
      </c>
      <c r="AB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Row],[JABATAN]],tbl_refJabatan,9,FALSE),"yr","day")-CONVERT(DATEDIF(M265,tglAcuan,"y"),"yr","day"))),(NOW()+(CONVERT(VLOOKUP(Table1[[#This Row],[JABATAN]],tbl_refJabatan,9,FALSE),"yr","day")-CONVERT(DATEDIF(M265,NOW(),"y"),"yr","day")))),"tgl SK salah"),"")</f>
        <v>49001.598911689813</v>
      </c>
      <c r="AC265" s="167" t="str">
        <f ca="1">IF(Table1[[#This Row],[TGL. PENSIUN (jabatan )]]&lt;&gt;0,TEXT(Table1[[#This Row],[TGL. PENSIUN (jabatan )]],"yyyy"),"")</f>
        <v>2034</v>
      </c>
      <c r="AD2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6" spans="1:30" s="53" customFormat="1" ht="21.75" customHeight="1" x14ac:dyDescent="0.25">
      <c r="A266" s="43">
        <f t="shared" si="9"/>
        <v>261</v>
      </c>
      <c r="B266" s="44" t="s">
        <v>484</v>
      </c>
      <c r="C266" s="44" t="s">
        <v>535</v>
      </c>
      <c r="D266" s="45" t="s">
        <v>63</v>
      </c>
      <c r="E266" s="141" t="s">
        <v>560</v>
      </c>
      <c r="F266" s="43" t="s">
        <v>41</v>
      </c>
      <c r="G266" s="46" t="s">
        <v>42</v>
      </c>
      <c r="H266" s="47">
        <v>24267</v>
      </c>
      <c r="I266" s="45"/>
      <c r="J266" s="76"/>
      <c r="K266" s="70" t="s">
        <v>107</v>
      </c>
      <c r="L266" s="70" t="s">
        <v>561</v>
      </c>
      <c r="M266" s="80">
        <v>43424</v>
      </c>
      <c r="N266" s="52" t="str">
        <f t="shared" ca="1" si="8"/>
        <v>57 Tahun 8 Bulan 18 hari</v>
      </c>
      <c r="O2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Row],[JABATAN]],tbl_refJabatan,2,FALSE),"yr","day")-CONVERT(DATEDIF(H266,tglAcuan,"y"),"yr","day"))),(NOW()+(CONVERT(VLOOKUP(Table1[[#This Row],[JABATAN]],tbl_refJabatan,2,FALSE),"yr","day")-CONVERT(DATEDIF(H266,NOW(),"y"),"yr","day")))),"Usia Salah"),"")</f>
        <v>46444.848911689813</v>
      </c>
      <c r="Q266" s="167" t="str">
        <f ca="1">IF(Table1[[#This Row],[TGL. PENSIUN (usia)]]&lt;&gt;0,TEXT(Table1[[#This Row],[TGL. PENSIUN (usia)]],"yyyy"),"")</f>
        <v>2027</v>
      </c>
      <c r="R266" s="166">
        <f ca="1">IF(AND(Table1[[#This Row],[TGL. PENSIUN (usia)]]&lt;&gt;"",Table1[[#This Row],[TGL. PENSIUN (usia)]]&lt;&gt;"USIA SALAH"),IF(tglAcuan&lt;&gt;0,(INT(CONVERT(VLOOKUP(Table1[[#This Row],[JABATAN]],tbl_refJabatan,2,FALSE),"yr","day")-CONVERT(DATEDIF(H266,tglAcuan,"y"),"yr","day"))),(INT(CONVERT(VLOOKUP(Table1[[#This Row],[JABATAN]],tbl_refJabatan,2,FALSE),"yr","day")-CONVERT(DATEDIF(H266,NOW(),"y"),"yr","day")))),"")</f>
        <v>1095</v>
      </c>
      <c r="S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Row],[JABATAN]],tbl_refJabatan,4,FALSE),"yr","day")-CONVERT(DATEDIF(H266,tglAcuan,"y"),"yr","day"))),(NOW()+(CONVERT(VLOOKUP(Table1[[#This Row],[JABATAN]],tbl_refJabatan,4,FALSE),"yr","day")-CONVERT(DATEDIF(H266,NOW(),"y"),"yr","day")))),"Usia Salah"),"")</f>
        <v>31834.848911689813</v>
      </c>
      <c r="T266" s="167" t="str">
        <f ca="1">IF(Table1[[#This Row],[TGL. PENSIUN ( usia )]]&lt;&gt;0,TEXT(Table1[[#This Row],[TGL. PENSIUN ( usia )]],"yyyy"),"")</f>
        <v>1987</v>
      </c>
      <c r="U266" s="166">
        <f ca="1">IF(AND(Table1[[#This Row],[TGL. PENSIUN (usia)]]&lt;&gt;"",Table1[[#This Row],[TGL. PENSIUN (usia)]]&lt;&gt;"USIA SALAH"),IF(tglAcuan&lt;&gt;0,(INT(CONVERT(VLOOKUP(Table1[[#This Row],[JABATAN]],tbl_refJabatan,4,FALSE),"yr","day")-CONVERT(DATEDIF(H266,tglAcuan,"y"),"yr","day"))),(INT(CONVERT(VLOOKUP(Table1[[#This Row],[JABATAN]],tbl_refJabatan,4,FALSE),"yr","day")-CONVERT(DATEDIF(H266,NOW(),"y"),"yr","day")))),"")</f>
        <v>-13515</v>
      </c>
      <c r="V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Row],[JABATAN]],tbl_refJabatan,6,FALSE),"yr","day")-CONVERT(DATEDIF(H266,tglAcuan,"y"),"yr","day"))),(NOW()+(CONVERT(VLOOKUP(Table1[[#This Row],[JABATAN]],tbl_refJabatan,6,FALSE),"yr","day")-CONVERT(DATEDIF(H266,NOW(),"y"),"yr","day")))),"Usia Salah"),"")</f>
        <v>24529.848911689813</v>
      </c>
      <c r="W266" s="167" t="str">
        <f ca="1">IF(Table1[[#This Row],[TGL.PENSIUN (usia)]]&lt;&gt;0,TEXT(Table1[[#This Row],[TGL.PENSIUN (usia)]],"yyyy"),"")</f>
        <v>1967</v>
      </c>
      <c r="X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Row],[JABATAN]],tbl_refJabatan,7,FALSE),"yr","day")-CONVERT(DATEDIF(M266,tglAcuan,"y"),"yr","day"))),(NOW()+(CONVERT(VLOOKUP(Table1[[#This Row],[JABATAN]],tbl_refJabatan,7,FALSE),"yr","day")-CONVERT(DATEDIF(M266,NOW(),"y"),"yr","day")))),"tgl SK salah"),"")</f>
        <v>65437.848911689813</v>
      </c>
      <c r="Y266" s="167" t="str">
        <f ca="1">IF(Table1[[#This Row],[TGL. PENSIUN (jabatan)]]&lt;&gt;0,TEXT(Table1[[#This Row],[TGL. PENSIUN (jabatan)]],"yyyy"),"")</f>
        <v>2079</v>
      </c>
      <c r="Z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Row],[JABATAN]],tbl_refJabatan,8,FALSE),"yr","day")-CONVERT(DATEDIF(H266,tglAcuan,"y"),"yr","day"))),(NOW()+(CONVERT(VLOOKUP(Table1[[#This Row],[JABATAN]],tbl_refJabatan,8,FALSE),"yr","day")-CONVERT(DATEDIF(H266,NOW(),"y"),"yr","day")))),"Usia Salah"),"")</f>
        <v>46444.848911689813</v>
      </c>
      <c r="AA266" s="167" t="str">
        <f ca="1">IF(Table1[[#This Row],[TGL.PENSIUN (usia )]]&lt;&gt;0,TEXT(Table1[[#This Row],[TGL.PENSIUN (usia )]],"yyyy"),"")</f>
        <v>2027</v>
      </c>
      <c r="AB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Row],[JABATAN]],tbl_refJabatan,9,FALSE),"yr","day")-CONVERT(DATEDIF(M266,tglAcuan,"y"),"yr","day"))),(NOW()+(CONVERT(VLOOKUP(Table1[[#This Row],[JABATAN]],tbl_refJabatan,9,FALSE),"yr","day")-CONVERT(DATEDIF(M266,NOW(),"y"),"yr","day")))),"tgl SK salah"),"")</f>
        <v>49001.598911689813</v>
      </c>
      <c r="AC266" s="167" t="str">
        <f ca="1">IF(Table1[[#This Row],[TGL. PENSIUN (jabatan )]]&lt;&gt;0,TEXT(Table1[[#This Row],[TGL. PENSIUN (jabatan )]],"yyyy"),"")</f>
        <v>2034</v>
      </c>
      <c r="AD2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7" spans="1:30" s="53" customFormat="1" ht="21.75" customHeight="1" x14ac:dyDescent="0.25">
      <c r="A267" s="43">
        <f t="shared" si="9"/>
        <v>262</v>
      </c>
      <c r="B267" s="44" t="s">
        <v>484</v>
      </c>
      <c r="C267" s="44" t="s">
        <v>535</v>
      </c>
      <c r="D267" s="45" t="s">
        <v>63</v>
      </c>
      <c r="E267" s="141" t="s">
        <v>88</v>
      </c>
      <c r="F267" s="43" t="s">
        <v>41</v>
      </c>
      <c r="G267" s="46" t="s">
        <v>42</v>
      </c>
      <c r="H267" s="47">
        <v>26972</v>
      </c>
      <c r="I267" s="45"/>
      <c r="J267" s="76"/>
      <c r="K267" s="70" t="s">
        <v>43</v>
      </c>
      <c r="L267" s="70" t="s">
        <v>562</v>
      </c>
      <c r="M267" s="80">
        <v>43424</v>
      </c>
      <c r="N267" s="52" t="str">
        <f t="shared" ca="1" si="8"/>
        <v>50 Tahun 3 Bulan 23 hari</v>
      </c>
      <c r="O2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Row],[JABATAN]],tbl_refJabatan,2,FALSE),"yr","day")-CONVERT(DATEDIF(H267,tglAcuan,"y"),"yr","day"))),(NOW()+(CONVERT(VLOOKUP(Table1[[#This Row],[JABATAN]],tbl_refJabatan,2,FALSE),"yr","day")-CONVERT(DATEDIF(H267,NOW(),"y"),"yr","day")))),"Usia Salah"),"")</f>
        <v>49001.598911689813</v>
      </c>
      <c r="Q267" s="167" t="str">
        <f ca="1">IF(Table1[[#This Row],[TGL. PENSIUN (usia)]]&lt;&gt;0,TEXT(Table1[[#This Row],[TGL. PENSIUN (usia)]],"yyyy"),"")</f>
        <v>2034</v>
      </c>
      <c r="R267" s="166">
        <f ca="1">IF(AND(Table1[[#This Row],[TGL. PENSIUN (usia)]]&lt;&gt;"",Table1[[#This Row],[TGL. PENSIUN (usia)]]&lt;&gt;"USIA SALAH"),IF(tglAcuan&lt;&gt;0,(INT(CONVERT(VLOOKUP(Table1[[#This Row],[JABATAN]],tbl_refJabatan,2,FALSE),"yr","day")-CONVERT(DATEDIF(H267,tglAcuan,"y"),"yr","day"))),(INT(CONVERT(VLOOKUP(Table1[[#This Row],[JABATAN]],tbl_refJabatan,2,FALSE),"yr","day")-CONVERT(DATEDIF(H267,NOW(),"y"),"yr","day")))),"")</f>
        <v>3652</v>
      </c>
      <c r="S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Row],[JABATAN]],tbl_refJabatan,4,FALSE),"yr","day")-CONVERT(DATEDIF(H267,tglAcuan,"y"),"yr","day"))),(NOW()+(CONVERT(VLOOKUP(Table1[[#This Row],[JABATAN]],tbl_refJabatan,4,FALSE),"yr","day")-CONVERT(DATEDIF(H267,NOW(),"y"),"yr","day")))),"Usia Salah"),"")</f>
        <v>34391.598911689813</v>
      </c>
      <c r="T267" s="167" t="str">
        <f ca="1">IF(Table1[[#This Row],[TGL. PENSIUN ( usia )]]&lt;&gt;0,TEXT(Table1[[#This Row],[TGL. PENSIUN ( usia )]],"yyyy"),"")</f>
        <v>1994</v>
      </c>
      <c r="U267" s="166">
        <f ca="1">IF(AND(Table1[[#This Row],[TGL. PENSIUN (usia)]]&lt;&gt;"",Table1[[#This Row],[TGL. PENSIUN (usia)]]&lt;&gt;"USIA SALAH"),IF(tglAcuan&lt;&gt;0,(INT(CONVERT(VLOOKUP(Table1[[#This Row],[JABATAN]],tbl_refJabatan,4,FALSE),"yr","day")-CONVERT(DATEDIF(H267,tglAcuan,"y"),"yr","day"))),(INT(CONVERT(VLOOKUP(Table1[[#This Row],[JABATAN]],tbl_refJabatan,4,FALSE),"yr","day")-CONVERT(DATEDIF(H267,NOW(),"y"),"yr","day")))),"")</f>
        <v>-10958</v>
      </c>
      <c r="V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Row],[JABATAN]],tbl_refJabatan,6,FALSE),"yr","day")-CONVERT(DATEDIF(H267,tglAcuan,"y"),"yr","day"))),(NOW()+(CONVERT(VLOOKUP(Table1[[#This Row],[JABATAN]],tbl_refJabatan,6,FALSE),"yr","day")-CONVERT(DATEDIF(H267,NOW(),"y"),"yr","day")))),"Usia Salah"),"")</f>
        <v>27086.598911689813</v>
      </c>
      <c r="W267" s="167" t="str">
        <f ca="1">IF(Table1[[#This Row],[TGL.PENSIUN (usia)]]&lt;&gt;0,TEXT(Table1[[#This Row],[TGL.PENSIUN (usia)]],"yyyy"),"")</f>
        <v>1974</v>
      </c>
      <c r="X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Row],[JABATAN]],tbl_refJabatan,7,FALSE),"yr","day")-CONVERT(DATEDIF(M267,tglAcuan,"y"),"yr","day"))),(NOW()+(CONVERT(VLOOKUP(Table1[[#This Row],[JABATAN]],tbl_refJabatan,7,FALSE),"yr","day")-CONVERT(DATEDIF(M267,NOW(),"y"),"yr","day")))),"tgl SK salah"),"")</f>
        <v>65437.848911689813</v>
      </c>
      <c r="Y267" s="167" t="str">
        <f ca="1">IF(Table1[[#This Row],[TGL. PENSIUN (jabatan)]]&lt;&gt;0,TEXT(Table1[[#This Row],[TGL. PENSIUN (jabatan)]],"yyyy"),"")</f>
        <v>2079</v>
      </c>
      <c r="Z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Row],[JABATAN]],tbl_refJabatan,8,FALSE),"yr","day")-CONVERT(DATEDIF(H267,tglAcuan,"y"),"yr","day"))),(NOW()+(CONVERT(VLOOKUP(Table1[[#This Row],[JABATAN]],tbl_refJabatan,8,FALSE),"yr","day")-CONVERT(DATEDIF(H267,NOW(),"y"),"yr","day")))),"Usia Salah"),"")</f>
        <v>49001.598911689813</v>
      </c>
      <c r="AA267" s="167" t="str">
        <f ca="1">IF(Table1[[#This Row],[TGL.PENSIUN (usia )]]&lt;&gt;0,TEXT(Table1[[#This Row],[TGL.PENSIUN (usia )]],"yyyy"),"")</f>
        <v>2034</v>
      </c>
      <c r="AB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Row],[JABATAN]],tbl_refJabatan,9,FALSE),"yr","day")-CONVERT(DATEDIF(M267,tglAcuan,"y"),"yr","day"))),(NOW()+(CONVERT(VLOOKUP(Table1[[#This Row],[JABATAN]],tbl_refJabatan,9,FALSE),"yr","day")-CONVERT(DATEDIF(M267,NOW(),"y"),"yr","day")))),"tgl SK salah"),"")</f>
        <v>49001.598911689813</v>
      </c>
      <c r="AC267" s="167" t="str">
        <f ca="1">IF(Table1[[#This Row],[TGL. PENSIUN (jabatan )]]&lt;&gt;0,TEXT(Table1[[#This Row],[TGL. PENSIUN (jabatan )]],"yyyy"),"")</f>
        <v>2034</v>
      </c>
      <c r="AD2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8" spans="1:30" s="53" customFormat="1" ht="21.75" customHeight="1" x14ac:dyDescent="0.25">
      <c r="A268" s="43">
        <f t="shared" si="9"/>
        <v>263</v>
      </c>
      <c r="B268" s="44" t="s">
        <v>484</v>
      </c>
      <c r="C268" s="44" t="s">
        <v>535</v>
      </c>
      <c r="D268" s="45" t="s">
        <v>63</v>
      </c>
      <c r="E268" s="141" t="s">
        <v>506</v>
      </c>
      <c r="F268" s="43" t="s">
        <v>50</v>
      </c>
      <c r="G268" s="46" t="s">
        <v>42</v>
      </c>
      <c r="H268" s="47">
        <v>27295</v>
      </c>
      <c r="I268" s="45"/>
      <c r="J268" s="76"/>
      <c r="K268" s="70" t="s">
        <v>43</v>
      </c>
      <c r="L268" s="70" t="s">
        <v>563</v>
      </c>
      <c r="M268" s="80">
        <v>43424</v>
      </c>
      <c r="N268" s="52" t="str">
        <f t="shared" ca="1" si="8"/>
        <v>49 Tahun 5 Bulan 4 hari</v>
      </c>
      <c r="O2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Row],[JABATAN]],tbl_refJabatan,2,FALSE),"yr","day")-CONVERT(DATEDIF(H268,tglAcuan,"y"),"yr","day"))),(NOW()+(CONVERT(VLOOKUP(Table1[[#This Row],[JABATAN]],tbl_refJabatan,2,FALSE),"yr","day")-CONVERT(DATEDIF(H268,NOW(),"y"),"yr","day")))),"Usia Salah"),"")</f>
        <v>49366.848911689813</v>
      </c>
      <c r="Q268" s="167" t="str">
        <f ca="1">IF(Table1[[#This Row],[TGL. PENSIUN (usia)]]&lt;&gt;0,TEXT(Table1[[#This Row],[TGL. PENSIUN (usia)]],"yyyy"),"")</f>
        <v>2035</v>
      </c>
      <c r="R268" s="166">
        <f ca="1">IF(AND(Table1[[#This Row],[TGL. PENSIUN (usia)]]&lt;&gt;"",Table1[[#This Row],[TGL. PENSIUN (usia)]]&lt;&gt;"USIA SALAH"),IF(tglAcuan&lt;&gt;0,(INT(CONVERT(VLOOKUP(Table1[[#This Row],[JABATAN]],tbl_refJabatan,2,FALSE),"yr","day")-CONVERT(DATEDIF(H268,tglAcuan,"y"),"yr","day"))),(INT(CONVERT(VLOOKUP(Table1[[#This Row],[JABATAN]],tbl_refJabatan,2,FALSE),"yr","day")-CONVERT(DATEDIF(H268,NOW(),"y"),"yr","day")))),"")</f>
        <v>4017</v>
      </c>
      <c r="S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Row],[JABATAN]],tbl_refJabatan,4,FALSE),"yr","day")-CONVERT(DATEDIF(H268,tglAcuan,"y"),"yr","day"))),(NOW()+(CONVERT(VLOOKUP(Table1[[#This Row],[JABATAN]],tbl_refJabatan,4,FALSE),"yr","day")-CONVERT(DATEDIF(H268,NOW(),"y"),"yr","day")))),"Usia Salah"),"")</f>
        <v>34756.848911689813</v>
      </c>
      <c r="T268" s="167" t="str">
        <f ca="1">IF(Table1[[#This Row],[TGL. PENSIUN ( usia )]]&lt;&gt;0,TEXT(Table1[[#This Row],[TGL. PENSIUN ( usia )]],"yyyy"),"")</f>
        <v>1995</v>
      </c>
      <c r="U268" s="166">
        <f ca="1">IF(AND(Table1[[#This Row],[TGL. PENSIUN (usia)]]&lt;&gt;"",Table1[[#This Row],[TGL. PENSIUN (usia)]]&lt;&gt;"USIA SALAH"),IF(tglAcuan&lt;&gt;0,(INT(CONVERT(VLOOKUP(Table1[[#This Row],[JABATAN]],tbl_refJabatan,4,FALSE),"yr","day")-CONVERT(DATEDIF(H268,tglAcuan,"y"),"yr","day"))),(INT(CONVERT(VLOOKUP(Table1[[#This Row],[JABATAN]],tbl_refJabatan,4,FALSE),"yr","day")-CONVERT(DATEDIF(H268,NOW(),"y"),"yr","day")))),"")</f>
        <v>-10593</v>
      </c>
      <c r="V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Row],[JABATAN]],tbl_refJabatan,6,FALSE),"yr","day")-CONVERT(DATEDIF(H268,tglAcuan,"y"),"yr","day"))),(NOW()+(CONVERT(VLOOKUP(Table1[[#This Row],[JABATAN]],tbl_refJabatan,6,FALSE),"yr","day")-CONVERT(DATEDIF(H268,NOW(),"y"),"yr","day")))),"Usia Salah"),"")</f>
        <v>27451.848911689813</v>
      </c>
      <c r="W268" s="167" t="str">
        <f ca="1">IF(Table1[[#This Row],[TGL.PENSIUN (usia)]]&lt;&gt;0,TEXT(Table1[[#This Row],[TGL.PENSIUN (usia)]],"yyyy"),"")</f>
        <v>1975</v>
      </c>
      <c r="X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Row],[JABATAN]],tbl_refJabatan,7,FALSE),"yr","day")-CONVERT(DATEDIF(M268,tglAcuan,"y"),"yr","day"))),(NOW()+(CONVERT(VLOOKUP(Table1[[#This Row],[JABATAN]],tbl_refJabatan,7,FALSE),"yr","day")-CONVERT(DATEDIF(M268,NOW(),"y"),"yr","day")))),"tgl SK salah"),"")</f>
        <v>65437.848911689813</v>
      </c>
      <c r="Y268" s="167" t="str">
        <f ca="1">IF(Table1[[#This Row],[TGL. PENSIUN (jabatan)]]&lt;&gt;0,TEXT(Table1[[#This Row],[TGL. PENSIUN (jabatan)]],"yyyy"),"")</f>
        <v>2079</v>
      </c>
      <c r="Z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Row],[JABATAN]],tbl_refJabatan,8,FALSE),"yr","day")-CONVERT(DATEDIF(H268,tglAcuan,"y"),"yr","day"))),(NOW()+(CONVERT(VLOOKUP(Table1[[#This Row],[JABATAN]],tbl_refJabatan,8,FALSE),"yr","day")-CONVERT(DATEDIF(H268,NOW(),"y"),"yr","day")))),"Usia Salah"),"")</f>
        <v>49366.848911689813</v>
      </c>
      <c r="AA268" s="167" t="str">
        <f ca="1">IF(Table1[[#This Row],[TGL.PENSIUN (usia )]]&lt;&gt;0,TEXT(Table1[[#This Row],[TGL.PENSIUN (usia )]],"yyyy"),"")</f>
        <v>2035</v>
      </c>
      <c r="AB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Row],[JABATAN]],tbl_refJabatan,9,FALSE),"yr","day")-CONVERT(DATEDIF(M268,tglAcuan,"y"),"yr","day"))),(NOW()+(CONVERT(VLOOKUP(Table1[[#This Row],[JABATAN]],tbl_refJabatan,9,FALSE),"yr","day")-CONVERT(DATEDIF(M268,NOW(),"y"),"yr","day")))),"tgl SK salah"),"")</f>
        <v>49001.598911689813</v>
      </c>
      <c r="AC268" s="167" t="str">
        <f ca="1">IF(Table1[[#This Row],[TGL. PENSIUN (jabatan )]]&lt;&gt;0,TEXT(Table1[[#This Row],[TGL. PENSIUN (jabatan )]],"yyyy"),"")</f>
        <v>2034</v>
      </c>
      <c r="AD2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69" spans="1:30" s="53" customFormat="1" ht="21.75" customHeight="1" x14ac:dyDescent="0.25">
      <c r="A269" s="43">
        <f t="shared" si="9"/>
        <v>264</v>
      </c>
      <c r="B269" s="44" t="s">
        <v>484</v>
      </c>
      <c r="C269" s="44" t="s">
        <v>535</v>
      </c>
      <c r="D269" s="45" t="s">
        <v>63</v>
      </c>
      <c r="E269" s="141" t="s">
        <v>564</v>
      </c>
      <c r="F269" s="43" t="s">
        <v>41</v>
      </c>
      <c r="G269" s="46" t="s">
        <v>42</v>
      </c>
      <c r="H269" s="47">
        <v>26335</v>
      </c>
      <c r="I269" s="45"/>
      <c r="J269" s="76"/>
      <c r="K269" s="70" t="s">
        <v>93</v>
      </c>
      <c r="L269" s="70" t="s">
        <v>565</v>
      </c>
      <c r="M269" s="80">
        <v>43424</v>
      </c>
      <c r="N269" s="52" t="str">
        <f t="shared" ca="1" si="8"/>
        <v>52 Tahun 0 Bulan 21 hari</v>
      </c>
      <c r="O2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Row],[JABATAN]],tbl_refJabatan,2,FALSE),"yr","day")-CONVERT(DATEDIF(H269,tglAcuan,"y"),"yr","day"))),(NOW()+(CONVERT(VLOOKUP(Table1[[#This Row],[JABATAN]],tbl_refJabatan,2,FALSE),"yr","day")-CONVERT(DATEDIF(H269,NOW(),"y"),"yr","day")))),"Usia Salah"),"")</f>
        <v>48271.098911689813</v>
      </c>
      <c r="Q269" s="167" t="str">
        <f ca="1">IF(Table1[[#This Row],[TGL. PENSIUN (usia)]]&lt;&gt;0,TEXT(Table1[[#This Row],[TGL. PENSIUN (usia)]],"yyyy"),"")</f>
        <v>2032</v>
      </c>
      <c r="R269" s="166">
        <f ca="1">IF(AND(Table1[[#This Row],[TGL. PENSIUN (usia)]]&lt;&gt;"",Table1[[#This Row],[TGL. PENSIUN (usia)]]&lt;&gt;"USIA SALAH"),IF(tglAcuan&lt;&gt;0,(INT(CONVERT(VLOOKUP(Table1[[#This Row],[JABATAN]],tbl_refJabatan,2,FALSE),"yr","day")-CONVERT(DATEDIF(H269,tglAcuan,"y"),"yr","day"))),(INT(CONVERT(VLOOKUP(Table1[[#This Row],[JABATAN]],tbl_refJabatan,2,FALSE),"yr","day")-CONVERT(DATEDIF(H269,NOW(),"y"),"yr","day")))),"")</f>
        <v>2922</v>
      </c>
      <c r="S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Row],[JABATAN]],tbl_refJabatan,4,FALSE),"yr","day")-CONVERT(DATEDIF(H269,tglAcuan,"y"),"yr","day"))),(NOW()+(CONVERT(VLOOKUP(Table1[[#This Row],[JABATAN]],tbl_refJabatan,4,FALSE),"yr","day")-CONVERT(DATEDIF(H269,NOW(),"y"),"yr","day")))),"Usia Salah"),"")</f>
        <v>33661.098911689813</v>
      </c>
      <c r="T269" s="167" t="str">
        <f ca="1">IF(Table1[[#This Row],[TGL. PENSIUN ( usia )]]&lt;&gt;0,TEXT(Table1[[#This Row],[TGL. PENSIUN ( usia )]],"yyyy"),"")</f>
        <v>1992</v>
      </c>
      <c r="U269" s="166">
        <f ca="1">IF(AND(Table1[[#This Row],[TGL. PENSIUN (usia)]]&lt;&gt;"",Table1[[#This Row],[TGL. PENSIUN (usia)]]&lt;&gt;"USIA SALAH"),IF(tglAcuan&lt;&gt;0,(INT(CONVERT(VLOOKUP(Table1[[#This Row],[JABATAN]],tbl_refJabatan,4,FALSE),"yr","day")-CONVERT(DATEDIF(H269,tglAcuan,"y"),"yr","day"))),(INT(CONVERT(VLOOKUP(Table1[[#This Row],[JABATAN]],tbl_refJabatan,4,FALSE),"yr","day")-CONVERT(DATEDIF(H269,NOW(),"y"),"yr","day")))),"")</f>
        <v>-11688</v>
      </c>
      <c r="V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Row],[JABATAN]],tbl_refJabatan,6,FALSE),"yr","day")-CONVERT(DATEDIF(H269,tglAcuan,"y"),"yr","day"))),(NOW()+(CONVERT(VLOOKUP(Table1[[#This Row],[JABATAN]],tbl_refJabatan,6,FALSE),"yr","day")-CONVERT(DATEDIF(H269,NOW(),"y"),"yr","day")))),"Usia Salah"),"")</f>
        <v>26356.098911689813</v>
      </c>
      <c r="W269" s="167" t="str">
        <f ca="1">IF(Table1[[#This Row],[TGL.PENSIUN (usia)]]&lt;&gt;0,TEXT(Table1[[#This Row],[TGL.PENSIUN (usia)]],"yyyy"),"")</f>
        <v>1972</v>
      </c>
      <c r="X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Row],[JABATAN]],tbl_refJabatan,7,FALSE),"yr","day")-CONVERT(DATEDIF(M269,tglAcuan,"y"),"yr","day"))),(NOW()+(CONVERT(VLOOKUP(Table1[[#This Row],[JABATAN]],tbl_refJabatan,7,FALSE),"yr","day")-CONVERT(DATEDIF(M269,NOW(),"y"),"yr","day")))),"tgl SK salah"),"")</f>
        <v>65437.848911689813</v>
      </c>
      <c r="Y269" s="167" t="str">
        <f ca="1">IF(Table1[[#This Row],[TGL. PENSIUN (jabatan)]]&lt;&gt;0,TEXT(Table1[[#This Row],[TGL. PENSIUN (jabatan)]],"yyyy"),"")</f>
        <v>2079</v>
      </c>
      <c r="Z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Row],[JABATAN]],tbl_refJabatan,8,FALSE),"yr","day")-CONVERT(DATEDIF(H269,tglAcuan,"y"),"yr","day"))),(NOW()+(CONVERT(VLOOKUP(Table1[[#This Row],[JABATAN]],tbl_refJabatan,8,FALSE),"yr","day")-CONVERT(DATEDIF(H269,NOW(),"y"),"yr","day")))),"Usia Salah"),"")</f>
        <v>48271.098911689813</v>
      </c>
      <c r="AA269" s="167" t="str">
        <f ca="1">IF(Table1[[#This Row],[TGL.PENSIUN (usia )]]&lt;&gt;0,TEXT(Table1[[#This Row],[TGL.PENSIUN (usia )]],"yyyy"),"")</f>
        <v>2032</v>
      </c>
      <c r="AB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Row],[JABATAN]],tbl_refJabatan,9,FALSE),"yr","day")-CONVERT(DATEDIF(M269,tglAcuan,"y"),"yr","day"))),(NOW()+(CONVERT(VLOOKUP(Table1[[#This Row],[JABATAN]],tbl_refJabatan,9,FALSE),"yr","day")-CONVERT(DATEDIF(M269,NOW(),"y"),"yr","day")))),"tgl SK salah"),"")</f>
        <v>49001.598911689813</v>
      </c>
      <c r="AC269" s="167" t="str">
        <f ca="1">IF(Table1[[#This Row],[TGL. PENSIUN (jabatan )]]&lt;&gt;0,TEXT(Table1[[#This Row],[TGL. PENSIUN (jabatan )]],"yyyy"),"")</f>
        <v>2034</v>
      </c>
      <c r="AD2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0" spans="1:30" s="53" customFormat="1" ht="21.75" customHeight="1" x14ac:dyDescent="0.25">
      <c r="A270" s="43">
        <f t="shared" si="9"/>
        <v>265</v>
      </c>
      <c r="B270" s="44" t="s">
        <v>484</v>
      </c>
      <c r="C270" s="44" t="s">
        <v>535</v>
      </c>
      <c r="D270" s="45" t="s">
        <v>63</v>
      </c>
      <c r="E270" s="141" t="s">
        <v>566</v>
      </c>
      <c r="F270" s="43" t="s">
        <v>50</v>
      </c>
      <c r="G270" s="46" t="s">
        <v>42</v>
      </c>
      <c r="H270" s="47">
        <v>27647</v>
      </c>
      <c r="I270" s="45"/>
      <c r="J270" s="76"/>
      <c r="K270" s="74" t="s">
        <v>43</v>
      </c>
      <c r="L270" s="70" t="s">
        <v>567</v>
      </c>
      <c r="M270" s="80">
        <v>43424</v>
      </c>
      <c r="N270" s="52" t="str">
        <f t="shared" ca="1" si="8"/>
        <v>48 Tahun 5 Bulan 17 hari</v>
      </c>
      <c r="O2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Row],[JABATAN]],tbl_refJabatan,2,FALSE),"yr","day")-CONVERT(DATEDIF(H270,tglAcuan,"y"),"yr","day"))),(NOW()+(CONVERT(VLOOKUP(Table1[[#This Row],[JABATAN]],tbl_refJabatan,2,FALSE),"yr","day")-CONVERT(DATEDIF(H270,NOW(),"y"),"yr","day")))),"Usia Salah"),"")</f>
        <v>49732.098911689813</v>
      </c>
      <c r="Q270" s="167" t="str">
        <f ca="1">IF(Table1[[#This Row],[TGL. PENSIUN (usia)]]&lt;&gt;0,TEXT(Table1[[#This Row],[TGL. PENSIUN (usia)]],"yyyy"),"")</f>
        <v>2036</v>
      </c>
      <c r="R270" s="166">
        <f ca="1">IF(AND(Table1[[#This Row],[TGL. PENSIUN (usia)]]&lt;&gt;"",Table1[[#This Row],[TGL. PENSIUN (usia)]]&lt;&gt;"USIA SALAH"),IF(tglAcuan&lt;&gt;0,(INT(CONVERT(VLOOKUP(Table1[[#This Row],[JABATAN]],tbl_refJabatan,2,FALSE),"yr","day")-CONVERT(DATEDIF(H270,tglAcuan,"y"),"yr","day"))),(INT(CONVERT(VLOOKUP(Table1[[#This Row],[JABATAN]],tbl_refJabatan,2,FALSE),"yr","day")-CONVERT(DATEDIF(H270,NOW(),"y"),"yr","day")))),"")</f>
        <v>4383</v>
      </c>
      <c r="S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Row],[JABATAN]],tbl_refJabatan,4,FALSE),"yr","day")-CONVERT(DATEDIF(H270,tglAcuan,"y"),"yr","day"))),(NOW()+(CONVERT(VLOOKUP(Table1[[#This Row],[JABATAN]],tbl_refJabatan,4,FALSE),"yr","day")-CONVERT(DATEDIF(H270,NOW(),"y"),"yr","day")))),"Usia Salah"),"")</f>
        <v>35122.098911689813</v>
      </c>
      <c r="T270" s="167" t="str">
        <f ca="1">IF(Table1[[#This Row],[TGL. PENSIUN ( usia )]]&lt;&gt;0,TEXT(Table1[[#This Row],[TGL. PENSIUN ( usia )]],"yyyy"),"")</f>
        <v>1996</v>
      </c>
      <c r="U270" s="166">
        <f ca="1">IF(AND(Table1[[#This Row],[TGL. PENSIUN (usia)]]&lt;&gt;"",Table1[[#This Row],[TGL. PENSIUN (usia)]]&lt;&gt;"USIA SALAH"),IF(tglAcuan&lt;&gt;0,(INT(CONVERT(VLOOKUP(Table1[[#This Row],[JABATAN]],tbl_refJabatan,4,FALSE),"yr","day")-CONVERT(DATEDIF(H270,tglAcuan,"y"),"yr","day"))),(INT(CONVERT(VLOOKUP(Table1[[#This Row],[JABATAN]],tbl_refJabatan,4,FALSE),"yr","day")-CONVERT(DATEDIF(H270,NOW(),"y"),"yr","day")))),"")</f>
        <v>-10227</v>
      </c>
      <c r="V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Row],[JABATAN]],tbl_refJabatan,6,FALSE),"yr","day")-CONVERT(DATEDIF(H270,tglAcuan,"y"),"yr","day"))),(NOW()+(CONVERT(VLOOKUP(Table1[[#This Row],[JABATAN]],tbl_refJabatan,6,FALSE),"yr","day")-CONVERT(DATEDIF(H270,NOW(),"y"),"yr","day")))),"Usia Salah"),"")</f>
        <v>27817.098911689813</v>
      </c>
      <c r="W270" s="167" t="str">
        <f ca="1">IF(Table1[[#This Row],[TGL.PENSIUN (usia)]]&lt;&gt;0,TEXT(Table1[[#This Row],[TGL.PENSIUN (usia)]],"yyyy"),"")</f>
        <v>1976</v>
      </c>
      <c r="X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Row],[JABATAN]],tbl_refJabatan,7,FALSE),"yr","day")-CONVERT(DATEDIF(M270,tglAcuan,"y"),"yr","day"))),(NOW()+(CONVERT(VLOOKUP(Table1[[#This Row],[JABATAN]],tbl_refJabatan,7,FALSE),"yr","day")-CONVERT(DATEDIF(M270,NOW(),"y"),"yr","day")))),"tgl SK salah"),"")</f>
        <v>65437.848911689813</v>
      </c>
      <c r="Y270" s="167" t="str">
        <f ca="1">IF(Table1[[#This Row],[TGL. PENSIUN (jabatan)]]&lt;&gt;0,TEXT(Table1[[#This Row],[TGL. PENSIUN (jabatan)]],"yyyy"),"")</f>
        <v>2079</v>
      </c>
      <c r="Z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Row],[JABATAN]],tbl_refJabatan,8,FALSE),"yr","day")-CONVERT(DATEDIF(H270,tglAcuan,"y"),"yr","day"))),(NOW()+(CONVERT(VLOOKUP(Table1[[#This Row],[JABATAN]],tbl_refJabatan,8,FALSE),"yr","day")-CONVERT(DATEDIF(H270,NOW(),"y"),"yr","day")))),"Usia Salah"),"")</f>
        <v>49732.098911689813</v>
      </c>
      <c r="AA270" s="167" t="str">
        <f ca="1">IF(Table1[[#This Row],[TGL.PENSIUN (usia )]]&lt;&gt;0,TEXT(Table1[[#This Row],[TGL.PENSIUN (usia )]],"yyyy"),"")</f>
        <v>2036</v>
      </c>
      <c r="AB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Row],[JABATAN]],tbl_refJabatan,9,FALSE),"yr","day")-CONVERT(DATEDIF(M270,tglAcuan,"y"),"yr","day"))),(NOW()+(CONVERT(VLOOKUP(Table1[[#This Row],[JABATAN]],tbl_refJabatan,9,FALSE),"yr","day")-CONVERT(DATEDIF(M270,NOW(),"y"),"yr","day")))),"tgl SK salah"),"")</f>
        <v>49001.598911689813</v>
      </c>
      <c r="AC270" s="167" t="str">
        <f ca="1">IF(Table1[[#This Row],[TGL. PENSIUN (jabatan )]]&lt;&gt;0,TEXT(Table1[[#This Row],[TGL. PENSIUN (jabatan )]],"yyyy"),"")</f>
        <v>2034</v>
      </c>
      <c r="AD2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1" spans="1:30" s="53" customFormat="1" ht="21.75" customHeight="1" x14ac:dyDescent="0.25">
      <c r="A271" s="43">
        <f t="shared" si="9"/>
        <v>266</v>
      </c>
      <c r="B271" s="44" t="s">
        <v>484</v>
      </c>
      <c r="C271" s="44" t="s">
        <v>535</v>
      </c>
      <c r="D271" s="45" t="s">
        <v>63</v>
      </c>
      <c r="E271" s="141" t="s">
        <v>121</v>
      </c>
      <c r="F271" s="43" t="s">
        <v>41</v>
      </c>
      <c r="G271" s="46" t="s">
        <v>42</v>
      </c>
      <c r="H271" s="47">
        <v>27675</v>
      </c>
      <c r="I271" s="45"/>
      <c r="J271" s="76"/>
      <c r="K271" s="74" t="s">
        <v>43</v>
      </c>
      <c r="L271" s="70" t="s">
        <v>568</v>
      </c>
      <c r="M271" s="80">
        <v>43424</v>
      </c>
      <c r="N271" s="52" t="str">
        <f t="shared" ca="1" si="8"/>
        <v>48 Tahun 4 Bulan 19 hari</v>
      </c>
      <c r="O2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Row],[JABATAN]],tbl_refJabatan,2,FALSE),"yr","day")-CONVERT(DATEDIF(H271,tglAcuan,"y"),"yr","day"))),(NOW()+(CONVERT(VLOOKUP(Table1[[#This Row],[JABATAN]],tbl_refJabatan,2,FALSE),"yr","day")-CONVERT(DATEDIF(H271,NOW(),"y"),"yr","day")))),"Usia Salah"),"")</f>
        <v>49732.098911689813</v>
      </c>
      <c r="Q271" s="167" t="str">
        <f ca="1">IF(Table1[[#This Row],[TGL. PENSIUN (usia)]]&lt;&gt;0,TEXT(Table1[[#This Row],[TGL. PENSIUN (usia)]],"yyyy"),"")</f>
        <v>2036</v>
      </c>
      <c r="R271" s="166">
        <f ca="1">IF(AND(Table1[[#This Row],[TGL. PENSIUN (usia)]]&lt;&gt;"",Table1[[#This Row],[TGL. PENSIUN (usia)]]&lt;&gt;"USIA SALAH"),IF(tglAcuan&lt;&gt;0,(INT(CONVERT(VLOOKUP(Table1[[#This Row],[JABATAN]],tbl_refJabatan,2,FALSE),"yr","day")-CONVERT(DATEDIF(H271,tglAcuan,"y"),"yr","day"))),(INT(CONVERT(VLOOKUP(Table1[[#This Row],[JABATAN]],tbl_refJabatan,2,FALSE),"yr","day")-CONVERT(DATEDIF(H271,NOW(),"y"),"yr","day")))),"")</f>
        <v>4383</v>
      </c>
      <c r="S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Row],[JABATAN]],tbl_refJabatan,4,FALSE),"yr","day")-CONVERT(DATEDIF(H271,tglAcuan,"y"),"yr","day"))),(NOW()+(CONVERT(VLOOKUP(Table1[[#This Row],[JABATAN]],tbl_refJabatan,4,FALSE),"yr","day")-CONVERT(DATEDIF(H271,NOW(),"y"),"yr","day")))),"Usia Salah"),"")</f>
        <v>35122.098911689813</v>
      </c>
      <c r="T271" s="167" t="str">
        <f ca="1">IF(Table1[[#This Row],[TGL. PENSIUN ( usia )]]&lt;&gt;0,TEXT(Table1[[#This Row],[TGL. PENSIUN ( usia )]],"yyyy"),"")</f>
        <v>1996</v>
      </c>
      <c r="U271" s="166">
        <f ca="1">IF(AND(Table1[[#This Row],[TGL. PENSIUN (usia)]]&lt;&gt;"",Table1[[#This Row],[TGL. PENSIUN (usia)]]&lt;&gt;"USIA SALAH"),IF(tglAcuan&lt;&gt;0,(INT(CONVERT(VLOOKUP(Table1[[#This Row],[JABATAN]],tbl_refJabatan,4,FALSE),"yr","day")-CONVERT(DATEDIF(H271,tglAcuan,"y"),"yr","day"))),(INT(CONVERT(VLOOKUP(Table1[[#This Row],[JABATAN]],tbl_refJabatan,4,FALSE),"yr","day")-CONVERT(DATEDIF(H271,NOW(),"y"),"yr","day")))),"")</f>
        <v>-10227</v>
      </c>
      <c r="V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Row],[JABATAN]],tbl_refJabatan,6,FALSE),"yr","day")-CONVERT(DATEDIF(H271,tglAcuan,"y"),"yr","day"))),(NOW()+(CONVERT(VLOOKUP(Table1[[#This Row],[JABATAN]],tbl_refJabatan,6,FALSE),"yr","day")-CONVERT(DATEDIF(H271,NOW(),"y"),"yr","day")))),"Usia Salah"),"")</f>
        <v>27817.098911689813</v>
      </c>
      <c r="W271" s="167" t="str">
        <f ca="1">IF(Table1[[#This Row],[TGL.PENSIUN (usia)]]&lt;&gt;0,TEXT(Table1[[#This Row],[TGL.PENSIUN (usia)]],"yyyy"),"")</f>
        <v>1976</v>
      </c>
      <c r="X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Row],[JABATAN]],tbl_refJabatan,7,FALSE),"yr","day")-CONVERT(DATEDIF(M271,tglAcuan,"y"),"yr","day"))),(NOW()+(CONVERT(VLOOKUP(Table1[[#This Row],[JABATAN]],tbl_refJabatan,7,FALSE),"yr","day")-CONVERT(DATEDIF(M271,NOW(),"y"),"yr","day")))),"tgl SK salah"),"")</f>
        <v>65437.848911689813</v>
      </c>
      <c r="Y271" s="167" t="str">
        <f ca="1">IF(Table1[[#This Row],[TGL. PENSIUN (jabatan)]]&lt;&gt;0,TEXT(Table1[[#This Row],[TGL. PENSIUN (jabatan)]],"yyyy"),"")</f>
        <v>2079</v>
      </c>
      <c r="Z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Row],[JABATAN]],tbl_refJabatan,8,FALSE),"yr","day")-CONVERT(DATEDIF(H271,tglAcuan,"y"),"yr","day"))),(NOW()+(CONVERT(VLOOKUP(Table1[[#This Row],[JABATAN]],tbl_refJabatan,8,FALSE),"yr","day")-CONVERT(DATEDIF(H271,NOW(),"y"),"yr","day")))),"Usia Salah"),"")</f>
        <v>49732.098911689813</v>
      </c>
      <c r="AA271" s="167" t="str">
        <f ca="1">IF(Table1[[#This Row],[TGL.PENSIUN (usia )]]&lt;&gt;0,TEXT(Table1[[#This Row],[TGL.PENSIUN (usia )]],"yyyy"),"")</f>
        <v>2036</v>
      </c>
      <c r="AB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Row],[JABATAN]],tbl_refJabatan,9,FALSE),"yr","day")-CONVERT(DATEDIF(M271,tglAcuan,"y"),"yr","day"))),(NOW()+(CONVERT(VLOOKUP(Table1[[#This Row],[JABATAN]],tbl_refJabatan,9,FALSE),"yr","day")-CONVERT(DATEDIF(M271,NOW(),"y"),"yr","day")))),"tgl SK salah"),"")</f>
        <v>49001.598911689813</v>
      </c>
      <c r="AC271" s="167" t="str">
        <f ca="1">IF(Table1[[#This Row],[TGL. PENSIUN (jabatan )]]&lt;&gt;0,TEXT(Table1[[#This Row],[TGL. PENSIUN (jabatan )]],"yyyy"),"")</f>
        <v>2034</v>
      </c>
      <c r="AD2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2" spans="1:30" s="53" customFormat="1" ht="21.75" customHeight="1" x14ac:dyDescent="0.25">
      <c r="A272" s="43">
        <f t="shared" si="9"/>
        <v>267</v>
      </c>
      <c r="B272" s="44" t="s">
        <v>484</v>
      </c>
      <c r="C272" s="44" t="s">
        <v>535</v>
      </c>
      <c r="D272" s="45" t="s">
        <v>63</v>
      </c>
      <c r="E272" s="141" t="s">
        <v>569</v>
      </c>
      <c r="F272" s="43" t="s">
        <v>41</v>
      </c>
      <c r="G272" s="46" t="s">
        <v>42</v>
      </c>
      <c r="H272" s="47">
        <v>24688</v>
      </c>
      <c r="I272" s="45"/>
      <c r="J272" s="76"/>
      <c r="K272" s="74" t="s">
        <v>43</v>
      </c>
      <c r="L272" s="70" t="s">
        <v>570</v>
      </c>
      <c r="M272" s="80">
        <v>43424</v>
      </c>
      <c r="N272" s="52" t="str">
        <f t="shared" ca="1" si="8"/>
        <v>56 Tahun 6 Bulan 23 hari</v>
      </c>
      <c r="O2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Row],[JABATAN]],tbl_refJabatan,2,FALSE),"yr","day")-CONVERT(DATEDIF(H272,tglAcuan,"y"),"yr","day"))),(NOW()+(CONVERT(VLOOKUP(Table1[[#This Row],[JABATAN]],tbl_refJabatan,2,FALSE),"yr","day")-CONVERT(DATEDIF(H272,NOW(),"y"),"yr","day")))),"Usia Salah"),"")</f>
        <v>46810.098911689813</v>
      </c>
      <c r="Q272" s="167" t="str">
        <f ca="1">IF(Table1[[#This Row],[TGL. PENSIUN (usia)]]&lt;&gt;0,TEXT(Table1[[#This Row],[TGL. PENSIUN (usia)]],"yyyy"),"")</f>
        <v>2028</v>
      </c>
      <c r="R272" s="166">
        <f ca="1">IF(AND(Table1[[#This Row],[TGL. PENSIUN (usia)]]&lt;&gt;"",Table1[[#This Row],[TGL. PENSIUN (usia)]]&lt;&gt;"USIA SALAH"),IF(tglAcuan&lt;&gt;0,(INT(CONVERT(VLOOKUP(Table1[[#This Row],[JABATAN]],tbl_refJabatan,2,FALSE),"yr","day")-CONVERT(DATEDIF(H272,tglAcuan,"y"),"yr","day"))),(INT(CONVERT(VLOOKUP(Table1[[#This Row],[JABATAN]],tbl_refJabatan,2,FALSE),"yr","day")-CONVERT(DATEDIF(H272,NOW(),"y"),"yr","day")))),"")</f>
        <v>1461</v>
      </c>
      <c r="S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Row],[JABATAN]],tbl_refJabatan,4,FALSE),"yr","day")-CONVERT(DATEDIF(H272,tglAcuan,"y"),"yr","day"))),(NOW()+(CONVERT(VLOOKUP(Table1[[#This Row],[JABATAN]],tbl_refJabatan,4,FALSE),"yr","day")-CONVERT(DATEDIF(H272,NOW(),"y"),"yr","day")))),"Usia Salah"),"")</f>
        <v>32200.098911689813</v>
      </c>
      <c r="T272" s="167" t="str">
        <f ca="1">IF(Table1[[#This Row],[TGL. PENSIUN ( usia )]]&lt;&gt;0,TEXT(Table1[[#This Row],[TGL. PENSIUN ( usia )]],"yyyy"),"")</f>
        <v>1988</v>
      </c>
      <c r="U272" s="166">
        <f ca="1">IF(AND(Table1[[#This Row],[TGL. PENSIUN (usia)]]&lt;&gt;"",Table1[[#This Row],[TGL. PENSIUN (usia)]]&lt;&gt;"USIA SALAH"),IF(tglAcuan&lt;&gt;0,(INT(CONVERT(VLOOKUP(Table1[[#This Row],[JABATAN]],tbl_refJabatan,4,FALSE),"yr","day")-CONVERT(DATEDIF(H272,tglAcuan,"y"),"yr","day"))),(INT(CONVERT(VLOOKUP(Table1[[#This Row],[JABATAN]],tbl_refJabatan,4,FALSE),"yr","day")-CONVERT(DATEDIF(H272,NOW(),"y"),"yr","day")))),"")</f>
        <v>-13149</v>
      </c>
      <c r="V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Row],[JABATAN]],tbl_refJabatan,6,FALSE),"yr","day")-CONVERT(DATEDIF(H272,tglAcuan,"y"),"yr","day"))),(NOW()+(CONVERT(VLOOKUP(Table1[[#This Row],[JABATAN]],tbl_refJabatan,6,FALSE),"yr","day")-CONVERT(DATEDIF(H272,NOW(),"y"),"yr","day")))),"Usia Salah"),"")</f>
        <v>24895.098911689813</v>
      </c>
      <c r="W272" s="167" t="str">
        <f ca="1">IF(Table1[[#This Row],[TGL.PENSIUN (usia)]]&lt;&gt;0,TEXT(Table1[[#This Row],[TGL.PENSIUN (usia)]],"yyyy"),"")</f>
        <v>1968</v>
      </c>
      <c r="X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Row],[JABATAN]],tbl_refJabatan,7,FALSE),"yr","day")-CONVERT(DATEDIF(M272,tglAcuan,"y"),"yr","day"))),(NOW()+(CONVERT(VLOOKUP(Table1[[#This Row],[JABATAN]],tbl_refJabatan,7,FALSE),"yr","day")-CONVERT(DATEDIF(M272,NOW(),"y"),"yr","day")))),"tgl SK salah"),"")</f>
        <v>65437.848911689813</v>
      </c>
      <c r="Y272" s="167" t="str">
        <f ca="1">IF(Table1[[#This Row],[TGL. PENSIUN (jabatan)]]&lt;&gt;0,TEXT(Table1[[#This Row],[TGL. PENSIUN (jabatan)]],"yyyy"),"")</f>
        <v>2079</v>
      </c>
      <c r="Z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Row],[JABATAN]],tbl_refJabatan,8,FALSE),"yr","day")-CONVERT(DATEDIF(H272,tglAcuan,"y"),"yr","day"))),(NOW()+(CONVERT(VLOOKUP(Table1[[#This Row],[JABATAN]],tbl_refJabatan,8,FALSE),"yr","day")-CONVERT(DATEDIF(H272,NOW(),"y"),"yr","day")))),"Usia Salah"),"")</f>
        <v>46810.098911689813</v>
      </c>
      <c r="AA272" s="167" t="str">
        <f ca="1">IF(Table1[[#This Row],[TGL.PENSIUN (usia )]]&lt;&gt;0,TEXT(Table1[[#This Row],[TGL.PENSIUN (usia )]],"yyyy"),"")</f>
        <v>2028</v>
      </c>
      <c r="AB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Row],[JABATAN]],tbl_refJabatan,9,FALSE),"yr","day")-CONVERT(DATEDIF(M272,tglAcuan,"y"),"yr","day"))),(NOW()+(CONVERT(VLOOKUP(Table1[[#This Row],[JABATAN]],tbl_refJabatan,9,FALSE),"yr","day")-CONVERT(DATEDIF(M272,NOW(),"y"),"yr","day")))),"tgl SK salah"),"")</f>
        <v>49001.598911689813</v>
      </c>
      <c r="AC272" s="167" t="str">
        <f ca="1">IF(Table1[[#This Row],[TGL. PENSIUN (jabatan )]]&lt;&gt;0,TEXT(Table1[[#This Row],[TGL. PENSIUN (jabatan )]],"yyyy"),"")</f>
        <v>2034</v>
      </c>
      <c r="AD2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3" spans="1:30" s="88" customFormat="1" ht="21.75" customHeight="1" x14ac:dyDescent="0.25">
      <c r="A273" s="43">
        <f t="shared" si="9"/>
        <v>268</v>
      </c>
      <c r="B273" s="44" t="s">
        <v>484</v>
      </c>
      <c r="C273" s="102" t="s">
        <v>571</v>
      </c>
      <c r="D273" s="45" t="s">
        <v>39</v>
      </c>
      <c r="E273" s="103" t="s">
        <v>572</v>
      </c>
      <c r="F273" s="43" t="s">
        <v>41</v>
      </c>
      <c r="G273" s="46" t="s">
        <v>42</v>
      </c>
      <c r="H273" s="94">
        <v>24513</v>
      </c>
      <c r="I273" s="45"/>
      <c r="J273" s="76"/>
      <c r="K273" s="74" t="s">
        <v>56</v>
      </c>
      <c r="L273" s="104" t="s">
        <v>573</v>
      </c>
      <c r="M273" s="105">
        <v>45068</v>
      </c>
      <c r="N273" s="52" t="str">
        <f t="shared" ref="N273:N310" ca="1" si="10">IFERROR(IF(H273&lt;&gt;0,IF(tglAcuan&lt;&gt;0,DATEDIF(H273,tglAcuan,"y")&amp;" Tahun "&amp;DATEDIF(H273,tglAcuan,"ym")&amp;" Bulan "&amp;DATEDIF(H273,tglAcuan,"md")&amp;" hari",DATEDIF(H273,NOW(),"y")&amp;" Tahun "&amp;DATEDIF(H273,NOW(),"ym")&amp;" Bulan "&amp;DATEDIF(H273,NOW(),"md")&amp;" hari"),"tgl lahir salah/ null"),"tgl lahir salah")</f>
        <v>57 Tahun 0 Bulan 17 hari</v>
      </c>
      <c r="O2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5 Hari </v>
      </c>
      <c r="P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Row],[JABATAN]],tbl_refJabatan,2,FALSE),"yr","day")-CONVERT(DATEDIF(H273,tglAcuan,"y"),"yr","day"))),(NOW()+(CONVERT(VLOOKUP(Table1[[#This Row],[JABATAN]],tbl_refJabatan,2,FALSE),"yr","day")-CONVERT(DATEDIF(H273,NOW(),"y"),"yr","day")))),"Usia Salah"),"")</f>
        <v>24529.848911689813</v>
      </c>
      <c r="Q273" s="167" t="str">
        <f ca="1">IF(Table1[[#This Row],[TGL. PENSIUN (usia)]]&lt;&gt;0,TEXT(Table1[[#This Row],[TGL. PENSIUN (usia)]],"yyyy"),"")</f>
        <v>1967</v>
      </c>
      <c r="R273" s="166">
        <f ca="1">IF(AND(Table1[[#This Row],[TGL. PENSIUN (usia)]]&lt;&gt;"",Table1[[#This Row],[TGL. PENSIUN (usia)]]&lt;&gt;"USIA SALAH"),IF(tglAcuan&lt;&gt;0,(INT(CONVERT(VLOOKUP(Table1[[#This Row],[JABATAN]],tbl_refJabatan,2,FALSE),"yr","day")-CONVERT(DATEDIF(H273,tglAcuan,"y"),"yr","day"))),(INT(CONVERT(VLOOKUP(Table1[[#This Row],[JABATAN]],tbl_refJabatan,2,FALSE),"yr","day")-CONVERT(DATEDIF(H273,NOW(),"y"),"yr","day")))),"")</f>
        <v>-20820</v>
      </c>
      <c r="S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Row],[JABATAN]],tbl_refJabatan,4,FALSE),"yr","day")-CONVERT(DATEDIF(H273,tglAcuan,"y"),"yr","day"))),(NOW()+(CONVERT(VLOOKUP(Table1[[#This Row],[JABATAN]],tbl_refJabatan,4,FALSE),"yr","day")-CONVERT(DATEDIF(H273,NOW(),"y"),"yr","day")))),"Usia Salah"),"")</f>
        <v>24529.848911689813</v>
      </c>
      <c r="T273" s="167" t="str">
        <f ca="1">IF(Table1[[#This Row],[TGL. PENSIUN ( usia )]]&lt;&gt;0,TEXT(Table1[[#This Row],[TGL. PENSIUN ( usia )]],"yyyy"),"")</f>
        <v>1967</v>
      </c>
      <c r="U273" s="166">
        <f ca="1">IF(AND(Table1[[#This Row],[TGL. PENSIUN (usia)]]&lt;&gt;"",Table1[[#This Row],[TGL. PENSIUN (usia)]]&lt;&gt;"USIA SALAH"),IF(tglAcuan&lt;&gt;0,(INT(CONVERT(VLOOKUP(Table1[[#This Row],[JABATAN]],tbl_refJabatan,4,FALSE),"yr","day")-CONVERT(DATEDIF(H273,tglAcuan,"y"),"yr","day"))),(INT(CONVERT(VLOOKUP(Table1[[#This Row],[JABATAN]],tbl_refJabatan,4,FALSE),"yr","day")-CONVERT(DATEDIF(H273,NOW(),"y"),"yr","day")))),"")</f>
        <v>-20820</v>
      </c>
      <c r="V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Row],[JABATAN]],tbl_refJabatan,6,FALSE),"yr","day")-CONVERT(DATEDIF(H273,tglAcuan,"y"),"yr","day"))),(NOW()+(CONVERT(VLOOKUP(Table1[[#This Row],[JABATAN]],tbl_refJabatan,6,FALSE),"yr","day")-CONVERT(DATEDIF(H273,NOW(),"y"),"yr","day")))),"Usia Salah"),"")</f>
        <v>24529.848911689813</v>
      </c>
      <c r="W273" s="167" t="str">
        <f ca="1">IF(Table1[[#This Row],[TGL.PENSIUN (usia)]]&lt;&gt;0,TEXT(Table1[[#This Row],[TGL.PENSIUN (usia)]],"yyyy"),"")</f>
        <v>1967</v>
      </c>
      <c r="X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Row],[JABATAN]],tbl_refJabatan,7,FALSE),"yr","day")-CONVERT(DATEDIF(M273,tglAcuan,"y"),"yr","day"))),(NOW()+(CONVERT(VLOOKUP(Table1[[#This Row],[JABATAN]],tbl_refJabatan,7,FALSE),"yr","day")-CONVERT(DATEDIF(M273,NOW(),"y"),"yr","day")))),"tgl SK salah"),"")</f>
        <v>45349.098911689813</v>
      </c>
      <c r="Y273" s="167" t="str">
        <f ca="1">IF(Table1[[#This Row],[TGL. PENSIUN (jabatan)]]&lt;&gt;0,TEXT(Table1[[#This Row],[TGL. PENSIUN (jabatan)]],"yyyy"),"")</f>
        <v>2024</v>
      </c>
      <c r="Z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Row],[JABATAN]],tbl_refJabatan,8,FALSE),"yr","day")-CONVERT(DATEDIF(H273,tglAcuan,"y"),"yr","day"))),(NOW()+(CONVERT(VLOOKUP(Table1[[#This Row],[JABATAN]],tbl_refJabatan,8,FALSE),"yr","day")-CONVERT(DATEDIF(H273,NOW(),"y"),"yr","day")))),"Usia Salah"),"")</f>
        <v>24529.848911689813</v>
      </c>
      <c r="AA273" s="167" t="str">
        <f ca="1">IF(Table1[[#This Row],[TGL.PENSIUN (usia )]]&lt;&gt;0,TEXT(Table1[[#This Row],[TGL.PENSIUN (usia )]],"yyyy"),"")</f>
        <v>1967</v>
      </c>
      <c r="AB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Row],[JABATAN]],tbl_refJabatan,9,FALSE),"yr","day")-CONVERT(DATEDIF(M273,tglAcuan,"y"),"yr","day"))),(NOW()+(CONVERT(VLOOKUP(Table1[[#This Row],[JABATAN]],tbl_refJabatan,9,FALSE),"yr","day")-CONVERT(DATEDIF(M273,NOW(),"y"),"yr","day")))),"tgl SK salah"),"")</f>
        <v>45349.098911689813</v>
      </c>
      <c r="AC273" s="167" t="str">
        <f ca="1">IF(Table1[[#This Row],[TGL. PENSIUN (jabatan )]]&lt;&gt;0,TEXT(Table1[[#This Row],[TGL. PENSIUN (jabatan )]],"yyyy"),"")</f>
        <v>2024</v>
      </c>
      <c r="AD2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74" spans="1:30" s="88" customFormat="1" ht="21.75" customHeight="1" x14ac:dyDescent="0.25">
      <c r="A274" s="43">
        <f t="shared" si="9"/>
        <v>269</v>
      </c>
      <c r="B274" s="44" t="s">
        <v>484</v>
      </c>
      <c r="C274" s="44" t="s">
        <v>571</v>
      </c>
      <c r="D274" s="72" t="s">
        <v>45</v>
      </c>
      <c r="E274" s="106" t="s">
        <v>574</v>
      </c>
      <c r="F274" s="43" t="s">
        <v>41</v>
      </c>
      <c r="G274" s="46" t="s">
        <v>42</v>
      </c>
      <c r="H274" s="107">
        <v>23507</v>
      </c>
      <c r="I274" s="45"/>
      <c r="J274" s="76"/>
      <c r="K274" s="74" t="s">
        <v>43</v>
      </c>
      <c r="L274" s="63" t="s">
        <v>575</v>
      </c>
      <c r="M274" s="67">
        <v>43425</v>
      </c>
      <c r="N274" s="52" t="str">
        <f t="shared" ca="1" si="10"/>
        <v>59 Tahun 9 Bulan 17 hari</v>
      </c>
      <c r="O2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Row],[JABATAN]],tbl_refJabatan,2,FALSE),"yr","day")-CONVERT(DATEDIF(H274,tglAcuan,"y"),"yr","day"))),(NOW()+(CONVERT(VLOOKUP(Table1[[#This Row],[JABATAN]],tbl_refJabatan,2,FALSE),"yr","day")-CONVERT(DATEDIF(H274,NOW(),"y"),"yr","day")))),"Usia Salah"),"")</f>
        <v>23799.348911689813</v>
      </c>
      <c r="Q274" s="167" t="str">
        <f ca="1">IF(Table1[[#This Row],[TGL. PENSIUN (usia)]]&lt;&gt;0,TEXT(Table1[[#This Row],[TGL. PENSIUN (usia)]],"yyyy"),"")</f>
        <v>1965</v>
      </c>
      <c r="R274" s="166">
        <f ca="1">IF(AND(Table1[[#This Row],[TGL. PENSIUN (usia)]]&lt;&gt;"",Table1[[#This Row],[TGL. PENSIUN (usia)]]&lt;&gt;"USIA SALAH"),IF(tglAcuan&lt;&gt;0,(INT(CONVERT(VLOOKUP(Table1[[#This Row],[JABATAN]],tbl_refJabatan,2,FALSE),"yr","day")-CONVERT(DATEDIF(H274,tglAcuan,"y"),"yr","day"))),(INT(CONVERT(VLOOKUP(Table1[[#This Row],[JABATAN]],tbl_refJabatan,2,FALSE),"yr","day")-CONVERT(DATEDIF(H274,NOW(),"y"),"yr","day")))),"")</f>
        <v>-21550</v>
      </c>
      <c r="S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Row],[JABATAN]],tbl_refJabatan,4,FALSE),"yr","day")-CONVERT(DATEDIF(H274,tglAcuan,"y"),"yr","day"))),(NOW()+(CONVERT(VLOOKUP(Table1[[#This Row],[JABATAN]],tbl_refJabatan,4,FALSE),"yr","day")-CONVERT(DATEDIF(H274,NOW(),"y"),"yr","day")))),"Usia Salah"),"")</f>
        <v>23799.348911689813</v>
      </c>
      <c r="T274" s="167" t="str">
        <f ca="1">IF(Table1[[#This Row],[TGL. PENSIUN ( usia )]]&lt;&gt;0,TEXT(Table1[[#This Row],[TGL. PENSIUN ( usia )]],"yyyy"),"")</f>
        <v>1965</v>
      </c>
      <c r="U274" s="166">
        <f ca="1">IF(AND(Table1[[#This Row],[TGL. PENSIUN (usia)]]&lt;&gt;"",Table1[[#This Row],[TGL. PENSIUN (usia)]]&lt;&gt;"USIA SALAH"),IF(tglAcuan&lt;&gt;0,(INT(CONVERT(VLOOKUP(Table1[[#This Row],[JABATAN]],tbl_refJabatan,4,FALSE),"yr","day")-CONVERT(DATEDIF(H274,tglAcuan,"y"),"yr","day"))),(INT(CONVERT(VLOOKUP(Table1[[#This Row],[JABATAN]],tbl_refJabatan,4,FALSE),"yr","day")-CONVERT(DATEDIF(H274,NOW(),"y"),"yr","day")))),"")</f>
        <v>-21550</v>
      </c>
      <c r="V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Row],[JABATAN]],tbl_refJabatan,6,FALSE),"yr","day")-CONVERT(DATEDIF(H274,tglAcuan,"y"),"yr","day"))),(NOW()+(CONVERT(VLOOKUP(Table1[[#This Row],[JABATAN]],tbl_refJabatan,6,FALSE),"yr","day")-CONVERT(DATEDIF(H274,NOW(),"y"),"yr","day")))),"Usia Salah"),"")</f>
        <v>23799.348911689813</v>
      </c>
      <c r="W274" s="167" t="str">
        <f ca="1">IF(Table1[[#This Row],[TGL.PENSIUN (usia)]]&lt;&gt;0,TEXT(Table1[[#This Row],[TGL.PENSIUN (usia)]],"yyyy"),"")</f>
        <v>1965</v>
      </c>
      <c r="X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Row],[JABATAN]],tbl_refJabatan,7,FALSE),"yr","day")-CONVERT(DATEDIF(M274,tglAcuan,"y"),"yr","day"))),(NOW()+(CONVERT(VLOOKUP(Table1[[#This Row],[JABATAN]],tbl_refJabatan,7,FALSE),"yr","day")-CONVERT(DATEDIF(M274,NOW(),"y"),"yr","day")))),"tgl SK salah"),"")</f>
        <v>43522.848911689813</v>
      </c>
      <c r="Y274" s="167" t="str">
        <f ca="1">IF(Table1[[#This Row],[TGL. PENSIUN (jabatan)]]&lt;&gt;0,TEXT(Table1[[#This Row],[TGL. PENSIUN (jabatan)]],"yyyy"),"")</f>
        <v>2019</v>
      </c>
      <c r="Z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Row],[JABATAN]],tbl_refJabatan,8,FALSE),"yr","day")-CONVERT(DATEDIF(H274,tglAcuan,"y"),"yr","day"))),(NOW()+(CONVERT(VLOOKUP(Table1[[#This Row],[JABATAN]],tbl_refJabatan,8,FALSE),"yr","day")-CONVERT(DATEDIF(H274,NOW(),"y"),"yr","day")))),"Usia Salah"),"")</f>
        <v>23799.348911689813</v>
      </c>
      <c r="AA274" s="167" t="str">
        <f ca="1">IF(Table1[[#This Row],[TGL.PENSIUN (usia )]]&lt;&gt;0,TEXT(Table1[[#This Row],[TGL.PENSIUN (usia )]],"yyyy"),"")</f>
        <v>1965</v>
      </c>
      <c r="AB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Row],[JABATAN]],tbl_refJabatan,9,FALSE),"yr","day")-CONVERT(DATEDIF(M274,tglAcuan,"y"),"yr","day"))),(NOW()+(CONVERT(VLOOKUP(Table1[[#This Row],[JABATAN]],tbl_refJabatan,9,FALSE),"yr","day")-CONVERT(DATEDIF(M274,NOW(),"y"),"yr","day")))),"tgl SK salah"),"")</f>
        <v>43522.848911689813</v>
      </c>
      <c r="AC274" s="167" t="str">
        <f ca="1">IF(Table1[[#This Row],[TGL. PENSIUN (jabatan )]]&lt;&gt;0,TEXT(Table1[[#This Row],[TGL. PENSIUN (jabatan )]],"yyyy"),"")</f>
        <v>2019</v>
      </c>
      <c r="AD2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5" spans="1:30" s="53" customFormat="1" ht="21.75" customHeight="1" x14ac:dyDescent="0.25">
      <c r="A275" s="43">
        <f t="shared" si="9"/>
        <v>270</v>
      </c>
      <c r="B275" s="44" t="s">
        <v>484</v>
      </c>
      <c r="C275" s="44" t="s">
        <v>571</v>
      </c>
      <c r="D275" s="72" t="s">
        <v>48</v>
      </c>
      <c r="E275" s="106" t="s">
        <v>576</v>
      </c>
      <c r="F275" s="43" t="s">
        <v>41</v>
      </c>
      <c r="G275" s="46" t="s">
        <v>42</v>
      </c>
      <c r="H275" s="107">
        <v>24973</v>
      </c>
      <c r="I275" s="45"/>
      <c r="J275" s="76"/>
      <c r="K275" s="74" t="s">
        <v>43</v>
      </c>
      <c r="L275" s="63" t="s">
        <v>577</v>
      </c>
      <c r="M275" s="67">
        <v>43422</v>
      </c>
      <c r="N275" s="52" t="str">
        <f t="shared" ca="1" si="10"/>
        <v>55 Tahun 9 Bulan 12 hari</v>
      </c>
      <c r="O2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9 Hari </v>
      </c>
      <c r="P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Row],[JABATAN]],tbl_refJabatan,2,FALSE),"yr","day")-CONVERT(DATEDIF(H275,tglAcuan,"y"),"yr","day"))),(NOW()+(CONVERT(VLOOKUP(Table1[[#This Row],[JABATAN]],tbl_refJabatan,2,FALSE),"yr","day")-CONVERT(DATEDIF(H275,NOW(),"y"),"yr","day")))),"Usia Salah"),"")</f>
        <v>47175.348911689813</v>
      </c>
      <c r="Q275" s="167" t="str">
        <f ca="1">IF(Table1[[#This Row],[TGL. PENSIUN (usia)]]&lt;&gt;0,TEXT(Table1[[#This Row],[TGL. PENSIUN (usia)]],"yyyy"),"")</f>
        <v>2029</v>
      </c>
      <c r="R275" s="166">
        <f ca="1">IF(AND(Table1[[#This Row],[TGL. PENSIUN (usia)]]&lt;&gt;"",Table1[[#This Row],[TGL. PENSIUN (usia)]]&lt;&gt;"USIA SALAH"),IF(tglAcuan&lt;&gt;0,(INT(CONVERT(VLOOKUP(Table1[[#This Row],[JABATAN]],tbl_refJabatan,2,FALSE),"yr","day")-CONVERT(DATEDIF(H275,tglAcuan,"y"),"yr","day"))),(INT(CONVERT(VLOOKUP(Table1[[#This Row],[JABATAN]],tbl_refJabatan,2,FALSE),"yr","day")-CONVERT(DATEDIF(H275,NOW(),"y"),"yr","day")))),"")</f>
        <v>1826</v>
      </c>
      <c r="S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Row],[JABATAN]],tbl_refJabatan,4,FALSE),"yr","day")-CONVERT(DATEDIF(H275,tglAcuan,"y"),"yr","day"))),(NOW()+(CONVERT(VLOOKUP(Table1[[#This Row],[JABATAN]],tbl_refJabatan,4,FALSE),"yr","day")-CONVERT(DATEDIF(H275,NOW(),"y"),"yr","day")))),"Usia Salah"),"")</f>
        <v>47175.348911689813</v>
      </c>
      <c r="T275" s="167" t="str">
        <f ca="1">IF(Table1[[#This Row],[TGL. PENSIUN ( usia )]]&lt;&gt;0,TEXT(Table1[[#This Row],[TGL. PENSIUN ( usia )]],"yyyy"),"")</f>
        <v>2029</v>
      </c>
      <c r="U275" s="166">
        <f ca="1">IF(AND(Table1[[#This Row],[TGL. PENSIUN (usia)]]&lt;&gt;"",Table1[[#This Row],[TGL. PENSIUN (usia)]]&lt;&gt;"USIA SALAH"),IF(tglAcuan&lt;&gt;0,(INT(CONVERT(VLOOKUP(Table1[[#This Row],[JABATAN]],tbl_refJabatan,4,FALSE),"yr","day")-CONVERT(DATEDIF(H275,tglAcuan,"y"),"yr","day"))),(INT(CONVERT(VLOOKUP(Table1[[#This Row],[JABATAN]],tbl_refJabatan,4,FALSE),"yr","day")-CONVERT(DATEDIF(H275,NOW(),"y"),"yr","day")))),"")</f>
        <v>1826</v>
      </c>
      <c r="V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Row],[JABATAN]],tbl_refJabatan,6,FALSE),"yr","day")-CONVERT(DATEDIF(H275,tglAcuan,"y"),"yr","day"))),(NOW()+(CONVERT(VLOOKUP(Table1[[#This Row],[JABATAN]],tbl_refJabatan,6,FALSE),"yr","day")-CONVERT(DATEDIF(H275,NOW(),"y"),"yr","day")))),"Usia Salah"),"")</f>
        <v>45714.348911689813</v>
      </c>
      <c r="W275" s="167" t="str">
        <f ca="1">IF(Table1[[#This Row],[TGL.PENSIUN (usia)]]&lt;&gt;0,TEXT(Table1[[#This Row],[TGL.PENSIUN (usia)]],"yyyy"),"")</f>
        <v>2025</v>
      </c>
      <c r="X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Row],[JABATAN]],tbl_refJabatan,7,FALSE),"yr","day")-CONVERT(DATEDIF(M275,tglAcuan,"y"),"yr","day"))),(NOW()+(CONVERT(VLOOKUP(Table1[[#This Row],[JABATAN]],tbl_refJabatan,7,FALSE),"yr","day")-CONVERT(DATEDIF(M275,NOW(),"y"),"yr","day")))),"tgl SK salah"),"")</f>
        <v>50827.848911689813</v>
      </c>
      <c r="Y275" s="167" t="str">
        <f ca="1">IF(Table1[[#This Row],[TGL. PENSIUN (jabatan)]]&lt;&gt;0,TEXT(Table1[[#This Row],[TGL. PENSIUN (jabatan)]],"yyyy"),"")</f>
        <v>2039</v>
      </c>
      <c r="Z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Row],[JABATAN]],tbl_refJabatan,8,FALSE),"yr","day")-CONVERT(DATEDIF(H275,tglAcuan,"y"),"yr","day"))),(NOW()+(CONVERT(VLOOKUP(Table1[[#This Row],[JABATAN]],tbl_refJabatan,8,FALSE),"yr","day")-CONVERT(DATEDIF(H275,NOW(),"y"),"yr","day")))),"Usia Salah"),"")</f>
        <v>45714.348911689813</v>
      </c>
      <c r="AA275" s="167" t="str">
        <f ca="1">IF(Table1[[#This Row],[TGL.PENSIUN (usia )]]&lt;&gt;0,TEXT(Table1[[#This Row],[TGL.PENSIUN (usia )]],"yyyy"),"")</f>
        <v>2025</v>
      </c>
      <c r="AB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Row],[JABATAN]],tbl_refJabatan,9,FALSE),"yr","day")-CONVERT(DATEDIF(M275,tglAcuan,"y"),"yr","day"))),(NOW()+(CONVERT(VLOOKUP(Table1[[#This Row],[JABATAN]],tbl_refJabatan,9,FALSE),"yr","day")-CONVERT(DATEDIF(M275,NOW(),"y"),"yr","day")))),"tgl SK salah"),"")</f>
        <v>50827.848911689813</v>
      </c>
      <c r="AC275" s="167" t="str">
        <f ca="1">IF(Table1[[#This Row],[TGL. PENSIUN (jabatan )]]&lt;&gt;0,TEXT(Table1[[#This Row],[TGL. PENSIUN (jabatan )]],"yyyy"),"")</f>
        <v>2039</v>
      </c>
      <c r="AD2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6" spans="1:30" s="53" customFormat="1" ht="21.75" customHeight="1" x14ac:dyDescent="0.25">
      <c r="A276" s="43">
        <f t="shared" si="9"/>
        <v>271</v>
      </c>
      <c r="B276" s="44" t="s">
        <v>484</v>
      </c>
      <c r="C276" s="44" t="s">
        <v>571</v>
      </c>
      <c r="D276" s="72" t="s">
        <v>52</v>
      </c>
      <c r="E276" s="106" t="s">
        <v>578</v>
      </c>
      <c r="F276" s="43" t="s">
        <v>41</v>
      </c>
      <c r="G276" s="46" t="s">
        <v>42</v>
      </c>
      <c r="H276" s="107">
        <v>34469</v>
      </c>
      <c r="I276" s="45"/>
      <c r="J276" s="76"/>
      <c r="K276" s="74" t="s">
        <v>56</v>
      </c>
      <c r="L276" s="63" t="s">
        <v>579</v>
      </c>
      <c r="M276" s="67">
        <v>44518</v>
      </c>
      <c r="N276" s="52" t="str">
        <f t="shared" ca="1" si="10"/>
        <v>29 Tahun 9 Bulan 12 hari</v>
      </c>
      <c r="O2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9 Hari </v>
      </c>
      <c r="P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Row],[JABATAN]],tbl_refJabatan,2,FALSE),"yr","day")-CONVERT(DATEDIF(H276,tglAcuan,"y"),"yr","day"))),(NOW()+(CONVERT(VLOOKUP(Table1[[#This Row],[JABATAN]],tbl_refJabatan,2,FALSE),"yr","day")-CONVERT(DATEDIF(H276,NOW(),"y"),"yr","day")))),"Usia Salah"),"")</f>
        <v>56671.848911689813</v>
      </c>
      <c r="Q276" s="167" t="str">
        <f ca="1">IF(Table1[[#This Row],[TGL. PENSIUN (usia)]]&lt;&gt;0,TEXT(Table1[[#This Row],[TGL. PENSIUN (usia)]],"yyyy"),"")</f>
        <v>2055</v>
      </c>
      <c r="R276" s="166">
        <f ca="1">IF(AND(Table1[[#This Row],[TGL. PENSIUN (usia)]]&lt;&gt;"",Table1[[#This Row],[TGL. PENSIUN (usia)]]&lt;&gt;"USIA SALAH"),IF(tglAcuan&lt;&gt;0,(INT(CONVERT(VLOOKUP(Table1[[#This Row],[JABATAN]],tbl_refJabatan,2,FALSE),"yr","day")-CONVERT(DATEDIF(H276,tglAcuan,"y"),"yr","day"))),(INT(CONVERT(VLOOKUP(Table1[[#This Row],[JABATAN]],tbl_refJabatan,2,FALSE),"yr","day")-CONVERT(DATEDIF(H276,NOW(),"y"),"yr","day")))),"")</f>
        <v>11322</v>
      </c>
      <c r="S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Row],[JABATAN]],tbl_refJabatan,4,FALSE),"yr","day")-CONVERT(DATEDIF(H276,tglAcuan,"y"),"yr","day"))),(NOW()+(CONVERT(VLOOKUP(Table1[[#This Row],[JABATAN]],tbl_refJabatan,4,FALSE),"yr","day")-CONVERT(DATEDIF(H276,NOW(),"y"),"yr","day")))),"Usia Salah"),"")</f>
        <v>56671.848911689813</v>
      </c>
      <c r="T276" s="167" t="str">
        <f ca="1">IF(Table1[[#This Row],[TGL. PENSIUN ( usia )]]&lt;&gt;0,TEXT(Table1[[#This Row],[TGL. PENSIUN ( usia )]],"yyyy"),"")</f>
        <v>2055</v>
      </c>
      <c r="U276" s="166">
        <f ca="1">IF(AND(Table1[[#This Row],[TGL. PENSIUN (usia)]]&lt;&gt;"",Table1[[#This Row],[TGL. PENSIUN (usia)]]&lt;&gt;"USIA SALAH"),IF(tglAcuan&lt;&gt;0,(INT(CONVERT(VLOOKUP(Table1[[#This Row],[JABATAN]],tbl_refJabatan,4,FALSE),"yr","day")-CONVERT(DATEDIF(H276,tglAcuan,"y"),"yr","day"))),(INT(CONVERT(VLOOKUP(Table1[[#This Row],[JABATAN]],tbl_refJabatan,4,FALSE),"yr","day")-CONVERT(DATEDIF(H276,NOW(),"y"),"yr","day")))),"")</f>
        <v>11322</v>
      </c>
      <c r="V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Row],[JABATAN]],tbl_refJabatan,6,FALSE),"yr","day")-CONVERT(DATEDIF(H276,tglAcuan,"y"),"yr","day"))),(NOW()+(CONVERT(VLOOKUP(Table1[[#This Row],[JABATAN]],tbl_refJabatan,6,FALSE),"yr","day")-CONVERT(DATEDIF(H276,NOW(),"y"),"yr","day")))),"Usia Salah"),"")</f>
        <v>55210.848911689813</v>
      </c>
      <c r="W276" s="167" t="str">
        <f ca="1">IF(Table1[[#This Row],[TGL.PENSIUN (usia)]]&lt;&gt;0,TEXT(Table1[[#This Row],[TGL.PENSIUN (usia)]],"yyyy"),"")</f>
        <v>2051</v>
      </c>
      <c r="X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Row],[JABATAN]],tbl_refJabatan,7,FALSE),"yr","day")-CONVERT(DATEDIF(M276,tglAcuan,"y"),"yr","day"))),(NOW()+(CONVERT(VLOOKUP(Table1[[#This Row],[JABATAN]],tbl_refJabatan,7,FALSE),"yr","day")-CONVERT(DATEDIF(M276,NOW(),"y"),"yr","day")))),"tgl SK salah"),"")</f>
        <v>51923.598911689813</v>
      </c>
      <c r="Y276" s="167" t="str">
        <f ca="1">IF(Table1[[#This Row],[TGL. PENSIUN (jabatan)]]&lt;&gt;0,TEXT(Table1[[#This Row],[TGL. PENSIUN (jabatan)]],"yyyy"),"")</f>
        <v>2042</v>
      </c>
      <c r="Z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Row],[JABATAN]],tbl_refJabatan,8,FALSE),"yr","day")-CONVERT(DATEDIF(H276,tglAcuan,"y"),"yr","day"))),(NOW()+(CONVERT(VLOOKUP(Table1[[#This Row],[JABATAN]],tbl_refJabatan,8,FALSE),"yr","day")-CONVERT(DATEDIF(H276,NOW(),"y"),"yr","day")))),"Usia Salah"),"")</f>
        <v>55210.848911689813</v>
      </c>
      <c r="AA276" s="167" t="str">
        <f ca="1">IF(Table1[[#This Row],[TGL.PENSIUN (usia )]]&lt;&gt;0,TEXT(Table1[[#This Row],[TGL.PENSIUN (usia )]],"yyyy"),"")</f>
        <v>2051</v>
      </c>
      <c r="AB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Row],[JABATAN]],tbl_refJabatan,9,FALSE),"yr","day")-CONVERT(DATEDIF(M276,tglAcuan,"y"),"yr","day"))),(NOW()+(CONVERT(VLOOKUP(Table1[[#This Row],[JABATAN]],tbl_refJabatan,9,FALSE),"yr","day")-CONVERT(DATEDIF(M276,NOW(),"y"),"yr","day")))),"tgl SK salah"),"")</f>
        <v>51923.598911689813</v>
      </c>
      <c r="AC276" s="167" t="str">
        <f ca="1">IF(Table1[[#This Row],[TGL. PENSIUN (jabatan )]]&lt;&gt;0,TEXT(Table1[[#This Row],[TGL. PENSIUN (jabatan )]],"yyyy"),"")</f>
        <v>2042</v>
      </c>
      <c r="AD2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7" spans="1:30" s="53" customFormat="1" ht="21.75" customHeight="1" x14ac:dyDescent="0.25">
      <c r="A277" s="43">
        <f t="shared" si="9"/>
        <v>272</v>
      </c>
      <c r="B277" s="44" t="s">
        <v>484</v>
      </c>
      <c r="C277" s="44" t="s">
        <v>571</v>
      </c>
      <c r="D277" s="72" t="s">
        <v>54</v>
      </c>
      <c r="E277" s="106" t="s">
        <v>580</v>
      </c>
      <c r="F277" s="43" t="s">
        <v>41</v>
      </c>
      <c r="G277" s="46" t="s">
        <v>42</v>
      </c>
      <c r="H277" s="107">
        <v>23593</v>
      </c>
      <c r="I277" s="45"/>
      <c r="J277" s="76"/>
      <c r="K277" s="74" t="s">
        <v>93</v>
      </c>
      <c r="L277" s="63" t="s">
        <v>581</v>
      </c>
      <c r="M277" s="67">
        <v>43422</v>
      </c>
      <c r="N277" s="52" t="str">
        <f t="shared" ca="1" si="10"/>
        <v>59 Tahun 6 Bulan 23 hari</v>
      </c>
      <c r="O2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9 Hari </v>
      </c>
      <c r="P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Row],[JABATAN]],tbl_refJabatan,2,FALSE),"yr","day")-CONVERT(DATEDIF(H277,tglAcuan,"y"),"yr","day"))),(NOW()+(CONVERT(VLOOKUP(Table1[[#This Row],[JABATAN]],tbl_refJabatan,2,FALSE),"yr","day")-CONVERT(DATEDIF(H277,NOW(),"y"),"yr","day")))),"Usia Salah"),"")</f>
        <v>45714.348911689813</v>
      </c>
      <c r="Q277" s="167" t="str">
        <f ca="1">IF(Table1[[#This Row],[TGL. PENSIUN (usia)]]&lt;&gt;0,TEXT(Table1[[#This Row],[TGL. PENSIUN (usia)]],"yyyy"),"")</f>
        <v>2025</v>
      </c>
      <c r="R277" s="166">
        <f ca="1">IF(AND(Table1[[#This Row],[TGL. PENSIUN (usia)]]&lt;&gt;"",Table1[[#This Row],[TGL. PENSIUN (usia)]]&lt;&gt;"USIA SALAH"),IF(tglAcuan&lt;&gt;0,(INT(CONVERT(VLOOKUP(Table1[[#This Row],[JABATAN]],tbl_refJabatan,2,FALSE),"yr","day")-CONVERT(DATEDIF(H277,tglAcuan,"y"),"yr","day"))),(INT(CONVERT(VLOOKUP(Table1[[#This Row],[JABATAN]],tbl_refJabatan,2,FALSE),"yr","day")-CONVERT(DATEDIF(H277,NOW(),"y"),"yr","day")))),"")</f>
        <v>365</v>
      </c>
      <c r="S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Row],[JABATAN]],tbl_refJabatan,4,FALSE),"yr","day")-CONVERT(DATEDIF(H277,tglAcuan,"y"),"yr","day"))),(NOW()+(CONVERT(VLOOKUP(Table1[[#This Row],[JABATAN]],tbl_refJabatan,4,FALSE),"yr","day")-CONVERT(DATEDIF(H277,NOW(),"y"),"yr","day")))),"Usia Salah"),"")</f>
        <v>45714.348911689813</v>
      </c>
      <c r="T277" s="167" t="str">
        <f ca="1">IF(Table1[[#This Row],[TGL. PENSIUN ( usia )]]&lt;&gt;0,TEXT(Table1[[#This Row],[TGL. PENSIUN ( usia )]],"yyyy"),"")</f>
        <v>2025</v>
      </c>
      <c r="U277" s="166">
        <f ca="1">IF(AND(Table1[[#This Row],[TGL. PENSIUN (usia)]]&lt;&gt;"",Table1[[#This Row],[TGL. PENSIUN (usia)]]&lt;&gt;"USIA SALAH"),IF(tglAcuan&lt;&gt;0,(INT(CONVERT(VLOOKUP(Table1[[#This Row],[JABATAN]],tbl_refJabatan,4,FALSE),"yr","day")-CONVERT(DATEDIF(H277,tglAcuan,"y"),"yr","day"))),(INT(CONVERT(VLOOKUP(Table1[[#This Row],[JABATAN]],tbl_refJabatan,4,FALSE),"yr","day")-CONVERT(DATEDIF(H277,NOW(),"y"),"yr","day")))),"")</f>
        <v>365</v>
      </c>
      <c r="V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Row],[JABATAN]],tbl_refJabatan,6,FALSE),"yr","day")-CONVERT(DATEDIF(H277,tglAcuan,"y"),"yr","day"))),(NOW()+(CONVERT(VLOOKUP(Table1[[#This Row],[JABATAN]],tbl_refJabatan,6,FALSE),"yr","day")-CONVERT(DATEDIF(H277,NOW(),"y"),"yr","day")))),"Usia Salah"),"")</f>
        <v>44253.348911689813</v>
      </c>
      <c r="W277" s="167" t="str">
        <f ca="1">IF(Table1[[#This Row],[TGL.PENSIUN (usia)]]&lt;&gt;0,TEXT(Table1[[#This Row],[TGL.PENSIUN (usia)]],"yyyy"),"")</f>
        <v>2021</v>
      </c>
      <c r="X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Row],[JABATAN]],tbl_refJabatan,7,FALSE),"yr","day")-CONVERT(DATEDIF(M277,tglAcuan,"y"),"yr","day"))),(NOW()+(CONVERT(VLOOKUP(Table1[[#This Row],[JABATAN]],tbl_refJabatan,7,FALSE),"yr","day")-CONVERT(DATEDIF(M277,NOW(),"y"),"yr","day")))),"tgl SK salah"),"")</f>
        <v>50827.848911689813</v>
      </c>
      <c r="Y277" s="167" t="str">
        <f ca="1">IF(Table1[[#This Row],[TGL. PENSIUN (jabatan)]]&lt;&gt;0,TEXT(Table1[[#This Row],[TGL. PENSIUN (jabatan)]],"yyyy"),"")</f>
        <v>2039</v>
      </c>
      <c r="Z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Row],[JABATAN]],tbl_refJabatan,8,FALSE),"yr","day")-CONVERT(DATEDIF(H277,tglAcuan,"y"),"yr","day"))),(NOW()+(CONVERT(VLOOKUP(Table1[[#This Row],[JABATAN]],tbl_refJabatan,8,FALSE),"yr","day")-CONVERT(DATEDIF(H277,NOW(),"y"),"yr","day")))),"Usia Salah"),"")</f>
        <v>44253.348911689813</v>
      </c>
      <c r="AA277" s="167" t="str">
        <f ca="1">IF(Table1[[#This Row],[TGL.PENSIUN (usia )]]&lt;&gt;0,TEXT(Table1[[#This Row],[TGL.PENSIUN (usia )]],"yyyy"),"")</f>
        <v>2021</v>
      </c>
      <c r="AB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Row],[JABATAN]],tbl_refJabatan,9,FALSE),"yr","day")-CONVERT(DATEDIF(M277,tglAcuan,"y"),"yr","day"))),(NOW()+(CONVERT(VLOOKUP(Table1[[#This Row],[JABATAN]],tbl_refJabatan,9,FALSE),"yr","day")-CONVERT(DATEDIF(M277,NOW(),"y"),"yr","day")))),"tgl SK salah"),"")</f>
        <v>50827.848911689813</v>
      </c>
      <c r="AC277" s="167" t="str">
        <f ca="1">IF(Table1[[#This Row],[TGL. PENSIUN (jabatan )]]&lt;&gt;0,TEXT(Table1[[#This Row],[TGL. PENSIUN (jabatan )]],"yyyy"),"")</f>
        <v>2039</v>
      </c>
      <c r="AD2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8" spans="1:30" s="53" customFormat="1" ht="21.75" customHeight="1" x14ac:dyDescent="0.25">
      <c r="A278" s="43">
        <f t="shared" si="9"/>
        <v>273</v>
      </c>
      <c r="B278" s="44" t="s">
        <v>484</v>
      </c>
      <c r="C278" s="44" t="s">
        <v>571</v>
      </c>
      <c r="D278" s="72" t="s">
        <v>57</v>
      </c>
      <c r="E278" s="106" t="s">
        <v>582</v>
      </c>
      <c r="F278" s="43" t="s">
        <v>50</v>
      </c>
      <c r="G278" s="46" t="s">
        <v>42</v>
      </c>
      <c r="H278" s="107">
        <v>32803</v>
      </c>
      <c r="I278" s="45"/>
      <c r="J278" s="76"/>
      <c r="K278" s="74" t="s">
        <v>56</v>
      </c>
      <c r="L278" s="63" t="s">
        <v>583</v>
      </c>
      <c r="M278" s="67">
        <v>43425</v>
      </c>
      <c r="N278" s="52" t="str">
        <f t="shared" ca="1" si="10"/>
        <v>34 Tahun 4 Bulan 5 hari</v>
      </c>
      <c r="O2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Row],[JABATAN]],tbl_refJabatan,2,FALSE),"yr","day")-CONVERT(DATEDIF(H278,tglAcuan,"y"),"yr","day"))),(NOW()+(CONVERT(VLOOKUP(Table1[[#This Row],[JABATAN]],tbl_refJabatan,2,FALSE),"yr","day")-CONVERT(DATEDIF(H278,NOW(),"y"),"yr","day")))),"Usia Salah"),"")</f>
        <v>54845.598911689813</v>
      </c>
      <c r="Q278" s="167" t="str">
        <f ca="1">IF(Table1[[#This Row],[TGL. PENSIUN (usia)]]&lt;&gt;0,TEXT(Table1[[#This Row],[TGL. PENSIUN (usia)]],"yyyy"),"")</f>
        <v>2050</v>
      </c>
      <c r="R278" s="166">
        <f ca="1">IF(AND(Table1[[#This Row],[TGL. PENSIUN (usia)]]&lt;&gt;"",Table1[[#This Row],[TGL. PENSIUN (usia)]]&lt;&gt;"USIA SALAH"),IF(tglAcuan&lt;&gt;0,(INT(CONVERT(VLOOKUP(Table1[[#This Row],[JABATAN]],tbl_refJabatan,2,FALSE),"yr","day")-CONVERT(DATEDIF(H278,tglAcuan,"y"),"yr","day"))),(INT(CONVERT(VLOOKUP(Table1[[#This Row],[JABATAN]],tbl_refJabatan,2,FALSE),"yr","day")-CONVERT(DATEDIF(H278,NOW(),"y"),"yr","day")))),"")</f>
        <v>9496</v>
      </c>
      <c r="S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Row],[JABATAN]],tbl_refJabatan,4,FALSE),"yr","day")-CONVERT(DATEDIF(H278,tglAcuan,"y"),"yr","day"))),(NOW()+(CONVERT(VLOOKUP(Table1[[#This Row],[JABATAN]],tbl_refJabatan,4,FALSE),"yr","day")-CONVERT(DATEDIF(H278,NOW(),"y"),"yr","day")))),"Usia Salah"),"")</f>
        <v>54845.598911689813</v>
      </c>
      <c r="T278" s="167" t="str">
        <f ca="1">IF(Table1[[#This Row],[TGL. PENSIUN ( usia )]]&lt;&gt;0,TEXT(Table1[[#This Row],[TGL. PENSIUN ( usia )]],"yyyy"),"")</f>
        <v>2050</v>
      </c>
      <c r="U278" s="166">
        <f ca="1">IF(AND(Table1[[#This Row],[TGL. PENSIUN (usia)]]&lt;&gt;"",Table1[[#This Row],[TGL. PENSIUN (usia)]]&lt;&gt;"USIA SALAH"),IF(tglAcuan&lt;&gt;0,(INT(CONVERT(VLOOKUP(Table1[[#This Row],[JABATAN]],tbl_refJabatan,4,FALSE),"yr","day")-CONVERT(DATEDIF(H278,tglAcuan,"y"),"yr","day"))),(INT(CONVERT(VLOOKUP(Table1[[#This Row],[JABATAN]],tbl_refJabatan,4,FALSE),"yr","day")-CONVERT(DATEDIF(H278,NOW(),"y"),"yr","day")))),"")</f>
        <v>9496</v>
      </c>
      <c r="V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Row],[JABATAN]],tbl_refJabatan,6,FALSE),"yr","day")-CONVERT(DATEDIF(H278,tglAcuan,"y"),"yr","day"))),(NOW()+(CONVERT(VLOOKUP(Table1[[#This Row],[JABATAN]],tbl_refJabatan,6,FALSE),"yr","day")-CONVERT(DATEDIF(H278,NOW(),"y"),"yr","day")))),"Usia Salah"),"")</f>
        <v>53384.598911689813</v>
      </c>
      <c r="W278" s="167" t="str">
        <f ca="1">IF(Table1[[#This Row],[TGL.PENSIUN (usia)]]&lt;&gt;0,TEXT(Table1[[#This Row],[TGL.PENSIUN (usia)]],"yyyy"),"")</f>
        <v>2046</v>
      </c>
      <c r="X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Row],[JABATAN]],tbl_refJabatan,7,FALSE),"yr","day")-CONVERT(DATEDIF(M278,tglAcuan,"y"),"yr","day"))),(NOW()+(CONVERT(VLOOKUP(Table1[[#This Row],[JABATAN]],tbl_refJabatan,7,FALSE),"yr","day")-CONVERT(DATEDIF(M278,NOW(),"y"),"yr","day")))),"tgl SK salah"),"")</f>
        <v>50827.848911689813</v>
      </c>
      <c r="Y278" s="167" t="str">
        <f ca="1">IF(Table1[[#This Row],[TGL. PENSIUN (jabatan)]]&lt;&gt;0,TEXT(Table1[[#This Row],[TGL. PENSIUN (jabatan)]],"yyyy"),"")</f>
        <v>2039</v>
      </c>
      <c r="Z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Row],[JABATAN]],tbl_refJabatan,8,FALSE),"yr","day")-CONVERT(DATEDIF(H278,tglAcuan,"y"),"yr","day"))),(NOW()+(CONVERT(VLOOKUP(Table1[[#This Row],[JABATAN]],tbl_refJabatan,8,FALSE),"yr","day")-CONVERT(DATEDIF(H278,NOW(),"y"),"yr","day")))),"Usia Salah"),"")</f>
        <v>53384.598911689813</v>
      </c>
      <c r="AA278" s="167" t="str">
        <f ca="1">IF(Table1[[#This Row],[TGL.PENSIUN (usia )]]&lt;&gt;0,TEXT(Table1[[#This Row],[TGL.PENSIUN (usia )]],"yyyy"),"")</f>
        <v>2046</v>
      </c>
      <c r="AB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Row],[JABATAN]],tbl_refJabatan,9,FALSE),"yr","day")-CONVERT(DATEDIF(M278,tglAcuan,"y"),"yr","day"))),(NOW()+(CONVERT(VLOOKUP(Table1[[#This Row],[JABATAN]],tbl_refJabatan,9,FALSE),"yr","day")-CONVERT(DATEDIF(M278,NOW(),"y"),"yr","day")))),"tgl SK salah"),"")</f>
        <v>50827.848911689813</v>
      </c>
      <c r="AC278" s="167" t="str">
        <f ca="1">IF(Table1[[#This Row],[TGL. PENSIUN (jabatan )]]&lt;&gt;0,TEXT(Table1[[#This Row],[TGL. PENSIUN (jabatan )]],"yyyy"),"")</f>
        <v>2039</v>
      </c>
      <c r="AD2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79" spans="1:30" s="53" customFormat="1" ht="21.75" customHeight="1" x14ac:dyDescent="0.25">
      <c r="A279" s="43">
        <f t="shared" si="9"/>
        <v>274</v>
      </c>
      <c r="B279" s="44" t="s">
        <v>484</v>
      </c>
      <c r="C279" s="44" t="s">
        <v>571</v>
      </c>
      <c r="D279" s="72" t="s">
        <v>59</v>
      </c>
      <c r="E279" s="106" t="s">
        <v>232</v>
      </c>
      <c r="F279" s="43" t="s">
        <v>41</v>
      </c>
      <c r="G279" s="46" t="s">
        <v>42</v>
      </c>
      <c r="H279" s="107">
        <v>31144</v>
      </c>
      <c r="I279" s="45"/>
      <c r="J279" s="76"/>
      <c r="K279" s="74" t="s">
        <v>43</v>
      </c>
      <c r="L279" s="63" t="s">
        <v>584</v>
      </c>
      <c r="M279" s="67">
        <v>43425</v>
      </c>
      <c r="N279" s="52" t="str">
        <f t="shared" ca="1" si="10"/>
        <v>38 Tahun 10 Bulan 20 hari</v>
      </c>
      <c r="O2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Row],[JABATAN]],tbl_refJabatan,2,FALSE),"yr","day")-CONVERT(DATEDIF(H279,tglAcuan,"y"),"yr","day"))),(NOW()+(CONVERT(VLOOKUP(Table1[[#This Row],[JABATAN]],tbl_refJabatan,2,FALSE),"yr","day")-CONVERT(DATEDIF(H279,NOW(),"y"),"yr","day")))),"Usia Salah"),"")</f>
        <v>53384.598911689813</v>
      </c>
      <c r="Q279" s="167" t="str">
        <f ca="1">IF(Table1[[#This Row],[TGL. PENSIUN (usia)]]&lt;&gt;0,TEXT(Table1[[#This Row],[TGL. PENSIUN (usia)]],"yyyy"),"")</f>
        <v>2046</v>
      </c>
      <c r="R279" s="166">
        <f ca="1">IF(AND(Table1[[#This Row],[TGL. PENSIUN (usia)]]&lt;&gt;"",Table1[[#This Row],[TGL. PENSIUN (usia)]]&lt;&gt;"USIA SALAH"),IF(tglAcuan&lt;&gt;0,(INT(CONVERT(VLOOKUP(Table1[[#This Row],[JABATAN]],tbl_refJabatan,2,FALSE),"yr","day")-CONVERT(DATEDIF(H279,tglAcuan,"y"),"yr","day"))),(INT(CONVERT(VLOOKUP(Table1[[#This Row],[JABATAN]],tbl_refJabatan,2,FALSE),"yr","day")-CONVERT(DATEDIF(H279,NOW(),"y"),"yr","day")))),"")</f>
        <v>8035</v>
      </c>
      <c r="S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Row],[JABATAN]],tbl_refJabatan,4,FALSE),"yr","day")-CONVERT(DATEDIF(H279,tglAcuan,"y"),"yr","day"))),(NOW()+(CONVERT(VLOOKUP(Table1[[#This Row],[JABATAN]],tbl_refJabatan,4,FALSE),"yr","day")-CONVERT(DATEDIF(H279,NOW(),"y"),"yr","day")))),"Usia Salah"),"")</f>
        <v>53384.598911689813</v>
      </c>
      <c r="T279" s="167" t="str">
        <f ca="1">IF(Table1[[#This Row],[TGL. PENSIUN ( usia )]]&lt;&gt;0,TEXT(Table1[[#This Row],[TGL. PENSIUN ( usia )]],"yyyy"),"")</f>
        <v>2046</v>
      </c>
      <c r="U279" s="166">
        <f ca="1">IF(AND(Table1[[#This Row],[TGL. PENSIUN (usia)]]&lt;&gt;"",Table1[[#This Row],[TGL. PENSIUN (usia)]]&lt;&gt;"USIA SALAH"),IF(tglAcuan&lt;&gt;0,(INT(CONVERT(VLOOKUP(Table1[[#This Row],[JABATAN]],tbl_refJabatan,4,FALSE),"yr","day")-CONVERT(DATEDIF(H279,tglAcuan,"y"),"yr","day"))),(INT(CONVERT(VLOOKUP(Table1[[#This Row],[JABATAN]],tbl_refJabatan,4,FALSE),"yr","day")-CONVERT(DATEDIF(H279,NOW(),"y"),"yr","day")))),"")</f>
        <v>8035</v>
      </c>
      <c r="V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Row],[JABATAN]],tbl_refJabatan,6,FALSE),"yr","day")-CONVERT(DATEDIF(H279,tglAcuan,"y"),"yr","day"))),(NOW()+(CONVERT(VLOOKUP(Table1[[#This Row],[JABATAN]],tbl_refJabatan,6,FALSE),"yr","day")-CONVERT(DATEDIF(H279,NOW(),"y"),"yr","day")))),"Usia Salah"),"")</f>
        <v>51923.598911689813</v>
      </c>
      <c r="W279" s="167" t="str">
        <f ca="1">IF(Table1[[#This Row],[TGL.PENSIUN (usia)]]&lt;&gt;0,TEXT(Table1[[#This Row],[TGL.PENSIUN (usia)]],"yyyy"),"")</f>
        <v>2042</v>
      </c>
      <c r="X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Row],[JABATAN]],tbl_refJabatan,7,FALSE),"yr","day")-CONVERT(DATEDIF(M279,tglAcuan,"y"),"yr","day"))),(NOW()+(CONVERT(VLOOKUP(Table1[[#This Row],[JABATAN]],tbl_refJabatan,7,FALSE),"yr","day")-CONVERT(DATEDIF(M279,NOW(),"y"),"yr","day")))),"tgl SK salah"),"")</f>
        <v>50827.848911689813</v>
      </c>
      <c r="Y279" s="167" t="str">
        <f ca="1">IF(Table1[[#This Row],[TGL. PENSIUN (jabatan)]]&lt;&gt;0,TEXT(Table1[[#This Row],[TGL. PENSIUN (jabatan)]],"yyyy"),"")</f>
        <v>2039</v>
      </c>
      <c r="Z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Row],[JABATAN]],tbl_refJabatan,8,FALSE),"yr","day")-CONVERT(DATEDIF(H279,tglAcuan,"y"),"yr","day"))),(NOW()+(CONVERT(VLOOKUP(Table1[[#This Row],[JABATAN]],tbl_refJabatan,8,FALSE),"yr","day")-CONVERT(DATEDIF(H279,NOW(),"y"),"yr","day")))),"Usia Salah"),"")</f>
        <v>51923.598911689813</v>
      </c>
      <c r="AA279" s="167" t="str">
        <f ca="1">IF(Table1[[#This Row],[TGL.PENSIUN (usia )]]&lt;&gt;0,TEXT(Table1[[#This Row],[TGL.PENSIUN (usia )]],"yyyy"),"")</f>
        <v>2042</v>
      </c>
      <c r="AB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Row],[JABATAN]],tbl_refJabatan,9,FALSE),"yr","day")-CONVERT(DATEDIF(M279,tglAcuan,"y"),"yr","day"))),(NOW()+(CONVERT(VLOOKUP(Table1[[#This Row],[JABATAN]],tbl_refJabatan,9,FALSE),"yr","day")-CONVERT(DATEDIF(M279,NOW(),"y"),"yr","day")))),"tgl SK salah"),"")</f>
        <v>50827.848911689813</v>
      </c>
      <c r="AC279" s="167" t="str">
        <f ca="1">IF(Table1[[#This Row],[TGL. PENSIUN (jabatan )]]&lt;&gt;0,TEXT(Table1[[#This Row],[TGL. PENSIUN (jabatan )]],"yyyy"),"")</f>
        <v>2039</v>
      </c>
      <c r="AD2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0" spans="1:30" s="53" customFormat="1" ht="21.75" customHeight="1" x14ac:dyDescent="0.25">
      <c r="A280" s="43">
        <f t="shared" si="9"/>
        <v>275</v>
      </c>
      <c r="B280" s="44" t="s">
        <v>484</v>
      </c>
      <c r="C280" s="44" t="s">
        <v>571</v>
      </c>
      <c r="D280" s="72" t="s">
        <v>61</v>
      </c>
      <c r="E280" s="106" t="s">
        <v>585</v>
      </c>
      <c r="F280" s="43" t="s">
        <v>50</v>
      </c>
      <c r="G280" s="46" t="s">
        <v>42</v>
      </c>
      <c r="H280" s="107">
        <v>35081</v>
      </c>
      <c r="I280" s="45"/>
      <c r="J280" s="76"/>
      <c r="K280" s="74" t="s">
        <v>56</v>
      </c>
      <c r="L280" s="63" t="s">
        <v>586</v>
      </c>
      <c r="M280" s="67">
        <v>44771</v>
      </c>
      <c r="N280" s="52" t="str">
        <f t="shared" ca="1" si="10"/>
        <v>28 Tahun 1 Bulan 10 hari</v>
      </c>
      <c r="O2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29 Hari </v>
      </c>
      <c r="P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Row],[JABATAN]],tbl_refJabatan,2,FALSE),"yr","day")-CONVERT(DATEDIF(H280,tglAcuan,"y"),"yr","day"))),(NOW()+(CONVERT(VLOOKUP(Table1[[#This Row],[JABATAN]],tbl_refJabatan,2,FALSE),"yr","day")-CONVERT(DATEDIF(H280,NOW(),"y"),"yr","day")))),"Usia Salah"),"")</f>
        <v>57037.098911689813</v>
      </c>
      <c r="Q280" s="167" t="str">
        <f ca="1">IF(Table1[[#This Row],[TGL. PENSIUN (usia)]]&lt;&gt;0,TEXT(Table1[[#This Row],[TGL. PENSIUN (usia)]],"yyyy"),"")</f>
        <v>2056</v>
      </c>
      <c r="R280" s="166">
        <f ca="1">IF(AND(Table1[[#This Row],[TGL. PENSIUN (usia)]]&lt;&gt;"",Table1[[#This Row],[TGL. PENSIUN (usia)]]&lt;&gt;"USIA SALAH"),IF(tglAcuan&lt;&gt;0,(INT(CONVERT(VLOOKUP(Table1[[#This Row],[JABATAN]],tbl_refJabatan,2,FALSE),"yr","day")-CONVERT(DATEDIF(H280,tglAcuan,"y"),"yr","day"))),(INT(CONVERT(VLOOKUP(Table1[[#This Row],[JABATAN]],tbl_refJabatan,2,FALSE),"yr","day")-CONVERT(DATEDIF(H280,NOW(),"y"),"yr","day")))),"")</f>
        <v>11688</v>
      </c>
      <c r="S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Row],[JABATAN]],tbl_refJabatan,4,FALSE),"yr","day")-CONVERT(DATEDIF(H280,tglAcuan,"y"),"yr","day"))),(NOW()+(CONVERT(VLOOKUP(Table1[[#This Row],[JABATAN]],tbl_refJabatan,4,FALSE),"yr","day")-CONVERT(DATEDIF(H280,NOW(),"y"),"yr","day")))),"Usia Salah"),"")</f>
        <v>57037.098911689813</v>
      </c>
      <c r="T280" s="167" t="str">
        <f ca="1">IF(Table1[[#This Row],[TGL. PENSIUN ( usia )]]&lt;&gt;0,TEXT(Table1[[#This Row],[TGL. PENSIUN ( usia )]],"yyyy"),"")</f>
        <v>2056</v>
      </c>
      <c r="U280" s="166">
        <f ca="1">IF(AND(Table1[[#This Row],[TGL. PENSIUN (usia)]]&lt;&gt;"",Table1[[#This Row],[TGL. PENSIUN (usia)]]&lt;&gt;"USIA SALAH"),IF(tglAcuan&lt;&gt;0,(INT(CONVERT(VLOOKUP(Table1[[#This Row],[JABATAN]],tbl_refJabatan,4,FALSE),"yr","day")-CONVERT(DATEDIF(H280,tglAcuan,"y"),"yr","day"))),(INT(CONVERT(VLOOKUP(Table1[[#This Row],[JABATAN]],tbl_refJabatan,4,FALSE),"yr","day")-CONVERT(DATEDIF(H280,NOW(),"y"),"yr","day")))),"")</f>
        <v>11688</v>
      </c>
      <c r="V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Row],[JABATAN]],tbl_refJabatan,6,FALSE),"yr","day")-CONVERT(DATEDIF(H280,tglAcuan,"y"),"yr","day"))),(NOW()+(CONVERT(VLOOKUP(Table1[[#This Row],[JABATAN]],tbl_refJabatan,6,FALSE),"yr","day")-CONVERT(DATEDIF(H280,NOW(),"y"),"yr","day")))),"Usia Salah"),"")</f>
        <v>55576.098911689813</v>
      </c>
      <c r="W280" s="167" t="str">
        <f ca="1">IF(Table1[[#This Row],[TGL.PENSIUN (usia)]]&lt;&gt;0,TEXT(Table1[[#This Row],[TGL.PENSIUN (usia)]],"yyyy"),"")</f>
        <v>2052</v>
      </c>
      <c r="X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Row],[JABATAN]],tbl_refJabatan,7,FALSE),"yr","day")-CONVERT(DATEDIF(M280,tglAcuan,"y"),"yr","day"))),(NOW()+(CONVERT(VLOOKUP(Table1[[#This Row],[JABATAN]],tbl_refJabatan,7,FALSE),"yr","day")-CONVERT(DATEDIF(M280,NOW(),"y"),"yr","day")))),"tgl SK salah"),"")</f>
        <v>52288.848911689813</v>
      </c>
      <c r="Y280" s="167" t="str">
        <f ca="1">IF(Table1[[#This Row],[TGL. PENSIUN (jabatan)]]&lt;&gt;0,TEXT(Table1[[#This Row],[TGL. PENSIUN (jabatan)]],"yyyy"),"")</f>
        <v>2043</v>
      </c>
      <c r="Z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Row],[JABATAN]],tbl_refJabatan,8,FALSE),"yr","day")-CONVERT(DATEDIF(H280,tglAcuan,"y"),"yr","day"))),(NOW()+(CONVERT(VLOOKUP(Table1[[#This Row],[JABATAN]],tbl_refJabatan,8,FALSE),"yr","day")-CONVERT(DATEDIF(H280,NOW(),"y"),"yr","day")))),"Usia Salah"),"")</f>
        <v>55576.098911689813</v>
      </c>
      <c r="AA280" s="167" t="str">
        <f ca="1">IF(Table1[[#This Row],[TGL.PENSIUN (usia )]]&lt;&gt;0,TEXT(Table1[[#This Row],[TGL.PENSIUN (usia )]],"yyyy"),"")</f>
        <v>2052</v>
      </c>
      <c r="AB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Row],[JABATAN]],tbl_refJabatan,9,FALSE),"yr","day")-CONVERT(DATEDIF(M280,tglAcuan,"y"),"yr","day"))),(NOW()+(CONVERT(VLOOKUP(Table1[[#This Row],[JABATAN]],tbl_refJabatan,9,FALSE),"yr","day")-CONVERT(DATEDIF(M280,NOW(),"y"),"yr","day")))),"tgl SK salah"),"")</f>
        <v>52288.848911689813</v>
      </c>
      <c r="AC280" s="167" t="str">
        <f ca="1">IF(Table1[[#This Row],[TGL. PENSIUN (jabatan )]]&lt;&gt;0,TEXT(Table1[[#This Row],[TGL. PENSIUN (jabatan )]],"yyyy"),"")</f>
        <v>2043</v>
      </c>
      <c r="AD2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1" spans="1:30" s="53" customFormat="1" ht="21.75" customHeight="1" x14ac:dyDescent="0.25">
      <c r="A281" s="43">
        <f t="shared" si="9"/>
        <v>276</v>
      </c>
      <c r="B281" s="44" t="s">
        <v>484</v>
      </c>
      <c r="C281" s="44" t="s">
        <v>571</v>
      </c>
      <c r="D281" s="45" t="s">
        <v>63</v>
      </c>
      <c r="E281" s="106" t="s">
        <v>587</v>
      </c>
      <c r="F281" s="43" t="s">
        <v>41</v>
      </c>
      <c r="G281" s="46" t="s">
        <v>42</v>
      </c>
      <c r="H281" s="107">
        <v>29715</v>
      </c>
      <c r="I281" s="45"/>
      <c r="J281" s="76"/>
      <c r="K281" s="63" t="s">
        <v>43</v>
      </c>
      <c r="L281" s="63" t="s">
        <v>588</v>
      </c>
      <c r="M281" s="67">
        <v>43422</v>
      </c>
      <c r="N281" s="52" t="str">
        <f t="shared" ca="1" si="10"/>
        <v>42 Tahun 9 Bulan 18 hari</v>
      </c>
      <c r="O2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9 Hari </v>
      </c>
      <c r="P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Row],[JABATAN]],tbl_refJabatan,2,FALSE),"yr","day")-CONVERT(DATEDIF(H281,tglAcuan,"y"),"yr","day"))),(NOW()+(CONVERT(VLOOKUP(Table1[[#This Row],[JABATAN]],tbl_refJabatan,2,FALSE),"yr","day")-CONVERT(DATEDIF(H281,NOW(),"y"),"yr","day")))),"Usia Salah"),"")</f>
        <v>51923.598911689813</v>
      </c>
      <c r="Q281" s="167" t="str">
        <f ca="1">IF(Table1[[#This Row],[TGL. PENSIUN (usia)]]&lt;&gt;0,TEXT(Table1[[#This Row],[TGL. PENSIUN (usia)]],"yyyy"),"")</f>
        <v>2042</v>
      </c>
      <c r="R281" s="166">
        <f ca="1">IF(AND(Table1[[#This Row],[TGL. PENSIUN (usia)]]&lt;&gt;"",Table1[[#This Row],[TGL. PENSIUN (usia)]]&lt;&gt;"USIA SALAH"),IF(tglAcuan&lt;&gt;0,(INT(CONVERT(VLOOKUP(Table1[[#This Row],[JABATAN]],tbl_refJabatan,2,FALSE),"yr","day")-CONVERT(DATEDIF(H281,tglAcuan,"y"),"yr","day"))),(INT(CONVERT(VLOOKUP(Table1[[#This Row],[JABATAN]],tbl_refJabatan,2,FALSE),"yr","day")-CONVERT(DATEDIF(H281,NOW(),"y"),"yr","day")))),"")</f>
        <v>6574</v>
      </c>
      <c r="S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Row],[JABATAN]],tbl_refJabatan,4,FALSE),"yr","day")-CONVERT(DATEDIF(H281,tglAcuan,"y"),"yr","day"))),(NOW()+(CONVERT(VLOOKUP(Table1[[#This Row],[JABATAN]],tbl_refJabatan,4,FALSE),"yr","day")-CONVERT(DATEDIF(H281,NOW(),"y"),"yr","day")))),"Usia Salah"),"")</f>
        <v>37313.598911689813</v>
      </c>
      <c r="T281" s="167" t="str">
        <f ca="1">IF(Table1[[#This Row],[TGL. PENSIUN ( usia )]]&lt;&gt;0,TEXT(Table1[[#This Row],[TGL. PENSIUN ( usia )]],"yyyy"),"")</f>
        <v>2002</v>
      </c>
      <c r="U281" s="166">
        <f ca="1">IF(AND(Table1[[#This Row],[TGL. PENSIUN (usia)]]&lt;&gt;"",Table1[[#This Row],[TGL. PENSIUN (usia)]]&lt;&gt;"USIA SALAH"),IF(tglAcuan&lt;&gt;0,(INT(CONVERT(VLOOKUP(Table1[[#This Row],[JABATAN]],tbl_refJabatan,4,FALSE),"yr","day")-CONVERT(DATEDIF(H281,tglAcuan,"y"),"yr","day"))),(INT(CONVERT(VLOOKUP(Table1[[#This Row],[JABATAN]],tbl_refJabatan,4,FALSE),"yr","day")-CONVERT(DATEDIF(H281,NOW(),"y"),"yr","day")))),"")</f>
        <v>-8036</v>
      </c>
      <c r="V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Row],[JABATAN]],tbl_refJabatan,6,FALSE),"yr","day")-CONVERT(DATEDIF(H281,tglAcuan,"y"),"yr","day"))),(NOW()+(CONVERT(VLOOKUP(Table1[[#This Row],[JABATAN]],tbl_refJabatan,6,FALSE),"yr","day")-CONVERT(DATEDIF(H281,NOW(),"y"),"yr","day")))),"Usia Salah"),"")</f>
        <v>30008.598911689813</v>
      </c>
      <c r="W281" s="167" t="str">
        <f ca="1">IF(Table1[[#This Row],[TGL.PENSIUN (usia)]]&lt;&gt;0,TEXT(Table1[[#This Row],[TGL.PENSIUN (usia)]],"yyyy"),"")</f>
        <v>1982</v>
      </c>
      <c r="X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Row],[JABATAN]],tbl_refJabatan,7,FALSE),"yr","day")-CONVERT(DATEDIF(M281,tglAcuan,"y"),"yr","day"))),(NOW()+(CONVERT(VLOOKUP(Table1[[#This Row],[JABATAN]],tbl_refJabatan,7,FALSE),"yr","day")-CONVERT(DATEDIF(M281,NOW(),"y"),"yr","day")))),"tgl SK salah"),"")</f>
        <v>65437.848911689813</v>
      </c>
      <c r="Y281" s="167" t="str">
        <f ca="1">IF(Table1[[#This Row],[TGL. PENSIUN (jabatan)]]&lt;&gt;0,TEXT(Table1[[#This Row],[TGL. PENSIUN (jabatan)]],"yyyy"),"")</f>
        <v>2079</v>
      </c>
      <c r="Z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Row],[JABATAN]],tbl_refJabatan,8,FALSE),"yr","day")-CONVERT(DATEDIF(H281,tglAcuan,"y"),"yr","day"))),(NOW()+(CONVERT(VLOOKUP(Table1[[#This Row],[JABATAN]],tbl_refJabatan,8,FALSE),"yr","day")-CONVERT(DATEDIF(H281,NOW(),"y"),"yr","day")))),"Usia Salah"),"")</f>
        <v>51923.598911689813</v>
      </c>
      <c r="AA281" s="167" t="str">
        <f ca="1">IF(Table1[[#This Row],[TGL.PENSIUN (usia )]]&lt;&gt;0,TEXT(Table1[[#This Row],[TGL.PENSIUN (usia )]],"yyyy"),"")</f>
        <v>2042</v>
      </c>
      <c r="AB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Row],[JABATAN]],tbl_refJabatan,9,FALSE),"yr","day")-CONVERT(DATEDIF(M281,tglAcuan,"y"),"yr","day"))),(NOW()+(CONVERT(VLOOKUP(Table1[[#This Row],[JABATAN]],tbl_refJabatan,9,FALSE),"yr","day")-CONVERT(DATEDIF(M281,NOW(),"y"),"yr","day")))),"tgl SK salah"),"")</f>
        <v>49001.598911689813</v>
      </c>
      <c r="AC281" s="167" t="str">
        <f ca="1">IF(Table1[[#This Row],[TGL. PENSIUN (jabatan )]]&lt;&gt;0,TEXT(Table1[[#This Row],[TGL. PENSIUN (jabatan )]],"yyyy"),"")</f>
        <v>2034</v>
      </c>
      <c r="AD2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2" spans="1:30" s="53" customFormat="1" ht="21.75" customHeight="1" x14ac:dyDescent="0.25">
      <c r="A282" s="43">
        <f t="shared" si="9"/>
        <v>277</v>
      </c>
      <c r="B282" s="44" t="s">
        <v>484</v>
      </c>
      <c r="C282" s="44" t="s">
        <v>571</v>
      </c>
      <c r="D282" s="45" t="s">
        <v>63</v>
      </c>
      <c r="E282" s="106" t="s">
        <v>589</v>
      </c>
      <c r="F282" s="43" t="s">
        <v>41</v>
      </c>
      <c r="G282" s="46" t="s">
        <v>42</v>
      </c>
      <c r="H282" s="107">
        <v>37110</v>
      </c>
      <c r="I282" s="45"/>
      <c r="J282" s="76"/>
      <c r="K282" s="74" t="s">
        <v>43</v>
      </c>
      <c r="L282" s="63" t="s">
        <v>590</v>
      </c>
      <c r="M282" s="67">
        <v>45289</v>
      </c>
      <c r="N282" s="52" t="str">
        <f t="shared" ca="1" si="10"/>
        <v>22 Tahun 6 Bulan 20 hari</v>
      </c>
      <c r="O2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29 Hari </v>
      </c>
      <c r="P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Row],[JABATAN]],tbl_refJabatan,2,FALSE),"yr","day")-CONVERT(DATEDIF(H282,tglAcuan,"y"),"yr","day"))),(NOW()+(CONVERT(VLOOKUP(Table1[[#This Row],[JABATAN]],tbl_refJabatan,2,FALSE),"yr","day")-CONVERT(DATEDIF(H282,NOW(),"y"),"yr","day")))),"Usia Salah"),"")</f>
        <v>59228.598911689813</v>
      </c>
      <c r="Q282" s="167" t="str">
        <f ca="1">IF(Table1[[#This Row],[TGL. PENSIUN (usia)]]&lt;&gt;0,TEXT(Table1[[#This Row],[TGL. PENSIUN (usia)]],"yyyy"),"")</f>
        <v>2062</v>
      </c>
      <c r="R282" s="166">
        <f ca="1">IF(AND(Table1[[#This Row],[TGL. PENSIUN (usia)]]&lt;&gt;"",Table1[[#This Row],[TGL. PENSIUN (usia)]]&lt;&gt;"USIA SALAH"),IF(tglAcuan&lt;&gt;0,(INT(CONVERT(VLOOKUP(Table1[[#This Row],[JABATAN]],tbl_refJabatan,2,FALSE),"yr","day")-CONVERT(DATEDIF(H282,tglAcuan,"y"),"yr","day"))),(INT(CONVERT(VLOOKUP(Table1[[#This Row],[JABATAN]],tbl_refJabatan,2,FALSE),"yr","day")-CONVERT(DATEDIF(H282,NOW(),"y"),"yr","day")))),"")</f>
        <v>13879</v>
      </c>
      <c r="S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Row],[JABATAN]],tbl_refJabatan,4,FALSE),"yr","day")-CONVERT(DATEDIF(H282,tglAcuan,"y"),"yr","day"))),(NOW()+(CONVERT(VLOOKUP(Table1[[#This Row],[JABATAN]],tbl_refJabatan,4,FALSE),"yr","day")-CONVERT(DATEDIF(H282,NOW(),"y"),"yr","day")))),"Usia Salah"),"")</f>
        <v>44618.598911689813</v>
      </c>
      <c r="T282" s="167" t="str">
        <f ca="1">IF(Table1[[#This Row],[TGL. PENSIUN ( usia )]]&lt;&gt;0,TEXT(Table1[[#This Row],[TGL. PENSIUN ( usia )]],"yyyy"),"")</f>
        <v>2022</v>
      </c>
      <c r="U282" s="166">
        <f ca="1">IF(AND(Table1[[#This Row],[TGL. PENSIUN (usia)]]&lt;&gt;"",Table1[[#This Row],[TGL. PENSIUN (usia)]]&lt;&gt;"USIA SALAH"),IF(tglAcuan&lt;&gt;0,(INT(CONVERT(VLOOKUP(Table1[[#This Row],[JABATAN]],tbl_refJabatan,4,FALSE),"yr","day")-CONVERT(DATEDIF(H282,tglAcuan,"y"),"yr","day"))),(INT(CONVERT(VLOOKUP(Table1[[#This Row],[JABATAN]],tbl_refJabatan,4,FALSE),"yr","day")-CONVERT(DATEDIF(H282,NOW(),"y"),"yr","day")))),"")</f>
        <v>-731</v>
      </c>
      <c r="V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Row],[JABATAN]],tbl_refJabatan,6,FALSE),"yr","day")-CONVERT(DATEDIF(H282,tglAcuan,"y"),"yr","day"))),(NOW()+(CONVERT(VLOOKUP(Table1[[#This Row],[JABATAN]],tbl_refJabatan,6,FALSE),"yr","day")-CONVERT(DATEDIF(H282,NOW(),"y"),"yr","day")))),"Usia Salah"),"")</f>
        <v>37313.598911689813</v>
      </c>
      <c r="W282" s="167" t="str">
        <f ca="1">IF(Table1[[#This Row],[TGL.PENSIUN (usia)]]&lt;&gt;0,TEXT(Table1[[#This Row],[TGL.PENSIUN (usia)]],"yyyy"),"")</f>
        <v>2002</v>
      </c>
      <c r="X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Row],[JABATAN]],tbl_refJabatan,7,FALSE),"yr","day")-CONVERT(DATEDIF(M282,tglAcuan,"y"),"yr","day"))),(NOW()+(CONVERT(VLOOKUP(Table1[[#This Row],[JABATAN]],tbl_refJabatan,7,FALSE),"yr","day")-CONVERT(DATEDIF(M282,NOW(),"y"),"yr","day")))),"tgl SK salah"),"")</f>
        <v>67264.098911689813</v>
      </c>
      <c r="Y282" s="167" t="str">
        <f ca="1">IF(Table1[[#This Row],[TGL. PENSIUN (jabatan)]]&lt;&gt;0,TEXT(Table1[[#This Row],[TGL. PENSIUN (jabatan)]],"yyyy"),"")</f>
        <v>2084</v>
      </c>
      <c r="Z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Row],[JABATAN]],tbl_refJabatan,8,FALSE),"yr","day")-CONVERT(DATEDIF(H282,tglAcuan,"y"),"yr","day"))),(NOW()+(CONVERT(VLOOKUP(Table1[[#This Row],[JABATAN]],tbl_refJabatan,8,FALSE),"yr","day")-CONVERT(DATEDIF(H282,NOW(),"y"),"yr","day")))),"Usia Salah"),"")</f>
        <v>59228.598911689813</v>
      </c>
      <c r="AA282" s="167" t="str">
        <f ca="1">IF(Table1[[#This Row],[TGL.PENSIUN (usia )]]&lt;&gt;0,TEXT(Table1[[#This Row],[TGL.PENSIUN (usia )]],"yyyy"),"")</f>
        <v>2062</v>
      </c>
      <c r="AB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Row],[JABATAN]],tbl_refJabatan,9,FALSE),"yr","day")-CONVERT(DATEDIF(M282,tglAcuan,"y"),"yr","day"))),(NOW()+(CONVERT(VLOOKUP(Table1[[#This Row],[JABATAN]],tbl_refJabatan,9,FALSE),"yr","day")-CONVERT(DATEDIF(M282,NOW(),"y"),"yr","day")))),"tgl SK salah"),"")</f>
        <v>50827.848911689813</v>
      </c>
      <c r="AC282" s="167" t="str">
        <f ca="1">IF(Table1[[#This Row],[TGL. PENSIUN (jabatan )]]&lt;&gt;0,TEXT(Table1[[#This Row],[TGL. PENSIUN (jabatan )]],"yyyy"),"")</f>
        <v>2039</v>
      </c>
      <c r="AD2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3" spans="1:30" s="53" customFormat="1" ht="21.75" customHeight="1" x14ac:dyDescent="0.25">
      <c r="A283" s="43">
        <f t="shared" si="9"/>
        <v>278</v>
      </c>
      <c r="B283" s="44" t="s">
        <v>484</v>
      </c>
      <c r="C283" s="44" t="s">
        <v>571</v>
      </c>
      <c r="D283" s="45" t="s">
        <v>63</v>
      </c>
      <c r="E283" s="106" t="s">
        <v>591</v>
      </c>
      <c r="F283" s="43" t="s">
        <v>41</v>
      </c>
      <c r="G283" s="46" t="s">
        <v>42</v>
      </c>
      <c r="H283" s="107">
        <v>33726</v>
      </c>
      <c r="I283" s="45"/>
      <c r="J283" s="76"/>
      <c r="K283" s="63" t="s">
        <v>43</v>
      </c>
      <c r="L283" s="63" t="s">
        <v>592</v>
      </c>
      <c r="M283" s="67">
        <v>43678</v>
      </c>
      <c r="N283" s="52" t="str">
        <f t="shared" ca="1" si="10"/>
        <v>31 Tahun 9 Bulan 25 hari</v>
      </c>
      <c r="O2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26 Hari </v>
      </c>
      <c r="P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Row],[JABATAN]],tbl_refJabatan,2,FALSE),"yr","day")-CONVERT(DATEDIF(H283,tglAcuan,"y"),"yr","day"))),(NOW()+(CONVERT(VLOOKUP(Table1[[#This Row],[JABATAN]],tbl_refJabatan,2,FALSE),"yr","day")-CONVERT(DATEDIF(H283,NOW(),"y"),"yr","day")))),"Usia Salah"),"")</f>
        <v>55941.348911689813</v>
      </c>
      <c r="Q283" s="167" t="str">
        <f ca="1">IF(Table1[[#This Row],[TGL. PENSIUN (usia)]]&lt;&gt;0,TEXT(Table1[[#This Row],[TGL. PENSIUN (usia)]],"yyyy"),"")</f>
        <v>2053</v>
      </c>
      <c r="R283" s="166">
        <f ca="1">IF(AND(Table1[[#This Row],[TGL. PENSIUN (usia)]]&lt;&gt;"",Table1[[#This Row],[TGL. PENSIUN (usia)]]&lt;&gt;"USIA SALAH"),IF(tglAcuan&lt;&gt;0,(INT(CONVERT(VLOOKUP(Table1[[#This Row],[JABATAN]],tbl_refJabatan,2,FALSE),"yr","day")-CONVERT(DATEDIF(H283,tglAcuan,"y"),"yr","day"))),(INT(CONVERT(VLOOKUP(Table1[[#This Row],[JABATAN]],tbl_refJabatan,2,FALSE),"yr","day")-CONVERT(DATEDIF(H283,NOW(),"y"),"yr","day")))),"")</f>
        <v>10592</v>
      </c>
      <c r="S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Row],[JABATAN]],tbl_refJabatan,4,FALSE),"yr","day")-CONVERT(DATEDIF(H283,tglAcuan,"y"),"yr","day"))),(NOW()+(CONVERT(VLOOKUP(Table1[[#This Row],[JABATAN]],tbl_refJabatan,4,FALSE),"yr","day")-CONVERT(DATEDIF(H283,NOW(),"y"),"yr","day")))),"Usia Salah"),"")</f>
        <v>41331.348911689813</v>
      </c>
      <c r="T283" s="167" t="str">
        <f ca="1">IF(Table1[[#This Row],[TGL. PENSIUN ( usia )]]&lt;&gt;0,TEXT(Table1[[#This Row],[TGL. PENSIUN ( usia )]],"yyyy"),"")</f>
        <v>2013</v>
      </c>
      <c r="U283" s="166">
        <f ca="1">IF(AND(Table1[[#This Row],[TGL. PENSIUN (usia)]]&lt;&gt;"",Table1[[#This Row],[TGL. PENSIUN (usia)]]&lt;&gt;"USIA SALAH"),IF(tglAcuan&lt;&gt;0,(INT(CONVERT(VLOOKUP(Table1[[#This Row],[JABATAN]],tbl_refJabatan,4,FALSE),"yr","day")-CONVERT(DATEDIF(H283,tglAcuan,"y"),"yr","day"))),(INT(CONVERT(VLOOKUP(Table1[[#This Row],[JABATAN]],tbl_refJabatan,4,FALSE),"yr","day")-CONVERT(DATEDIF(H283,NOW(),"y"),"yr","day")))),"")</f>
        <v>-4018</v>
      </c>
      <c r="V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Row],[JABATAN]],tbl_refJabatan,6,FALSE),"yr","day")-CONVERT(DATEDIF(H283,tglAcuan,"y"),"yr","day"))),(NOW()+(CONVERT(VLOOKUP(Table1[[#This Row],[JABATAN]],tbl_refJabatan,6,FALSE),"yr","day")-CONVERT(DATEDIF(H283,NOW(),"y"),"yr","day")))),"Usia Salah"),"")</f>
        <v>34026.348911689813</v>
      </c>
      <c r="W283" s="167" t="str">
        <f ca="1">IF(Table1[[#This Row],[TGL.PENSIUN (usia)]]&lt;&gt;0,TEXT(Table1[[#This Row],[TGL.PENSIUN (usia)]],"yyyy"),"")</f>
        <v>1993</v>
      </c>
      <c r="X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Row],[JABATAN]],tbl_refJabatan,7,FALSE),"yr","day")-CONVERT(DATEDIF(M283,tglAcuan,"y"),"yr","day"))),(NOW()+(CONVERT(VLOOKUP(Table1[[#This Row],[JABATAN]],tbl_refJabatan,7,FALSE),"yr","day")-CONVERT(DATEDIF(M283,NOW(),"y"),"yr","day")))),"tgl SK salah"),"")</f>
        <v>65803.098911689813</v>
      </c>
      <c r="Y283" s="167" t="str">
        <f ca="1">IF(Table1[[#This Row],[TGL. PENSIUN (jabatan)]]&lt;&gt;0,TEXT(Table1[[#This Row],[TGL. PENSIUN (jabatan)]],"yyyy"),"")</f>
        <v>2080</v>
      </c>
      <c r="Z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Row],[JABATAN]],tbl_refJabatan,8,FALSE),"yr","day")-CONVERT(DATEDIF(H283,tglAcuan,"y"),"yr","day"))),(NOW()+(CONVERT(VLOOKUP(Table1[[#This Row],[JABATAN]],tbl_refJabatan,8,FALSE),"yr","day")-CONVERT(DATEDIF(H283,NOW(),"y"),"yr","day")))),"Usia Salah"),"")</f>
        <v>55941.348911689813</v>
      </c>
      <c r="AA283" s="167" t="str">
        <f ca="1">IF(Table1[[#This Row],[TGL.PENSIUN (usia )]]&lt;&gt;0,TEXT(Table1[[#This Row],[TGL.PENSIUN (usia )]],"yyyy"),"")</f>
        <v>2053</v>
      </c>
      <c r="AB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Row],[JABATAN]],tbl_refJabatan,9,FALSE),"yr","day")-CONVERT(DATEDIF(M283,tglAcuan,"y"),"yr","day"))),(NOW()+(CONVERT(VLOOKUP(Table1[[#This Row],[JABATAN]],tbl_refJabatan,9,FALSE),"yr","day")-CONVERT(DATEDIF(M283,NOW(),"y"),"yr","day")))),"tgl SK salah"),"")</f>
        <v>49366.848911689813</v>
      </c>
      <c r="AC283" s="167" t="str">
        <f ca="1">IF(Table1[[#This Row],[TGL. PENSIUN (jabatan )]]&lt;&gt;0,TEXT(Table1[[#This Row],[TGL. PENSIUN (jabatan )]],"yyyy"),"")</f>
        <v>2035</v>
      </c>
      <c r="AD2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4" spans="1:30" s="53" customFormat="1" ht="21.75" customHeight="1" x14ac:dyDescent="0.25">
      <c r="A284" s="43">
        <f t="shared" si="9"/>
        <v>279</v>
      </c>
      <c r="B284" s="44" t="s">
        <v>484</v>
      </c>
      <c r="C284" s="44" t="s">
        <v>571</v>
      </c>
      <c r="D284" s="45" t="s">
        <v>63</v>
      </c>
      <c r="E284" s="106" t="s">
        <v>593</v>
      </c>
      <c r="F284" s="43" t="s">
        <v>41</v>
      </c>
      <c r="G284" s="46" t="s">
        <v>42</v>
      </c>
      <c r="H284" s="107">
        <v>29317</v>
      </c>
      <c r="I284" s="45"/>
      <c r="J284" s="76"/>
      <c r="K284" s="63" t="s">
        <v>93</v>
      </c>
      <c r="L284" s="63" t="s">
        <v>594</v>
      </c>
      <c r="M284" s="67">
        <v>43425</v>
      </c>
      <c r="N284" s="52" t="str">
        <f t="shared" ca="1" si="10"/>
        <v>43 Tahun 10 Bulan 21 hari</v>
      </c>
      <c r="O2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Row],[JABATAN]],tbl_refJabatan,2,FALSE),"yr","day")-CONVERT(DATEDIF(H284,tglAcuan,"y"),"yr","day"))),(NOW()+(CONVERT(VLOOKUP(Table1[[#This Row],[JABATAN]],tbl_refJabatan,2,FALSE),"yr","day")-CONVERT(DATEDIF(H284,NOW(),"y"),"yr","day")))),"Usia Salah"),"")</f>
        <v>51558.348911689813</v>
      </c>
      <c r="Q284" s="167" t="str">
        <f ca="1">IF(Table1[[#This Row],[TGL. PENSIUN (usia)]]&lt;&gt;0,TEXT(Table1[[#This Row],[TGL. PENSIUN (usia)]],"yyyy"),"")</f>
        <v>2041</v>
      </c>
      <c r="R284" s="166">
        <f ca="1">IF(AND(Table1[[#This Row],[TGL. PENSIUN (usia)]]&lt;&gt;"",Table1[[#This Row],[TGL. PENSIUN (usia)]]&lt;&gt;"USIA SALAH"),IF(tglAcuan&lt;&gt;0,(INT(CONVERT(VLOOKUP(Table1[[#This Row],[JABATAN]],tbl_refJabatan,2,FALSE),"yr","day")-CONVERT(DATEDIF(H284,tglAcuan,"y"),"yr","day"))),(INT(CONVERT(VLOOKUP(Table1[[#This Row],[JABATAN]],tbl_refJabatan,2,FALSE),"yr","day")-CONVERT(DATEDIF(H284,NOW(),"y"),"yr","day")))),"")</f>
        <v>6209</v>
      </c>
      <c r="S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Row],[JABATAN]],tbl_refJabatan,4,FALSE),"yr","day")-CONVERT(DATEDIF(H284,tglAcuan,"y"),"yr","day"))),(NOW()+(CONVERT(VLOOKUP(Table1[[#This Row],[JABATAN]],tbl_refJabatan,4,FALSE),"yr","day")-CONVERT(DATEDIF(H284,NOW(),"y"),"yr","day")))),"Usia Salah"),"")</f>
        <v>36948.348911689813</v>
      </c>
      <c r="T284" s="167" t="str">
        <f ca="1">IF(Table1[[#This Row],[TGL. PENSIUN ( usia )]]&lt;&gt;0,TEXT(Table1[[#This Row],[TGL. PENSIUN ( usia )]],"yyyy"),"")</f>
        <v>2001</v>
      </c>
      <c r="U284" s="166">
        <f ca="1">IF(AND(Table1[[#This Row],[TGL. PENSIUN (usia)]]&lt;&gt;"",Table1[[#This Row],[TGL. PENSIUN (usia)]]&lt;&gt;"USIA SALAH"),IF(tglAcuan&lt;&gt;0,(INT(CONVERT(VLOOKUP(Table1[[#This Row],[JABATAN]],tbl_refJabatan,4,FALSE),"yr","day")-CONVERT(DATEDIF(H284,tglAcuan,"y"),"yr","day"))),(INT(CONVERT(VLOOKUP(Table1[[#This Row],[JABATAN]],tbl_refJabatan,4,FALSE),"yr","day")-CONVERT(DATEDIF(H284,NOW(),"y"),"yr","day")))),"")</f>
        <v>-8401</v>
      </c>
      <c r="V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Row],[JABATAN]],tbl_refJabatan,6,FALSE),"yr","day")-CONVERT(DATEDIF(H284,tglAcuan,"y"),"yr","day"))),(NOW()+(CONVERT(VLOOKUP(Table1[[#This Row],[JABATAN]],tbl_refJabatan,6,FALSE),"yr","day")-CONVERT(DATEDIF(H284,NOW(),"y"),"yr","day")))),"Usia Salah"),"")</f>
        <v>29643.348911689813</v>
      </c>
      <c r="W284" s="167" t="str">
        <f ca="1">IF(Table1[[#This Row],[TGL.PENSIUN (usia)]]&lt;&gt;0,TEXT(Table1[[#This Row],[TGL.PENSIUN (usia)]],"yyyy"),"")</f>
        <v>1981</v>
      </c>
      <c r="X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Row],[JABATAN]],tbl_refJabatan,7,FALSE),"yr","day")-CONVERT(DATEDIF(M284,tglAcuan,"y"),"yr","day"))),(NOW()+(CONVERT(VLOOKUP(Table1[[#This Row],[JABATAN]],tbl_refJabatan,7,FALSE),"yr","day")-CONVERT(DATEDIF(M284,NOW(),"y"),"yr","day")))),"tgl SK salah"),"")</f>
        <v>65437.848911689813</v>
      </c>
      <c r="Y284" s="167" t="str">
        <f ca="1">IF(Table1[[#This Row],[TGL. PENSIUN (jabatan)]]&lt;&gt;0,TEXT(Table1[[#This Row],[TGL. PENSIUN (jabatan)]],"yyyy"),"")</f>
        <v>2079</v>
      </c>
      <c r="Z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Row],[JABATAN]],tbl_refJabatan,8,FALSE),"yr","day")-CONVERT(DATEDIF(H284,tglAcuan,"y"),"yr","day"))),(NOW()+(CONVERT(VLOOKUP(Table1[[#This Row],[JABATAN]],tbl_refJabatan,8,FALSE),"yr","day")-CONVERT(DATEDIF(H284,NOW(),"y"),"yr","day")))),"Usia Salah"),"")</f>
        <v>51558.348911689813</v>
      </c>
      <c r="AA284" s="167" t="str">
        <f ca="1">IF(Table1[[#This Row],[TGL.PENSIUN (usia )]]&lt;&gt;0,TEXT(Table1[[#This Row],[TGL.PENSIUN (usia )]],"yyyy"),"")</f>
        <v>2041</v>
      </c>
      <c r="AB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Row],[JABATAN]],tbl_refJabatan,9,FALSE),"yr","day")-CONVERT(DATEDIF(M284,tglAcuan,"y"),"yr","day"))),(NOW()+(CONVERT(VLOOKUP(Table1[[#This Row],[JABATAN]],tbl_refJabatan,9,FALSE),"yr","day")-CONVERT(DATEDIF(M284,NOW(),"y"),"yr","day")))),"tgl SK salah"),"")</f>
        <v>49001.598911689813</v>
      </c>
      <c r="AC284" s="167" t="str">
        <f ca="1">IF(Table1[[#This Row],[TGL. PENSIUN (jabatan )]]&lt;&gt;0,TEXT(Table1[[#This Row],[TGL. PENSIUN (jabatan )]],"yyyy"),"")</f>
        <v>2034</v>
      </c>
      <c r="AD2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5" spans="1:30" s="53" customFormat="1" ht="21.75" customHeight="1" x14ac:dyDescent="0.25">
      <c r="A285" s="43">
        <f t="shared" si="9"/>
        <v>280</v>
      </c>
      <c r="B285" s="44" t="s">
        <v>484</v>
      </c>
      <c r="C285" s="44" t="s">
        <v>571</v>
      </c>
      <c r="D285" s="45" t="s">
        <v>63</v>
      </c>
      <c r="E285" s="106" t="s">
        <v>595</v>
      </c>
      <c r="F285" s="43" t="s">
        <v>50</v>
      </c>
      <c r="G285" s="46" t="s">
        <v>42</v>
      </c>
      <c r="H285" s="107">
        <v>29672</v>
      </c>
      <c r="I285" s="45"/>
      <c r="J285" s="76"/>
      <c r="K285" s="63" t="s">
        <v>43</v>
      </c>
      <c r="L285" s="63" t="s">
        <v>596</v>
      </c>
      <c r="M285" s="67">
        <v>43425</v>
      </c>
      <c r="N285" s="52" t="str">
        <f t="shared" ca="1" si="10"/>
        <v>42 Tahun 11 Bulan 0 hari</v>
      </c>
      <c r="O2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Row],[JABATAN]],tbl_refJabatan,2,FALSE),"yr","day")-CONVERT(DATEDIF(H285,tglAcuan,"y"),"yr","day"))),(NOW()+(CONVERT(VLOOKUP(Table1[[#This Row],[JABATAN]],tbl_refJabatan,2,FALSE),"yr","day")-CONVERT(DATEDIF(H285,NOW(),"y"),"yr","day")))),"Usia Salah"),"")</f>
        <v>51923.598911689813</v>
      </c>
      <c r="Q285" s="167" t="str">
        <f ca="1">IF(Table1[[#This Row],[TGL. PENSIUN (usia)]]&lt;&gt;0,TEXT(Table1[[#This Row],[TGL. PENSIUN (usia)]],"yyyy"),"")</f>
        <v>2042</v>
      </c>
      <c r="R285" s="166">
        <f ca="1">IF(AND(Table1[[#This Row],[TGL. PENSIUN (usia)]]&lt;&gt;"",Table1[[#This Row],[TGL. PENSIUN (usia)]]&lt;&gt;"USIA SALAH"),IF(tglAcuan&lt;&gt;0,(INT(CONVERT(VLOOKUP(Table1[[#This Row],[JABATAN]],tbl_refJabatan,2,FALSE),"yr","day")-CONVERT(DATEDIF(H285,tglAcuan,"y"),"yr","day"))),(INT(CONVERT(VLOOKUP(Table1[[#This Row],[JABATAN]],tbl_refJabatan,2,FALSE),"yr","day")-CONVERT(DATEDIF(H285,NOW(),"y"),"yr","day")))),"")</f>
        <v>6574</v>
      </c>
      <c r="S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Row],[JABATAN]],tbl_refJabatan,4,FALSE),"yr","day")-CONVERT(DATEDIF(H285,tglAcuan,"y"),"yr","day"))),(NOW()+(CONVERT(VLOOKUP(Table1[[#This Row],[JABATAN]],tbl_refJabatan,4,FALSE),"yr","day")-CONVERT(DATEDIF(H285,NOW(),"y"),"yr","day")))),"Usia Salah"),"")</f>
        <v>37313.598911689813</v>
      </c>
      <c r="T285" s="167" t="str">
        <f ca="1">IF(Table1[[#This Row],[TGL. PENSIUN ( usia )]]&lt;&gt;0,TEXT(Table1[[#This Row],[TGL. PENSIUN ( usia )]],"yyyy"),"")</f>
        <v>2002</v>
      </c>
      <c r="U285" s="166">
        <f ca="1">IF(AND(Table1[[#This Row],[TGL. PENSIUN (usia)]]&lt;&gt;"",Table1[[#This Row],[TGL. PENSIUN (usia)]]&lt;&gt;"USIA SALAH"),IF(tglAcuan&lt;&gt;0,(INT(CONVERT(VLOOKUP(Table1[[#This Row],[JABATAN]],tbl_refJabatan,4,FALSE),"yr","day")-CONVERT(DATEDIF(H285,tglAcuan,"y"),"yr","day"))),(INT(CONVERT(VLOOKUP(Table1[[#This Row],[JABATAN]],tbl_refJabatan,4,FALSE),"yr","day")-CONVERT(DATEDIF(H285,NOW(),"y"),"yr","day")))),"")</f>
        <v>-8036</v>
      </c>
      <c r="V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Row],[JABATAN]],tbl_refJabatan,6,FALSE),"yr","day")-CONVERT(DATEDIF(H285,tglAcuan,"y"),"yr","day"))),(NOW()+(CONVERT(VLOOKUP(Table1[[#This Row],[JABATAN]],tbl_refJabatan,6,FALSE),"yr","day")-CONVERT(DATEDIF(H285,NOW(),"y"),"yr","day")))),"Usia Salah"),"")</f>
        <v>30008.598911689813</v>
      </c>
      <c r="W285" s="167" t="str">
        <f ca="1">IF(Table1[[#This Row],[TGL.PENSIUN (usia)]]&lt;&gt;0,TEXT(Table1[[#This Row],[TGL.PENSIUN (usia)]],"yyyy"),"")</f>
        <v>1982</v>
      </c>
      <c r="X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Row],[JABATAN]],tbl_refJabatan,7,FALSE),"yr","day")-CONVERT(DATEDIF(M285,tglAcuan,"y"),"yr","day"))),(NOW()+(CONVERT(VLOOKUP(Table1[[#This Row],[JABATAN]],tbl_refJabatan,7,FALSE),"yr","day")-CONVERT(DATEDIF(M285,NOW(),"y"),"yr","day")))),"tgl SK salah"),"")</f>
        <v>65437.848911689813</v>
      </c>
      <c r="Y285" s="167" t="str">
        <f ca="1">IF(Table1[[#This Row],[TGL. PENSIUN (jabatan)]]&lt;&gt;0,TEXT(Table1[[#This Row],[TGL. PENSIUN (jabatan)]],"yyyy"),"")</f>
        <v>2079</v>
      </c>
      <c r="Z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Row],[JABATAN]],tbl_refJabatan,8,FALSE),"yr","day")-CONVERT(DATEDIF(H285,tglAcuan,"y"),"yr","day"))),(NOW()+(CONVERT(VLOOKUP(Table1[[#This Row],[JABATAN]],tbl_refJabatan,8,FALSE),"yr","day")-CONVERT(DATEDIF(H285,NOW(),"y"),"yr","day")))),"Usia Salah"),"")</f>
        <v>51923.598911689813</v>
      </c>
      <c r="AA285" s="167" t="str">
        <f ca="1">IF(Table1[[#This Row],[TGL.PENSIUN (usia )]]&lt;&gt;0,TEXT(Table1[[#This Row],[TGL.PENSIUN (usia )]],"yyyy"),"")</f>
        <v>2042</v>
      </c>
      <c r="AB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Row],[JABATAN]],tbl_refJabatan,9,FALSE),"yr","day")-CONVERT(DATEDIF(M285,tglAcuan,"y"),"yr","day"))),(NOW()+(CONVERT(VLOOKUP(Table1[[#This Row],[JABATAN]],tbl_refJabatan,9,FALSE),"yr","day")-CONVERT(DATEDIF(M285,NOW(),"y"),"yr","day")))),"tgl SK salah"),"")</f>
        <v>49001.598911689813</v>
      </c>
      <c r="AC285" s="167" t="str">
        <f ca="1">IF(Table1[[#This Row],[TGL. PENSIUN (jabatan )]]&lt;&gt;0,TEXT(Table1[[#This Row],[TGL. PENSIUN (jabatan )]],"yyyy"),"")</f>
        <v>2034</v>
      </c>
      <c r="AD2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6" spans="1:30" s="53" customFormat="1" ht="21.75" customHeight="1" x14ac:dyDescent="0.25">
      <c r="A286" s="43">
        <f t="shared" si="9"/>
        <v>281</v>
      </c>
      <c r="B286" s="44" t="s">
        <v>484</v>
      </c>
      <c r="C286" s="44" t="s">
        <v>571</v>
      </c>
      <c r="D286" s="45" t="s">
        <v>63</v>
      </c>
      <c r="E286" s="106" t="s">
        <v>597</v>
      </c>
      <c r="F286" s="43" t="s">
        <v>41</v>
      </c>
      <c r="G286" s="46" t="s">
        <v>42</v>
      </c>
      <c r="H286" s="107">
        <v>27700</v>
      </c>
      <c r="I286" s="45"/>
      <c r="J286" s="76"/>
      <c r="K286" s="63" t="s">
        <v>43</v>
      </c>
      <c r="L286" s="63" t="s">
        <v>594</v>
      </c>
      <c r="M286" s="67">
        <v>43425</v>
      </c>
      <c r="N286" s="52" t="str">
        <f t="shared" ca="1" si="10"/>
        <v>48 Tahun 3 Bulan 25 hari</v>
      </c>
      <c r="O2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Row],[JABATAN]],tbl_refJabatan,2,FALSE),"yr","day")-CONVERT(DATEDIF(H286,tglAcuan,"y"),"yr","day"))),(NOW()+(CONVERT(VLOOKUP(Table1[[#This Row],[JABATAN]],tbl_refJabatan,2,FALSE),"yr","day")-CONVERT(DATEDIF(H286,NOW(),"y"),"yr","day")))),"Usia Salah"),"")</f>
        <v>49732.098911689813</v>
      </c>
      <c r="Q286" s="167" t="str">
        <f ca="1">IF(Table1[[#This Row],[TGL. PENSIUN (usia)]]&lt;&gt;0,TEXT(Table1[[#This Row],[TGL. PENSIUN (usia)]],"yyyy"),"")</f>
        <v>2036</v>
      </c>
      <c r="R286" s="166">
        <f ca="1">IF(AND(Table1[[#This Row],[TGL. PENSIUN (usia)]]&lt;&gt;"",Table1[[#This Row],[TGL. PENSIUN (usia)]]&lt;&gt;"USIA SALAH"),IF(tglAcuan&lt;&gt;0,(INT(CONVERT(VLOOKUP(Table1[[#This Row],[JABATAN]],tbl_refJabatan,2,FALSE),"yr","day")-CONVERT(DATEDIF(H286,tglAcuan,"y"),"yr","day"))),(INT(CONVERT(VLOOKUP(Table1[[#This Row],[JABATAN]],tbl_refJabatan,2,FALSE),"yr","day")-CONVERT(DATEDIF(H286,NOW(),"y"),"yr","day")))),"")</f>
        <v>4383</v>
      </c>
      <c r="S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Row],[JABATAN]],tbl_refJabatan,4,FALSE),"yr","day")-CONVERT(DATEDIF(H286,tglAcuan,"y"),"yr","day"))),(NOW()+(CONVERT(VLOOKUP(Table1[[#This Row],[JABATAN]],tbl_refJabatan,4,FALSE),"yr","day")-CONVERT(DATEDIF(H286,NOW(),"y"),"yr","day")))),"Usia Salah"),"")</f>
        <v>35122.098911689813</v>
      </c>
      <c r="T286" s="167" t="str">
        <f ca="1">IF(Table1[[#This Row],[TGL. PENSIUN ( usia )]]&lt;&gt;0,TEXT(Table1[[#This Row],[TGL. PENSIUN ( usia )]],"yyyy"),"")</f>
        <v>1996</v>
      </c>
      <c r="U286" s="166">
        <f ca="1">IF(AND(Table1[[#This Row],[TGL. PENSIUN (usia)]]&lt;&gt;"",Table1[[#This Row],[TGL. PENSIUN (usia)]]&lt;&gt;"USIA SALAH"),IF(tglAcuan&lt;&gt;0,(INT(CONVERT(VLOOKUP(Table1[[#This Row],[JABATAN]],tbl_refJabatan,4,FALSE),"yr","day")-CONVERT(DATEDIF(H286,tglAcuan,"y"),"yr","day"))),(INT(CONVERT(VLOOKUP(Table1[[#This Row],[JABATAN]],tbl_refJabatan,4,FALSE),"yr","day")-CONVERT(DATEDIF(H286,NOW(),"y"),"yr","day")))),"")</f>
        <v>-10227</v>
      </c>
      <c r="V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Row],[JABATAN]],tbl_refJabatan,6,FALSE),"yr","day")-CONVERT(DATEDIF(H286,tglAcuan,"y"),"yr","day"))),(NOW()+(CONVERT(VLOOKUP(Table1[[#This Row],[JABATAN]],tbl_refJabatan,6,FALSE),"yr","day")-CONVERT(DATEDIF(H286,NOW(),"y"),"yr","day")))),"Usia Salah"),"")</f>
        <v>27817.098911689813</v>
      </c>
      <c r="W286" s="167" t="str">
        <f ca="1">IF(Table1[[#This Row],[TGL.PENSIUN (usia)]]&lt;&gt;0,TEXT(Table1[[#This Row],[TGL.PENSIUN (usia)]],"yyyy"),"")</f>
        <v>1976</v>
      </c>
      <c r="X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Row],[JABATAN]],tbl_refJabatan,7,FALSE),"yr","day")-CONVERT(DATEDIF(M286,tglAcuan,"y"),"yr","day"))),(NOW()+(CONVERT(VLOOKUP(Table1[[#This Row],[JABATAN]],tbl_refJabatan,7,FALSE),"yr","day")-CONVERT(DATEDIF(M286,NOW(),"y"),"yr","day")))),"tgl SK salah"),"")</f>
        <v>65437.848911689813</v>
      </c>
      <c r="Y286" s="167" t="str">
        <f ca="1">IF(Table1[[#This Row],[TGL. PENSIUN (jabatan)]]&lt;&gt;0,TEXT(Table1[[#This Row],[TGL. PENSIUN (jabatan)]],"yyyy"),"")</f>
        <v>2079</v>
      </c>
      <c r="Z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Row],[JABATAN]],tbl_refJabatan,8,FALSE),"yr","day")-CONVERT(DATEDIF(H286,tglAcuan,"y"),"yr","day"))),(NOW()+(CONVERT(VLOOKUP(Table1[[#This Row],[JABATAN]],tbl_refJabatan,8,FALSE),"yr","day")-CONVERT(DATEDIF(H286,NOW(),"y"),"yr","day")))),"Usia Salah"),"")</f>
        <v>49732.098911689813</v>
      </c>
      <c r="AA286" s="167" t="str">
        <f ca="1">IF(Table1[[#This Row],[TGL.PENSIUN (usia )]]&lt;&gt;0,TEXT(Table1[[#This Row],[TGL.PENSIUN (usia )]],"yyyy"),"")</f>
        <v>2036</v>
      </c>
      <c r="AB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Row],[JABATAN]],tbl_refJabatan,9,FALSE),"yr","day")-CONVERT(DATEDIF(M286,tglAcuan,"y"),"yr","day"))),(NOW()+(CONVERT(VLOOKUP(Table1[[#This Row],[JABATAN]],tbl_refJabatan,9,FALSE),"yr","day")-CONVERT(DATEDIF(M286,NOW(),"y"),"yr","day")))),"tgl SK salah"),"")</f>
        <v>49001.598911689813</v>
      </c>
      <c r="AC286" s="167" t="str">
        <f ca="1">IF(Table1[[#This Row],[TGL. PENSIUN (jabatan )]]&lt;&gt;0,TEXT(Table1[[#This Row],[TGL. PENSIUN (jabatan )]],"yyyy"),"")</f>
        <v>2034</v>
      </c>
      <c r="AD2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7" spans="1:30" s="53" customFormat="1" ht="21.75" customHeight="1" x14ac:dyDescent="0.25">
      <c r="A287" s="43">
        <f t="shared" si="9"/>
        <v>282</v>
      </c>
      <c r="B287" s="44" t="s">
        <v>484</v>
      </c>
      <c r="C287" s="44" t="s">
        <v>571</v>
      </c>
      <c r="D287" s="45" t="s">
        <v>63</v>
      </c>
      <c r="E287" s="106" t="s">
        <v>598</v>
      </c>
      <c r="F287" s="43" t="s">
        <v>41</v>
      </c>
      <c r="G287" s="46" t="s">
        <v>42</v>
      </c>
      <c r="H287" s="107">
        <v>25237</v>
      </c>
      <c r="I287" s="45"/>
      <c r="J287" s="76"/>
      <c r="K287" s="63" t="s">
        <v>93</v>
      </c>
      <c r="L287" s="63" t="s">
        <v>599</v>
      </c>
      <c r="M287" s="67">
        <v>43425</v>
      </c>
      <c r="N287" s="52" t="str">
        <f t="shared" ca="1" si="10"/>
        <v>55 Tahun 0 Bulan 24 hari</v>
      </c>
      <c r="O2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6 Hari </v>
      </c>
      <c r="P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Row],[JABATAN]],tbl_refJabatan,2,FALSE),"yr","day")-CONVERT(DATEDIF(H287,tglAcuan,"y"),"yr","day"))),(NOW()+(CONVERT(VLOOKUP(Table1[[#This Row],[JABATAN]],tbl_refJabatan,2,FALSE),"yr","day")-CONVERT(DATEDIF(H287,NOW(),"y"),"yr","day")))),"Usia Salah"),"")</f>
        <v>47175.348911689813</v>
      </c>
      <c r="Q287" s="167" t="str">
        <f ca="1">IF(Table1[[#This Row],[TGL. PENSIUN (usia)]]&lt;&gt;0,TEXT(Table1[[#This Row],[TGL. PENSIUN (usia)]],"yyyy"),"")</f>
        <v>2029</v>
      </c>
      <c r="R287" s="166">
        <f ca="1">IF(AND(Table1[[#This Row],[TGL. PENSIUN (usia)]]&lt;&gt;"",Table1[[#This Row],[TGL. PENSIUN (usia)]]&lt;&gt;"USIA SALAH"),IF(tglAcuan&lt;&gt;0,(INT(CONVERT(VLOOKUP(Table1[[#This Row],[JABATAN]],tbl_refJabatan,2,FALSE),"yr","day")-CONVERT(DATEDIF(H287,tglAcuan,"y"),"yr","day"))),(INT(CONVERT(VLOOKUP(Table1[[#This Row],[JABATAN]],tbl_refJabatan,2,FALSE),"yr","day")-CONVERT(DATEDIF(H287,NOW(),"y"),"yr","day")))),"")</f>
        <v>1826</v>
      </c>
      <c r="S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Row],[JABATAN]],tbl_refJabatan,4,FALSE),"yr","day")-CONVERT(DATEDIF(H287,tglAcuan,"y"),"yr","day"))),(NOW()+(CONVERT(VLOOKUP(Table1[[#This Row],[JABATAN]],tbl_refJabatan,4,FALSE),"yr","day")-CONVERT(DATEDIF(H287,NOW(),"y"),"yr","day")))),"Usia Salah"),"")</f>
        <v>32565.348911689813</v>
      </c>
      <c r="T287" s="167" t="str">
        <f ca="1">IF(Table1[[#This Row],[TGL. PENSIUN ( usia )]]&lt;&gt;0,TEXT(Table1[[#This Row],[TGL. PENSIUN ( usia )]],"yyyy"),"")</f>
        <v>1989</v>
      </c>
      <c r="U287" s="166">
        <f ca="1">IF(AND(Table1[[#This Row],[TGL. PENSIUN (usia)]]&lt;&gt;"",Table1[[#This Row],[TGL. PENSIUN (usia)]]&lt;&gt;"USIA SALAH"),IF(tglAcuan&lt;&gt;0,(INT(CONVERT(VLOOKUP(Table1[[#This Row],[JABATAN]],tbl_refJabatan,4,FALSE),"yr","day")-CONVERT(DATEDIF(H287,tglAcuan,"y"),"yr","day"))),(INT(CONVERT(VLOOKUP(Table1[[#This Row],[JABATAN]],tbl_refJabatan,4,FALSE),"yr","day")-CONVERT(DATEDIF(H287,NOW(),"y"),"yr","day")))),"")</f>
        <v>-12784</v>
      </c>
      <c r="V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Row],[JABATAN]],tbl_refJabatan,6,FALSE),"yr","day")-CONVERT(DATEDIF(H287,tglAcuan,"y"),"yr","day"))),(NOW()+(CONVERT(VLOOKUP(Table1[[#This Row],[JABATAN]],tbl_refJabatan,6,FALSE),"yr","day")-CONVERT(DATEDIF(H287,NOW(),"y"),"yr","day")))),"Usia Salah"),"")</f>
        <v>25260.348911689813</v>
      </c>
      <c r="W287" s="167" t="str">
        <f ca="1">IF(Table1[[#This Row],[TGL.PENSIUN (usia)]]&lt;&gt;0,TEXT(Table1[[#This Row],[TGL.PENSIUN (usia)]],"yyyy"),"")</f>
        <v>1969</v>
      </c>
      <c r="X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Row],[JABATAN]],tbl_refJabatan,7,FALSE),"yr","day")-CONVERT(DATEDIF(M287,tglAcuan,"y"),"yr","day"))),(NOW()+(CONVERT(VLOOKUP(Table1[[#This Row],[JABATAN]],tbl_refJabatan,7,FALSE),"yr","day")-CONVERT(DATEDIF(M287,NOW(),"y"),"yr","day")))),"tgl SK salah"),"")</f>
        <v>65437.848911689813</v>
      </c>
      <c r="Y287" s="167" t="str">
        <f ca="1">IF(Table1[[#This Row],[TGL. PENSIUN (jabatan)]]&lt;&gt;0,TEXT(Table1[[#This Row],[TGL. PENSIUN (jabatan)]],"yyyy"),"")</f>
        <v>2079</v>
      </c>
      <c r="Z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Row],[JABATAN]],tbl_refJabatan,8,FALSE),"yr","day")-CONVERT(DATEDIF(H287,tglAcuan,"y"),"yr","day"))),(NOW()+(CONVERT(VLOOKUP(Table1[[#This Row],[JABATAN]],tbl_refJabatan,8,FALSE),"yr","day")-CONVERT(DATEDIF(H287,NOW(),"y"),"yr","day")))),"Usia Salah"),"")</f>
        <v>47175.348911689813</v>
      </c>
      <c r="AA287" s="167" t="str">
        <f ca="1">IF(Table1[[#This Row],[TGL.PENSIUN (usia )]]&lt;&gt;0,TEXT(Table1[[#This Row],[TGL.PENSIUN (usia )]],"yyyy"),"")</f>
        <v>2029</v>
      </c>
      <c r="AB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Row],[JABATAN]],tbl_refJabatan,9,FALSE),"yr","day")-CONVERT(DATEDIF(M287,tglAcuan,"y"),"yr","day"))),(NOW()+(CONVERT(VLOOKUP(Table1[[#This Row],[JABATAN]],tbl_refJabatan,9,FALSE),"yr","day")-CONVERT(DATEDIF(M287,NOW(),"y"),"yr","day")))),"tgl SK salah"),"")</f>
        <v>49001.598911689813</v>
      </c>
      <c r="AC287" s="167" t="str">
        <f ca="1">IF(Table1[[#This Row],[TGL. PENSIUN (jabatan )]]&lt;&gt;0,TEXT(Table1[[#This Row],[TGL. PENSIUN (jabatan )]],"yyyy"),"")</f>
        <v>2034</v>
      </c>
      <c r="AD2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8" spans="1:30" s="53" customFormat="1" ht="21.75" customHeight="1" x14ac:dyDescent="0.25">
      <c r="A288" s="43">
        <f t="shared" si="9"/>
        <v>283</v>
      </c>
      <c r="B288" s="44" t="s">
        <v>484</v>
      </c>
      <c r="C288" s="44" t="s">
        <v>600</v>
      </c>
      <c r="D288" s="45" t="s">
        <v>39</v>
      </c>
      <c r="E288" s="141" t="s">
        <v>601</v>
      </c>
      <c r="F288" s="43" t="s">
        <v>41</v>
      </c>
      <c r="G288" s="46" t="s">
        <v>42</v>
      </c>
      <c r="H288" s="67">
        <v>31638</v>
      </c>
      <c r="I288" s="45"/>
      <c r="J288" s="76"/>
      <c r="K288" s="74" t="s">
        <v>56</v>
      </c>
      <c r="L288" s="69" t="s">
        <v>602</v>
      </c>
      <c r="M288" s="67">
        <v>43812</v>
      </c>
      <c r="N288" s="52" t="str">
        <f t="shared" ca="1" si="10"/>
        <v>37 Tahun 6 Bulan 13 hari</v>
      </c>
      <c r="O2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Row],[JABATAN]],tbl_refJabatan,2,FALSE),"yr","day")-CONVERT(DATEDIF(H288,tglAcuan,"y"),"yr","day"))),(NOW()+(CONVERT(VLOOKUP(Table1[[#This Row],[JABATAN]],tbl_refJabatan,2,FALSE),"yr","day")-CONVERT(DATEDIF(H288,NOW(),"y"),"yr","day")))),"Usia Salah"),"")</f>
        <v>31834.848911689813</v>
      </c>
      <c r="Q288" s="167" t="str">
        <f ca="1">IF(Table1[[#This Row],[TGL. PENSIUN (usia)]]&lt;&gt;0,TEXT(Table1[[#This Row],[TGL. PENSIUN (usia)]],"yyyy"),"")</f>
        <v>1987</v>
      </c>
      <c r="R288" s="166">
        <f ca="1">IF(AND(Table1[[#This Row],[TGL. PENSIUN (usia)]]&lt;&gt;"",Table1[[#This Row],[TGL. PENSIUN (usia)]]&lt;&gt;"USIA SALAH"),IF(tglAcuan&lt;&gt;0,(INT(CONVERT(VLOOKUP(Table1[[#This Row],[JABATAN]],tbl_refJabatan,2,FALSE),"yr","day")-CONVERT(DATEDIF(H288,tglAcuan,"y"),"yr","day"))),(INT(CONVERT(VLOOKUP(Table1[[#This Row],[JABATAN]],tbl_refJabatan,2,FALSE),"yr","day")-CONVERT(DATEDIF(H288,NOW(),"y"),"yr","day")))),"")</f>
        <v>-13515</v>
      </c>
      <c r="S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Row],[JABATAN]],tbl_refJabatan,4,FALSE),"yr","day")-CONVERT(DATEDIF(H288,tglAcuan,"y"),"yr","day"))),(NOW()+(CONVERT(VLOOKUP(Table1[[#This Row],[JABATAN]],tbl_refJabatan,4,FALSE),"yr","day")-CONVERT(DATEDIF(H288,NOW(),"y"),"yr","day")))),"Usia Salah"),"")</f>
        <v>31834.848911689813</v>
      </c>
      <c r="T288" s="167" t="str">
        <f ca="1">IF(Table1[[#This Row],[TGL. PENSIUN ( usia )]]&lt;&gt;0,TEXT(Table1[[#This Row],[TGL. PENSIUN ( usia )]],"yyyy"),"")</f>
        <v>1987</v>
      </c>
      <c r="U288" s="166">
        <f ca="1">IF(AND(Table1[[#This Row],[TGL. PENSIUN (usia)]]&lt;&gt;"",Table1[[#This Row],[TGL. PENSIUN (usia)]]&lt;&gt;"USIA SALAH"),IF(tglAcuan&lt;&gt;0,(INT(CONVERT(VLOOKUP(Table1[[#This Row],[JABATAN]],tbl_refJabatan,4,FALSE),"yr","day")-CONVERT(DATEDIF(H288,tglAcuan,"y"),"yr","day"))),(INT(CONVERT(VLOOKUP(Table1[[#This Row],[JABATAN]],tbl_refJabatan,4,FALSE),"yr","day")-CONVERT(DATEDIF(H288,NOW(),"y"),"yr","day")))),"")</f>
        <v>-13515</v>
      </c>
      <c r="V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Row],[JABATAN]],tbl_refJabatan,6,FALSE),"yr","day")-CONVERT(DATEDIF(H288,tglAcuan,"y"),"yr","day"))),(NOW()+(CONVERT(VLOOKUP(Table1[[#This Row],[JABATAN]],tbl_refJabatan,6,FALSE),"yr","day")-CONVERT(DATEDIF(H288,NOW(),"y"),"yr","day")))),"Usia Salah"),"")</f>
        <v>31834.848911689813</v>
      </c>
      <c r="W288" s="167" t="str">
        <f ca="1">IF(Table1[[#This Row],[TGL.PENSIUN (usia)]]&lt;&gt;0,TEXT(Table1[[#This Row],[TGL.PENSIUN (usia)]],"yyyy"),"")</f>
        <v>1987</v>
      </c>
      <c r="X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Row],[JABATAN]],tbl_refJabatan,7,FALSE),"yr","day")-CONVERT(DATEDIF(M288,tglAcuan,"y"),"yr","day"))),(NOW()+(CONVERT(VLOOKUP(Table1[[#This Row],[JABATAN]],tbl_refJabatan,7,FALSE),"yr","day")-CONVERT(DATEDIF(M288,NOW(),"y"),"yr","day")))),"tgl SK salah"),"")</f>
        <v>43888.098911689813</v>
      </c>
      <c r="Y288" s="167" t="str">
        <f ca="1">IF(Table1[[#This Row],[TGL. PENSIUN (jabatan)]]&lt;&gt;0,TEXT(Table1[[#This Row],[TGL. PENSIUN (jabatan)]],"yyyy"),"")</f>
        <v>2020</v>
      </c>
      <c r="Z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Row],[JABATAN]],tbl_refJabatan,8,FALSE),"yr","day")-CONVERT(DATEDIF(H288,tglAcuan,"y"),"yr","day"))),(NOW()+(CONVERT(VLOOKUP(Table1[[#This Row],[JABATAN]],tbl_refJabatan,8,FALSE),"yr","day")-CONVERT(DATEDIF(H288,NOW(),"y"),"yr","day")))),"Usia Salah"),"")</f>
        <v>31834.848911689813</v>
      </c>
      <c r="AA288" s="167" t="str">
        <f ca="1">IF(Table1[[#This Row],[TGL.PENSIUN (usia )]]&lt;&gt;0,TEXT(Table1[[#This Row],[TGL.PENSIUN (usia )]],"yyyy"),"")</f>
        <v>1987</v>
      </c>
      <c r="AB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Row],[JABATAN]],tbl_refJabatan,9,FALSE),"yr","day")-CONVERT(DATEDIF(M288,tglAcuan,"y"),"yr","day"))),(NOW()+(CONVERT(VLOOKUP(Table1[[#This Row],[JABATAN]],tbl_refJabatan,9,FALSE),"yr","day")-CONVERT(DATEDIF(M288,NOW(),"y"),"yr","day")))),"tgl SK salah"),"")</f>
        <v>43888.098911689813</v>
      </c>
      <c r="AC288" s="167" t="str">
        <f ca="1">IF(Table1[[#This Row],[TGL. PENSIUN (jabatan )]]&lt;&gt;0,TEXT(Table1[[#This Row],[TGL. PENSIUN (jabatan )]],"yyyy"),"")</f>
        <v>2020</v>
      </c>
      <c r="AD2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89" spans="1:30" s="53" customFormat="1" ht="21.75" customHeight="1" x14ac:dyDescent="0.25">
      <c r="A289" s="43">
        <f t="shared" si="9"/>
        <v>284</v>
      </c>
      <c r="B289" s="44" t="s">
        <v>484</v>
      </c>
      <c r="C289" s="44" t="s">
        <v>600</v>
      </c>
      <c r="D289" s="72" t="s">
        <v>45</v>
      </c>
      <c r="E289" s="141" t="s">
        <v>603</v>
      </c>
      <c r="F289" s="43" t="s">
        <v>41</v>
      </c>
      <c r="G289" s="46" t="s">
        <v>42</v>
      </c>
      <c r="H289" s="67">
        <v>28290</v>
      </c>
      <c r="I289" s="45"/>
      <c r="J289" s="76"/>
      <c r="K289" s="74" t="s">
        <v>56</v>
      </c>
      <c r="L289" s="69" t="s">
        <v>604</v>
      </c>
      <c r="M289" s="67">
        <v>43395</v>
      </c>
      <c r="N289" s="52" t="str">
        <f t="shared" ca="1" si="10"/>
        <v>46 Tahun 8 Bulan 13 hari</v>
      </c>
      <c r="O2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Row],[JABATAN]],tbl_refJabatan,2,FALSE),"yr","day")-CONVERT(DATEDIF(H289,tglAcuan,"y"),"yr","day"))),(NOW()+(CONVERT(VLOOKUP(Table1[[#This Row],[JABATAN]],tbl_refJabatan,2,FALSE),"yr","day")-CONVERT(DATEDIF(H289,NOW(),"y"),"yr","day")))),"Usia Salah"),"")</f>
        <v>28547.598911689813</v>
      </c>
      <c r="Q289" s="167" t="str">
        <f ca="1">IF(Table1[[#This Row],[TGL. PENSIUN (usia)]]&lt;&gt;0,TEXT(Table1[[#This Row],[TGL. PENSIUN (usia)]],"yyyy"),"")</f>
        <v>1978</v>
      </c>
      <c r="R289" s="166">
        <f ca="1">IF(AND(Table1[[#This Row],[TGL. PENSIUN (usia)]]&lt;&gt;"",Table1[[#This Row],[TGL. PENSIUN (usia)]]&lt;&gt;"USIA SALAH"),IF(tglAcuan&lt;&gt;0,(INT(CONVERT(VLOOKUP(Table1[[#This Row],[JABATAN]],tbl_refJabatan,2,FALSE),"yr","day")-CONVERT(DATEDIF(H289,tglAcuan,"y"),"yr","day"))),(INT(CONVERT(VLOOKUP(Table1[[#This Row],[JABATAN]],tbl_refJabatan,2,FALSE),"yr","day")-CONVERT(DATEDIF(H289,NOW(),"y"),"yr","day")))),"")</f>
        <v>-16802</v>
      </c>
      <c r="S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Row],[JABATAN]],tbl_refJabatan,4,FALSE),"yr","day")-CONVERT(DATEDIF(H289,tglAcuan,"y"),"yr","day"))),(NOW()+(CONVERT(VLOOKUP(Table1[[#This Row],[JABATAN]],tbl_refJabatan,4,FALSE),"yr","day")-CONVERT(DATEDIF(H289,NOW(),"y"),"yr","day")))),"Usia Salah"),"")</f>
        <v>28547.598911689813</v>
      </c>
      <c r="T289" s="167" t="str">
        <f ca="1">IF(Table1[[#This Row],[TGL. PENSIUN ( usia )]]&lt;&gt;0,TEXT(Table1[[#This Row],[TGL. PENSIUN ( usia )]],"yyyy"),"")</f>
        <v>1978</v>
      </c>
      <c r="U289" s="166">
        <f ca="1">IF(AND(Table1[[#This Row],[TGL. PENSIUN (usia)]]&lt;&gt;"",Table1[[#This Row],[TGL. PENSIUN (usia)]]&lt;&gt;"USIA SALAH"),IF(tglAcuan&lt;&gt;0,(INT(CONVERT(VLOOKUP(Table1[[#This Row],[JABATAN]],tbl_refJabatan,4,FALSE),"yr","day")-CONVERT(DATEDIF(H289,tglAcuan,"y"),"yr","day"))),(INT(CONVERT(VLOOKUP(Table1[[#This Row],[JABATAN]],tbl_refJabatan,4,FALSE),"yr","day")-CONVERT(DATEDIF(H289,NOW(),"y"),"yr","day")))),"")</f>
        <v>-16802</v>
      </c>
      <c r="V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Row],[JABATAN]],tbl_refJabatan,6,FALSE),"yr","day")-CONVERT(DATEDIF(H289,tglAcuan,"y"),"yr","day"))),(NOW()+(CONVERT(VLOOKUP(Table1[[#This Row],[JABATAN]],tbl_refJabatan,6,FALSE),"yr","day")-CONVERT(DATEDIF(H289,NOW(),"y"),"yr","day")))),"Usia Salah"),"")</f>
        <v>28547.598911689813</v>
      </c>
      <c r="W289" s="167" t="str">
        <f ca="1">IF(Table1[[#This Row],[TGL.PENSIUN (usia)]]&lt;&gt;0,TEXT(Table1[[#This Row],[TGL.PENSIUN (usia)]],"yyyy"),"")</f>
        <v>1978</v>
      </c>
      <c r="X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Row],[JABATAN]],tbl_refJabatan,7,FALSE),"yr","day")-CONVERT(DATEDIF(M289,tglAcuan,"y"),"yr","day"))),(NOW()+(CONVERT(VLOOKUP(Table1[[#This Row],[JABATAN]],tbl_refJabatan,7,FALSE),"yr","day")-CONVERT(DATEDIF(M289,NOW(),"y"),"yr","day")))),"tgl SK salah"),"")</f>
        <v>43522.848911689813</v>
      </c>
      <c r="Y289" s="167" t="str">
        <f ca="1">IF(Table1[[#This Row],[TGL. PENSIUN (jabatan)]]&lt;&gt;0,TEXT(Table1[[#This Row],[TGL. PENSIUN (jabatan)]],"yyyy"),"")</f>
        <v>2019</v>
      </c>
      <c r="Z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Row],[JABATAN]],tbl_refJabatan,8,FALSE),"yr","day")-CONVERT(DATEDIF(H289,tglAcuan,"y"),"yr","day"))),(NOW()+(CONVERT(VLOOKUP(Table1[[#This Row],[JABATAN]],tbl_refJabatan,8,FALSE),"yr","day")-CONVERT(DATEDIF(H289,NOW(),"y"),"yr","day")))),"Usia Salah"),"")</f>
        <v>28547.598911689813</v>
      </c>
      <c r="AA289" s="167" t="str">
        <f ca="1">IF(Table1[[#This Row],[TGL.PENSIUN (usia )]]&lt;&gt;0,TEXT(Table1[[#This Row],[TGL.PENSIUN (usia )]],"yyyy"),"")</f>
        <v>1978</v>
      </c>
      <c r="AB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Row],[JABATAN]],tbl_refJabatan,9,FALSE),"yr","day")-CONVERT(DATEDIF(M289,tglAcuan,"y"),"yr","day"))),(NOW()+(CONVERT(VLOOKUP(Table1[[#This Row],[JABATAN]],tbl_refJabatan,9,FALSE),"yr","day")-CONVERT(DATEDIF(M289,NOW(),"y"),"yr","day")))),"tgl SK salah"),"")</f>
        <v>43522.848911689813</v>
      </c>
      <c r="AC289" s="167" t="str">
        <f ca="1">IF(Table1[[#This Row],[TGL. PENSIUN (jabatan )]]&lt;&gt;0,TEXT(Table1[[#This Row],[TGL. PENSIUN (jabatan )]],"yyyy"),"")</f>
        <v>2019</v>
      </c>
      <c r="AD2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0" spans="1:30" s="53" customFormat="1" ht="21.75" customHeight="1" x14ac:dyDescent="0.25">
      <c r="A290" s="43">
        <f t="shared" si="9"/>
        <v>285</v>
      </c>
      <c r="B290" s="44" t="s">
        <v>484</v>
      </c>
      <c r="C290" s="44" t="s">
        <v>600</v>
      </c>
      <c r="D290" s="72" t="s">
        <v>48</v>
      </c>
      <c r="E290" s="59" t="s">
        <v>94</v>
      </c>
      <c r="F290" s="43" t="s">
        <v>41</v>
      </c>
      <c r="G290" s="46" t="s">
        <v>42</v>
      </c>
      <c r="H290" s="67">
        <v>23502</v>
      </c>
      <c r="I290" s="45"/>
      <c r="J290" s="76"/>
      <c r="K290" s="63" t="s">
        <v>93</v>
      </c>
      <c r="L290" s="69" t="s">
        <v>605</v>
      </c>
      <c r="M290" s="67">
        <v>43395</v>
      </c>
      <c r="N290" s="52" t="str">
        <f t="shared" ca="1" si="10"/>
        <v>59 Tahun 9 Bulan 22 hari</v>
      </c>
      <c r="O2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Row],[JABATAN]],tbl_refJabatan,2,FALSE),"yr","day")-CONVERT(DATEDIF(H290,tglAcuan,"y"),"yr","day"))),(NOW()+(CONVERT(VLOOKUP(Table1[[#This Row],[JABATAN]],tbl_refJabatan,2,FALSE),"yr","day")-CONVERT(DATEDIF(H290,NOW(),"y"),"yr","day")))),"Usia Salah"),"")</f>
        <v>45714.348911689813</v>
      </c>
      <c r="Q290" s="167" t="str">
        <f ca="1">IF(Table1[[#This Row],[TGL. PENSIUN (usia)]]&lt;&gt;0,TEXT(Table1[[#This Row],[TGL. PENSIUN (usia)]],"yyyy"),"")</f>
        <v>2025</v>
      </c>
      <c r="R290" s="166">
        <f ca="1">IF(AND(Table1[[#This Row],[TGL. PENSIUN (usia)]]&lt;&gt;"",Table1[[#This Row],[TGL. PENSIUN (usia)]]&lt;&gt;"USIA SALAH"),IF(tglAcuan&lt;&gt;0,(INT(CONVERT(VLOOKUP(Table1[[#This Row],[JABATAN]],tbl_refJabatan,2,FALSE),"yr","day")-CONVERT(DATEDIF(H290,tglAcuan,"y"),"yr","day"))),(INT(CONVERT(VLOOKUP(Table1[[#This Row],[JABATAN]],tbl_refJabatan,2,FALSE),"yr","day")-CONVERT(DATEDIF(H290,NOW(),"y"),"yr","day")))),"")</f>
        <v>365</v>
      </c>
      <c r="S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Row],[JABATAN]],tbl_refJabatan,4,FALSE),"yr","day")-CONVERT(DATEDIF(H290,tglAcuan,"y"),"yr","day"))),(NOW()+(CONVERT(VLOOKUP(Table1[[#This Row],[JABATAN]],tbl_refJabatan,4,FALSE),"yr","day")-CONVERT(DATEDIF(H290,NOW(),"y"),"yr","day")))),"Usia Salah"),"")</f>
        <v>45714.348911689813</v>
      </c>
      <c r="T290" s="167" t="str">
        <f ca="1">IF(Table1[[#This Row],[TGL. PENSIUN ( usia )]]&lt;&gt;0,TEXT(Table1[[#This Row],[TGL. PENSIUN ( usia )]],"yyyy"),"")</f>
        <v>2025</v>
      </c>
      <c r="U290" s="166">
        <f ca="1">IF(AND(Table1[[#This Row],[TGL. PENSIUN (usia)]]&lt;&gt;"",Table1[[#This Row],[TGL. PENSIUN (usia)]]&lt;&gt;"USIA SALAH"),IF(tglAcuan&lt;&gt;0,(INT(CONVERT(VLOOKUP(Table1[[#This Row],[JABATAN]],tbl_refJabatan,4,FALSE),"yr","day")-CONVERT(DATEDIF(H290,tglAcuan,"y"),"yr","day"))),(INT(CONVERT(VLOOKUP(Table1[[#This Row],[JABATAN]],tbl_refJabatan,4,FALSE),"yr","day")-CONVERT(DATEDIF(H290,NOW(),"y"),"yr","day")))),"")</f>
        <v>365</v>
      </c>
      <c r="V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Row],[JABATAN]],tbl_refJabatan,6,FALSE),"yr","day")-CONVERT(DATEDIF(H290,tglAcuan,"y"),"yr","day"))),(NOW()+(CONVERT(VLOOKUP(Table1[[#This Row],[JABATAN]],tbl_refJabatan,6,FALSE),"yr","day")-CONVERT(DATEDIF(H290,NOW(),"y"),"yr","day")))),"Usia Salah"),"")</f>
        <v>44253.348911689813</v>
      </c>
      <c r="W290" s="167" t="str">
        <f ca="1">IF(Table1[[#This Row],[TGL.PENSIUN (usia)]]&lt;&gt;0,TEXT(Table1[[#This Row],[TGL.PENSIUN (usia)]],"yyyy"),"")</f>
        <v>2021</v>
      </c>
      <c r="X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Row],[JABATAN]],tbl_refJabatan,7,FALSE),"yr","day")-CONVERT(DATEDIF(M290,tglAcuan,"y"),"yr","day"))),(NOW()+(CONVERT(VLOOKUP(Table1[[#This Row],[JABATAN]],tbl_refJabatan,7,FALSE),"yr","day")-CONVERT(DATEDIF(M290,NOW(),"y"),"yr","day")))),"tgl SK salah"),"")</f>
        <v>50827.848911689813</v>
      </c>
      <c r="Y290" s="167" t="str">
        <f ca="1">IF(Table1[[#This Row],[TGL. PENSIUN (jabatan)]]&lt;&gt;0,TEXT(Table1[[#This Row],[TGL. PENSIUN (jabatan)]],"yyyy"),"")</f>
        <v>2039</v>
      </c>
      <c r="Z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Row],[JABATAN]],tbl_refJabatan,8,FALSE),"yr","day")-CONVERT(DATEDIF(H290,tglAcuan,"y"),"yr","day"))),(NOW()+(CONVERT(VLOOKUP(Table1[[#This Row],[JABATAN]],tbl_refJabatan,8,FALSE),"yr","day")-CONVERT(DATEDIF(H290,NOW(),"y"),"yr","day")))),"Usia Salah"),"")</f>
        <v>44253.348911689813</v>
      </c>
      <c r="AA290" s="167" t="str">
        <f ca="1">IF(Table1[[#This Row],[TGL.PENSIUN (usia )]]&lt;&gt;0,TEXT(Table1[[#This Row],[TGL.PENSIUN (usia )]],"yyyy"),"")</f>
        <v>2021</v>
      </c>
      <c r="AB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Row],[JABATAN]],tbl_refJabatan,9,FALSE),"yr","day")-CONVERT(DATEDIF(M290,tglAcuan,"y"),"yr","day"))),(NOW()+(CONVERT(VLOOKUP(Table1[[#This Row],[JABATAN]],tbl_refJabatan,9,FALSE),"yr","day")-CONVERT(DATEDIF(M290,NOW(),"y"),"yr","day")))),"tgl SK salah"),"")</f>
        <v>50827.848911689813</v>
      </c>
      <c r="AC290" s="167" t="str">
        <f ca="1">IF(Table1[[#This Row],[TGL. PENSIUN (jabatan )]]&lt;&gt;0,TEXT(Table1[[#This Row],[TGL. PENSIUN (jabatan )]],"yyyy"),"")</f>
        <v>2039</v>
      </c>
      <c r="AD2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1" spans="1:30" s="53" customFormat="1" ht="21.75" customHeight="1" x14ac:dyDescent="0.25">
      <c r="A291" s="43">
        <f t="shared" si="9"/>
        <v>286</v>
      </c>
      <c r="B291" s="44" t="s">
        <v>484</v>
      </c>
      <c r="C291" s="44" t="s">
        <v>600</v>
      </c>
      <c r="D291" s="72" t="s">
        <v>52</v>
      </c>
      <c r="E291" s="59" t="s">
        <v>346</v>
      </c>
      <c r="F291" s="43" t="s">
        <v>41</v>
      </c>
      <c r="G291" s="46" t="s">
        <v>42</v>
      </c>
      <c r="H291" s="67">
        <v>24591</v>
      </c>
      <c r="I291" s="45"/>
      <c r="J291" s="76"/>
      <c r="K291" s="63" t="s">
        <v>93</v>
      </c>
      <c r="L291" s="69" t="s">
        <v>606</v>
      </c>
      <c r="M291" s="67">
        <v>43395</v>
      </c>
      <c r="N291" s="52" t="str">
        <f t="shared" ca="1" si="10"/>
        <v>56 Tahun 9 Bulan 29 hari</v>
      </c>
      <c r="O2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Row],[JABATAN]],tbl_refJabatan,2,FALSE),"yr","day")-CONVERT(DATEDIF(H291,tglAcuan,"y"),"yr","day"))),(NOW()+(CONVERT(VLOOKUP(Table1[[#This Row],[JABATAN]],tbl_refJabatan,2,FALSE),"yr","day")-CONVERT(DATEDIF(H291,NOW(),"y"),"yr","day")))),"Usia Salah"),"")</f>
        <v>46810.098911689813</v>
      </c>
      <c r="Q291" s="167" t="str">
        <f ca="1">IF(Table1[[#This Row],[TGL. PENSIUN (usia)]]&lt;&gt;0,TEXT(Table1[[#This Row],[TGL. PENSIUN (usia)]],"yyyy"),"")</f>
        <v>2028</v>
      </c>
      <c r="R291" s="166">
        <f ca="1">IF(AND(Table1[[#This Row],[TGL. PENSIUN (usia)]]&lt;&gt;"",Table1[[#This Row],[TGL. PENSIUN (usia)]]&lt;&gt;"USIA SALAH"),IF(tglAcuan&lt;&gt;0,(INT(CONVERT(VLOOKUP(Table1[[#This Row],[JABATAN]],tbl_refJabatan,2,FALSE),"yr","day")-CONVERT(DATEDIF(H291,tglAcuan,"y"),"yr","day"))),(INT(CONVERT(VLOOKUP(Table1[[#This Row],[JABATAN]],tbl_refJabatan,2,FALSE),"yr","day")-CONVERT(DATEDIF(H291,NOW(),"y"),"yr","day")))),"")</f>
        <v>1461</v>
      </c>
      <c r="S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Row],[JABATAN]],tbl_refJabatan,4,FALSE),"yr","day")-CONVERT(DATEDIF(H291,tglAcuan,"y"),"yr","day"))),(NOW()+(CONVERT(VLOOKUP(Table1[[#This Row],[JABATAN]],tbl_refJabatan,4,FALSE),"yr","day")-CONVERT(DATEDIF(H291,NOW(),"y"),"yr","day")))),"Usia Salah"),"")</f>
        <v>46810.098911689813</v>
      </c>
      <c r="T291" s="167" t="str">
        <f ca="1">IF(Table1[[#This Row],[TGL. PENSIUN ( usia )]]&lt;&gt;0,TEXT(Table1[[#This Row],[TGL. PENSIUN ( usia )]],"yyyy"),"")</f>
        <v>2028</v>
      </c>
      <c r="U291" s="166">
        <f ca="1">IF(AND(Table1[[#This Row],[TGL. PENSIUN (usia)]]&lt;&gt;"",Table1[[#This Row],[TGL. PENSIUN (usia)]]&lt;&gt;"USIA SALAH"),IF(tglAcuan&lt;&gt;0,(INT(CONVERT(VLOOKUP(Table1[[#This Row],[JABATAN]],tbl_refJabatan,4,FALSE),"yr","day")-CONVERT(DATEDIF(H291,tglAcuan,"y"),"yr","day"))),(INT(CONVERT(VLOOKUP(Table1[[#This Row],[JABATAN]],tbl_refJabatan,4,FALSE),"yr","day")-CONVERT(DATEDIF(H291,NOW(),"y"),"yr","day")))),"")</f>
        <v>1461</v>
      </c>
      <c r="V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Row],[JABATAN]],tbl_refJabatan,6,FALSE),"yr","day")-CONVERT(DATEDIF(H291,tglAcuan,"y"),"yr","day"))),(NOW()+(CONVERT(VLOOKUP(Table1[[#This Row],[JABATAN]],tbl_refJabatan,6,FALSE),"yr","day")-CONVERT(DATEDIF(H291,NOW(),"y"),"yr","day")))),"Usia Salah"),"")</f>
        <v>45349.098911689813</v>
      </c>
      <c r="W291" s="167" t="str">
        <f ca="1">IF(Table1[[#This Row],[TGL.PENSIUN (usia)]]&lt;&gt;0,TEXT(Table1[[#This Row],[TGL.PENSIUN (usia)]],"yyyy"),"")</f>
        <v>2024</v>
      </c>
      <c r="X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Row],[JABATAN]],tbl_refJabatan,7,FALSE),"yr","day")-CONVERT(DATEDIF(M291,tglAcuan,"y"),"yr","day"))),(NOW()+(CONVERT(VLOOKUP(Table1[[#This Row],[JABATAN]],tbl_refJabatan,7,FALSE),"yr","day")-CONVERT(DATEDIF(M291,NOW(),"y"),"yr","day")))),"tgl SK salah"),"")</f>
        <v>50827.848911689813</v>
      </c>
      <c r="Y291" s="167" t="str">
        <f ca="1">IF(Table1[[#This Row],[TGL. PENSIUN (jabatan)]]&lt;&gt;0,TEXT(Table1[[#This Row],[TGL. PENSIUN (jabatan)]],"yyyy"),"")</f>
        <v>2039</v>
      </c>
      <c r="Z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Row],[JABATAN]],tbl_refJabatan,8,FALSE),"yr","day")-CONVERT(DATEDIF(H291,tglAcuan,"y"),"yr","day"))),(NOW()+(CONVERT(VLOOKUP(Table1[[#This Row],[JABATAN]],tbl_refJabatan,8,FALSE),"yr","day")-CONVERT(DATEDIF(H291,NOW(),"y"),"yr","day")))),"Usia Salah"),"")</f>
        <v>45349.098911689813</v>
      </c>
      <c r="AA291" s="167" t="str">
        <f ca="1">IF(Table1[[#This Row],[TGL.PENSIUN (usia )]]&lt;&gt;0,TEXT(Table1[[#This Row],[TGL.PENSIUN (usia )]],"yyyy"),"")</f>
        <v>2024</v>
      </c>
      <c r="AB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Row],[JABATAN]],tbl_refJabatan,9,FALSE),"yr","day")-CONVERT(DATEDIF(M291,tglAcuan,"y"),"yr","day"))),(NOW()+(CONVERT(VLOOKUP(Table1[[#This Row],[JABATAN]],tbl_refJabatan,9,FALSE),"yr","day")-CONVERT(DATEDIF(M291,NOW(),"y"),"yr","day")))),"tgl SK salah"),"")</f>
        <v>50827.848911689813</v>
      </c>
      <c r="AC291" s="167" t="str">
        <f ca="1">IF(Table1[[#This Row],[TGL. PENSIUN (jabatan )]]&lt;&gt;0,TEXT(Table1[[#This Row],[TGL. PENSIUN (jabatan )]],"yyyy"),"")</f>
        <v>2039</v>
      </c>
      <c r="AD2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92" spans="1:30" s="53" customFormat="1" ht="21.75" customHeight="1" x14ac:dyDescent="0.25">
      <c r="A292" s="43">
        <f t="shared" si="9"/>
        <v>287</v>
      </c>
      <c r="B292" s="44" t="s">
        <v>484</v>
      </c>
      <c r="C292" s="44" t="s">
        <v>600</v>
      </c>
      <c r="D292" s="45" t="s">
        <v>54</v>
      </c>
      <c r="E292" s="59" t="s">
        <v>607</v>
      </c>
      <c r="F292" s="43" t="s">
        <v>50</v>
      </c>
      <c r="G292" s="46" t="s">
        <v>42</v>
      </c>
      <c r="H292" s="67">
        <v>27204</v>
      </c>
      <c r="I292" s="45"/>
      <c r="J292" s="76"/>
      <c r="K292" s="63" t="s">
        <v>43</v>
      </c>
      <c r="L292" s="69" t="s">
        <v>608</v>
      </c>
      <c r="M292" s="67">
        <v>43395</v>
      </c>
      <c r="N292" s="52" t="str">
        <f t="shared" ca="1" si="10"/>
        <v>49 Tahun 8 Bulan 3 hari</v>
      </c>
      <c r="O2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Row],[JABATAN]],tbl_refJabatan,2,FALSE),"yr","day")-CONVERT(DATEDIF(H292,tglAcuan,"y"),"yr","day"))),(NOW()+(CONVERT(VLOOKUP(Table1[[#This Row],[JABATAN]],tbl_refJabatan,2,FALSE),"yr","day")-CONVERT(DATEDIF(H292,NOW(),"y"),"yr","day")))),"Usia Salah"),"")</f>
        <v>49366.848911689813</v>
      </c>
      <c r="Q292" s="167" t="str">
        <f ca="1">IF(Table1[[#This Row],[TGL. PENSIUN (usia)]]&lt;&gt;0,TEXT(Table1[[#This Row],[TGL. PENSIUN (usia)]],"yyyy"),"")</f>
        <v>2035</v>
      </c>
      <c r="R292" s="166">
        <f ca="1">IF(AND(Table1[[#This Row],[TGL. PENSIUN (usia)]]&lt;&gt;"",Table1[[#This Row],[TGL. PENSIUN (usia)]]&lt;&gt;"USIA SALAH"),IF(tglAcuan&lt;&gt;0,(INT(CONVERT(VLOOKUP(Table1[[#This Row],[JABATAN]],tbl_refJabatan,2,FALSE),"yr","day")-CONVERT(DATEDIF(H292,tglAcuan,"y"),"yr","day"))),(INT(CONVERT(VLOOKUP(Table1[[#This Row],[JABATAN]],tbl_refJabatan,2,FALSE),"yr","day")-CONVERT(DATEDIF(H292,NOW(),"y"),"yr","day")))),"")</f>
        <v>4017</v>
      </c>
      <c r="S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Row],[JABATAN]],tbl_refJabatan,4,FALSE),"yr","day")-CONVERT(DATEDIF(H292,tglAcuan,"y"),"yr","day"))),(NOW()+(CONVERT(VLOOKUP(Table1[[#This Row],[JABATAN]],tbl_refJabatan,4,FALSE),"yr","day")-CONVERT(DATEDIF(H292,NOW(),"y"),"yr","day")))),"Usia Salah"),"")</f>
        <v>49366.848911689813</v>
      </c>
      <c r="T292" s="167" t="str">
        <f ca="1">IF(Table1[[#This Row],[TGL. PENSIUN ( usia )]]&lt;&gt;0,TEXT(Table1[[#This Row],[TGL. PENSIUN ( usia )]],"yyyy"),"")</f>
        <v>2035</v>
      </c>
      <c r="U292" s="166">
        <f ca="1">IF(AND(Table1[[#This Row],[TGL. PENSIUN (usia)]]&lt;&gt;"",Table1[[#This Row],[TGL. PENSIUN (usia)]]&lt;&gt;"USIA SALAH"),IF(tglAcuan&lt;&gt;0,(INT(CONVERT(VLOOKUP(Table1[[#This Row],[JABATAN]],tbl_refJabatan,4,FALSE),"yr","day")-CONVERT(DATEDIF(H292,tglAcuan,"y"),"yr","day"))),(INT(CONVERT(VLOOKUP(Table1[[#This Row],[JABATAN]],tbl_refJabatan,4,FALSE),"yr","day")-CONVERT(DATEDIF(H292,NOW(),"y"),"yr","day")))),"")</f>
        <v>4017</v>
      </c>
      <c r="V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Row],[JABATAN]],tbl_refJabatan,6,FALSE),"yr","day")-CONVERT(DATEDIF(H292,tglAcuan,"y"),"yr","day"))),(NOW()+(CONVERT(VLOOKUP(Table1[[#This Row],[JABATAN]],tbl_refJabatan,6,FALSE),"yr","day")-CONVERT(DATEDIF(H292,NOW(),"y"),"yr","day")))),"Usia Salah"),"")</f>
        <v>47905.848911689813</v>
      </c>
      <c r="W292" s="167" t="str">
        <f ca="1">IF(Table1[[#This Row],[TGL.PENSIUN (usia)]]&lt;&gt;0,TEXT(Table1[[#This Row],[TGL.PENSIUN (usia)]],"yyyy"),"")</f>
        <v>2031</v>
      </c>
      <c r="X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Row],[JABATAN]],tbl_refJabatan,7,FALSE),"yr","day")-CONVERT(DATEDIF(M292,tglAcuan,"y"),"yr","day"))),(NOW()+(CONVERT(VLOOKUP(Table1[[#This Row],[JABATAN]],tbl_refJabatan,7,FALSE),"yr","day")-CONVERT(DATEDIF(M292,NOW(),"y"),"yr","day")))),"tgl SK salah"),"")</f>
        <v>50827.848911689813</v>
      </c>
      <c r="Y292" s="167" t="str">
        <f ca="1">IF(Table1[[#This Row],[TGL. PENSIUN (jabatan)]]&lt;&gt;0,TEXT(Table1[[#This Row],[TGL. PENSIUN (jabatan)]],"yyyy"),"")</f>
        <v>2039</v>
      </c>
      <c r="Z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Row],[JABATAN]],tbl_refJabatan,8,FALSE),"yr","day")-CONVERT(DATEDIF(H292,tglAcuan,"y"),"yr","day"))),(NOW()+(CONVERT(VLOOKUP(Table1[[#This Row],[JABATAN]],tbl_refJabatan,8,FALSE),"yr","day")-CONVERT(DATEDIF(H292,NOW(),"y"),"yr","day")))),"Usia Salah"),"")</f>
        <v>47905.848911689813</v>
      </c>
      <c r="AA292" s="167" t="str">
        <f ca="1">IF(Table1[[#This Row],[TGL.PENSIUN (usia )]]&lt;&gt;0,TEXT(Table1[[#This Row],[TGL.PENSIUN (usia )]],"yyyy"),"")</f>
        <v>2031</v>
      </c>
      <c r="AB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Row],[JABATAN]],tbl_refJabatan,9,FALSE),"yr","day")-CONVERT(DATEDIF(M292,tglAcuan,"y"),"yr","day"))),(NOW()+(CONVERT(VLOOKUP(Table1[[#This Row],[JABATAN]],tbl_refJabatan,9,FALSE),"yr","day")-CONVERT(DATEDIF(M292,NOW(),"y"),"yr","day")))),"tgl SK salah"),"")</f>
        <v>50827.848911689813</v>
      </c>
      <c r="AC292" s="167" t="str">
        <f ca="1">IF(Table1[[#This Row],[TGL. PENSIUN (jabatan )]]&lt;&gt;0,TEXT(Table1[[#This Row],[TGL. PENSIUN (jabatan )]],"yyyy"),"")</f>
        <v>2039</v>
      </c>
      <c r="AD2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3" spans="1:30" s="53" customFormat="1" ht="21.75" customHeight="1" x14ac:dyDescent="0.25">
      <c r="A293" s="43">
        <f t="shared" si="9"/>
        <v>288</v>
      </c>
      <c r="B293" s="44" t="s">
        <v>484</v>
      </c>
      <c r="C293" s="44" t="s">
        <v>600</v>
      </c>
      <c r="D293" s="72" t="s">
        <v>57</v>
      </c>
      <c r="E293" s="141" t="s">
        <v>609</v>
      </c>
      <c r="F293" s="43" t="s">
        <v>50</v>
      </c>
      <c r="G293" s="46" t="s">
        <v>42</v>
      </c>
      <c r="H293" s="67">
        <v>32364</v>
      </c>
      <c r="I293" s="45"/>
      <c r="J293" s="76"/>
      <c r="K293" s="63" t="s">
        <v>43</v>
      </c>
      <c r="L293" s="69" t="s">
        <v>610</v>
      </c>
      <c r="M293" s="67">
        <v>43395</v>
      </c>
      <c r="N293" s="52" t="str">
        <f t="shared" ca="1" si="10"/>
        <v>35 Tahun 6 Bulan 18 hari</v>
      </c>
      <c r="O2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Row],[JABATAN]],tbl_refJabatan,2,FALSE),"yr","day")-CONVERT(DATEDIF(H293,tglAcuan,"y"),"yr","day"))),(NOW()+(CONVERT(VLOOKUP(Table1[[#This Row],[JABATAN]],tbl_refJabatan,2,FALSE),"yr","day")-CONVERT(DATEDIF(H293,NOW(),"y"),"yr","day")))),"Usia Salah"),"")</f>
        <v>54480.348911689813</v>
      </c>
      <c r="Q293" s="167" t="str">
        <f ca="1">IF(Table1[[#This Row],[TGL. PENSIUN (usia)]]&lt;&gt;0,TEXT(Table1[[#This Row],[TGL. PENSIUN (usia)]],"yyyy"),"")</f>
        <v>2049</v>
      </c>
      <c r="R293" s="166">
        <f ca="1">IF(AND(Table1[[#This Row],[TGL. PENSIUN (usia)]]&lt;&gt;"",Table1[[#This Row],[TGL. PENSIUN (usia)]]&lt;&gt;"USIA SALAH"),IF(tglAcuan&lt;&gt;0,(INT(CONVERT(VLOOKUP(Table1[[#This Row],[JABATAN]],tbl_refJabatan,2,FALSE),"yr","day")-CONVERT(DATEDIF(H293,tglAcuan,"y"),"yr","day"))),(INT(CONVERT(VLOOKUP(Table1[[#This Row],[JABATAN]],tbl_refJabatan,2,FALSE),"yr","day")-CONVERT(DATEDIF(H293,NOW(),"y"),"yr","day")))),"")</f>
        <v>9131</v>
      </c>
      <c r="S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Row],[JABATAN]],tbl_refJabatan,4,FALSE),"yr","day")-CONVERT(DATEDIF(H293,tglAcuan,"y"),"yr","day"))),(NOW()+(CONVERT(VLOOKUP(Table1[[#This Row],[JABATAN]],tbl_refJabatan,4,FALSE),"yr","day")-CONVERT(DATEDIF(H293,NOW(),"y"),"yr","day")))),"Usia Salah"),"")</f>
        <v>54480.348911689813</v>
      </c>
      <c r="T293" s="167" t="str">
        <f ca="1">IF(Table1[[#This Row],[TGL. PENSIUN ( usia )]]&lt;&gt;0,TEXT(Table1[[#This Row],[TGL. PENSIUN ( usia )]],"yyyy"),"")</f>
        <v>2049</v>
      </c>
      <c r="U293" s="166">
        <f ca="1">IF(AND(Table1[[#This Row],[TGL. PENSIUN (usia)]]&lt;&gt;"",Table1[[#This Row],[TGL. PENSIUN (usia)]]&lt;&gt;"USIA SALAH"),IF(tglAcuan&lt;&gt;0,(INT(CONVERT(VLOOKUP(Table1[[#This Row],[JABATAN]],tbl_refJabatan,4,FALSE),"yr","day")-CONVERT(DATEDIF(H293,tglAcuan,"y"),"yr","day"))),(INT(CONVERT(VLOOKUP(Table1[[#This Row],[JABATAN]],tbl_refJabatan,4,FALSE),"yr","day")-CONVERT(DATEDIF(H293,NOW(),"y"),"yr","day")))),"")</f>
        <v>9131</v>
      </c>
      <c r="V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Row],[JABATAN]],tbl_refJabatan,6,FALSE),"yr","day")-CONVERT(DATEDIF(H293,tglAcuan,"y"),"yr","day"))),(NOW()+(CONVERT(VLOOKUP(Table1[[#This Row],[JABATAN]],tbl_refJabatan,6,FALSE),"yr","day")-CONVERT(DATEDIF(H293,NOW(),"y"),"yr","day")))),"Usia Salah"),"")</f>
        <v>53019.348911689813</v>
      </c>
      <c r="W293" s="167" t="str">
        <f ca="1">IF(Table1[[#This Row],[TGL.PENSIUN (usia)]]&lt;&gt;0,TEXT(Table1[[#This Row],[TGL.PENSIUN (usia)]],"yyyy"),"")</f>
        <v>2045</v>
      </c>
      <c r="X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Row],[JABATAN]],tbl_refJabatan,7,FALSE),"yr","day")-CONVERT(DATEDIF(M293,tglAcuan,"y"),"yr","day"))),(NOW()+(CONVERT(VLOOKUP(Table1[[#This Row],[JABATAN]],tbl_refJabatan,7,FALSE),"yr","day")-CONVERT(DATEDIF(M293,NOW(),"y"),"yr","day")))),"tgl SK salah"),"")</f>
        <v>50827.848911689813</v>
      </c>
      <c r="Y293" s="167" t="str">
        <f ca="1">IF(Table1[[#This Row],[TGL. PENSIUN (jabatan)]]&lt;&gt;0,TEXT(Table1[[#This Row],[TGL. PENSIUN (jabatan)]],"yyyy"),"")</f>
        <v>2039</v>
      </c>
      <c r="Z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Row],[JABATAN]],tbl_refJabatan,8,FALSE),"yr","day")-CONVERT(DATEDIF(H293,tglAcuan,"y"),"yr","day"))),(NOW()+(CONVERT(VLOOKUP(Table1[[#This Row],[JABATAN]],tbl_refJabatan,8,FALSE),"yr","day")-CONVERT(DATEDIF(H293,NOW(),"y"),"yr","day")))),"Usia Salah"),"")</f>
        <v>53019.348911689813</v>
      </c>
      <c r="AA293" s="167" t="str">
        <f ca="1">IF(Table1[[#This Row],[TGL.PENSIUN (usia )]]&lt;&gt;0,TEXT(Table1[[#This Row],[TGL.PENSIUN (usia )]],"yyyy"),"")</f>
        <v>2045</v>
      </c>
      <c r="AB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Row],[JABATAN]],tbl_refJabatan,9,FALSE),"yr","day")-CONVERT(DATEDIF(M293,tglAcuan,"y"),"yr","day"))),(NOW()+(CONVERT(VLOOKUP(Table1[[#This Row],[JABATAN]],tbl_refJabatan,9,FALSE),"yr","day")-CONVERT(DATEDIF(M293,NOW(),"y"),"yr","day")))),"tgl SK salah"),"")</f>
        <v>50827.848911689813</v>
      </c>
      <c r="AC293" s="167" t="str">
        <f ca="1">IF(Table1[[#This Row],[TGL. PENSIUN (jabatan )]]&lt;&gt;0,TEXT(Table1[[#This Row],[TGL. PENSIUN (jabatan )]],"yyyy"),"")</f>
        <v>2039</v>
      </c>
      <c r="AD2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4" spans="1:30" s="53" customFormat="1" ht="21.75" customHeight="1" x14ac:dyDescent="0.25">
      <c r="A294" s="43">
        <f t="shared" si="9"/>
        <v>289</v>
      </c>
      <c r="B294" s="44" t="s">
        <v>484</v>
      </c>
      <c r="C294" s="44" t="s">
        <v>600</v>
      </c>
      <c r="D294" s="72" t="s">
        <v>59</v>
      </c>
      <c r="E294" s="59" t="s">
        <v>611</v>
      </c>
      <c r="F294" s="43" t="s">
        <v>41</v>
      </c>
      <c r="G294" s="46" t="s">
        <v>42</v>
      </c>
      <c r="H294" s="67">
        <v>32395</v>
      </c>
      <c r="I294" s="45"/>
      <c r="J294" s="76"/>
      <c r="K294" s="63" t="s">
        <v>43</v>
      </c>
      <c r="L294" s="69" t="s">
        <v>612</v>
      </c>
      <c r="M294" s="67">
        <v>43909</v>
      </c>
      <c r="N294" s="52" t="str">
        <f t="shared" ca="1" si="10"/>
        <v>35 Tahun 5 Bulan 18 hari</v>
      </c>
      <c r="O2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8 Hari </v>
      </c>
      <c r="P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Row],[JABATAN]],tbl_refJabatan,2,FALSE),"yr","day")-CONVERT(DATEDIF(H294,tglAcuan,"y"),"yr","day"))),(NOW()+(CONVERT(VLOOKUP(Table1[[#This Row],[JABATAN]],tbl_refJabatan,2,FALSE),"yr","day")-CONVERT(DATEDIF(H294,NOW(),"y"),"yr","day")))),"Usia Salah"),"")</f>
        <v>54480.348911689813</v>
      </c>
      <c r="Q294" s="167" t="str">
        <f ca="1">IF(Table1[[#This Row],[TGL. PENSIUN (usia)]]&lt;&gt;0,TEXT(Table1[[#This Row],[TGL. PENSIUN (usia)]],"yyyy"),"")</f>
        <v>2049</v>
      </c>
      <c r="R294" s="166">
        <f ca="1">IF(AND(Table1[[#This Row],[TGL. PENSIUN (usia)]]&lt;&gt;"",Table1[[#This Row],[TGL. PENSIUN (usia)]]&lt;&gt;"USIA SALAH"),IF(tglAcuan&lt;&gt;0,(INT(CONVERT(VLOOKUP(Table1[[#This Row],[JABATAN]],tbl_refJabatan,2,FALSE),"yr","day")-CONVERT(DATEDIF(H294,tglAcuan,"y"),"yr","day"))),(INT(CONVERT(VLOOKUP(Table1[[#This Row],[JABATAN]],tbl_refJabatan,2,FALSE),"yr","day")-CONVERT(DATEDIF(H294,NOW(),"y"),"yr","day")))),"")</f>
        <v>9131</v>
      </c>
      <c r="S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Row],[JABATAN]],tbl_refJabatan,4,FALSE),"yr","day")-CONVERT(DATEDIF(H294,tglAcuan,"y"),"yr","day"))),(NOW()+(CONVERT(VLOOKUP(Table1[[#This Row],[JABATAN]],tbl_refJabatan,4,FALSE),"yr","day")-CONVERT(DATEDIF(H294,NOW(),"y"),"yr","day")))),"Usia Salah"),"")</f>
        <v>54480.348911689813</v>
      </c>
      <c r="T294" s="167" t="str">
        <f ca="1">IF(Table1[[#This Row],[TGL. PENSIUN ( usia )]]&lt;&gt;0,TEXT(Table1[[#This Row],[TGL. PENSIUN ( usia )]],"yyyy"),"")</f>
        <v>2049</v>
      </c>
      <c r="U294" s="166">
        <f ca="1">IF(AND(Table1[[#This Row],[TGL. PENSIUN (usia)]]&lt;&gt;"",Table1[[#This Row],[TGL. PENSIUN (usia)]]&lt;&gt;"USIA SALAH"),IF(tglAcuan&lt;&gt;0,(INT(CONVERT(VLOOKUP(Table1[[#This Row],[JABATAN]],tbl_refJabatan,4,FALSE),"yr","day")-CONVERT(DATEDIF(H294,tglAcuan,"y"),"yr","day"))),(INT(CONVERT(VLOOKUP(Table1[[#This Row],[JABATAN]],tbl_refJabatan,4,FALSE),"yr","day")-CONVERT(DATEDIF(H294,NOW(),"y"),"yr","day")))),"")</f>
        <v>9131</v>
      </c>
      <c r="V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Row],[JABATAN]],tbl_refJabatan,6,FALSE),"yr","day")-CONVERT(DATEDIF(H294,tglAcuan,"y"),"yr","day"))),(NOW()+(CONVERT(VLOOKUP(Table1[[#This Row],[JABATAN]],tbl_refJabatan,6,FALSE),"yr","day")-CONVERT(DATEDIF(H294,NOW(),"y"),"yr","day")))),"Usia Salah"),"")</f>
        <v>53019.348911689813</v>
      </c>
      <c r="W294" s="167" t="str">
        <f ca="1">IF(Table1[[#This Row],[TGL.PENSIUN (usia)]]&lt;&gt;0,TEXT(Table1[[#This Row],[TGL.PENSIUN (usia)]],"yyyy"),"")</f>
        <v>2045</v>
      </c>
      <c r="X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Row],[JABATAN]],tbl_refJabatan,7,FALSE),"yr","day")-CONVERT(DATEDIF(M294,tglAcuan,"y"),"yr","day"))),(NOW()+(CONVERT(VLOOKUP(Table1[[#This Row],[JABATAN]],tbl_refJabatan,7,FALSE),"yr","day")-CONVERT(DATEDIF(M294,NOW(),"y"),"yr","day")))),"tgl SK salah"),"")</f>
        <v>51558.348911689813</v>
      </c>
      <c r="Y294" s="167" t="str">
        <f ca="1">IF(Table1[[#This Row],[TGL. PENSIUN (jabatan)]]&lt;&gt;0,TEXT(Table1[[#This Row],[TGL. PENSIUN (jabatan)]],"yyyy"),"")</f>
        <v>2041</v>
      </c>
      <c r="Z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Row],[JABATAN]],tbl_refJabatan,8,FALSE),"yr","day")-CONVERT(DATEDIF(H294,tglAcuan,"y"),"yr","day"))),(NOW()+(CONVERT(VLOOKUP(Table1[[#This Row],[JABATAN]],tbl_refJabatan,8,FALSE),"yr","day")-CONVERT(DATEDIF(H294,NOW(),"y"),"yr","day")))),"Usia Salah"),"")</f>
        <v>53019.348911689813</v>
      </c>
      <c r="AA294" s="167" t="str">
        <f ca="1">IF(Table1[[#This Row],[TGL.PENSIUN (usia )]]&lt;&gt;0,TEXT(Table1[[#This Row],[TGL.PENSIUN (usia )]],"yyyy"),"")</f>
        <v>2045</v>
      </c>
      <c r="AB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Row],[JABATAN]],tbl_refJabatan,9,FALSE),"yr","day")-CONVERT(DATEDIF(M294,tglAcuan,"y"),"yr","day"))),(NOW()+(CONVERT(VLOOKUP(Table1[[#This Row],[JABATAN]],tbl_refJabatan,9,FALSE),"yr","day")-CONVERT(DATEDIF(M294,NOW(),"y"),"yr","day")))),"tgl SK salah"),"")</f>
        <v>51558.348911689813</v>
      </c>
      <c r="AC294" s="167" t="str">
        <f ca="1">IF(Table1[[#This Row],[TGL. PENSIUN (jabatan )]]&lt;&gt;0,TEXT(Table1[[#This Row],[TGL. PENSIUN (jabatan )]],"yyyy"),"")</f>
        <v>2041</v>
      </c>
      <c r="AD2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5" spans="1:30" s="53" customFormat="1" ht="21.75" customHeight="1" x14ac:dyDescent="0.25">
      <c r="A295" s="43">
        <f t="shared" si="9"/>
        <v>290</v>
      </c>
      <c r="B295" s="44" t="s">
        <v>484</v>
      </c>
      <c r="C295" s="44" t="s">
        <v>600</v>
      </c>
      <c r="D295" s="72" t="s">
        <v>61</v>
      </c>
      <c r="E295" s="59" t="s">
        <v>613</v>
      </c>
      <c r="F295" s="43" t="s">
        <v>50</v>
      </c>
      <c r="G295" s="46" t="s">
        <v>42</v>
      </c>
      <c r="H295" s="67">
        <v>30708</v>
      </c>
      <c r="I295" s="45"/>
      <c r="J295" s="76"/>
      <c r="K295" s="63" t="s">
        <v>43</v>
      </c>
      <c r="L295" s="69" t="s">
        <v>614</v>
      </c>
      <c r="M295" s="67">
        <v>43395</v>
      </c>
      <c r="N295" s="52" t="str">
        <f t="shared" ca="1" si="10"/>
        <v>40 Tahun 1 Bulan 0 hari</v>
      </c>
      <c r="O2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Row],[JABATAN]],tbl_refJabatan,2,FALSE),"yr","day")-CONVERT(DATEDIF(H295,tglAcuan,"y"),"yr","day"))),(NOW()+(CONVERT(VLOOKUP(Table1[[#This Row],[JABATAN]],tbl_refJabatan,2,FALSE),"yr","day")-CONVERT(DATEDIF(H295,NOW(),"y"),"yr","day")))),"Usia Salah"),"")</f>
        <v>52654.098911689813</v>
      </c>
      <c r="Q295" s="167" t="str">
        <f ca="1">IF(Table1[[#This Row],[TGL. PENSIUN (usia)]]&lt;&gt;0,TEXT(Table1[[#This Row],[TGL. PENSIUN (usia)]],"yyyy"),"")</f>
        <v>2044</v>
      </c>
      <c r="R295" s="166">
        <f ca="1">IF(AND(Table1[[#This Row],[TGL. PENSIUN (usia)]]&lt;&gt;"",Table1[[#This Row],[TGL. PENSIUN (usia)]]&lt;&gt;"USIA SALAH"),IF(tglAcuan&lt;&gt;0,(INT(CONVERT(VLOOKUP(Table1[[#This Row],[JABATAN]],tbl_refJabatan,2,FALSE),"yr","day")-CONVERT(DATEDIF(H295,tglAcuan,"y"),"yr","day"))),(INT(CONVERT(VLOOKUP(Table1[[#This Row],[JABATAN]],tbl_refJabatan,2,FALSE),"yr","day")-CONVERT(DATEDIF(H295,NOW(),"y"),"yr","day")))),"")</f>
        <v>7305</v>
      </c>
      <c r="S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Row],[JABATAN]],tbl_refJabatan,4,FALSE),"yr","day")-CONVERT(DATEDIF(H295,tglAcuan,"y"),"yr","day"))),(NOW()+(CONVERT(VLOOKUP(Table1[[#This Row],[JABATAN]],tbl_refJabatan,4,FALSE),"yr","day")-CONVERT(DATEDIF(H295,NOW(),"y"),"yr","day")))),"Usia Salah"),"")</f>
        <v>52654.098911689813</v>
      </c>
      <c r="T295" s="167" t="str">
        <f ca="1">IF(Table1[[#This Row],[TGL. PENSIUN ( usia )]]&lt;&gt;0,TEXT(Table1[[#This Row],[TGL. PENSIUN ( usia )]],"yyyy"),"")</f>
        <v>2044</v>
      </c>
      <c r="U295" s="166">
        <f ca="1">IF(AND(Table1[[#This Row],[TGL. PENSIUN (usia)]]&lt;&gt;"",Table1[[#This Row],[TGL. PENSIUN (usia)]]&lt;&gt;"USIA SALAH"),IF(tglAcuan&lt;&gt;0,(INT(CONVERT(VLOOKUP(Table1[[#This Row],[JABATAN]],tbl_refJabatan,4,FALSE),"yr","day")-CONVERT(DATEDIF(H295,tglAcuan,"y"),"yr","day"))),(INT(CONVERT(VLOOKUP(Table1[[#This Row],[JABATAN]],tbl_refJabatan,4,FALSE),"yr","day")-CONVERT(DATEDIF(H295,NOW(),"y"),"yr","day")))),"")</f>
        <v>7305</v>
      </c>
      <c r="V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Row],[JABATAN]],tbl_refJabatan,6,FALSE),"yr","day")-CONVERT(DATEDIF(H295,tglAcuan,"y"),"yr","day"))),(NOW()+(CONVERT(VLOOKUP(Table1[[#This Row],[JABATAN]],tbl_refJabatan,6,FALSE),"yr","day")-CONVERT(DATEDIF(H295,NOW(),"y"),"yr","day")))),"Usia Salah"),"")</f>
        <v>51193.098911689813</v>
      </c>
      <c r="W295" s="167" t="str">
        <f ca="1">IF(Table1[[#This Row],[TGL.PENSIUN (usia)]]&lt;&gt;0,TEXT(Table1[[#This Row],[TGL.PENSIUN (usia)]],"yyyy"),"")</f>
        <v>2040</v>
      </c>
      <c r="X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Row],[JABATAN]],tbl_refJabatan,7,FALSE),"yr","day")-CONVERT(DATEDIF(M295,tglAcuan,"y"),"yr","day"))),(NOW()+(CONVERT(VLOOKUP(Table1[[#This Row],[JABATAN]],tbl_refJabatan,7,FALSE),"yr","day")-CONVERT(DATEDIF(M295,NOW(),"y"),"yr","day")))),"tgl SK salah"),"")</f>
        <v>50827.848911689813</v>
      </c>
      <c r="Y295" s="167" t="str">
        <f ca="1">IF(Table1[[#This Row],[TGL. PENSIUN (jabatan)]]&lt;&gt;0,TEXT(Table1[[#This Row],[TGL. PENSIUN (jabatan)]],"yyyy"),"")</f>
        <v>2039</v>
      </c>
      <c r="Z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Row],[JABATAN]],tbl_refJabatan,8,FALSE),"yr","day")-CONVERT(DATEDIF(H295,tglAcuan,"y"),"yr","day"))),(NOW()+(CONVERT(VLOOKUP(Table1[[#This Row],[JABATAN]],tbl_refJabatan,8,FALSE),"yr","day")-CONVERT(DATEDIF(H295,NOW(),"y"),"yr","day")))),"Usia Salah"),"")</f>
        <v>51193.098911689813</v>
      </c>
      <c r="AA295" s="167" t="str">
        <f ca="1">IF(Table1[[#This Row],[TGL.PENSIUN (usia )]]&lt;&gt;0,TEXT(Table1[[#This Row],[TGL.PENSIUN (usia )]],"yyyy"),"")</f>
        <v>2040</v>
      </c>
      <c r="AB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Row],[JABATAN]],tbl_refJabatan,9,FALSE),"yr","day")-CONVERT(DATEDIF(M295,tglAcuan,"y"),"yr","day"))),(NOW()+(CONVERT(VLOOKUP(Table1[[#This Row],[JABATAN]],tbl_refJabatan,9,FALSE),"yr","day")-CONVERT(DATEDIF(M295,NOW(),"y"),"yr","day")))),"tgl SK salah"),"")</f>
        <v>50827.848911689813</v>
      </c>
      <c r="AC295" s="167" t="str">
        <f ca="1">IF(Table1[[#This Row],[TGL. PENSIUN (jabatan )]]&lt;&gt;0,TEXT(Table1[[#This Row],[TGL. PENSIUN (jabatan )]],"yyyy"),"")</f>
        <v>2039</v>
      </c>
      <c r="AD2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6" spans="1:30" s="53" customFormat="1" ht="21.75" customHeight="1" x14ac:dyDescent="0.25">
      <c r="A296" s="43">
        <f t="shared" si="9"/>
        <v>291</v>
      </c>
      <c r="B296" s="44" t="s">
        <v>484</v>
      </c>
      <c r="C296" s="44" t="s">
        <v>600</v>
      </c>
      <c r="D296" s="45" t="s">
        <v>63</v>
      </c>
      <c r="E296" s="59" t="s">
        <v>615</v>
      </c>
      <c r="F296" s="43" t="s">
        <v>41</v>
      </c>
      <c r="G296" s="46" t="s">
        <v>42</v>
      </c>
      <c r="H296" s="67">
        <v>33117</v>
      </c>
      <c r="I296" s="45"/>
      <c r="J296" s="76"/>
      <c r="K296" s="63" t="s">
        <v>43</v>
      </c>
      <c r="L296" s="69" t="s">
        <v>616</v>
      </c>
      <c r="M296" s="67">
        <v>43395</v>
      </c>
      <c r="N296" s="52" t="str">
        <f t="shared" ca="1" si="10"/>
        <v>33 Tahun 5 Bulan 26 hari</v>
      </c>
      <c r="O2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Row],[JABATAN]],tbl_refJabatan,2,FALSE),"yr","day")-CONVERT(DATEDIF(H296,tglAcuan,"y"),"yr","day"))),(NOW()+(CONVERT(VLOOKUP(Table1[[#This Row],[JABATAN]],tbl_refJabatan,2,FALSE),"yr","day")-CONVERT(DATEDIF(H296,NOW(),"y"),"yr","day")))),"Usia Salah"),"")</f>
        <v>55210.848911689813</v>
      </c>
      <c r="Q296" s="167" t="str">
        <f ca="1">IF(Table1[[#This Row],[TGL. PENSIUN (usia)]]&lt;&gt;0,TEXT(Table1[[#This Row],[TGL. PENSIUN (usia)]],"yyyy"),"")</f>
        <v>2051</v>
      </c>
      <c r="R296" s="166">
        <f ca="1">IF(AND(Table1[[#This Row],[TGL. PENSIUN (usia)]]&lt;&gt;"",Table1[[#This Row],[TGL. PENSIUN (usia)]]&lt;&gt;"USIA SALAH"),IF(tglAcuan&lt;&gt;0,(INT(CONVERT(VLOOKUP(Table1[[#This Row],[JABATAN]],tbl_refJabatan,2,FALSE),"yr","day")-CONVERT(DATEDIF(H296,tglAcuan,"y"),"yr","day"))),(INT(CONVERT(VLOOKUP(Table1[[#This Row],[JABATAN]],tbl_refJabatan,2,FALSE),"yr","day")-CONVERT(DATEDIF(H296,NOW(),"y"),"yr","day")))),"")</f>
        <v>9861</v>
      </c>
      <c r="S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Row],[JABATAN]],tbl_refJabatan,4,FALSE),"yr","day")-CONVERT(DATEDIF(H296,tglAcuan,"y"),"yr","day"))),(NOW()+(CONVERT(VLOOKUP(Table1[[#This Row],[JABATAN]],tbl_refJabatan,4,FALSE),"yr","day")-CONVERT(DATEDIF(H296,NOW(),"y"),"yr","day")))),"Usia Salah"),"")</f>
        <v>40600.848911689813</v>
      </c>
      <c r="T296" s="167" t="str">
        <f ca="1">IF(Table1[[#This Row],[TGL. PENSIUN ( usia )]]&lt;&gt;0,TEXT(Table1[[#This Row],[TGL. PENSIUN ( usia )]],"yyyy"),"")</f>
        <v>2011</v>
      </c>
      <c r="U296" s="166">
        <f ca="1">IF(AND(Table1[[#This Row],[TGL. PENSIUN (usia)]]&lt;&gt;"",Table1[[#This Row],[TGL. PENSIUN (usia)]]&lt;&gt;"USIA SALAH"),IF(tglAcuan&lt;&gt;0,(INT(CONVERT(VLOOKUP(Table1[[#This Row],[JABATAN]],tbl_refJabatan,4,FALSE),"yr","day")-CONVERT(DATEDIF(H296,tglAcuan,"y"),"yr","day"))),(INT(CONVERT(VLOOKUP(Table1[[#This Row],[JABATAN]],tbl_refJabatan,4,FALSE),"yr","day")-CONVERT(DATEDIF(H296,NOW(),"y"),"yr","day")))),"")</f>
        <v>-4749</v>
      </c>
      <c r="V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Row],[JABATAN]],tbl_refJabatan,6,FALSE),"yr","day")-CONVERT(DATEDIF(H296,tglAcuan,"y"),"yr","day"))),(NOW()+(CONVERT(VLOOKUP(Table1[[#This Row],[JABATAN]],tbl_refJabatan,6,FALSE),"yr","day")-CONVERT(DATEDIF(H296,NOW(),"y"),"yr","day")))),"Usia Salah"),"")</f>
        <v>33295.848911689813</v>
      </c>
      <c r="W296" s="167" t="str">
        <f ca="1">IF(Table1[[#This Row],[TGL.PENSIUN (usia)]]&lt;&gt;0,TEXT(Table1[[#This Row],[TGL.PENSIUN (usia)]],"yyyy"),"")</f>
        <v>1991</v>
      </c>
      <c r="X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Row],[JABATAN]],tbl_refJabatan,7,FALSE),"yr","day")-CONVERT(DATEDIF(M296,tglAcuan,"y"),"yr","day"))),(NOW()+(CONVERT(VLOOKUP(Table1[[#This Row],[JABATAN]],tbl_refJabatan,7,FALSE),"yr","day")-CONVERT(DATEDIF(M296,NOW(),"y"),"yr","day")))),"tgl SK salah"),"")</f>
        <v>65437.848911689813</v>
      </c>
      <c r="Y296" s="167" t="str">
        <f ca="1">IF(Table1[[#This Row],[TGL. PENSIUN (jabatan)]]&lt;&gt;0,TEXT(Table1[[#This Row],[TGL. PENSIUN (jabatan)]],"yyyy"),"")</f>
        <v>2079</v>
      </c>
      <c r="Z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Row],[JABATAN]],tbl_refJabatan,8,FALSE),"yr","day")-CONVERT(DATEDIF(H296,tglAcuan,"y"),"yr","day"))),(NOW()+(CONVERT(VLOOKUP(Table1[[#This Row],[JABATAN]],tbl_refJabatan,8,FALSE),"yr","day")-CONVERT(DATEDIF(H296,NOW(),"y"),"yr","day")))),"Usia Salah"),"")</f>
        <v>55210.848911689813</v>
      </c>
      <c r="AA296" s="167" t="str">
        <f ca="1">IF(Table1[[#This Row],[TGL.PENSIUN (usia )]]&lt;&gt;0,TEXT(Table1[[#This Row],[TGL.PENSIUN (usia )]],"yyyy"),"")</f>
        <v>2051</v>
      </c>
      <c r="AB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Row],[JABATAN]],tbl_refJabatan,9,FALSE),"yr","day")-CONVERT(DATEDIF(M296,tglAcuan,"y"),"yr","day"))),(NOW()+(CONVERT(VLOOKUP(Table1[[#This Row],[JABATAN]],tbl_refJabatan,9,FALSE),"yr","day")-CONVERT(DATEDIF(M296,NOW(),"y"),"yr","day")))),"tgl SK salah"),"")</f>
        <v>49001.598911689813</v>
      </c>
      <c r="AC296" s="167" t="str">
        <f ca="1">IF(Table1[[#This Row],[TGL. PENSIUN (jabatan )]]&lt;&gt;0,TEXT(Table1[[#This Row],[TGL. PENSIUN (jabatan )]],"yyyy"),"")</f>
        <v>2034</v>
      </c>
      <c r="AD2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7" spans="1:30" s="53" customFormat="1" ht="21.75" customHeight="1" x14ac:dyDescent="0.25">
      <c r="A297" s="43">
        <f t="shared" si="9"/>
        <v>292</v>
      </c>
      <c r="B297" s="44" t="s">
        <v>484</v>
      </c>
      <c r="C297" s="44" t="s">
        <v>600</v>
      </c>
      <c r="D297" s="45" t="s">
        <v>63</v>
      </c>
      <c r="E297" s="59" t="s">
        <v>617</v>
      </c>
      <c r="F297" s="43" t="s">
        <v>41</v>
      </c>
      <c r="G297" s="46" t="s">
        <v>42</v>
      </c>
      <c r="H297" s="67">
        <v>31140</v>
      </c>
      <c r="I297" s="45"/>
      <c r="J297" s="76"/>
      <c r="K297" s="63" t="s">
        <v>43</v>
      </c>
      <c r="L297" s="69" t="s">
        <v>618</v>
      </c>
      <c r="M297" s="67">
        <v>44281</v>
      </c>
      <c r="N297" s="52" t="str">
        <f t="shared" ca="1" si="10"/>
        <v>38 Tahun 10 Bulan 24 hari</v>
      </c>
      <c r="O2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1 Hari </v>
      </c>
      <c r="P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Row],[JABATAN]],tbl_refJabatan,2,FALSE),"yr","day")-CONVERT(DATEDIF(H297,tglAcuan,"y"),"yr","day"))),(NOW()+(CONVERT(VLOOKUP(Table1[[#This Row],[JABATAN]],tbl_refJabatan,2,FALSE),"yr","day")-CONVERT(DATEDIF(H297,NOW(),"y"),"yr","day")))),"Usia Salah"),"")</f>
        <v>53384.598911689813</v>
      </c>
      <c r="Q297" s="167" t="str">
        <f ca="1">IF(Table1[[#This Row],[TGL. PENSIUN (usia)]]&lt;&gt;0,TEXT(Table1[[#This Row],[TGL. PENSIUN (usia)]],"yyyy"),"")</f>
        <v>2046</v>
      </c>
      <c r="R297" s="166">
        <f ca="1">IF(AND(Table1[[#This Row],[TGL. PENSIUN (usia)]]&lt;&gt;"",Table1[[#This Row],[TGL. PENSIUN (usia)]]&lt;&gt;"USIA SALAH"),IF(tglAcuan&lt;&gt;0,(INT(CONVERT(VLOOKUP(Table1[[#This Row],[JABATAN]],tbl_refJabatan,2,FALSE),"yr","day")-CONVERT(DATEDIF(H297,tglAcuan,"y"),"yr","day"))),(INT(CONVERT(VLOOKUP(Table1[[#This Row],[JABATAN]],tbl_refJabatan,2,FALSE),"yr","day")-CONVERT(DATEDIF(H297,NOW(),"y"),"yr","day")))),"")</f>
        <v>8035</v>
      </c>
      <c r="S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Row],[JABATAN]],tbl_refJabatan,4,FALSE),"yr","day")-CONVERT(DATEDIF(H297,tglAcuan,"y"),"yr","day"))),(NOW()+(CONVERT(VLOOKUP(Table1[[#This Row],[JABATAN]],tbl_refJabatan,4,FALSE),"yr","day")-CONVERT(DATEDIF(H297,NOW(),"y"),"yr","day")))),"Usia Salah"),"")</f>
        <v>38774.598911689813</v>
      </c>
      <c r="T297" s="167" t="str">
        <f ca="1">IF(Table1[[#This Row],[TGL. PENSIUN ( usia )]]&lt;&gt;0,TEXT(Table1[[#This Row],[TGL. PENSIUN ( usia )]],"yyyy"),"")</f>
        <v>2006</v>
      </c>
      <c r="U297" s="166">
        <f ca="1">IF(AND(Table1[[#This Row],[TGL. PENSIUN (usia)]]&lt;&gt;"",Table1[[#This Row],[TGL. PENSIUN (usia)]]&lt;&gt;"USIA SALAH"),IF(tglAcuan&lt;&gt;0,(INT(CONVERT(VLOOKUP(Table1[[#This Row],[JABATAN]],tbl_refJabatan,4,FALSE),"yr","day")-CONVERT(DATEDIF(H297,tglAcuan,"y"),"yr","day"))),(INT(CONVERT(VLOOKUP(Table1[[#This Row],[JABATAN]],tbl_refJabatan,4,FALSE),"yr","day")-CONVERT(DATEDIF(H297,NOW(),"y"),"yr","day")))),"")</f>
        <v>-6575</v>
      </c>
      <c r="V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Row],[JABATAN]],tbl_refJabatan,6,FALSE),"yr","day")-CONVERT(DATEDIF(H297,tglAcuan,"y"),"yr","day"))),(NOW()+(CONVERT(VLOOKUP(Table1[[#This Row],[JABATAN]],tbl_refJabatan,6,FALSE),"yr","day")-CONVERT(DATEDIF(H297,NOW(),"y"),"yr","day")))),"Usia Salah"),"")</f>
        <v>31469.598911689813</v>
      </c>
      <c r="W297" s="167" t="str">
        <f ca="1">IF(Table1[[#This Row],[TGL.PENSIUN (usia)]]&lt;&gt;0,TEXT(Table1[[#This Row],[TGL.PENSIUN (usia)]],"yyyy"),"")</f>
        <v>1986</v>
      </c>
      <c r="X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Row],[JABATAN]],tbl_refJabatan,7,FALSE),"yr","day")-CONVERT(DATEDIF(M297,tglAcuan,"y"),"yr","day"))),(NOW()+(CONVERT(VLOOKUP(Table1[[#This Row],[JABATAN]],tbl_refJabatan,7,FALSE),"yr","day")-CONVERT(DATEDIF(M297,NOW(),"y"),"yr","day")))),"tgl SK salah"),"")</f>
        <v>66533.598911689813</v>
      </c>
      <c r="Y297" s="167" t="str">
        <f ca="1">IF(Table1[[#This Row],[TGL. PENSIUN (jabatan)]]&lt;&gt;0,TEXT(Table1[[#This Row],[TGL. PENSIUN (jabatan)]],"yyyy"),"")</f>
        <v>2082</v>
      </c>
      <c r="Z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Row],[JABATAN]],tbl_refJabatan,8,FALSE),"yr","day")-CONVERT(DATEDIF(H297,tglAcuan,"y"),"yr","day"))),(NOW()+(CONVERT(VLOOKUP(Table1[[#This Row],[JABATAN]],tbl_refJabatan,8,FALSE),"yr","day")-CONVERT(DATEDIF(H297,NOW(),"y"),"yr","day")))),"Usia Salah"),"")</f>
        <v>53384.598911689813</v>
      </c>
      <c r="AA297" s="167" t="str">
        <f ca="1">IF(Table1[[#This Row],[TGL.PENSIUN (usia )]]&lt;&gt;0,TEXT(Table1[[#This Row],[TGL.PENSIUN (usia )]],"yyyy"),"")</f>
        <v>2046</v>
      </c>
      <c r="AB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Row],[JABATAN]],tbl_refJabatan,9,FALSE),"yr","day")-CONVERT(DATEDIF(M297,tglAcuan,"y"),"yr","day"))),(NOW()+(CONVERT(VLOOKUP(Table1[[#This Row],[JABATAN]],tbl_refJabatan,9,FALSE),"yr","day")-CONVERT(DATEDIF(M297,NOW(),"y"),"yr","day")))),"tgl SK salah"),"")</f>
        <v>50097.348911689813</v>
      </c>
      <c r="AC297" s="167" t="str">
        <f ca="1">IF(Table1[[#This Row],[TGL. PENSIUN (jabatan )]]&lt;&gt;0,TEXT(Table1[[#This Row],[TGL. PENSIUN (jabatan )]],"yyyy"),"")</f>
        <v>2037</v>
      </c>
      <c r="AD2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8" spans="1:30" s="53" customFormat="1" ht="21.75" customHeight="1" x14ac:dyDescent="0.25">
      <c r="A298" s="43">
        <f t="shared" si="9"/>
        <v>293</v>
      </c>
      <c r="B298" s="44" t="s">
        <v>484</v>
      </c>
      <c r="C298" s="44" t="s">
        <v>600</v>
      </c>
      <c r="D298" s="45" t="s">
        <v>63</v>
      </c>
      <c r="E298" s="59" t="s">
        <v>619</v>
      </c>
      <c r="F298" s="43" t="s">
        <v>41</v>
      </c>
      <c r="G298" s="46" t="s">
        <v>42</v>
      </c>
      <c r="H298" s="67">
        <v>31734</v>
      </c>
      <c r="I298" s="45"/>
      <c r="J298" s="76"/>
      <c r="K298" s="63" t="s">
        <v>43</v>
      </c>
      <c r="L298" s="69" t="s">
        <v>616</v>
      </c>
      <c r="M298" s="67">
        <v>43395</v>
      </c>
      <c r="N298" s="52" t="str">
        <f t="shared" ca="1" si="10"/>
        <v>37 Tahun 3 Bulan 9 hari</v>
      </c>
      <c r="O2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Row],[JABATAN]],tbl_refJabatan,2,FALSE),"yr","day")-CONVERT(DATEDIF(H298,tglAcuan,"y"),"yr","day"))),(NOW()+(CONVERT(VLOOKUP(Table1[[#This Row],[JABATAN]],tbl_refJabatan,2,FALSE),"yr","day")-CONVERT(DATEDIF(H298,NOW(),"y"),"yr","day")))),"Usia Salah"),"")</f>
        <v>53749.848911689813</v>
      </c>
      <c r="Q298" s="167" t="str">
        <f ca="1">IF(Table1[[#This Row],[TGL. PENSIUN (usia)]]&lt;&gt;0,TEXT(Table1[[#This Row],[TGL. PENSIUN (usia)]],"yyyy"),"")</f>
        <v>2047</v>
      </c>
      <c r="R298" s="166">
        <f ca="1">IF(AND(Table1[[#This Row],[TGL. PENSIUN (usia)]]&lt;&gt;"",Table1[[#This Row],[TGL. PENSIUN (usia)]]&lt;&gt;"USIA SALAH"),IF(tglAcuan&lt;&gt;0,(INT(CONVERT(VLOOKUP(Table1[[#This Row],[JABATAN]],tbl_refJabatan,2,FALSE),"yr","day")-CONVERT(DATEDIF(H298,tglAcuan,"y"),"yr","day"))),(INT(CONVERT(VLOOKUP(Table1[[#This Row],[JABATAN]],tbl_refJabatan,2,FALSE),"yr","day")-CONVERT(DATEDIF(H298,NOW(),"y"),"yr","day")))),"")</f>
        <v>8400</v>
      </c>
      <c r="S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Row],[JABATAN]],tbl_refJabatan,4,FALSE),"yr","day")-CONVERT(DATEDIF(H298,tglAcuan,"y"),"yr","day"))),(NOW()+(CONVERT(VLOOKUP(Table1[[#This Row],[JABATAN]],tbl_refJabatan,4,FALSE),"yr","day")-CONVERT(DATEDIF(H298,NOW(),"y"),"yr","day")))),"Usia Salah"),"")</f>
        <v>39139.848911689813</v>
      </c>
      <c r="T298" s="167" t="str">
        <f ca="1">IF(Table1[[#This Row],[TGL. PENSIUN ( usia )]]&lt;&gt;0,TEXT(Table1[[#This Row],[TGL. PENSIUN ( usia )]],"yyyy"),"")</f>
        <v>2007</v>
      </c>
      <c r="U298" s="166">
        <f ca="1">IF(AND(Table1[[#This Row],[TGL. PENSIUN (usia)]]&lt;&gt;"",Table1[[#This Row],[TGL. PENSIUN (usia)]]&lt;&gt;"USIA SALAH"),IF(tglAcuan&lt;&gt;0,(INT(CONVERT(VLOOKUP(Table1[[#This Row],[JABATAN]],tbl_refJabatan,4,FALSE),"yr","day")-CONVERT(DATEDIF(H298,tglAcuan,"y"),"yr","day"))),(INT(CONVERT(VLOOKUP(Table1[[#This Row],[JABATAN]],tbl_refJabatan,4,FALSE),"yr","day")-CONVERT(DATEDIF(H298,NOW(),"y"),"yr","day")))),"")</f>
        <v>-6210</v>
      </c>
      <c r="V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Row],[JABATAN]],tbl_refJabatan,6,FALSE),"yr","day")-CONVERT(DATEDIF(H298,tglAcuan,"y"),"yr","day"))),(NOW()+(CONVERT(VLOOKUP(Table1[[#This Row],[JABATAN]],tbl_refJabatan,6,FALSE),"yr","day")-CONVERT(DATEDIF(H298,NOW(),"y"),"yr","day")))),"Usia Salah"),"")</f>
        <v>31834.848911689813</v>
      </c>
      <c r="W298" s="167" t="str">
        <f ca="1">IF(Table1[[#This Row],[TGL.PENSIUN (usia)]]&lt;&gt;0,TEXT(Table1[[#This Row],[TGL.PENSIUN (usia)]],"yyyy"),"")</f>
        <v>1987</v>
      </c>
      <c r="X2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Row],[JABATAN]],tbl_refJabatan,7,FALSE),"yr","day")-CONVERT(DATEDIF(M298,tglAcuan,"y"),"yr","day"))),(NOW()+(CONVERT(VLOOKUP(Table1[[#This Row],[JABATAN]],tbl_refJabatan,7,FALSE),"yr","day")-CONVERT(DATEDIF(M298,NOW(),"y"),"yr","day")))),"tgl SK salah"),"")</f>
        <v>65437.848911689813</v>
      </c>
      <c r="Y298" s="167" t="str">
        <f ca="1">IF(Table1[[#This Row],[TGL. PENSIUN (jabatan)]]&lt;&gt;0,TEXT(Table1[[#This Row],[TGL. PENSIUN (jabatan)]],"yyyy"),"")</f>
        <v>2079</v>
      </c>
      <c r="Z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Row],[JABATAN]],tbl_refJabatan,8,FALSE),"yr","day")-CONVERT(DATEDIF(H298,tglAcuan,"y"),"yr","day"))),(NOW()+(CONVERT(VLOOKUP(Table1[[#This Row],[JABATAN]],tbl_refJabatan,8,FALSE),"yr","day")-CONVERT(DATEDIF(H298,NOW(),"y"),"yr","day")))),"Usia Salah"),"")</f>
        <v>53749.848911689813</v>
      </c>
      <c r="AA298" s="167" t="str">
        <f ca="1">IF(Table1[[#This Row],[TGL.PENSIUN (usia )]]&lt;&gt;0,TEXT(Table1[[#This Row],[TGL.PENSIUN (usia )]],"yyyy"),"")</f>
        <v>2047</v>
      </c>
      <c r="AB2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Row],[JABATAN]],tbl_refJabatan,9,FALSE),"yr","day")-CONVERT(DATEDIF(M298,tglAcuan,"y"),"yr","day"))),(NOW()+(CONVERT(VLOOKUP(Table1[[#This Row],[JABATAN]],tbl_refJabatan,9,FALSE),"yr","day")-CONVERT(DATEDIF(M298,NOW(),"y"),"yr","day")))),"tgl SK salah"),"")</f>
        <v>49001.598911689813</v>
      </c>
      <c r="AC298" s="167" t="str">
        <f ca="1">IF(Table1[[#This Row],[TGL. PENSIUN (jabatan )]]&lt;&gt;0,TEXT(Table1[[#This Row],[TGL. PENSIUN (jabatan )]],"yyyy"),"")</f>
        <v>2034</v>
      </c>
      <c r="AD2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99" spans="1:30" s="53" customFormat="1" ht="21.75" customHeight="1" x14ac:dyDescent="0.25">
      <c r="A299" s="43">
        <f t="shared" si="9"/>
        <v>294</v>
      </c>
      <c r="B299" s="44" t="s">
        <v>484</v>
      </c>
      <c r="C299" s="44" t="s">
        <v>600</v>
      </c>
      <c r="D299" s="45" t="s">
        <v>63</v>
      </c>
      <c r="E299" s="59" t="s">
        <v>620</v>
      </c>
      <c r="F299" s="43" t="s">
        <v>41</v>
      </c>
      <c r="G299" s="46" t="s">
        <v>42</v>
      </c>
      <c r="H299" s="67">
        <v>29074</v>
      </c>
      <c r="I299" s="45"/>
      <c r="J299" s="76"/>
      <c r="K299" s="63" t="s">
        <v>43</v>
      </c>
      <c r="L299" s="69" t="s">
        <v>616</v>
      </c>
      <c r="M299" s="67">
        <v>43395</v>
      </c>
      <c r="N299" s="52" t="str">
        <f t="shared" ca="1" si="10"/>
        <v>44 Tahun 6 Bulan 20 hari</v>
      </c>
      <c r="O2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Row],[JABATAN]],tbl_refJabatan,2,FALSE),"yr","day")-CONVERT(DATEDIF(H299,tglAcuan,"y"),"yr","day"))),(NOW()+(CONVERT(VLOOKUP(Table1[[#This Row],[JABATAN]],tbl_refJabatan,2,FALSE),"yr","day")-CONVERT(DATEDIF(H299,NOW(),"y"),"yr","day")))),"Usia Salah"),"")</f>
        <v>51193.098911689813</v>
      </c>
      <c r="Q299" s="167" t="str">
        <f ca="1">IF(Table1[[#This Row],[TGL. PENSIUN (usia)]]&lt;&gt;0,TEXT(Table1[[#This Row],[TGL. PENSIUN (usia)]],"yyyy"),"")</f>
        <v>2040</v>
      </c>
      <c r="R299" s="166">
        <f ca="1">IF(AND(Table1[[#This Row],[TGL. PENSIUN (usia)]]&lt;&gt;"",Table1[[#This Row],[TGL. PENSIUN (usia)]]&lt;&gt;"USIA SALAH"),IF(tglAcuan&lt;&gt;0,(INT(CONVERT(VLOOKUP(Table1[[#This Row],[JABATAN]],tbl_refJabatan,2,FALSE),"yr","day")-CONVERT(DATEDIF(H299,tglAcuan,"y"),"yr","day"))),(INT(CONVERT(VLOOKUP(Table1[[#This Row],[JABATAN]],tbl_refJabatan,2,FALSE),"yr","day")-CONVERT(DATEDIF(H299,NOW(),"y"),"yr","day")))),"")</f>
        <v>5844</v>
      </c>
      <c r="S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Row],[JABATAN]],tbl_refJabatan,4,FALSE),"yr","day")-CONVERT(DATEDIF(H299,tglAcuan,"y"),"yr","day"))),(NOW()+(CONVERT(VLOOKUP(Table1[[#This Row],[JABATAN]],tbl_refJabatan,4,FALSE),"yr","day")-CONVERT(DATEDIF(H299,NOW(),"y"),"yr","day")))),"Usia Salah"),"")</f>
        <v>36583.098911689813</v>
      </c>
      <c r="T299" s="167" t="str">
        <f ca="1">IF(Table1[[#This Row],[TGL. PENSIUN ( usia )]]&lt;&gt;0,TEXT(Table1[[#This Row],[TGL. PENSIUN ( usia )]],"yyyy"),"")</f>
        <v>2000</v>
      </c>
      <c r="U299" s="166">
        <f ca="1">IF(AND(Table1[[#This Row],[TGL. PENSIUN (usia)]]&lt;&gt;"",Table1[[#This Row],[TGL. PENSIUN (usia)]]&lt;&gt;"USIA SALAH"),IF(tglAcuan&lt;&gt;0,(INT(CONVERT(VLOOKUP(Table1[[#This Row],[JABATAN]],tbl_refJabatan,4,FALSE),"yr","day")-CONVERT(DATEDIF(H299,tglAcuan,"y"),"yr","day"))),(INT(CONVERT(VLOOKUP(Table1[[#This Row],[JABATAN]],tbl_refJabatan,4,FALSE),"yr","day")-CONVERT(DATEDIF(H299,NOW(),"y"),"yr","day")))),"")</f>
        <v>-8766</v>
      </c>
      <c r="V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Row],[JABATAN]],tbl_refJabatan,6,FALSE),"yr","day")-CONVERT(DATEDIF(H299,tglAcuan,"y"),"yr","day"))),(NOW()+(CONVERT(VLOOKUP(Table1[[#This Row],[JABATAN]],tbl_refJabatan,6,FALSE),"yr","day")-CONVERT(DATEDIF(H299,NOW(),"y"),"yr","day")))),"Usia Salah"),"")</f>
        <v>29278.098911689813</v>
      </c>
      <c r="W299" s="167" t="str">
        <f ca="1">IF(Table1[[#This Row],[TGL.PENSIUN (usia)]]&lt;&gt;0,TEXT(Table1[[#This Row],[TGL.PENSIUN (usia)]],"yyyy"),"")</f>
        <v>1980</v>
      </c>
      <c r="X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Row],[JABATAN]],tbl_refJabatan,7,FALSE),"yr","day")-CONVERT(DATEDIF(M299,tglAcuan,"y"),"yr","day"))),(NOW()+(CONVERT(VLOOKUP(Table1[[#This Row],[JABATAN]],tbl_refJabatan,7,FALSE),"yr","day")-CONVERT(DATEDIF(M299,NOW(),"y"),"yr","day")))),"tgl SK salah"),"")</f>
        <v>65437.848911689813</v>
      </c>
      <c r="Y299" s="167" t="str">
        <f ca="1">IF(Table1[[#This Row],[TGL. PENSIUN (jabatan)]]&lt;&gt;0,TEXT(Table1[[#This Row],[TGL. PENSIUN (jabatan)]],"yyyy"),"")</f>
        <v>2079</v>
      </c>
      <c r="Z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Row],[JABATAN]],tbl_refJabatan,8,FALSE),"yr","day")-CONVERT(DATEDIF(H299,tglAcuan,"y"),"yr","day"))),(NOW()+(CONVERT(VLOOKUP(Table1[[#This Row],[JABATAN]],tbl_refJabatan,8,FALSE),"yr","day")-CONVERT(DATEDIF(H299,NOW(),"y"),"yr","day")))),"Usia Salah"),"")</f>
        <v>51193.098911689813</v>
      </c>
      <c r="AA299" s="167" t="str">
        <f ca="1">IF(Table1[[#This Row],[TGL.PENSIUN (usia )]]&lt;&gt;0,TEXT(Table1[[#This Row],[TGL.PENSIUN (usia )]],"yyyy"),"")</f>
        <v>2040</v>
      </c>
      <c r="AB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Row],[JABATAN]],tbl_refJabatan,9,FALSE),"yr","day")-CONVERT(DATEDIF(M299,tglAcuan,"y"),"yr","day"))),(NOW()+(CONVERT(VLOOKUP(Table1[[#This Row],[JABATAN]],tbl_refJabatan,9,FALSE),"yr","day")-CONVERT(DATEDIF(M299,NOW(),"y"),"yr","day")))),"tgl SK salah"),"")</f>
        <v>49001.598911689813</v>
      </c>
      <c r="AC299" s="167" t="str">
        <f ca="1">IF(Table1[[#This Row],[TGL. PENSIUN (jabatan )]]&lt;&gt;0,TEXT(Table1[[#This Row],[TGL. PENSIUN (jabatan )]],"yyyy"),"")</f>
        <v>2034</v>
      </c>
      <c r="AD2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0" spans="1:30" s="53" customFormat="1" ht="21.75" customHeight="1" x14ac:dyDescent="0.25">
      <c r="A300" s="43">
        <f t="shared" si="9"/>
        <v>295</v>
      </c>
      <c r="B300" s="44" t="s">
        <v>484</v>
      </c>
      <c r="C300" s="44" t="s">
        <v>600</v>
      </c>
      <c r="D300" s="45" t="s">
        <v>63</v>
      </c>
      <c r="E300" s="59" t="s">
        <v>184</v>
      </c>
      <c r="F300" s="43" t="s">
        <v>41</v>
      </c>
      <c r="G300" s="46" t="s">
        <v>42</v>
      </c>
      <c r="H300" s="67">
        <v>28523</v>
      </c>
      <c r="I300" s="45"/>
      <c r="J300" s="76"/>
      <c r="K300" s="63" t="s">
        <v>93</v>
      </c>
      <c r="L300" s="69" t="s">
        <v>621</v>
      </c>
      <c r="M300" s="67">
        <v>43395</v>
      </c>
      <c r="N300" s="52" t="str">
        <f t="shared" ca="1" si="10"/>
        <v>46 Tahun 0 Bulan 25 hari</v>
      </c>
      <c r="O3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Row],[JABATAN]],tbl_refJabatan,2,FALSE),"yr","day")-CONVERT(DATEDIF(H300,tglAcuan,"y"),"yr","day"))),(NOW()+(CONVERT(VLOOKUP(Table1[[#This Row],[JABATAN]],tbl_refJabatan,2,FALSE),"yr","day")-CONVERT(DATEDIF(H300,NOW(),"y"),"yr","day")))),"Usia Salah"),"")</f>
        <v>50462.598911689813</v>
      </c>
      <c r="Q300" s="167" t="str">
        <f ca="1">IF(Table1[[#This Row],[TGL. PENSIUN (usia)]]&lt;&gt;0,TEXT(Table1[[#This Row],[TGL. PENSIUN (usia)]],"yyyy"),"")</f>
        <v>2038</v>
      </c>
      <c r="R300" s="166">
        <f ca="1">IF(AND(Table1[[#This Row],[TGL. PENSIUN (usia)]]&lt;&gt;"",Table1[[#This Row],[TGL. PENSIUN (usia)]]&lt;&gt;"USIA SALAH"),IF(tglAcuan&lt;&gt;0,(INT(CONVERT(VLOOKUP(Table1[[#This Row],[JABATAN]],tbl_refJabatan,2,FALSE),"yr","day")-CONVERT(DATEDIF(H300,tglAcuan,"y"),"yr","day"))),(INT(CONVERT(VLOOKUP(Table1[[#This Row],[JABATAN]],tbl_refJabatan,2,FALSE),"yr","day")-CONVERT(DATEDIF(H300,NOW(),"y"),"yr","day")))),"")</f>
        <v>5113</v>
      </c>
      <c r="S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Row],[JABATAN]],tbl_refJabatan,4,FALSE),"yr","day")-CONVERT(DATEDIF(H300,tglAcuan,"y"),"yr","day"))),(NOW()+(CONVERT(VLOOKUP(Table1[[#This Row],[JABATAN]],tbl_refJabatan,4,FALSE),"yr","day")-CONVERT(DATEDIF(H300,NOW(),"y"),"yr","day")))),"Usia Salah"),"")</f>
        <v>35852.598911689813</v>
      </c>
      <c r="T300" s="167" t="str">
        <f ca="1">IF(Table1[[#This Row],[TGL. PENSIUN ( usia )]]&lt;&gt;0,TEXT(Table1[[#This Row],[TGL. PENSIUN ( usia )]],"yyyy"),"")</f>
        <v>1998</v>
      </c>
      <c r="U300" s="166">
        <f ca="1">IF(AND(Table1[[#This Row],[TGL. PENSIUN (usia)]]&lt;&gt;"",Table1[[#This Row],[TGL. PENSIUN (usia)]]&lt;&gt;"USIA SALAH"),IF(tglAcuan&lt;&gt;0,(INT(CONVERT(VLOOKUP(Table1[[#This Row],[JABATAN]],tbl_refJabatan,4,FALSE),"yr","day")-CONVERT(DATEDIF(H300,tglAcuan,"y"),"yr","day"))),(INT(CONVERT(VLOOKUP(Table1[[#This Row],[JABATAN]],tbl_refJabatan,4,FALSE),"yr","day")-CONVERT(DATEDIF(H300,NOW(),"y"),"yr","day")))),"")</f>
        <v>-9497</v>
      </c>
      <c r="V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Row],[JABATAN]],tbl_refJabatan,6,FALSE),"yr","day")-CONVERT(DATEDIF(H300,tglAcuan,"y"),"yr","day"))),(NOW()+(CONVERT(VLOOKUP(Table1[[#This Row],[JABATAN]],tbl_refJabatan,6,FALSE),"yr","day")-CONVERT(DATEDIF(H300,NOW(),"y"),"yr","day")))),"Usia Salah"),"")</f>
        <v>28547.598911689813</v>
      </c>
      <c r="W300" s="167" t="str">
        <f ca="1">IF(Table1[[#This Row],[TGL.PENSIUN (usia)]]&lt;&gt;0,TEXT(Table1[[#This Row],[TGL.PENSIUN (usia)]],"yyyy"),"")</f>
        <v>1978</v>
      </c>
      <c r="X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Row],[JABATAN]],tbl_refJabatan,7,FALSE),"yr","day")-CONVERT(DATEDIF(M300,tglAcuan,"y"),"yr","day"))),(NOW()+(CONVERT(VLOOKUP(Table1[[#This Row],[JABATAN]],tbl_refJabatan,7,FALSE),"yr","day")-CONVERT(DATEDIF(M300,NOW(),"y"),"yr","day")))),"tgl SK salah"),"")</f>
        <v>65437.848911689813</v>
      </c>
      <c r="Y300" s="167" t="str">
        <f ca="1">IF(Table1[[#This Row],[TGL. PENSIUN (jabatan)]]&lt;&gt;0,TEXT(Table1[[#This Row],[TGL. PENSIUN (jabatan)]],"yyyy"),"")</f>
        <v>2079</v>
      </c>
      <c r="Z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Row],[JABATAN]],tbl_refJabatan,8,FALSE),"yr","day")-CONVERT(DATEDIF(H300,tglAcuan,"y"),"yr","day"))),(NOW()+(CONVERT(VLOOKUP(Table1[[#This Row],[JABATAN]],tbl_refJabatan,8,FALSE),"yr","day")-CONVERT(DATEDIF(H300,NOW(),"y"),"yr","day")))),"Usia Salah"),"")</f>
        <v>50462.598911689813</v>
      </c>
      <c r="AA300" s="167" t="str">
        <f ca="1">IF(Table1[[#This Row],[TGL.PENSIUN (usia )]]&lt;&gt;0,TEXT(Table1[[#This Row],[TGL.PENSIUN (usia )]],"yyyy"),"")</f>
        <v>2038</v>
      </c>
      <c r="AB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Row],[JABATAN]],tbl_refJabatan,9,FALSE),"yr","day")-CONVERT(DATEDIF(M300,tglAcuan,"y"),"yr","day"))),(NOW()+(CONVERT(VLOOKUP(Table1[[#This Row],[JABATAN]],tbl_refJabatan,9,FALSE),"yr","day")-CONVERT(DATEDIF(M300,NOW(),"y"),"yr","day")))),"tgl SK salah"),"")</f>
        <v>49001.598911689813</v>
      </c>
      <c r="AC300" s="167" t="str">
        <f ca="1">IF(Table1[[#This Row],[TGL. PENSIUN (jabatan )]]&lt;&gt;0,TEXT(Table1[[#This Row],[TGL. PENSIUN (jabatan )]],"yyyy"),"")</f>
        <v>2034</v>
      </c>
      <c r="AD3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1" spans="1:30" s="53" customFormat="1" ht="21.75" customHeight="1" x14ac:dyDescent="0.25">
      <c r="A301" s="43">
        <f t="shared" si="9"/>
        <v>296</v>
      </c>
      <c r="B301" s="44" t="s">
        <v>484</v>
      </c>
      <c r="C301" s="44" t="s">
        <v>600</v>
      </c>
      <c r="D301" s="45" t="s">
        <v>63</v>
      </c>
      <c r="E301" s="59" t="s">
        <v>138</v>
      </c>
      <c r="F301" s="43"/>
      <c r="G301" s="46"/>
      <c r="H301" s="67"/>
      <c r="I301" s="45"/>
      <c r="J301" s="76"/>
      <c r="K301" s="63"/>
      <c r="L301" s="69"/>
      <c r="M301" s="67">
        <v>43395</v>
      </c>
      <c r="N301" s="52" t="str">
        <f t="shared" ca="1" si="10"/>
        <v>tgl lahir salah/ null</v>
      </c>
      <c r="O3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3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Row],[JABATAN]],tbl_refJabatan,2,FALSE),"yr","day")-CONVERT(DATEDIF(H301,tglAcuan,"y"),"yr","day"))),(NOW()+(CONVERT(VLOOKUP(Table1[[#This Row],[JABATAN]],tbl_refJabatan,2,FALSE),"yr","day")-CONVERT(DATEDIF(H301,NOW(),"y"),"yr","day")))),"Usia Salah"),"")</f>
        <v>Usia Salah</v>
      </c>
      <c r="Q301" s="167" t="str">
        <f ca="1">IF(Table1[[#This Row],[TGL. PENSIUN (usia)]]&lt;&gt;0,TEXT(Table1[[#This Row],[TGL. PENSIUN (usia)]],"yyyy"),"")</f>
        <v>Usia Salah</v>
      </c>
      <c r="R301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Row],[JABATAN]],tbl_refJabatan,2,FALSE),"yr","day")-CONVERT(DATEDIF(H301,tglAcuan,"y"),"yr","day"))),(INT(CONVERT(VLOOKUP(Table1[[#This Row],[JABATAN]],tbl_refJabatan,2,FALSE),"yr","day")-CONVERT(DATEDIF(H301,NOW(),"y"),"yr","day")))),"")</f>
        <v/>
      </c>
      <c r="S3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Row],[JABATAN]],tbl_refJabatan,4,FALSE),"yr","day")-CONVERT(DATEDIF(H301,tglAcuan,"y"),"yr","day"))),(NOW()+(CONVERT(VLOOKUP(Table1[[#This Row],[JABATAN]],tbl_refJabatan,4,FALSE),"yr","day")-CONVERT(DATEDIF(H301,NOW(),"y"),"yr","day")))),"Usia Salah"),"")</f>
        <v>Usia Salah</v>
      </c>
      <c r="T301" s="167" t="str">
        <f ca="1">IF(Table1[[#This Row],[TGL. PENSIUN ( usia )]]&lt;&gt;0,TEXT(Table1[[#This Row],[TGL. PENSIUN ( usia )]],"yyyy"),"")</f>
        <v>Usia Salah</v>
      </c>
      <c r="U301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Row],[JABATAN]],tbl_refJabatan,4,FALSE),"yr","day")-CONVERT(DATEDIF(H301,tglAcuan,"y"),"yr","day"))),(INT(CONVERT(VLOOKUP(Table1[[#This Row],[JABATAN]],tbl_refJabatan,4,FALSE),"yr","day")-CONVERT(DATEDIF(H301,NOW(),"y"),"yr","day")))),"")</f>
        <v/>
      </c>
      <c r="V3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Row],[JABATAN]],tbl_refJabatan,6,FALSE),"yr","day")-CONVERT(DATEDIF(H301,tglAcuan,"y"),"yr","day"))),(NOW()+(CONVERT(VLOOKUP(Table1[[#This Row],[JABATAN]],tbl_refJabatan,6,FALSE),"yr","day")-CONVERT(DATEDIF(H301,NOW(),"y"),"yr","day")))),"Usia Salah"),"")</f>
        <v>Usia Salah</v>
      </c>
      <c r="W301" s="167" t="str">
        <f ca="1">IF(Table1[[#This Row],[TGL.PENSIUN (usia)]]&lt;&gt;0,TEXT(Table1[[#This Row],[TGL.PENSIUN (usia)]],"yyyy"),"")</f>
        <v>Usia Salah</v>
      </c>
      <c r="X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Row],[JABATAN]],tbl_refJabatan,7,FALSE),"yr","day")-CONVERT(DATEDIF(M301,tglAcuan,"y"),"yr","day"))),(NOW()+(CONVERT(VLOOKUP(Table1[[#This Row],[JABATAN]],tbl_refJabatan,7,FALSE),"yr","day")-CONVERT(DATEDIF(M301,NOW(),"y"),"yr","day")))),"tgl SK salah"),"")</f>
        <v>65437.848911689813</v>
      </c>
      <c r="Y301" s="167" t="str">
        <f ca="1">IF(Table1[[#This Row],[TGL. PENSIUN (jabatan)]]&lt;&gt;0,TEXT(Table1[[#This Row],[TGL. PENSIUN (jabatan)]],"yyyy"),"")</f>
        <v>2079</v>
      </c>
      <c r="Z3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Row],[JABATAN]],tbl_refJabatan,8,FALSE),"yr","day")-CONVERT(DATEDIF(H301,tglAcuan,"y"),"yr","day"))),(NOW()+(CONVERT(VLOOKUP(Table1[[#This Row],[JABATAN]],tbl_refJabatan,8,FALSE),"yr","day")-CONVERT(DATEDIF(H301,NOW(),"y"),"yr","day")))),"Usia Salah"),"")</f>
        <v>Usia Salah</v>
      </c>
      <c r="AA301" s="167" t="str">
        <f ca="1">IF(Table1[[#This Row],[TGL.PENSIUN (usia )]]&lt;&gt;0,TEXT(Table1[[#This Row],[TGL.PENSIUN (usia )]],"yyyy"),"")</f>
        <v>Usia Salah</v>
      </c>
      <c r="AB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Row],[JABATAN]],tbl_refJabatan,9,FALSE),"yr","day")-CONVERT(DATEDIF(M301,tglAcuan,"y"),"yr","day"))),(NOW()+(CONVERT(VLOOKUP(Table1[[#This Row],[JABATAN]],tbl_refJabatan,9,FALSE),"yr","day")-CONVERT(DATEDIF(M301,NOW(),"y"),"yr","day")))),"tgl SK salah"),"")</f>
        <v>49001.598911689813</v>
      </c>
      <c r="AC301" s="167" t="str">
        <f ca="1">IF(Table1[[#This Row],[TGL. PENSIUN (jabatan )]]&lt;&gt;0,TEXT(Table1[[#This Row],[TGL. PENSIUN (jabatan )]],"yyyy"),"")</f>
        <v>2034</v>
      </c>
      <c r="AD3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2" spans="1:30" s="53" customFormat="1" ht="21.75" customHeight="1" x14ac:dyDescent="0.25">
      <c r="A302" s="43">
        <f t="shared" si="9"/>
        <v>297</v>
      </c>
      <c r="B302" s="44" t="s">
        <v>484</v>
      </c>
      <c r="C302" s="44" t="s">
        <v>600</v>
      </c>
      <c r="D302" s="45" t="s">
        <v>63</v>
      </c>
      <c r="E302" s="59" t="s">
        <v>622</v>
      </c>
      <c r="F302" s="43" t="s">
        <v>41</v>
      </c>
      <c r="G302" s="46" t="s">
        <v>42</v>
      </c>
      <c r="H302" s="67">
        <v>25306</v>
      </c>
      <c r="I302" s="45"/>
      <c r="J302" s="76"/>
      <c r="K302" s="63" t="s">
        <v>93</v>
      </c>
      <c r="L302" s="69" t="s">
        <v>623</v>
      </c>
      <c r="M302" s="67">
        <v>43395</v>
      </c>
      <c r="N302" s="52" t="str">
        <f t="shared" ca="1" si="10"/>
        <v>54 Tahun 10 Bulan 14 hari</v>
      </c>
      <c r="O3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Row],[JABATAN]],tbl_refJabatan,2,FALSE),"yr","day")-CONVERT(DATEDIF(H302,tglAcuan,"y"),"yr","day"))),(NOW()+(CONVERT(VLOOKUP(Table1[[#This Row],[JABATAN]],tbl_refJabatan,2,FALSE),"yr","day")-CONVERT(DATEDIF(H302,NOW(),"y"),"yr","day")))),"Usia Salah"),"")</f>
        <v>47540.598911689813</v>
      </c>
      <c r="Q302" s="167" t="str">
        <f ca="1">IF(Table1[[#This Row],[TGL. PENSIUN (usia)]]&lt;&gt;0,TEXT(Table1[[#This Row],[TGL. PENSIUN (usia)]],"yyyy"),"")</f>
        <v>2030</v>
      </c>
      <c r="R302" s="166">
        <f ca="1">IF(AND(Table1[[#This Row],[TGL. PENSIUN (usia)]]&lt;&gt;"",Table1[[#This Row],[TGL. PENSIUN (usia)]]&lt;&gt;"USIA SALAH"),IF(tglAcuan&lt;&gt;0,(INT(CONVERT(VLOOKUP(Table1[[#This Row],[JABATAN]],tbl_refJabatan,2,FALSE),"yr","day")-CONVERT(DATEDIF(H302,tglAcuan,"y"),"yr","day"))),(INT(CONVERT(VLOOKUP(Table1[[#This Row],[JABATAN]],tbl_refJabatan,2,FALSE),"yr","day")-CONVERT(DATEDIF(H302,NOW(),"y"),"yr","day")))),"")</f>
        <v>2191</v>
      </c>
      <c r="S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Row],[JABATAN]],tbl_refJabatan,4,FALSE),"yr","day")-CONVERT(DATEDIF(H302,tglAcuan,"y"),"yr","day"))),(NOW()+(CONVERT(VLOOKUP(Table1[[#This Row],[JABATAN]],tbl_refJabatan,4,FALSE),"yr","day")-CONVERT(DATEDIF(H302,NOW(),"y"),"yr","day")))),"Usia Salah"),"")</f>
        <v>32930.598911689813</v>
      </c>
      <c r="T302" s="167" t="str">
        <f ca="1">IF(Table1[[#This Row],[TGL. PENSIUN ( usia )]]&lt;&gt;0,TEXT(Table1[[#This Row],[TGL. PENSIUN ( usia )]],"yyyy"),"")</f>
        <v>1990</v>
      </c>
      <c r="U302" s="166">
        <f ca="1">IF(AND(Table1[[#This Row],[TGL. PENSIUN (usia)]]&lt;&gt;"",Table1[[#This Row],[TGL. PENSIUN (usia)]]&lt;&gt;"USIA SALAH"),IF(tglAcuan&lt;&gt;0,(INT(CONVERT(VLOOKUP(Table1[[#This Row],[JABATAN]],tbl_refJabatan,4,FALSE),"yr","day")-CONVERT(DATEDIF(H302,tglAcuan,"y"),"yr","day"))),(INT(CONVERT(VLOOKUP(Table1[[#This Row],[JABATAN]],tbl_refJabatan,4,FALSE),"yr","day")-CONVERT(DATEDIF(H302,NOW(),"y"),"yr","day")))),"")</f>
        <v>-12419</v>
      </c>
      <c r="V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Row],[JABATAN]],tbl_refJabatan,6,FALSE),"yr","day")-CONVERT(DATEDIF(H302,tglAcuan,"y"),"yr","day"))),(NOW()+(CONVERT(VLOOKUP(Table1[[#This Row],[JABATAN]],tbl_refJabatan,6,FALSE),"yr","day")-CONVERT(DATEDIF(H302,NOW(),"y"),"yr","day")))),"Usia Salah"),"")</f>
        <v>25625.598911689813</v>
      </c>
      <c r="W302" s="167" t="str">
        <f ca="1">IF(Table1[[#This Row],[TGL.PENSIUN (usia)]]&lt;&gt;0,TEXT(Table1[[#This Row],[TGL.PENSIUN (usia)]],"yyyy"),"")</f>
        <v>1970</v>
      </c>
      <c r="X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Row],[JABATAN]],tbl_refJabatan,7,FALSE),"yr","day")-CONVERT(DATEDIF(M302,tglAcuan,"y"),"yr","day"))),(NOW()+(CONVERT(VLOOKUP(Table1[[#This Row],[JABATAN]],tbl_refJabatan,7,FALSE),"yr","day")-CONVERT(DATEDIF(M302,NOW(),"y"),"yr","day")))),"tgl SK salah"),"")</f>
        <v>65437.848911689813</v>
      </c>
      <c r="Y302" s="167" t="str">
        <f ca="1">IF(Table1[[#This Row],[TGL. PENSIUN (jabatan)]]&lt;&gt;0,TEXT(Table1[[#This Row],[TGL. PENSIUN (jabatan)]],"yyyy"),"")</f>
        <v>2079</v>
      </c>
      <c r="Z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Row],[JABATAN]],tbl_refJabatan,8,FALSE),"yr","day")-CONVERT(DATEDIF(H302,tglAcuan,"y"),"yr","day"))),(NOW()+(CONVERT(VLOOKUP(Table1[[#This Row],[JABATAN]],tbl_refJabatan,8,FALSE),"yr","day")-CONVERT(DATEDIF(H302,NOW(),"y"),"yr","day")))),"Usia Salah"),"")</f>
        <v>47540.598911689813</v>
      </c>
      <c r="AA302" s="167" t="str">
        <f ca="1">IF(Table1[[#This Row],[TGL.PENSIUN (usia )]]&lt;&gt;0,TEXT(Table1[[#This Row],[TGL.PENSIUN (usia )]],"yyyy"),"")</f>
        <v>2030</v>
      </c>
      <c r="AB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Row],[JABATAN]],tbl_refJabatan,9,FALSE),"yr","day")-CONVERT(DATEDIF(M302,tglAcuan,"y"),"yr","day"))),(NOW()+(CONVERT(VLOOKUP(Table1[[#This Row],[JABATAN]],tbl_refJabatan,9,FALSE),"yr","day")-CONVERT(DATEDIF(M302,NOW(),"y"),"yr","day")))),"tgl SK salah"),"")</f>
        <v>49001.598911689813</v>
      </c>
      <c r="AC302" s="167" t="str">
        <f ca="1">IF(Table1[[#This Row],[TGL. PENSIUN (jabatan )]]&lt;&gt;0,TEXT(Table1[[#This Row],[TGL. PENSIUN (jabatan )]],"yyyy"),"")</f>
        <v>2034</v>
      </c>
      <c r="AD3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3" spans="1:30" s="53" customFormat="1" ht="21.75" customHeight="1" x14ac:dyDescent="0.25">
      <c r="A303" s="43">
        <f t="shared" si="9"/>
        <v>298</v>
      </c>
      <c r="B303" s="44" t="s">
        <v>484</v>
      </c>
      <c r="C303" s="44" t="s">
        <v>600</v>
      </c>
      <c r="D303" s="45" t="s">
        <v>63</v>
      </c>
      <c r="E303" s="59" t="s">
        <v>624</v>
      </c>
      <c r="F303" s="43" t="s">
        <v>41</v>
      </c>
      <c r="G303" s="46" t="s">
        <v>42</v>
      </c>
      <c r="H303" s="67">
        <v>30912</v>
      </c>
      <c r="I303" s="45"/>
      <c r="J303" s="76"/>
      <c r="K303" s="63" t="s">
        <v>43</v>
      </c>
      <c r="L303" s="69" t="s">
        <v>625</v>
      </c>
      <c r="M303" s="67">
        <v>43395</v>
      </c>
      <c r="N303" s="52" t="str">
        <f t="shared" ca="1" si="10"/>
        <v>39 Tahun 6 Bulan 9 hari</v>
      </c>
      <c r="O3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Row],[JABATAN]],tbl_refJabatan,2,FALSE),"yr","day")-CONVERT(DATEDIF(H303,tglAcuan,"y"),"yr","day"))),(NOW()+(CONVERT(VLOOKUP(Table1[[#This Row],[JABATAN]],tbl_refJabatan,2,FALSE),"yr","day")-CONVERT(DATEDIF(H303,NOW(),"y"),"yr","day")))),"Usia Salah"),"")</f>
        <v>53019.348911689813</v>
      </c>
      <c r="Q303" s="167" t="str">
        <f ca="1">IF(Table1[[#This Row],[TGL. PENSIUN (usia)]]&lt;&gt;0,TEXT(Table1[[#This Row],[TGL. PENSIUN (usia)]],"yyyy"),"")</f>
        <v>2045</v>
      </c>
      <c r="R303" s="166">
        <f ca="1">IF(AND(Table1[[#This Row],[TGL. PENSIUN (usia)]]&lt;&gt;"",Table1[[#This Row],[TGL. PENSIUN (usia)]]&lt;&gt;"USIA SALAH"),IF(tglAcuan&lt;&gt;0,(INT(CONVERT(VLOOKUP(Table1[[#This Row],[JABATAN]],tbl_refJabatan,2,FALSE),"yr","day")-CONVERT(DATEDIF(H303,tglAcuan,"y"),"yr","day"))),(INT(CONVERT(VLOOKUP(Table1[[#This Row],[JABATAN]],tbl_refJabatan,2,FALSE),"yr","day")-CONVERT(DATEDIF(H303,NOW(),"y"),"yr","day")))),"")</f>
        <v>7670</v>
      </c>
      <c r="S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Row],[JABATAN]],tbl_refJabatan,4,FALSE),"yr","day")-CONVERT(DATEDIF(H303,tglAcuan,"y"),"yr","day"))),(NOW()+(CONVERT(VLOOKUP(Table1[[#This Row],[JABATAN]],tbl_refJabatan,4,FALSE),"yr","day")-CONVERT(DATEDIF(H303,NOW(),"y"),"yr","day")))),"Usia Salah"),"")</f>
        <v>38409.348911689813</v>
      </c>
      <c r="T303" s="167" t="str">
        <f ca="1">IF(Table1[[#This Row],[TGL. PENSIUN ( usia )]]&lt;&gt;0,TEXT(Table1[[#This Row],[TGL. PENSIUN ( usia )]],"yyyy"),"")</f>
        <v>2005</v>
      </c>
      <c r="U303" s="166">
        <f ca="1">IF(AND(Table1[[#This Row],[TGL. PENSIUN (usia)]]&lt;&gt;"",Table1[[#This Row],[TGL. PENSIUN (usia)]]&lt;&gt;"USIA SALAH"),IF(tglAcuan&lt;&gt;0,(INT(CONVERT(VLOOKUP(Table1[[#This Row],[JABATAN]],tbl_refJabatan,4,FALSE),"yr","day")-CONVERT(DATEDIF(H303,tglAcuan,"y"),"yr","day"))),(INT(CONVERT(VLOOKUP(Table1[[#This Row],[JABATAN]],tbl_refJabatan,4,FALSE),"yr","day")-CONVERT(DATEDIF(H303,NOW(),"y"),"yr","day")))),"")</f>
        <v>-6940</v>
      </c>
      <c r="V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Row],[JABATAN]],tbl_refJabatan,6,FALSE),"yr","day")-CONVERT(DATEDIF(H303,tglAcuan,"y"),"yr","day"))),(NOW()+(CONVERT(VLOOKUP(Table1[[#This Row],[JABATAN]],tbl_refJabatan,6,FALSE),"yr","day")-CONVERT(DATEDIF(H303,NOW(),"y"),"yr","day")))),"Usia Salah"),"")</f>
        <v>31104.348911689813</v>
      </c>
      <c r="W303" s="167" t="str">
        <f ca="1">IF(Table1[[#This Row],[TGL.PENSIUN (usia)]]&lt;&gt;0,TEXT(Table1[[#This Row],[TGL.PENSIUN (usia)]],"yyyy"),"")</f>
        <v>1985</v>
      </c>
      <c r="X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Row],[JABATAN]],tbl_refJabatan,7,FALSE),"yr","day")-CONVERT(DATEDIF(M303,tglAcuan,"y"),"yr","day"))),(NOW()+(CONVERT(VLOOKUP(Table1[[#This Row],[JABATAN]],tbl_refJabatan,7,FALSE),"yr","day")-CONVERT(DATEDIF(M303,NOW(),"y"),"yr","day")))),"tgl SK salah"),"")</f>
        <v>65437.848911689813</v>
      </c>
      <c r="Y303" s="167" t="str">
        <f ca="1">IF(Table1[[#This Row],[TGL. PENSIUN (jabatan)]]&lt;&gt;0,TEXT(Table1[[#This Row],[TGL. PENSIUN (jabatan)]],"yyyy"),"")</f>
        <v>2079</v>
      </c>
      <c r="Z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Row],[JABATAN]],tbl_refJabatan,8,FALSE),"yr","day")-CONVERT(DATEDIF(H303,tglAcuan,"y"),"yr","day"))),(NOW()+(CONVERT(VLOOKUP(Table1[[#This Row],[JABATAN]],tbl_refJabatan,8,FALSE),"yr","day")-CONVERT(DATEDIF(H303,NOW(),"y"),"yr","day")))),"Usia Salah"),"")</f>
        <v>53019.348911689813</v>
      </c>
      <c r="AA303" s="167" t="str">
        <f ca="1">IF(Table1[[#This Row],[TGL.PENSIUN (usia )]]&lt;&gt;0,TEXT(Table1[[#This Row],[TGL.PENSIUN (usia )]],"yyyy"),"")</f>
        <v>2045</v>
      </c>
      <c r="AB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Row],[JABATAN]],tbl_refJabatan,9,FALSE),"yr","day")-CONVERT(DATEDIF(M303,tglAcuan,"y"),"yr","day"))),(NOW()+(CONVERT(VLOOKUP(Table1[[#This Row],[JABATAN]],tbl_refJabatan,9,FALSE),"yr","day")-CONVERT(DATEDIF(M303,NOW(),"y"),"yr","day")))),"tgl SK salah"),"")</f>
        <v>49001.598911689813</v>
      </c>
      <c r="AC303" s="167" t="str">
        <f ca="1">IF(Table1[[#This Row],[TGL. PENSIUN (jabatan )]]&lt;&gt;0,TEXT(Table1[[#This Row],[TGL. PENSIUN (jabatan )]],"yyyy"),"")</f>
        <v>2034</v>
      </c>
      <c r="AD3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4" spans="1:30" s="53" customFormat="1" ht="21.75" customHeight="1" x14ac:dyDescent="0.25">
      <c r="A304" s="43">
        <f t="shared" si="9"/>
        <v>299</v>
      </c>
      <c r="B304" s="44" t="s">
        <v>484</v>
      </c>
      <c r="C304" s="44" t="s">
        <v>600</v>
      </c>
      <c r="D304" s="45" t="s">
        <v>63</v>
      </c>
      <c r="E304" s="59" t="s">
        <v>626</v>
      </c>
      <c r="F304" s="43" t="s">
        <v>50</v>
      </c>
      <c r="G304" s="46" t="s">
        <v>42</v>
      </c>
      <c r="H304" s="67">
        <v>29544</v>
      </c>
      <c r="I304" s="45"/>
      <c r="J304" s="76"/>
      <c r="K304" s="63" t="s">
        <v>43</v>
      </c>
      <c r="L304" s="69" t="s">
        <v>627</v>
      </c>
      <c r="M304" s="67">
        <v>43840</v>
      </c>
      <c r="N304" s="52" t="str">
        <f t="shared" ca="1" si="10"/>
        <v>43 Tahun 3 Bulan 8 hari</v>
      </c>
      <c r="O3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17 Hari </v>
      </c>
      <c r="P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Row],[JABATAN]],tbl_refJabatan,2,FALSE),"yr","day")-CONVERT(DATEDIF(H304,tglAcuan,"y"),"yr","day"))),(NOW()+(CONVERT(VLOOKUP(Table1[[#This Row],[JABATAN]],tbl_refJabatan,2,FALSE),"yr","day")-CONVERT(DATEDIF(H304,NOW(),"y"),"yr","day")))),"Usia Salah"),"")</f>
        <v>51558.348911689813</v>
      </c>
      <c r="Q304" s="167" t="str">
        <f ca="1">IF(Table1[[#This Row],[TGL. PENSIUN (usia)]]&lt;&gt;0,TEXT(Table1[[#This Row],[TGL. PENSIUN (usia)]],"yyyy"),"")</f>
        <v>2041</v>
      </c>
      <c r="R304" s="166">
        <f ca="1">IF(AND(Table1[[#This Row],[TGL. PENSIUN (usia)]]&lt;&gt;"",Table1[[#This Row],[TGL. PENSIUN (usia)]]&lt;&gt;"USIA SALAH"),IF(tglAcuan&lt;&gt;0,(INT(CONVERT(VLOOKUP(Table1[[#This Row],[JABATAN]],tbl_refJabatan,2,FALSE),"yr","day")-CONVERT(DATEDIF(H304,tglAcuan,"y"),"yr","day"))),(INT(CONVERT(VLOOKUP(Table1[[#This Row],[JABATAN]],tbl_refJabatan,2,FALSE),"yr","day")-CONVERT(DATEDIF(H304,NOW(),"y"),"yr","day")))),"")</f>
        <v>6209</v>
      </c>
      <c r="S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Row],[JABATAN]],tbl_refJabatan,4,FALSE),"yr","day")-CONVERT(DATEDIF(H304,tglAcuan,"y"),"yr","day"))),(NOW()+(CONVERT(VLOOKUP(Table1[[#This Row],[JABATAN]],tbl_refJabatan,4,FALSE),"yr","day")-CONVERT(DATEDIF(H304,NOW(),"y"),"yr","day")))),"Usia Salah"),"")</f>
        <v>36948.348911689813</v>
      </c>
      <c r="T304" s="167" t="str">
        <f ca="1">IF(Table1[[#This Row],[TGL. PENSIUN ( usia )]]&lt;&gt;0,TEXT(Table1[[#This Row],[TGL. PENSIUN ( usia )]],"yyyy"),"")</f>
        <v>2001</v>
      </c>
      <c r="U304" s="166">
        <f ca="1">IF(AND(Table1[[#This Row],[TGL. PENSIUN (usia)]]&lt;&gt;"",Table1[[#This Row],[TGL. PENSIUN (usia)]]&lt;&gt;"USIA SALAH"),IF(tglAcuan&lt;&gt;0,(INT(CONVERT(VLOOKUP(Table1[[#This Row],[JABATAN]],tbl_refJabatan,4,FALSE),"yr","day")-CONVERT(DATEDIF(H304,tglAcuan,"y"),"yr","day"))),(INT(CONVERT(VLOOKUP(Table1[[#This Row],[JABATAN]],tbl_refJabatan,4,FALSE),"yr","day")-CONVERT(DATEDIF(H304,NOW(),"y"),"yr","day")))),"")</f>
        <v>-8401</v>
      </c>
      <c r="V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Row],[JABATAN]],tbl_refJabatan,6,FALSE),"yr","day")-CONVERT(DATEDIF(H304,tglAcuan,"y"),"yr","day"))),(NOW()+(CONVERT(VLOOKUP(Table1[[#This Row],[JABATAN]],tbl_refJabatan,6,FALSE),"yr","day")-CONVERT(DATEDIF(H304,NOW(),"y"),"yr","day")))),"Usia Salah"),"")</f>
        <v>29643.348911689813</v>
      </c>
      <c r="W304" s="167" t="str">
        <f ca="1">IF(Table1[[#This Row],[TGL.PENSIUN (usia)]]&lt;&gt;0,TEXT(Table1[[#This Row],[TGL.PENSIUN (usia)]],"yyyy"),"")</f>
        <v>1981</v>
      </c>
      <c r="X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Row],[JABATAN]],tbl_refJabatan,7,FALSE),"yr","day")-CONVERT(DATEDIF(M304,tglAcuan,"y"),"yr","day"))),(NOW()+(CONVERT(VLOOKUP(Table1[[#This Row],[JABATAN]],tbl_refJabatan,7,FALSE),"yr","day")-CONVERT(DATEDIF(M304,NOW(),"y"),"yr","day")))),"tgl SK salah"),"")</f>
        <v>65803.098911689813</v>
      </c>
      <c r="Y304" s="167" t="str">
        <f ca="1">IF(Table1[[#This Row],[TGL. PENSIUN (jabatan)]]&lt;&gt;0,TEXT(Table1[[#This Row],[TGL. PENSIUN (jabatan)]],"yyyy"),"")</f>
        <v>2080</v>
      </c>
      <c r="Z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Row],[JABATAN]],tbl_refJabatan,8,FALSE),"yr","day")-CONVERT(DATEDIF(H304,tglAcuan,"y"),"yr","day"))),(NOW()+(CONVERT(VLOOKUP(Table1[[#This Row],[JABATAN]],tbl_refJabatan,8,FALSE),"yr","day")-CONVERT(DATEDIF(H304,NOW(),"y"),"yr","day")))),"Usia Salah"),"")</f>
        <v>51558.348911689813</v>
      </c>
      <c r="AA304" s="167" t="str">
        <f ca="1">IF(Table1[[#This Row],[TGL.PENSIUN (usia )]]&lt;&gt;0,TEXT(Table1[[#This Row],[TGL.PENSIUN (usia )]],"yyyy"),"")</f>
        <v>2041</v>
      </c>
      <c r="AB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Row],[JABATAN]],tbl_refJabatan,9,FALSE),"yr","day")-CONVERT(DATEDIF(M304,tglAcuan,"y"),"yr","day"))),(NOW()+(CONVERT(VLOOKUP(Table1[[#This Row],[JABATAN]],tbl_refJabatan,9,FALSE),"yr","day")-CONVERT(DATEDIF(M304,NOW(),"y"),"yr","day")))),"tgl SK salah"),"")</f>
        <v>49366.848911689813</v>
      </c>
      <c r="AC304" s="167" t="str">
        <f ca="1">IF(Table1[[#This Row],[TGL. PENSIUN (jabatan )]]&lt;&gt;0,TEXT(Table1[[#This Row],[TGL. PENSIUN (jabatan )]],"yyyy"),"")</f>
        <v>2035</v>
      </c>
      <c r="AD3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5" spans="1:30" s="53" customFormat="1" ht="21.75" customHeight="1" x14ac:dyDescent="0.25">
      <c r="A305" s="43">
        <f t="shared" si="9"/>
        <v>300</v>
      </c>
      <c r="B305" s="44" t="s">
        <v>484</v>
      </c>
      <c r="C305" s="44" t="s">
        <v>600</v>
      </c>
      <c r="D305" s="45" t="s">
        <v>63</v>
      </c>
      <c r="E305" s="72" t="s">
        <v>628</v>
      </c>
      <c r="F305" s="43" t="s">
        <v>50</v>
      </c>
      <c r="G305" s="46" t="s">
        <v>42</v>
      </c>
      <c r="H305" s="47">
        <v>31896</v>
      </c>
      <c r="I305" s="45"/>
      <c r="J305" s="76"/>
      <c r="K305" s="74" t="s">
        <v>43</v>
      </c>
      <c r="L305" s="108" t="s">
        <v>629</v>
      </c>
      <c r="M305" s="80">
        <v>44855</v>
      </c>
      <c r="N305" s="52" t="str">
        <f t="shared" ca="1" si="10"/>
        <v>36 Tahun 9 Bulan 29 hari</v>
      </c>
      <c r="O3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4 Bulan 6 Hari </v>
      </c>
      <c r="P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Row],[JABATAN]],tbl_refJabatan,2,FALSE),"yr","day")-CONVERT(DATEDIF(H305,tglAcuan,"y"),"yr","day"))),(NOW()+(CONVERT(VLOOKUP(Table1[[#This Row],[JABATAN]],tbl_refJabatan,2,FALSE),"yr","day")-CONVERT(DATEDIF(H305,NOW(),"y"),"yr","day")))),"Usia Salah"),"")</f>
        <v>54115.098911689813</v>
      </c>
      <c r="Q305" s="167" t="str">
        <f ca="1">IF(Table1[[#This Row],[TGL. PENSIUN (usia)]]&lt;&gt;0,TEXT(Table1[[#This Row],[TGL. PENSIUN (usia)]],"yyyy"),"")</f>
        <v>2048</v>
      </c>
      <c r="R305" s="166">
        <f ca="1">IF(AND(Table1[[#This Row],[TGL. PENSIUN (usia)]]&lt;&gt;"",Table1[[#This Row],[TGL. PENSIUN (usia)]]&lt;&gt;"USIA SALAH"),IF(tglAcuan&lt;&gt;0,(INT(CONVERT(VLOOKUP(Table1[[#This Row],[JABATAN]],tbl_refJabatan,2,FALSE),"yr","day")-CONVERT(DATEDIF(H305,tglAcuan,"y"),"yr","day"))),(INT(CONVERT(VLOOKUP(Table1[[#This Row],[JABATAN]],tbl_refJabatan,2,FALSE),"yr","day")-CONVERT(DATEDIF(H305,NOW(),"y"),"yr","day")))),"")</f>
        <v>8766</v>
      </c>
      <c r="S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Row],[JABATAN]],tbl_refJabatan,4,FALSE),"yr","day")-CONVERT(DATEDIF(H305,tglAcuan,"y"),"yr","day"))),(NOW()+(CONVERT(VLOOKUP(Table1[[#This Row],[JABATAN]],tbl_refJabatan,4,FALSE),"yr","day")-CONVERT(DATEDIF(H305,NOW(),"y"),"yr","day")))),"Usia Salah"),"")</f>
        <v>39505.098911689813</v>
      </c>
      <c r="T305" s="167" t="str">
        <f ca="1">IF(Table1[[#This Row],[TGL. PENSIUN ( usia )]]&lt;&gt;0,TEXT(Table1[[#This Row],[TGL. PENSIUN ( usia )]],"yyyy"),"")</f>
        <v>2008</v>
      </c>
      <c r="U305" s="166">
        <f ca="1">IF(AND(Table1[[#This Row],[TGL. PENSIUN (usia)]]&lt;&gt;"",Table1[[#This Row],[TGL. PENSIUN (usia)]]&lt;&gt;"USIA SALAH"),IF(tglAcuan&lt;&gt;0,(INT(CONVERT(VLOOKUP(Table1[[#This Row],[JABATAN]],tbl_refJabatan,4,FALSE),"yr","day")-CONVERT(DATEDIF(H305,tglAcuan,"y"),"yr","day"))),(INT(CONVERT(VLOOKUP(Table1[[#This Row],[JABATAN]],tbl_refJabatan,4,FALSE),"yr","day")-CONVERT(DATEDIF(H305,NOW(),"y"),"yr","day")))),"")</f>
        <v>-5844</v>
      </c>
      <c r="V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Row],[JABATAN]],tbl_refJabatan,6,FALSE),"yr","day")-CONVERT(DATEDIF(H305,tglAcuan,"y"),"yr","day"))),(NOW()+(CONVERT(VLOOKUP(Table1[[#This Row],[JABATAN]],tbl_refJabatan,6,FALSE),"yr","day")-CONVERT(DATEDIF(H305,NOW(),"y"),"yr","day")))),"Usia Salah"),"")</f>
        <v>32200.098911689813</v>
      </c>
      <c r="W305" s="167" t="str">
        <f ca="1">IF(Table1[[#This Row],[TGL.PENSIUN (usia)]]&lt;&gt;0,TEXT(Table1[[#This Row],[TGL.PENSIUN (usia)]],"yyyy"),"")</f>
        <v>1988</v>
      </c>
      <c r="X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Row],[JABATAN]],tbl_refJabatan,7,FALSE),"yr","day")-CONVERT(DATEDIF(M305,tglAcuan,"y"),"yr","day"))),(NOW()+(CONVERT(VLOOKUP(Table1[[#This Row],[JABATAN]],tbl_refJabatan,7,FALSE),"yr","day")-CONVERT(DATEDIF(M305,NOW(),"y"),"yr","day")))),"tgl SK salah"),"")</f>
        <v>66898.848911689813</v>
      </c>
      <c r="Y305" s="167" t="str">
        <f ca="1">IF(Table1[[#This Row],[TGL. PENSIUN (jabatan)]]&lt;&gt;0,TEXT(Table1[[#This Row],[TGL. PENSIUN (jabatan)]],"yyyy"),"")</f>
        <v>2083</v>
      </c>
      <c r="Z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Row],[JABATAN]],tbl_refJabatan,8,FALSE),"yr","day")-CONVERT(DATEDIF(H305,tglAcuan,"y"),"yr","day"))),(NOW()+(CONVERT(VLOOKUP(Table1[[#This Row],[JABATAN]],tbl_refJabatan,8,FALSE),"yr","day")-CONVERT(DATEDIF(H305,NOW(),"y"),"yr","day")))),"Usia Salah"),"")</f>
        <v>54115.098911689813</v>
      </c>
      <c r="AA305" s="167" t="str">
        <f ca="1">IF(Table1[[#This Row],[TGL.PENSIUN (usia )]]&lt;&gt;0,TEXT(Table1[[#This Row],[TGL.PENSIUN (usia )]],"yyyy"),"")</f>
        <v>2048</v>
      </c>
      <c r="AB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Row],[JABATAN]],tbl_refJabatan,9,FALSE),"yr","day")-CONVERT(DATEDIF(M305,tglAcuan,"y"),"yr","day"))),(NOW()+(CONVERT(VLOOKUP(Table1[[#This Row],[JABATAN]],tbl_refJabatan,9,FALSE),"yr","day")-CONVERT(DATEDIF(M305,NOW(),"y"),"yr","day")))),"tgl SK salah"),"")</f>
        <v>50462.598911689813</v>
      </c>
      <c r="AC305" s="167" t="str">
        <f ca="1">IF(Table1[[#This Row],[TGL. PENSIUN (jabatan )]]&lt;&gt;0,TEXT(Table1[[#This Row],[TGL. PENSIUN (jabatan )]],"yyyy"),"")</f>
        <v>2038</v>
      </c>
      <c r="AD3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6" spans="1:30" s="53" customFormat="1" ht="21.75" customHeight="1" x14ac:dyDescent="0.25">
      <c r="A306" s="43">
        <f t="shared" si="9"/>
        <v>301</v>
      </c>
      <c r="B306" s="44" t="s">
        <v>484</v>
      </c>
      <c r="C306" s="44" t="s">
        <v>630</v>
      </c>
      <c r="D306" s="45" t="s">
        <v>39</v>
      </c>
      <c r="E306" s="99" t="s">
        <v>631</v>
      </c>
      <c r="F306" s="109" t="s">
        <v>41</v>
      </c>
      <c r="G306" s="68" t="s">
        <v>42</v>
      </c>
      <c r="H306" s="77">
        <v>23886</v>
      </c>
      <c r="I306" s="45"/>
      <c r="J306" s="76"/>
      <c r="K306" s="83" t="s">
        <v>43</v>
      </c>
      <c r="L306" s="110" t="s">
        <v>632</v>
      </c>
      <c r="M306" s="110" t="s">
        <v>252</v>
      </c>
      <c r="N306" s="52" t="str">
        <f t="shared" ca="1" si="10"/>
        <v>58 Tahun 9 Bulan 3 hari</v>
      </c>
      <c r="O3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Row],[JABATAN]],tbl_refJabatan,2,FALSE),"yr","day")-CONVERT(DATEDIF(H306,tglAcuan,"y"),"yr","day"))),(NOW()+(CONVERT(VLOOKUP(Table1[[#This Row],[JABATAN]],tbl_refJabatan,2,FALSE),"yr","day")-CONVERT(DATEDIF(H306,NOW(),"y"),"yr","day")))),"Usia Salah"),"")</f>
        <v>24164.598911689813</v>
      </c>
      <c r="Q306" s="167" t="str">
        <f ca="1">IF(Table1[[#This Row],[TGL. PENSIUN (usia)]]&lt;&gt;0,TEXT(Table1[[#This Row],[TGL. PENSIUN (usia)]],"yyyy"),"")</f>
        <v>1966</v>
      </c>
      <c r="R306" s="166">
        <f ca="1">IF(AND(Table1[[#This Row],[TGL. PENSIUN (usia)]]&lt;&gt;"",Table1[[#This Row],[TGL. PENSIUN (usia)]]&lt;&gt;"USIA SALAH"),IF(tglAcuan&lt;&gt;0,(INT(CONVERT(VLOOKUP(Table1[[#This Row],[JABATAN]],tbl_refJabatan,2,FALSE),"yr","day")-CONVERT(DATEDIF(H306,tglAcuan,"y"),"yr","day"))),(INT(CONVERT(VLOOKUP(Table1[[#This Row],[JABATAN]],tbl_refJabatan,2,FALSE),"yr","day")-CONVERT(DATEDIF(H306,NOW(),"y"),"yr","day")))),"")</f>
        <v>-21185</v>
      </c>
      <c r="S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Row],[JABATAN]],tbl_refJabatan,4,FALSE),"yr","day")-CONVERT(DATEDIF(H306,tglAcuan,"y"),"yr","day"))),(NOW()+(CONVERT(VLOOKUP(Table1[[#This Row],[JABATAN]],tbl_refJabatan,4,FALSE),"yr","day")-CONVERT(DATEDIF(H306,NOW(),"y"),"yr","day")))),"Usia Salah"),"")</f>
        <v>24164.598911689813</v>
      </c>
      <c r="T306" s="167" t="str">
        <f ca="1">IF(Table1[[#This Row],[TGL. PENSIUN ( usia )]]&lt;&gt;0,TEXT(Table1[[#This Row],[TGL. PENSIUN ( usia )]],"yyyy"),"")</f>
        <v>1966</v>
      </c>
      <c r="U306" s="166">
        <f ca="1">IF(AND(Table1[[#This Row],[TGL. PENSIUN (usia)]]&lt;&gt;"",Table1[[#This Row],[TGL. PENSIUN (usia)]]&lt;&gt;"USIA SALAH"),IF(tglAcuan&lt;&gt;0,(INT(CONVERT(VLOOKUP(Table1[[#This Row],[JABATAN]],tbl_refJabatan,4,FALSE),"yr","day")-CONVERT(DATEDIF(H306,tglAcuan,"y"),"yr","day"))),(INT(CONVERT(VLOOKUP(Table1[[#This Row],[JABATAN]],tbl_refJabatan,4,FALSE),"yr","day")-CONVERT(DATEDIF(H306,NOW(),"y"),"yr","day")))),"")</f>
        <v>-21185</v>
      </c>
      <c r="V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Row],[JABATAN]],tbl_refJabatan,6,FALSE),"yr","day")-CONVERT(DATEDIF(H306,tglAcuan,"y"),"yr","day"))),(NOW()+(CONVERT(VLOOKUP(Table1[[#This Row],[JABATAN]],tbl_refJabatan,6,FALSE),"yr","day")-CONVERT(DATEDIF(H306,NOW(),"y"),"yr","day")))),"Usia Salah"),"")</f>
        <v>24164.598911689813</v>
      </c>
      <c r="W306" s="167" t="str">
        <f ca="1">IF(Table1[[#This Row],[TGL.PENSIUN (usia)]]&lt;&gt;0,TEXT(Table1[[#This Row],[TGL.PENSIUN (usia)]],"yyyy"),"")</f>
        <v>1966</v>
      </c>
      <c r="X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Row],[JABATAN]],tbl_refJabatan,7,FALSE),"yr","day")-CONVERT(DATEDIF(M306,tglAcuan,"y"),"yr","day"))),(NOW()+(CONVERT(VLOOKUP(Table1[[#This Row],[JABATAN]],tbl_refJabatan,7,FALSE),"yr","day")-CONVERT(DATEDIF(M306,NOW(),"y"),"yr","day")))),"tgl SK salah"),"")</f>
        <v>43888.098911689813</v>
      </c>
      <c r="Y306" s="167" t="str">
        <f ca="1">IF(Table1[[#This Row],[TGL. PENSIUN (jabatan)]]&lt;&gt;0,TEXT(Table1[[#This Row],[TGL. PENSIUN (jabatan)]],"yyyy"),"")</f>
        <v>2020</v>
      </c>
      <c r="Z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Row],[JABATAN]],tbl_refJabatan,8,FALSE),"yr","day")-CONVERT(DATEDIF(H306,tglAcuan,"y"),"yr","day"))),(NOW()+(CONVERT(VLOOKUP(Table1[[#This Row],[JABATAN]],tbl_refJabatan,8,FALSE),"yr","day")-CONVERT(DATEDIF(H306,NOW(),"y"),"yr","day")))),"Usia Salah"),"")</f>
        <v>24164.598911689813</v>
      </c>
      <c r="AA306" s="167" t="str">
        <f ca="1">IF(Table1[[#This Row],[TGL.PENSIUN (usia )]]&lt;&gt;0,TEXT(Table1[[#This Row],[TGL.PENSIUN (usia )]],"yyyy"),"")</f>
        <v>1966</v>
      </c>
      <c r="AB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Row],[JABATAN]],tbl_refJabatan,9,FALSE),"yr","day")-CONVERT(DATEDIF(M306,tglAcuan,"y"),"yr","day"))),(NOW()+(CONVERT(VLOOKUP(Table1[[#This Row],[JABATAN]],tbl_refJabatan,9,FALSE),"yr","day")-CONVERT(DATEDIF(M306,NOW(),"y"),"yr","day")))),"tgl SK salah"),"")</f>
        <v>43888.098911689813</v>
      </c>
      <c r="AC306" s="167" t="str">
        <f ca="1">IF(Table1[[#This Row],[TGL. PENSIUN (jabatan )]]&lt;&gt;0,TEXT(Table1[[#This Row],[TGL. PENSIUN (jabatan )]],"yyyy"),"")</f>
        <v>2020</v>
      </c>
      <c r="AD3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7" spans="1:30" s="53" customFormat="1" ht="21.75" customHeight="1" x14ac:dyDescent="0.25">
      <c r="A307" s="43">
        <f t="shared" si="9"/>
        <v>302</v>
      </c>
      <c r="B307" s="44" t="s">
        <v>484</v>
      </c>
      <c r="C307" s="44" t="s">
        <v>630</v>
      </c>
      <c r="D307" s="72" t="s">
        <v>45</v>
      </c>
      <c r="E307" s="73" t="s">
        <v>633</v>
      </c>
      <c r="F307" s="70" t="s">
        <v>41</v>
      </c>
      <c r="G307" s="68" t="s">
        <v>634</v>
      </c>
      <c r="H307" s="77">
        <v>27939</v>
      </c>
      <c r="I307" s="45"/>
      <c r="J307" s="76"/>
      <c r="K307" s="83" t="s">
        <v>43</v>
      </c>
      <c r="L307" s="63" t="s">
        <v>635</v>
      </c>
      <c r="M307" s="67">
        <v>43424</v>
      </c>
      <c r="N307" s="52" t="str">
        <f t="shared" ca="1" si="10"/>
        <v>47 Tahun 7 Bulan 30 hari</v>
      </c>
      <c r="O3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Row],[JABATAN]],tbl_refJabatan,2,FALSE),"yr","day")-CONVERT(DATEDIF(H307,tglAcuan,"y"),"yr","day"))),(NOW()+(CONVERT(VLOOKUP(Table1[[#This Row],[JABATAN]],tbl_refJabatan,2,FALSE),"yr","day")-CONVERT(DATEDIF(H307,NOW(),"y"),"yr","day")))),"Usia Salah"),"")</f>
        <v>28182.348911689813</v>
      </c>
      <c r="Q307" s="167" t="str">
        <f ca="1">IF(Table1[[#This Row],[TGL. PENSIUN (usia)]]&lt;&gt;0,TEXT(Table1[[#This Row],[TGL. PENSIUN (usia)]],"yyyy"),"")</f>
        <v>1977</v>
      </c>
      <c r="R307" s="166">
        <f ca="1">IF(AND(Table1[[#This Row],[TGL. PENSIUN (usia)]]&lt;&gt;"",Table1[[#This Row],[TGL. PENSIUN (usia)]]&lt;&gt;"USIA SALAH"),IF(tglAcuan&lt;&gt;0,(INT(CONVERT(VLOOKUP(Table1[[#This Row],[JABATAN]],tbl_refJabatan,2,FALSE),"yr","day")-CONVERT(DATEDIF(H307,tglAcuan,"y"),"yr","day"))),(INT(CONVERT(VLOOKUP(Table1[[#This Row],[JABATAN]],tbl_refJabatan,2,FALSE),"yr","day")-CONVERT(DATEDIF(H307,NOW(),"y"),"yr","day")))),"")</f>
        <v>-17167</v>
      </c>
      <c r="S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Row],[JABATAN]],tbl_refJabatan,4,FALSE),"yr","day")-CONVERT(DATEDIF(H307,tglAcuan,"y"),"yr","day"))),(NOW()+(CONVERT(VLOOKUP(Table1[[#This Row],[JABATAN]],tbl_refJabatan,4,FALSE),"yr","day")-CONVERT(DATEDIF(H307,NOW(),"y"),"yr","day")))),"Usia Salah"),"")</f>
        <v>28182.348911689813</v>
      </c>
      <c r="T307" s="167" t="str">
        <f ca="1">IF(Table1[[#This Row],[TGL. PENSIUN ( usia )]]&lt;&gt;0,TEXT(Table1[[#This Row],[TGL. PENSIUN ( usia )]],"yyyy"),"")</f>
        <v>1977</v>
      </c>
      <c r="U307" s="166">
        <f ca="1">IF(AND(Table1[[#This Row],[TGL. PENSIUN (usia)]]&lt;&gt;"",Table1[[#This Row],[TGL. PENSIUN (usia)]]&lt;&gt;"USIA SALAH"),IF(tglAcuan&lt;&gt;0,(INT(CONVERT(VLOOKUP(Table1[[#This Row],[JABATAN]],tbl_refJabatan,4,FALSE),"yr","day")-CONVERT(DATEDIF(H307,tglAcuan,"y"),"yr","day"))),(INT(CONVERT(VLOOKUP(Table1[[#This Row],[JABATAN]],tbl_refJabatan,4,FALSE),"yr","day")-CONVERT(DATEDIF(H307,NOW(),"y"),"yr","day")))),"")</f>
        <v>-17167</v>
      </c>
      <c r="V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Row],[JABATAN]],tbl_refJabatan,6,FALSE),"yr","day")-CONVERT(DATEDIF(H307,tglAcuan,"y"),"yr","day"))),(NOW()+(CONVERT(VLOOKUP(Table1[[#This Row],[JABATAN]],tbl_refJabatan,6,FALSE),"yr","day")-CONVERT(DATEDIF(H307,NOW(),"y"),"yr","day")))),"Usia Salah"),"")</f>
        <v>28182.348911689813</v>
      </c>
      <c r="W307" s="167" t="str">
        <f ca="1">IF(Table1[[#This Row],[TGL.PENSIUN (usia)]]&lt;&gt;0,TEXT(Table1[[#This Row],[TGL.PENSIUN (usia)]],"yyyy"),"")</f>
        <v>1977</v>
      </c>
      <c r="X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Row],[JABATAN]],tbl_refJabatan,7,FALSE),"yr","day")-CONVERT(DATEDIF(M307,tglAcuan,"y"),"yr","day"))),(NOW()+(CONVERT(VLOOKUP(Table1[[#This Row],[JABATAN]],tbl_refJabatan,7,FALSE),"yr","day")-CONVERT(DATEDIF(M307,NOW(),"y"),"yr","day")))),"tgl SK salah"),"")</f>
        <v>43522.848911689813</v>
      </c>
      <c r="Y307" s="167" t="str">
        <f ca="1">IF(Table1[[#This Row],[TGL. PENSIUN (jabatan)]]&lt;&gt;0,TEXT(Table1[[#This Row],[TGL. PENSIUN (jabatan)]],"yyyy"),"")</f>
        <v>2019</v>
      </c>
      <c r="Z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Row],[JABATAN]],tbl_refJabatan,8,FALSE),"yr","day")-CONVERT(DATEDIF(H307,tglAcuan,"y"),"yr","day"))),(NOW()+(CONVERT(VLOOKUP(Table1[[#This Row],[JABATAN]],tbl_refJabatan,8,FALSE),"yr","day")-CONVERT(DATEDIF(H307,NOW(),"y"),"yr","day")))),"Usia Salah"),"")</f>
        <v>28182.348911689813</v>
      </c>
      <c r="AA307" s="167" t="str">
        <f ca="1">IF(Table1[[#This Row],[TGL.PENSIUN (usia )]]&lt;&gt;0,TEXT(Table1[[#This Row],[TGL.PENSIUN (usia )]],"yyyy"),"")</f>
        <v>1977</v>
      </c>
      <c r="AB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Row],[JABATAN]],tbl_refJabatan,9,FALSE),"yr","day")-CONVERT(DATEDIF(M307,tglAcuan,"y"),"yr","day"))),(NOW()+(CONVERT(VLOOKUP(Table1[[#This Row],[JABATAN]],tbl_refJabatan,9,FALSE),"yr","day")-CONVERT(DATEDIF(M307,NOW(),"y"),"yr","day")))),"tgl SK salah"),"")</f>
        <v>43522.848911689813</v>
      </c>
      <c r="AC307" s="167" t="str">
        <f ca="1">IF(Table1[[#This Row],[TGL. PENSIUN (jabatan )]]&lt;&gt;0,TEXT(Table1[[#This Row],[TGL. PENSIUN (jabatan )]],"yyyy"),"")</f>
        <v>2019</v>
      </c>
      <c r="AD3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8" spans="1:30" s="53" customFormat="1" ht="21.75" customHeight="1" x14ac:dyDescent="0.25">
      <c r="A308" s="43">
        <f t="shared" si="9"/>
        <v>303</v>
      </c>
      <c r="B308" s="44" t="s">
        <v>484</v>
      </c>
      <c r="C308" s="44" t="s">
        <v>630</v>
      </c>
      <c r="D308" s="72" t="s">
        <v>48</v>
      </c>
      <c r="E308" s="73" t="s">
        <v>636</v>
      </c>
      <c r="F308" s="70" t="s">
        <v>50</v>
      </c>
      <c r="G308" s="68" t="s">
        <v>42</v>
      </c>
      <c r="H308" s="77">
        <v>32508</v>
      </c>
      <c r="I308" s="45"/>
      <c r="J308" s="76"/>
      <c r="K308" s="83" t="s">
        <v>43</v>
      </c>
      <c r="L308" s="63" t="s">
        <v>637</v>
      </c>
      <c r="M308" s="67">
        <v>43424</v>
      </c>
      <c r="N308" s="52" t="str">
        <f t="shared" ca="1" si="10"/>
        <v>35 Tahun 1 Bulan 27 hari</v>
      </c>
      <c r="O3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Row],[JABATAN]],tbl_refJabatan,2,FALSE),"yr","day")-CONVERT(DATEDIF(H308,tglAcuan,"y"),"yr","day"))),(NOW()+(CONVERT(VLOOKUP(Table1[[#This Row],[JABATAN]],tbl_refJabatan,2,FALSE),"yr","day")-CONVERT(DATEDIF(H308,NOW(),"y"),"yr","day")))),"Usia Salah"),"")</f>
        <v>54480.348911689813</v>
      </c>
      <c r="Q308" s="167" t="str">
        <f ca="1">IF(Table1[[#This Row],[TGL. PENSIUN (usia)]]&lt;&gt;0,TEXT(Table1[[#This Row],[TGL. PENSIUN (usia)]],"yyyy"),"")</f>
        <v>2049</v>
      </c>
      <c r="R308" s="166">
        <f ca="1">IF(AND(Table1[[#This Row],[TGL. PENSIUN (usia)]]&lt;&gt;"",Table1[[#This Row],[TGL. PENSIUN (usia)]]&lt;&gt;"USIA SALAH"),IF(tglAcuan&lt;&gt;0,(INT(CONVERT(VLOOKUP(Table1[[#This Row],[JABATAN]],tbl_refJabatan,2,FALSE),"yr","day")-CONVERT(DATEDIF(H308,tglAcuan,"y"),"yr","day"))),(INT(CONVERT(VLOOKUP(Table1[[#This Row],[JABATAN]],tbl_refJabatan,2,FALSE),"yr","day")-CONVERT(DATEDIF(H308,NOW(),"y"),"yr","day")))),"")</f>
        <v>9131</v>
      </c>
      <c r="S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Row],[JABATAN]],tbl_refJabatan,4,FALSE),"yr","day")-CONVERT(DATEDIF(H308,tglAcuan,"y"),"yr","day"))),(NOW()+(CONVERT(VLOOKUP(Table1[[#This Row],[JABATAN]],tbl_refJabatan,4,FALSE),"yr","day")-CONVERT(DATEDIF(H308,NOW(),"y"),"yr","day")))),"Usia Salah"),"")</f>
        <v>54480.348911689813</v>
      </c>
      <c r="T308" s="167" t="str">
        <f ca="1">IF(Table1[[#This Row],[TGL. PENSIUN ( usia )]]&lt;&gt;0,TEXT(Table1[[#This Row],[TGL. PENSIUN ( usia )]],"yyyy"),"")</f>
        <v>2049</v>
      </c>
      <c r="U308" s="166">
        <f ca="1">IF(AND(Table1[[#This Row],[TGL. PENSIUN (usia)]]&lt;&gt;"",Table1[[#This Row],[TGL. PENSIUN (usia)]]&lt;&gt;"USIA SALAH"),IF(tglAcuan&lt;&gt;0,(INT(CONVERT(VLOOKUP(Table1[[#This Row],[JABATAN]],tbl_refJabatan,4,FALSE),"yr","day")-CONVERT(DATEDIF(H308,tglAcuan,"y"),"yr","day"))),(INT(CONVERT(VLOOKUP(Table1[[#This Row],[JABATAN]],tbl_refJabatan,4,FALSE),"yr","day")-CONVERT(DATEDIF(H308,NOW(),"y"),"yr","day")))),"")</f>
        <v>9131</v>
      </c>
      <c r="V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Row],[JABATAN]],tbl_refJabatan,6,FALSE),"yr","day")-CONVERT(DATEDIF(H308,tglAcuan,"y"),"yr","day"))),(NOW()+(CONVERT(VLOOKUP(Table1[[#This Row],[JABATAN]],tbl_refJabatan,6,FALSE),"yr","day")-CONVERT(DATEDIF(H308,NOW(),"y"),"yr","day")))),"Usia Salah"),"")</f>
        <v>53019.348911689813</v>
      </c>
      <c r="W308" s="167" t="str">
        <f ca="1">IF(Table1[[#This Row],[TGL.PENSIUN (usia)]]&lt;&gt;0,TEXT(Table1[[#This Row],[TGL.PENSIUN (usia)]],"yyyy"),"")</f>
        <v>2045</v>
      </c>
      <c r="X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Row],[JABATAN]],tbl_refJabatan,7,FALSE),"yr","day")-CONVERT(DATEDIF(M308,tglAcuan,"y"),"yr","day"))),(NOW()+(CONVERT(VLOOKUP(Table1[[#This Row],[JABATAN]],tbl_refJabatan,7,FALSE),"yr","day")-CONVERT(DATEDIF(M308,NOW(),"y"),"yr","day")))),"tgl SK salah"),"")</f>
        <v>50827.848911689813</v>
      </c>
      <c r="Y308" s="167" t="str">
        <f ca="1">IF(Table1[[#This Row],[TGL. PENSIUN (jabatan)]]&lt;&gt;0,TEXT(Table1[[#This Row],[TGL. PENSIUN (jabatan)]],"yyyy"),"")</f>
        <v>2039</v>
      </c>
      <c r="Z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Row],[JABATAN]],tbl_refJabatan,8,FALSE),"yr","day")-CONVERT(DATEDIF(H308,tglAcuan,"y"),"yr","day"))),(NOW()+(CONVERT(VLOOKUP(Table1[[#This Row],[JABATAN]],tbl_refJabatan,8,FALSE),"yr","day")-CONVERT(DATEDIF(H308,NOW(),"y"),"yr","day")))),"Usia Salah"),"")</f>
        <v>53019.348911689813</v>
      </c>
      <c r="AA308" s="167" t="str">
        <f ca="1">IF(Table1[[#This Row],[TGL.PENSIUN (usia )]]&lt;&gt;0,TEXT(Table1[[#This Row],[TGL.PENSIUN (usia )]],"yyyy"),"")</f>
        <v>2045</v>
      </c>
      <c r="AB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Row],[JABATAN]],tbl_refJabatan,9,FALSE),"yr","day")-CONVERT(DATEDIF(M308,tglAcuan,"y"),"yr","day"))),(NOW()+(CONVERT(VLOOKUP(Table1[[#This Row],[JABATAN]],tbl_refJabatan,9,FALSE),"yr","day")-CONVERT(DATEDIF(M308,NOW(),"y"),"yr","day")))),"tgl SK salah"),"")</f>
        <v>50827.848911689813</v>
      </c>
      <c r="AC308" s="167" t="str">
        <f ca="1">IF(Table1[[#This Row],[TGL. PENSIUN (jabatan )]]&lt;&gt;0,TEXT(Table1[[#This Row],[TGL. PENSIUN (jabatan )]],"yyyy"),"")</f>
        <v>2039</v>
      </c>
      <c r="AD3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09" spans="1:30" s="53" customFormat="1" ht="21.75" customHeight="1" x14ac:dyDescent="0.25">
      <c r="A309" s="43">
        <f t="shared" si="9"/>
        <v>304</v>
      </c>
      <c r="B309" s="44" t="s">
        <v>484</v>
      </c>
      <c r="C309" s="44" t="s">
        <v>630</v>
      </c>
      <c r="D309" s="72" t="s">
        <v>52</v>
      </c>
      <c r="E309" s="99" t="s">
        <v>638</v>
      </c>
      <c r="F309" s="70" t="s">
        <v>50</v>
      </c>
      <c r="G309" s="68" t="s">
        <v>42</v>
      </c>
      <c r="H309" s="77">
        <v>36761</v>
      </c>
      <c r="I309" s="45"/>
      <c r="J309" s="76"/>
      <c r="K309" s="79" t="s">
        <v>56</v>
      </c>
      <c r="L309" s="63" t="s">
        <v>639</v>
      </c>
      <c r="M309" s="80">
        <v>45111</v>
      </c>
      <c r="N309" s="52" t="str">
        <f t="shared" ca="1" si="10"/>
        <v>23 Tahun 6 Bulan 4 hari</v>
      </c>
      <c r="O3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7 Bulan 23 Hari </v>
      </c>
      <c r="P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Row],[JABATAN]],tbl_refJabatan,2,FALSE),"yr","day")-CONVERT(DATEDIF(H309,tglAcuan,"y"),"yr","day"))),(NOW()+(CONVERT(VLOOKUP(Table1[[#This Row],[JABATAN]],tbl_refJabatan,2,FALSE),"yr","day")-CONVERT(DATEDIF(H309,NOW(),"y"),"yr","day")))),"Usia Salah"),"")</f>
        <v>58863.348911689813</v>
      </c>
      <c r="Q309" s="167" t="str">
        <f ca="1">IF(Table1[[#This Row],[TGL. PENSIUN (usia)]]&lt;&gt;0,TEXT(Table1[[#This Row],[TGL. PENSIUN (usia)]],"yyyy"),"")</f>
        <v>2061</v>
      </c>
      <c r="R309" s="166">
        <f ca="1">IF(AND(Table1[[#This Row],[TGL. PENSIUN (usia)]]&lt;&gt;"",Table1[[#This Row],[TGL. PENSIUN (usia)]]&lt;&gt;"USIA SALAH"),IF(tglAcuan&lt;&gt;0,(INT(CONVERT(VLOOKUP(Table1[[#This Row],[JABATAN]],tbl_refJabatan,2,FALSE),"yr","day")-CONVERT(DATEDIF(H309,tglAcuan,"y"),"yr","day"))),(INT(CONVERT(VLOOKUP(Table1[[#This Row],[JABATAN]],tbl_refJabatan,2,FALSE),"yr","day")-CONVERT(DATEDIF(H309,NOW(),"y"),"yr","day")))),"")</f>
        <v>13514</v>
      </c>
      <c r="S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Row],[JABATAN]],tbl_refJabatan,4,FALSE),"yr","day")-CONVERT(DATEDIF(H309,tglAcuan,"y"),"yr","day"))),(NOW()+(CONVERT(VLOOKUP(Table1[[#This Row],[JABATAN]],tbl_refJabatan,4,FALSE),"yr","day")-CONVERT(DATEDIF(H309,NOW(),"y"),"yr","day")))),"Usia Salah"),"")</f>
        <v>58863.348911689813</v>
      </c>
      <c r="T309" s="167" t="str">
        <f ca="1">IF(Table1[[#This Row],[TGL. PENSIUN ( usia )]]&lt;&gt;0,TEXT(Table1[[#This Row],[TGL. PENSIUN ( usia )]],"yyyy"),"")</f>
        <v>2061</v>
      </c>
      <c r="U309" s="166">
        <f ca="1">IF(AND(Table1[[#This Row],[TGL. PENSIUN (usia)]]&lt;&gt;"",Table1[[#This Row],[TGL. PENSIUN (usia)]]&lt;&gt;"USIA SALAH"),IF(tglAcuan&lt;&gt;0,(INT(CONVERT(VLOOKUP(Table1[[#This Row],[JABATAN]],tbl_refJabatan,4,FALSE),"yr","day")-CONVERT(DATEDIF(H309,tglAcuan,"y"),"yr","day"))),(INT(CONVERT(VLOOKUP(Table1[[#This Row],[JABATAN]],tbl_refJabatan,4,FALSE),"yr","day")-CONVERT(DATEDIF(H309,NOW(),"y"),"yr","day")))),"")</f>
        <v>13514</v>
      </c>
      <c r="V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Row],[JABATAN]],tbl_refJabatan,6,FALSE),"yr","day")-CONVERT(DATEDIF(H309,tglAcuan,"y"),"yr","day"))),(NOW()+(CONVERT(VLOOKUP(Table1[[#This Row],[JABATAN]],tbl_refJabatan,6,FALSE),"yr","day")-CONVERT(DATEDIF(H309,NOW(),"y"),"yr","day")))),"Usia Salah"),"")</f>
        <v>57402.348911689813</v>
      </c>
      <c r="W309" s="167" t="str">
        <f ca="1">IF(Table1[[#This Row],[TGL.PENSIUN (usia)]]&lt;&gt;0,TEXT(Table1[[#This Row],[TGL.PENSIUN (usia)]],"yyyy"),"")</f>
        <v>2057</v>
      </c>
      <c r="X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Row],[JABATAN]],tbl_refJabatan,7,FALSE),"yr","day")-CONVERT(DATEDIF(M309,tglAcuan,"y"),"yr","day"))),(NOW()+(CONVERT(VLOOKUP(Table1[[#This Row],[JABATAN]],tbl_refJabatan,7,FALSE),"yr","day")-CONVERT(DATEDIF(M309,NOW(),"y"),"yr","day")))),"tgl SK salah"),"")</f>
        <v>52654.098911689813</v>
      </c>
      <c r="Y309" s="167" t="str">
        <f ca="1">IF(Table1[[#This Row],[TGL. PENSIUN (jabatan)]]&lt;&gt;0,TEXT(Table1[[#This Row],[TGL. PENSIUN (jabatan)]],"yyyy"),"")</f>
        <v>2044</v>
      </c>
      <c r="Z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Row],[JABATAN]],tbl_refJabatan,8,FALSE),"yr","day")-CONVERT(DATEDIF(H309,tglAcuan,"y"),"yr","day"))),(NOW()+(CONVERT(VLOOKUP(Table1[[#This Row],[JABATAN]],tbl_refJabatan,8,FALSE),"yr","day")-CONVERT(DATEDIF(H309,NOW(),"y"),"yr","day")))),"Usia Salah"),"")</f>
        <v>57402.348911689813</v>
      </c>
      <c r="AA309" s="167" t="str">
        <f ca="1">IF(Table1[[#This Row],[TGL.PENSIUN (usia )]]&lt;&gt;0,TEXT(Table1[[#This Row],[TGL.PENSIUN (usia )]],"yyyy"),"")</f>
        <v>2057</v>
      </c>
      <c r="AB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Row],[JABATAN]],tbl_refJabatan,9,FALSE),"yr","day")-CONVERT(DATEDIF(M309,tglAcuan,"y"),"yr","day"))),(NOW()+(CONVERT(VLOOKUP(Table1[[#This Row],[JABATAN]],tbl_refJabatan,9,FALSE),"yr","day")-CONVERT(DATEDIF(M309,NOW(),"y"),"yr","day")))),"tgl SK salah"),"")</f>
        <v>52654.098911689813</v>
      </c>
      <c r="AC309" s="167" t="str">
        <f ca="1">IF(Table1[[#This Row],[TGL. PENSIUN (jabatan )]]&lt;&gt;0,TEXT(Table1[[#This Row],[TGL. PENSIUN (jabatan )]],"yyyy"),"")</f>
        <v>2044</v>
      </c>
      <c r="AD3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0" spans="1:30" s="53" customFormat="1" ht="21.75" customHeight="1" x14ac:dyDescent="0.25">
      <c r="A310" s="43">
        <f t="shared" si="9"/>
        <v>305</v>
      </c>
      <c r="B310" s="55" t="s">
        <v>484</v>
      </c>
      <c r="C310" s="55" t="s">
        <v>630</v>
      </c>
      <c r="D310" s="72" t="s">
        <v>54</v>
      </c>
      <c r="E310" s="73" t="s">
        <v>640</v>
      </c>
      <c r="F310" s="70" t="s">
        <v>50</v>
      </c>
      <c r="G310" s="68" t="s">
        <v>641</v>
      </c>
      <c r="H310" s="77">
        <v>30089</v>
      </c>
      <c r="I310" s="56"/>
      <c r="J310" s="162"/>
      <c r="K310" s="50" t="s">
        <v>56</v>
      </c>
      <c r="L310" s="63" t="s">
        <v>642</v>
      </c>
      <c r="M310" s="67">
        <v>44279</v>
      </c>
      <c r="N310" s="144" t="str">
        <f t="shared" ca="1" si="10"/>
        <v>41 Tahun 9 Bulan 9 hari</v>
      </c>
      <c r="O3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3 Hari </v>
      </c>
      <c r="P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Row],[JABATAN]],tbl_refJabatan,2,FALSE),"yr","day")-CONVERT(DATEDIF(H310,tglAcuan,"y"),"yr","day"))),(NOW()+(CONVERT(VLOOKUP(Table1[[#This Row],[JABATAN]],tbl_refJabatan,2,FALSE),"yr","day")-CONVERT(DATEDIF(H310,NOW(),"y"),"yr","day")))),"Usia Salah"),"")</f>
        <v>52288.848911689813</v>
      </c>
      <c r="Q310" s="167" t="str">
        <f ca="1">IF(Table1[[#This Row],[TGL. PENSIUN (usia)]]&lt;&gt;0,TEXT(Table1[[#This Row],[TGL. PENSIUN (usia)]],"yyyy"),"")</f>
        <v>2043</v>
      </c>
      <c r="R310" s="166">
        <f ca="1">IF(AND(Table1[[#This Row],[TGL. PENSIUN (usia)]]&lt;&gt;"",Table1[[#This Row],[TGL. PENSIUN (usia)]]&lt;&gt;"USIA SALAH"),IF(tglAcuan&lt;&gt;0,(INT(CONVERT(VLOOKUP(Table1[[#This Row],[JABATAN]],tbl_refJabatan,2,FALSE),"yr","day")-CONVERT(DATEDIF(H310,tglAcuan,"y"),"yr","day"))),(INT(CONVERT(VLOOKUP(Table1[[#This Row],[JABATAN]],tbl_refJabatan,2,FALSE),"yr","day")-CONVERT(DATEDIF(H310,NOW(),"y"),"yr","day")))),"")</f>
        <v>6939</v>
      </c>
      <c r="S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Row],[JABATAN]],tbl_refJabatan,4,FALSE),"yr","day")-CONVERT(DATEDIF(H310,tglAcuan,"y"),"yr","day"))),(NOW()+(CONVERT(VLOOKUP(Table1[[#This Row],[JABATAN]],tbl_refJabatan,4,FALSE),"yr","day")-CONVERT(DATEDIF(H310,NOW(),"y"),"yr","day")))),"Usia Salah"),"")</f>
        <v>52288.848911689813</v>
      </c>
      <c r="T310" s="167" t="str">
        <f ca="1">IF(Table1[[#This Row],[TGL. PENSIUN ( usia )]]&lt;&gt;0,TEXT(Table1[[#This Row],[TGL. PENSIUN ( usia )]],"yyyy"),"")</f>
        <v>2043</v>
      </c>
      <c r="U310" s="166">
        <f ca="1">IF(AND(Table1[[#This Row],[TGL. PENSIUN (usia)]]&lt;&gt;"",Table1[[#This Row],[TGL. PENSIUN (usia)]]&lt;&gt;"USIA SALAH"),IF(tglAcuan&lt;&gt;0,(INT(CONVERT(VLOOKUP(Table1[[#This Row],[JABATAN]],tbl_refJabatan,4,FALSE),"yr","day")-CONVERT(DATEDIF(H310,tglAcuan,"y"),"yr","day"))),(INT(CONVERT(VLOOKUP(Table1[[#This Row],[JABATAN]],tbl_refJabatan,4,FALSE),"yr","day")-CONVERT(DATEDIF(H310,NOW(),"y"),"yr","day")))),"")</f>
        <v>6939</v>
      </c>
      <c r="V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Row],[JABATAN]],tbl_refJabatan,6,FALSE),"yr","day")-CONVERT(DATEDIF(H310,tglAcuan,"y"),"yr","day"))),(NOW()+(CONVERT(VLOOKUP(Table1[[#This Row],[JABATAN]],tbl_refJabatan,6,FALSE),"yr","day")-CONVERT(DATEDIF(H310,NOW(),"y"),"yr","day")))),"Usia Salah"),"")</f>
        <v>50827.848911689813</v>
      </c>
      <c r="W310" s="167" t="str">
        <f ca="1">IF(Table1[[#This Row],[TGL.PENSIUN (usia)]]&lt;&gt;0,TEXT(Table1[[#This Row],[TGL.PENSIUN (usia)]],"yyyy"),"")</f>
        <v>2039</v>
      </c>
      <c r="X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Row],[JABATAN]],tbl_refJabatan,7,FALSE),"yr","day")-CONVERT(DATEDIF(M310,tglAcuan,"y"),"yr","day"))),(NOW()+(CONVERT(VLOOKUP(Table1[[#This Row],[JABATAN]],tbl_refJabatan,7,FALSE),"yr","day")-CONVERT(DATEDIF(M310,NOW(),"y"),"yr","day")))),"tgl SK salah"),"")</f>
        <v>51923.598911689813</v>
      </c>
      <c r="Y310" s="167" t="str">
        <f ca="1">IF(Table1[[#This Row],[TGL. PENSIUN (jabatan)]]&lt;&gt;0,TEXT(Table1[[#This Row],[TGL. PENSIUN (jabatan)]],"yyyy"),"")</f>
        <v>2042</v>
      </c>
      <c r="Z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Row],[JABATAN]],tbl_refJabatan,8,FALSE),"yr","day")-CONVERT(DATEDIF(H310,tglAcuan,"y"),"yr","day"))),(NOW()+(CONVERT(VLOOKUP(Table1[[#This Row],[JABATAN]],tbl_refJabatan,8,FALSE),"yr","day")-CONVERT(DATEDIF(H310,NOW(),"y"),"yr","day")))),"Usia Salah"),"")</f>
        <v>50827.848911689813</v>
      </c>
      <c r="AA310" s="167" t="str">
        <f ca="1">IF(Table1[[#This Row],[TGL.PENSIUN (usia )]]&lt;&gt;0,TEXT(Table1[[#This Row],[TGL.PENSIUN (usia )]],"yyyy"),"")</f>
        <v>2039</v>
      </c>
      <c r="AB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Row],[JABATAN]],tbl_refJabatan,9,FALSE),"yr","day")-CONVERT(DATEDIF(M310,tglAcuan,"y"),"yr","day"))),(NOW()+(CONVERT(VLOOKUP(Table1[[#This Row],[JABATAN]],tbl_refJabatan,9,FALSE),"yr","day")-CONVERT(DATEDIF(M310,NOW(),"y"),"yr","day")))),"tgl SK salah"),"")</f>
        <v>51923.598911689813</v>
      </c>
      <c r="AC310" s="167"/>
      <c r="AD310" s="249"/>
    </row>
    <row r="311" spans="1:30" s="53" customFormat="1" ht="21.75" customHeight="1" x14ac:dyDescent="0.25">
      <c r="A311" s="43">
        <f t="shared" si="9"/>
        <v>306</v>
      </c>
      <c r="B311" s="44" t="s">
        <v>484</v>
      </c>
      <c r="C311" s="44" t="s">
        <v>630</v>
      </c>
      <c r="D311" s="72" t="s">
        <v>57</v>
      </c>
      <c r="E311" s="73" t="s">
        <v>643</v>
      </c>
      <c r="F311" s="70" t="s">
        <v>41</v>
      </c>
      <c r="G311" s="68" t="s">
        <v>644</v>
      </c>
      <c r="H311" s="77">
        <v>33471</v>
      </c>
      <c r="I311" s="45"/>
      <c r="J311" s="76"/>
      <c r="K311" s="83" t="s">
        <v>43</v>
      </c>
      <c r="L311" s="63" t="s">
        <v>645</v>
      </c>
      <c r="M311" s="67">
        <v>43424</v>
      </c>
      <c r="N311" s="52" t="str">
        <f t="shared" ref="N311:N372" ca="1" si="11">IFERROR(IF(H311&lt;&gt;0,IF(tglAcuan&lt;&gt;0,DATEDIF(H311,tglAcuan,"y")&amp;" Tahun "&amp;DATEDIF(H311,tglAcuan,"ym")&amp;" Bulan "&amp;DATEDIF(H311,tglAcuan,"md")&amp;" hari",DATEDIF(H311,NOW(),"y")&amp;" Tahun "&amp;DATEDIF(H311,NOW(),"ym")&amp;" Bulan "&amp;DATEDIF(H311,NOW(),"md")&amp;" hari"),"tgl lahir salah/ null"),"tgl lahir salah")</f>
        <v>32 Tahun 6 Bulan 6 hari</v>
      </c>
      <c r="O3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Row],[JABATAN]],tbl_refJabatan,2,FALSE),"yr","day")-CONVERT(DATEDIF(H311,tglAcuan,"y"),"yr","day"))),(NOW()+(CONVERT(VLOOKUP(Table1[[#This Row],[JABATAN]],tbl_refJabatan,2,FALSE),"yr","day")-CONVERT(DATEDIF(H311,NOW(),"y"),"yr","day")))),"Usia Salah"),"")</f>
        <v>55576.098911689813</v>
      </c>
      <c r="Q311" s="167" t="str">
        <f ca="1">IF(Table1[[#This Row],[TGL. PENSIUN (usia)]]&lt;&gt;0,TEXT(Table1[[#This Row],[TGL. PENSIUN (usia)]],"yyyy"),"")</f>
        <v>2052</v>
      </c>
      <c r="R311" s="166">
        <f ca="1">IF(AND(Table1[[#This Row],[TGL. PENSIUN (usia)]]&lt;&gt;"",Table1[[#This Row],[TGL. PENSIUN (usia)]]&lt;&gt;"USIA SALAH"),IF(tglAcuan&lt;&gt;0,(INT(CONVERT(VLOOKUP(Table1[[#This Row],[JABATAN]],tbl_refJabatan,2,FALSE),"yr","day")-CONVERT(DATEDIF(H311,tglAcuan,"y"),"yr","day"))),(INT(CONVERT(VLOOKUP(Table1[[#This Row],[JABATAN]],tbl_refJabatan,2,FALSE),"yr","day")-CONVERT(DATEDIF(H311,NOW(),"y"),"yr","day")))),"")</f>
        <v>10227</v>
      </c>
      <c r="S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Row],[JABATAN]],tbl_refJabatan,4,FALSE),"yr","day")-CONVERT(DATEDIF(H311,tglAcuan,"y"),"yr","day"))),(NOW()+(CONVERT(VLOOKUP(Table1[[#This Row],[JABATAN]],tbl_refJabatan,4,FALSE),"yr","day")-CONVERT(DATEDIF(H311,NOW(),"y"),"yr","day")))),"Usia Salah"),"")</f>
        <v>55576.098911689813</v>
      </c>
      <c r="T311" s="167" t="str">
        <f ca="1">IF(Table1[[#This Row],[TGL. PENSIUN ( usia )]]&lt;&gt;0,TEXT(Table1[[#This Row],[TGL. PENSIUN ( usia )]],"yyyy"),"")</f>
        <v>2052</v>
      </c>
      <c r="U311" s="166">
        <f ca="1">IF(AND(Table1[[#This Row],[TGL. PENSIUN (usia)]]&lt;&gt;"",Table1[[#This Row],[TGL. PENSIUN (usia)]]&lt;&gt;"USIA SALAH"),IF(tglAcuan&lt;&gt;0,(INT(CONVERT(VLOOKUP(Table1[[#This Row],[JABATAN]],tbl_refJabatan,4,FALSE),"yr","day")-CONVERT(DATEDIF(H311,tglAcuan,"y"),"yr","day"))),(INT(CONVERT(VLOOKUP(Table1[[#This Row],[JABATAN]],tbl_refJabatan,4,FALSE),"yr","day")-CONVERT(DATEDIF(H311,NOW(),"y"),"yr","day")))),"")</f>
        <v>10227</v>
      </c>
      <c r="V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Row],[JABATAN]],tbl_refJabatan,6,FALSE),"yr","day")-CONVERT(DATEDIF(H311,tglAcuan,"y"),"yr","day"))),(NOW()+(CONVERT(VLOOKUP(Table1[[#This Row],[JABATAN]],tbl_refJabatan,6,FALSE),"yr","day")-CONVERT(DATEDIF(H311,NOW(),"y"),"yr","day")))),"Usia Salah"),"")</f>
        <v>54115.098911689813</v>
      </c>
      <c r="W311" s="167" t="str">
        <f ca="1">IF(Table1[[#This Row],[TGL.PENSIUN (usia)]]&lt;&gt;0,TEXT(Table1[[#This Row],[TGL.PENSIUN (usia)]],"yyyy"),"")</f>
        <v>2048</v>
      </c>
      <c r="X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Row],[JABATAN]],tbl_refJabatan,7,FALSE),"yr","day")-CONVERT(DATEDIF(M311,tglAcuan,"y"),"yr","day"))),(NOW()+(CONVERT(VLOOKUP(Table1[[#This Row],[JABATAN]],tbl_refJabatan,7,FALSE),"yr","day")-CONVERT(DATEDIF(M311,NOW(),"y"),"yr","day")))),"tgl SK salah"),"")</f>
        <v>50827.848911689813</v>
      </c>
      <c r="Y311" s="167" t="str">
        <f ca="1">IF(Table1[[#This Row],[TGL. PENSIUN (jabatan)]]&lt;&gt;0,TEXT(Table1[[#This Row],[TGL. PENSIUN (jabatan)]],"yyyy"),"")</f>
        <v>2039</v>
      </c>
      <c r="Z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Row],[JABATAN]],tbl_refJabatan,8,FALSE),"yr","day")-CONVERT(DATEDIF(H311,tglAcuan,"y"),"yr","day"))),(NOW()+(CONVERT(VLOOKUP(Table1[[#This Row],[JABATAN]],tbl_refJabatan,8,FALSE),"yr","day")-CONVERT(DATEDIF(H311,NOW(),"y"),"yr","day")))),"Usia Salah"),"")</f>
        <v>54115.098911689813</v>
      </c>
      <c r="AA311" s="167" t="str">
        <f ca="1">IF(Table1[[#This Row],[TGL.PENSIUN (usia )]]&lt;&gt;0,TEXT(Table1[[#This Row],[TGL.PENSIUN (usia )]],"yyyy"),"")</f>
        <v>2048</v>
      </c>
      <c r="AB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Row],[JABATAN]],tbl_refJabatan,9,FALSE),"yr","day")-CONVERT(DATEDIF(M311,tglAcuan,"y"),"yr","day"))),(NOW()+(CONVERT(VLOOKUP(Table1[[#This Row],[JABATAN]],tbl_refJabatan,9,FALSE),"yr","day")-CONVERT(DATEDIF(M311,NOW(),"y"),"yr","day")))),"tgl SK salah"),"")</f>
        <v>50827.848911689813</v>
      </c>
      <c r="AC311" s="167" t="str">
        <f ca="1">IF(Table1[[#This Row],[TGL. PENSIUN (jabatan )]]&lt;&gt;0,TEXT(Table1[[#This Row],[TGL. PENSIUN (jabatan )]],"yyyy"),"")</f>
        <v>2039</v>
      </c>
      <c r="AD3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2" spans="1:30" s="53" customFormat="1" ht="21.75" customHeight="1" x14ac:dyDescent="0.25">
      <c r="A312" s="43">
        <f t="shared" si="9"/>
        <v>307</v>
      </c>
      <c r="B312" s="44" t="s">
        <v>484</v>
      </c>
      <c r="C312" s="44" t="s">
        <v>630</v>
      </c>
      <c r="D312" s="72" t="s">
        <v>59</v>
      </c>
      <c r="E312" s="73" t="s">
        <v>646</v>
      </c>
      <c r="F312" s="70" t="s">
        <v>41</v>
      </c>
      <c r="G312" s="68" t="s">
        <v>42</v>
      </c>
      <c r="H312" s="77">
        <v>29202</v>
      </c>
      <c r="I312" s="45"/>
      <c r="J312" s="76"/>
      <c r="K312" s="50" t="s">
        <v>56</v>
      </c>
      <c r="L312" s="63" t="s">
        <v>647</v>
      </c>
      <c r="M312" s="67">
        <v>44279</v>
      </c>
      <c r="N312" s="52" t="str">
        <f t="shared" ca="1" si="11"/>
        <v>44 Tahun 2 Bulan 14 hari</v>
      </c>
      <c r="O3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3 Hari </v>
      </c>
      <c r="P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Row],[JABATAN]],tbl_refJabatan,2,FALSE),"yr","day")-CONVERT(DATEDIF(H312,tglAcuan,"y"),"yr","day"))),(NOW()+(CONVERT(VLOOKUP(Table1[[#This Row],[JABATAN]],tbl_refJabatan,2,FALSE),"yr","day")-CONVERT(DATEDIF(H312,NOW(),"y"),"yr","day")))),"Usia Salah"),"")</f>
        <v>51193.098911689813</v>
      </c>
      <c r="Q312" s="167" t="str">
        <f ca="1">IF(Table1[[#This Row],[TGL. PENSIUN (usia)]]&lt;&gt;0,TEXT(Table1[[#This Row],[TGL. PENSIUN (usia)]],"yyyy"),"")</f>
        <v>2040</v>
      </c>
      <c r="R312" s="166">
        <f ca="1">IF(AND(Table1[[#This Row],[TGL. PENSIUN (usia)]]&lt;&gt;"",Table1[[#This Row],[TGL. PENSIUN (usia)]]&lt;&gt;"USIA SALAH"),IF(tglAcuan&lt;&gt;0,(INT(CONVERT(VLOOKUP(Table1[[#This Row],[JABATAN]],tbl_refJabatan,2,FALSE),"yr","day")-CONVERT(DATEDIF(H312,tglAcuan,"y"),"yr","day"))),(INT(CONVERT(VLOOKUP(Table1[[#This Row],[JABATAN]],tbl_refJabatan,2,FALSE),"yr","day")-CONVERT(DATEDIF(H312,NOW(),"y"),"yr","day")))),"")</f>
        <v>5844</v>
      </c>
      <c r="S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Row],[JABATAN]],tbl_refJabatan,4,FALSE),"yr","day")-CONVERT(DATEDIF(H312,tglAcuan,"y"),"yr","day"))),(NOW()+(CONVERT(VLOOKUP(Table1[[#This Row],[JABATAN]],tbl_refJabatan,4,FALSE),"yr","day")-CONVERT(DATEDIF(H312,NOW(),"y"),"yr","day")))),"Usia Salah"),"")</f>
        <v>51193.098911689813</v>
      </c>
      <c r="T312" s="167" t="str">
        <f ca="1">IF(Table1[[#This Row],[TGL. PENSIUN ( usia )]]&lt;&gt;0,TEXT(Table1[[#This Row],[TGL. PENSIUN ( usia )]],"yyyy"),"")</f>
        <v>2040</v>
      </c>
      <c r="U312" s="166">
        <f ca="1">IF(AND(Table1[[#This Row],[TGL. PENSIUN (usia)]]&lt;&gt;"",Table1[[#This Row],[TGL. PENSIUN (usia)]]&lt;&gt;"USIA SALAH"),IF(tglAcuan&lt;&gt;0,(INT(CONVERT(VLOOKUP(Table1[[#This Row],[JABATAN]],tbl_refJabatan,4,FALSE),"yr","day")-CONVERT(DATEDIF(H312,tglAcuan,"y"),"yr","day"))),(INT(CONVERT(VLOOKUP(Table1[[#This Row],[JABATAN]],tbl_refJabatan,4,FALSE),"yr","day")-CONVERT(DATEDIF(H312,NOW(),"y"),"yr","day")))),"")</f>
        <v>5844</v>
      </c>
      <c r="V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Row],[JABATAN]],tbl_refJabatan,6,FALSE),"yr","day")-CONVERT(DATEDIF(H312,tglAcuan,"y"),"yr","day"))),(NOW()+(CONVERT(VLOOKUP(Table1[[#This Row],[JABATAN]],tbl_refJabatan,6,FALSE),"yr","day")-CONVERT(DATEDIF(H312,NOW(),"y"),"yr","day")))),"Usia Salah"),"")</f>
        <v>49732.098911689813</v>
      </c>
      <c r="W312" s="167" t="str">
        <f ca="1">IF(Table1[[#This Row],[TGL.PENSIUN (usia)]]&lt;&gt;0,TEXT(Table1[[#This Row],[TGL.PENSIUN (usia)]],"yyyy"),"")</f>
        <v>2036</v>
      </c>
      <c r="X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Row],[JABATAN]],tbl_refJabatan,7,FALSE),"yr","day")-CONVERT(DATEDIF(M312,tglAcuan,"y"),"yr","day"))),(NOW()+(CONVERT(VLOOKUP(Table1[[#This Row],[JABATAN]],tbl_refJabatan,7,FALSE),"yr","day")-CONVERT(DATEDIF(M312,NOW(),"y"),"yr","day")))),"tgl SK salah"),"")</f>
        <v>51923.598911689813</v>
      </c>
      <c r="Y312" s="167" t="str">
        <f ca="1">IF(Table1[[#This Row],[TGL. PENSIUN (jabatan)]]&lt;&gt;0,TEXT(Table1[[#This Row],[TGL. PENSIUN (jabatan)]],"yyyy"),"")</f>
        <v>2042</v>
      </c>
      <c r="Z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Row],[JABATAN]],tbl_refJabatan,8,FALSE),"yr","day")-CONVERT(DATEDIF(H312,tglAcuan,"y"),"yr","day"))),(NOW()+(CONVERT(VLOOKUP(Table1[[#This Row],[JABATAN]],tbl_refJabatan,8,FALSE),"yr","day")-CONVERT(DATEDIF(H312,NOW(),"y"),"yr","day")))),"Usia Salah"),"")</f>
        <v>49732.098911689813</v>
      </c>
      <c r="AA312" s="167" t="str">
        <f ca="1">IF(Table1[[#This Row],[TGL.PENSIUN (usia )]]&lt;&gt;0,TEXT(Table1[[#This Row],[TGL.PENSIUN (usia )]],"yyyy"),"")</f>
        <v>2036</v>
      </c>
      <c r="AB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Row],[JABATAN]],tbl_refJabatan,9,FALSE),"yr","day")-CONVERT(DATEDIF(M312,tglAcuan,"y"),"yr","day"))),(NOW()+(CONVERT(VLOOKUP(Table1[[#This Row],[JABATAN]],tbl_refJabatan,9,FALSE),"yr","day")-CONVERT(DATEDIF(M312,NOW(),"y"),"yr","day")))),"tgl SK salah"),"")</f>
        <v>51923.598911689813</v>
      </c>
      <c r="AC312" s="167" t="str">
        <f ca="1">IF(Table1[[#This Row],[TGL. PENSIUN (jabatan )]]&lt;&gt;0,TEXT(Table1[[#This Row],[TGL. PENSIUN (jabatan )]],"yyyy"),"")</f>
        <v>2042</v>
      </c>
      <c r="AD3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3" spans="1:30" s="53" customFormat="1" ht="21.75" customHeight="1" x14ac:dyDescent="0.25">
      <c r="A313" s="43">
        <f t="shared" si="9"/>
        <v>308</v>
      </c>
      <c r="B313" s="55" t="s">
        <v>484</v>
      </c>
      <c r="C313" s="55" t="s">
        <v>630</v>
      </c>
      <c r="D313" s="72" t="s">
        <v>61</v>
      </c>
      <c r="E313" s="73" t="s">
        <v>648</v>
      </c>
      <c r="F313" s="70" t="s">
        <v>50</v>
      </c>
      <c r="G313" s="68" t="s">
        <v>42</v>
      </c>
      <c r="H313" s="77">
        <v>30185</v>
      </c>
      <c r="I313" s="56"/>
      <c r="J313" s="162"/>
      <c r="K313" s="50" t="s">
        <v>56</v>
      </c>
      <c r="L313" s="63" t="s">
        <v>649</v>
      </c>
      <c r="M313" s="67">
        <v>44204</v>
      </c>
      <c r="N313" s="144" t="str">
        <f t="shared" ca="1" si="11"/>
        <v>41 Tahun 6 Bulan 5 hari</v>
      </c>
      <c r="O3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19 Hari </v>
      </c>
      <c r="P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Row],[JABATAN]],tbl_refJabatan,2,FALSE),"yr","day")-CONVERT(DATEDIF(H313,tglAcuan,"y"),"yr","day"))),(NOW()+(CONVERT(VLOOKUP(Table1[[#This Row],[JABATAN]],tbl_refJabatan,2,FALSE),"yr","day")-CONVERT(DATEDIF(H313,NOW(),"y"),"yr","day")))),"Usia Salah"),"")</f>
        <v>52288.848911689813</v>
      </c>
      <c r="Q313" s="167" t="str">
        <f ca="1">IF(Table1[[#This Row],[TGL. PENSIUN (usia)]]&lt;&gt;0,TEXT(Table1[[#This Row],[TGL. PENSIUN (usia)]],"yyyy"),"")</f>
        <v>2043</v>
      </c>
      <c r="R313" s="166">
        <f ca="1">IF(AND(Table1[[#This Row],[TGL. PENSIUN (usia)]]&lt;&gt;"",Table1[[#This Row],[TGL. PENSIUN (usia)]]&lt;&gt;"USIA SALAH"),IF(tglAcuan&lt;&gt;0,(INT(CONVERT(VLOOKUP(Table1[[#This Row],[JABATAN]],tbl_refJabatan,2,FALSE),"yr","day")-CONVERT(DATEDIF(H313,tglAcuan,"y"),"yr","day"))),(INT(CONVERT(VLOOKUP(Table1[[#This Row],[JABATAN]],tbl_refJabatan,2,FALSE),"yr","day")-CONVERT(DATEDIF(H313,NOW(),"y"),"yr","day")))),"")</f>
        <v>6939</v>
      </c>
      <c r="S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Row],[JABATAN]],tbl_refJabatan,4,FALSE),"yr","day")-CONVERT(DATEDIF(H313,tglAcuan,"y"),"yr","day"))),(NOW()+(CONVERT(VLOOKUP(Table1[[#This Row],[JABATAN]],tbl_refJabatan,4,FALSE),"yr","day")-CONVERT(DATEDIF(H313,NOW(),"y"),"yr","day")))),"Usia Salah"),"")</f>
        <v>52288.848911689813</v>
      </c>
      <c r="T313" s="167" t="str">
        <f ca="1">IF(Table1[[#This Row],[TGL. PENSIUN ( usia )]]&lt;&gt;0,TEXT(Table1[[#This Row],[TGL. PENSIUN ( usia )]],"yyyy"),"")</f>
        <v>2043</v>
      </c>
      <c r="U313" s="166">
        <f ca="1">IF(AND(Table1[[#This Row],[TGL. PENSIUN (usia)]]&lt;&gt;"",Table1[[#This Row],[TGL. PENSIUN (usia)]]&lt;&gt;"USIA SALAH"),IF(tglAcuan&lt;&gt;0,(INT(CONVERT(VLOOKUP(Table1[[#This Row],[JABATAN]],tbl_refJabatan,4,FALSE),"yr","day")-CONVERT(DATEDIF(H313,tglAcuan,"y"),"yr","day"))),(INT(CONVERT(VLOOKUP(Table1[[#This Row],[JABATAN]],tbl_refJabatan,4,FALSE),"yr","day")-CONVERT(DATEDIF(H313,NOW(),"y"),"yr","day")))),"")</f>
        <v>6939</v>
      </c>
      <c r="V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Row],[JABATAN]],tbl_refJabatan,6,FALSE),"yr","day")-CONVERT(DATEDIF(H313,tglAcuan,"y"),"yr","day"))),(NOW()+(CONVERT(VLOOKUP(Table1[[#This Row],[JABATAN]],tbl_refJabatan,6,FALSE),"yr","day")-CONVERT(DATEDIF(H313,NOW(),"y"),"yr","day")))),"Usia Salah"),"")</f>
        <v>50827.848911689813</v>
      </c>
      <c r="W313" s="167" t="str">
        <f ca="1">IF(Table1[[#This Row],[TGL.PENSIUN (usia)]]&lt;&gt;0,TEXT(Table1[[#This Row],[TGL.PENSIUN (usia)]],"yyyy"),"")</f>
        <v>2039</v>
      </c>
      <c r="X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Row],[JABATAN]],tbl_refJabatan,7,FALSE),"yr","day")-CONVERT(DATEDIF(M313,tglAcuan,"y"),"yr","day"))),(NOW()+(CONVERT(VLOOKUP(Table1[[#This Row],[JABATAN]],tbl_refJabatan,7,FALSE),"yr","day")-CONVERT(DATEDIF(M313,NOW(),"y"),"yr","day")))),"tgl SK salah"),"")</f>
        <v>51558.348911689813</v>
      </c>
      <c r="Y313" s="167" t="str">
        <f ca="1">IF(Table1[[#This Row],[TGL. PENSIUN (jabatan)]]&lt;&gt;0,TEXT(Table1[[#This Row],[TGL. PENSIUN (jabatan)]],"yyyy"),"")</f>
        <v>2041</v>
      </c>
      <c r="Z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Row],[JABATAN]],tbl_refJabatan,8,FALSE),"yr","day")-CONVERT(DATEDIF(H313,tglAcuan,"y"),"yr","day"))),(NOW()+(CONVERT(VLOOKUP(Table1[[#This Row],[JABATAN]],tbl_refJabatan,8,FALSE),"yr","day")-CONVERT(DATEDIF(H313,NOW(),"y"),"yr","day")))),"Usia Salah"),"")</f>
        <v>50827.848911689813</v>
      </c>
      <c r="AA313" s="167" t="str">
        <f ca="1">IF(Table1[[#This Row],[TGL.PENSIUN (usia )]]&lt;&gt;0,TEXT(Table1[[#This Row],[TGL.PENSIUN (usia )]],"yyyy"),"")</f>
        <v>2039</v>
      </c>
      <c r="AB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Row],[JABATAN]],tbl_refJabatan,9,FALSE),"yr","day")-CONVERT(DATEDIF(M313,tglAcuan,"y"),"yr","day"))),(NOW()+(CONVERT(VLOOKUP(Table1[[#This Row],[JABATAN]],tbl_refJabatan,9,FALSE),"yr","day")-CONVERT(DATEDIF(M313,NOW(),"y"),"yr","day")))),"tgl SK salah"),"")</f>
        <v>51558.348911689813</v>
      </c>
      <c r="AC313" s="167" t="str">
        <f ca="1">IF(Table1[[#This Row],[TGL. PENSIUN (jabatan )]]&lt;&gt;0,TEXT(Table1[[#This Row],[TGL. PENSIUN (jabatan )]],"yyyy"),"")</f>
        <v>2041</v>
      </c>
      <c r="AD3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4" spans="1:30" s="53" customFormat="1" ht="21.75" customHeight="1" x14ac:dyDescent="0.25">
      <c r="A314" s="43">
        <f t="shared" si="9"/>
        <v>309</v>
      </c>
      <c r="B314" s="44" t="s">
        <v>484</v>
      </c>
      <c r="C314" s="44" t="s">
        <v>630</v>
      </c>
      <c r="D314" s="45" t="s">
        <v>63</v>
      </c>
      <c r="E314" s="73" t="s">
        <v>580</v>
      </c>
      <c r="F314" s="70" t="s">
        <v>41</v>
      </c>
      <c r="G314" s="68" t="s">
        <v>42</v>
      </c>
      <c r="H314" s="77">
        <v>23874</v>
      </c>
      <c r="I314" s="45"/>
      <c r="J314" s="76"/>
      <c r="K314" s="70" t="s">
        <v>93</v>
      </c>
      <c r="L314" s="63" t="s">
        <v>509</v>
      </c>
      <c r="M314" s="67">
        <v>43424</v>
      </c>
      <c r="N314" s="52" t="str">
        <f t="shared" ca="1" si="11"/>
        <v>58 Tahun 9 Bulan 15 hari</v>
      </c>
      <c r="O3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Row],[JABATAN]],tbl_refJabatan,2,FALSE),"yr","day")-CONVERT(DATEDIF(H314,tglAcuan,"y"),"yr","day"))),(NOW()+(CONVERT(VLOOKUP(Table1[[#This Row],[JABATAN]],tbl_refJabatan,2,FALSE),"yr","day")-CONVERT(DATEDIF(H314,NOW(),"y"),"yr","day")))),"Usia Salah"),"")</f>
        <v>46079.598911689813</v>
      </c>
      <c r="Q314" s="167" t="str">
        <f ca="1">IF(Table1[[#This Row],[TGL. PENSIUN (usia)]]&lt;&gt;0,TEXT(Table1[[#This Row],[TGL. PENSIUN (usia)]],"yyyy"),"")</f>
        <v>2026</v>
      </c>
      <c r="R314" s="166">
        <f ca="1">IF(AND(Table1[[#This Row],[TGL. PENSIUN (usia)]]&lt;&gt;"",Table1[[#This Row],[TGL. PENSIUN (usia)]]&lt;&gt;"USIA SALAH"),IF(tglAcuan&lt;&gt;0,(INT(CONVERT(VLOOKUP(Table1[[#This Row],[JABATAN]],tbl_refJabatan,2,FALSE),"yr","day")-CONVERT(DATEDIF(H314,tglAcuan,"y"),"yr","day"))),(INT(CONVERT(VLOOKUP(Table1[[#This Row],[JABATAN]],tbl_refJabatan,2,FALSE),"yr","day")-CONVERT(DATEDIF(H314,NOW(),"y"),"yr","day")))),"")</f>
        <v>730</v>
      </c>
      <c r="S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Row],[JABATAN]],tbl_refJabatan,4,FALSE),"yr","day")-CONVERT(DATEDIF(H314,tglAcuan,"y"),"yr","day"))),(NOW()+(CONVERT(VLOOKUP(Table1[[#This Row],[JABATAN]],tbl_refJabatan,4,FALSE),"yr","day")-CONVERT(DATEDIF(H314,NOW(),"y"),"yr","day")))),"Usia Salah"),"")</f>
        <v>31469.598911689813</v>
      </c>
      <c r="T314" s="167" t="str">
        <f ca="1">IF(Table1[[#This Row],[TGL. PENSIUN ( usia )]]&lt;&gt;0,TEXT(Table1[[#This Row],[TGL. PENSIUN ( usia )]],"yyyy"),"")</f>
        <v>1986</v>
      </c>
      <c r="U314" s="166">
        <f ca="1">IF(AND(Table1[[#This Row],[TGL. PENSIUN (usia)]]&lt;&gt;"",Table1[[#This Row],[TGL. PENSIUN (usia)]]&lt;&gt;"USIA SALAH"),IF(tglAcuan&lt;&gt;0,(INT(CONVERT(VLOOKUP(Table1[[#This Row],[JABATAN]],tbl_refJabatan,4,FALSE),"yr","day")-CONVERT(DATEDIF(H314,tglAcuan,"y"),"yr","day"))),(INT(CONVERT(VLOOKUP(Table1[[#This Row],[JABATAN]],tbl_refJabatan,4,FALSE),"yr","day")-CONVERT(DATEDIF(H314,NOW(),"y"),"yr","day")))),"")</f>
        <v>-13880</v>
      </c>
      <c r="V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Row],[JABATAN]],tbl_refJabatan,6,FALSE),"yr","day")-CONVERT(DATEDIF(H314,tglAcuan,"y"),"yr","day"))),(NOW()+(CONVERT(VLOOKUP(Table1[[#This Row],[JABATAN]],tbl_refJabatan,6,FALSE),"yr","day")-CONVERT(DATEDIF(H314,NOW(),"y"),"yr","day")))),"Usia Salah"),"")</f>
        <v>24164.598911689813</v>
      </c>
      <c r="W314" s="167" t="str">
        <f ca="1">IF(Table1[[#This Row],[TGL.PENSIUN (usia)]]&lt;&gt;0,TEXT(Table1[[#This Row],[TGL.PENSIUN (usia)]],"yyyy"),"")</f>
        <v>1966</v>
      </c>
      <c r="X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Row],[JABATAN]],tbl_refJabatan,7,FALSE),"yr","day")-CONVERT(DATEDIF(M314,tglAcuan,"y"),"yr","day"))),(NOW()+(CONVERT(VLOOKUP(Table1[[#This Row],[JABATAN]],tbl_refJabatan,7,FALSE),"yr","day")-CONVERT(DATEDIF(M314,NOW(),"y"),"yr","day")))),"tgl SK salah"),"")</f>
        <v>65437.848911689813</v>
      </c>
      <c r="Y314" s="167" t="str">
        <f ca="1">IF(Table1[[#This Row],[TGL. PENSIUN (jabatan)]]&lt;&gt;0,TEXT(Table1[[#This Row],[TGL. PENSIUN (jabatan)]],"yyyy"),"")</f>
        <v>2079</v>
      </c>
      <c r="Z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Row],[JABATAN]],tbl_refJabatan,8,FALSE),"yr","day")-CONVERT(DATEDIF(H314,tglAcuan,"y"),"yr","day"))),(NOW()+(CONVERT(VLOOKUP(Table1[[#This Row],[JABATAN]],tbl_refJabatan,8,FALSE),"yr","day")-CONVERT(DATEDIF(H314,NOW(),"y"),"yr","day")))),"Usia Salah"),"")</f>
        <v>46079.598911689813</v>
      </c>
      <c r="AA314" s="167" t="str">
        <f ca="1">IF(Table1[[#This Row],[TGL.PENSIUN (usia )]]&lt;&gt;0,TEXT(Table1[[#This Row],[TGL.PENSIUN (usia )]],"yyyy"),"")</f>
        <v>2026</v>
      </c>
      <c r="AB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Row],[JABATAN]],tbl_refJabatan,9,FALSE),"yr","day")-CONVERT(DATEDIF(M314,tglAcuan,"y"),"yr","day"))),(NOW()+(CONVERT(VLOOKUP(Table1[[#This Row],[JABATAN]],tbl_refJabatan,9,FALSE),"yr","day")-CONVERT(DATEDIF(M314,NOW(),"y"),"yr","day")))),"tgl SK salah"),"")</f>
        <v>49001.598911689813</v>
      </c>
      <c r="AC314" s="167" t="str">
        <f ca="1">IF(Table1[[#This Row],[TGL. PENSIUN (jabatan )]]&lt;&gt;0,TEXT(Table1[[#This Row],[TGL. PENSIUN (jabatan )]],"yyyy"),"")</f>
        <v>2034</v>
      </c>
      <c r="AD3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5" spans="1:30" s="53" customFormat="1" ht="21.75" customHeight="1" x14ac:dyDescent="0.25">
      <c r="A315" s="43">
        <f t="shared" si="9"/>
        <v>310</v>
      </c>
      <c r="B315" s="44" t="s">
        <v>484</v>
      </c>
      <c r="C315" s="44" t="s">
        <v>630</v>
      </c>
      <c r="D315" s="45" t="s">
        <v>63</v>
      </c>
      <c r="E315" s="73" t="s">
        <v>650</v>
      </c>
      <c r="F315" s="70" t="s">
        <v>50</v>
      </c>
      <c r="G315" s="68" t="s">
        <v>42</v>
      </c>
      <c r="H315" s="77">
        <v>30765</v>
      </c>
      <c r="I315" s="45"/>
      <c r="J315" s="76"/>
      <c r="K315" s="83" t="s">
        <v>43</v>
      </c>
      <c r="L315" s="63" t="s">
        <v>651</v>
      </c>
      <c r="M315" s="67">
        <v>44806</v>
      </c>
      <c r="N315" s="52" t="str">
        <f t="shared" ca="1" si="11"/>
        <v>39 Tahun 11 Bulan 3 hari</v>
      </c>
      <c r="O3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25 Hari </v>
      </c>
      <c r="P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Row],[JABATAN]],tbl_refJabatan,2,FALSE),"yr","day")-CONVERT(DATEDIF(H315,tglAcuan,"y"),"yr","day"))),(NOW()+(CONVERT(VLOOKUP(Table1[[#This Row],[JABATAN]],tbl_refJabatan,2,FALSE),"yr","day")-CONVERT(DATEDIF(H315,NOW(),"y"),"yr","day")))),"Usia Salah"),"")</f>
        <v>53019.348911689813</v>
      </c>
      <c r="Q315" s="167" t="str">
        <f ca="1">IF(Table1[[#This Row],[TGL. PENSIUN (usia)]]&lt;&gt;0,TEXT(Table1[[#This Row],[TGL. PENSIUN (usia)]],"yyyy"),"")</f>
        <v>2045</v>
      </c>
      <c r="R315" s="166">
        <f ca="1">IF(AND(Table1[[#This Row],[TGL. PENSIUN (usia)]]&lt;&gt;"",Table1[[#This Row],[TGL. PENSIUN (usia)]]&lt;&gt;"USIA SALAH"),IF(tglAcuan&lt;&gt;0,(INT(CONVERT(VLOOKUP(Table1[[#This Row],[JABATAN]],tbl_refJabatan,2,FALSE),"yr","day")-CONVERT(DATEDIF(H315,tglAcuan,"y"),"yr","day"))),(INT(CONVERT(VLOOKUP(Table1[[#This Row],[JABATAN]],tbl_refJabatan,2,FALSE),"yr","day")-CONVERT(DATEDIF(H315,NOW(),"y"),"yr","day")))),"")</f>
        <v>7670</v>
      </c>
      <c r="S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Row],[JABATAN]],tbl_refJabatan,4,FALSE),"yr","day")-CONVERT(DATEDIF(H315,tglAcuan,"y"),"yr","day"))),(NOW()+(CONVERT(VLOOKUP(Table1[[#This Row],[JABATAN]],tbl_refJabatan,4,FALSE),"yr","day")-CONVERT(DATEDIF(H315,NOW(),"y"),"yr","day")))),"Usia Salah"),"")</f>
        <v>38409.348911689813</v>
      </c>
      <c r="T315" s="167" t="str">
        <f ca="1">IF(Table1[[#This Row],[TGL. PENSIUN ( usia )]]&lt;&gt;0,TEXT(Table1[[#This Row],[TGL. PENSIUN ( usia )]],"yyyy"),"")</f>
        <v>2005</v>
      </c>
      <c r="U315" s="166">
        <f ca="1">IF(AND(Table1[[#This Row],[TGL. PENSIUN (usia)]]&lt;&gt;"",Table1[[#This Row],[TGL. PENSIUN (usia)]]&lt;&gt;"USIA SALAH"),IF(tglAcuan&lt;&gt;0,(INT(CONVERT(VLOOKUP(Table1[[#This Row],[JABATAN]],tbl_refJabatan,4,FALSE),"yr","day")-CONVERT(DATEDIF(H315,tglAcuan,"y"),"yr","day"))),(INT(CONVERT(VLOOKUP(Table1[[#This Row],[JABATAN]],tbl_refJabatan,4,FALSE),"yr","day")-CONVERT(DATEDIF(H315,NOW(),"y"),"yr","day")))),"")</f>
        <v>-6940</v>
      </c>
      <c r="V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Row],[JABATAN]],tbl_refJabatan,6,FALSE),"yr","day")-CONVERT(DATEDIF(H315,tglAcuan,"y"),"yr","day"))),(NOW()+(CONVERT(VLOOKUP(Table1[[#This Row],[JABATAN]],tbl_refJabatan,6,FALSE),"yr","day")-CONVERT(DATEDIF(H315,NOW(),"y"),"yr","day")))),"Usia Salah"),"")</f>
        <v>31104.348911689813</v>
      </c>
      <c r="W315" s="167" t="str">
        <f ca="1">IF(Table1[[#This Row],[TGL.PENSIUN (usia)]]&lt;&gt;0,TEXT(Table1[[#This Row],[TGL.PENSIUN (usia)]],"yyyy"),"")</f>
        <v>1985</v>
      </c>
      <c r="X3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Row],[JABATAN]],tbl_refJabatan,7,FALSE),"yr","day")-CONVERT(DATEDIF(M315,tglAcuan,"y"),"yr","day"))),(NOW()+(CONVERT(VLOOKUP(Table1[[#This Row],[JABATAN]],tbl_refJabatan,7,FALSE),"yr","day")-CONVERT(DATEDIF(M315,NOW(),"y"),"yr","day")))),"tgl SK salah"),"")</f>
        <v>66898.848911689813</v>
      </c>
      <c r="Y315" s="167" t="str">
        <f ca="1">IF(Table1[[#This Row],[TGL. PENSIUN (jabatan)]]&lt;&gt;0,TEXT(Table1[[#This Row],[TGL. PENSIUN (jabatan)]],"yyyy"),"")</f>
        <v>2083</v>
      </c>
      <c r="Z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Row],[JABATAN]],tbl_refJabatan,8,FALSE),"yr","day")-CONVERT(DATEDIF(H315,tglAcuan,"y"),"yr","day"))),(NOW()+(CONVERT(VLOOKUP(Table1[[#This Row],[JABATAN]],tbl_refJabatan,8,FALSE),"yr","day")-CONVERT(DATEDIF(H315,NOW(),"y"),"yr","day")))),"Usia Salah"),"")</f>
        <v>53019.348911689813</v>
      </c>
      <c r="AA315" s="167" t="str">
        <f ca="1">IF(Table1[[#This Row],[TGL.PENSIUN (usia )]]&lt;&gt;0,TEXT(Table1[[#This Row],[TGL.PENSIUN (usia )]],"yyyy"),"")</f>
        <v>2045</v>
      </c>
      <c r="AB3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Row],[JABATAN]],tbl_refJabatan,9,FALSE),"yr","day")-CONVERT(DATEDIF(M315,tglAcuan,"y"),"yr","day"))),(NOW()+(CONVERT(VLOOKUP(Table1[[#This Row],[JABATAN]],tbl_refJabatan,9,FALSE),"yr","day")-CONVERT(DATEDIF(M315,NOW(),"y"),"yr","day")))),"tgl SK salah"),"")</f>
        <v>50462.598911689813</v>
      </c>
      <c r="AC315" s="167" t="str">
        <f ca="1">IF(Table1[[#This Row],[TGL. PENSIUN (jabatan )]]&lt;&gt;0,TEXT(Table1[[#This Row],[TGL. PENSIUN (jabatan )]],"yyyy"),"")</f>
        <v>2038</v>
      </c>
      <c r="AD3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6" spans="1:30" s="53" customFormat="1" ht="21.75" customHeight="1" x14ac:dyDescent="0.25">
      <c r="A316" s="43">
        <f t="shared" si="9"/>
        <v>311</v>
      </c>
      <c r="B316" s="44" t="s">
        <v>484</v>
      </c>
      <c r="C316" s="44" t="s">
        <v>630</v>
      </c>
      <c r="D316" s="45" t="s">
        <v>63</v>
      </c>
      <c r="E316" s="73" t="s">
        <v>121</v>
      </c>
      <c r="F316" s="70" t="s">
        <v>41</v>
      </c>
      <c r="G316" s="68" t="s">
        <v>42</v>
      </c>
      <c r="H316" s="77">
        <v>26847</v>
      </c>
      <c r="I316" s="45"/>
      <c r="J316" s="76"/>
      <c r="K316" s="70" t="s">
        <v>93</v>
      </c>
      <c r="L316" s="63" t="s">
        <v>652</v>
      </c>
      <c r="M316" s="67">
        <v>43424</v>
      </c>
      <c r="N316" s="52" t="str">
        <f t="shared" ca="1" si="11"/>
        <v>50 Tahun 7 Bulan 25 hari</v>
      </c>
      <c r="O3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Row],[JABATAN]],tbl_refJabatan,2,FALSE),"yr","day")-CONVERT(DATEDIF(H316,tglAcuan,"y"),"yr","day"))),(NOW()+(CONVERT(VLOOKUP(Table1[[#This Row],[JABATAN]],tbl_refJabatan,2,FALSE),"yr","day")-CONVERT(DATEDIF(H316,NOW(),"y"),"yr","day")))),"Usia Salah"),"")</f>
        <v>49001.598911689813</v>
      </c>
      <c r="Q316" s="167" t="str">
        <f ca="1">IF(Table1[[#This Row],[TGL. PENSIUN (usia)]]&lt;&gt;0,TEXT(Table1[[#This Row],[TGL. PENSIUN (usia)]],"yyyy"),"")</f>
        <v>2034</v>
      </c>
      <c r="R316" s="166">
        <f ca="1">IF(AND(Table1[[#This Row],[TGL. PENSIUN (usia)]]&lt;&gt;"",Table1[[#This Row],[TGL. PENSIUN (usia)]]&lt;&gt;"USIA SALAH"),IF(tglAcuan&lt;&gt;0,(INT(CONVERT(VLOOKUP(Table1[[#This Row],[JABATAN]],tbl_refJabatan,2,FALSE),"yr","day")-CONVERT(DATEDIF(H316,tglAcuan,"y"),"yr","day"))),(INT(CONVERT(VLOOKUP(Table1[[#This Row],[JABATAN]],tbl_refJabatan,2,FALSE),"yr","day")-CONVERT(DATEDIF(H316,NOW(),"y"),"yr","day")))),"")</f>
        <v>3652</v>
      </c>
      <c r="S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Row],[JABATAN]],tbl_refJabatan,4,FALSE),"yr","day")-CONVERT(DATEDIF(H316,tglAcuan,"y"),"yr","day"))),(NOW()+(CONVERT(VLOOKUP(Table1[[#This Row],[JABATAN]],tbl_refJabatan,4,FALSE),"yr","day")-CONVERT(DATEDIF(H316,NOW(),"y"),"yr","day")))),"Usia Salah"),"")</f>
        <v>34391.598911689813</v>
      </c>
      <c r="T316" s="167" t="str">
        <f ca="1">IF(Table1[[#This Row],[TGL. PENSIUN ( usia )]]&lt;&gt;0,TEXT(Table1[[#This Row],[TGL. PENSIUN ( usia )]],"yyyy"),"")</f>
        <v>1994</v>
      </c>
      <c r="U316" s="166">
        <f ca="1">IF(AND(Table1[[#This Row],[TGL. PENSIUN (usia)]]&lt;&gt;"",Table1[[#This Row],[TGL. PENSIUN (usia)]]&lt;&gt;"USIA SALAH"),IF(tglAcuan&lt;&gt;0,(INT(CONVERT(VLOOKUP(Table1[[#This Row],[JABATAN]],tbl_refJabatan,4,FALSE),"yr","day")-CONVERT(DATEDIF(H316,tglAcuan,"y"),"yr","day"))),(INT(CONVERT(VLOOKUP(Table1[[#This Row],[JABATAN]],tbl_refJabatan,4,FALSE),"yr","day")-CONVERT(DATEDIF(H316,NOW(),"y"),"yr","day")))),"")</f>
        <v>-10958</v>
      </c>
      <c r="V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Row],[JABATAN]],tbl_refJabatan,6,FALSE),"yr","day")-CONVERT(DATEDIF(H316,tglAcuan,"y"),"yr","day"))),(NOW()+(CONVERT(VLOOKUP(Table1[[#This Row],[JABATAN]],tbl_refJabatan,6,FALSE),"yr","day")-CONVERT(DATEDIF(H316,NOW(),"y"),"yr","day")))),"Usia Salah"),"")</f>
        <v>27086.598911689813</v>
      </c>
      <c r="W316" s="167" t="str">
        <f ca="1">IF(Table1[[#This Row],[TGL.PENSIUN (usia)]]&lt;&gt;0,TEXT(Table1[[#This Row],[TGL.PENSIUN (usia)]],"yyyy"),"")</f>
        <v>1974</v>
      </c>
      <c r="X3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Row],[JABATAN]],tbl_refJabatan,7,FALSE),"yr","day")-CONVERT(DATEDIF(M316,tglAcuan,"y"),"yr","day"))),(NOW()+(CONVERT(VLOOKUP(Table1[[#This Row],[JABATAN]],tbl_refJabatan,7,FALSE),"yr","day")-CONVERT(DATEDIF(M316,NOW(),"y"),"yr","day")))),"tgl SK salah"),"")</f>
        <v>65437.848911689813</v>
      </c>
      <c r="Y316" s="167" t="str">
        <f ca="1">IF(Table1[[#This Row],[TGL. PENSIUN (jabatan)]]&lt;&gt;0,TEXT(Table1[[#This Row],[TGL. PENSIUN (jabatan)]],"yyyy"),"")</f>
        <v>2079</v>
      </c>
      <c r="Z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Row],[JABATAN]],tbl_refJabatan,8,FALSE),"yr","day")-CONVERT(DATEDIF(H316,tglAcuan,"y"),"yr","day"))),(NOW()+(CONVERT(VLOOKUP(Table1[[#This Row],[JABATAN]],tbl_refJabatan,8,FALSE),"yr","day")-CONVERT(DATEDIF(H316,NOW(),"y"),"yr","day")))),"Usia Salah"),"")</f>
        <v>49001.598911689813</v>
      </c>
      <c r="AA316" s="167" t="str">
        <f ca="1">IF(Table1[[#This Row],[TGL.PENSIUN (usia )]]&lt;&gt;0,TEXT(Table1[[#This Row],[TGL.PENSIUN (usia )]],"yyyy"),"")</f>
        <v>2034</v>
      </c>
      <c r="AB3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Row],[JABATAN]],tbl_refJabatan,9,FALSE),"yr","day")-CONVERT(DATEDIF(M316,tglAcuan,"y"),"yr","day"))),(NOW()+(CONVERT(VLOOKUP(Table1[[#This Row],[JABATAN]],tbl_refJabatan,9,FALSE),"yr","day")-CONVERT(DATEDIF(M316,NOW(),"y"),"yr","day")))),"tgl SK salah"),"")</f>
        <v>49001.598911689813</v>
      </c>
      <c r="AC316" s="167" t="str">
        <f ca="1">IF(Table1[[#This Row],[TGL. PENSIUN (jabatan )]]&lt;&gt;0,TEXT(Table1[[#This Row],[TGL. PENSIUN (jabatan )]],"yyyy"),"")</f>
        <v>2034</v>
      </c>
      <c r="AD3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7" spans="1:30" s="53" customFormat="1" ht="21.75" customHeight="1" x14ac:dyDescent="0.25">
      <c r="A317" s="43">
        <f t="shared" si="9"/>
        <v>312</v>
      </c>
      <c r="B317" s="44" t="s">
        <v>484</v>
      </c>
      <c r="C317" s="44" t="s">
        <v>630</v>
      </c>
      <c r="D317" s="45" t="s">
        <v>63</v>
      </c>
      <c r="E317" s="73" t="s">
        <v>653</v>
      </c>
      <c r="F317" s="70" t="s">
        <v>41</v>
      </c>
      <c r="G317" s="68" t="s">
        <v>42</v>
      </c>
      <c r="H317" s="77">
        <v>29344</v>
      </c>
      <c r="I317" s="45"/>
      <c r="J317" s="76"/>
      <c r="K317" s="83" t="s">
        <v>43</v>
      </c>
      <c r="L317" s="63" t="s">
        <v>654</v>
      </c>
      <c r="M317" s="67">
        <v>43424</v>
      </c>
      <c r="N317" s="52" t="str">
        <f t="shared" ca="1" si="11"/>
        <v>43 Tahun 9 Bulan 24 hari</v>
      </c>
      <c r="O3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Row],[JABATAN]],tbl_refJabatan,2,FALSE),"yr","day")-CONVERT(DATEDIF(H317,tglAcuan,"y"),"yr","day"))),(NOW()+(CONVERT(VLOOKUP(Table1[[#This Row],[JABATAN]],tbl_refJabatan,2,FALSE),"yr","day")-CONVERT(DATEDIF(H317,NOW(),"y"),"yr","day")))),"Usia Salah"),"")</f>
        <v>51558.348911689813</v>
      </c>
      <c r="Q317" s="167" t="str">
        <f ca="1">IF(Table1[[#This Row],[TGL. PENSIUN (usia)]]&lt;&gt;0,TEXT(Table1[[#This Row],[TGL. PENSIUN (usia)]],"yyyy"),"")</f>
        <v>2041</v>
      </c>
      <c r="R317" s="166">
        <f ca="1">IF(AND(Table1[[#This Row],[TGL. PENSIUN (usia)]]&lt;&gt;"",Table1[[#This Row],[TGL. PENSIUN (usia)]]&lt;&gt;"USIA SALAH"),IF(tglAcuan&lt;&gt;0,(INT(CONVERT(VLOOKUP(Table1[[#This Row],[JABATAN]],tbl_refJabatan,2,FALSE),"yr","day")-CONVERT(DATEDIF(H317,tglAcuan,"y"),"yr","day"))),(INT(CONVERT(VLOOKUP(Table1[[#This Row],[JABATAN]],tbl_refJabatan,2,FALSE),"yr","day")-CONVERT(DATEDIF(H317,NOW(),"y"),"yr","day")))),"")</f>
        <v>6209</v>
      </c>
      <c r="S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Row],[JABATAN]],tbl_refJabatan,4,FALSE),"yr","day")-CONVERT(DATEDIF(H317,tglAcuan,"y"),"yr","day"))),(NOW()+(CONVERT(VLOOKUP(Table1[[#This Row],[JABATAN]],tbl_refJabatan,4,FALSE),"yr","day")-CONVERT(DATEDIF(H317,NOW(),"y"),"yr","day")))),"Usia Salah"),"")</f>
        <v>36948.348911689813</v>
      </c>
      <c r="T317" s="167" t="str">
        <f ca="1">IF(Table1[[#This Row],[TGL. PENSIUN ( usia )]]&lt;&gt;0,TEXT(Table1[[#This Row],[TGL. PENSIUN ( usia )]],"yyyy"),"")</f>
        <v>2001</v>
      </c>
      <c r="U317" s="166">
        <f ca="1">IF(AND(Table1[[#This Row],[TGL. PENSIUN (usia)]]&lt;&gt;"",Table1[[#This Row],[TGL. PENSIUN (usia)]]&lt;&gt;"USIA SALAH"),IF(tglAcuan&lt;&gt;0,(INT(CONVERT(VLOOKUP(Table1[[#This Row],[JABATAN]],tbl_refJabatan,4,FALSE),"yr","day")-CONVERT(DATEDIF(H317,tglAcuan,"y"),"yr","day"))),(INT(CONVERT(VLOOKUP(Table1[[#This Row],[JABATAN]],tbl_refJabatan,4,FALSE),"yr","day")-CONVERT(DATEDIF(H317,NOW(),"y"),"yr","day")))),"")</f>
        <v>-8401</v>
      </c>
      <c r="V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Row],[JABATAN]],tbl_refJabatan,6,FALSE),"yr","day")-CONVERT(DATEDIF(H317,tglAcuan,"y"),"yr","day"))),(NOW()+(CONVERT(VLOOKUP(Table1[[#This Row],[JABATAN]],tbl_refJabatan,6,FALSE),"yr","day")-CONVERT(DATEDIF(H317,NOW(),"y"),"yr","day")))),"Usia Salah"),"")</f>
        <v>29643.348911689813</v>
      </c>
      <c r="W317" s="167" t="str">
        <f ca="1">IF(Table1[[#This Row],[TGL.PENSIUN (usia)]]&lt;&gt;0,TEXT(Table1[[#This Row],[TGL.PENSIUN (usia)]],"yyyy"),"")</f>
        <v>1981</v>
      </c>
      <c r="X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Row],[JABATAN]],tbl_refJabatan,7,FALSE),"yr","day")-CONVERT(DATEDIF(M317,tglAcuan,"y"),"yr","day"))),(NOW()+(CONVERT(VLOOKUP(Table1[[#This Row],[JABATAN]],tbl_refJabatan,7,FALSE),"yr","day")-CONVERT(DATEDIF(M317,NOW(),"y"),"yr","day")))),"tgl SK salah"),"")</f>
        <v>65437.848911689813</v>
      </c>
      <c r="Y317" s="167" t="str">
        <f ca="1">IF(Table1[[#This Row],[TGL. PENSIUN (jabatan)]]&lt;&gt;0,TEXT(Table1[[#This Row],[TGL. PENSIUN (jabatan)]],"yyyy"),"")</f>
        <v>2079</v>
      </c>
      <c r="Z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Row],[JABATAN]],tbl_refJabatan,8,FALSE),"yr","day")-CONVERT(DATEDIF(H317,tglAcuan,"y"),"yr","day"))),(NOW()+(CONVERT(VLOOKUP(Table1[[#This Row],[JABATAN]],tbl_refJabatan,8,FALSE),"yr","day")-CONVERT(DATEDIF(H317,NOW(),"y"),"yr","day")))),"Usia Salah"),"")</f>
        <v>51558.348911689813</v>
      </c>
      <c r="AA317" s="167" t="str">
        <f ca="1">IF(Table1[[#This Row],[TGL.PENSIUN (usia )]]&lt;&gt;0,TEXT(Table1[[#This Row],[TGL.PENSIUN (usia )]],"yyyy"),"")</f>
        <v>2041</v>
      </c>
      <c r="AB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Row],[JABATAN]],tbl_refJabatan,9,FALSE),"yr","day")-CONVERT(DATEDIF(M317,tglAcuan,"y"),"yr","day"))),(NOW()+(CONVERT(VLOOKUP(Table1[[#This Row],[JABATAN]],tbl_refJabatan,9,FALSE),"yr","day")-CONVERT(DATEDIF(M317,NOW(),"y"),"yr","day")))),"tgl SK salah"),"")</f>
        <v>49001.598911689813</v>
      </c>
      <c r="AC317" s="167" t="str">
        <f ca="1">IF(Table1[[#This Row],[TGL. PENSIUN (jabatan )]]&lt;&gt;0,TEXT(Table1[[#This Row],[TGL. PENSIUN (jabatan )]],"yyyy"),"")</f>
        <v>2034</v>
      </c>
      <c r="AD3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8" spans="1:30" s="53" customFormat="1" ht="21.75" customHeight="1" x14ac:dyDescent="0.25">
      <c r="A318" s="57">
        <f t="shared" si="9"/>
        <v>313</v>
      </c>
      <c r="B318" s="55" t="s">
        <v>484</v>
      </c>
      <c r="C318" s="55" t="s">
        <v>630</v>
      </c>
      <c r="D318" s="56" t="s">
        <v>63</v>
      </c>
      <c r="E318" s="99" t="s">
        <v>138</v>
      </c>
      <c r="F318" s="109"/>
      <c r="G318" s="111"/>
      <c r="H318" s="112"/>
      <c r="I318" s="45"/>
      <c r="J318" s="76"/>
      <c r="K318" s="113"/>
      <c r="L318" s="110"/>
      <c r="M318" s="67"/>
      <c r="N318" s="52" t="str">
        <f t="shared" ca="1" si="11"/>
        <v>tgl lahir salah/ null</v>
      </c>
      <c r="O3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318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Row],[JABATAN]],tbl_refJabatan,2,FALSE),"yr","day")-CONVERT(DATEDIF(H318,tglAcuan,"y"),"yr","day"))),(NOW()+(CONVERT(VLOOKUP(Table1[[#This Row],[JABATAN]],tbl_refJabatan,2,FALSE),"yr","day")-CONVERT(DATEDIF(H318,NOW(),"y"),"yr","day")))),"Usia Salah"),"")</f>
        <v>Usia Salah</v>
      </c>
      <c r="Q318" s="167" t="str">
        <f ca="1">IF(Table1[[#This Row],[TGL. PENSIUN (usia)]]&lt;&gt;0,TEXT(Table1[[#This Row],[TGL. PENSIUN (usia)]],"yyyy"),"")</f>
        <v>Usia Salah</v>
      </c>
      <c r="R318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Row],[JABATAN]],tbl_refJabatan,2,FALSE),"yr","day")-CONVERT(DATEDIF(H318,tglAcuan,"y"),"yr","day"))),(INT(CONVERT(VLOOKUP(Table1[[#This Row],[JABATAN]],tbl_refJabatan,2,FALSE),"yr","day")-CONVERT(DATEDIF(H318,NOW(),"y"),"yr","day")))),"")</f>
        <v/>
      </c>
      <c r="S318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Row],[JABATAN]],tbl_refJabatan,4,FALSE),"yr","day")-CONVERT(DATEDIF(H318,tglAcuan,"y"),"yr","day"))),(NOW()+(CONVERT(VLOOKUP(Table1[[#This Row],[JABATAN]],tbl_refJabatan,4,FALSE),"yr","day")-CONVERT(DATEDIF(H318,NOW(),"y"),"yr","day")))),"Usia Salah"),"")</f>
        <v>Usia Salah</v>
      </c>
      <c r="T318" s="167" t="str">
        <f ca="1">IF(Table1[[#This Row],[TGL. PENSIUN ( usia )]]&lt;&gt;0,TEXT(Table1[[#This Row],[TGL. PENSIUN ( usia )]],"yyyy"),"")</f>
        <v>Usia Salah</v>
      </c>
      <c r="U318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Row],[JABATAN]],tbl_refJabatan,4,FALSE),"yr","day")-CONVERT(DATEDIF(H318,tglAcuan,"y"),"yr","day"))),(INT(CONVERT(VLOOKUP(Table1[[#This Row],[JABATAN]],tbl_refJabatan,4,FALSE),"yr","day")-CONVERT(DATEDIF(H318,NOW(),"y"),"yr","day")))),"")</f>
        <v/>
      </c>
      <c r="V318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Row],[JABATAN]],tbl_refJabatan,6,FALSE),"yr","day")-CONVERT(DATEDIF(H318,tglAcuan,"y"),"yr","day"))),(NOW()+(CONVERT(VLOOKUP(Table1[[#This Row],[JABATAN]],tbl_refJabatan,6,FALSE),"yr","day")-CONVERT(DATEDIF(H318,NOW(),"y"),"yr","day")))),"Usia Salah"),"")</f>
        <v>Usia Salah</v>
      </c>
      <c r="W318" s="167" t="str">
        <f ca="1">IF(Table1[[#This Row],[TGL.PENSIUN (usia)]]&lt;&gt;0,TEXT(Table1[[#This Row],[TGL.PENSIUN (usia)]],"yyyy"),"")</f>
        <v>Usia Salah</v>
      </c>
      <c r="X318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Row],[JABATAN]],tbl_refJabatan,7,FALSE),"yr","day")-CONVERT(DATEDIF(M318,tglAcuan,"y"),"yr","day"))),(NOW()+(CONVERT(VLOOKUP(Table1[[#This Row],[JABATAN]],tbl_refJabatan,7,FALSE),"yr","day")-CONVERT(DATEDIF(M318,NOW(),"y"),"yr","day")))),"tgl SK salah"),"")</f>
        <v>tgl SK salah</v>
      </c>
      <c r="Y318" s="167" t="str">
        <f ca="1">IF(Table1[[#This Row],[TGL. PENSIUN (jabatan)]]&lt;&gt;0,TEXT(Table1[[#This Row],[TGL. PENSIUN (jabatan)]],"yyyy"),"")</f>
        <v>tgl SK salah</v>
      </c>
      <c r="Z318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Row],[JABATAN]],tbl_refJabatan,8,FALSE),"yr","day")-CONVERT(DATEDIF(H318,tglAcuan,"y"),"yr","day"))),(NOW()+(CONVERT(VLOOKUP(Table1[[#This Row],[JABATAN]],tbl_refJabatan,8,FALSE),"yr","day")-CONVERT(DATEDIF(H318,NOW(),"y"),"yr","day")))),"Usia Salah"),"")</f>
        <v>Usia Salah</v>
      </c>
      <c r="AA318" s="167" t="str">
        <f ca="1">IF(Table1[[#This Row],[TGL.PENSIUN (usia )]]&lt;&gt;0,TEXT(Table1[[#This Row],[TGL.PENSIUN (usia )]],"yyyy"),"")</f>
        <v>Usia Salah</v>
      </c>
      <c r="AB318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Row],[JABATAN]],tbl_refJabatan,9,FALSE),"yr","day")-CONVERT(DATEDIF(M318,tglAcuan,"y"),"yr","day"))),(NOW()+(CONVERT(VLOOKUP(Table1[[#This Row],[JABATAN]],tbl_refJabatan,9,FALSE),"yr","day")-CONVERT(DATEDIF(M318,NOW(),"y"),"yr","day")))),"tgl SK salah"),"")</f>
        <v>tgl SK salah</v>
      </c>
      <c r="AC318" s="167" t="str">
        <f ca="1">IF(Table1[[#This Row],[TGL. PENSIUN (jabatan )]]&lt;&gt;0,TEXT(Table1[[#This Row],[TGL. PENSIUN (jabatan )]],"yyyy"),"")</f>
        <v>tgl SK salah</v>
      </c>
      <c r="AD3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19" spans="1:30" s="53" customFormat="1" ht="21.75" customHeight="1" x14ac:dyDescent="0.25">
      <c r="A319" s="43">
        <f t="shared" si="9"/>
        <v>314</v>
      </c>
      <c r="B319" s="44" t="s">
        <v>484</v>
      </c>
      <c r="C319" s="44" t="s">
        <v>630</v>
      </c>
      <c r="D319" s="45" t="s">
        <v>63</v>
      </c>
      <c r="E319" s="73" t="s">
        <v>55</v>
      </c>
      <c r="F319" s="70" t="s">
        <v>41</v>
      </c>
      <c r="G319" s="68" t="s">
        <v>42</v>
      </c>
      <c r="H319" s="77">
        <v>29762</v>
      </c>
      <c r="I319" s="45"/>
      <c r="J319" s="76"/>
      <c r="K319" s="83" t="s">
        <v>43</v>
      </c>
      <c r="L319" s="63" t="s">
        <v>655</v>
      </c>
      <c r="M319" s="67">
        <v>43424</v>
      </c>
      <c r="N319" s="52" t="str">
        <f t="shared" ca="1" si="11"/>
        <v>42 Tahun 8 Bulan 2 hari</v>
      </c>
      <c r="O3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Row],[JABATAN]],tbl_refJabatan,2,FALSE),"yr","day")-CONVERT(DATEDIF(H319,tglAcuan,"y"),"yr","day"))),(NOW()+(CONVERT(VLOOKUP(Table1[[#This Row],[JABATAN]],tbl_refJabatan,2,FALSE),"yr","day")-CONVERT(DATEDIF(H319,NOW(),"y"),"yr","day")))),"Usia Salah"),"")</f>
        <v>51923.598911689813</v>
      </c>
      <c r="Q319" s="167" t="str">
        <f ca="1">IF(Table1[[#This Row],[TGL. PENSIUN (usia)]]&lt;&gt;0,TEXT(Table1[[#This Row],[TGL. PENSIUN (usia)]],"yyyy"),"")</f>
        <v>2042</v>
      </c>
      <c r="R319" s="166">
        <f ca="1">IF(AND(Table1[[#This Row],[TGL. PENSIUN (usia)]]&lt;&gt;"",Table1[[#This Row],[TGL. PENSIUN (usia)]]&lt;&gt;"USIA SALAH"),IF(tglAcuan&lt;&gt;0,(INT(CONVERT(VLOOKUP(Table1[[#This Row],[JABATAN]],tbl_refJabatan,2,FALSE),"yr","day")-CONVERT(DATEDIF(H319,tglAcuan,"y"),"yr","day"))),(INT(CONVERT(VLOOKUP(Table1[[#This Row],[JABATAN]],tbl_refJabatan,2,FALSE),"yr","day")-CONVERT(DATEDIF(H319,NOW(),"y"),"yr","day")))),"")</f>
        <v>6574</v>
      </c>
      <c r="S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Row],[JABATAN]],tbl_refJabatan,4,FALSE),"yr","day")-CONVERT(DATEDIF(H319,tglAcuan,"y"),"yr","day"))),(NOW()+(CONVERT(VLOOKUP(Table1[[#This Row],[JABATAN]],tbl_refJabatan,4,FALSE),"yr","day")-CONVERT(DATEDIF(H319,NOW(),"y"),"yr","day")))),"Usia Salah"),"")</f>
        <v>37313.598911689813</v>
      </c>
      <c r="T319" s="167" t="str">
        <f ca="1">IF(Table1[[#This Row],[TGL. PENSIUN ( usia )]]&lt;&gt;0,TEXT(Table1[[#This Row],[TGL. PENSIUN ( usia )]],"yyyy"),"")</f>
        <v>2002</v>
      </c>
      <c r="U319" s="166">
        <f ca="1">IF(AND(Table1[[#This Row],[TGL. PENSIUN (usia)]]&lt;&gt;"",Table1[[#This Row],[TGL. PENSIUN (usia)]]&lt;&gt;"USIA SALAH"),IF(tglAcuan&lt;&gt;0,(INT(CONVERT(VLOOKUP(Table1[[#This Row],[JABATAN]],tbl_refJabatan,4,FALSE),"yr","day")-CONVERT(DATEDIF(H319,tglAcuan,"y"),"yr","day"))),(INT(CONVERT(VLOOKUP(Table1[[#This Row],[JABATAN]],tbl_refJabatan,4,FALSE),"yr","day")-CONVERT(DATEDIF(H319,NOW(),"y"),"yr","day")))),"")</f>
        <v>-8036</v>
      </c>
      <c r="V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Row],[JABATAN]],tbl_refJabatan,6,FALSE),"yr","day")-CONVERT(DATEDIF(H319,tglAcuan,"y"),"yr","day"))),(NOW()+(CONVERT(VLOOKUP(Table1[[#This Row],[JABATAN]],tbl_refJabatan,6,FALSE),"yr","day")-CONVERT(DATEDIF(H319,NOW(),"y"),"yr","day")))),"Usia Salah"),"")</f>
        <v>30008.598911689813</v>
      </c>
      <c r="W319" s="167" t="str">
        <f ca="1">IF(Table1[[#This Row],[TGL.PENSIUN (usia)]]&lt;&gt;0,TEXT(Table1[[#This Row],[TGL.PENSIUN (usia)]],"yyyy"),"")</f>
        <v>1982</v>
      </c>
      <c r="X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Row],[JABATAN]],tbl_refJabatan,7,FALSE),"yr","day")-CONVERT(DATEDIF(M319,tglAcuan,"y"),"yr","day"))),(NOW()+(CONVERT(VLOOKUP(Table1[[#This Row],[JABATAN]],tbl_refJabatan,7,FALSE),"yr","day")-CONVERT(DATEDIF(M319,NOW(),"y"),"yr","day")))),"tgl SK salah"),"")</f>
        <v>65437.848911689813</v>
      </c>
      <c r="Y319" s="167" t="str">
        <f ca="1">IF(Table1[[#This Row],[TGL. PENSIUN (jabatan)]]&lt;&gt;0,TEXT(Table1[[#This Row],[TGL. PENSIUN (jabatan)]],"yyyy"),"")</f>
        <v>2079</v>
      </c>
      <c r="Z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Row],[JABATAN]],tbl_refJabatan,8,FALSE),"yr","day")-CONVERT(DATEDIF(H319,tglAcuan,"y"),"yr","day"))),(NOW()+(CONVERT(VLOOKUP(Table1[[#This Row],[JABATAN]],tbl_refJabatan,8,FALSE),"yr","day")-CONVERT(DATEDIF(H319,NOW(),"y"),"yr","day")))),"Usia Salah"),"")</f>
        <v>51923.598911689813</v>
      </c>
      <c r="AA319" s="167" t="str">
        <f ca="1">IF(Table1[[#This Row],[TGL.PENSIUN (usia )]]&lt;&gt;0,TEXT(Table1[[#This Row],[TGL.PENSIUN (usia )]],"yyyy"),"")</f>
        <v>2042</v>
      </c>
      <c r="AB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Row],[JABATAN]],tbl_refJabatan,9,FALSE),"yr","day")-CONVERT(DATEDIF(M319,tglAcuan,"y"),"yr","day"))),(NOW()+(CONVERT(VLOOKUP(Table1[[#This Row],[JABATAN]],tbl_refJabatan,9,FALSE),"yr","day")-CONVERT(DATEDIF(M319,NOW(),"y"),"yr","day")))),"tgl SK salah"),"")</f>
        <v>49001.598911689813</v>
      </c>
      <c r="AC319" s="167" t="str">
        <f ca="1">IF(Table1[[#This Row],[TGL. PENSIUN (jabatan )]]&lt;&gt;0,TEXT(Table1[[#This Row],[TGL. PENSIUN (jabatan )]],"yyyy"),"")</f>
        <v>2034</v>
      </c>
      <c r="AD3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0" spans="1:30" s="53" customFormat="1" ht="21.75" customHeight="1" x14ac:dyDescent="0.25">
      <c r="A320" s="43">
        <f t="shared" si="9"/>
        <v>315</v>
      </c>
      <c r="B320" s="44" t="s">
        <v>484</v>
      </c>
      <c r="C320" s="44" t="s">
        <v>630</v>
      </c>
      <c r="D320" s="45" t="s">
        <v>63</v>
      </c>
      <c r="E320" s="73" t="s">
        <v>656</v>
      </c>
      <c r="F320" s="70" t="s">
        <v>41</v>
      </c>
      <c r="G320" s="68" t="s">
        <v>42</v>
      </c>
      <c r="H320" s="77">
        <v>28224</v>
      </c>
      <c r="I320" s="45"/>
      <c r="J320" s="76"/>
      <c r="K320" s="83" t="s">
        <v>43</v>
      </c>
      <c r="L320" s="63" t="s">
        <v>657</v>
      </c>
      <c r="M320" s="67">
        <v>43424</v>
      </c>
      <c r="N320" s="52" t="str">
        <f t="shared" ca="1" si="11"/>
        <v>46 Tahun 10 Bulan 18 hari</v>
      </c>
      <c r="O3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Row],[JABATAN]],tbl_refJabatan,2,FALSE),"yr","day")-CONVERT(DATEDIF(H320,tglAcuan,"y"),"yr","day"))),(NOW()+(CONVERT(VLOOKUP(Table1[[#This Row],[JABATAN]],tbl_refJabatan,2,FALSE),"yr","day")-CONVERT(DATEDIF(H320,NOW(),"y"),"yr","day")))),"Usia Salah"),"")</f>
        <v>50462.598911689813</v>
      </c>
      <c r="Q320" s="167" t="str">
        <f ca="1">IF(Table1[[#This Row],[TGL. PENSIUN (usia)]]&lt;&gt;0,TEXT(Table1[[#This Row],[TGL. PENSIUN (usia)]],"yyyy"),"")</f>
        <v>2038</v>
      </c>
      <c r="R320" s="166">
        <f ca="1">IF(AND(Table1[[#This Row],[TGL. PENSIUN (usia)]]&lt;&gt;"",Table1[[#This Row],[TGL. PENSIUN (usia)]]&lt;&gt;"USIA SALAH"),IF(tglAcuan&lt;&gt;0,(INT(CONVERT(VLOOKUP(Table1[[#This Row],[JABATAN]],tbl_refJabatan,2,FALSE),"yr","day")-CONVERT(DATEDIF(H320,tglAcuan,"y"),"yr","day"))),(INT(CONVERT(VLOOKUP(Table1[[#This Row],[JABATAN]],tbl_refJabatan,2,FALSE),"yr","day")-CONVERT(DATEDIF(H320,NOW(),"y"),"yr","day")))),"")</f>
        <v>5113</v>
      </c>
      <c r="S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Row],[JABATAN]],tbl_refJabatan,4,FALSE),"yr","day")-CONVERT(DATEDIF(H320,tglAcuan,"y"),"yr","day"))),(NOW()+(CONVERT(VLOOKUP(Table1[[#This Row],[JABATAN]],tbl_refJabatan,4,FALSE),"yr","day")-CONVERT(DATEDIF(H320,NOW(),"y"),"yr","day")))),"Usia Salah"),"")</f>
        <v>35852.598911689813</v>
      </c>
      <c r="T320" s="167" t="str">
        <f ca="1">IF(Table1[[#This Row],[TGL. PENSIUN ( usia )]]&lt;&gt;0,TEXT(Table1[[#This Row],[TGL. PENSIUN ( usia )]],"yyyy"),"")</f>
        <v>1998</v>
      </c>
      <c r="U320" s="166">
        <f ca="1">IF(AND(Table1[[#This Row],[TGL. PENSIUN (usia)]]&lt;&gt;"",Table1[[#This Row],[TGL. PENSIUN (usia)]]&lt;&gt;"USIA SALAH"),IF(tglAcuan&lt;&gt;0,(INT(CONVERT(VLOOKUP(Table1[[#This Row],[JABATAN]],tbl_refJabatan,4,FALSE),"yr","day")-CONVERT(DATEDIF(H320,tglAcuan,"y"),"yr","day"))),(INT(CONVERT(VLOOKUP(Table1[[#This Row],[JABATAN]],tbl_refJabatan,4,FALSE),"yr","day")-CONVERT(DATEDIF(H320,NOW(),"y"),"yr","day")))),"")</f>
        <v>-9497</v>
      </c>
      <c r="V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Row],[JABATAN]],tbl_refJabatan,6,FALSE),"yr","day")-CONVERT(DATEDIF(H320,tglAcuan,"y"),"yr","day"))),(NOW()+(CONVERT(VLOOKUP(Table1[[#This Row],[JABATAN]],tbl_refJabatan,6,FALSE),"yr","day")-CONVERT(DATEDIF(H320,NOW(),"y"),"yr","day")))),"Usia Salah"),"")</f>
        <v>28547.598911689813</v>
      </c>
      <c r="W320" s="167" t="str">
        <f ca="1">IF(Table1[[#This Row],[TGL.PENSIUN (usia)]]&lt;&gt;0,TEXT(Table1[[#This Row],[TGL.PENSIUN (usia)]],"yyyy"),"")</f>
        <v>1978</v>
      </c>
      <c r="X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Row],[JABATAN]],tbl_refJabatan,7,FALSE),"yr","day")-CONVERT(DATEDIF(M320,tglAcuan,"y"),"yr","day"))),(NOW()+(CONVERT(VLOOKUP(Table1[[#This Row],[JABATAN]],tbl_refJabatan,7,FALSE),"yr","day")-CONVERT(DATEDIF(M320,NOW(),"y"),"yr","day")))),"tgl SK salah"),"")</f>
        <v>65437.848911689813</v>
      </c>
      <c r="Y320" s="167" t="str">
        <f ca="1">IF(Table1[[#This Row],[TGL. PENSIUN (jabatan)]]&lt;&gt;0,TEXT(Table1[[#This Row],[TGL. PENSIUN (jabatan)]],"yyyy"),"")</f>
        <v>2079</v>
      </c>
      <c r="Z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Row],[JABATAN]],tbl_refJabatan,8,FALSE),"yr","day")-CONVERT(DATEDIF(H320,tglAcuan,"y"),"yr","day"))),(NOW()+(CONVERT(VLOOKUP(Table1[[#This Row],[JABATAN]],tbl_refJabatan,8,FALSE),"yr","day")-CONVERT(DATEDIF(H320,NOW(),"y"),"yr","day")))),"Usia Salah"),"")</f>
        <v>50462.598911689813</v>
      </c>
      <c r="AA320" s="167" t="str">
        <f ca="1">IF(Table1[[#This Row],[TGL.PENSIUN (usia )]]&lt;&gt;0,TEXT(Table1[[#This Row],[TGL.PENSIUN (usia )]],"yyyy"),"")</f>
        <v>2038</v>
      </c>
      <c r="AB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Row],[JABATAN]],tbl_refJabatan,9,FALSE),"yr","day")-CONVERT(DATEDIF(M320,tglAcuan,"y"),"yr","day"))),(NOW()+(CONVERT(VLOOKUP(Table1[[#This Row],[JABATAN]],tbl_refJabatan,9,FALSE),"yr","day")-CONVERT(DATEDIF(M320,NOW(),"y"),"yr","day")))),"tgl SK salah"),"")</f>
        <v>49001.598911689813</v>
      </c>
      <c r="AC320" s="167" t="str">
        <f ca="1">IF(Table1[[#This Row],[TGL. PENSIUN (jabatan )]]&lt;&gt;0,TEXT(Table1[[#This Row],[TGL. PENSIUN (jabatan )]],"yyyy"),"")</f>
        <v>2034</v>
      </c>
      <c r="AD3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1" spans="1:30" s="53" customFormat="1" ht="21.75" customHeight="1" x14ac:dyDescent="0.25">
      <c r="A321" s="43">
        <f t="shared" si="9"/>
        <v>316</v>
      </c>
      <c r="B321" s="44" t="s">
        <v>484</v>
      </c>
      <c r="C321" s="44" t="s">
        <v>630</v>
      </c>
      <c r="D321" s="45" t="s">
        <v>63</v>
      </c>
      <c r="E321" s="73" t="s">
        <v>658</v>
      </c>
      <c r="F321" s="70" t="s">
        <v>41</v>
      </c>
      <c r="G321" s="68" t="s">
        <v>659</v>
      </c>
      <c r="H321" s="77">
        <v>29466</v>
      </c>
      <c r="I321" s="45"/>
      <c r="J321" s="76"/>
      <c r="K321" s="83" t="s">
        <v>43</v>
      </c>
      <c r="L321" s="63" t="s">
        <v>660</v>
      </c>
      <c r="M321" s="67">
        <v>43424</v>
      </c>
      <c r="N321" s="52" t="str">
        <f t="shared" ca="1" si="11"/>
        <v>43 Tahun 5 Bulan 25 hari</v>
      </c>
      <c r="O3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Row],[JABATAN]],tbl_refJabatan,2,FALSE),"yr","day")-CONVERT(DATEDIF(H321,tglAcuan,"y"),"yr","day"))),(NOW()+(CONVERT(VLOOKUP(Table1[[#This Row],[JABATAN]],tbl_refJabatan,2,FALSE),"yr","day")-CONVERT(DATEDIF(H321,NOW(),"y"),"yr","day")))),"Usia Salah"),"")</f>
        <v>51558.348911689813</v>
      </c>
      <c r="Q321" s="167" t="str">
        <f ca="1">IF(Table1[[#This Row],[TGL. PENSIUN (usia)]]&lt;&gt;0,TEXT(Table1[[#This Row],[TGL. PENSIUN (usia)]],"yyyy"),"")</f>
        <v>2041</v>
      </c>
      <c r="R321" s="166">
        <f ca="1">IF(AND(Table1[[#This Row],[TGL. PENSIUN (usia)]]&lt;&gt;"",Table1[[#This Row],[TGL. PENSIUN (usia)]]&lt;&gt;"USIA SALAH"),IF(tglAcuan&lt;&gt;0,(INT(CONVERT(VLOOKUP(Table1[[#This Row],[JABATAN]],tbl_refJabatan,2,FALSE),"yr","day")-CONVERT(DATEDIF(H321,tglAcuan,"y"),"yr","day"))),(INT(CONVERT(VLOOKUP(Table1[[#This Row],[JABATAN]],tbl_refJabatan,2,FALSE),"yr","day")-CONVERT(DATEDIF(H321,NOW(),"y"),"yr","day")))),"")</f>
        <v>6209</v>
      </c>
      <c r="S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Row],[JABATAN]],tbl_refJabatan,4,FALSE),"yr","day")-CONVERT(DATEDIF(H321,tglAcuan,"y"),"yr","day"))),(NOW()+(CONVERT(VLOOKUP(Table1[[#This Row],[JABATAN]],tbl_refJabatan,4,FALSE),"yr","day")-CONVERT(DATEDIF(H321,NOW(),"y"),"yr","day")))),"Usia Salah"),"")</f>
        <v>36948.348911689813</v>
      </c>
      <c r="T321" s="167" t="str">
        <f ca="1">IF(Table1[[#This Row],[TGL. PENSIUN ( usia )]]&lt;&gt;0,TEXT(Table1[[#This Row],[TGL. PENSIUN ( usia )]],"yyyy"),"")</f>
        <v>2001</v>
      </c>
      <c r="U321" s="166">
        <f ca="1">IF(AND(Table1[[#This Row],[TGL. PENSIUN (usia)]]&lt;&gt;"",Table1[[#This Row],[TGL. PENSIUN (usia)]]&lt;&gt;"USIA SALAH"),IF(tglAcuan&lt;&gt;0,(INT(CONVERT(VLOOKUP(Table1[[#This Row],[JABATAN]],tbl_refJabatan,4,FALSE),"yr","day")-CONVERT(DATEDIF(H321,tglAcuan,"y"),"yr","day"))),(INT(CONVERT(VLOOKUP(Table1[[#This Row],[JABATAN]],tbl_refJabatan,4,FALSE),"yr","day")-CONVERT(DATEDIF(H321,NOW(),"y"),"yr","day")))),"")</f>
        <v>-8401</v>
      </c>
      <c r="V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Row],[JABATAN]],tbl_refJabatan,6,FALSE),"yr","day")-CONVERT(DATEDIF(H321,tglAcuan,"y"),"yr","day"))),(NOW()+(CONVERT(VLOOKUP(Table1[[#This Row],[JABATAN]],tbl_refJabatan,6,FALSE),"yr","day")-CONVERT(DATEDIF(H321,NOW(),"y"),"yr","day")))),"Usia Salah"),"")</f>
        <v>29643.348911689813</v>
      </c>
      <c r="W321" s="167" t="str">
        <f ca="1">IF(Table1[[#This Row],[TGL.PENSIUN (usia)]]&lt;&gt;0,TEXT(Table1[[#This Row],[TGL.PENSIUN (usia)]],"yyyy"),"")</f>
        <v>1981</v>
      </c>
      <c r="X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Row],[JABATAN]],tbl_refJabatan,7,FALSE),"yr","day")-CONVERT(DATEDIF(M321,tglAcuan,"y"),"yr","day"))),(NOW()+(CONVERT(VLOOKUP(Table1[[#This Row],[JABATAN]],tbl_refJabatan,7,FALSE),"yr","day")-CONVERT(DATEDIF(M321,NOW(),"y"),"yr","day")))),"tgl SK salah"),"")</f>
        <v>65437.848911689813</v>
      </c>
      <c r="Y321" s="167" t="str">
        <f ca="1">IF(Table1[[#This Row],[TGL. PENSIUN (jabatan)]]&lt;&gt;0,TEXT(Table1[[#This Row],[TGL. PENSIUN (jabatan)]],"yyyy"),"")</f>
        <v>2079</v>
      </c>
      <c r="Z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Row],[JABATAN]],tbl_refJabatan,8,FALSE),"yr","day")-CONVERT(DATEDIF(H321,tglAcuan,"y"),"yr","day"))),(NOW()+(CONVERT(VLOOKUP(Table1[[#This Row],[JABATAN]],tbl_refJabatan,8,FALSE),"yr","day")-CONVERT(DATEDIF(H321,NOW(),"y"),"yr","day")))),"Usia Salah"),"")</f>
        <v>51558.348911689813</v>
      </c>
      <c r="AA321" s="167" t="str">
        <f ca="1">IF(Table1[[#This Row],[TGL.PENSIUN (usia )]]&lt;&gt;0,TEXT(Table1[[#This Row],[TGL.PENSIUN (usia )]],"yyyy"),"")</f>
        <v>2041</v>
      </c>
      <c r="AB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Row],[JABATAN]],tbl_refJabatan,9,FALSE),"yr","day")-CONVERT(DATEDIF(M321,tglAcuan,"y"),"yr","day"))),(NOW()+(CONVERT(VLOOKUP(Table1[[#This Row],[JABATAN]],tbl_refJabatan,9,FALSE),"yr","day")-CONVERT(DATEDIF(M321,NOW(),"y"),"yr","day")))),"tgl SK salah"),"")</f>
        <v>49001.598911689813</v>
      </c>
      <c r="AC321" s="167" t="str">
        <f ca="1">IF(Table1[[#This Row],[TGL. PENSIUN (jabatan )]]&lt;&gt;0,TEXT(Table1[[#This Row],[TGL. PENSIUN (jabatan )]],"yyyy"),"")</f>
        <v>2034</v>
      </c>
      <c r="AD3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2" spans="1:30" s="53" customFormat="1" ht="21.75" customHeight="1" x14ac:dyDescent="0.25">
      <c r="A322" s="43">
        <f t="shared" si="9"/>
        <v>317</v>
      </c>
      <c r="B322" s="44" t="s">
        <v>484</v>
      </c>
      <c r="C322" s="44" t="s">
        <v>630</v>
      </c>
      <c r="D322" s="45" t="s">
        <v>63</v>
      </c>
      <c r="E322" s="73" t="s">
        <v>661</v>
      </c>
      <c r="F322" s="70" t="s">
        <v>41</v>
      </c>
      <c r="G322" s="68" t="s">
        <v>42</v>
      </c>
      <c r="H322" s="77">
        <v>29778</v>
      </c>
      <c r="I322" s="45"/>
      <c r="J322" s="76"/>
      <c r="K322" s="83" t="s">
        <v>43</v>
      </c>
      <c r="L322" s="63" t="s">
        <v>662</v>
      </c>
      <c r="M322" s="67">
        <v>43424</v>
      </c>
      <c r="N322" s="52" t="str">
        <f t="shared" ca="1" si="11"/>
        <v>42 Tahun 7 Bulan 16 hari</v>
      </c>
      <c r="O3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Row],[JABATAN]],tbl_refJabatan,2,FALSE),"yr","day")-CONVERT(DATEDIF(H322,tglAcuan,"y"),"yr","day"))),(NOW()+(CONVERT(VLOOKUP(Table1[[#This Row],[JABATAN]],tbl_refJabatan,2,FALSE),"yr","day")-CONVERT(DATEDIF(H322,NOW(),"y"),"yr","day")))),"Usia Salah"),"")</f>
        <v>51923.598911689813</v>
      </c>
      <c r="Q322" s="167" t="str">
        <f ca="1">IF(Table1[[#This Row],[TGL. PENSIUN (usia)]]&lt;&gt;0,TEXT(Table1[[#This Row],[TGL. PENSIUN (usia)]],"yyyy"),"")</f>
        <v>2042</v>
      </c>
      <c r="R322" s="166">
        <f ca="1">IF(AND(Table1[[#This Row],[TGL. PENSIUN (usia)]]&lt;&gt;"",Table1[[#This Row],[TGL. PENSIUN (usia)]]&lt;&gt;"USIA SALAH"),IF(tglAcuan&lt;&gt;0,(INT(CONVERT(VLOOKUP(Table1[[#This Row],[JABATAN]],tbl_refJabatan,2,FALSE),"yr","day")-CONVERT(DATEDIF(H322,tglAcuan,"y"),"yr","day"))),(INT(CONVERT(VLOOKUP(Table1[[#This Row],[JABATAN]],tbl_refJabatan,2,FALSE),"yr","day")-CONVERT(DATEDIF(H322,NOW(),"y"),"yr","day")))),"")</f>
        <v>6574</v>
      </c>
      <c r="S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Row],[JABATAN]],tbl_refJabatan,4,FALSE),"yr","day")-CONVERT(DATEDIF(H322,tglAcuan,"y"),"yr","day"))),(NOW()+(CONVERT(VLOOKUP(Table1[[#This Row],[JABATAN]],tbl_refJabatan,4,FALSE),"yr","day")-CONVERT(DATEDIF(H322,NOW(),"y"),"yr","day")))),"Usia Salah"),"")</f>
        <v>37313.598911689813</v>
      </c>
      <c r="T322" s="167" t="str">
        <f ca="1">IF(Table1[[#This Row],[TGL. PENSIUN ( usia )]]&lt;&gt;0,TEXT(Table1[[#This Row],[TGL. PENSIUN ( usia )]],"yyyy"),"")</f>
        <v>2002</v>
      </c>
      <c r="U322" s="166">
        <f ca="1">IF(AND(Table1[[#This Row],[TGL. PENSIUN (usia)]]&lt;&gt;"",Table1[[#This Row],[TGL. PENSIUN (usia)]]&lt;&gt;"USIA SALAH"),IF(tglAcuan&lt;&gt;0,(INT(CONVERT(VLOOKUP(Table1[[#This Row],[JABATAN]],tbl_refJabatan,4,FALSE),"yr","day")-CONVERT(DATEDIF(H322,tglAcuan,"y"),"yr","day"))),(INT(CONVERT(VLOOKUP(Table1[[#This Row],[JABATAN]],tbl_refJabatan,4,FALSE),"yr","day")-CONVERT(DATEDIF(H322,NOW(),"y"),"yr","day")))),"")</f>
        <v>-8036</v>
      </c>
      <c r="V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Row],[JABATAN]],tbl_refJabatan,6,FALSE),"yr","day")-CONVERT(DATEDIF(H322,tglAcuan,"y"),"yr","day"))),(NOW()+(CONVERT(VLOOKUP(Table1[[#This Row],[JABATAN]],tbl_refJabatan,6,FALSE),"yr","day")-CONVERT(DATEDIF(H322,NOW(),"y"),"yr","day")))),"Usia Salah"),"")</f>
        <v>30008.598911689813</v>
      </c>
      <c r="W322" s="167" t="str">
        <f ca="1">IF(Table1[[#This Row],[TGL.PENSIUN (usia)]]&lt;&gt;0,TEXT(Table1[[#This Row],[TGL.PENSIUN (usia)]],"yyyy"),"")</f>
        <v>1982</v>
      </c>
      <c r="X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Row],[JABATAN]],tbl_refJabatan,7,FALSE),"yr","day")-CONVERT(DATEDIF(M322,tglAcuan,"y"),"yr","day"))),(NOW()+(CONVERT(VLOOKUP(Table1[[#This Row],[JABATAN]],tbl_refJabatan,7,FALSE),"yr","day")-CONVERT(DATEDIF(M322,NOW(),"y"),"yr","day")))),"tgl SK salah"),"")</f>
        <v>65437.848911689813</v>
      </c>
      <c r="Y322" s="167" t="str">
        <f ca="1">IF(Table1[[#This Row],[TGL. PENSIUN (jabatan)]]&lt;&gt;0,TEXT(Table1[[#This Row],[TGL. PENSIUN (jabatan)]],"yyyy"),"")</f>
        <v>2079</v>
      </c>
      <c r="Z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Row],[JABATAN]],tbl_refJabatan,8,FALSE),"yr","day")-CONVERT(DATEDIF(H322,tglAcuan,"y"),"yr","day"))),(NOW()+(CONVERT(VLOOKUP(Table1[[#This Row],[JABATAN]],tbl_refJabatan,8,FALSE),"yr","day")-CONVERT(DATEDIF(H322,NOW(),"y"),"yr","day")))),"Usia Salah"),"")</f>
        <v>51923.598911689813</v>
      </c>
      <c r="AA322" s="167" t="str">
        <f ca="1">IF(Table1[[#This Row],[TGL.PENSIUN (usia )]]&lt;&gt;0,TEXT(Table1[[#This Row],[TGL.PENSIUN (usia )]],"yyyy"),"")</f>
        <v>2042</v>
      </c>
      <c r="AB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Row],[JABATAN]],tbl_refJabatan,9,FALSE),"yr","day")-CONVERT(DATEDIF(M322,tglAcuan,"y"),"yr","day"))),(NOW()+(CONVERT(VLOOKUP(Table1[[#This Row],[JABATAN]],tbl_refJabatan,9,FALSE),"yr","day")-CONVERT(DATEDIF(M322,NOW(),"y"),"yr","day")))),"tgl SK salah"),"")</f>
        <v>49001.598911689813</v>
      </c>
      <c r="AC322" s="167" t="str">
        <f ca="1">IF(Table1[[#This Row],[TGL. PENSIUN (jabatan )]]&lt;&gt;0,TEXT(Table1[[#This Row],[TGL. PENSIUN (jabatan )]],"yyyy"),"")</f>
        <v>2034</v>
      </c>
      <c r="AD3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3" spans="1:30" s="53" customFormat="1" ht="21.75" customHeight="1" x14ac:dyDescent="0.25">
      <c r="A323" s="43">
        <f t="shared" si="9"/>
        <v>318</v>
      </c>
      <c r="B323" s="44" t="s">
        <v>484</v>
      </c>
      <c r="C323" s="44" t="s">
        <v>630</v>
      </c>
      <c r="D323" s="45" t="s">
        <v>63</v>
      </c>
      <c r="E323" s="73" t="s">
        <v>663</v>
      </c>
      <c r="F323" s="70" t="s">
        <v>41</v>
      </c>
      <c r="G323" s="68" t="s">
        <v>42</v>
      </c>
      <c r="H323" s="77">
        <v>30557</v>
      </c>
      <c r="I323" s="45"/>
      <c r="J323" s="76"/>
      <c r="K323" s="83" t="s">
        <v>43</v>
      </c>
      <c r="L323" s="63" t="s">
        <v>664</v>
      </c>
      <c r="M323" s="67">
        <v>43424</v>
      </c>
      <c r="N323" s="52" t="str">
        <f t="shared" ca="1" si="11"/>
        <v>40 Tahun 5 Bulan 29 hari</v>
      </c>
      <c r="O3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Row],[JABATAN]],tbl_refJabatan,2,FALSE),"yr","day")-CONVERT(DATEDIF(H323,tglAcuan,"y"),"yr","day"))),(NOW()+(CONVERT(VLOOKUP(Table1[[#This Row],[JABATAN]],tbl_refJabatan,2,FALSE),"yr","day")-CONVERT(DATEDIF(H323,NOW(),"y"),"yr","day")))),"Usia Salah"),"")</f>
        <v>52654.098911689813</v>
      </c>
      <c r="Q323" s="167" t="str">
        <f ca="1">IF(Table1[[#This Row],[TGL. PENSIUN (usia)]]&lt;&gt;0,TEXT(Table1[[#This Row],[TGL. PENSIUN (usia)]],"yyyy"),"")</f>
        <v>2044</v>
      </c>
      <c r="R323" s="166">
        <f ca="1">IF(AND(Table1[[#This Row],[TGL. PENSIUN (usia)]]&lt;&gt;"",Table1[[#This Row],[TGL. PENSIUN (usia)]]&lt;&gt;"USIA SALAH"),IF(tglAcuan&lt;&gt;0,(INT(CONVERT(VLOOKUP(Table1[[#This Row],[JABATAN]],tbl_refJabatan,2,FALSE),"yr","day")-CONVERT(DATEDIF(H323,tglAcuan,"y"),"yr","day"))),(INT(CONVERT(VLOOKUP(Table1[[#This Row],[JABATAN]],tbl_refJabatan,2,FALSE),"yr","day")-CONVERT(DATEDIF(H323,NOW(),"y"),"yr","day")))),"")</f>
        <v>7305</v>
      </c>
      <c r="S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Row],[JABATAN]],tbl_refJabatan,4,FALSE),"yr","day")-CONVERT(DATEDIF(H323,tglAcuan,"y"),"yr","day"))),(NOW()+(CONVERT(VLOOKUP(Table1[[#This Row],[JABATAN]],tbl_refJabatan,4,FALSE),"yr","day")-CONVERT(DATEDIF(H323,NOW(),"y"),"yr","day")))),"Usia Salah"),"")</f>
        <v>38044.098911689813</v>
      </c>
      <c r="T323" s="167" t="str">
        <f ca="1">IF(Table1[[#This Row],[TGL. PENSIUN ( usia )]]&lt;&gt;0,TEXT(Table1[[#This Row],[TGL. PENSIUN ( usia )]],"yyyy"),"")</f>
        <v>2004</v>
      </c>
      <c r="U323" s="166">
        <f ca="1">IF(AND(Table1[[#This Row],[TGL. PENSIUN (usia)]]&lt;&gt;"",Table1[[#This Row],[TGL. PENSIUN (usia)]]&lt;&gt;"USIA SALAH"),IF(tglAcuan&lt;&gt;0,(INT(CONVERT(VLOOKUP(Table1[[#This Row],[JABATAN]],tbl_refJabatan,4,FALSE),"yr","day")-CONVERT(DATEDIF(H323,tglAcuan,"y"),"yr","day"))),(INT(CONVERT(VLOOKUP(Table1[[#This Row],[JABATAN]],tbl_refJabatan,4,FALSE),"yr","day")-CONVERT(DATEDIF(H323,NOW(),"y"),"yr","day")))),"")</f>
        <v>-7305</v>
      </c>
      <c r="V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Row],[JABATAN]],tbl_refJabatan,6,FALSE),"yr","day")-CONVERT(DATEDIF(H323,tglAcuan,"y"),"yr","day"))),(NOW()+(CONVERT(VLOOKUP(Table1[[#This Row],[JABATAN]],tbl_refJabatan,6,FALSE),"yr","day")-CONVERT(DATEDIF(H323,NOW(),"y"),"yr","day")))),"Usia Salah"),"")</f>
        <v>30739.098911689813</v>
      </c>
      <c r="W323" s="167" t="str">
        <f ca="1">IF(Table1[[#This Row],[TGL.PENSIUN (usia)]]&lt;&gt;0,TEXT(Table1[[#This Row],[TGL.PENSIUN (usia)]],"yyyy"),"")</f>
        <v>1984</v>
      </c>
      <c r="X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Row],[JABATAN]],tbl_refJabatan,7,FALSE),"yr","day")-CONVERT(DATEDIF(M323,tglAcuan,"y"),"yr","day"))),(NOW()+(CONVERT(VLOOKUP(Table1[[#This Row],[JABATAN]],tbl_refJabatan,7,FALSE),"yr","day")-CONVERT(DATEDIF(M323,NOW(),"y"),"yr","day")))),"tgl SK salah"),"")</f>
        <v>65437.848911689813</v>
      </c>
      <c r="Y323" s="167" t="str">
        <f ca="1">IF(Table1[[#This Row],[TGL. PENSIUN (jabatan)]]&lt;&gt;0,TEXT(Table1[[#This Row],[TGL. PENSIUN (jabatan)]],"yyyy"),"")</f>
        <v>2079</v>
      </c>
      <c r="Z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Row],[JABATAN]],tbl_refJabatan,8,FALSE),"yr","day")-CONVERT(DATEDIF(H323,tglAcuan,"y"),"yr","day"))),(NOW()+(CONVERT(VLOOKUP(Table1[[#This Row],[JABATAN]],tbl_refJabatan,8,FALSE),"yr","day")-CONVERT(DATEDIF(H323,NOW(),"y"),"yr","day")))),"Usia Salah"),"")</f>
        <v>52654.098911689813</v>
      </c>
      <c r="AA323" s="167" t="str">
        <f ca="1">IF(Table1[[#This Row],[TGL.PENSIUN (usia )]]&lt;&gt;0,TEXT(Table1[[#This Row],[TGL.PENSIUN (usia )]],"yyyy"),"")</f>
        <v>2044</v>
      </c>
      <c r="AB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Row],[JABATAN]],tbl_refJabatan,9,FALSE),"yr","day")-CONVERT(DATEDIF(M323,tglAcuan,"y"),"yr","day"))),(NOW()+(CONVERT(VLOOKUP(Table1[[#This Row],[JABATAN]],tbl_refJabatan,9,FALSE),"yr","day")-CONVERT(DATEDIF(M323,NOW(),"y"),"yr","day")))),"tgl SK salah"),"")</f>
        <v>49001.598911689813</v>
      </c>
      <c r="AC323" s="167" t="str">
        <f ca="1">IF(Table1[[#This Row],[TGL. PENSIUN (jabatan )]]&lt;&gt;0,TEXT(Table1[[#This Row],[TGL. PENSIUN (jabatan )]],"yyyy"),"")</f>
        <v>2034</v>
      </c>
      <c r="AD3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4" spans="1:30" s="53" customFormat="1" ht="21.75" customHeight="1" x14ac:dyDescent="0.25">
      <c r="A324" s="43">
        <f t="shared" si="9"/>
        <v>319</v>
      </c>
      <c r="B324" s="44" t="s">
        <v>484</v>
      </c>
      <c r="C324" s="44" t="s">
        <v>630</v>
      </c>
      <c r="D324" s="45" t="s">
        <v>63</v>
      </c>
      <c r="E324" s="73" t="s">
        <v>665</v>
      </c>
      <c r="F324" s="70" t="s">
        <v>41</v>
      </c>
      <c r="G324" s="68" t="s">
        <v>42</v>
      </c>
      <c r="H324" s="77">
        <v>25724</v>
      </c>
      <c r="I324" s="45"/>
      <c r="J324" s="76"/>
      <c r="K324" s="70" t="s">
        <v>93</v>
      </c>
      <c r="L324" s="63" t="s">
        <v>666</v>
      </c>
      <c r="M324" s="67">
        <v>43424</v>
      </c>
      <c r="N324" s="52" t="str">
        <f t="shared" ca="1" si="11"/>
        <v>53 Tahun 8 Bulan 22 hari</v>
      </c>
      <c r="O3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Row],[JABATAN]],tbl_refJabatan,2,FALSE),"yr","day")-CONVERT(DATEDIF(H324,tglAcuan,"y"),"yr","day"))),(NOW()+(CONVERT(VLOOKUP(Table1[[#This Row],[JABATAN]],tbl_refJabatan,2,FALSE),"yr","day")-CONVERT(DATEDIF(H324,NOW(),"y"),"yr","day")))),"Usia Salah"),"")</f>
        <v>47905.848911689813</v>
      </c>
      <c r="Q324" s="167" t="str">
        <f ca="1">IF(Table1[[#This Row],[TGL. PENSIUN (usia)]]&lt;&gt;0,TEXT(Table1[[#This Row],[TGL. PENSIUN (usia)]],"yyyy"),"")</f>
        <v>2031</v>
      </c>
      <c r="R324" s="166">
        <f ca="1">IF(AND(Table1[[#This Row],[TGL. PENSIUN (usia)]]&lt;&gt;"",Table1[[#This Row],[TGL. PENSIUN (usia)]]&lt;&gt;"USIA SALAH"),IF(tglAcuan&lt;&gt;0,(INT(CONVERT(VLOOKUP(Table1[[#This Row],[JABATAN]],tbl_refJabatan,2,FALSE),"yr","day")-CONVERT(DATEDIF(H324,tglAcuan,"y"),"yr","day"))),(INT(CONVERT(VLOOKUP(Table1[[#This Row],[JABATAN]],tbl_refJabatan,2,FALSE),"yr","day")-CONVERT(DATEDIF(H324,NOW(),"y"),"yr","day")))),"")</f>
        <v>2556</v>
      </c>
      <c r="S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Row],[JABATAN]],tbl_refJabatan,4,FALSE),"yr","day")-CONVERT(DATEDIF(H324,tglAcuan,"y"),"yr","day"))),(NOW()+(CONVERT(VLOOKUP(Table1[[#This Row],[JABATAN]],tbl_refJabatan,4,FALSE),"yr","day")-CONVERT(DATEDIF(H324,NOW(),"y"),"yr","day")))),"Usia Salah"),"")</f>
        <v>33295.848911689813</v>
      </c>
      <c r="T324" s="167" t="str">
        <f ca="1">IF(Table1[[#This Row],[TGL. PENSIUN ( usia )]]&lt;&gt;0,TEXT(Table1[[#This Row],[TGL. PENSIUN ( usia )]],"yyyy"),"")</f>
        <v>1991</v>
      </c>
      <c r="U324" s="166">
        <f ca="1">IF(AND(Table1[[#This Row],[TGL. PENSIUN (usia)]]&lt;&gt;"",Table1[[#This Row],[TGL. PENSIUN (usia)]]&lt;&gt;"USIA SALAH"),IF(tglAcuan&lt;&gt;0,(INT(CONVERT(VLOOKUP(Table1[[#This Row],[JABATAN]],tbl_refJabatan,4,FALSE),"yr","day")-CONVERT(DATEDIF(H324,tglAcuan,"y"),"yr","day"))),(INT(CONVERT(VLOOKUP(Table1[[#This Row],[JABATAN]],tbl_refJabatan,4,FALSE),"yr","day")-CONVERT(DATEDIF(H324,NOW(),"y"),"yr","day")))),"")</f>
        <v>-12054</v>
      </c>
      <c r="V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Row],[JABATAN]],tbl_refJabatan,6,FALSE),"yr","day")-CONVERT(DATEDIF(H324,tglAcuan,"y"),"yr","day"))),(NOW()+(CONVERT(VLOOKUP(Table1[[#This Row],[JABATAN]],tbl_refJabatan,6,FALSE),"yr","day")-CONVERT(DATEDIF(H324,NOW(),"y"),"yr","day")))),"Usia Salah"),"")</f>
        <v>25990.848911689813</v>
      </c>
      <c r="W324" s="167" t="str">
        <f ca="1">IF(Table1[[#This Row],[TGL.PENSIUN (usia)]]&lt;&gt;0,TEXT(Table1[[#This Row],[TGL.PENSIUN (usia)]],"yyyy"),"")</f>
        <v>1971</v>
      </c>
      <c r="X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Row],[JABATAN]],tbl_refJabatan,7,FALSE),"yr","day")-CONVERT(DATEDIF(M324,tglAcuan,"y"),"yr","day"))),(NOW()+(CONVERT(VLOOKUP(Table1[[#This Row],[JABATAN]],tbl_refJabatan,7,FALSE),"yr","day")-CONVERT(DATEDIF(M324,NOW(),"y"),"yr","day")))),"tgl SK salah"),"")</f>
        <v>65437.848911689813</v>
      </c>
      <c r="Y324" s="167" t="str">
        <f ca="1">IF(Table1[[#This Row],[TGL. PENSIUN (jabatan)]]&lt;&gt;0,TEXT(Table1[[#This Row],[TGL. PENSIUN (jabatan)]],"yyyy"),"")</f>
        <v>2079</v>
      </c>
      <c r="Z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Row],[JABATAN]],tbl_refJabatan,8,FALSE),"yr","day")-CONVERT(DATEDIF(H324,tglAcuan,"y"),"yr","day"))),(NOW()+(CONVERT(VLOOKUP(Table1[[#This Row],[JABATAN]],tbl_refJabatan,8,FALSE),"yr","day")-CONVERT(DATEDIF(H324,NOW(),"y"),"yr","day")))),"Usia Salah"),"")</f>
        <v>47905.848911689813</v>
      </c>
      <c r="AA324" s="167" t="str">
        <f ca="1">IF(Table1[[#This Row],[TGL.PENSIUN (usia )]]&lt;&gt;0,TEXT(Table1[[#This Row],[TGL.PENSIUN (usia )]],"yyyy"),"")</f>
        <v>2031</v>
      </c>
      <c r="AB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Row],[JABATAN]],tbl_refJabatan,9,FALSE),"yr","day")-CONVERT(DATEDIF(M324,tglAcuan,"y"),"yr","day"))),(NOW()+(CONVERT(VLOOKUP(Table1[[#This Row],[JABATAN]],tbl_refJabatan,9,FALSE),"yr","day")-CONVERT(DATEDIF(M324,NOW(),"y"),"yr","day")))),"tgl SK salah"),"")</f>
        <v>49001.598911689813</v>
      </c>
      <c r="AC324" s="167" t="str">
        <f ca="1">IF(Table1[[#This Row],[TGL. PENSIUN (jabatan )]]&lt;&gt;0,TEXT(Table1[[#This Row],[TGL. PENSIUN (jabatan )]],"yyyy"),"")</f>
        <v>2034</v>
      </c>
      <c r="AD3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5" spans="1:30" s="53" customFormat="1" ht="21.75" customHeight="1" x14ac:dyDescent="0.25">
      <c r="A325" s="43">
        <f t="shared" si="9"/>
        <v>320</v>
      </c>
      <c r="B325" s="44" t="s">
        <v>484</v>
      </c>
      <c r="C325" s="44" t="s">
        <v>630</v>
      </c>
      <c r="D325" s="45" t="s">
        <v>63</v>
      </c>
      <c r="E325" s="73" t="s">
        <v>667</v>
      </c>
      <c r="F325" s="70" t="s">
        <v>41</v>
      </c>
      <c r="G325" s="68" t="s">
        <v>42</v>
      </c>
      <c r="H325" s="77">
        <v>25577</v>
      </c>
      <c r="I325" s="45"/>
      <c r="J325" s="76"/>
      <c r="K325" s="70" t="s">
        <v>93</v>
      </c>
      <c r="L325" s="63" t="s">
        <v>668</v>
      </c>
      <c r="M325" s="67">
        <v>43424</v>
      </c>
      <c r="N325" s="52" t="str">
        <f t="shared" ca="1" si="11"/>
        <v>54 Tahun 1 Bulan 18 hari</v>
      </c>
      <c r="O3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Row],[JABATAN]],tbl_refJabatan,2,FALSE),"yr","day")-CONVERT(DATEDIF(H325,tglAcuan,"y"),"yr","day"))),(NOW()+(CONVERT(VLOOKUP(Table1[[#This Row],[JABATAN]],tbl_refJabatan,2,FALSE),"yr","day")-CONVERT(DATEDIF(H325,NOW(),"y"),"yr","day")))),"Usia Salah"),"")</f>
        <v>47540.598911689813</v>
      </c>
      <c r="Q325" s="167" t="str">
        <f ca="1">IF(Table1[[#This Row],[TGL. PENSIUN (usia)]]&lt;&gt;0,TEXT(Table1[[#This Row],[TGL. PENSIUN (usia)]],"yyyy"),"")</f>
        <v>2030</v>
      </c>
      <c r="R325" s="166">
        <f ca="1">IF(AND(Table1[[#This Row],[TGL. PENSIUN (usia)]]&lt;&gt;"",Table1[[#This Row],[TGL. PENSIUN (usia)]]&lt;&gt;"USIA SALAH"),IF(tglAcuan&lt;&gt;0,(INT(CONVERT(VLOOKUP(Table1[[#This Row],[JABATAN]],tbl_refJabatan,2,FALSE),"yr","day")-CONVERT(DATEDIF(H325,tglAcuan,"y"),"yr","day"))),(INT(CONVERT(VLOOKUP(Table1[[#This Row],[JABATAN]],tbl_refJabatan,2,FALSE),"yr","day")-CONVERT(DATEDIF(H325,NOW(),"y"),"yr","day")))),"")</f>
        <v>2191</v>
      </c>
      <c r="S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Row],[JABATAN]],tbl_refJabatan,4,FALSE),"yr","day")-CONVERT(DATEDIF(H325,tglAcuan,"y"),"yr","day"))),(NOW()+(CONVERT(VLOOKUP(Table1[[#This Row],[JABATAN]],tbl_refJabatan,4,FALSE),"yr","day")-CONVERT(DATEDIF(H325,NOW(),"y"),"yr","day")))),"Usia Salah"),"")</f>
        <v>32930.598911689813</v>
      </c>
      <c r="T325" s="167" t="str">
        <f ca="1">IF(Table1[[#This Row],[TGL. PENSIUN ( usia )]]&lt;&gt;0,TEXT(Table1[[#This Row],[TGL. PENSIUN ( usia )]],"yyyy"),"")</f>
        <v>1990</v>
      </c>
      <c r="U325" s="166">
        <f ca="1">IF(AND(Table1[[#This Row],[TGL. PENSIUN (usia)]]&lt;&gt;"",Table1[[#This Row],[TGL. PENSIUN (usia)]]&lt;&gt;"USIA SALAH"),IF(tglAcuan&lt;&gt;0,(INT(CONVERT(VLOOKUP(Table1[[#This Row],[JABATAN]],tbl_refJabatan,4,FALSE),"yr","day")-CONVERT(DATEDIF(H325,tglAcuan,"y"),"yr","day"))),(INT(CONVERT(VLOOKUP(Table1[[#This Row],[JABATAN]],tbl_refJabatan,4,FALSE),"yr","day")-CONVERT(DATEDIF(H325,NOW(),"y"),"yr","day")))),"")</f>
        <v>-12419</v>
      </c>
      <c r="V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Row],[JABATAN]],tbl_refJabatan,6,FALSE),"yr","day")-CONVERT(DATEDIF(H325,tglAcuan,"y"),"yr","day"))),(NOW()+(CONVERT(VLOOKUP(Table1[[#This Row],[JABATAN]],tbl_refJabatan,6,FALSE),"yr","day")-CONVERT(DATEDIF(H325,NOW(),"y"),"yr","day")))),"Usia Salah"),"")</f>
        <v>25625.598911689813</v>
      </c>
      <c r="W325" s="167" t="str">
        <f ca="1">IF(Table1[[#This Row],[TGL.PENSIUN (usia)]]&lt;&gt;0,TEXT(Table1[[#This Row],[TGL.PENSIUN (usia)]],"yyyy"),"")</f>
        <v>1970</v>
      </c>
      <c r="X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Row],[JABATAN]],tbl_refJabatan,7,FALSE),"yr","day")-CONVERT(DATEDIF(M325,tglAcuan,"y"),"yr","day"))),(NOW()+(CONVERT(VLOOKUP(Table1[[#This Row],[JABATAN]],tbl_refJabatan,7,FALSE),"yr","day")-CONVERT(DATEDIF(M325,NOW(),"y"),"yr","day")))),"tgl SK salah"),"")</f>
        <v>65437.848911689813</v>
      </c>
      <c r="Y325" s="167" t="str">
        <f ca="1">IF(Table1[[#This Row],[TGL. PENSIUN (jabatan)]]&lt;&gt;0,TEXT(Table1[[#This Row],[TGL. PENSIUN (jabatan)]],"yyyy"),"")</f>
        <v>2079</v>
      </c>
      <c r="Z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Row],[JABATAN]],tbl_refJabatan,8,FALSE),"yr","day")-CONVERT(DATEDIF(H325,tglAcuan,"y"),"yr","day"))),(NOW()+(CONVERT(VLOOKUP(Table1[[#This Row],[JABATAN]],tbl_refJabatan,8,FALSE),"yr","day")-CONVERT(DATEDIF(H325,NOW(),"y"),"yr","day")))),"Usia Salah"),"")</f>
        <v>47540.598911689813</v>
      </c>
      <c r="AA325" s="167" t="str">
        <f ca="1">IF(Table1[[#This Row],[TGL.PENSIUN (usia )]]&lt;&gt;0,TEXT(Table1[[#This Row],[TGL.PENSIUN (usia )]],"yyyy"),"")</f>
        <v>2030</v>
      </c>
      <c r="AB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Row],[JABATAN]],tbl_refJabatan,9,FALSE),"yr","day")-CONVERT(DATEDIF(M325,tglAcuan,"y"),"yr","day"))),(NOW()+(CONVERT(VLOOKUP(Table1[[#This Row],[JABATAN]],tbl_refJabatan,9,FALSE),"yr","day")-CONVERT(DATEDIF(M325,NOW(),"y"),"yr","day")))),"tgl SK salah"),"")</f>
        <v>49001.598911689813</v>
      </c>
      <c r="AC325" s="167" t="str">
        <f ca="1">IF(Table1[[#This Row],[TGL. PENSIUN (jabatan )]]&lt;&gt;0,TEXT(Table1[[#This Row],[TGL. PENSIUN (jabatan )]],"yyyy"),"")</f>
        <v>2034</v>
      </c>
      <c r="AD3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6" spans="1:30" s="53" customFormat="1" ht="21.75" customHeight="1" x14ac:dyDescent="0.25">
      <c r="A326" s="43">
        <f t="shared" si="9"/>
        <v>321</v>
      </c>
      <c r="B326" s="44" t="s">
        <v>484</v>
      </c>
      <c r="C326" s="44" t="s">
        <v>630</v>
      </c>
      <c r="D326" s="45" t="s">
        <v>63</v>
      </c>
      <c r="E326" s="73" t="s">
        <v>669</v>
      </c>
      <c r="F326" s="70" t="s">
        <v>41</v>
      </c>
      <c r="G326" s="68" t="s">
        <v>42</v>
      </c>
      <c r="H326" s="77">
        <v>24843</v>
      </c>
      <c r="I326" s="45"/>
      <c r="J326" s="76"/>
      <c r="K326" s="70" t="s">
        <v>93</v>
      </c>
      <c r="L326" s="63" t="s">
        <v>670</v>
      </c>
      <c r="M326" s="67">
        <v>43424</v>
      </c>
      <c r="N326" s="52" t="str">
        <f t="shared" ca="1" si="11"/>
        <v>56 Tahun 1 Bulan 21 hari</v>
      </c>
      <c r="O3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Row],[JABATAN]],tbl_refJabatan,2,FALSE),"yr","day")-CONVERT(DATEDIF(H326,tglAcuan,"y"),"yr","day"))),(NOW()+(CONVERT(VLOOKUP(Table1[[#This Row],[JABATAN]],tbl_refJabatan,2,FALSE),"yr","day")-CONVERT(DATEDIF(H326,NOW(),"y"),"yr","day")))),"Usia Salah"),"")</f>
        <v>46810.098911689813</v>
      </c>
      <c r="Q326" s="167" t="str">
        <f ca="1">IF(Table1[[#This Row],[TGL. PENSIUN (usia)]]&lt;&gt;0,TEXT(Table1[[#This Row],[TGL. PENSIUN (usia)]],"yyyy"),"")</f>
        <v>2028</v>
      </c>
      <c r="R326" s="166">
        <f ca="1">IF(AND(Table1[[#This Row],[TGL. PENSIUN (usia)]]&lt;&gt;"",Table1[[#This Row],[TGL. PENSIUN (usia)]]&lt;&gt;"USIA SALAH"),IF(tglAcuan&lt;&gt;0,(INT(CONVERT(VLOOKUP(Table1[[#This Row],[JABATAN]],tbl_refJabatan,2,FALSE),"yr","day")-CONVERT(DATEDIF(H326,tglAcuan,"y"),"yr","day"))),(INT(CONVERT(VLOOKUP(Table1[[#This Row],[JABATAN]],tbl_refJabatan,2,FALSE),"yr","day")-CONVERT(DATEDIF(H326,NOW(),"y"),"yr","day")))),"")</f>
        <v>1461</v>
      </c>
      <c r="S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Row],[JABATAN]],tbl_refJabatan,4,FALSE),"yr","day")-CONVERT(DATEDIF(H326,tglAcuan,"y"),"yr","day"))),(NOW()+(CONVERT(VLOOKUP(Table1[[#This Row],[JABATAN]],tbl_refJabatan,4,FALSE),"yr","day")-CONVERT(DATEDIF(H326,NOW(),"y"),"yr","day")))),"Usia Salah"),"")</f>
        <v>32200.098911689813</v>
      </c>
      <c r="T326" s="167" t="str">
        <f ca="1">IF(Table1[[#This Row],[TGL. PENSIUN ( usia )]]&lt;&gt;0,TEXT(Table1[[#This Row],[TGL. PENSIUN ( usia )]],"yyyy"),"")</f>
        <v>1988</v>
      </c>
      <c r="U326" s="166">
        <f ca="1">IF(AND(Table1[[#This Row],[TGL. PENSIUN (usia)]]&lt;&gt;"",Table1[[#This Row],[TGL. PENSIUN (usia)]]&lt;&gt;"USIA SALAH"),IF(tglAcuan&lt;&gt;0,(INT(CONVERT(VLOOKUP(Table1[[#This Row],[JABATAN]],tbl_refJabatan,4,FALSE),"yr","day")-CONVERT(DATEDIF(H326,tglAcuan,"y"),"yr","day"))),(INT(CONVERT(VLOOKUP(Table1[[#This Row],[JABATAN]],tbl_refJabatan,4,FALSE),"yr","day")-CONVERT(DATEDIF(H326,NOW(),"y"),"yr","day")))),"")</f>
        <v>-13149</v>
      </c>
      <c r="V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Row],[JABATAN]],tbl_refJabatan,6,FALSE),"yr","day")-CONVERT(DATEDIF(H326,tglAcuan,"y"),"yr","day"))),(NOW()+(CONVERT(VLOOKUP(Table1[[#This Row],[JABATAN]],tbl_refJabatan,6,FALSE),"yr","day")-CONVERT(DATEDIF(H326,NOW(),"y"),"yr","day")))),"Usia Salah"),"")</f>
        <v>24895.098911689813</v>
      </c>
      <c r="W326" s="167" t="str">
        <f ca="1">IF(Table1[[#This Row],[TGL.PENSIUN (usia)]]&lt;&gt;0,TEXT(Table1[[#This Row],[TGL.PENSIUN (usia)]],"yyyy"),"")</f>
        <v>1968</v>
      </c>
      <c r="X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Row],[JABATAN]],tbl_refJabatan,7,FALSE),"yr","day")-CONVERT(DATEDIF(M326,tglAcuan,"y"),"yr","day"))),(NOW()+(CONVERT(VLOOKUP(Table1[[#This Row],[JABATAN]],tbl_refJabatan,7,FALSE),"yr","day")-CONVERT(DATEDIF(M326,NOW(),"y"),"yr","day")))),"tgl SK salah"),"")</f>
        <v>65437.848911689813</v>
      </c>
      <c r="Y326" s="167" t="str">
        <f ca="1">IF(Table1[[#This Row],[TGL. PENSIUN (jabatan)]]&lt;&gt;0,TEXT(Table1[[#This Row],[TGL. PENSIUN (jabatan)]],"yyyy"),"")</f>
        <v>2079</v>
      </c>
      <c r="Z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Row],[JABATAN]],tbl_refJabatan,8,FALSE),"yr","day")-CONVERT(DATEDIF(H326,tglAcuan,"y"),"yr","day"))),(NOW()+(CONVERT(VLOOKUP(Table1[[#This Row],[JABATAN]],tbl_refJabatan,8,FALSE),"yr","day")-CONVERT(DATEDIF(H326,NOW(),"y"),"yr","day")))),"Usia Salah"),"")</f>
        <v>46810.098911689813</v>
      </c>
      <c r="AA326" s="167" t="str">
        <f ca="1">IF(Table1[[#This Row],[TGL.PENSIUN (usia )]]&lt;&gt;0,TEXT(Table1[[#This Row],[TGL.PENSIUN (usia )]],"yyyy"),"")</f>
        <v>2028</v>
      </c>
      <c r="AB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Row],[JABATAN]],tbl_refJabatan,9,FALSE),"yr","day")-CONVERT(DATEDIF(M326,tglAcuan,"y"),"yr","day"))),(NOW()+(CONVERT(VLOOKUP(Table1[[#This Row],[JABATAN]],tbl_refJabatan,9,FALSE),"yr","day")-CONVERT(DATEDIF(M326,NOW(),"y"),"yr","day")))),"tgl SK salah"),"")</f>
        <v>49001.598911689813</v>
      </c>
      <c r="AC326" s="167" t="str">
        <f ca="1">IF(Table1[[#This Row],[TGL. PENSIUN (jabatan )]]&lt;&gt;0,TEXT(Table1[[#This Row],[TGL. PENSIUN (jabatan )]],"yyyy"),"")</f>
        <v>2034</v>
      </c>
      <c r="AD3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7" spans="1:30" s="53" customFormat="1" ht="21.75" customHeight="1" x14ac:dyDescent="0.25">
      <c r="A327" s="43">
        <f t="shared" ref="A327:A390" si="12">ROW()-5</f>
        <v>322</v>
      </c>
      <c r="B327" s="44" t="s">
        <v>484</v>
      </c>
      <c r="C327" s="44" t="s">
        <v>630</v>
      </c>
      <c r="D327" s="45" t="s">
        <v>63</v>
      </c>
      <c r="E327" s="73" t="s">
        <v>671</v>
      </c>
      <c r="F327" s="70" t="s">
        <v>41</v>
      </c>
      <c r="G327" s="68" t="s">
        <v>42</v>
      </c>
      <c r="H327" s="77">
        <v>23834</v>
      </c>
      <c r="I327" s="45"/>
      <c r="J327" s="76"/>
      <c r="K327" s="70" t="s">
        <v>107</v>
      </c>
      <c r="L327" s="63" t="s">
        <v>672</v>
      </c>
      <c r="M327" s="67">
        <v>43424</v>
      </c>
      <c r="N327" s="52" t="str">
        <f t="shared" ca="1" si="11"/>
        <v>58 Tahun 10 Bulan 25 hari</v>
      </c>
      <c r="O3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Row],[JABATAN]],tbl_refJabatan,2,FALSE),"yr","day")-CONVERT(DATEDIF(H327,tglAcuan,"y"),"yr","day"))),(NOW()+(CONVERT(VLOOKUP(Table1[[#This Row],[JABATAN]],tbl_refJabatan,2,FALSE),"yr","day")-CONVERT(DATEDIF(H327,NOW(),"y"),"yr","day")))),"Usia Salah"),"")</f>
        <v>46079.598911689813</v>
      </c>
      <c r="Q327" s="167" t="str">
        <f ca="1">IF(Table1[[#This Row],[TGL. PENSIUN (usia)]]&lt;&gt;0,TEXT(Table1[[#This Row],[TGL. PENSIUN (usia)]],"yyyy"),"")</f>
        <v>2026</v>
      </c>
      <c r="R327" s="166">
        <f ca="1">IF(AND(Table1[[#This Row],[TGL. PENSIUN (usia)]]&lt;&gt;"",Table1[[#This Row],[TGL. PENSIUN (usia)]]&lt;&gt;"USIA SALAH"),IF(tglAcuan&lt;&gt;0,(INT(CONVERT(VLOOKUP(Table1[[#This Row],[JABATAN]],tbl_refJabatan,2,FALSE),"yr","day")-CONVERT(DATEDIF(H327,tglAcuan,"y"),"yr","day"))),(INT(CONVERT(VLOOKUP(Table1[[#This Row],[JABATAN]],tbl_refJabatan,2,FALSE),"yr","day")-CONVERT(DATEDIF(H327,NOW(),"y"),"yr","day")))),"")</f>
        <v>730</v>
      </c>
      <c r="S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Row],[JABATAN]],tbl_refJabatan,4,FALSE),"yr","day")-CONVERT(DATEDIF(H327,tglAcuan,"y"),"yr","day"))),(NOW()+(CONVERT(VLOOKUP(Table1[[#This Row],[JABATAN]],tbl_refJabatan,4,FALSE),"yr","day")-CONVERT(DATEDIF(H327,NOW(),"y"),"yr","day")))),"Usia Salah"),"")</f>
        <v>31469.598911689813</v>
      </c>
      <c r="T327" s="167" t="str">
        <f ca="1">IF(Table1[[#This Row],[TGL. PENSIUN ( usia )]]&lt;&gt;0,TEXT(Table1[[#This Row],[TGL. PENSIUN ( usia )]],"yyyy"),"")</f>
        <v>1986</v>
      </c>
      <c r="U327" s="166">
        <f ca="1">IF(AND(Table1[[#This Row],[TGL. PENSIUN (usia)]]&lt;&gt;"",Table1[[#This Row],[TGL. PENSIUN (usia)]]&lt;&gt;"USIA SALAH"),IF(tglAcuan&lt;&gt;0,(INT(CONVERT(VLOOKUP(Table1[[#This Row],[JABATAN]],tbl_refJabatan,4,FALSE),"yr","day")-CONVERT(DATEDIF(H327,tglAcuan,"y"),"yr","day"))),(INT(CONVERT(VLOOKUP(Table1[[#This Row],[JABATAN]],tbl_refJabatan,4,FALSE),"yr","day")-CONVERT(DATEDIF(H327,NOW(),"y"),"yr","day")))),"")</f>
        <v>-13880</v>
      </c>
      <c r="V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Row],[JABATAN]],tbl_refJabatan,6,FALSE),"yr","day")-CONVERT(DATEDIF(H327,tglAcuan,"y"),"yr","day"))),(NOW()+(CONVERT(VLOOKUP(Table1[[#This Row],[JABATAN]],tbl_refJabatan,6,FALSE),"yr","day")-CONVERT(DATEDIF(H327,NOW(),"y"),"yr","day")))),"Usia Salah"),"")</f>
        <v>24164.598911689813</v>
      </c>
      <c r="W327" s="167" t="str">
        <f ca="1">IF(Table1[[#This Row],[TGL.PENSIUN (usia)]]&lt;&gt;0,TEXT(Table1[[#This Row],[TGL.PENSIUN (usia)]],"yyyy"),"")</f>
        <v>1966</v>
      </c>
      <c r="X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Row],[JABATAN]],tbl_refJabatan,7,FALSE),"yr","day")-CONVERT(DATEDIF(M327,tglAcuan,"y"),"yr","day"))),(NOW()+(CONVERT(VLOOKUP(Table1[[#This Row],[JABATAN]],tbl_refJabatan,7,FALSE),"yr","day")-CONVERT(DATEDIF(M327,NOW(),"y"),"yr","day")))),"tgl SK salah"),"")</f>
        <v>65437.848911689813</v>
      </c>
      <c r="Y327" s="167" t="str">
        <f ca="1">IF(Table1[[#This Row],[TGL. PENSIUN (jabatan)]]&lt;&gt;0,TEXT(Table1[[#This Row],[TGL. PENSIUN (jabatan)]],"yyyy"),"")</f>
        <v>2079</v>
      </c>
      <c r="Z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Row],[JABATAN]],tbl_refJabatan,8,FALSE),"yr","day")-CONVERT(DATEDIF(H327,tglAcuan,"y"),"yr","day"))),(NOW()+(CONVERT(VLOOKUP(Table1[[#This Row],[JABATAN]],tbl_refJabatan,8,FALSE),"yr","day")-CONVERT(DATEDIF(H327,NOW(),"y"),"yr","day")))),"Usia Salah"),"")</f>
        <v>46079.598911689813</v>
      </c>
      <c r="AA327" s="167" t="str">
        <f ca="1">IF(Table1[[#This Row],[TGL.PENSIUN (usia )]]&lt;&gt;0,TEXT(Table1[[#This Row],[TGL.PENSIUN (usia )]],"yyyy"),"")</f>
        <v>2026</v>
      </c>
      <c r="AB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Row],[JABATAN]],tbl_refJabatan,9,FALSE),"yr","day")-CONVERT(DATEDIF(M327,tglAcuan,"y"),"yr","day"))),(NOW()+(CONVERT(VLOOKUP(Table1[[#This Row],[JABATAN]],tbl_refJabatan,9,FALSE),"yr","day")-CONVERT(DATEDIF(M327,NOW(),"y"),"yr","day")))),"tgl SK salah"),"")</f>
        <v>49001.598911689813</v>
      </c>
      <c r="AC327" s="167" t="str">
        <f ca="1">IF(Table1[[#This Row],[TGL. PENSIUN (jabatan )]]&lt;&gt;0,TEXT(Table1[[#This Row],[TGL. PENSIUN (jabatan )]],"yyyy"),"")</f>
        <v>2034</v>
      </c>
      <c r="AD3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8" spans="1:30" s="53" customFormat="1" ht="21.75" customHeight="1" x14ac:dyDescent="0.25">
      <c r="A328" s="43">
        <f t="shared" si="12"/>
        <v>323</v>
      </c>
      <c r="B328" s="44" t="s">
        <v>484</v>
      </c>
      <c r="C328" s="44" t="s">
        <v>630</v>
      </c>
      <c r="D328" s="45" t="s">
        <v>63</v>
      </c>
      <c r="E328" s="73" t="s">
        <v>673</v>
      </c>
      <c r="F328" s="70" t="s">
        <v>41</v>
      </c>
      <c r="G328" s="68" t="s">
        <v>42</v>
      </c>
      <c r="H328" s="77">
        <v>23791</v>
      </c>
      <c r="I328" s="45"/>
      <c r="J328" s="76"/>
      <c r="K328" s="83" t="s">
        <v>43</v>
      </c>
      <c r="L328" s="63" t="s">
        <v>674</v>
      </c>
      <c r="M328" s="67">
        <v>43424</v>
      </c>
      <c r="N328" s="52" t="str">
        <f t="shared" ca="1" si="11"/>
        <v>59 Tahun 0 Bulan 9 hari</v>
      </c>
      <c r="O3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7 Hari </v>
      </c>
      <c r="P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Row],[JABATAN]],tbl_refJabatan,2,FALSE),"yr","day")-CONVERT(DATEDIF(H328,tglAcuan,"y"),"yr","day"))),(NOW()+(CONVERT(VLOOKUP(Table1[[#This Row],[JABATAN]],tbl_refJabatan,2,FALSE),"yr","day")-CONVERT(DATEDIF(H328,NOW(),"y"),"yr","day")))),"Usia Salah"),"")</f>
        <v>45714.348911689813</v>
      </c>
      <c r="Q328" s="167" t="str">
        <f ca="1">IF(Table1[[#This Row],[TGL. PENSIUN (usia)]]&lt;&gt;0,TEXT(Table1[[#This Row],[TGL. PENSIUN (usia)]],"yyyy"),"")</f>
        <v>2025</v>
      </c>
      <c r="R328" s="166">
        <f ca="1">IF(AND(Table1[[#This Row],[TGL. PENSIUN (usia)]]&lt;&gt;"",Table1[[#This Row],[TGL. PENSIUN (usia)]]&lt;&gt;"USIA SALAH"),IF(tglAcuan&lt;&gt;0,(INT(CONVERT(VLOOKUP(Table1[[#This Row],[JABATAN]],tbl_refJabatan,2,FALSE),"yr","day")-CONVERT(DATEDIF(H328,tglAcuan,"y"),"yr","day"))),(INT(CONVERT(VLOOKUP(Table1[[#This Row],[JABATAN]],tbl_refJabatan,2,FALSE),"yr","day")-CONVERT(DATEDIF(H328,NOW(),"y"),"yr","day")))),"")</f>
        <v>365</v>
      </c>
      <c r="S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Row],[JABATAN]],tbl_refJabatan,4,FALSE),"yr","day")-CONVERT(DATEDIF(H328,tglAcuan,"y"),"yr","day"))),(NOW()+(CONVERT(VLOOKUP(Table1[[#This Row],[JABATAN]],tbl_refJabatan,4,FALSE),"yr","day")-CONVERT(DATEDIF(H328,NOW(),"y"),"yr","day")))),"Usia Salah"),"")</f>
        <v>31104.348911689813</v>
      </c>
      <c r="T328" s="167" t="str">
        <f ca="1">IF(Table1[[#This Row],[TGL. PENSIUN ( usia )]]&lt;&gt;0,TEXT(Table1[[#This Row],[TGL. PENSIUN ( usia )]],"yyyy"),"")</f>
        <v>1985</v>
      </c>
      <c r="U328" s="166">
        <f ca="1">IF(AND(Table1[[#This Row],[TGL. PENSIUN (usia)]]&lt;&gt;"",Table1[[#This Row],[TGL. PENSIUN (usia)]]&lt;&gt;"USIA SALAH"),IF(tglAcuan&lt;&gt;0,(INT(CONVERT(VLOOKUP(Table1[[#This Row],[JABATAN]],tbl_refJabatan,4,FALSE),"yr","day")-CONVERT(DATEDIF(H328,tglAcuan,"y"),"yr","day"))),(INT(CONVERT(VLOOKUP(Table1[[#This Row],[JABATAN]],tbl_refJabatan,4,FALSE),"yr","day")-CONVERT(DATEDIF(H328,NOW(),"y"),"yr","day")))),"")</f>
        <v>-14245</v>
      </c>
      <c r="V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Row],[JABATAN]],tbl_refJabatan,6,FALSE),"yr","day")-CONVERT(DATEDIF(H328,tglAcuan,"y"),"yr","day"))),(NOW()+(CONVERT(VLOOKUP(Table1[[#This Row],[JABATAN]],tbl_refJabatan,6,FALSE),"yr","day")-CONVERT(DATEDIF(H328,NOW(),"y"),"yr","day")))),"Usia Salah"),"")</f>
        <v>23799.348911689813</v>
      </c>
      <c r="W328" s="167" t="str">
        <f ca="1">IF(Table1[[#This Row],[TGL.PENSIUN (usia)]]&lt;&gt;0,TEXT(Table1[[#This Row],[TGL.PENSIUN (usia)]],"yyyy"),"")</f>
        <v>1965</v>
      </c>
      <c r="X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Row],[JABATAN]],tbl_refJabatan,7,FALSE),"yr","day")-CONVERT(DATEDIF(M328,tglAcuan,"y"),"yr","day"))),(NOW()+(CONVERT(VLOOKUP(Table1[[#This Row],[JABATAN]],tbl_refJabatan,7,FALSE),"yr","day")-CONVERT(DATEDIF(M328,NOW(),"y"),"yr","day")))),"tgl SK salah"),"")</f>
        <v>65437.848911689813</v>
      </c>
      <c r="Y328" s="167" t="str">
        <f ca="1">IF(Table1[[#This Row],[TGL. PENSIUN (jabatan)]]&lt;&gt;0,TEXT(Table1[[#This Row],[TGL. PENSIUN (jabatan)]],"yyyy"),"")</f>
        <v>2079</v>
      </c>
      <c r="Z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Row],[JABATAN]],tbl_refJabatan,8,FALSE),"yr","day")-CONVERT(DATEDIF(H328,tglAcuan,"y"),"yr","day"))),(NOW()+(CONVERT(VLOOKUP(Table1[[#This Row],[JABATAN]],tbl_refJabatan,8,FALSE),"yr","day")-CONVERT(DATEDIF(H328,NOW(),"y"),"yr","day")))),"Usia Salah"),"")</f>
        <v>45714.348911689813</v>
      </c>
      <c r="AA328" s="167" t="str">
        <f ca="1">IF(Table1[[#This Row],[TGL.PENSIUN (usia )]]&lt;&gt;0,TEXT(Table1[[#This Row],[TGL.PENSIUN (usia )]],"yyyy"),"")</f>
        <v>2025</v>
      </c>
      <c r="AB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Row],[JABATAN]],tbl_refJabatan,9,FALSE),"yr","day")-CONVERT(DATEDIF(M328,tglAcuan,"y"),"yr","day"))),(NOW()+(CONVERT(VLOOKUP(Table1[[#This Row],[JABATAN]],tbl_refJabatan,9,FALSE),"yr","day")-CONVERT(DATEDIF(M328,NOW(),"y"),"yr","day")))),"tgl SK salah"),"")</f>
        <v>49001.598911689813</v>
      </c>
      <c r="AC328" s="167" t="str">
        <f ca="1">IF(Table1[[#This Row],[TGL. PENSIUN (jabatan )]]&lt;&gt;0,TEXT(Table1[[#This Row],[TGL. PENSIUN (jabatan )]],"yyyy"),"")</f>
        <v>2034</v>
      </c>
      <c r="AD3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29" spans="1:30" s="88" customFormat="1" ht="21.75" customHeight="1" x14ac:dyDescent="0.25">
      <c r="A329" s="43">
        <f t="shared" si="12"/>
        <v>324</v>
      </c>
      <c r="B329" s="44" t="s">
        <v>484</v>
      </c>
      <c r="C329" s="44" t="s">
        <v>675</v>
      </c>
      <c r="D329" s="45" t="s">
        <v>39</v>
      </c>
      <c r="E329" s="287" t="s">
        <v>676</v>
      </c>
      <c r="F329" s="43" t="s">
        <v>41</v>
      </c>
      <c r="G329" s="46" t="s">
        <v>42</v>
      </c>
      <c r="H329" s="115">
        <v>24823</v>
      </c>
      <c r="I329" s="45"/>
      <c r="J329" s="76"/>
      <c r="K329" s="116" t="s">
        <v>43</v>
      </c>
      <c r="L329" s="96" t="s">
        <v>677</v>
      </c>
      <c r="M329" s="71" t="s">
        <v>396</v>
      </c>
      <c r="N329" s="52" t="str">
        <f t="shared" ca="1" si="11"/>
        <v>56 Tahun 2 Bulan 10 hari</v>
      </c>
      <c r="O3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Row],[JABATAN]],tbl_refJabatan,2,FALSE),"yr","day")-CONVERT(DATEDIF(H329,tglAcuan,"y"),"yr","day"))),(NOW()+(CONVERT(VLOOKUP(Table1[[#This Row],[JABATAN]],tbl_refJabatan,2,FALSE),"yr","day")-CONVERT(DATEDIF(H329,NOW(),"y"),"yr","day")))),"Usia Salah"),"")</f>
        <v>24895.098911689813</v>
      </c>
      <c r="Q329" s="167" t="str">
        <f ca="1">IF(Table1[[#This Row],[TGL. PENSIUN (usia)]]&lt;&gt;0,TEXT(Table1[[#This Row],[TGL. PENSIUN (usia)]],"yyyy"),"")</f>
        <v>1968</v>
      </c>
      <c r="R329" s="166">
        <f ca="1">IF(AND(Table1[[#This Row],[TGL. PENSIUN (usia)]]&lt;&gt;"",Table1[[#This Row],[TGL. PENSIUN (usia)]]&lt;&gt;"USIA SALAH"),IF(tglAcuan&lt;&gt;0,(INT(CONVERT(VLOOKUP(Table1[[#This Row],[JABATAN]],tbl_refJabatan,2,FALSE),"yr","day")-CONVERT(DATEDIF(H329,tglAcuan,"y"),"yr","day"))),(INT(CONVERT(VLOOKUP(Table1[[#This Row],[JABATAN]],tbl_refJabatan,2,FALSE),"yr","day")-CONVERT(DATEDIF(H329,NOW(),"y"),"yr","day")))),"")</f>
        <v>-20454</v>
      </c>
      <c r="S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Row],[JABATAN]],tbl_refJabatan,4,FALSE),"yr","day")-CONVERT(DATEDIF(H329,tglAcuan,"y"),"yr","day"))),(NOW()+(CONVERT(VLOOKUP(Table1[[#This Row],[JABATAN]],tbl_refJabatan,4,FALSE),"yr","day")-CONVERT(DATEDIF(H329,NOW(),"y"),"yr","day")))),"Usia Salah"),"")</f>
        <v>24895.098911689813</v>
      </c>
      <c r="T329" s="167" t="str">
        <f ca="1">IF(Table1[[#This Row],[TGL. PENSIUN ( usia )]]&lt;&gt;0,TEXT(Table1[[#This Row],[TGL. PENSIUN ( usia )]],"yyyy"),"")</f>
        <v>1968</v>
      </c>
      <c r="U329" s="166">
        <f ca="1">IF(AND(Table1[[#This Row],[TGL. PENSIUN (usia)]]&lt;&gt;"",Table1[[#This Row],[TGL. PENSIUN (usia)]]&lt;&gt;"USIA SALAH"),IF(tglAcuan&lt;&gt;0,(INT(CONVERT(VLOOKUP(Table1[[#This Row],[JABATAN]],tbl_refJabatan,4,FALSE),"yr","day")-CONVERT(DATEDIF(H329,tglAcuan,"y"),"yr","day"))),(INT(CONVERT(VLOOKUP(Table1[[#This Row],[JABATAN]],tbl_refJabatan,4,FALSE),"yr","day")-CONVERT(DATEDIF(H329,NOW(),"y"),"yr","day")))),"")</f>
        <v>-20454</v>
      </c>
      <c r="V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Row],[JABATAN]],tbl_refJabatan,6,FALSE),"yr","day")-CONVERT(DATEDIF(H329,tglAcuan,"y"),"yr","day"))),(NOW()+(CONVERT(VLOOKUP(Table1[[#This Row],[JABATAN]],tbl_refJabatan,6,FALSE),"yr","day")-CONVERT(DATEDIF(H329,NOW(),"y"),"yr","day")))),"Usia Salah"),"")</f>
        <v>24895.098911689813</v>
      </c>
      <c r="W329" s="167" t="str">
        <f ca="1">IF(Table1[[#This Row],[TGL.PENSIUN (usia)]]&lt;&gt;0,TEXT(Table1[[#This Row],[TGL.PENSIUN (usia)]],"yyyy"),"")</f>
        <v>1968</v>
      </c>
      <c r="X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Row],[JABATAN]],tbl_refJabatan,7,FALSE),"yr","day")-CONVERT(DATEDIF(M329,tglAcuan,"y"),"yr","day"))),(NOW()+(CONVERT(VLOOKUP(Table1[[#This Row],[JABATAN]],tbl_refJabatan,7,FALSE),"yr","day")-CONVERT(DATEDIF(M329,NOW(),"y"),"yr","day")))),"tgl SK salah"),"")</f>
        <v>45349.098911689813</v>
      </c>
      <c r="Y329" s="167" t="str">
        <f ca="1">IF(Table1[[#This Row],[TGL. PENSIUN (jabatan)]]&lt;&gt;0,TEXT(Table1[[#This Row],[TGL. PENSIUN (jabatan)]],"yyyy"),"")</f>
        <v>2024</v>
      </c>
      <c r="Z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Row],[JABATAN]],tbl_refJabatan,8,FALSE),"yr","day")-CONVERT(DATEDIF(H329,tglAcuan,"y"),"yr","day"))),(NOW()+(CONVERT(VLOOKUP(Table1[[#This Row],[JABATAN]],tbl_refJabatan,8,FALSE),"yr","day")-CONVERT(DATEDIF(H329,NOW(),"y"),"yr","day")))),"Usia Salah"),"")</f>
        <v>24895.098911689813</v>
      </c>
      <c r="AA329" s="167" t="str">
        <f ca="1">IF(Table1[[#This Row],[TGL.PENSIUN (usia )]]&lt;&gt;0,TEXT(Table1[[#This Row],[TGL.PENSIUN (usia )]],"yyyy"),"")</f>
        <v>1968</v>
      </c>
      <c r="AB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Row],[JABATAN]],tbl_refJabatan,9,FALSE),"yr","day")-CONVERT(DATEDIF(M329,tglAcuan,"y"),"yr","day"))),(NOW()+(CONVERT(VLOOKUP(Table1[[#This Row],[JABATAN]],tbl_refJabatan,9,FALSE),"yr","day")-CONVERT(DATEDIF(M329,NOW(),"y"),"yr","day")))),"tgl SK salah"),"")</f>
        <v>45349.098911689813</v>
      </c>
      <c r="AC329" s="167" t="str">
        <f ca="1">IF(Table1[[#This Row],[TGL. PENSIUN (jabatan )]]&lt;&gt;0,TEXT(Table1[[#This Row],[TGL. PENSIUN (jabatan )]],"yyyy"),"")</f>
        <v>2024</v>
      </c>
      <c r="AD3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330" spans="1:30" s="53" customFormat="1" ht="21.75" customHeight="1" x14ac:dyDescent="0.25">
      <c r="A330" s="43">
        <f t="shared" si="12"/>
        <v>325</v>
      </c>
      <c r="B330" s="44" t="s">
        <v>484</v>
      </c>
      <c r="C330" s="44" t="s">
        <v>675</v>
      </c>
      <c r="D330" s="72" t="s">
        <v>45</v>
      </c>
      <c r="E330" s="287" t="s">
        <v>678</v>
      </c>
      <c r="F330" s="43" t="s">
        <v>41</v>
      </c>
      <c r="G330" s="46" t="s">
        <v>42</v>
      </c>
      <c r="H330" s="117">
        <v>32198</v>
      </c>
      <c r="I330" s="45"/>
      <c r="J330" s="76"/>
      <c r="K330" s="116" t="s">
        <v>43</v>
      </c>
      <c r="L330" s="118" t="s">
        <v>679</v>
      </c>
      <c r="M330" s="115">
        <v>45209</v>
      </c>
      <c r="N330" s="52" t="str">
        <f t="shared" ca="1" si="11"/>
        <v>36 Tahun 0 Bulan 2 hari</v>
      </c>
      <c r="O3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17 Hari </v>
      </c>
      <c r="P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Row],[JABATAN]],tbl_refJabatan,2,FALSE),"yr","day")-CONVERT(DATEDIF(H330,tglAcuan,"y"),"yr","day"))),(NOW()+(CONVERT(VLOOKUP(Table1[[#This Row],[JABATAN]],tbl_refJabatan,2,FALSE),"yr","day")-CONVERT(DATEDIF(H330,NOW(),"y"),"yr","day")))),"Usia Salah"),"")</f>
        <v>32200.098911689813</v>
      </c>
      <c r="Q330" s="167" t="str">
        <f ca="1">IF(Table1[[#This Row],[TGL. PENSIUN (usia)]]&lt;&gt;0,TEXT(Table1[[#This Row],[TGL. PENSIUN (usia)]],"yyyy"),"")</f>
        <v>1988</v>
      </c>
      <c r="R330" s="166">
        <f ca="1">IF(AND(Table1[[#This Row],[TGL. PENSIUN (usia)]]&lt;&gt;"",Table1[[#This Row],[TGL. PENSIUN (usia)]]&lt;&gt;"USIA SALAH"),IF(tglAcuan&lt;&gt;0,(INT(CONVERT(VLOOKUP(Table1[[#This Row],[JABATAN]],tbl_refJabatan,2,FALSE),"yr","day")-CONVERT(DATEDIF(H330,tglAcuan,"y"),"yr","day"))),(INT(CONVERT(VLOOKUP(Table1[[#This Row],[JABATAN]],tbl_refJabatan,2,FALSE),"yr","day")-CONVERT(DATEDIF(H330,NOW(),"y"),"yr","day")))),"")</f>
        <v>-13149</v>
      </c>
      <c r="S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Row],[JABATAN]],tbl_refJabatan,4,FALSE),"yr","day")-CONVERT(DATEDIF(H330,tglAcuan,"y"),"yr","day"))),(NOW()+(CONVERT(VLOOKUP(Table1[[#This Row],[JABATAN]],tbl_refJabatan,4,FALSE),"yr","day")-CONVERT(DATEDIF(H330,NOW(),"y"),"yr","day")))),"Usia Salah"),"")</f>
        <v>32200.098911689813</v>
      </c>
      <c r="T330" s="167" t="str">
        <f ca="1">IF(Table1[[#This Row],[TGL. PENSIUN ( usia )]]&lt;&gt;0,TEXT(Table1[[#This Row],[TGL. PENSIUN ( usia )]],"yyyy"),"")</f>
        <v>1988</v>
      </c>
      <c r="U330" s="166">
        <f ca="1">IF(AND(Table1[[#This Row],[TGL. PENSIUN (usia)]]&lt;&gt;"",Table1[[#This Row],[TGL. PENSIUN (usia)]]&lt;&gt;"USIA SALAH"),IF(tglAcuan&lt;&gt;0,(INT(CONVERT(VLOOKUP(Table1[[#This Row],[JABATAN]],tbl_refJabatan,4,FALSE),"yr","day")-CONVERT(DATEDIF(H330,tglAcuan,"y"),"yr","day"))),(INT(CONVERT(VLOOKUP(Table1[[#This Row],[JABATAN]],tbl_refJabatan,4,FALSE),"yr","day")-CONVERT(DATEDIF(H330,NOW(),"y"),"yr","day")))),"")</f>
        <v>-13149</v>
      </c>
      <c r="V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Row],[JABATAN]],tbl_refJabatan,6,FALSE),"yr","day")-CONVERT(DATEDIF(H330,tglAcuan,"y"),"yr","day"))),(NOW()+(CONVERT(VLOOKUP(Table1[[#This Row],[JABATAN]],tbl_refJabatan,6,FALSE),"yr","day")-CONVERT(DATEDIF(H330,NOW(),"y"),"yr","day")))),"Usia Salah"),"")</f>
        <v>32200.098911689813</v>
      </c>
      <c r="W330" s="167" t="str">
        <f ca="1">IF(Table1[[#This Row],[TGL.PENSIUN (usia)]]&lt;&gt;0,TEXT(Table1[[#This Row],[TGL.PENSIUN (usia)]],"yyyy"),"")</f>
        <v>1988</v>
      </c>
      <c r="X3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Row],[JABATAN]],tbl_refJabatan,7,FALSE),"yr","day")-CONVERT(DATEDIF(M330,tglAcuan,"y"),"yr","day"))),(NOW()+(CONVERT(VLOOKUP(Table1[[#This Row],[JABATAN]],tbl_refJabatan,7,FALSE),"yr","day")-CONVERT(DATEDIF(M330,NOW(),"y"),"yr","day")))),"tgl SK salah"),"")</f>
        <v>45349.098911689813</v>
      </c>
      <c r="Y330" s="167" t="str">
        <f ca="1">IF(Table1[[#This Row],[TGL. PENSIUN (jabatan)]]&lt;&gt;0,TEXT(Table1[[#This Row],[TGL. PENSIUN (jabatan)]],"yyyy"),"")</f>
        <v>2024</v>
      </c>
      <c r="Z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Row],[JABATAN]],tbl_refJabatan,8,FALSE),"yr","day")-CONVERT(DATEDIF(H330,tglAcuan,"y"),"yr","day"))),(NOW()+(CONVERT(VLOOKUP(Table1[[#This Row],[JABATAN]],tbl_refJabatan,8,FALSE),"yr","day")-CONVERT(DATEDIF(H330,NOW(),"y"),"yr","day")))),"Usia Salah"),"")</f>
        <v>32200.098911689813</v>
      </c>
      <c r="AA330" s="167" t="str">
        <f ca="1">IF(Table1[[#This Row],[TGL.PENSIUN (usia )]]&lt;&gt;0,TEXT(Table1[[#This Row],[TGL.PENSIUN (usia )]],"yyyy"),"")</f>
        <v>1988</v>
      </c>
      <c r="AB3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Row],[JABATAN]],tbl_refJabatan,9,FALSE),"yr","day")-CONVERT(DATEDIF(M330,tglAcuan,"y"),"yr","day"))),(NOW()+(CONVERT(VLOOKUP(Table1[[#This Row],[JABATAN]],tbl_refJabatan,9,FALSE),"yr","day")-CONVERT(DATEDIF(M330,NOW(),"y"),"yr","day")))),"tgl SK salah"),"")</f>
        <v>45349.098911689813</v>
      </c>
      <c r="AC330" s="167" t="str">
        <f ca="1">IF(Table1[[#This Row],[TGL. PENSIUN (jabatan )]]&lt;&gt;0,TEXT(Table1[[#This Row],[TGL. PENSIUN (jabatan )]],"yyyy"),"")</f>
        <v>2024</v>
      </c>
      <c r="AD3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331" spans="1:30" s="53" customFormat="1" ht="21.75" customHeight="1" x14ac:dyDescent="0.25">
      <c r="A331" s="57">
        <f t="shared" si="12"/>
        <v>326</v>
      </c>
      <c r="B331" s="55" t="s">
        <v>484</v>
      </c>
      <c r="C331" s="55" t="s">
        <v>675</v>
      </c>
      <c r="D331" s="97" t="s">
        <v>48</v>
      </c>
      <c r="E331" s="288" t="s">
        <v>138</v>
      </c>
      <c r="F331" s="57"/>
      <c r="G331" s="58"/>
      <c r="H331" s="117"/>
      <c r="I331" s="45"/>
      <c r="J331" s="76"/>
      <c r="K331" s="119"/>
      <c r="L331" s="120"/>
      <c r="M331" s="115">
        <v>43399</v>
      </c>
      <c r="N331" s="52" t="str">
        <f t="shared" ca="1" si="11"/>
        <v>tgl lahir salah/ null</v>
      </c>
      <c r="O3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Row],[JABATAN]],tbl_refJabatan,2,FALSE),"yr","day")-CONVERT(DATEDIF(H331,tglAcuan,"y"),"yr","day"))),(NOW()+(CONVERT(VLOOKUP(Table1[[#This Row],[JABATAN]],tbl_refJabatan,2,FALSE),"yr","day")-CONVERT(DATEDIF(H331,NOW(),"y"),"yr","day")))),"Usia Salah"),"")</f>
        <v>Usia Salah</v>
      </c>
      <c r="Q331" s="167" t="str">
        <f ca="1">IF(Table1[[#This Row],[TGL. PENSIUN (usia)]]&lt;&gt;0,TEXT(Table1[[#This Row],[TGL. PENSIUN (usia)]],"yyyy"),"")</f>
        <v>Usia Salah</v>
      </c>
      <c r="R331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Row],[JABATAN]],tbl_refJabatan,2,FALSE),"yr","day")-CONVERT(DATEDIF(H331,tglAcuan,"y"),"yr","day"))),(INT(CONVERT(VLOOKUP(Table1[[#This Row],[JABATAN]],tbl_refJabatan,2,FALSE),"yr","day")-CONVERT(DATEDIF(H331,NOW(),"y"),"yr","day")))),"")</f>
        <v/>
      </c>
      <c r="S33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Row],[JABATAN]],tbl_refJabatan,4,FALSE),"yr","day")-CONVERT(DATEDIF(H331,tglAcuan,"y"),"yr","day"))),(NOW()+(CONVERT(VLOOKUP(Table1[[#This Row],[JABATAN]],tbl_refJabatan,4,FALSE),"yr","day")-CONVERT(DATEDIF(H331,NOW(),"y"),"yr","day")))),"Usia Salah"),"")</f>
        <v>Usia Salah</v>
      </c>
      <c r="T331" s="167" t="str">
        <f ca="1">IF(Table1[[#This Row],[TGL. PENSIUN ( usia )]]&lt;&gt;0,TEXT(Table1[[#This Row],[TGL. PENSIUN ( usia )]],"yyyy"),"")</f>
        <v>Usia Salah</v>
      </c>
      <c r="U331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Row],[JABATAN]],tbl_refJabatan,4,FALSE),"yr","day")-CONVERT(DATEDIF(H331,tglAcuan,"y"),"yr","day"))),(INT(CONVERT(VLOOKUP(Table1[[#This Row],[JABATAN]],tbl_refJabatan,4,FALSE),"yr","day")-CONVERT(DATEDIF(H331,NOW(),"y"),"yr","day")))),"")</f>
        <v/>
      </c>
      <c r="V33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Row],[JABATAN]],tbl_refJabatan,6,FALSE),"yr","day")-CONVERT(DATEDIF(H331,tglAcuan,"y"),"yr","day"))),(NOW()+(CONVERT(VLOOKUP(Table1[[#This Row],[JABATAN]],tbl_refJabatan,6,FALSE),"yr","day")-CONVERT(DATEDIF(H331,NOW(),"y"),"yr","day")))),"Usia Salah"),"")</f>
        <v>Usia Salah</v>
      </c>
      <c r="W331" s="167" t="str">
        <f ca="1">IF(Table1[[#This Row],[TGL.PENSIUN (usia)]]&lt;&gt;0,TEXT(Table1[[#This Row],[TGL.PENSIUN (usia)]],"yyyy"),"")</f>
        <v>Usia Salah</v>
      </c>
      <c r="X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Row],[JABATAN]],tbl_refJabatan,7,FALSE),"yr","day")-CONVERT(DATEDIF(M331,tglAcuan,"y"),"yr","day"))),(NOW()+(CONVERT(VLOOKUP(Table1[[#This Row],[JABATAN]],tbl_refJabatan,7,FALSE),"yr","day")-CONVERT(DATEDIF(M331,NOW(),"y"),"yr","day")))),"tgl SK salah"),"")</f>
        <v>50827.848911689813</v>
      </c>
      <c r="Y331" s="167" t="str">
        <f ca="1">IF(Table1[[#This Row],[TGL. PENSIUN (jabatan)]]&lt;&gt;0,TEXT(Table1[[#This Row],[TGL. PENSIUN (jabatan)]],"yyyy"),"")</f>
        <v>2039</v>
      </c>
      <c r="Z33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Row],[JABATAN]],tbl_refJabatan,8,FALSE),"yr","day")-CONVERT(DATEDIF(H331,tglAcuan,"y"),"yr","day"))),(NOW()+(CONVERT(VLOOKUP(Table1[[#This Row],[JABATAN]],tbl_refJabatan,8,FALSE),"yr","day")-CONVERT(DATEDIF(H331,NOW(),"y"),"yr","day")))),"Usia Salah"),"")</f>
        <v>Usia Salah</v>
      </c>
      <c r="AA331" s="167" t="str">
        <f ca="1">IF(Table1[[#This Row],[TGL.PENSIUN (usia )]]&lt;&gt;0,TEXT(Table1[[#This Row],[TGL.PENSIUN (usia )]],"yyyy"),"")</f>
        <v>Usia Salah</v>
      </c>
      <c r="AB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Row],[JABATAN]],tbl_refJabatan,9,FALSE),"yr","day")-CONVERT(DATEDIF(M331,tglAcuan,"y"),"yr","day"))),(NOW()+(CONVERT(VLOOKUP(Table1[[#This Row],[JABATAN]],tbl_refJabatan,9,FALSE),"yr","day")-CONVERT(DATEDIF(M331,NOW(),"y"),"yr","day")))),"tgl SK salah"),"")</f>
        <v>50827.848911689813</v>
      </c>
      <c r="AC331" s="167" t="str">
        <f ca="1">IF(Table1[[#This Row],[TGL. PENSIUN (jabatan )]]&lt;&gt;0,TEXT(Table1[[#This Row],[TGL. PENSIUN (jabatan )]],"yyyy"),"")</f>
        <v>2039</v>
      </c>
      <c r="AD3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2" spans="1:30" s="53" customFormat="1" ht="21.75" customHeight="1" x14ac:dyDescent="0.25">
      <c r="A332" s="43">
        <f t="shared" si="12"/>
        <v>327</v>
      </c>
      <c r="B332" s="44" t="s">
        <v>484</v>
      </c>
      <c r="C332" s="44" t="s">
        <v>675</v>
      </c>
      <c r="D332" s="72" t="s">
        <v>52</v>
      </c>
      <c r="E332" s="287" t="s">
        <v>680</v>
      </c>
      <c r="F332" s="43" t="s">
        <v>41</v>
      </c>
      <c r="G332" s="46" t="s">
        <v>42</v>
      </c>
      <c r="H332" s="121" t="s">
        <v>681</v>
      </c>
      <c r="I332" s="45"/>
      <c r="J332" s="76"/>
      <c r="K332" s="116" t="s">
        <v>43</v>
      </c>
      <c r="L332" s="118" t="s">
        <v>682</v>
      </c>
      <c r="M332" s="115">
        <v>43579</v>
      </c>
      <c r="N332" s="52" t="str">
        <f t="shared" ca="1" si="11"/>
        <v>34 Tahun 0 Bulan 11 hari</v>
      </c>
      <c r="O3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 Hari </v>
      </c>
      <c r="P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Row],[JABATAN]],tbl_refJabatan,2,FALSE),"yr","day")-CONVERT(DATEDIF(H332,tglAcuan,"y"),"yr","day"))),(NOW()+(CONVERT(VLOOKUP(Table1[[#This Row],[JABATAN]],tbl_refJabatan,2,FALSE),"yr","day")-CONVERT(DATEDIF(H332,NOW(),"y"),"yr","day")))),"Usia Salah"),"")</f>
        <v>54845.598911689813</v>
      </c>
      <c r="Q332" s="167" t="str">
        <f ca="1">IF(Table1[[#This Row],[TGL. PENSIUN (usia)]]&lt;&gt;0,TEXT(Table1[[#This Row],[TGL. PENSIUN (usia)]],"yyyy"),"")</f>
        <v>2050</v>
      </c>
      <c r="R332" s="166">
        <f ca="1">IF(AND(Table1[[#This Row],[TGL. PENSIUN (usia)]]&lt;&gt;"",Table1[[#This Row],[TGL. PENSIUN (usia)]]&lt;&gt;"USIA SALAH"),IF(tglAcuan&lt;&gt;0,(INT(CONVERT(VLOOKUP(Table1[[#This Row],[JABATAN]],tbl_refJabatan,2,FALSE),"yr","day")-CONVERT(DATEDIF(H332,tglAcuan,"y"),"yr","day"))),(INT(CONVERT(VLOOKUP(Table1[[#This Row],[JABATAN]],tbl_refJabatan,2,FALSE),"yr","day")-CONVERT(DATEDIF(H332,NOW(),"y"),"yr","day")))),"")</f>
        <v>9496</v>
      </c>
      <c r="S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Row],[JABATAN]],tbl_refJabatan,4,FALSE),"yr","day")-CONVERT(DATEDIF(H332,tglAcuan,"y"),"yr","day"))),(NOW()+(CONVERT(VLOOKUP(Table1[[#This Row],[JABATAN]],tbl_refJabatan,4,FALSE),"yr","day")-CONVERT(DATEDIF(H332,NOW(),"y"),"yr","day")))),"Usia Salah"),"")</f>
        <v>54845.598911689813</v>
      </c>
      <c r="T332" s="167" t="str">
        <f ca="1">IF(Table1[[#This Row],[TGL. PENSIUN ( usia )]]&lt;&gt;0,TEXT(Table1[[#This Row],[TGL. PENSIUN ( usia )]],"yyyy"),"")</f>
        <v>2050</v>
      </c>
      <c r="U332" s="166">
        <f ca="1">IF(AND(Table1[[#This Row],[TGL. PENSIUN (usia)]]&lt;&gt;"",Table1[[#This Row],[TGL. PENSIUN (usia)]]&lt;&gt;"USIA SALAH"),IF(tglAcuan&lt;&gt;0,(INT(CONVERT(VLOOKUP(Table1[[#This Row],[JABATAN]],tbl_refJabatan,4,FALSE),"yr","day")-CONVERT(DATEDIF(H332,tglAcuan,"y"),"yr","day"))),(INT(CONVERT(VLOOKUP(Table1[[#This Row],[JABATAN]],tbl_refJabatan,4,FALSE),"yr","day")-CONVERT(DATEDIF(H332,NOW(),"y"),"yr","day")))),"")</f>
        <v>9496</v>
      </c>
      <c r="V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Row],[JABATAN]],tbl_refJabatan,6,FALSE),"yr","day")-CONVERT(DATEDIF(H332,tglAcuan,"y"),"yr","day"))),(NOW()+(CONVERT(VLOOKUP(Table1[[#This Row],[JABATAN]],tbl_refJabatan,6,FALSE),"yr","day")-CONVERT(DATEDIF(H332,NOW(),"y"),"yr","day")))),"Usia Salah"),"")</f>
        <v>53384.598911689813</v>
      </c>
      <c r="W332" s="167" t="str">
        <f ca="1">IF(Table1[[#This Row],[TGL.PENSIUN (usia)]]&lt;&gt;0,TEXT(Table1[[#This Row],[TGL.PENSIUN (usia)]],"yyyy"),"")</f>
        <v>2046</v>
      </c>
      <c r="X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Row],[JABATAN]],tbl_refJabatan,7,FALSE),"yr","day")-CONVERT(DATEDIF(M332,tglAcuan,"y"),"yr","day"))),(NOW()+(CONVERT(VLOOKUP(Table1[[#This Row],[JABATAN]],tbl_refJabatan,7,FALSE),"yr","day")-CONVERT(DATEDIF(M332,NOW(),"y"),"yr","day")))),"tgl SK salah"),"")</f>
        <v>51193.098911689813</v>
      </c>
      <c r="Y332" s="167" t="str">
        <f ca="1">IF(Table1[[#This Row],[TGL. PENSIUN (jabatan)]]&lt;&gt;0,TEXT(Table1[[#This Row],[TGL. PENSIUN (jabatan)]],"yyyy"),"")</f>
        <v>2040</v>
      </c>
      <c r="Z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Row],[JABATAN]],tbl_refJabatan,8,FALSE),"yr","day")-CONVERT(DATEDIF(H332,tglAcuan,"y"),"yr","day"))),(NOW()+(CONVERT(VLOOKUP(Table1[[#This Row],[JABATAN]],tbl_refJabatan,8,FALSE),"yr","day")-CONVERT(DATEDIF(H332,NOW(),"y"),"yr","day")))),"Usia Salah"),"")</f>
        <v>53384.598911689813</v>
      </c>
      <c r="AA332" s="167" t="str">
        <f ca="1">IF(Table1[[#This Row],[TGL.PENSIUN (usia )]]&lt;&gt;0,TEXT(Table1[[#This Row],[TGL.PENSIUN (usia )]],"yyyy"),"")</f>
        <v>2046</v>
      </c>
      <c r="AB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Row],[JABATAN]],tbl_refJabatan,9,FALSE),"yr","day")-CONVERT(DATEDIF(M332,tglAcuan,"y"),"yr","day"))),(NOW()+(CONVERT(VLOOKUP(Table1[[#This Row],[JABATAN]],tbl_refJabatan,9,FALSE),"yr","day")-CONVERT(DATEDIF(M332,NOW(),"y"),"yr","day")))),"tgl SK salah"),"")</f>
        <v>51193.098911689813</v>
      </c>
      <c r="AC332" s="167" t="str">
        <f ca="1">IF(Table1[[#This Row],[TGL. PENSIUN (jabatan )]]&lt;&gt;0,TEXT(Table1[[#This Row],[TGL. PENSIUN (jabatan )]],"yyyy"),"")</f>
        <v>2040</v>
      </c>
      <c r="AD3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3" spans="1:30" s="53" customFormat="1" ht="21.75" customHeight="1" x14ac:dyDescent="0.25">
      <c r="A333" s="43">
        <f t="shared" si="12"/>
        <v>328</v>
      </c>
      <c r="B333" s="44" t="s">
        <v>484</v>
      </c>
      <c r="C333" s="44" t="s">
        <v>675</v>
      </c>
      <c r="D333" s="72" t="s">
        <v>54</v>
      </c>
      <c r="E333" s="287" t="s">
        <v>683</v>
      </c>
      <c r="F333" s="43" t="s">
        <v>41</v>
      </c>
      <c r="G333" s="46" t="s">
        <v>42</v>
      </c>
      <c r="H333" s="122">
        <v>33792</v>
      </c>
      <c r="I333" s="45"/>
      <c r="J333" s="76"/>
      <c r="K333" s="116" t="s">
        <v>56</v>
      </c>
      <c r="L333" s="118" t="s">
        <v>684</v>
      </c>
      <c r="M333" s="115">
        <v>43399</v>
      </c>
      <c r="N333" s="52" t="str">
        <f t="shared" ca="1" si="11"/>
        <v>31 Tahun 7 Bulan 20 hari</v>
      </c>
      <c r="O3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Row],[JABATAN]],tbl_refJabatan,2,FALSE),"yr","day")-CONVERT(DATEDIF(H333,tglAcuan,"y"),"yr","day"))),(NOW()+(CONVERT(VLOOKUP(Table1[[#This Row],[JABATAN]],tbl_refJabatan,2,FALSE),"yr","day")-CONVERT(DATEDIF(H333,NOW(),"y"),"yr","day")))),"Usia Salah"),"")</f>
        <v>55941.348911689813</v>
      </c>
      <c r="Q333" s="167" t="str">
        <f ca="1">IF(Table1[[#This Row],[TGL. PENSIUN (usia)]]&lt;&gt;0,TEXT(Table1[[#This Row],[TGL. PENSIUN (usia)]],"yyyy"),"")</f>
        <v>2053</v>
      </c>
      <c r="R333" s="166">
        <f ca="1">IF(AND(Table1[[#This Row],[TGL. PENSIUN (usia)]]&lt;&gt;"",Table1[[#This Row],[TGL. PENSIUN (usia)]]&lt;&gt;"USIA SALAH"),IF(tglAcuan&lt;&gt;0,(INT(CONVERT(VLOOKUP(Table1[[#This Row],[JABATAN]],tbl_refJabatan,2,FALSE),"yr","day")-CONVERT(DATEDIF(H333,tglAcuan,"y"),"yr","day"))),(INT(CONVERT(VLOOKUP(Table1[[#This Row],[JABATAN]],tbl_refJabatan,2,FALSE),"yr","day")-CONVERT(DATEDIF(H333,NOW(),"y"),"yr","day")))),"")</f>
        <v>10592</v>
      </c>
      <c r="S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Row],[JABATAN]],tbl_refJabatan,4,FALSE),"yr","day")-CONVERT(DATEDIF(H333,tglAcuan,"y"),"yr","day"))),(NOW()+(CONVERT(VLOOKUP(Table1[[#This Row],[JABATAN]],tbl_refJabatan,4,FALSE),"yr","day")-CONVERT(DATEDIF(H333,NOW(),"y"),"yr","day")))),"Usia Salah"),"")</f>
        <v>55941.348911689813</v>
      </c>
      <c r="T333" s="167" t="str">
        <f ca="1">IF(Table1[[#This Row],[TGL. PENSIUN ( usia )]]&lt;&gt;0,TEXT(Table1[[#This Row],[TGL. PENSIUN ( usia )]],"yyyy"),"")</f>
        <v>2053</v>
      </c>
      <c r="U333" s="166">
        <f ca="1">IF(AND(Table1[[#This Row],[TGL. PENSIUN (usia)]]&lt;&gt;"",Table1[[#This Row],[TGL. PENSIUN (usia)]]&lt;&gt;"USIA SALAH"),IF(tglAcuan&lt;&gt;0,(INT(CONVERT(VLOOKUP(Table1[[#This Row],[JABATAN]],tbl_refJabatan,4,FALSE),"yr","day")-CONVERT(DATEDIF(H333,tglAcuan,"y"),"yr","day"))),(INT(CONVERT(VLOOKUP(Table1[[#This Row],[JABATAN]],tbl_refJabatan,4,FALSE),"yr","day")-CONVERT(DATEDIF(H333,NOW(),"y"),"yr","day")))),"")</f>
        <v>10592</v>
      </c>
      <c r="V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Row],[JABATAN]],tbl_refJabatan,6,FALSE),"yr","day")-CONVERT(DATEDIF(H333,tglAcuan,"y"),"yr","day"))),(NOW()+(CONVERT(VLOOKUP(Table1[[#This Row],[JABATAN]],tbl_refJabatan,6,FALSE),"yr","day")-CONVERT(DATEDIF(H333,NOW(),"y"),"yr","day")))),"Usia Salah"),"")</f>
        <v>54480.348911689813</v>
      </c>
      <c r="W333" s="167" t="str">
        <f ca="1">IF(Table1[[#This Row],[TGL.PENSIUN (usia)]]&lt;&gt;0,TEXT(Table1[[#This Row],[TGL.PENSIUN (usia)]],"yyyy"),"")</f>
        <v>2049</v>
      </c>
      <c r="X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Row],[JABATAN]],tbl_refJabatan,7,FALSE),"yr","day")-CONVERT(DATEDIF(M333,tglAcuan,"y"),"yr","day"))),(NOW()+(CONVERT(VLOOKUP(Table1[[#This Row],[JABATAN]],tbl_refJabatan,7,FALSE),"yr","day")-CONVERT(DATEDIF(M333,NOW(),"y"),"yr","day")))),"tgl SK salah"),"")</f>
        <v>50827.848911689813</v>
      </c>
      <c r="Y333" s="167" t="str">
        <f ca="1">IF(Table1[[#This Row],[TGL. PENSIUN (jabatan)]]&lt;&gt;0,TEXT(Table1[[#This Row],[TGL. PENSIUN (jabatan)]],"yyyy"),"")</f>
        <v>2039</v>
      </c>
      <c r="Z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Row],[JABATAN]],tbl_refJabatan,8,FALSE),"yr","day")-CONVERT(DATEDIF(H333,tglAcuan,"y"),"yr","day"))),(NOW()+(CONVERT(VLOOKUP(Table1[[#This Row],[JABATAN]],tbl_refJabatan,8,FALSE),"yr","day")-CONVERT(DATEDIF(H333,NOW(),"y"),"yr","day")))),"Usia Salah"),"")</f>
        <v>54480.348911689813</v>
      </c>
      <c r="AA333" s="167" t="str">
        <f ca="1">IF(Table1[[#This Row],[TGL.PENSIUN (usia )]]&lt;&gt;0,TEXT(Table1[[#This Row],[TGL.PENSIUN (usia )]],"yyyy"),"")</f>
        <v>2049</v>
      </c>
      <c r="AB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Row],[JABATAN]],tbl_refJabatan,9,FALSE),"yr","day")-CONVERT(DATEDIF(M333,tglAcuan,"y"),"yr","day"))),(NOW()+(CONVERT(VLOOKUP(Table1[[#This Row],[JABATAN]],tbl_refJabatan,9,FALSE),"yr","day")-CONVERT(DATEDIF(M333,NOW(),"y"),"yr","day")))),"tgl SK salah"),"")</f>
        <v>50827.848911689813</v>
      </c>
      <c r="AC333" s="167" t="str">
        <f ca="1">IF(Table1[[#This Row],[TGL. PENSIUN (jabatan )]]&lt;&gt;0,TEXT(Table1[[#This Row],[TGL. PENSIUN (jabatan )]],"yyyy"),"")</f>
        <v>2039</v>
      </c>
      <c r="AD3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4" spans="1:30" s="53" customFormat="1" ht="21.75" customHeight="1" x14ac:dyDescent="0.25">
      <c r="A334" s="43">
        <f t="shared" si="12"/>
        <v>329</v>
      </c>
      <c r="B334" s="44" t="s">
        <v>484</v>
      </c>
      <c r="C334" s="44" t="s">
        <v>675</v>
      </c>
      <c r="D334" s="72" t="s">
        <v>57</v>
      </c>
      <c r="E334" s="287" t="s">
        <v>685</v>
      </c>
      <c r="F334" s="43" t="s">
        <v>50</v>
      </c>
      <c r="G334" s="46" t="s">
        <v>42</v>
      </c>
      <c r="H334" s="47">
        <v>25888</v>
      </c>
      <c r="I334" s="45"/>
      <c r="J334" s="76"/>
      <c r="K334" s="116" t="s">
        <v>43</v>
      </c>
      <c r="L334" s="118" t="s">
        <v>684</v>
      </c>
      <c r="M334" s="115">
        <v>43399</v>
      </c>
      <c r="N334" s="52" t="str">
        <f t="shared" ca="1" si="11"/>
        <v>53 Tahun 3 Bulan 11 hari</v>
      </c>
      <c r="O3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Row],[JABATAN]],tbl_refJabatan,2,FALSE),"yr","day")-CONVERT(DATEDIF(H334,tglAcuan,"y"),"yr","day"))),(NOW()+(CONVERT(VLOOKUP(Table1[[#This Row],[JABATAN]],tbl_refJabatan,2,FALSE),"yr","day")-CONVERT(DATEDIF(H334,NOW(),"y"),"yr","day")))),"Usia Salah"),"")</f>
        <v>47905.848911689813</v>
      </c>
      <c r="Q334" s="167" t="str">
        <f ca="1">IF(Table1[[#This Row],[TGL. PENSIUN (usia)]]&lt;&gt;0,TEXT(Table1[[#This Row],[TGL. PENSIUN (usia)]],"yyyy"),"")</f>
        <v>2031</v>
      </c>
      <c r="R334" s="166">
        <f ca="1">IF(AND(Table1[[#This Row],[TGL. PENSIUN (usia)]]&lt;&gt;"",Table1[[#This Row],[TGL. PENSIUN (usia)]]&lt;&gt;"USIA SALAH"),IF(tglAcuan&lt;&gt;0,(INT(CONVERT(VLOOKUP(Table1[[#This Row],[JABATAN]],tbl_refJabatan,2,FALSE),"yr","day")-CONVERT(DATEDIF(H334,tglAcuan,"y"),"yr","day"))),(INT(CONVERT(VLOOKUP(Table1[[#This Row],[JABATAN]],tbl_refJabatan,2,FALSE),"yr","day")-CONVERT(DATEDIF(H334,NOW(),"y"),"yr","day")))),"")</f>
        <v>2556</v>
      </c>
      <c r="S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Row],[JABATAN]],tbl_refJabatan,4,FALSE),"yr","day")-CONVERT(DATEDIF(H334,tglAcuan,"y"),"yr","day"))),(NOW()+(CONVERT(VLOOKUP(Table1[[#This Row],[JABATAN]],tbl_refJabatan,4,FALSE),"yr","day")-CONVERT(DATEDIF(H334,NOW(),"y"),"yr","day")))),"Usia Salah"),"")</f>
        <v>47905.848911689813</v>
      </c>
      <c r="T334" s="167" t="str">
        <f ca="1">IF(Table1[[#This Row],[TGL. PENSIUN ( usia )]]&lt;&gt;0,TEXT(Table1[[#This Row],[TGL. PENSIUN ( usia )]],"yyyy"),"")</f>
        <v>2031</v>
      </c>
      <c r="U334" s="166">
        <f ca="1">IF(AND(Table1[[#This Row],[TGL. PENSIUN (usia)]]&lt;&gt;"",Table1[[#This Row],[TGL. PENSIUN (usia)]]&lt;&gt;"USIA SALAH"),IF(tglAcuan&lt;&gt;0,(INT(CONVERT(VLOOKUP(Table1[[#This Row],[JABATAN]],tbl_refJabatan,4,FALSE),"yr","day")-CONVERT(DATEDIF(H334,tglAcuan,"y"),"yr","day"))),(INT(CONVERT(VLOOKUP(Table1[[#This Row],[JABATAN]],tbl_refJabatan,4,FALSE),"yr","day")-CONVERT(DATEDIF(H334,NOW(),"y"),"yr","day")))),"")</f>
        <v>2556</v>
      </c>
      <c r="V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Row],[JABATAN]],tbl_refJabatan,6,FALSE),"yr","day")-CONVERT(DATEDIF(H334,tglAcuan,"y"),"yr","day"))),(NOW()+(CONVERT(VLOOKUP(Table1[[#This Row],[JABATAN]],tbl_refJabatan,6,FALSE),"yr","day")-CONVERT(DATEDIF(H334,NOW(),"y"),"yr","day")))),"Usia Salah"),"")</f>
        <v>46444.848911689813</v>
      </c>
      <c r="W334" s="167" t="str">
        <f ca="1">IF(Table1[[#This Row],[TGL.PENSIUN (usia)]]&lt;&gt;0,TEXT(Table1[[#This Row],[TGL.PENSIUN (usia)]],"yyyy"),"")</f>
        <v>2027</v>
      </c>
      <c r="X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Row],[JABATAN]],tbl_refJabatan,7,FALSE),"yr","day")-CONVERT(DATEDIF(M334,tglAcuan,"y"),"yr","day"))),(NOW()+(CONVERT(VLOOKUP(Table1[[#This Row],[JABATAN]],tbl_refJabatan,7,FALSE),"yr","day")-CONVERT(DATEDIF(M334,NOW(),"y"),"yr","day")))),"tgl SK salah"),"")</f>
        <v>50827.848911689813</v>
      </c>
      <c r="Y334" s="167" t="str">
        <f ca="1">IF(Table1[[#This Row],[TGL. PENSIUN (jabatan)]]&lt;&gt;0,TEXT(Table1[[#This Row],[TGL. PENSIUN (jabatan)]],"yyyy"),"")</f>
        <v>2039</v>
      </c>
      <c r="Z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Row],[JABATAN]],tbl_refJabatan,8,FALSE),"yr","day")-CONVERT(DATEDIF(H334,tglAcuan,"y"),"yr","day"))),(NOW()+(CONVERT(VLOOKUP(Table1[[#This Row],[JABATAN]],tbl_refJabatan,8,FALSE),"yr","day")-CONVERT(DATEDIF(H334,NOW(),"y"),"yr","day")))),"Usia Salah"),"")</f>
        <v>46444.848911689813</v>
      </c>
      <c r="AA334" s="167" t="str">
        <f ca="1">IF(Table1[[#This Row],[TGL.PENSIUN (usia )]]&lt;&gt;0,TEXT(Table1[[#This Row],[TGL.PENSIUN (usia )]],"yyyy"),"")</f>
        <v>2027</v>
      </c>
      <c r="AB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Row],[JABATAN]],tbl_refJabatan,9,FALSE),"yr","day")-CONVERT(DATEDIF(M334,tglAcuan,"y"),"yr","day"))),(NOW()+(CONVERT(VLOOKUP(Table1[[#This Row],[JABATAN]],tbl_refJabatan,9,FALSE),"yr","day")-CONVERT(DATEDIF(M334,NOW(),"y"),"yr","day")))),"tgl SK salah"),"")</f>
        <v>50827.848911689813</v>
      </c>
      <c r="AC334" s="167" t="str">
        <f ca="1">IF(Table1[[#This Row],[TGL. PENSIUN (jabatan )]]&lt;&gt;0,TEXT(Table1[[#This Row],[TGL. PENSIUN (jabatan )]],"yyyy"),"")</f>
        <v>2039</v>
      </c>
      <c r="AD3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5" spans="1:30" s="53" customFormat="1" ht="21.75" customHeight="1" x14ac:dyDescent="0.25">
      <c r="A335" s="43">
        <f t="shared" si="12"/>
        <v>330</v>
      </c>
      <c r="B335" s="44" t="s">
        <v>484</v>
      </c>
      <c r="C335" s="44" t="s">
        <v>675</v>
      </c>
      <c r="D335" s="72" t="s">
        <v>59</v>
      </c>
      <c r="E335" s="287"/>
      <c r="F335" s="43"/>
      <c r="G335" s="46"/>
      <c r="H335" s="47"/>
      <c r="I335" s="45"/>
      <c r="J335" s="76"/>
      <c r="K335" s="116"/>
      <c r="L335" s="118"/>
      <c r="M335" s="115">
        <v>43399</v>
      </c>
      <c r="N335" s="52" t="str">
        <f t="shared" ca="1" si="11"/>
        <v>tgl lahir salah/ null</v>
      </c>
      <c r="O3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Row],[JABATAN]],tbl_refJabatan,2,FALSE),"yr","day")-CONVERT(DATEDIF(H335,tglAcuan,"y"),"yr","day"))),(NOW()+(CONVERT(VLOOKUP(Table1[[#This Row],[JABATAN]],tbl_refJabatan,2,FALSE),"yr","day")-CONVERT(DATEDIF(H335,NOW(),"y"),"yr","day")))),"Usia Salah"),"")</f>
        <v>Usia Salah</v>
      </c>
      <c r="Q335" s="167" t="str">
        <f ca="1">IF(Table1[[#This Row],[TGL. PENSIUN (usia)]]&lt;&gt;0,TEXT(Table1[[#This Row],[TGL. PENSIUN (usia)]],"yyyy"),"")</f>
        <v>Usia Salah</v>
      </c>
      <c r="R33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Row],[JABATAN]],tbl_refJabatan,2,FALSE),"yr","day")-CONVERT(DATEDIF(H335,tglAcuan,"y"),"yr","day"))),(INT(CONVERT(VLOOKUP(Table1[[#This Row],[JABATAN]],tbl_refJabatan,2,FALSE),"yr","day")-CONVERT(DATEDIF(H335,NOW(),"y"),"yr","day")))),"")</f>
        <v/>
      </c>
      <c r="S3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Row],[JABATAN]],tbl_refJabatan,4,FALSE),"yr","day")-CONVERT(DATEDIF(H335,tglAcuan,"y"),"yr","day"))),(NOW()+(CONVERT(VLOOKUP(Table1[[#This Row],[JABATAN]],tbl_refJabatan,4,FALSE),"yr","day")-CONVERT(DATEDIF(H335,NOW(),"y"),"yr","day")))),"Usia Salah"),"")</f>
        <v>Usia Salah</v>
      </c>
      <c r="T335" s="167" t="str">
        <f ca="1">IF(Table1[[#This Row],[TGL. PENSIUN ( usia )]]&lt;&gt;0,TEXT(Table1[[#This Row],[TGL. PENSIUN ( usia )]],"yyyy"),"")</f>
        <v>Usia Salah</v>
      </c>
      <c r="U33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Row],[JABATAN]],tbl_refJabatan,4,FALSE),"yr","day")-CONVERT(DATEDIF(H335,tglAcuan,"y"),"yr","day"))),(INT(CONVERT(VLOOKUP(Table1[[#This Row],[JABATAN]],tbl_refJabatan,4,FALSE),"yr","day")-CONVERT(DATEDIF(H335,NOW(),"y"),"yr","day")))),"")</f>
        <v/>
      </c>
      <c r="V3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Row],[JABATAN]],tbl_refJabatan,6,FALSE),"yr","day")-CONVERT(DATEDIF(H335,tglAcuan,"y"),"yr","day"))),(NOW()+(CONVERT(VLOOKUP(Table1[[#This Row],[JABATAN]],tbl_refJabatan,6,FALSE),"yr","day")-CONVERT(DATEDIF(H335,NOW(),"y"),"yr","day")))),"Usia Salah"),"")</f>
        <v>Usia Salah</v>
      </c>
      <c r="W335" s="167" t="str">
        <f ca="1">IF(Table1[[#This Row],[TGL.PENSIUN (usia)]]&lt;&gt;0,TEXT(Table1[[#This Row],[TGL.PENSIUN (usia)]],"yyyy"),"")</f>
        <v>Usia Salah</v>
      </c>
      <c r="X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Row],[JABATAN]],tbl_refJabatan,7,FALSE),"yr","day")-CONVERT(DATEDIF(M335,tglAcuan,"y"),"yr","day"))),(NOW()+(CONVERT(VLOOKUP(Table1[[#This Row],[JABATAN]],tbl_refJabatan,7,FALSE),"yr","day")-CONVERT(DATEDIF(M335,NOW(),"y"),"yr","day")))),"tgl SK salah"),"")</f>
        <v>50827.848911689813</v>
      </c>
      <c r="Y335" s="167" t="str">
        <f ca="1">IF(Table1[[#This Row],[TGL. PENSIUN (jabatan)]]&lt;&gt;0,TEXT(Table1[[#This Row],[TGL. PENSIUN (jabatan)]],"yyyy"),"")</f>
        <v>2039</v>
      </c>
      <c r="Z3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Row],[JABATAN]],tbl_refJabatan,8,FALSE),"yr","day")-CONVERT(DATEDIF(H335,tglAcuan,"y"),"yr","day"))),(NOW()+(CONVERT(VLOOKUP(Table1[[#This Row],[JABATAN]],tbl_refJabatan,8,FALSE),"yr","day")-CONVERT(DATEDIF(H335,NOW(),"y"),"yr","day")))),"Usia Salah"),"")</f>
        <v>Usia Salah</v>
      </c>
      <c r="AA335" s="167" t="str">
        <f ca="1">IF(Table1[[#This Row],[TGL.PENSIUN (usia )]]&lt;&gt;0,TEXT(Table1[[#This Row],[TGL.PENSIUN (usia )]],"yyyy"),"")</f>
        <v>Usia Salah</v>
      </c>
      <c r="AB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Row],[JABATAN]],tbl_refJabatan,9,FALSE),"yr","day")-CONVERT(DATEDIF(M335,tglAcuan,"y"),"yr","day"))),(NOW()+(CONVERT(VLOOKUP(Table1[[#This Row],[JABATAN]],tbl_refJabatan,9,FALSE),"yr","day")-CONVERT(DATEDIF(M335,NOW(),"y"),"yr","day")))),"tgl SK salah"),"")</f>
        <v>50827.848911689813</v>
      </c>
      <c r="AC335" s="167" t="str">
        <f ca="1">IF(Table1[[#This Row],[TGL. PENSIUN (jabatan )]]&lt;&gt;0,TEXT(Table1[[#This Row],[TGL. PENSIUN (jabatan )]],"yyyy"),"")</f>
        <v>2039</v>
      </c>
      <c r="AD3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6" spans="1:30" s="53" customFormat="1" ht="21.75" customHeight="1" x14ac:dyDescent="0.25">
      <c r="A336" s="43">
        <f t="shared" si="12"/>
        <v>331</v>
      </c>
      <c r="B336" s="44" t="s">
        <v>484</v>
      </c>
      <c r="C336" s="44" t="s">
        <v>675</v>
      </c>
      <c r="D336" s="72" t="s">
        <v>61</v>
      </c>
      <c r="E336" s="287" t="s">
        <v>686</v>
      </c>
      <c r="F336" s="43" t="s">
        <v>50</v>
      </c>
      <c r="G336" s="46" t="s">
        <v>687</v>
      </c>
      <c r="H336" s="122">
        <v>29895</v>
      </c>
      <c r="I336" s="45"/>
      <c r="J336" s="76"/>
      <c r="K336" s="118" t="s">
        <v>688</v>
      </c>
      <c r="L336" s="118" t="s">
        <v>684</v>
      </c>
      <c r="M336" s="115">
        <v>43399</v>
      </c>
      <c r="N336" s="52" t="str">
        <f t="shared" ca="1" si="11"/>
        <v>42 Tahun 3 Bulan 22 hari</v>
      </c>
      <c r="O3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Row],[JABATAN]],tbl_refJabatan,2,FALSE),"yr","day")-CONVERT(DATEDIF(H336,tglAcuan,"y"),"yr","day"))),(NOW()+(CONVERT(VLOOKUP(Table1[[#This Row],[JABATAN]],tbl_refJabatan,2,FALSE),"yr","day")-CONVERT(DATEDIF(H336,NOW(),"y"),"yr","day")))),"Usia Salah"),"")</f>
        <v>51923.598911689813</v>
      </c>
      <c r="Q336" s="167" t="str">
        <f ca="1">IF(Table1[[#This Row],[TGL. PENSIUN (usia)]]&lt;&gt;0,TEXT(Table1[[#This Row],[TGL. PENSIUN (usia)]],"yyyy"),"")</f>
        <v>2042</v>
      </c>
      <c r="R336" s="166">
        <f ca="1">IF(AND(Table1[[#This Row],[TGL. PENSIUN (usia)]]&lt;&gt;"",Table1[[#This Row],[TGL. PENSIUN (usia)]]&lt;&gt;"USIA SALAH"),IF(tglAcuan&lt;&gt;0,(INT(CONVERT(VLOOKUP(Table1[[#This Row],[JABATAN]],tbl_refJabatan,2,FALSE),"yr","day")-CONVERT(DATEDIF(H336,tglAcuan,"y"),"yr","day"))),(INT(CONVERT(VLOOKUP(Table1[[#This Row],[JABATAN]],tbl_refJabatan,2,FALSE),"yr","day")-CONVERT(DATEDIF(H336,NOW(),"y"),"yr","day")))),"")</f>
        <v>6574</v>
      </c>
      <c r="S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Row],[JABATAN]],tbl_refJabatan,4,FALSE),"yr","day")-CONVERT(DATEDIF(H336,tglAcuan,"y"),"yr","day"))),(NOW()+(CONVERT(VLOOKUP(Table1[[#This Row],[JABATAN]],tbl_refJabatan,4,FALSE),"yr","day")-CONVERT(DATEDIF(H336,NOW(),"y"),"yr","day")))),"Usia Salah"),"")</f>
        <v>51923.598911689813</v>
      </c>
      <c r="T336" s="167" t="str">
        <f ca="1">IF(Table1[[#This Row],[TGL. PENSIUN ( usia )]]&lt;&gt;0,TEXT(Table1[[#This Row],[TGL. PENSIUN ( usia )]],"yyyy"),"")</f>
        <v>2042</v>
      </c>
      <c r="U336" s="166">
        <f ca="1">IF(AND(Table1[[#This Row],[TGL. PENSIUN (usia)]]&lt;&gt;"",Table1[[#This Row],[TGL. PENSIUN (usia)]]&lt;&gt;"USIA SALAH"),IF(tglAcuan&lt;&gt;0,(INT(CONVERT(VLOOKUP(Table1[[#This Row],[JABATAN]],tbl_refJabatan,4,FALSE),"yr","day")-CONVERT(DATEDIF(H336,tglAcuan,"y"),"yr","day"))),(INT(CONVERT(VLOOKUP(Table1[[#This Row],[JABATAN]],tbl_refJabatan,4,FALSE),"yr","day")-CONVERT(DATEDIF(H336,NOW(),"y"),"yr","day")))),"")</f>
        <v>6574</v>
      </c>
      <c r="V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Row],[JABATAN]],tbl_refJabatan,6,FALSE),"yr","day")-CONVERT(DATEDIF(H336,tglAcuan,"y"),"yr","day"))),(NOW()+(CONVERT(VLOOKUP(Table1[[#This Row],[JABATAN]],tbl_refJabatan,6,FALSE),"yr","day")-CONVERT(DATEDIF(H336,NOW(),"y"),"yr","day")))),"Usia Salah"),"")</f>
        <v>50462.598911689813</v>
      </c>
      <c r="W336" s="167" t="str">
        <f ca="1">IF(Table1[[#This Row],[TGL.PENSIUN (usia)]]&lt;&gt;0,TEXT(Table1[[#This Row],[TGL.PENSIUN (usia)]],"yyyy"),"")</f>
        <v>2038</v>
      </c>
      <c r="X3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Row],[JABATAN]],tbl_refJabatan,7,FALSE),"yr","day")-CONVERT(DATEDIF(M336,tglAcuan,"y"),"yr","day"))),(NOW()+(CONVERT(VLOOKUP(Table1[[#This Row],[JABATAN]],tbl_refJabatan,7,FALSE),"yr","day")-CONVERT(DATEDIF(M336,NOW(),"y"),"yr","day")))),"tgl SK salah"),"")</f>
        <v>50827.848911689813</v>
      </c>
      <c r="Y336" s="167" t="str">
        <f ca="1">IF(Table1[[#This Row],[TGL. PENSIUN (jabatan)]]&lt;&gt;0,TEXT(Table1[[#This Row],[TGL. PENSIUN (jabatan)]],"yyyy"),"")</f>
        <v>2039</v>
      </c>
      <c r="Z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Row],[JABATAN]],tbl_refJabatan,8,FALSE),"yr","day")-CONVERT(DATEDIF(H336,tglAcuan,"y"),"yr","day"))),(NOW()+(CONVERT(VLOOKUP(Table1[[#This Row],[JABATAN]],tbl_refJabatan,8,FALSE),"yr","day")-CONVERT(DATEDIF(H336,NOW(),"y"),"yr","day")))),"Usia Salah"),"")</f>
        <v>50462.598911689813</v>
      </c>
      <c r="AA336" s="167" t="str">
        <f ca="1">IF(Table1[[#This Row],[TGL.PENSIUN (usia )]]&lt;&gt;0,TEXT(Table1[[#This Row],[TGL.PENSIUN (usia )]],"yyyy"),"")</f>
        <v>2038</v>
      </c>
      <c r="AB3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Row],[JABATAN]],tbl_refJabatan,9,FALSE),"yr","day")-CONVERT(DATEDIF(M336,tglAcuan,"y"),"yr","day"))),(NOW()+(CONVERT(VLOOKUP(Table1[[#This Row],[JABATAN]],tbl_refJabatan,9,FALSE),"yr","day")-CONVERT(DATEDIF(M336,NOW(),"y"),"yr","day")))),"tgl SK salah"),"")</f>
        <v>50827.848911689813</v>
      </c>
      <c r="AC336" s="167" t="str">
        <f ca="1">IF(Table1[[#This Row],[TGL. PENSIUN (jabatan )]]&lt;&gt;0,TEXT(Table1[[#This Row],[TGL. PENSIUN (jabatan )]],"yyyy"),"")</f>
        <v>2039</v>
      </c>
      <c r="AD3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7" spans="1:30" s="53" customFormat="1" ht="21.75" customHeight="1" x14ac:dyDescent="0.25">
      <c r="A337" s="43">
        <f t="shared" si="12"/>
        <v>332</v>
      </c>
      <c r="B337" s="44" t="s">
        <v>484</v>
      </c>
      <c r="C337" s="44" t="s">
        <v>675</v>
      </c>
      <c r="D337" s="45" t="s">
        <v>63</v>
      </c>
      <c r="E337" s="287" t="s">
        <v>689</v>
      </c>
      <c r="F337" s="43" t="s">
        <v>41</v>
      </c>
      <c r="G337" s="46" t="s">
        <v>42</v>
      </c>
      <c r="H337" s="122">
        <v>30465</v>
      </c>
      <c r="I337" s="45"/>
      <c r="J337" s="76"/>
      <c r="K337" s="123" t="s">
        <v>43</v>
      </c>
      <c r="L337" s="118" t="s">
        <v>684</v>
      </c>
      <c r="M337" s="115">
        <v>43399</v>
      </c>
      <c r="N337" s="52" t="str">
        <f t="shared" ca="1" si="11"/>
        <v>40 Tahun 8 Bulan 29 hari</v>
      </c>
      <c r="O3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Row],[JABATAN]],tbl_refJabatan,2,FALSE),"yr","day")-CONVERT(DATEDIF(H337,tglAcuan,"y"),"yr","day"))),(NOW()+(CONVERT(VLOOKUP(Table1[[#This Row],[JABATAN]],tbl_refJabatan,2,FALSE),"yr","day")-CONVERT(DATEDIF(H337,NOW(),"y"),"yr","day")))),"Usia Salah"),"")</f>
        <v>52654.098911689813</v>
      </c>
      <c r="Q337" s="167" t="str">
        <f ca="1">IF(Table1[[#This Row],[TGL. PENSIUN (usia)]]&lt;&gt;0,TEXT(Table1[[#This Row],[TGL. PENSIUN (usia)]],"yyyy"),"")</f>
        <v>2044</v>
      </c>
      <c r="R337" s="166">
        <f ca="1">IF(AND(Table1[[#This Row],[TGL. PENSIUN (usia)]]&lt;&gt;"",Table1[[#This Row],[TGL. PENSIUN (usia)]]&lt;&gt;"USIA SALAH"),IF(tglAcuan&lt;&gt;0,(INT(CONVERT(VLOOKUP(Table1[[#This Row],[JABATAN]],tbl_refJabatan,2,FALSE),"yr","day")-CONVERT(DATEDIF(H337,tglAcuan,"y"),"yr","day"))),(INT(CONVERT(VLOOKUP(Table1[[#This Row],[JABATAN]],tbl_refJabatan,2,FALSE),"yr","day")-CONVERT(DATEDIF(H337,NOW(),"y"),"yr","day")))),"")</f>
        <v>7305</v>
      </c>
      <c r="S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Row],[JABATAN]],tbl_refJabatan,4,FALSE),"yr","day")-CONVERT(DATEDIF(H337,tglAcuan,"y"),"yr","day"))),(NOW()+(CONVERT(VLOOKUP(Table1[[#This Row],[JABATAN]],tbl_refJabatan,4,FALSE),"yr","day")-CONVERT(DATEDIF(H337,NOW(),"y"),"yr","day")))),"Usia Salah"),"")</f>
        <v>38044.098911689813</v>
      </c>
      <c r="T337" s="167" t="str">
        <f ca="1">IF(Table1[[#This Row],[TGL. PENSIUN ( usia )]]&lt;&gt;0,TEXT(Table1[[#This Row],[TGL. PENSIUN ( usia )]],"yyyy"),"")</f>
        <v>2004</v>
      </c>
      <c r="U337" s="166">
        <f ca="1">IF(AND(Table1[[#This Row],[TGL. PENSIUN (usia)]]&lt;&gt;"",Table1[[#This Row],[TGL. PENSIUN (usia)]]&lt;&gt;"USIA SALAH"),IF(tglAcuan&lt;&gt;0,(INT(CONVERT(VLOOKUP(Table1[[#This Row],[JABATAN]],tbl_refJabatan,4,FALSE),"yr","day")-CONVERT(DATEDIF(H337,tglAcuan,"y"),"yr","day"))),(INT(CONVERT(VLOOKUP(Table1[[#This Row],[JABATAN]],tbl_refJabatan,4,FALSE),"yr","day")-CONVERT(DATEDIF(H337,NOW(),"y"),"yr","day")))),"")</f>
        <v>-7305</v>
      </c>
      <c r="V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Row],[JABATAN]],tbl_refJabatan,6,FALSE),"yr","day")-CONVERT(DATEDIF(H337,tglAcuan,"y"),"yr","day"))),(NOW()+(CONVERT(VLOOKUP(Table1[[#This Row],[JABATAN]],tbl_refJabatan,6,FALSE),"yr","day")-CONVERT(DATEDIF(H337,NOW(),"y"),"yr","day")))),"Usia Salah"),"")</f>
        <v>30739.098911689813</v>
      </c>
      <c r="W337" s="167" t="str">
        <f ca="1">IF(Table1[[#This Row],[TGL.PENSIUN (usia)]]&lt;&gt;0,TEXT(Table1[[#This Row],[TGL.PENSIUN (usia)]],"yyyy"),"")</f>
        <v>1984</v>
      </c>
      <c r="X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Row],[JABATAN]],tbl_refJabatan,7,FALSE),"yr","day")-CONVERT(DATEDIF(M337,tglAcuan,"y"),"yr","day"))),(NOW()+(CONVERT(VLOOKUP(Table1[[#This Row],[JABATAN]],tbl_refJabatan,7,FALSE),"yr","day")-CONVERT(DATEDIF(M337,NOW(),"y"),"yr","day")))),"tgl SK salah"),"")</f>
        <v>65437.848911689813</v>
      </c>
      <c r="Y337" s="167" t="str">
        <f ca="1">IF(Table1[[#This Row],[TGL. PENSIUN (jabatan)]]&lt;&gt;0,TEXT(Table1[[#This Row],[TGL. PENSIUN (jabatan)]],"yyyy"),"")</f>
        <v>2079</v>
      </c>
      <c r="Z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Row],[JABATAN]],tbl_refJabatan,8,FALSE),"yr","day")-CONVERT(DATEDIF(H337,tglAcuan,"y"),"yr","day"))),(NOW()+(CONVERT(VLOOKUP(Table1[[#This Row],[JABATAN]],tbl_refJabatan,8,FALSE),"yr","day")-CONVERT(DATEDIF(H337,NOW(),"y"),"yr","day")))),"Usia Salah"),"")</f>
        <v>52654.098911689813</v>
      </c>
      <c r="AA337" s="167" t="str">
        <f ca="1">IF(Table1[[#This Row],[TGL.PENSIUN (usia )]]&lt;&gt;0,TEXT(Table1[[#This Row],[TGL.PENSIUN (usia )]],"yyyy"),"")</f>
        <v>2044</v>
      </c>
      <c r="AB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Row],[JABATAN]],tbl_refJabatan,9,FALSE),"yr","day")-CONVERT(DATEDIF(M337,tglAcuan,"y"),"yr","day"))),(NOW()+(CONVERT(VLOOKUP(Table1[[#This Row],[JABATAN]],tbl_refJabatan,9,FALSE),"yr","day")-CONVERT(DATEDIF(M337,NOW(),"y"),"yr","day")))),"tgl SK salah"),"")</f>
        <v>49001.598911689813</v>
      </c>
      <c r="AC337" s="167" t="str">
        <f ca="1">IF(Table1[[#This Row],[TGL. PENSIUN (jabatan )]]&lt;&gt;0,TEXT(Table1[[#This Row],[TGL. PENSIUN (jabatan )]],"yyyy"),"")</f>
        <v>2034</v>
      </c>
      <c r="AD3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8" spans="1:30" s="53" customFormat="1" ht="21.75" customHeight="1" x14ac:dyDescent="0.25">
      <c r="A338" s="43">
        <f t="shared" si="12"/>
        <v>333</v>
      </c>
      <c r="B338" s="44" t="s">
        <v>484</v>
      </c>
      <c r="C338" s="44" t="s">
        <v>675</v>
      </c>
      <c r="D338" s="45" t="s">
        <v>63</v>
      </c>
      <c r="E338" s="287" t="s">
        <v>690</v>
      </c>
      <c r="F338" s="43" t="s">
        <v>41</v>
      </c>
      <c r="G338" s="46" t="s">
        <v>42</v>
      </c>
      <c r="H338" s="122">
        <v>27650</v>
      </c>
      <c r="I338" s="45"/>
      <c r="J338" s="76"/>
      <c r="K338" s="116" t="s">
        <v>43</v>
      </c>
      <c r="L338" s="118" t="s">
        <v>684</v>
      </c>
      <c r="M338" s="115">
        <v>43399</v>
      </c>
      <c r="N338" s="52" t="str">
        <f t="shared" ca="1" si="11"/>
        <v>48 Tahun 5 Bulan 14 hari</v>
      </c>
      <c r="O3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Row],[JABATAN]],tbl_refJabatan,2,FALSE),"yr","day")-CONVERT(DATEDIF(H338,tglAcuan,"y"),"yr","day"))),(NOW()+(CONVERT(VLOOKUP(Table1[[#This Row],[JABATAN]],tbl_refJabatan,2,FALSE),"yr","day")-CONVERT(DATEDIF(H338,NOW(),"y"),"yr","day")))),"Usia Salah"),"")</f>
        <v>49732.098911689813</v>
      </c>
      <c r="Q338" s="167" t="str">
        <f ca="1">IF(Table1[[#This Row],[TGL. PENSIUN (usia)]]&lt;&gt;0,TEXT(Table1[[#This Row],[TGL. PENSIUN (usia)]],"yyyy"),"")</f>
        <v>2036</v>
      </c>
      <c r="R338" s="166">
        <f ca="1">IF(AND(Table1[[#This Row],[TGL. PENSIUN (usia)]]&lt;&gt;"",Table1[[#This Row],[TGL. PENSIUN (usia)]]&lt;&gt;"USIA SALAH"),IF(tglAcuan&lt;&gt;0,(INT(CONVERT(VLOOKUP(Table1[[#This Row],[JABATAN]],tbl_refJabatan,2,FALSE),"yr","day")-CONVERT(DATEDIF(H338,tglAcuan,"y"),"yr","day"))),(INT(CONVERT(VLOOKUP(Table1[[#This Row],[JABATAN]],tbl_refJabatan,2,FALSE),"yr","day")-CONVERT(DATEDIF(H338,NOW(),"y"),"yr","day")))),"")</f>
        <v>4383</v>
      </c>
      <c r="S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Row],[JABATAN]],tbl_refJabatan,4,FALSE),"yr","day")-CONVERT(DATEDIF(H338,tglAcuan,"y"),"yr","day"))),(NOW()+(CONVERT(VLOOKUP(Table1[[#This Row],[JABATAN]],tbl_refJabatan,4,FALSE),"yr","day")-CONVERT(DATEDIF(H338,NOW(),"y"),"yr","day")))),"Usia Salah"),"")</f>
        <v>35122.098911689813</v>
      </c>
      <c r="T338" s="167" t="str">
        <f ca="1">IF(Table1[[#This Row],[TGL. PENSIUN ( usia )]]&lt;&gt;0,TEXT(Table1[[#This Row],[TGL. PENSIUN ( usia )]],"yyyy"),"")</f>
        <v>1996</v>
      </c>
      <c r="U338" s="166">
        <f ca="1">IF(AND(Table1[[#This Row],[TGL. PENSIUN (usia)]]&lt;&gt;"",Table1[[#This Row],[TGL. PENSIUN (usia)]]&lt;&gt;"USIA SALAH"),IF(tglAcuan&lt;&gt;0,(INT(CONVERT(VLOOKUP(Table1[[#This Row],[JABATAN]],tbl_refJabatan,4,FALSE),"yr","day")-CONVERT(DATEDIF(H338,tglAcuan,"y"),"yr","day"))),(INT(CONVERT(VLOOKUP(Table1[[#This Row],[JABATAN]],tbl_refJabatan,4,FALSE),"yr","day")-CONVERT(DATEDIF(H338,NOW(),"y"),"yr","day")))),"")</f>
        <v>-10227</v>
      </c>
      <c r="V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Row],[JABATAN]],tbl_refJabatan,6,FALSE),"yr","day")-CONVERT(DATEDIF(H338,tglAcuan,"y"),"yr","day"))),(NOW()+(CONVERT(VLOOKUP(Table1[[#This Row],[JABATAN]],tbl_refJabatan,6,FALSE),"yr","day")-CONVERT(DATEDIF(H338,NOW(),"y"),"yr","day")))),"Usia Salah"),"")</f>
        <v>27817.098911689813</v>
      </c>
      <c r="W338" s="167" t="str">
        <f ca="1">IF(Table1[[#This Row],[TGL.PENSIUN (usia)]]&lt;&gt;0,TEXT(Table1[[#This Row],[TGL.PENSIUN (usia)]],"yyyy"),"")</f>
        <v>1976</v>
      </c>
      <c r="X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Row],[JABATAN]],tbl_refJabatan,7,FALSE),"yr","day")-CONVERT(DATEDIF(M338,tglAcuan,"y"),"yr","day"))),(NOW()+(CONVERT(VLOOKUP(Table1[[#This Row],[JABATAN]],tbl_refJabatan,7,FALSE),"yr","day")-CONVERT(DATEDIF(M338,NOW(),"y"),"yr","day")))),"tgl SK salah"),"")</f>
        <v>65437.848911689813</v>
      </c>
      <c r="Y338" s="167" t="str">
        <f ca="1">IF(Table1[[#This Row],[TGL. PENSIUN (jabatan)]]&lt;&gt;0,TEXT(Table1[[#This Row],[TGL. PENSIUN (jabatan)]],"yyyy"),"")</f>
        <v>2079</v>
      </c>
      <c r="Z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Row],[JABATAN]],tbl_refJabatan,8,FALSE),"yr","day")-CONVERT(DATEDIF(H338,tglAcuan,"y"),"yr","day"))),(NOW()+(CONVERT(VLOOKUP(Table1[[#This Row],[JABATAN]],tbl_refJabatan,8,FALSE),"yr","day")-CONVERT(DATEDIF(H338,NOW(),"y"),"yr","day")))),"Usia Salah"),"")</f>
        <v>49732.098911689813</v>
      </c>
      <c r="AA338" s="167" t="str">
        <f ca="1">IF(Table1[[#This Row],[TGL.PENSIUN (usia )]]&lt;&gt;0,TEXT(Table1[[#This Row],[TGL.PENSIUN (usia )]],"yyyy"),"")</f>
        <v>2036</v>
      </c>
      <c r="AB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Row],[JABATAN]],tbl_refJabatan,9,FALSE),"yr","day")-CONVERT(DATEDIF(M338,tglAcuan,"y"),"yr","day"))),(NOW()+(CONVERT(VLOOKUP(Table1[[#This Row],[JABATAN]],tbl_refJabatan,9,FALSE),"yr","day")-CONVERT(DATEDIF(M338,NOW(),"y"),"yr","day")))),"tgl SK salah"),"")</f>
        <v>49001.598911689813</v>
      </c>
      <c r="AC338" s="167" t="str">
        <f ca="1">IF(Table1[[#This Row],[TGL. PENSIUN (jabatan )]]&lt;&gt;0,TEXT(Table1[[#This Row],[TGL. PENSIUN (jabatan )]],"yyyy"),"")</f>
        <v>2034</v>
      </c>
      <c r="AD3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39" spans="1:30" s="53" customFormat="1" ht="21.75" customHeight="1" x14ac:dyDescent="0.25">
      <c r="A339" s="43">
        <f t="shared" si="12"/>
        <v>334</v>
      </c>
      <c r="B339" s="44" t="s">
        <v>484</v>
      </c>
      <c r="C339" s="44" t="s">
        <v>675</v>
      </c>
      <c r="D339" s="45" t="s">
        <v>63</v>
      </c>
      <c r="E339" s="99" t="s">
        <v>691</v>
      </c>
      <c r="F339" s="43" t="s">
        <v>41</v>
      </c>
      <c r="G339" s="46" t="s">
        <v>42</v>
      </c>
      <c r="H339" s="122">
        <v>34807</v>
      </c>
      <c r="I339" s="45"/>
      <c r="J339" s="76"/>
      <c r="K339" s="116" t="s">
        <v>56</v>
      </c>
      <c r="L339" s="120" t="s">
        <v>692</v>
      </c>
      <c r="M339" s="124">
        <v>44907</v>
      </c>
      <c r="N339" s="52" t="str">
        <f t="shared" ca="1" si="11"/>
        <v>28 Tahun 10 Bulan 9 hari</v>
      </c>
      <c r="O3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15 Hari </v>
      </c>
      <c r="P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Row],[JABATAN]],tbl_refJabatan,2,FALSE),"yr","day")-CONVERT(DATEDIF(H339,tglAcuan,"y"),"yr","day"))),(NOW()+(CONVERT(VLOOKUP(Table1[[#This Row],[JABATAN]],tbl_refJabatan,2,FALSE),"yr","day")-CONVERT(DATEDIF(H339,NOW(),"y"),"yr","day")))),"Usia Salah"),"")</f>
        <v>57037.098911689813</v>
      </c>
      <c r="Q339" s="167" t="str">
        <f ca="1">IF(Table1[[#This Row],[TGL. PENSIUN (usia)]]&lt;&gt;0,TEXT(Table1[[#This Row],[TGL. PENSIUN (usia)]],"yyyy"),"")</f>
        <v>2056</v>
      </c>
      <c r="R339" s="166">
        <f ca="1">IF(AND(Table1[[#This Row],[TGL. PENSIUN (usia)]]&lt;&gt;"",Table1[[#This Row],[TGL. PENSIUN (usia)]]&lt;&gt;"USIA SALAH"),IF(tglAcuan&lt;&gt;0,(INT(CONVERT(VLOOKUP(Table1[[#This Row],[JABATAN]],tbl_refJabatan,2,FALSE),"yr","day")-CONVERT(DATEDIF(H339,tglAcuan,"y"),"yr","day"))),(INT(CONVERT(VLOOKUP(Table1[[#This Row],[JABATAN]],tbl_refJabatan,2,FALSE),"yr","day")-CONVERT(DATEDIF(H339,NOW(),"y"),"yr","day")))),"")</f>
        <v>11688</v>
      </c>
      <c r="S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Row],[JABATAN]],tbl_refJabatan,4,FALSE),"yr","day")-CONVERT(DATEDIF(H339,tglAcuan,"y"),"yr","day"))),(NOW()+(CONVERT(VLOOKUP(Table1[[#This Row],[JABATAN]],tbl_refJabatan,4,FALSE),"yr","day")-CONVERT(DATEDIF(H339,NOW(),"y"),"yr","day")))),"Usia Salah"),"")</f>
        <v>42427.098911689813</v>
      </c>
      <c r="T339" s="167" t="str">
        <f ca="1">IF(Table1[[#This Row],[TGL. PENSIUN ( usia )]]&lt;&gt;0,TEXT(Table1[[#This Row],[TGL. PENSIUN ( usia )]],"yyyy"),"")</f>
        <v>2016</v>
      </c>
      <c r="U339" s="166">
        <f ca="1">IF(AND(Table1[[#This Row],[TGL. PENSIUN (usia)]]&lt;&gt;"",Table1[[#This Row],[TGL. PENSIUN (usia)]]&lt;&gt;"USIA SALAH"),IF(tglAcuan&lt;&gt;0,(INT(CONVERT(VLOOKUP(Table1[[#This Row],[JABATAN]],tbl_refJabatan,4,FALSE),"yr","day")-CONVERT(DATEDIF(H339,tglAcuan,"y"),"yr","day"))),(INT(CONVERT(VLOOKUP(Table1[[#This Row],[JABATAN]],tbl_refJabatan,4,FALSE),"yr","day")-CONVERT(DATEDIF(H339,NOW(),"y"),"yr","day")))),"")</f>
        <v>-2922</v>
      </c>
      <c r="V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Row],[JABATAN]],tbl_refJabatan,6,FALSE),"yr","day")-CONVERT(DATEDIF(H339,tglAcuan,"y"),"yr","day"))),(NOW()+(CONVERT(VLOOKUP(Table1[[#This Row],[JABATAN]],tbl_refJabatan,6,FALSE),"yr","day")-CONVERT(DATEDIF(H339,NOW(),"y"),"yr","day")))),"Usia Salah"),"")</f>
        <v>35122.098911689813</v>
      </c>
      <c r="W339" s="167" t="str">
        <f ca="1">IF(Table1[[#This Row],[TGL.PENSIUN (usia)]]&lt;&gt;0,TEXT(Table1[[#This Row],[TGL.PENSIUN (usia)]],"yyyy"),"")</f>
        <v>1996</v>
      </c>
      <c r="X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Row],[JABATAN]],tbl_refJabatan,7,FALSE),"yr","day")-CONVERT(DATEDIF(M339,tglAcuan,"y"),"yr","day"))),(NOW()+(CONVERT(VLOOKUP(Table1[[#This Row],[JABATAN]],tbl_refJabatan,7,FALSE),"yr","day")-CONVERT(DATEDIF(M339,NOW(),"y"),"yr","day")))),"tgl SK salah"),"")</f>
        <v>66898.848911689813</v>
      </c>
      <c r="Y339" s="167" t="str">
        <f ca="1">IF(Table1[[#This Row],[TGL. PENSIUN (jabatan)]]&lt;&gt;0,TEXT(Table1[[#This Row],[TGL. PENSIUN (jabatan)]],"yyyy"),"")</f>
        <v>2083</v>
      </c>
      <c r="Z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Row],[JABATAN]],tbl_refJabatan,8,FALSE),"yr","day")-CONVERT(DATEDIF(H339,tglAcuan,"y"),"yr","day"))),(NOW()+(CONVERT(VLOOKUP(Table1[[#This Row],[JABATAN]],tbl_refJabatan,8,FALSE),"yr","day")-CONVERT(DATEDIF(H339,NOW(),"y"),"yr","day")))),"Usia Salah"),"")</f>
        <v>57037.098911689813</v>
      </c>
      <c r="AA339" s="167" t="str">
        <f ca="1">IF(Table1[[#This Row],[TGL.PENSIUN (usia )]]&lt;&gt;0,TEXT(Table1[[#This Row],[TGL.PENSIUN (usia )]],"yyyy"),"")</f>
        <v>2056</v>
      </c>
      <c r="AB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Row],[JABATAN]],tbl_refJabatan,9,FALSE),"yr","day")-CONVERT(DATEDIF(M339,tglAcuan,"y"),"yr","day"))),(NOW()+(CONVERT(VLOOKUP(Table1[[#This Row],[JABATAN]],tbl_refJabatan,9,FALSE),"yr","day")-CONVERT(DATEDIF(M339,NOW(),"y"),"yr","day")))),"tgl SK salah"),"")</f>
        <v>50462.598911689813</v>
      </c>
      <c r="AC339" s="167" t="str">
        <f ca="1">IF(Table1[[#This Row],[TGL. PENSIUN (jabatan )]]&lt;&gt;0,TEXT(Table1[[#This Row],[TGL. PENSIUN (jabatan )]],"yyyy"),"")</f>
        <v>2038</v>
      </c>
      <c r="AD3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0" spans="1:30" s="53" customFormat="1" ht="21.75" customHeight="1" x14ac:dyDescent="0.25">
      <c r="A340" s="43">
        <f t="shared" si="12"/>
        <v>335</v>
      </c>
      <c r="B340" s="44" t="s">
        <v>484</v>
      </c>
      <c r="C340" s="44" t="s">
        <v>675</v>
      </c>
      <c r="D340" s="45" t="s">
        <v>63</v>
      </c>
      <c r="E340" s="287" t="s">
        <v>693</v>
      </c>
      <c r="F340" s="43" t="s">
        <v>41</v>
      </c>
      <c r="G340" s="46" t="s">
        <v>42</v>
      </c>
      <c r="H340" s="122">
        <v>27349</v>
      </c>
      <c r="I340" s="45"/>
      <c r="J340" s="76"/>
      <c r="K340" s="116" t="s">
        <v>43</v>
      </c>
      <c r="L340" s="118" t="s">
        <v>684</v>
      </c>
      <c r="M340" s="115">
        <v>43399</v>
      </c>
      <c r="N340" s="52" t="str">
        <f t="shared" ca="1" si="11"/>
        <v>49 Tahun 3 Bulan 11 hari</v>
      </c>
      <c r="O3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Row],[JABATAN]],tbl_refJabatan,2,FALSE),"yr","day")-CONVERT(DATEDIF(H340,tglAcuan,"y"),"yr","day"))),(NOW()+(CONVERT(VLOOKUP(Table1[[#This Row],[JABATAN]],tbl_refJabatan,2,FALSE),"yr","day")-CONVERT(DATEDIF(H340,NOW(),"y"),"yr","day")))),"Usia Salah"),"")</f>
        <v>49366.848911689813</v>
      </c>
      <c r="Q340" s="167" t="str">
        <f ca="1">IF(Table1[[#This Row],[TGL. PENSIUN (usia)]]&lt;&gt;0,TEXT(Table1[[#This Row],[TGL. PENSIUN (usia)]],"yyyy"),"")</f>
        <v>2035</v>
      </c>
      <c r="R340" s="166">
        <f ca="1">IF(AND(Table1[[#This Row],[TGL. PENSIUN (usia)]]&lt;&gt;"",Table1[[#This Row],[TGL. PENSIUN (usia)]]&lt;&gt;"USIA SALAH"),IF(tglAcuan&lt;&gt;0,(INT(CONVERT(VLOOKUP(Table1[[#This Row],[JABATAN]],tbl_refJabatan,2,FALSE),"yr","day")-CONVERT(DATEDIF(H340,tglAcuan,"y"),"yr","day"))),(INT(CONVERT(VLOOKUP(Table1[[#This Row],[JABATAN]],tbl_refJabatan,2,FALSE),"yr","day")-CONVERT(DATEDIF(H340,NOW(),"y"),"yr","day")))),"")</f>
        <v>4017</v>
      </c>
      <c r="S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Row],[JABATAN]],tbl_refJabatan,4,FALSE),"yr","day")-CONVERT(DATEDIF(H340,tglAcuan,"y"),"yr","day"))),(NOW()+(CONVERT(VLOOKUP(Table1[[#This Row],[JABATAN]],tbl_refJabatan,4,FALSE),"yr","day")-CONVERT(DATEDIF(H340,NOW(),"y"),"yr","day")))),"Usia Salah"),"")</f>
        <v>34756.848911689813</v>
      </c>
      <c r="T340" s="167" t="str">
        <f ca="1">IF(Table1[[#This Row],[TGL. PENSIUN ( usia )]]&lt;&gt;0,TEXT(Table1[[#This Row],[TGL. PENSIUN ( usia )]],"yyyy"),"")</f>
        <v>1995</v>
      </c>
      <c r="U340" s="166">
        <f ca="1">IF(AND(Table1[[#This Row],[TGL. PENSIUN (usia)]]&lt;&gt;"",Table1[[#This Row],[TGL. PENSIUN (usia)]]&lt;&gt;"USIA SALAH"),IF(tglAcuan&lt;&gt;0,(INT(CONVERT(VLOOKUP(Table1[[#This Row],[JABATAN]],tbl_refJabatan,4,FALSE),"yr","day")-CONVERT(DATEDIF(H340,tglAcuan,"y"),"yr","day"))),(INT(CONVERT(VLOOKUP(Table1[[#This Row],[JABATAN]],tbl_refJabatan,4,FALSE),"yr","day")-CONVERT(DATEDIF(H340,NOW(),"y"),"yr","day")))),"")</f>
        <v>-10593</v>
      </c>
      <c r="V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Row],[JABATAN]],tbl_refJabatan,6,FALSE),"yr","day")-CONVERT(DATEDIF(H340,tglAcuan,"y"),"yr","day"))),(NOW()+(CONVERT(VLOOKUP(Table1[[#This Row],[JABATAN]],tbl_refJabatan,6,FALSE),"yr","day")-CONVERT(DATEDIF(H340,NOW(),"y"),"yr","day")))),"Usia Salah"),"")</f>
        <v>27451.848911689813</v>
      </c>
      <c r="W340" s="167" t="str">
        <f ca="1">IF(Table1[[#This Row],[TGL.PENSIUN (usia)]]&lt;&gt;0,TEXT(Table1[[#This Row],[TGL.PENSIUN (usia)]],"yyyy"),"")</f>
        <v>1975</v>
      </c>
      <c r="X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Row],[JABATAN]],tbl_refJabatan,7,FALSE),"yr","day")-CONVERT(DATEDIF(M340,tglAcuan,"y"),"yr","day"))),(NOW()+(CONVERT(VLOOKUP(Table1[[#This Row],[JABATAN]],tbl_refJabatan,7,FALSE),"yr","day")-CONVERT(DATEDIF(M340,NOW(),"y"),"yr","day")))),"tgl SK salah"),"")</f>
        <v>65437.848911689813</v>
      </c>
      <c r="Y340" s="167" t="str">
        <f ca="1">IF(Table1[[#This Row],[TGL. PENSIUN (jabatan)]]&lt;&gt;0,TEXT(Table1[[#This Row],[TGL. PENSIUN (jabatan)]],"yyyy"),"")</f>
        <v>2079</v>
      </c>
      <c r="Z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Row],[JABATAN]],tbl_refJabatan,8,FALSE),"yr","day")-CONVERT(DATEDIF(H340,tglAcuan,"y"),"yr","day"))),(NOW()+(CONVERT(VLOOKUP(Table1[[#This Row],[JABATAN]],tbl_refJabatan,8,FALSE),"yr","day")-CONVERT(DATEDIF(H340,NOW(),"y"),"yr","day")))),"Usia Salah"),"")</f>
        <v>49366.848911689813</v>
      </c>
      <c r="AA340" s="167" t="str">
        <f ca="1">IF(Table1[[#This Row],[TGL.PENSIUN (usia )]]&lt;&gt;0,TEXT(Table1[[#This Row],[TGL.PENSIUN (usia )]],"yyyy"),"")</f>
        <v>2035</v>
      </c>
      <c r="AB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Row],[JABATAN]],tbl_refJabatan,9,FALSE),"yr","day")-CONVERT(DATEDIF(M340,tglAcuan,"y"),"yr","day"))),(NOW()+(CONVERT(VLOOKUP(Table1[[#This Row],[JABATAN]],tbl_refJabatan,9,FALSE),"yr","day")-CONVERT(DATEDIF(M340,NOW(),"y"),"yr","day")))),"tgl SK salah"),"")</f>
        <v>49001.598911689813</v>
      </c>
      <c r="AC340" s="167" t="str">
        <f ca="1">IF(Table1[[#This Row],[TGL. PENSIUN (jabatan )]]&lt;&gt;0,TEXT(Table1[[#This Row],[TGL. PENSIUN (jabatan )]],"yyyy"),"")</f>
        <v>2034</v>
      </c>
      <c r="AD3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1" spans="1:30" s="53" customFormat="1" ht="21.75" customHeight="1" x14ac:dyDescent="0.25">
      <c r="A341" s="43">
        <f t="shared" si="12"/>
        <v>336</v>
      </c>
      <c r="B341" s="44" t="s">
        <v>484</v>
      </c>
      <c r="C341" s="44" t="s">
        <v>675</v>
      </c>
      <c r="D341" s="45" t="s">
        <v>63</v>
      </c>
      <c r="E341" s="99" t="s">
        <v>694</v>
      </c>
      <c r="F341" s="43" t="s">
        <v>41</v>
      </c>
      <c r="G341" s="114" t="s">
        <v>42</v>
      </c>
      <c r="H341" s="122">
        <v>37456</v>
      </c>
      <c r="I341" s="45"/>
      <c r="J341" s="76"/>
      <c r="K341" s="116" t="s">
        <v>43</v>
      </c>
      <c r="L341" s="120" t="s">
        <v>695</v>
      </c>
      <c r="M341" s="124">
        <v>45054</v>
      </c>
      <c r="N341" s="52" t="str">
        <f t="shared" ca="1" si="11"/>
        <v>21 Tahun 7 Bulan 8 hari</v>
      </c>
      <c r="O3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19 Hari </v>
      </c>
      <c r="P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Row],[JABATAN]],tbl_refJabatan,2,FALSE),"yr","day")-CONVERT(DATEDIF(H341,tglAcuan,"y"),"yr","day"))),(NOW()+(CONVERT(VLOOKUP(Table1[[#This Row],[JABATAN]],tbl_refJabatan,2,FALSE),"yr","day")-CONVERT(DATEDIF(H341,NOW(),"y"),"yr","day")))),"Usia Salah"),"")</f>
        <v>59593.848911689813</v>
      </c>
      <c r="Q341" s="167" t="str">
        <f ca="1">IF(Table1[[#This Row],[TGL. PENSIUN (usia)]]&lt;&gt;0,TEXT(Table1[[#This Row],[TGL. PENSIUN (usia)]],"yyyy"),"")</f>
        <v>2063</v>
      </c>
      <c r="R341" s="166">
        <f ca="1">IF(AND(Table1[[#This Row],[TGL. PENSIUN (usia)]]&lt;&gt;"",Table1[[#This Row],[TGL. PENSIUN (usia)]]&lt;&gt;"USIA SALAH"),IF(tglAcuan&lt;&gt;0,(INT(CONVERT(VLOOKUP(Table1[[#This Row],[JABATAN]],tbl_refJabatan,2,FALSE),"yr","day")-CONVERT(DATEDIF(H341,tglAcuan,"y"),"yr","day"))),(INT(CONVERT(VLOOKUP(Table1[[#This Row],[JABATAN]],tbl_refJabatan,2,FALSE),"yr","day")-CONVERT(DATEDIF(H341,NOW(),"y"),"yr","day")))),"")</f>
        <v>14244</v>
      </c>
      <c r="S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Row],[JABATAN]],tbl_refJabatan,4,FALSE),"yr","day")-CONVERT(DATEDIF(H341,tglAcuan,"y"),"yr","day"))),(NOW()+(CONVERT(VLOOKUP(Table1[[#This Row],[JABATAN]],tbl_refJabatan,4,FALSE),"yr","day")-CONVERT(DATEDIF(H341,NOW(),"y"),"yr","day")))),"Usia Salah"),"")</f>
        <v>44983.848911689813</v>
      </c>
      <c r="T341" s="167" t="str">
        <f ca="1">IF(Table1[[#This Row],[TGL. PENSIUN ( usia )]]&lt;&gt;0,TEXT(Table1[[#This Row],[TGL. PENSIUN ( usia )]],"yyyy"),"")</f>
        <v>2023</v>
      </c>
      <c r="U341" s="166">
        <f ca="1">IF(AND(Table1[[#This Row],[TGL. PENSIUN (usia)]]&lt;&gt;"",Table1[[#This Row],[TGL. PENSIUN (usia)]]&lt;&gt;"USIA SALAH"),IF(tglAcuan&lt;&gt;0,(INT(CONVERT(VLOOKUP(Table1[[#This Row],[JABATAN]],tbl_refJabatan,4,FALSE),"yr","day")-CONVERT(DATEDIF(H341,tglAcuan,"y"),"yr","day"))),(INT(CONVERT(VLOOKUP(Table1[[#This Row],[JABATAN]],tbl_refJabatan,4,FALSE),"yr","day")-CONVERT(DATEDIF(H341,NOW(),"y"),"yr","day")))),"")</f>
        <v>-366</v>
      </c>
      <c r="V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Row],[JABATAN]],tbl_refJabatan,6,FALSE),"yr","day")-CONVERT(DATEDIF(H341,tglAcuan,"y"),"yr","day"))),(NOW()+(CONVERT(VLOOKUP(Table1[[#This Row],[JABATAN]],tbl_refJabatan,6,FALSE),"yr","day")-CONVERT(DATEDIF(H341,NOW(),"y"),"yr","day")))),"Usia Salah"),"")</f>
        <v>37678.848911689813</v>
      </c>
      <c r="W341" s="167" t="str">
        <f ca="1">IF(Table1[[#This Row],[TGL.PENSIUN (usia)]]&lt;&gt;0,TEXT(Table1[[#This Row],[TGL.PENSIUN (usia)]],"yyyy"),"")</f>
        <v>2003</v>
      </c>
      <c r="X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Row],[JABATAN]],tbl_refJabatan,7,FALSE),"yr","day")-CONVERT(DATEDIF(M341,tglAcuan,"y"),"yr","day"))),(NOW()+(CONVERT(VLOOKUP(Table1[[#This Row],[JABATAN]],tbl_refJabatan,7,FALSE),"yr","day")-CONVERT(DATEDIF(M341,NOW(),"y"),"yr","day")))),"tgl SK salah"),"")</f>
        <v>67264.098911689813</v>
      </c>
      <c r="Y341" s="167" t="str">
        <f ca="1">IF(Table1[[#This Row],[TGL. PENSIUN (jabatan)]]&lt;&gt;0,TEXT(Table1[[#This Row],[TGL. PENSIUN (jabatan)]],"yyyy"),"")</f>
        <v>2084</v>
      </c>
      <c r="Z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Row],[JABATAN]],tbl_refJabatan,8,FALSE),"yr","day")-CONVERT(DATEDIF(H341,tglAcuan,"y"),"yr","day"))),(NOW()+(CONVERT(VLOOKUP(Table1[[#This Row],[JABATAN]],tbl_refJabatan,8,FALSE),"yr","day")-CONVERT(DATEDIF(H341,NOW(),"y"),"yr","day")))),"Usia Salah"),"")</f>
        <v>59593.848911689813</v>
      </c>
      <c r="AA341" s="167" t="str">
        <f ca="1">IF(Table1[[#This Row],[TGL.PENSIUN (usia )]]&lt;&gt;0,TEXT(Table1[[#This Row],[TGL.PENSIUN (usia )]],"yyyy"),"")</f>
        <v>2063</v>
      </c>
      <c r="AB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Row],[JABATAN]],tbl_refJabatan,9,FALSE),"yr","day")-CONVERT(DATEDIF(M341,tglAcuan,"y"),"yr","day"))),(NOW()+(CONVERT(VLOOKUP(Table1[[#This Row],[JABATAN]],tbl_refJabatan,9,FALSE),"yr","day")-CONVERT(DATEDIF(M341,NOW(),"y"),"yr","day")))),"tgl SK salah"),"")</f>
        <v>50827.848911689813</v>
      </c>
      <c r="AC341" s="167" t="str">
        <f ca="1">IF(Table1[[#This Row],[TGL. PENSIUN (jabatan )]]&lt;&gt;0,TEXT(Table1[[#This Row],[TGL. PENSIUN (jabatan )]],"yyyy"),"")</f>
        <v>2039</v>
      </c>
      <c r="AD3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2" spans="1:30" s="53" customFormat="1" ht="21.75" customHeight="1" x14ac:dyDescent="0.25">
      <c r="A342" s="43">
        <f t="shared" si="12"/>
        <v>337</v>
      </c>
      <c r="B342" s="44" t="s">
        <v>484</v>
      </c>
      <c r="C342" s="44" t="s">
        <v>675</v>
      </c>
      <c r="D342" s="45" t="s">
        <v>63</v>
      </c>
      <c r="E342" s="287" t="s">
        <v>696</v>
      </c>
      <c r="F342" s="43" t="s">
        <v>41</v>
      </c>
      <c r="G342" s="46" t="s">
        <v>42</v>
      </c>
      <c r="H342" s="122">
        <v>33008</v>
      </c>
      <c r="I342" s="45"/>
      <c r="J342" s="76"/>
      <c r="K342" s="116" t="s">
        <v>43</v>
      </c>
      <c r="L342" s="118" t="s">
        <v>684</v>
      </c>
      <c r="M342" s="115">
        <v>43399</v>
      </c>
      <c r="N342" s="52" t="str">
        <f t="shared" ca="1" si="11"/>
        <v>33 Tahun 9 Bulan 12 hari</v>
      </c>
      <c r="O3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Row],[JABATAN]],tbl_refJabatan,2,FALSE),"yr","day")-CONVERT(DATEDIF(H342,tglAcuan,"y"),"yr","day"))),(NOW()+(CONVERT(VLOOKUP(Table1[[#This Row],[JABATAN]],tbl_refJabatan,2,FALSE),"yr","day")-CONVERT(DATEDIF(H342,NOW(),"y"),"yr","day")))),"Usia Salah"),"")</f>
        <v>55210.848911689813</v>
      </c>
      <c r="Q342" s="167" t="str">
        <f ca="1">IF(Table1[[#This Row],[TGL. PENSIUN (usia)]]&lt;&gt;0,TEXT(Table1[[#This Row],[TGL. PENSIUN (usia)]],"yyyy"),"")</f>
        <v>2051</v>
      </c>
      <c r="R342" s="166">
        <f ca="1">IF(AND(Table1[[#This Row],[TGL. PENSIUN (usia)]]&lt;&gt;"",Table1[[#This Row],[TGL. PENSIUN (usia)]]&lt;&gt;"USIA SALAH"),IF(tglAcuan&lt;&gt;0,(INT(CONVERT(VLOOKUP(Table1[[#This Row],[JABATAN]],tbl_refJabatan,2,FALSE),"yr","day")-CONVERT(DATEDIF(H342,tglAcuan,"y"),"yr","day"))),(INT(CONVERT(VLOOKUP(Table1[[#This Row],[JABATAN]],tbl_refJabatan,2,FALSE),"yr","day")-CONVERT(DATEDIF(H342,NOW(),"y"),"yr","day")))),"")</f>
        <v>9861</v>
      </c>
      <c r="S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Row],[JABATAN]],tbl_refJabatan,4,FALSE),"yr","day")-CONVERT(DATEDIF(H342,tglAcuan,"y"),"yr","day"))),(NOW()+(CONVERT(VLOOKUP(Table1[[#This Row],[JABATAN]],tbl_refJabatan,4,FALSE),"yr","day")-CONVERT(DATEDIF(H342,NOW(),"y"),"yr","day")))),"Usia Salah"),"")</f>
        <v>40600.848911689813</v>
      </c>
      <c r="T342" s="167" t="str">
        <f ca="1">IF(Table1[[#This Row],[TGL. PENSIUN ( usia )]]&lt;&gt;0,TEXT(Table1[[#This Row],[TGL. PENSIUN ( usia )]],"yyyy"),"")</f>
        <v>2011</v>
      </c>
      <c r="U342" s="166">
        <f ca="1">IF(AND(Table1[[#This Row],[TGL. PENSIUN (usia)]]&lt;&gt;"",Table1[[#This Row],[TGL. PENSIUN (usia)]]&lt;&gt;"USIA SALAH"),IF(tglAcuan&lt;&gt;0,(INT(CONVERT(VLOOKUP(Table1[[#This Row],[JABATAN]],tbl_refJabatan,4,FALSE),"yr","day")-CONVERT(DATEDIF(H342,tglAcuan,"y"),"yr","day"))),(INT(CONVERT(VLOOKUP(Table1[[#This Row],[JABATAN]],tbl_refJabatan,4,FALSE),"yr","day")-CONVERT(DATEDIF(H342,NOW(),"y"),"yr","day")))),"")</f>
        <v>-4749</v>
      </c>
      <c r="V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Row],[JABATAN]],tbl_refJabatan,6,FALSE),"yr","day")-CONVERT(DATEDIF(H342,tglAcuan,"y"),"yr","day"))),(NOW()+(CONVERT(VLOOKUP(Table1[[#This Row],[JABATAN]],tbl_refJabatan,6,FALSE),"yr","day")-CONVERT(DATEDIF(H342,NOW(),"y"),"yr","day")))),"Usia Salah"),"")</f>
        <v>33295.848911689813</v>
      </c>
      <c r="W342" s="167" t="str">
        <f ca="1">IF(Table1[[#This Row],[TGL.PENSIUN (usia)]]&lt;&gt;0,TEXT(Table1[[#This Row],[TGL.PENSIUN (usia)]],"yyyy"),"")</f>
        <v>1991</v>
      </c>
      <c r="X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Row],[JABATAN]],tbl_refJabatan,7,FALSE),"yr","day")-CONVERT(DATEDIF(M342,tglAcuan,"y"),"yr","day"))),(NOW()+(CONVERT(VLOOKUP(Table1[[#This Row],[JABATAN]],tbl_refJabatan,7,FALSE),"yr","day")-CONVERT(DATEDIF(M342,NOW(),"y"),"yr","day")))),"tgl SK salah"),"")</f>
        <v>65437.848911689813</v>
      </c>
      <c r="Y342" s="167" t="str">
        <f ca="1">IF(Table1[[#This Row],[TGL. PENSIUN (jabatan)]]&lt;&gt;0,TEXT(Table1[[#This Row],[TGL. PENSIUN (jabatan)]],"yyyy"),"")</f>
        <v>2079</v>
      </c>
      <c r="Z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Row],[JABATAN]],tbl_refJabatan,8,FALSE),"yr","day")-CONVERT(DATEDIF(H342,tglAcuan,"y"),"yr","day"))),(NOW()+(CONVERT(VLOOKUP(Table1[[#This Row],[JABATAN]],tbl_refJabatan,8,FALSE),"yr","day")-CONVERT(DATEDIF(H342,NOW(),"y"),"yr","day")))),"Usia Salah"),"")</f>
        <v>55210.848911689813</v>
      </c>
      <c r="AA342" s="167" t="str">
        <f ca="1">IF(Table1[[#This Row],[TGL.PENSIUN (usia )]]&lt;&gt;0,TEXT(Table1[[#This Row],[TGL.PENSIUN (usia )]],"yyyy"),"")</f>
        <v>2051</v>
      </c>
      <c r="AB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Row],[JABATAN]],tbl_refJabatan,9,FALSE),"yr","day")-CONVERT(DATEDIF(M342,tglAcuan,"y"),"yr","day"))),(NOW()+(CONVERT(VLOOKUP(Table1[[#This Row],[JABATAN]],tbl_refJabatan,9,FALSE),"yr","day")-CONVERT(DATEDIF(M342,NOW(),"y"),"yr","day")))),"tgl SK salah"),"")</f>
        <v>49001.598911689813</v>
      </c>
      <c r="AC342" s="167" t="str">
        <f ca="1">IF(Table1[[#This Row],[TGL. PENSIUN (jabatan )]]&lt;&gt;0,TEXT(Table1[[#This Row],[TGL. PENSIUN (jabatan )]],"yyyy"),"")</f>
        <v>2034</v>
      </c>
      <c r="AD3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3" spans="1:30" s="53" customFormat="1" ht="21.75" customHeight="1" x14ac:dyDescent="0.25">
      <c r="A343" s="43">
        <f t="shared" si="12"/>
        <v>338</v>
      </c>
      <c r="B343" s="44" t="s">
        <v>484</v>
      </c>
      <c r="C343" s="44" t="s">
        <v>675</v>
      </c>
      <c r="D343" s="45" t="s">
        <v>63</v>
      </c>
      <c r="E343" s="287" t="s">
        <v>697</v>
      </c>
      <c r="F343" s="43" t="s">
        <v>50</v>
      </c>
      <c r="G343" s="46" t="s">
        <v>42</v>
      </c>
      <c r="H343" s="122">
        <v>27373</v>
      </c>
      <c r="I343" s="45"/>
      <c r="J343" s="76"/>
      <c r="K343" s="116" t="s">
        <v>43</v>
      </c>
      <c r="L343" s="118" t="s">
        <v>684</v>
      </c>
      <c r="M343" s="115">
        <v>43399</v>
      </c>
      <c r="N343" s="52" t="str">
        <f t="shared" ca="1" si="11"/>
        <v>49 Tahun 2 Bulan 17 hari</v>
      </c>
      <c r="O3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Row],[JABATAN]],tbl_refJabatan,2,FALSE),"yr","day")-CONVERT(DATEDIF(H343,tglAcuan,"y"),"yr","day"))),(NOW()+(CONVERT(VLOOKUP(Table1[[#This Row],[JABATAN]],tbl_refJabatan,2,FALSE),"yr","day")-CONVERT(DATEDIF(H343,NOW(),"y"),"yr","day")))),"Usia Salah"),"")</f>
        <v>49366.848911689813</v>
      </c>
      <c r="Q343" s="167" t="str">
        <f ca="1">IF(Table1[[#This Row],[TGL. PENSIUN (usia)]]&lt;&gt;0,TEXT(Table1[[#This Row],[TGL. PENSIUN (usia)]],"yyyy"),"")</f>
        <v>2035</v>
      </c>
      <c r="R343" s="166">
        <f ca="1">IF(AND(Table1[[#This Row],[TGL. PENSIUN (usia)]]&lt;&gt;"",Table1[[#This Row],[TGL. PENSIUN (usia)]]&lt;&gt;"USIA SALAH"),IF(tglAcuan&lt;&gt;0,(INT(CONVERT(VLOOKUP(Table1[[#This Row],[JABATAN]],tbl_refJabatan,2,FALSE),"yr","day")-CONVERT(DATEDIF(H343,tglAcuan,"y"),"yr","day"))),(INT(CONVERT(VLOOKUP(Table1[[#This Row],[JABATAN]],tbl_refJabatan,2,FALSE),"yr","day")-CONVERT(DATEDIF(H343,NOW(),"y"),"yr","day")))),"")</f>
        <v>4017</v>
      </c>
      <c r="S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Row],[JABATAN]],tbl_refJabatan,4,FALSE),"yr","day")-CONVERT(DATEDIF(H343,tglAcuan,"y"),"yr","day"))),(NOW()+(CONVERT(VLOOKUP(Table1[[#This Row],[JABATAN]],tbl_refJabatan,4,FALSE),"yr","day")-CONVERT(DATEDIF(H343,NOW(),"y"),"yr","day")))),"Usia Salah"),"")</f>
        <v>34756.848911689813</v>
      </c>
      <c r="T343" s="167" t="str">
        <f ca="1">IF(Table1[[#This Row],[TGL. PENSIUN ( usia )]]&lt;&gt;0,TEXT(Table1[[#This Row],[TGL. PENSIUN ( usia )]],"yyyy"),"")</f>
        <v>1995</v>
      </c>
      <c r="U343" s="166">
        <f ca="1">IF(AND(Table1[[#This Row],[TGL. PENSIUN (usia)]]&lt;&gt;"",Table1[[#This Row],[TGL. PENSIUN (usia)]]&lt;&gt;"USIA SALAH"),IF(tglAcuan&lt;&gt;0,(INT(CONVERT(VLOOKUP(Table1[[#This Row],[JABATAN]],tbl_refJabatan,4,FALSE),"yr","day")-CONVERT(DATEDIF(H343,tglAcuan,"y"),"yr","day"))),(INT(CONVERT(VLOOKUP(Table1[[#This Row],[JABATAN]],tbl_refJabatan,4,FALSE),"yr","day")-CONVERT(DATEDIF(H343,NOW(),"y"),"yr","day")))),"")</f>
        <v>-10593</v>
      </c>
      <c r="V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Row],[JABATAN]],tbl_refJabatan,6,FALSE),"yr","day")-CONVERT(DATEDIF(H343,tglAcuan,"y"),"yr","day"))),(NOW()+(CONVERT(VLOOKUP(Table1[[#This Row],[JABATAN]],tbl_refJabatan,6,FALSE),"yr","day")-CONVERT(DATEDIF(H343,NOW(),"y"),"yr","day")))),"Usia Salah"),"")</f>
        <v>27451.848911689813</v>
      </c>
      <c r="W343" s="167" t="str">
        <f ca="1">IF(Table1[[#This Row],[TGL.PENSIUN (usia)]]&lt;&gt;0,TEXT(Table1[[#This Row],[TGL.PENSIUN (usia)]],"yyyy"),"")</f>
        <v>1975</v>
      </c>
      <c r="X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Row],[JABATAN]],tbl_refJabatan,7,FALSE),"yr","day")-CONVERT(DATEDIF(M343,tglAcuan,"y"),"yr","day"))),(NOW()+(CONVERT(VLOOKUP(Table1[[#This Row],[JABATAN]],tbl_refJabatan,7,FALSE),"yr","day")-CONVERT(DATEDIF(M343,NOW(),"y"),"yr","day")))),"tgl SK salah"),"")</f>
        <v>65437.848911689813</v>
      </c>
      <c r="Y343" s="167" t="str">
        <f ca="1">IF(Table1[[#This Row],[TGL. PENSIUN (jabatan)]]&lt;&gt;0,TEXT(Table1[[#This Row],[TGL. PENSIUN (jabatan)]],"yyyy"),"")</f>
        <v>2079</v>
      </c>
      <c r="Z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Row],[JABATAN]],tbl_refJabatan,8,FALSE),"yr","day")-CONVERT(DATEDIF(H343,tglAcuan,"y"),"yr","day"))),(NOW()+(CONVERT(VLOOKUP(Table1[[#This Row],[JABATAN]],tbl_refJabatan,8,FALSE),"yr","day")-CONVERT(DATEDIF(H343,NOW(),"y"),"yr","day")))),"Usia Salah"),"")</f>
        <v>49366.848911689813</v>
      </c>
      <c r="AA343" s="167" t="str">
        <f ca="1">IF(Table1[[#This Row],[TGL.PENSIUN (usia )]]&lt;&gt;0,TEXT(Table1[[#This Row],[TGL.PENSIUN (usia )]],"yyyy"),"")</f>
        <v>2035</v>
      </c>
      <c r="AB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Row],[JABATAN]],tbl_refJabatan,9,FALSE),"yr","day")-CONVERT(DATEDIF(M343,tglAcuan,"y"),"yr","day"))),(NOW()+(CONVERT(VLOOKUP(Table1[[#This Row],[JABATAN]],tbl_refJabatan,9,FALSE),"yr","day")-CONVERT(DATEDIF(M343,NOW(),"y"),"yr","day")))),"tgl SK salah"),"")</f>
        <v>49001.598911689813</v>
      </c>
      <c r="AC343" s="167" t="str">
        <f ca="1">IF(Table1[[#This Row],[TGL. PENSIUN (jabatan )]]&lt;&gt;0,TEXT(Table1[[#This Row],[TGL. PENSIUN (jabatan )]],"yyyy"),"")</f>
        <v>2034</v>
      </c>
      <c r="AD3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4" spans="1:30" s="88" customFormat="1" ht="21.75" customHeight="1" x14ac:dyDescent="0.25">
      <c r="A344" s="43">
        <f t="shared" si="12"/>
        <v>339</v>
      </c>
      <c r="B344" s="44" t="s">
        <v>484</v>
      </c>
      <c r="C344" s="44" t="s">
        <v>698</v>
      </c>
      <c r="D344" s="45" t="s">
        <v>39</v>
      </c>
      <c r="E344" s="59" t="s">
        <v>699</v>
      </c>
      <c r="F344" s="43" t="s">
        <v>41</v>
      </c>
      <c r="G344" s="46" t="s">
        <v>42</v>
      </c>
      <c r="H344" s="95">
        <v>21711</v>
      </c>
      <c r="I344" s="45"/>
      <c r="J344" s="76"/>
      <c r="K344" s="74" t="s">
        <v>56</v>
      </c>
      <c r="L344" s="96" t="s">
        <v>700</v>
      </c>
      <c r="M344" s="71" t="s">
        <v>396</v>
      </c>
      <c r="N344" s="52" t="str">
        <f t="shared" ca="1" si="11"/>
        <v>64 Tahun 8 Bulan 17 hari</v>
      </c>
      <c r="O3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Row],[JABATAN]],tbl_refJabatan,2,FALSE),"yr","day")-CONVERT(DATEDIF(H344,tglAcuan,"y"),"yr","day"))),(NOW()+(CONVERT(VLOOKUP(Table1[[#This Row],[JABATAN]],tbl_refJabatan,2,FALSE),"yr","day")-CONVERT(DATEDIF(H344,NOW(),"y"),"yr","day")))),"Usia Salah"),"")</f>
        <v>21973.098911689813</v>
      </c>
      <c r="Q344" s="167" t="str">
        <f ca="1">IF(Table1[[#This Row],[TGL. PENSIUN (usia)]]&lt;&gt;0,TEXT(Table1[[#This Row],[TGL. PENSIUN (usia)]],"yyyy"),"")</f>
        <v>1960</v>
      </c>
      <c r="R344" s="166">
        <f ca="1">IF(AND(Table1[[#This Row],[TGL. PENSIUN (usia)]]&lt;&gt;"",Table1[[#This Row],[TGL. PENSIUN (usia)]]&lt;&gt;"USIA SALAH"),IF(tglAcuan&lt;&gt;0,(INT(CONVERT(VLOOKUP(Table1[[#This Row],[JABATAN]],tbl_refJabatan,2,FALSE),"yr","day")-CONVERT(DATEDIF(H344,tglAcuan,"y"),"yr","day"))),(INT(CONVERT(VLOOKUP(Table1[[#This Row],[JABATAN]],tbl_refJabatan,2,FALSE),"yr","day")-CONVERT(DATEDIF(H344,NOW(),"y"),"yr","day")))),"")</f>
        <v>-23376</v>
      </c>
      <c r="S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Row],[JABATAN]],tbl_refJabatan,4,FALSE),"yr","day")-CONVERT(DATEDIF(H344,tglAcuan,"y"),"yr","day"))),(NOW()+(CONVERT(VLOOKUP(Table1[[#This Row],[JABATAN]],tbl_refJabatan,4,FALSE),"yr","day")-CONVERT(DATEDIF(H344,NOW(),"y"),"yr","day")))),"Usia Salah"),"")</f>
        <v>21973.098911689813</v>
      </c>
      <c r="T344" s="167" t="str">
        <f ca="1">IF(Table1[[#This Row],[TGL. PENSIUN ( usia )]]&lt;&gt;0,TEXT(Table1[[#This Row],[TGL. PENSIUN ( usia )]],"yyyy"),"")</f>
        <v>1960</v>
      </c>
      <c r="U344" s="166">
        <f ca="1">IF(AND(Table1[[#This Row],[TGL. PENSIUN (usia)]]&lt;&gt;"",Table1[[#This Row],[TGL. PENSIUN (usia)]]&lt;&gt;"USIA SALAH"),IF(tglAcuan&lt;&gt;0,(INT(CONVERT(VLOOKUP(Table1[[#This Row],[JABATAN]],tbl_refJabatan,4,FALSE),"yr","day")-CONVERT(DATEDIF(H344,tglAcuan,"y"),"yr","day"))),(INT(CONVERT(VLOOKUP(Table1[[#This Row],[JABATAN]],tbl_refJabatan,4,FALSE),"yr","day")-CONVERT(DATEDIF(H344,NOW(),"y"),"yr","day")))),"")</f>
        <v>-23376</v>
      </c>
      <c r="V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Row],[JABATAN]],tbl_refJabatan,6,FALSE),"yr","day")-CONVERT(DATEDIF(H344,tglAcuan,"y"),"yr","day"))),(NOW()+(CONVERT(VLOOKUP(Table1[[#This Row],[JABATAN]],tbl_refJabatan,6,FALSE),"yr","day")-CONVERT(DATEDIF(H344,NOW(),"y"),"yr","day")))),"Usia Salah"),"")</f>
        <v>21973.098911689813</v>
      </c>
      <c r="W344" s="167" t="str">
        <f ca="1">IF(Table1[[#This Row],[TGL.PENSIUN (usia)]]&lt;&gt;0,TEXT(Table1[[#This Row],[TGL.PENSIUN (usia)]],"yyyy"),"")</f>
        <v>1960</v>
      </c>
      <c r="X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Row],[JABATAN]],tbl_refJabatan,7,FALSE),"yr","day")-CONVERT(DATEDIF(M344,tglAcuan,"y"),"yr","day"))),(NOW()+(CONVERT(VLOOKUP(Table1[[#This Row],[JABATAN]],tbl_refJabatan,7,FALSE),"yr","day")-CONVERT(DATEDIF(M344,NOW(),"y"),"yr","day")))),"tgl SK salah"),"")</f>
        <v>45349.098911689813</v>
      </c>
      <c r="Y344" s="167" t="str">
        <f ca="1">IF(Table1[[#This Row],[TGL. PENSIUN (jabatan)]]&lt;&gt;0,TEXT(Table1[[#This Row],[TGL. PENSIUN (jabatan)]],"yyyy"),"")</f>
        <v>2024</v>
      </c>
      <c r="Z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Row],[JABATAN]],tbl_refJabatan,8,FALSE),"yr","day")-CONVERT(DATEDIF(H344,tglAcuan,"y"),"yr","day"))),(NOW()+(CONVERT(VLOOKUP(Table1[[#This Row],[JABATAN]],tbl_refJabatan,8,FALSE),"yr","day")-CONVERT(DATEDIF(H344,NOW(),"y"),"yr","day")))),"Usia Salah"),"")</f>
        <v>21973.098911689813</v>
      </c>
      <c r="AA344" s="167" t="str">
        <f ca="1">IF(Table1[[#This Row],[TGL.PENSIUN (usia )]]&lt;&gt;0,TEXT(Table1[[#This Row],[TGL.PENSIUN (usia )]],"yyyy"),"")</f>
        <v>1960</v>
      </c>
      <c r="AB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Row],[JABATAN]],tbl_refJabatan,9,FALSE),"yr","day")-CONVERT(DATEDIF(M344,tglAcuan,"y"),"yr","day"))),(NOW()+(CONVERT(VLOOKUP(Table1[[#This Row],[JABATAN]],tbl_refJabatan,9,FALSE),"yr","day")-CONVERT(DATEDIF(M344,NOW(),"y"),"yr","day")))),"tgl SK salah"),"")</f>
        <v>45349.098911689813</v>
      </c>
      <c r="AC344" s="167" t="str">
        <f ca="1">IF(Table1[[#This Row],[TGL. PENSIUN (jabatan )]]&lt;&gt;0,TEXT(Table1[[#This Row],[TGL. PENSIUN (jabatan )]],"yyyy"),"")</f>
        <v>2024</v>
      </c>
      <c r="AD3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345" spans="1:30" s="53" customFormat="1" ht="21.75" customHeight="1" x14ac:dyDescent="0.25">
      <c r="A345" s="43">
        <f t="shared" si="12"/>
        <v>340</v>
      </c>
      <c r="B345" s="44" t="s">
        <v>484</v>
      </c>
      <c r="C345" s="44" t="s">
        <v>698</v>
      </c>
      <c r="D345" s="72" t="s">
        <v>45</v>
      </c>
      <c r="E345" s="141" t="s">
        <v>701</v>
      </c>
      <c r="F345" s="43" t="s">
        <v>41</v>
      </c>
      <c r="G345" s="46" t="s">
        <v>42</v>
      </c>
      <c r="H345" s="125">
        <v>32752</v>
      </c>
      <c r="I345" s="45"/>
      <c r="J345" s="76"/>
      <c r="K345" s="74" t="s">
        <v>56</v>
      </c>
      <c r="L345" s="69" t="s">
        <v>702</v>
      </c>
      <c r="M345" s="94">
        <v>43104</v>
      </c>
      <c r="N345" s="52" t="str">
        <f t="shared" ca="1" si="11"/>
        <v>34 Tahun 5 Bulan 26 hari</v>
      </c>
      <c r="O3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Row],[JABATAN]],tbl_refJabatan,2,FALSE),"yr","day")-CONVERT(DATEDIF(H345,tglAcuan,"y"),"yr","day"))),(NOW()+(CONVERT(VLOOKUP(Table1[[#This Row],[JABATAN]],tbl_refJabatan,2,FALSE),"yr","day")-CONVERT(DATEDIF(H345,NOW(),"y"),"yr","day")))),"Usia Salah"),"")</f>
        <v>32930.598911689813</v>
      </c>
      <c r="Q345" s="167" t="str">
        <f ca="1">IF(Table1[[#This Row],[TGL. PENSIUN (usia)]]&lt;&gt;0,TEXT(Table1[[#This Row],[TGL. PENSIUN (usia)]],"yyyy"),"")</f>
        <v>1990</v>
      </c>
      <c r="R345" s="166">
        <f ca="1">IF(AND(Table1[[#This Row],[TGL. PENSIUN (usia)]]&lt;&gt;"",Table1[[#This Row],[TGL. PENSIUN (usia)]]&lt;&gt;"USIA SALAH"),IF(tglAcuan&lt;&gt;0,(INT(CONVERT(VLOOKUP(Table1[[#This Row],[JABATAN]],tbl_refJabatan,2,FALSE),"yr","day")-CONVERT(DATEDIF(H345,tglAcuan,"y"),"yr","day"))),(INT(CONVERT(VLOOKUP(Table1[[#This Row],[JABATAN]],tbl_refJabatan,2,FALSE),"yr","day")-CONVERT(DATEDIF(H345,NOW(),"y"),"yr","day")))),"")</f>
        <v>-12419</v>
      </c>
      <c r="S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Row],[JABATAN]],tbl_refJabatan,4,FALSE),"yr","day")-CONVERT(DATEDIF(H345,tglAcuan,"y"),"yr","day"))),(NOW()+(CONVERT(VLOOKUP(Table1[[#This Row],[JABATAN]],tbl_refJabatan,4,FALSE),"yr","day")-CONVERT(DATEDIF(H345,NOW(),"y"),"yr","day")))),"Usia Salah"),"")</f>
        <v>32930.598911689813</v>
      </c>
      <c r="T345" s="167" t="str">
        <f ca="1">IF(Table1[[#This Row],[TGL. PENSIUN ( usia )]]&lt;&gt;0,TEXT(Table1[[#This Row],[TGL. PENSIUN ( usia )]],"yyyy"),"")</f>
        <v>1990</v>
      </c>
      <c r="U345" s="166">
        <f ca="1">IF(AND(Table1[[#This Row],[TGL. PENSIUN (usia)]]&lt;&gt;"",Table1[[#This Row],[TGL. PENSIUN (usia)]]&lt;&gt;"USIA SALAH"),IF(tglAcuan&lt;&gt;0,(INT(CONVERT(VLOOKUP(Table1[[#This Row],[JABATAN]],tbl_refJabatan,4,FALSE),"yr","day")-CONVERT(DATEDIF(H345,tglAcuan,"y"),"yr","day"))),(INT(CONVERT(VLOOKUP(Table1[[#This Row],[JABATAN]],tbl_refJabatan,4,FALSE),"yr","day")-CONVERT(DATEDIF(H345,NOW(),"y"),"yr","day")))),"")</f>
        <v>-12419</v>
      </c>
      <c r="V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Row],[JABATAN]],tbl_refJabatan,6,FALSE),"yr","day")-CONVERT(DATEDIF(H345,tglAcuan,"y"),"yr","day"))),(NOW()+(CONVERT(VLOOKUP(Table1[[#This Row],[JABATAN]],tbl_refJabatan,6,FALSE),"yr","day")-CONVERT(DATEDIF(H345,NOW(),"y"),"yr","day")))),"Usia Salah"),"")</f>
        <v>32930.598911689813</v>
      </c>
      <c r="W345" s="167" t="str">
        <f ca="1">IF(Table1[[#This Row],[TGL.PENSIUN (usia)]]&lt;&gt;0,TEXT(Table1[[#This Row],[TGL.PENSIUN (usia)]],"yyyy"),"")</f>
        <v>1990</v>
      </c>
      <c r="X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Row],[JABATAN]],tbl_refJabatan,7,FALSE),"yr","day")-CONVERT(DATEDIF(M345,tglAcuan,"y"),"yr","day"))),(NOW()+(CONVERT(VLOOKUP(Table1[[#This Row],[JABATAN]],tbl_refJabatan,7,FALSE),"yr","day")-CONVERT(DATEDIF(M345,NOW(),"y"),"yr","day")))),"tgl SK salah"),"")</f>
        <v>43157.598911689813</v>
      </c>
      <c r="Y345" s="167" t="str">
        <f ca="1">IF(Table1[[#This Row],[TGL. PENSIUN (jabatan)]]&lt;&gt;0,TEXT(Table1[[#This Row],[TGL. PENSIUN (jabatan)]],"yyyy"),"")</f>
        <v>2018</v>
      </c>
      <c r="Z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Row],[JABATAN]],tbl_refJabatan,8,FALSE),"yr","day")-CONVERT(DATEDIF(H345,tglAcuan,"y"),"yr","day"))),(NOW()+(CONVERT(VLOOKUP(Table1[[#This Row],[JABATAN]],tbl_refJabatan,8,FALSE),"yr","day")-CONVERT(DATEDIF(H345,NOW(),"y"),"yr","day")))),"Usia Salah"),"")</f>
        <v>32930.598911689813</v>
      </c>
      <c r="AA345" s="167" t="str">
        <f ca="1">IF(Table1[[#This Row],[TGL.PENSIUN (usia )]]&lt;&gt;0,TEXT(Table1[[#This Row],[TGL.PENSIUN (usia )]],"yyyy"),"")</f>
        <v>1990</v>
      </c>
      <c r="AB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Row],[JABATAN]],tbl_refJabatan,9,FALSE),"yr","day")-CONVERT(DATEDIF(M345,tglAcuan,"y"),"yr","day"))),(NOW()+(CONVERT(VLOOKUP(Table1[[#This Row],[JABATAN]],tbl_refJabatan,9,FALSE),"yr","day")-CONVERT(DATEDIF(M345,NOW(),"y"),"yr","day")))),"tgl SK salah"),"")</f>
        <v>43157.598911689813</v>
      </c>
      <c r="AC345" s="167" t="str">
        <f ca="1">IF(Table1[[#This Row],[TGL. PENSIUN (jabatan )]]&lt;&gt;0,TEXT(Table1[[#This Row],[TGL. PENSIUN (jabatan )]],"yyyy"),"")</f>
        <v>2018</v>
      </c>
      <c r="AD3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6" spans="1:30" s="53" customFormat="1" ht="21.75" customHeight="1" x14ac:dyDescent="0.25">
      <c r="A346" s="43">
        <f t="shared" si="12"/>
        <v>341</v>
      </c>
      <c r="B346" s="44" t="s">
        <v>484</v>
      </c>
      <c r="C346" s="44" t="s">
        <v>698</v>
      </c>
      <c r="D346" s="72" t="s">
        <v>48</v>
      </c>
      <c r="E346" s="141" t="s">
        <v>703</v>
      </c>
      <c r="F346" s="43" t="s">
        <v>50</v>
      </c>
      <c r="G346" s="46" t="s">
        <v>42</v>
      </c>
      <c r="H346" s="125">
        <v>31334</v>
      </c>
      <c r="I346" s="45"/>
      <c r="J346" s="76"/>
      <c r="K346" s="63" t="s">
        <v>43</v>
      </c>
      <c r="L346" s="69" t="s">
        <v>704</v>
      </c>
      <c r="M346" s="94">
        <v>43104</v>
      </c>
      <c r="N346" s="52" t="str">
        <f t="shared" ca="1" si="11"/>
        <v>38 Tahun 4 Bulan 13 hari</v>
      </c>
      <c r="O3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Row],[JABATAN]],tbl_refJabatan,2,FALSE),"yr","day")-CONVERT(DATEDIF(H346,tglAcuan,"y"),"yr","day"))),(NOW()+(CONVERT(VLOOKUP(Table1[[#This Row],[JABATAN]],tbl_refJabatan,2,FALSE),"yr","day")-CONVERT(DATEDIF(H346,NOW(),"y"),"yr","day")))),"Usia Salah"),"")</f>
        <v>53384.598911689813</v>
      </c>
      <c r="Q346" s="167" t="str">
        <f ca="1">IF(Table1[[#This Row],[TGL. PENSIUN (usia)]]&lt;&gt;0,TEXT(Table1[[#This Row],[TGL. PENSIUN (usia)]],"yyyy"),"")</f>
        <v>2046</v>
      </c>
      <c r="R346" s="166">
        <f ca="1">IF(AND(Table1[[#This Row],[TGL. PENSIUN (usia)]]&lt;&gt;"",Table1[[#This Row],[TGL. PENSIUN (usia)]]&lt;&gt;"USIA SALAH"),IF(tglAcuan&lt;&gt;0,(INT(CONVERT(VLOOKUP(Table1[[#This Row],[JABATAN]],tbl_refJabatan,2,FALSE),"yr","day")-CONVERT(DATEDIF(H346,tglAcuan,"y"),"yr","day"))),(INT(CONVERT(VLOOKUP(Table1[[#This Row],[JABATAN]],tbl_refJabatan,2,FALSE),"yr","day")-CONVERT(DATEDIF(H346,NOW(),"y"),"yr","day")))),"")</f>
        <v>8035</v>
      </c>
      <c r="S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Row],[JABATAN]],tbl_refJabatan,4,FALSE),"yr","day")-CONVERT(DATEDIF(H346,tglAcuan,"y"),"yr","day"))),(NOW()+(CONVERT(VLOOKUP(Table1[[#This Row],[JABATAN]],tbl_refJabatan,4,FALSE),"yr","day")-CONVERT(DATEDIF(H346,NOW(),"y"),"yr","day")))),"Usia Salah"),"")</f>
        <v>53384.598911689813</v>
      </c>
      <c r="T346" s="167" t="str">
        <f ca="1">IF(Table1[[#This Row],[TGL. PENSIUN ( usia )]]&lt;&gt;0,TEXT(Table1[[#This Row],[TGL. PENSIUN ( usia )]],"yyyy"),"")</f>
        <v>2046</v>
      </c>
      <c r="U346" s="166">
        <f ca="1">IF(AND(Table1[[#This Row],[TGL. PENSIUN (usia)]]&lt;&gt;"",Table1[[#This Row],[TGL. PENSIUN (usia)]]&lt;&gt;"USIA SALAH"),IF(tglAcuan&lt;&gt;0,(INT(CONVERT(VLOOKUP(Table1[[#This Row],[JABATAN]],tbl_refJabatan,4,FALSE),"yr","day")-CONVERT(DATEDIF(H346,tglAcuan,"y"),"yr","day"))),(INT(CONVERT(VLOOKUP(Table1[[#This Row],[JABATAN]],tbl_refJabatan,4,FALSE),"yr","day")-CONVERT(DATEDIF(H346,NOW(),"y"),"yr","day")))),"")</f>
        <v>8035</v>
      </c>
      <c r="V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Row],[JABATAN]],tbl_refJabatan,6,FALSE),"yr","day")-CONVERT(DATEDIF(H346,tglAcuan,"y"),"yr","day"))),(NOW()+(CONVERT(VLOOKUP(Table1[[#This Row],[JABATAN]],tbl_refJabatan,6,FALSE),"yr","day")-CONVERT(DATEDIF(H346,NOW(),"y"),"yr","day")))),"Usia Salah"),"")</f>
        <v>51923.598911689813</v>
      </c>
      <c r="W346" s="167" t="str">
        <f ca="1">IF(Table1[[#This Row],[TGL.PENSIUN (usia)]]&lt;&gt;0,TEXT(Table1[[#This Row],[TGL.PENSIUN (usia)]],"yyyy"),"")</f>
        <v>2042</v>
      </c>
      <c r="X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Row],[JABATAN]],tbl_refJabatan,7,FALSE),"yr","day")-CONVERT(DATEDIF(M346,tglAcuan,"y"),"yr","day"))),(NOW()+(CONVERT(VLOOKUP(Table1[[#This Row],[JABATAN]],tbl_refJabatan,7,FALSE),"yr","day")-CONVERT(DATEDIF(M346,NOW(),"y"),"yr","day")))),"tgl SK salah"),"")</f>
        <v>50462.598911689813</v>
      </c>
      <c r="Y346" s="167" t="str">
        <f ca="1">IF(Table1[[#This Row],[TGL. PENSIUN (jabatan)]]&lt;&gt;0,TEXT(Table1[[#This Row],[TGL. PENSIUN (jabatan)]],"yyyy"),"")</f>
        <v>2038</v>
      </c>
      <c r="Z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Row],[JABATAN]],tbl_refJabatan,8,FALSE),"yr","day")-CONVERT(DATEDIF(H346,tglAcuan,"y"),"yr","day"))),(NOW()+(CONVERT(VLOOKUP(Table1[[#This Row],[JABATAN]],tbl_refJabatan,8,FALSE),"yr","day")-CONVERT(DATEDIF(H346,NOW(),"y"),"yr","day")))),"Usia Salah"),"")</f>
        <v>51923.598911689813</v>
      </c>
      <c r="AA346" s="167" t="str">
        <f ca="1">IF(Table1[[#This Row],[TGL.PENSIUN (usia )]]&lt;&gt;0,TEXT(Table1[[#This Row],[TGL.PENSIUN (usia )]],"yyyy"),"")</f>
        <v>2042</v>
      </c>
      <c r="AB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Row],[JABATAN]],tbl_refJabatan,9,FALSE),"yr","day")-CONVERT(DATEDIF(M346,tglAcuan,"y"),"yr","day"))),(NOW()+(CONVERT(VLOOKUP(Table1[[#This Row],[JABATAN]],tbl_refJabatan,9,FALSE),"yr","day")-CONVERT(DATEDIF(M346,NOW(),"y"),"yr","day")))),"tgl SK salah"),"")</f>
        <v>50462.598911689813</v>
      </c>
      <c r="AC346" s="167" t="str">
        <f ca="1">IF(Table1[[#This Row],[TGL. PENSIUN (jabatan )]]&lt;&gt;0,TEXT(Table1[[#This Row],[TGL. PENSIUN (jabatan )]],"yyyy"),"")</f>
        <v>2038</v>
      </c>
      <c r="AD3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7" spans="1:30" s="53" customFormat="1" ht="21.75" customHeight="1" x14ac:dyDescent="0.25">
      <c r="A347" s="43">
        <f t="shared" si="12"/>
        <v>342</v>
      </c>
      <c r="B347" s="44" t="s">
        <v>484</v>
      </c>
      <c r="C347" s="44" t="s">
        <v>698</v>
      </c>
      <c r="D347" s="72" t="s">
        <v>52</v>
      </c>
      <c r="E347" s="141" t="s">
        <v>705</v>
      </c>
      <c r="F347" s="43" t="s">
        <v>41</v>
      </c>
      <c r="G347" s="46" t="s">
        <v>42</v>
      </c>
      <c r="H347" s="67">
        <v>27143</v>
      </c>
      <c r="I347" s="45"/>
      <c r="J347" s="76"/>
      <c r="K347" s="63" t="s">
        <v>706</v>
      </c>
      <c r="L347" s="69" t="s">
        <v>707</v>
      </c>
      <c r="M347" s="94">
        <v>43104</v>
      </c>
      <c r="N347" s="52" t="str">
        <f t="shared" ca="1" si="11"/>
        <v>49 Tahun 10 Bulan 3 hari</v>
      </c>
      <c r="O3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Row],[JABATAN]],tbl_refJabatan,2,FALSE),"yr","day")-CONVERT(DATEDIF(H347,tglAcuan,"y"),"yr","day"))),(NOW()+(CONVERT(VLOOKUP(Table1[[#This Row],[JABATAN]],tbl_refJabatan,2,FALSE),"yr","day")-CONVERT(DATEDIF(H347,NOW(),"y"),"yr","day")))),"Usia Salah"),"")</f>
        <v>49366.848911689813</v>
      </c>
      <c r="Q347" s="167" t="str">
        <f ca="1">IF(Table1[[#This Row],[TGL. PENSIUN (usia)]]&lt;&gt;0,TEXT(Table1[[#This Row],[TGL. PENSIUN (usia)]],"yyyy"),"")</f>
        <v>2035</v>
      </c>
      <c r="R347" s="166">
        <f ca="1">IF(AND(Table1[[#This Row],[TGL. PENSIUN (usia)]]&lt;&gt;"",Table1[[#This Row],[TGL. PENSIUN (usia)]]&lt;&gt;"USIA SALAH"),IF(tglAcuan&lt;&gt;0,(INT(CONVERT(VLOOKUP(Table1[[#This Row],[JABATAN]],tbl_refJabatan,2,FALSE),"yr","day")-CONVERT(DATEDIF(H347,tglAcuan,"y"),"yr","day"))),(INT(CONVERT(VLOOKUP(Table1[[#This Row],[JABATAN]],tbl_refJabatan,2,FALSE),"yr","day")-CONVERT(DATEDIF(H347,NOW(),"y"),"yr","day")))),"")</f>
        <v>4017</v>
      </c>
      <c r="S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Row],[JABATAN]],tbl_refJabatan,4,FALSE),"yr","day")-CONVERT(DATEDIF(H347,tglAcuan,"y"),"yr","day"))),(NOW()+(CONVERT(VLOOKUP(Table1[[#This Row],[JABATAN]],tbl_refJabatan,4,FALSE),"yr","day")-CONVERT(DATEDIF(H347,NOW(),"y"),"yr","day")))),"Usia Salah"),"")</f>
        <v>49366.848911689813</v>
      </c>
      <c r="T347" s="167" t="str">
        <f ca="1">IF(Table1[[#This Row],[TGL. PENSIUN ( usia )]]&lt;&gt;0,TEXT(Table1[[#This Row],[TGL. PENSIUN ( usia )]],"yyyy"),"")</f>
        <v>2035</v>
      </c>
      <c r="U347" s="166">
        <f ca="1">IF(AND(Table1[[#This Row],[TGL. PENSIUN (usia)]]&lt;&gt;"",Table1[[#This Row],[TGL. PENSIUN (usia)]]&lt;&gt;"USIA SALAH"),IF(tglAcuan&lt;&gt;0,(INT(CONVERT(VLOOKUP(Table1[[#This Row],[JABATAN]],tbl_refJabatan,4,FALSE),"yr","day")-CONVERT(DATEDIF(H347,tglAcuan,"y"),"yr","day"))),(INT(CONVERT(VLOOKUP(Table1[[#This Row],[JABATAN]],tbl_refJabatan,4,FALSE),"yr","day")-CONVERT(DATEDIF(H347,NOW(),"y"),"yr","day")))),"")</f>
        <v>4017</v>
      </c>
      <c r="V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Row],[JABATAN]],tbl_refJabatan,6,FALSE),"yr","day")-CONVERT(DATEDIF(H347,tglAcuan,"y"),"yr","day"))),(NOW()+(CONVERT(VLOOKUP(Table1[[#This Row],[JABATAN]],tbl_refJabatan,6,FALSE),"yr","day")-CONVERT(DATEDIF(H347,NOW(),"y"),"yr","day")))),"Usia Salah"),"")</f>
        <v>47905.848911689813</v>
      </c>
      <c r="W347" s="167" t="str">
        <f ca="1">IF(Table1[[#This Row],[TGL.PENSIUN (usia)]]&lt;&gt;0,TEXT(Table1[[#This Row],[TGL.PENSIUN (usia)]],"yyyy"),"")</f>
        <v>2031</v>
      </c>
      <c r="X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Row],[JABATAN]],tbl_refJabatan,7,FALSE),"yr","day")-CONVERT(DATEDIF(M347,tglAcuan,"y"),"yr","day"))),(NOW()+(CONVERT(VLOOKUP(Table1[[#This Row],[JABATAN]],tbl_refJabatan,7,FALSE),"yr","day")-CONVERT(DATEDIF(M347,NOW(),"y"),"yr","day")))),"tgl SK salah"),"")</f>
        <v>50462.598911689813</v>
      </c>
      <c r="Y347" s="167" t="str">
        <f ca="1">IF(Table1[[#This Row],[TGL. PENSIUN (jabatan)]]&lt;&gt;0,TEXT(Table1[[#This Row],[TGL. PENSIUN (jabatan)]],"yyyy"),"")</f>
        <v>2038</v>
      </c>
      <c r="Z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Row],[JABATAN]],tbl_refJabatan,8,FALSE),"yr","day")-CONVERT(DATEDIF(H347,tglAcuan,"y"),"yr","day"))),(NOW()+(CONVERT(VLOOKUP(Table1[[#This Row],[JABATAN]],tbl_refJabatan,8,FALSE),"yr","day")-CONVERT(DATEDIF(H347,NOW(),"y"),"yr","day")))),"Usia Salah"),"")</f>
        <v>47905.848911689813</v>
      </c>
      <c r="AA347" s="167" t="str">
        <f ca="1">IF(Table1[[#This Row],[TGL.PENSIUN (usia )]]&lt;&gt;0,TEXT(Table1[[#This Row],[TGL.PENSIUN (usia )]],"yyyy"),"")</f>
        <v>2031</v>
      </c>
      <c r="AB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Row],[JABATAN]],tbl_refJabatan,9,FALSE),"yr","day")-CONVERT(DATEDIF(M347,tglAcuan,"y"),"yr","day"))),(NOW()+(CONVERT(VLOOKUP(Table1[[#This Row],[JABATAN]],tbl_refJabatan,9,FALSE),"yr","day")-CONVERT(DATEDIF(M347,NOW(),"y"),"yr","day")))),"tgl SK salah"),"")</f>
        <v>50462.598911689813</v>
      </c>
      <c r="AC347" s="167" t="str">
        <f ca="1">IF(Table1[[#This Row],[TGL. PENSIUN (jabatan )]]&lt;&gt;0,TEXT(Table1[[#This Row],[TGL. PENSIUN (jabatan )]],"yyyy"),"")</f>
        <v>2038</v>
      </c>
      <c r="AD3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8" spans="1:30" s="53" customFormat="1" ht="21.75" customHeight="1" x14ac:dyDescent="0.25">
      <c r="A348" s="43">
        <f t="shared" si="12"/>
        <v>343</v>
      </c>
      <c r="B348" s="44" t="s">
        <v>484</v>
      </c>
      <c r="C348" s="44" t="s">
        <v>698</v>
      </c>
      <c r="D348" s="72" t="s">
        <v>54</v>
      </c>
      <c r="E348" s="141" t="s">
        <v>708</v>
      </c>
      <c r="F348" s="43" t="s">
        <v>41</v>
      </c>
      <c r="G348" s="46" t="s">
        <v>42</v>
      </c>
      <c r="H348" s="67">
        <v>24323</v>
      </c>
      <c r="I348" s="45"/>
      <c r="J348" s="76"/>
      <c r="K348" s="63" t="s">
        <v>56</v>
      </c>
      <c r="L348" s="69" t="s">
        <v>709</v>
      </c>
      <c r="M348" s="94">
        <v>43104</v>
      </c>
      <c r="N348" s="52" t="str">
        <f t="shared" ca="1" si="11"/>
        <v>57 Tahun 6 Bulan 23 hari</v>
      </c>
      <c r="O3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Row],[JABATAN]],tbl_refJabatan,2,FALSE),"yr","day")-CONVERT(DATEDIF(H348,tglAcuan,"y"),"yr","day"))),(NOW()+(CONVERT(VLOOKUP(Table1[[#This Row],[JABATAN]],tbl_refJabatan,2,FALSE),"yr","day")-CONVERT(DATEDIF(H348,NOW(),"y"),"yr","day")))),"Usia Salah"),"")</f>
        <v>46444.848911689813</v>
      </c>
      <c r="Q348" s="167" t="str">
        <f ca="1">IF(Table1[[#This Row],[TGL. PENSIUN (usia)]]&lt;&gt;0,TEXT(Table1[[#This Row],[TGL. PENSIUN (usia)]],"yyyy"),"")</f>
        <v>2027</v>
      </c>
      <c r="R348" s="166">
        <f ca="1">IF(AND(Table1[[#This Row],[TGL. PENSIUN (usia)]]&lt;&gt;"",Table1[[#This Row],[TGL. PENSIUN (usia)]]&lt;&gt;"USIA SALAH"),IF(tglAcuan&lt;&gt;0,(INT(CONVERT(VLOOKUP(Table1[[#This Row],[JABATAN]],tbl_refJabatan,2,FALSE),"yr","day")-CONVERT(DATEDIF(H348,tglAcuan,"y"),"yr","day"))),(INT(CONVERT(VLOOKUP(Table1[[#This Row],[JABATAN]],tbl_refJabatan,2,FALSE),"yr","day")-CONVERT(DATEDIF(H348,NOW(),"y"),"yr","day")))),"")</f>
        <v>1095</v>
      </c>
      <c r="S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Row],[JABATAN]],tbl_refJabatan,4,FALSE),"yr","day")-CONVERT(DATEDIF(H348,tglAcuan,"y"),"yr","day"))),(NOW()+(CONVERT(VLOOKUP(Table1[[#This Row],[JABATAN]],tbl_refJabatan,4,FALSE),"yr","day")-CONVERT(DATEDIF(H348,NOW(),"y"),"yr","day")))),"Usia Salah"),"")</f>
        <v>46444.848911689813</v>
      </c>
      <c r="T348" s="167" t="str">
        <f ca="1">IF(Table1[[#This Row],[TGL. PENSIUN ( usia )]]&lt;&gt;0,TEXT(Table1[[#This Row],[TGL. PENSIUN ( usia )]],"yyyy"),"")</f>
        <v>2027</v>
      </c>
      <c r="U348" s="166">
        <f ca="1">IF(AND(Table1[[#This Row],[TGL. PENSIUN (usia)]]&lt;&gt;"",Table1[[#This Row],[TGL. PENSIUN (usia)]]&lt;&gt;"USIA SALAH"),IF(tglAcuan&lt;&gt;0,(INT(CONVERT(VLOOKUP(Table1[[#This Row],[JABATAN]],tbl_refJabatan,4,FALSE),"yr","day")-CONVERT(DATEDIF(H348,tglAcuan,"y"),"yr","day"))),(INT(CONVERT(VLOOKUP(Table1[[#This Row],[JABATAN]],tbl_refJabatan,4,FALSE),"yr","day")-CONVERT(DATEDIF(H348,NOW(),"y"),"yr","day")))),"")</f>
        <v>1095</v>
      </c>
      <c r="V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Row],[JABATAN]],tbl_refJabatan,6,FALSE),"yr","day")-CONVERT(DATEDIF(H348,tglAcuan,"y"),"yr","day"))),(NOW()+(CONVERT(VLOOKUP(Table1[[#This Row],[JABATAN]],tbl_refJabatan,6,FALSE),"yr","day")-CONVERT(DATEDIF(H348,NOW(),"y"),"yr","day")))),"Usia Salah"),"")</f>
        <v>44983.848911689813</v>
      </c>
      <c r="W348" s="167" t="str">
        <f ca="1">IF(Table1[[#This Row],[TGL.PENSIUN (usia)]]&lt;&gt;0,TEXT(Table1[[#This Row],[TGL.PENSIUN (usia)]],"yyyy"),"")</f>
        <v>2023</v>
      </c>
      <c r="X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Row],[JABATAN]],tbl_refJabatan,7,FALSE),"yr","day")-CONVERT(DATEDIF(M348,tglAcuan,"y"),"yr","day"))),(NOW()+(CONVERT(VLOOKUP(Table1[[#This Row],[JABATAN]],tbl_refJabatan,7,FALSE),"yr","day")-CONVERT(DATEDIF(M348,NOW(),"y"),"yr","day")))),"tgl SK salah"),"")</f>
        <v>50462.598911689813</v>
      </c>
      <c r="Y348" s="167" t="str">
        <f ca="1">IF(Table1[[#This Row],[TGL. PENSIUN (jabatan)]]&lt;&gt;0,TEXT(Table1[[#This Row],[TGL. PENSIUN (jabatan)]],"yyyy"),"")</f>
        <v>2038</v>
      </c>
      <c r="Z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Row],[JABATAN]],tbl_refJabatan,8,FALSE),"yr","day")-CONVERT(DATEDIF(H348,tglAcuan,"y"),"yr","day"))),(NOW()+(CONVERT(VLOOKUP(Table1[[#This Row],[JABATAN]],tbl_refJabatan,8,FALSE),"yr","day")-CONVERT(DATEDIF(H348,NOW(),"y"),"yr","day")))),"Usia Salah"),"")</f>
        <v>44983.848911689813</v>
      </c>
      <c r="AA348" s="167" t="str">
        <f ca="1">IF(Table1[[#This Row],[TGL.PENSIUN (usia )]]&lt;&gt;0,TEXT(Table1[[#This Row],[TGL.PENSIUN (usia )]],"yyyy"),"")</f>
        <v>2023</v>
      </c>
      <c r="AB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Row],[JABATAN]],tbl_refJabatan,9,FALSE),"yr","day")-CONVERT(DATEDIF(M348,tglAcuan,"y"),"yr","day"))),(NOW()+(CONVERT(VLOOKUP(Table1[[#This Row],[JABATAN]],tbl_refJabatan,9,FALSE),"yr","day")-CONVERT(DATEDIF(M348,NOW(),"y"),"yr","day")))),"tgl SK salah"),"")</f>
        <v>50462.598911689813</v>
      </c>
      <c r="AC348" s="167" t="str">
        <f ca="1">IF(Table1[[#This Row],[TGL. PENSIUN (jabatan )]]&lt;&gt;0,TEXT(Table1[[#This Row],[TGL. PENSIUN (jabatan )]],"yyyy"),"")</f>
        <v>2038</v>
      </c>
      <c r="AD3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49" spans="1:30" s="53" customFormat="1" ht="21.75" customHeight="1" x14ac:dyDescent="0.25">
      <c r="A349" s="43">
        <f t="shared" si="12"/>
        <v>344</v>
      </c>
      <c r="B349" s="44" t="s">
        <v>484</v>
      </c>
      <c r="C349" s="44" t="s">
        <v>698</v>
      </c>
      <c r="D349" s="72" t="s">
        <v>57</v>
      </c>
      <c r="E349" s="59" t="s">
        <v>710</v>
      </c>
      <c r="F349" s="43" t="s">
        <v>50</v>
      </c>
      <c r="G349" s="46" t="s">
        <v>42</v>
      </c>
      <c r="H349" s="67">
        <v>35513</v>
      </c>
      <c r="I349" s="45"/>
      <c r="J349" s="76"/>
      <c r="K349" s="74" t="s">
        <v>43</v>
      </c>
      <c r="L349" s="69" t="s">
        <v>711</v>
      </c>
      <c r="M349" s="94">
        <v>44568</v>
      </c>
      <c r="N349" s="52" t="str">
        <f t="shared" ca="1" si="11"/>
        <v>26 Tahun 11 Bulan 3 hari</v>
      </c>
      <c r="O3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20 Hari </v>
      </c>
      <c r="P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Row],[JABATAN]],tbl_refJabatan,2,FALSE),"yr","day")-CONVERT(DATEDIF(H349,tglAcuan,"y"),"yr","day"))),(NOW()+(CONVERT(VLOOKUP(Table1[[#This Row],[JABATAN]],tbl_refJabatan,2,FALSE),"yr","day")-CONVERT(DATEDIF(H349,NOW(),"y"),"yr","day")))),"Usia Salah"),"")</f>
        <v>57767.598911689813</v>
      </c>
      <c r="Q349" s="167" t="str">
        <f ca="1">IF(Table1[[#This Row],[TGL. PENSIUN (usia)]]&lt;&gt;0,TEXT(Table1[[#This Row],[TGL. PENSIUN (usia)]],"yyyy"),"")</f>
        <v>2058</v>
      </c>
      <c r="R349" s="166">
        <f ca="1">IF(AND(Table1[[#This Row],[TGL. PENSIUN (usia)]]&lt;&gt;"",Table1[[#This Row],[TGL. PENSIUN (usia)]]&lt;&gt;"USIA SALAH"),IF(tglAcuan&lt;&gt;0,(INT(CONVERT(VLOOKUP(Table1[[#This Row],[JABATAN]],tbl_refJabatan,2,FALSE),"yr","day")-CONVERT(DATEDIF(H349,tglAcuan,"y"),"yr","day"))),(INT(CONVERT(VLOOKUP(Table1[[#This Row],[JABATAN]],tbl_refJabatan,2,FALSE),"yr","day")-CONVERT(DATEDIF(H349,NOW(),"y"),"yr","day")))),"")</f>
        <v>12418</v>
      </c>
      <c r="S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Row],[JABATAN]],tbl_refJabatan,4,FALSE),"yr","day")-CONVERT(DATEDIF(H349,tglAcuan,"y"),"yr","day"))),(NOW()+(CONVERT(VLOOKUP(Table1[[#This Row],[JABATAN]],tbl_refJabatan,4,FALSE),"yr","day")-CONVERT(DATEDIF(H349,NOW(),"y"),"yr","day")))),"Usia Salah"),"")</f>
        <v>57767.598911689813</v>
      </c>
      <c r="T349" s="167" t="str">
        <f ca="1">IF(Table1[[#This Row],[TGL. PENSIUN ( usia )]]&lt;&gt;0,TEXT(Table1[[#This Row],[TGL. PENSIUN ( usia )]],"yyyy"),"")</f>
        <v>2058</v>
      </c>
      <c r="U349" s="166">
        <f ca="1">IF(AND(Table1[[#This Row],[TGL. PENSIUN (usia)]]&lt;&gt;"",Table1[[#This Row],[TGL. PENSIUN (usia)]]&lt;&gt;"USIA SALAH"),IF(tglAcuan&lt;&gt;0,(INT(CONVERT(VLOOKUP(Table1[[#This Row],[JABATAN]],tbl_refJabatan,4,FALSE),"yr","day")-CONVERT(DATEDIF(H349,tglAcuan,"y"),"yr","day"))),(INT(CONVERT(VLOOKUP(Table1[[#This Row],[JABATAN]],tbl_refJabatan,4,FALSE),"yr","day")-CONVERT(DATEDIF(H349,NOW(),"y"),"yr","day")))),"")</f>
        <v>12418</v>
      </c>
      <c r="V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Row],[JABATAN]],tbl_refJabatan,6,FALSE),"yr","day")-CONVERT(DATEDIF(H349,tglAcuan,"y"),"yr","day"))),(NOW()+(CONVERT(VLOOKUP(Table1[[#This Row],[JABATAN]],tbl_refJabatan,6,FALSE),"yr","day")-CONVERT(DATEDIF(H349,NOW(),"y"),"yr","day")))),"Usia Salah"),"")</f>
        <v>56306.598911689813</v>
      </c>
      <c r="W349" s="167" t="str">
        <f ca="1">IF(Table1[[#This Row],[TGL.PENSIUN (usia)]]&lt;&gt;0,TEXT(Table1[[#This Row],[TGL.PENSIUN (usia)]],"yyyy"),"")</f>
        <v>2054</v>
      </c>
      <c r="X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Row],[JABATAN]],tbl_refJabatan,7,FALSE),"yr","day")-CONVERT(DATEDIF(M349,tglAcuan,"y"),"yr","day"))),(NOW()+(CONVERT(VLOOKUP(Table1[[#This Row],[JABATAN]],tbl_refJabatan,7,FALSE),"yr","day")-CONVERT(DATEDIF(M349,NOW(),"y"),"yr","day")))),"tgl SK salah"),"")</f>
        <v>51923.598911689813</v>
      </c>
      <c r="Y349" s="167" t="str">
        <f ca="1">IF(Table1[[#This Row],[TGL. PENSIUN (jabatan)]]&lt;&gt;0,TEXT(Table1[[#This Row],[TGL. PENSIUN (jabatan)]],"yyyy"),"")</f>
        <v>2042</v>
      </c>
      <c r="Z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Row],[JABATAN]],tbl_refJabatan,8,FALSE),"yr","day")-CONVERT(DATEDIF(H349,tglAcuan,"y"),"yr","day"))),(NOW()+(CONVERT(VLOOKUP(Table1[[#This Row],[JABATAN]],tbl_refJabatan,8,FALSE),"yr","day")-CONVERT(DATEDIF(H349,NOW(),"y"),"yr","day")))),"Usia Salah"),"")</f>
        <v>56306.598911689813</v>
      </c>
      <c r="AA349" s="167" t="str">
        <f ca="1">IF(Table1[[#This Row],[TGL.PENSIUN (usia )]]&lt;&gt;0,TEXT(Table1[[#This Row],[TGL.PENSIUN (usia )]],"yyyy"),"")</f>
        <v>2054</v>
      </c>
      <c r="AB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Row],[JABATAN]],tbl_refJabatan,9,FALSE),"yr","day")-CONVERT(DATEDIF(M349,tglAcuan,"y"),"yr","day"))),(NOW()+(CONVERT(VLOOKUP(Table1[[#This Row],[JABATAN]],tbl_refJabatan,9,FALSE),"yr","day")-CONVERT(DATEDIF(M349,NOW(),"y"),"yr","day")))),"tgl SK salah"),"")</f>
        <v>51923.598911689813</v>
      </c>
      <c r="AC349" s="167" t="str">
        <f ca="1">IF(Table1[[#This Row],[TGL. PENSIUN (jabatan )]]&lt;&gt;0,TEXT(Table1[[#This Row],[TGL. PENSIUN (jabatan )]],"yyyy"),"")</f>
        <v>2042</v>
      </c>
      <c r="AD3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0" spans="1:30" s="53" customFormat="1" ht="21.75" customHeight="1" x14ac:dyDescent="0.25">
      <c r="A350" s="43">
        <f t="shared" si="12"/>
        <v>345</v>
      </c>
      <c r="B350" s="44" t="s">
        <v>484</v>
      </c>
      <c r="C350" s="44" t="s">
        <v>698</v>
      </c>
      <c r="D350" s="72" t="s">
        <v>59</v>
      </c>
      <c r="E350" s="141" t="s">
        <v>712</v>
      </c>
      <c r="F350" s="43" t="s">
        <v>41</v>
      </c>
      <c r="G350" s="46" t="s">
        <v>42</v>
      </c>
      <c r="H350" s="67">
        <v>34056</v>
      </c>
      <c r="I350" s="45"/>
      <c r="J350" s="76"/>
      <c r="K350" s="74" t="s">
        <v>43</v>
      </c>
      <c r="L350" s="69" t="s">
        <v>713</v>
      </c>
      <c r="M350" s="94">
        <v>43556</v>
      </c>
      <c r="N350" s="52" t="str">
        <f t="shared" ca="1" si="11"/>
        <v>30 Tahun 10 Bulan 30 hari</v>
      </c>
      <c r="O3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26 Hari </v>
      </c>
      <c r="P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Row],[JABATAN]],tbl_refJabatan,2,FALSE),"yr","day")-CONVERT(DATEDIF(H350,tglAcuan,"y"),"yr","day"))),(NOW()+(CONVERT(VLOOKUP(Table1[[#This Row],[JABATAN]],tbl_refJabatan,2,FALSE),"yr","day")-CONVERT(DATEDIF(H350,NOW(),"y"),"yr","day")))),"Usia Salah"),"")</f>
        <v>56306.598911689813</v>
      </c>
      <c r="Q350" s="167" t="str">
        <f ca="1">IF(Table1[[#This Row],[TGL. PENSIUN (usia)]]&lt;&gt;0,TEXT(Table1[[#This Row],[TGL. PENSIUN (usia)]],"yyyy"),"")</f>
        <v>2054</v>
      </c>
      <c r="R350" s="166">
        <f ca="1">IF(AND(Table1[[#This Row],[TGL. PENSIUN (usia)]]&lt;&gt;"",Table1[[#This Row],[TGL. PENSIUN (usia)]]&lt;&gt;"USIA SALAH"),IF(tglAcuan&lt;&gt;0,(INT(CONVERT(VLOOKUP(Table1[[#This Row],[JABATAN]],tbl_refJabatan,2,FALSE),"yr","day")-CONVERT(DATEDIF(H350,tglAcuan,"y"),"yr","day"))),(INT(CONVERT(VLOOKUP(Table1[[#This Row],[JABATAN]],tbl_refJabatan,2,FALSE),"yr","day")-CONVERT(DATEDIF(H350,NOW(),"y"),"yr","day")))),"")</f>
        <v>10957</v>
      </c>
      <c r="S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Row],[JABATAN]],tbl_refJabatan,4,FALSE),"yr","day")-CONVERT(DATEDIF(H350,tglAcuan,"y"),"yr","day"))),(NOW()+(CONVERT(VLOOKUP(Table1[[#This Row],[JABATAN]],tbl_refJabatan,4,FALSE),"yr","day")-CONVERT(DATEDIF(H350,NOW(),"y"),"yr","day")))),"Usia Salah"),"")</f>
        <v>56306.598911689813</v>
      </c>
      <c r="T350" s="167" t="str">
        <f ca="1">IF(Table1[[#This Row],[TGL. PENSIUN ( usia )]]&lt;&gt;0,TEXT(Table1[[#This Row],[TGL. PENSIUN ( usia )]],"yyyy"),"")</f>
        <v>2054</v>
      </c>
      <c r="U350" s="166">
        <f ca="1">IF(AND(Table1[[#This Row],[TGL. PENSIUN (usia)]]&lt;&gt;"",Table1[[#This Row],[TGL. PENSIUN (usia)]]&lt;&gt;"USIA SALAH"),IF(tglAcuan&lt;&gt;0,(INT(CONVERT(VLOOKUP(Table1[[#This Row],[JABATAN]],tbl_refJabatan,4,FALSE),"yr","day")-CONVERT(DATEDIF(H350,tglAcuan,"y"),"yr","day"))),(INT(CONVERT(VLOOKUP(Table1[[#This Row],[JABATAN]],tbl_refJabatan,4,FALSE),"yr","day")-CONVERT(DATEDIF(H350,NOW(),"y"),"yr","day")))),"")</f>
        <v>10957</v>
      </c>
      <c r="V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Row],[JABATAN]],tbl_refJabatan,6,FALSE),"yr","day")-CONVERT(DATEDIF(H350,tglAcuan,"y"),"yr","day"))),(NOW()+(CONVERT(VLOOKUP(Table1[[#This Row],[JABATAN]],tbl_refJabatan,6,FALSE),"yr","day")-CONVERT(DATEDIF(H350,NOW(),"y"),"yr","day")))),"Usia Salah"),"")</f>
        <v>54845.598911689813</v>
      </c>
      <c r="W350" s="167" t="str">
        <f ca="1">IF(Table1[[#This Row],[TGL.PENSIUN (usia)]]&lt;&gt;0,TEXT(Table1[[#This Row],[TGL.PENSIUN (usia)]],"yyyy"),"")</f>
        <v>2050</v>
      </c>
      <c r="X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Row],[JABATAN]],tbl_refJabatan,7,FALSE),"yr","day")-CONVERT(DATEDIF(M350,tglAcuan,"y"),"yr","day"))),(NOW()+(CONVERT(VLOOKUP(Table1[[#This Row],[JABATAN]],tbl_refJabatan,7,FALSE),"yr","day")-CONVERT(DATEDIF(M350,NOW(),"y"),"yr","day")))),"tgl SK salah"),"")</f>
        <v>51193.098911689813</v>
      </c>
      <c r="Y350" s="167" t="str">
        <f ca="1">IF(Table1[[#This Row],[TGL. PENSIUN (jabatan)]]&lt;&gt;0,TEXT(Table1[[#This Row],[TGL. PENSIUN (jabatan)]],"yyyy"),"")</f>
        <v>2040</v>
      </c>
      <c r="Z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Row],[JABATAN]],tbl_refJabatan,8,FALSE),"yr","day")-CONVERT(DATEDIF(H350,tglAcuan,"y"),"yr","day"))),(NOW()+(CONVERT(VLOOKUP(Table1[[#This Row],[JABATAN]],tbl_refJabatan,8,FALSE),"yr","day")-CONVERT(DATEDIF(H350,NOW(),"y"),"yr","day")))),"Usia Salah"),"")</f>
        <v>54845.598911689813</v>
      </c>
      <c r="AA350" s="167" t="str">
        <f ca="1">IF(Table1[[#This Row],[TGL.PENSIUN (usia )]]&lt;&gt;0,TEXT(Table1[[#This Row],[TGL.PENSIUN (usia )]],"yyyy"),"")</f>
        <v>2050</v>
      </c>
      <c r="AB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Row],[JABATAN]],tbl_refJabatan,9,FALSE),"yr","day")-CONVERT(DATEDIF(M350,tglAcuan,"y"),"yr","day"))),(NOW()+(CONVERT(VLOOKUP(Table1[[#This Row],[JABATAN]],tbl_refJabatan,9,FALSE),"yr","day")-CONVERT(DATEDIF(M350,NOW(),"y"),"yr","day")))),"tgl SK salah"),"")</f>
        <v>51193.098911689813</v>
      </c>
      <c r="AC350" s="167" t="str">
        <f ca="1">IF(Table1[[#This Row],[TGL. PENSIUN (jabatan )]]&lt;&gt;0,TEXT(Table1[[#This Row],[TGL. PENSIUN (jabatan )]],"yyyy"),"")</f>
        <v>2040</v>
      </c>
      <c r="AD3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1" spans="1:30" s="53" customFormat="1" ht="21.75" customHeight="1" x14ac:dyDescent="0.25">
      <c r="A351" s="43">
        <f t="shared" si="12"/>
        <v>346</v>
      </c>
      <c r="B351" s="44" t="s">
        <v>484</v>
      </c>
      <c r="C351" s="44" t="s">
        <v>698</v>
      </c>
      <c r="D351" s="72" t="s">
        <v>61</v>
      </c>
      <c r="E351" s="99" t="s">
        <v>714</v>
      </c>
      <c r="F351" s="43" t="s">
        <v>41</v>
      </c>
      <c r="G351" s="46" t="s">
        <v>42</v>
      </c>
      <c r="H351" s="47">
        <v>31989</v>
      </c>
      <c r="I351" s="45"/>
      <c r="J351" s="76"/>
      <c r="K351" s="74" t="s">
        <v>56</v>
      </c>
      <c r="L351" s="126" t="s">
        <v>715</v>
      </c>
      <c r="M351" s="127">
        <v>44910</v>
      </c>
      <c r="N351" s="52" t="str">
        <f t="shared" ca="1" si="11"/>
        <v>36 Tahun 6 Bulan 27 hari</v>
      </c>
      <c r="O3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12 Hari </v>
      </c>
      <c r="P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Row],[JABATAN]],tbl_refJabatan,2,FALSE),"yr","day")-CONVERT(DATEDIF(H351,tglAcuan,"y"),"yr","day"))),(NOW()+(CONVERT(VLOOKUP(Table1[[#This Row],[JABATAN]],tbl_refJabatan,2,FALSE),"yr","day")-CONVERT(DATEDIF(H351,NOW(),"y"),"yr","day")))),"Usia Salah"),"")</f>
        <v>54115.098911689813</v>
      </c>
      <c r="Q351" s="167" t="str">
        <f ca="1">IF(Table1[[#This Row],[TGL. PENSIUN (usia)]]&lt;&gt;0,TEXT(Table1[[#This Row],[TGL. PENSIUN (usia)]],"yyyy"),"")</f>
        <v>2048</v>
      </c>
      <c r="R351" s="166">
        <f ca="1">IF(AND(Table1[[#This Row],[TGL. PENSIUN (usia)]]&lt;&gt;"",Table1[[#This Row],[TGL. PENSIUN (usia)]]&lt;&gt;"USIA SALAH"),IF(tglAcuan&lt;&gt;0,(INT(CONVERT(VLOOKUP(Table1[[#This Row],[JABATAN]],tbl_refJabatan,2,FALSE),"yr","day")-CONVERT(DATEDIF(H351,tglAcuan,"y"),"yr","day"))),(INT(CONVERT(VLOOKUP(Table1[[#This Row],[JABATAN]],tbl_refJabatan,2,FALSE),"yr","day")-CONVERT(DATEDIF(H351,NOW(),"y"),"yr","day")))),"")</f>
        <v>8766</v>
      </c>
      <c r="S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Row],[JABATAN]],tbl_refJabatan,4,FALSE),"yr","day")-CONVERT(DATEDIF(H351,tglAcuan,"y"),"yr","day"))),(NOW()+(CONVERT(VLOOKUP(Table1[[#This Row],[JABATAN]],tbl_refJabatan,4,FALSE),"yr","day")-CONVERT(DATEDIF(H351,NOW(),"y"),"yr","day")))),"Usia Salah"),"")</f>
        <v>54115.098911689813</v>
      </c>
      <c r="T351" s="167" t="str">
        <f ca="1">IF(Table1[[#This Row],[TGL. PENSIUN ( usia )]]&lt;&gt;0,TEXT(Table1[[#This Row],[TGL. PENSIUN ( usia )]],"yyyy"),"")</f>
        <v>2048</v>
      </c>
      <c r="U351" s="166">
        <f ca="1">IF(AND(Table1[[#This Row],[TGL. PENSIUN (usia)]]&lt;&gt;"",Table1[[#This Row],[TGL. PENSIUN (usia)]]&lt;&gt;"USIA SALAH"),IF(tglAcuan&lt;&gt;0,(INT(CONVERT(VLOOKUP(Table1[[#This Row],[JABATAN]],tbl_refJabatan,4,FALSE),"yr","day")-CONVERT(DATEDIF(H351,tglAcuan,"y"),"yr","day"))),(INT(CONVERT(VLOOKUP(Table1[[#This Row],[JABATAN]],tbl_refJabatan,4,FALSE),"yr","day")-CONVERT(DATEDIF(H351,NOW(),"y"),"yr","day")))),"")</f>
        <v>8766</v>
      </c>
      <c r="V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Row],[JABATAN]],tbl_refJabatan,6,FALSE),"yr","day")-CONVERT(DATEDIF(H351,tglAcuan,"y"),"yr","day"))),(NOW()+(CONVERT(VLOOKUP(Table1[[#This Row],[JABATAN]],tbl_refJabatan,6,FALSE),"yr","day")-CONVERT(DATEDIF(H351,NOW(),"y"),"yr","day")))),"Usia Salah"),"")</f>
        <v>52654.098911689813</v>
      </c>
      <c r="W351" s="167" t="str">
        <f ca="1">IF(Table1[[#This Row],[TGL.PENSIUN (usia)]]&lt;&gt;0,TEXT(Table1[[#This Row],[TGL.PENSIUN (usia)]],"yyyy"),"")</f>
        <v>2044</v>
      </c>
      <c r="X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Row],[JABATAN]],tbl_refJabatan,7,FALSE),"yr","day")-CONVERT(DATEDIF(M351,tglAcuan,"y"),"yr","day"))),(NOW()+(CONVERT(VLOOKUP(Table1[[#This Row],[JABATAN]],tbl_refJabatan,7,FALSE),"yr","day")-CONVERT(DATEDIF(M351,NOW(),"y"),"yr","day")))),"tgl SK salah"),"")</f>
        <v>52288.848911689813</v>
      </c>
      <c r="Y351" s="167" t="str">
        <f ca="1">IF(Table1[[#This Row],[TGL. PENSIUN (jabatan)]]&lt;&gt;0,TEXT(Table1[[#This Row],[TGL. PENSIUN (jabatan)]],"yyyy"),"")</f>
        <v>2043</v>
      </c>
      <c r="Z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Row],[JABATAN]],tbl_refJabatan,8,FALSE),"yr","day")-CONVERT(DATEDIF(H351,tglAcuan,"y"),"yr","day"))),(NOW()+(CONVERT(VLOOKUP(Table1[[#This Row],[JABATAN]],tbl_refJabatan,8,FALSE),"yr","day")-CONVERT(DATEDIF(H351,NOW(),"y"),"yr","day")))),"Usia Salah"),"")</f>
        <v>52654.098911689813</v>
      </c>
      <c r="AA351" s="167" t="str">
        <f ca="1">IF(Table1[[#This Row],[TGL.PENSIUN (usia )]]&lt;&gt;0,TEXT(Table1[[#This Row],[TGL.PENSIUN (usia )]],"yyyy"),"")</f>
        <v>2044</v>
      </c>
      <c r="AB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Row],[JABATAN]],tbl_refJabatan,9,FALSE),"yr","day")-CONVERT(DATEDIF(M351,tglAcuan,"y"),"yr","day"))),(NOW()+(CONVERT(VLOOKUP(Table1[[#This Row],[JABATAN]],tbl_refJabatan,9,FALSE),"yr","day")-CONVERT(DATEDIF(M351,NOW(),"y"),"yr","day")))),"tgl SK salah"),"")</f>
        <v>52288.848911689813</v>
      </c>
      <c r="AC351" s="167" t="str">
        <f ca="1">IF(Table1[[#This Row],[TGL. PENSIUN (jabatan )]]&lt;&gt;0,TEXT(Table1[[#This Row],[TGL. PENSIUN (jabatan )]],"yyyy"),"")</f>
        <v>2043</v>
      </c>
      <c r="AD3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2" spans="1:30" s="53" customFormat="1" ht="21.75" customHeight="1" x14ac:dyDescent="0.25">
      <c r="A352" s="43">
        <f t="shared" si="12"/>
        <v>347</v>
      </c>
      <c r="B352" s="44" t="s">
        <v>484</v>
      </c>
      <c r="C352" s="44" t="s">
        <v>698</v>
      </c>
      <c r="D352" s="45" t="s">
        <v>63</v>
      </c>
      <c r="E352" s="141" t="s">
        <v>716</v>
      </c>
      <c r="F352" s="43" t="s">
        <v>41</v>
      </c>
      <c r="G352" s="46" t="s">
        <v>42</v>
      </c>
      <c r="H352" s="67">
        <v>34817</v>
      </c>
      <c r="I352" s="45"/>
      <c r="J352" s="76"/>
      <c r="K352" s="63" t="s">
        <v>43</v>
      </c>
      <c r="L352" s="69" t="s">
        <v>717</v>
      </c>
      <c r="M352" s="94">
        <v>44253</v>
      </c>
      <c r="N352" s="52" t="str">
        <f t="shared" ca="1" si="11"/>
        <v>28 Tahun 9 Bulan 30 hari</v>
      </c>
      <c r="O3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0 Bulan 1 Hari </v>
      </c>
      <c r="P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Row],[JABATAN]],tbl_refJabatan,2,FALSE),"yr","day")-CONVERT(DATEDIF(H352,tglAcuan,"y"),"yr","day"))),(NOW()+(CONVERT(VLOOKUP(Table1[[#This Row],[JABATAN]],tbl_refJabatan,2,FALSE),"yr","day")-CONVERT(DATEDIF(H352,NOW(),"y"),"yr","day")))),"Usia Salah"),"")</f>
        <v>57037.098911689813</v>
      </c>
      <c r="Q352" s="167" t="str">
        <f ca="1">IF(Table1[[#This Row],[TGL. PENSIUN (usia)]]&lt;&gt;0,TEXT(Table1[[#This Row],[TGL. PENSIUN (usia)]],"yyyy"),"")</f>
        <v>2056</v>
      </c>
      <c r="R352" s="166">
        <f ca="1">IF(AND(Table1[[#This Row],[TGL. PENSIUN (usia)]]&lt;&gt;"",Table1[[#This Row],[TGL. PENSIUN (usia)]]&lt;&gt;"USIA SALAH"),IF(tglAcuan&lt;&gt;0,(INT(CONVERT(VLOOKUP(Table1[[#This Row],[JABATAN]],tbl_refJabatan,2,FALSE),"yr","day")-CONVERT(DATEDIF(H352,tglAcuan,"y"),"yr","day"))),(INT(CONVERT(VLOOKUP(Table1[[#This Row],[JABATAN]],tbl_refJabatan,2,FALSE),"yr","day")-CONVERT(DATEDIF(H352,NOW(),"y"),"yr","day")))),"")</f>
        <v>11688</v>
      </c>
      <c r="S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Row],[JABATAN]],tbl_refJabatan,4,FALSE),"yr","day")-CONVERT(DATEDIF(H352,tglAcuan,"y"),"yr","day"))),(NOW()+(CONVERT(VLOOKUP(Table1[[#This Row],[JABATAN]],tbl_refJabatan,4,FALSE),"yr","day")-CONVERT(DATEDIF(H352,NOW(),"y"),"yr","day")))),"Usia Salah"),"")</f>
        <v>42427.098911689813</v>
      </c>
      <c r="T352" s="167" t="str">
        <f ca="1">IF(Table1[[#This Row],[TGL. PENSIUN ( usia )]]&lt;&gt;0,TEXT(Table1[[#This Row],[TGL. PENSIUN ( usia )]],"yyyy"),"")</f>
        <v>2016</v>
      </c>
      <c r="U352" s="166">
        <f ca="1">IF(AND(Table1[[#This Row],[TGL. PENSIUN (usia)]]&lt;&gt;"",Table1[[#This Row],[TGL. PENSIUN (usia)]]&lt;&gt;"USIA SALAH"),IF(tglAcuan&lt;&gt;0,(INT(CONVERT(VLOOKUP(Table1[[#This Row],[JABATAN]],tbl_refJabatan,4,FALSE),"yr","day")-CONVERT(DATEDIF(H352,tglAcuan,"y"),"yr","day"))),(INT(CONVERT(VLOOKUP(Table1[[#This Row],[JABATAN]],tbl_refJabatan,4,FALSE),"yr","day")-CONVERT(DATEDIF(H352,NOW(),"y"),"yr","day")))),"")</f>
        <v>-2922</v>
      </c>
      <c r="V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Row],[JABATAN]],tbl_refJabatan,6,FALSE),"yr","day")-CONVERT(DATEDIF(H352,tglAcuan,"y"),"yr","day"))),(NOW()+(CONVERT(VLOOKUP(Table1[[#This Row],[JABATAN]],tbl_refJabatan,6,FALSE),"yr","day")-CONVERT(DATEDIF(H352,NOW(),"y"),"yr","day")))),"Usia Salah"),"")</f>
        <v>35122.098911689813</v>
      </c>
      <c r="W352" s="167" t="str">
        <f ca="1">IF(Table1[[#This Row],[TGL.PENSIUN (usia)]]&lt;&gt;0,TEXT(Table1[[#This Row],[TGL.PENSIUN (usia)]],"yyyy"),"")</f>
        <v>1996</v>
      </c>
      <c r="X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Row],[JABATAN]],tbl_refJabatan,7,FALSE),"yr","day")-CONVERT(DATEDIF(M352,tglAcuan,"y"),"yr","day"))),(NOW()+(CONVERT(VLOOKUP(Table1[[#This Row],[JABATAN]],tbl_refJabatan,7,FALSE),"yr","day")-CONVERT(DATEDIF(M352,NOW(),"y"),"yr","day")))),"tgl SK salah"),"")</f>
        <v>66168.348911689813</v>
      </c>
      <c r="Y352" s="167" t="str">
        <f ca="1">IF(Table1[[#This Row],[TGL. PENSIUN (jabatan)]]&lt;&gt;0,TEXT(Table1[[#This Row],[TGL. PENSIUN (jabatan)]],"yyyy"),"")</f>
        <v>2081</v>
      </c>
      <c r="Z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Row],[JABATAN]],tbl_refJabatan,8,FALSE),"yr","day")-CONVERT(DATEDIF(H352,tglAcuan,"y"),"yr","day"))),(NOW()+(CONVERT(VLOOKUP(Table1[[#This Row],[JABATAN]],tbl_refJabatan,8,FALSE),"yr","day")-CONVERT(DATEDIF(H352,NOW(),"y"),"yr","day")))),"Usia Salah"),"")</f>
        <v>57037.098911689813</v>
      </c>
      <c r="AA352" s="167" t="str">
        <f ca="1">IF(Table1[[#This Row],[TGL.PENSIUN (usia )]]&lt;&gt;0,TEXT(Table1[[#This Row],[TGL.PENSIUN (usia )]],"yyyy"),"")</f>
        <v>2056</v>
      </c>
      <c r="AB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Row],[JABATAN]],tbl_refJabatan,9,FALSE),"yr","day")-CONVERT(DATEDIF(M352,tglAcuan,"y"),"yr","day"))),(NOW()+(CONVERT(VLOOKUP(Table1[[#This Row],[JABATAN]],tbl_refJabatan,9,FALSE),"yr","day")-CONVERT(DATEDIF(M352,NOW(),"y"),"yr","day")))),"tgl SK salah"),"")</f>
        <v>49732.098911689813</v>
      </c>
      <c r="AC352" s="167" t="str">
        <f ca="1">IF(Table1[[#This Row],[TGL. PENSIUN (jabatan )]]&lt;&gt;0,TEXT(Table1[[#This Row],[TGL. PENSIUN (jabatan )]],"yyyy"),"")</f>
        <v>2036</v>
      </c>
      <c r="AD3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3" spans="1:30" s="53" customFormat="1" ht="21.75" customHeight="1" x14ac:dyDescent="0.25">
      <c r="A353" s="43">
        <f t="shared" si="12"/>
        <v>348</v>
      </c>
      <c r="B353" s="44" t="s">
        <v>484</v>
      </c>
      <c r="C353" s="44" t="s">
        <v>698</v>
      </c>
      <c r="D353" s="45" t="s">
        <v>63</v>
      </c>
      <c r="E353" s="59" t="s">
        <v>228</v>
      </c>
      <c r="F353" s="43" t="s">
        <v>41</v>
      </c>
      <c r="G353" s="46" t="s">
        <v>42</v>
      </c>
      <c r="H353" s="67">
        <v>25061</v>
      </c>
      <c r="I353" s="45"/>
      <c r="J353" s="76"/>
      <c r="K353" s="63" t="s">
        <v>43</v>
      </c>
      <c r="L353" s="69" t="s">
        <v>718</v>
      </c>
      <c r="M353" s="94">
        <v>43104</v>
      </c>
      <c r="N353" s="52" t="str">
        <f t="shared" ca="1" si="11"/>
        <v>55 Tahun 6 Bulan 16 hari</v>
      </c>
      <c r="O3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Row],[JABATAN]],tbl_refJabatan,2,FALSE),"yr","day")-CONVERT(DATEDIF(H353,tglAcuan,"y"),"yr","day"))),(NOW()+(CONVERT(VLOOKUP(Table1[[#This Row],[JABATAN]],tbl_refJabatan,2,FALSE),"yr","day")-CONVERT(DATEDIF(H353,NOW(),"y"),"yr","day")))),"Usia Salah"),"")</f>
        <v>47175.348911689813</v>
      </c>
      <c r="Q353" s="167" t="str">
        <f ca="1">IF(Table1[[#This Row],[TGL. PENSIUN (usia)]]&lt;&gt;0,TEXT(Table1[[#This Row],[TGL. PENSIUN (usia)]],"yyyy"),"")</f>
        <v>2029</v>
      </c>
      <c r="R353" s="166">
        <f ca="1">IF(AND(Table1[[#This Row],[TGL. PENSIUN (usia)]]&lt;&gt;"",Table1[[#This Row],[TGL. PENSIUN (usia)]]&lt;&gt;"USIA SALAH"),IF(tglAcuan&lt;&gt;0,(INT(CONVERT(VLOOKUP(Table1[[#This Row],[JABATAN]],tbl_refJabatan,2,FALSE),"yr","day")-CONVERT(DATEDIF(H353,tglAcuan,"y"),"yr","day"))),(INT(CONVERT(VLOOKUP(Table1[[#This Row],[JABATAN]],tbl_refJabatan,2,FALSE),"yr","day")-CONVERT(DATEDIF(H353,NOW(),"y"),"yr","day")))),"")</f>
        <v>1826</v>
      </c>
      <c r="S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Row],[JABATAN]],tbl_refJabatan,4,FALSE),"yr","day")-CONVERT(DATEDIF(H353,tglAcuan,"y"),"yr","day"))),(NOW()+(CONVERT(VLOOKUP(Table1[[#This Row],[JABATAN]],tbl_refJabatan,4,FALSE),"yr","day")-CONVERT(DATEDIF(H353,NOW(),"y"),"yr","day")))),"Usia Salah"),"")</f>
        <v>32565.348911689813</v>
      </c>
      <c r="T353" s="167" t="str">
        <f ca="1">IF(Table1[[#This Row],[TGL. PENSIUN ( usia )]]&lt;&gt;0,TEXT(Table1[[#This Row],[TGL. PENSIUN ( usia )]],"yyyy"),"")</f>
        <v>1989</v>
      </c>
      <c r="U353" s="166">
        <f ca="1">IF(AND(Table1[[#This Row],[TGL. PENSIUN (usia)]]&lt;&gt;"",Table1[[#This Row],[TGL. PENSIUN (usia)]]&lt;&gt;"USIA SALAH"),IF(tglAcuan&lt;&gt;0,(INT(CONVERT(VLOOKUP(Table1[[#This Row],[JABATAN]],tbl_refJabatan,4,FALSE),"yr","day")-CONVERT(DATEDIF(H353,tglAcuan,"y"),"yr","day"))),(INT(CONVERT(VLOOKUP(Table1[[#This Row],[JABATAN]],tbl_refJabatan,4,FALSE),"yr","day")-CONVERT(DATEDIF(H353,NOW(),"y"),"yr","day")))),"")</f>
        <v>-12784</v>
      </c>
      <c r="V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Row],[JABATAN]],tbl_refJabatan,6,FALSE),"yr","day")-CONVERT(DATEDIF(H353,tglAcuan,"y"),"yr","day"))),(NOW()+(CONVERT(VLOOKUP(Table1[[#This Row],[JABATAN]],tbl_refJabatan,6,FALSE),"yr","day")-CONVERT(DATEDIF(H353,NOW(),"y"),"yr","day")))),"Usia Salah"),"")</f>
        <v>25260.348911689813</v>
      </c>
      <c r="W353" s="167" t="str">
        <f ca="1">IF(Table1[[#This Row],[TGL.PENSIUN (usia)]]&lt;&gt;0,TEXT(Table1[[#This Row],[TGL.PENSIUN (usia)]],"yyyy"),"")</f>
        <v>1969</v>
      </c>
      <c r="X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Row],[JABATAN]],tbl_refJabatan,7,FALSE),"yr","day")-CONVERT(DATEDIF(M353,tglAcuan,"y"),"yr","day"))),(NOW()+(CONVERT(VLOOKUP(Table1[[#This Row],[JABATAN]],tbl_refJabatan,7,FALSE),"yr","day")-CONVERT(DATEDIF(M353,NOW(),"y"),"yr","day")))),"tgl SK salah"),"")</f>
        <v>65072.598911689813</v>
      </c>
      <c r="Y353" s="167" t="str">
        <f ca="1">IF(Table1[[#This Row],[TGL. PENSIUN (jabatan)]]&lt;&gt;0,TEXT(Table1[[#This Row],[TGL. PENSIUN (jabatan)]],"yyyy"),"")</f>
        <v>2078</v>
      </c>
      <c r="Z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Row],[JABATAN]],tbl_refJabatan,8,FALSE),"yr","day")-CONVERT(DATEDIF(H353,tglAcuan,"y"),"yr","day"))),(NOW()+(CONVERT(VLOOKUP(Table1[[#This Row],[JABATAN]],tbl_refJabatan,8,FALSE),"yr","day")-CONVERT(DATEDIF(H353,NOW(),"y"),"yr","day")))),"Usia Salah"),"")</f>
        <v>47175.348911689813</v>
      </c>
      <c r="AA353" s="167" t="str">
        <f ca="1">IF(Table1[[#This Row],[TGL.PENSIUN (usia )]]&lt;&gt;0,TEXT(Table1[[#This Row],[TGL.PENSIUN (usia )]],"yyyy"),"")</f>
        <v>2029</v>
      </c>
      <c r="AB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Row],[JABATAN]],tbl_refJabatan,9,FALSE),"yr","day")-CONVERT(DATEDIF(M353,tglAcuan,"y"),"yr","day"))),(NOW()+(CONVERT(VLOOKUP(Table1[[#This Row],[JABATAN]],tbl_refJabatan,9,FALSE),"yr","day")-CONVERT(DATEDIF(M353,NOW(),"y"),"yr","day")))),"tgl SK salah"),"")</f>
        <v>48636.348911689813</v>
      </c>
      <c r="AC353" s="167" t="str">
        <f ca="1">IF(Table1[[#This Row],[TGL. PENSIUN (jabatan )]]&lt;&gt;0,TEXT(Table1[[#This Row],[TGL. PENSIUN (jabatan )]],"yyyy"),"")</f>
        <v>2033</v>
      </c>
      <c r="AD3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4" spans="1:30" s="53" customFormat="1" ht="21.75" customHeight="1" x14ac:dyDescent="0.25">
      <c r="A354" s="43">
        <f t="shared" si="12"/>
        <v>349</v>
      </c>
      <c r="B354" s="44" t="s">
        <v>484</v>
      </c>
      <c r="C354" s="44" t="s">
        <v>698</v>
      </c>
      <c r="D354" s="45" t="s">
        <v>63</v>
      </c>
      <c r="E354" s="141" t="s">
        <v>719</v>
      </c>
      <c r="F354" s="43" t="s">
        <v>41</v>
      </c>
      <c r="G354" s="46" t="s">
        <v>42</v>
      </c>
      <c r="H354" s="94">
        <v>30380</v>
      </c>
      <c r="I354" s="45"/>
      <c r="J354" s="76"/>
      <c r="K354" s="63" t="s">
        <v>43</v>
      </c>
      <c r="L354" s="69" t="s">
        <v>720</v>
      </c>
      <c r="M354" s="94">
        <v>43104</v>
      </c>
      <c r="N354" s="52" t="str">
        <f t="shared" ca="1" si="11"/>
        <v>40 Tahun 11 Bulan 22 hari</v>
      </c>
      <c r="O3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Row],[JABATAN]],tbl_refJabatan,2,FALSE),"yr","day")-CONVERT(DATEDIF(H354,tglAcuan,"y"),"yr","day"))),(NOW()+(CONVERT(VLOOKUP(Table1[[#This Row],[JABATAN]],tbl_refJabatan,2,FALSE),"yr","day")-CONVERT(DATEDIF(H354,NOW(),"y"),"yr","day")))),"Usia Salah"),"")</f>
        <v>52654.098911689813</v>
      </c>
      <c r="Q354" s="167" t="str">
        <f ca="1">IF(Table1[[#This Row],[TGL. PENSIUN (usia)]]&lt;&gt;0,TEXT(Table1[[#This Row],[TGL. PENSIUN (usia)]],"yyyy"),"")</f>
        <v>2044</v>
      </c>
      <c r="R354" s="166">
        <f ca="1">IF(AND(Table1[[#This Row],[TGL. PENSIUN (usia)]]&lt;&gt;"",Table1[[#This Row],[TGL. PENSIUN (usia)]]&lt;&gt;"USIA SALAH"),IF(tglAcuan&lt;&gt;0,(INT(CONVERT(VLOOKUP(Table1[[#This Row],[JABATAN]],tbl_refJabatan,2,FALSE),"yr","day")-CONVERT(DATEDIF(H354,tglAcuan,"y"),"yr","day"))),(INT(CONVERT(VLOOKUP(Table1[[#This Row],[JABATAN]],tbl_refJabatan,2,FALSE),"yr","day")-CONVERT(DATEDIF(H354,NOW(),"y"),"yr","day")))),"")</f>
        <v>7305</v>
      </c>
      <c r="S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Row],[JABATAN]],tbl_refJabatan,4,FALSE),"yr","day")-CONVERT(DATEDIF(H354,tglAcuan,"y"),"yr","day"))),(NOW()+(CONVERT(VLOOKUP(Table1[[#This Row],[JABATAN]],tbl_refJabatan,4,FALSE),"yr","day")-CONVERT(DATEDIF(H354,NOW(),"y"),"yr","day")))),"Usia Salah"),"")</f>
        <v>38044.098911689813</v>
      </c>
      <c r="T354" s="167" t="str">
        <f ca="1">IF(Table1[[#This Row],[TGL. PENSIUN ( usia )]]&lt;&gt;0,TEXT(Table1[[#This Row],[TGL. PENSIUN ( usia )]],"yyyy"),"")</f>
        <v>2004</v>
      </c>
      <c r="U354" s="166">
        <f ca="1">IF(AND(Table1[[#This Row],[TGL. PENSIUN (usia)]]&lt;&gt;"",Table1[[#This Row],[TGL. PENSIUN (usia)]]&lt;&gt;"USIA SALAH"),IF(tglAcuan&lt;&gt;0,(INT(CONVERT(VLOOKUP(Table1[[#This Row],[JABATAN]],tbl_refJabatan,4,FALSE),"yr","day")-CONVERT(DATEDIF(H354,tglAcuan,"y"),"yr","day"))),(INT(CONVERT(VLOOKUP(Table1[[#This Row],[JABATAN]],tbl_refJabatan,4,FALSE),"yr","day")-CONVERT(DATEDIF(H354,NOW(),"y"),"yr","day")))),"")</f>
        <v>-7305</v>
      </c>
      <c r="V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Row],[JABATAN]],tbl_refJabatan,6,FALSE),"yr","day")-CONVERT(DATEDIF(H354,tglAcuan,"y"),"yr","day"))),(NOW()+(CONVERT(VLOOKUP(Table1[[#This Row],[JABATAN]],tbl_refJabatan,6,FALSE),"yr","day")-CONVERT(DATEDIF(H354,NOW(),"y"),"yr","day")))),"Usia Salah"),"")</f>
        <v>30739.098911689813</v>
      </c>
      <c r="W354" s="167" t="str">
        <f ca="1">IF(Table1[[#This Row],[TGL.PENSIUN (usia)]]&lt;&gt;0,TEXT(Table1[[#This Row],[TGL.PENSIUN (usia)]],"yyyy"),"")</f>
        <v>1984</v>
      </c>
      <c r="X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Row],[JABATAN]],tbl_refJabatan,7,FALSE),"yr","day")-CONVERT(DATEDIF(M354,tglAcuan,"y"),"yr","day"))),(NOW()+(CONVERT(VLOOKUP(Table1[[#This Row],[JABATAN]],tbl_refJabatan,7,FALSE),"yr","day")-CONVERT(DATEDIF(M354,NOW(),"y"),"yr","day")))),"tgl SK salah"),"")</f>
        <v>65072.598911689813</v>
      </c>
      <c r="Y354" s="167" t="str">
        <f ca="1">IF(Table1[[#This Row],[TGL. PENSIUN (jabatan)]]&lt;&gt;0,TEXT(Table1[[#This Row],[TGL. PENSIUN (jabatan)]],"yyyy"),"")</f>
        <v>2078</v>
      </c>
      <c r="Z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Row],[JABATAN]],tbl_refJabatan,8,FALSE),"yr","day")-CONVERT(DATEDIF(H354,tglAcuan,"y"),"yr","day"))),(NOW()+(CONVERT(VLOOKUP(Table1[[#This Row],[JABATAN]],tbl_refJabatan,8,FALSE),"yr","day")-CONVERT(DATEDIF(H354,NOW(),"y"),"yr","day")))),"Usia Salah"),"")</f>
        <v>52654.098911689813</v>
      </c>
      <c r="AA354" s="167" t="str">
        <f ca="1">IF(Table1[[#This Row],[TGL.PENSIUN (usia )]]&lt;&gt;0,TEXT(Table1[[#This Row],[TGL.PENSIUN (usia )]],"yyyy"),"")</f>
        <v>2044</v>
      </c>
      <c r="AB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Row],[JABATAN]],tbl_refJabatan,9,FALSE),"yr","day")-CONVERT(DATEDIF(M354,tglAcuan,"y"),"yr","day"))),(NOW()+(CONVERT(VLOOKUP(Table1[[#This Row],[JABATAN]],tbl_refJabatan,9,FALSE),"yr","day")-CONVERT(DATEDIF(M354,NOW(),"y"),"yr","day")))),"tgl SK salah"),"")</f>
        <v>48636.348911689813</v>
      </c>
      <c r="AC354" s="167" t="str">
        <f ca="1">IF(Table1[[#This Row],[TGL. PENSIUN (jabatan )]]&lt;&gt;0,TEXT(Table1[[#This Row],[TGL. PENSIUN (jabatan )]],"yyyy"),"")</f>
        <v>2033</v>
      </c>
      <c r="AD3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5" spans="1:30" s="53" customFormat="1" ht="21.75" customHeight="1" x14ac:dyDescent="0.25">
      <c r="A355" s="43">
        <f t="shared" si="12"/>
        <v>350</v>
      </c>
      <c r="B355" s="44" t="s">
        <v>484</v>
      </c>
      <c r="C355" s="44" t="s">
        <v>698</v>
      </c>
      <c r="D355" s="45" t="s">
        <v>63</v>
      </c>
      <c r="E355" s="141" t="s">
        <v>721</v>
      </c>
      <c r="F355" s="43" t="s">
        <v>50</v>
      </c>
      <c r="G355" s="46" t="s">
        <v>42</v>
      </c>
      <c r="H355" s="67">
        <v>32945</v>
      </c>
      <c r="I355" s="45"/>
      <c r="J355" s="76"/>
      <c r="K355" s="63" t="s">
        <v>43</v>
      </c>
      <c r="L355" s="69" t="s">
        <v>722</v>
      </c>
      <c r="M355" s="94">
        <v>43104</v>
      </c>
      <c r="N355" s="52" t="str">
        <f t="shared" ca="1" si="11"/>
        <v>33 Tahun 11 Bulan 14 hari</v>
      </c>
      <c r="O3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Row],[JABATAN]],tbl_refJabatan,2,FALSE),"yr","day")-CONVERT(DATEDIF(H355,tglAcuan,"y"),"yr","day"))),(NOW()+(CONVERT(VLOOKUP(Table1[[#This Row],[JABATAN]],tbl_refJabatan,2,FALSE),"yr","day")-CONVERT(DATEDIF(H355,NOW(),"y"),"yr","day")))),"Usia Salah"),"")</f>
        <v>55210.848911689813</v>
      </c>
      <c r="Q355" s="167" t="str">
        <f ca="1">IF(Table1[[#This Row],[TGL. PENSIUN (usia)]]&lt;&gt;0,TEXT(Table1[[#This Row],[TGL. PENSIUN (usia)]],"yyyy"),"")</f>
        <v>2051</v>
      </c>
      <c r="R355" s="166">
        <f ca="1">IF(AND(Table1[[#This Row],[TGL. PENSIUN (usia)]]&lt;&gt;"",Table1[[#This Row],[TGL. PENSIUN (usia)]]&lt;&gt;"USIA SALAH"),IF(tglAcuan&lt;&gt;0,(INT(CONVERT(VLOOKUP(Table1[[#This Row],[JABATAN]],tbl_refJabatan,2,FALSE),"yr","day")-CONVERT(DATEDIF(H355,tglAcuan,"y"),"yr","day"))),(INT(CONVERT(VLOOKUP(Table1[[#This Row],[JABATAN]],tbl_refJabatan,2,FALSE),"yr","day")-CONVERT(DATEDIF(H355,NOW(),"y"),"yr","day")))),"")</f>
        <v>9861</v>
      </c>
      <c r="S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Row],[JABATAN]],tbl_refJabatan,4,FALSE),"yr","day")-CONVERT(DATEDIF(H355,tglAcuan,"y"),"yr","day"))),(NOW()+(CONVERT(VLOOKUP(Table1[[#This Row],[JABATAN]],tbl_refJabatan,4,FALSE),"yr","day")-CONVERT(DATEDIF(H355,NOW(),"y"),"yr","day")))),"Usia Salah"),"")</f>
        <v>40600.848911689813</v>
      </c>
      <c r="T355" s="167" t="str">
        <f ca="1">IF(Table1[[#This Row],[TGL. PENSIUN ( usia )]]&lt;&gt;0,TEXT(Table1[[#This Row],[TGL. PENSIUN ( usia )]],"yyyy"),"")</f>
        <v>2011</v>
      </c>
      <c r="U355" s="166">
        <f ca="1">IF(AND(Table1[[#This Row],[TGL. PENSIUN (usia)]]&lt;&gt;"",Table1[[#This Row],[TGL. PENSIUN (usia)]]&lt;&gt;"USIA SALAH"),IF(tglAcuan&lt;&gt;0,(INT(CONVERT(VLOOKUP(Table1[[#This Row],[JABATAN]],tbl_refJabatan,4,FALSE),"yr","day")-CONVERT(DATEDIF(H355,tglAcuan,"y"),"yr","day"))),(INT(CONVERT(VLOOKUP(Table1[[#This Row],[JABATAN]],tbl_refJabatan,4,FALSE),"yr","day")-CONVERT(DATEDIF(H355,NOW(),"y"),"yr","day")))),"")</f>
        <v>-4749</v>
      </c>
      <c r="V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Row],[JABATAN]],tbl_refJabatan,6,FALSE),"yr","day")-CONVERT(DATEDIF(H355,tglAcuan,"y"),"yr","day"))),(NOW()+(CONVERT(VLOOKUP(Table1[[#This Row],[JABATAN]],tbl_refJabatan,6,FALSE),"yr","day")-CONVERT(DATEDIF(H355,NOW(),"y"),"yr","day")))),"Usia Salah"),"")</f>
        <v>33295.848911689813</v>
      </c>
      <c r="W355" s="167" t="str">
        <f ca="1">IF(Table1[[#This Row],[TGL.PENSIUN (usia)]]&lt;&gt;0,TEXT(Table1[[#This Row],[TGL.PENSIUN (usia)]],"yyyy"),"")</f>
        <v>1991</v>
      </c>
      <c r="X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Row],[JABATAN]],tbl_refJabatan,7,FALSE),"yr","day")-CONVERT(DATEDIF(M355,tglAcuan,"y"),"yr","day"))),(NOW()+(CONVERT(VLOOKUP(Table1[[#This Row],[JABATAN]],tbl_refJabatan,7,FALSE),"yr","day")-CONVERT(DATEDIF(M355,NOW(),"y"),"yr","day")))),"tgl SK salah"),"")</f>
        <v>65072.598911689813</v>
      </c>
      <c r="Y355" s="167" t="str">
        <f ca="1">IF(Table1[[#This Row],[TGL. PENSIUN (jabatan)]]&lt;&gt;0,TEXT(Table1[[#This Row],[TGL. PENSIUN (jabatan)]],"yyyy"),"")</f>
        <v>2078</v>
      </c>
      <c r="Z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Row],[JABATAN]],tbl_refJabatan,8,FALSE),"yr","day")-CONVERT(DATEDIF(H355,tglAcuan,"y"),"yr","day"))),(NOW()+(CONVERT(VLOOKUP(Table1[[#This Row],[JABATAN]],tbl_refJabatan,8,FALSE),"yr","day")-CONVERT(DATEDIF(H355,NOW(),"y"),"yr","day")))),"Usia Salah"),"")</f>
        <v>55210.848911689813</v>
      </c>
      <c r="AA355" s="167" t="str">
        <f ca="1">IF(Table1[[#This Row],[TGL.PENSIUN (usia )]]&lt;&gt;0,TEXT(Table1[[#This Row],[TGL.PENSIUN (usia )]],"yyyy"),"")</f>
        <v>2051</v>
      </c>
      <c r="AB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Row],[JABATAN]],tbl_refJabatan,9,FALSE),"yr","day")-CONVERT(DATEDIF(M355,tglAcuan,"y"),"yr","day"))),(NOW()+(CONVERT(VLOOKUP(Table1[[#This Row],[JABATAN]],tbl_refJabatan,9,FALSE),"yr","day")-CONVERT(DATEDIF(M355,NOW(),"y"),"yr","day")))),"tgl SK salah"),"")</f>
        <v>48636.348911689813</v>
      </c>
      <c r="AC355" s="167" t="str">
        <f ca="1">IF(Table1[[#This Row],[TGL. PENSIUN (jabatan )]]&lt;&gt;0,TEXT(Table1[[#This Row],[TGL. PENSIUN (jabatan )]],"yyyy"),"")</f>
        <v>2033</v>
      </c>
      <c r="AD3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6" spans="1:30" s="53" customFormat="1" ht="21.75" customHeight="1" x14ac:dyDescent="0.25">
      <c r="A356" s="43">
        <f t="shared" si="12"/>
        <v>351</v>
      </c>
      <c r="B356" s="44" t="s">
        <v>484</v>
      </c>
      <c r="C356" s="44" t="s">
        <v>698</v>
      </c>
      <c r="D356" s="45" t="s">
        <v>63</v>
      </c>
      <c r="E356" s="141" t="s">
        <v>723</v>
      </c>
      <c r="F356" s="43" t="s">
        <v>41</v>
      </c>
      <c r="G356" s="46" t="s">
        <v>42</v>
      </c>
      <c r="H356" s="67">
        <v>33296</v>
      </c>
      <c r="I356" s="45"/>
      <c r="J356" s="76"/>
      <c r="K356" s="63" t="s">
        <v>43</v>
      </c>
      <c r="L356" s="69" t="s">
        <v>724</v>
      </c>
      <c r="M356" s="94">
        <v>43104</v>
      </c>
      <c r="N356" s="52" t="str">
        <f t="shared" ca="1" si="11"/>
        <v>33 Tahun 0 Bulan 0 hari</v>
      </c>
      <c r="O3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Row],[JABATAN]],tbl_refJabatan,2,FALSE),"yr","day")-CONVERT(DATEDIF(H356,tglAcuan,"y"),"yr","day"))),(NOW()+(CONVERT(VLOOKUP(Table1[[#This Row],[JABATAN]],tbl_refJabatan,2,FALSE),"yr","day")-CONVERT(DATEDIF(H356,NOW(),"y"),"yr","day")))),"Usia Salah"),"")</f>
        <v>55210.848911689813</v>
      </c>
      <c r="Q356" s="167" t="str">
        <f ca="1">IF(Table1[[#This Row],[TGL. PENSIUN (usia)]]&lt;&gt;0,TEXT(Table1[[#This Row],[TGL. PENSIUN (usia)]],"yyyy"),"")</f>
        <v>2051</v>
      </c>
      <c r="R356" s="166">
        <f ca="1">IF(AND(Table1[[#This Row],[TGL. PENSIUN (usia)]]&lt;&gt;"",Table1[[#This Row],[TGL. PENSIUN (usia)]]&lt;&gt;"USIA SALAH"),IF(tglAcuan&lt;&gt;0,(INT(CONVERT(VLOOKUP(Table1[[#This Row],[JABATAN]],tbl_refJabatan,2,FALSE),"yr","day")-CONVERT(DATEDIF(H356,tglAcuan,"y"),"yr","day"))),(INT(CONVERT(VLOOKUP(Table1[[#This Row],[JABATAN]],tbl_refJabatan,2,FALSE),"yr","day")-CONVERT(DATEDIF(H356,NOW(),"y"),"yr","day")))),"")</f>
        <v>9861</v>
      </c>
      <c r="S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Row],[JABATAN]],tbl_refJabatan,4,FALSE),"yr","day")-CONVERT(DATEDIF(H356,tglAcuan,"y"),"yr","day"))),(NOW()+(CONVERT(VLOOKUP(Table1[[#This Row],[JABATAN]],tbl_refJabatan,4,FALSE),"yr","day")-CONVERT(DATEDIF(H356,NOW(),"y"),"yr","day")))),"Usia Salah"),"")</f>
        <v>40600.848911689813</v>
      </c>
      <c r="T356" s="167" t="str">
        <f ca="1">IF(Table1[[#This Row],[TGL. PENSIUN ( usia )]]&lt;&gt;0,TEXT(Table1[[#This Row],[TGL. PENSIUN ( usia )]],"yyyy"),"")</f>
        <v>2011</v>
      </c>
      <c r="U356" s="166">
        <f ca="1">IF(AND(Table1[[#This Row],[TGL. PENSIUN (usia)]]&lt;&gt;"",Table1[[#This Row],[TGL. PENSIUN (usia)]]&lt;&gt;"USIA SALAH"),IF(tglAcuan&lt;&gt;0,(INT(CONVERT(VLOOKUP(Table1[[#This Row],[JABATAN]],tbl_refJabatan,4,FALSE),"yr","day")-CONVERT(DATEDIF(H356,tglAcuan,"y"),"yr","day"))),(INT(CONVERT(VLOOKUP(Table1[[#This Row],[JABATAN]],tbl_refJabatan,4,FALSE),"yr","day")-CONVERT(DATEDIF(H356,NOW(),"y"),"yr","day")))),"")</f>
        <v>-4749</v>
      </c>
      <c r="V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Row],[JABATAN]],tbl_refJabatan,6,FALSE),"yr","day")-CONVERT(DATEDIF(H356,tglAcuan,"y"),"yr","day"))),(NOW()+(CONVERT(VLOOKUP(Table1[[#This Row],[JABATAN]],tbl_refJabatan,6,FALSE),"yr","day")-CONVERT(DATEDIF(H356,NOW(),"y"),"yr","day")))),"Usia Salah"),"")</f>
        <v>33295.848911689813</v>
      </c>
      <c r="W356" s="167" t="str">
        <f ca="1">IF(Table1[[#This Row],[TGL.PENSIUN (usia)]]&lt;&gt;0,TEXT(Table1[[#This Row],[TGL.PENSIUN (usia)]],"yyyy"),"")</f>
        <v>1991</v>
      </c>
      <c r="X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Row],[JABATAN]],tbl_refJabatan,7,FALSE),"yr","day")-CONVERT(DATEDIF(M356,tglAcuan,"y"),"yr","day"))),(NOW()+(CONVERT(VLOOKUP(Table1[[#This Row],[JABATAN]],tbl_refJabatan,7,FALSE),"yr","day")-CONVERT(DATEDIF(M356,NOW(),"y"),"yr","day")))),"tgl SK salah"),"")</f>
        <v>65072.598911689813</v>
      </c>
      <c r="Y356" s="167" t="str">
        <f ca="1">IF(Table1[[#This Row],[TGL. PENSIUN (jabatan)]]&lt;&gt;0,TEXT(Table1[[#This Row],[TGL. PENSIUN (jabatan)]],"yyyy"),"")</f>
        <v>2078</v>
      </c>
      <c r="Z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Row],[JABATAN]],tbl_refJabatan,8,FALSE),"yr","day")-CONVERT(DATEDIF(H356,tglAcuan,"y"),"yr","day"))),(NOW()+(CONVERT(VLOOKUP(Table1[[#This Row],[JABATAN]],tbl_refJabatan,8,FALSE),"yr","day")-CONVERT(DATEDIF(H356,NOW(),"y"),"yr","day")))),"Usia Salah"),"")</f>
        <v>55210.848911689813</v>
      </c>
      <c r="AA356" s="167" t="str">
        <f ca="1">IF(Table1[[#This Row],[TGL.PENSIUN (usia )]]&lt;&gt;0,TEXT(Table1[[#This Row],[TGL.PENSIUN (usia )]],"yyyy"),"")</f>
        <v>2051</v>
      </c>
      <c r="AB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Row],[JABATAN]],tbl_refJabatan,9,FALSE),"yr","day")-CONVERT(DATEDIF(M356,tglAcuan,"y"),"yr","day"))),(NOW()+(CONVERT(VLOOKUP(Table1[[#This Row],[JABATAN]],tbl_refJabatan,9,FALSE),"yr","day")-CONVERT(DATEDIF(M356,NOW(),"y"),"yr","day")))),"tgl SK salah"),"")</f>
        <v>48636.348911689813</v>
      </c>
      <c r="AC356" s="167" t="str">
        <f ca="1">IF(Table1[[#This Row],[TGL. PENSIUN (jabatan )]]&lt;&gt;0,TEXT(Table1[[#This Row],[TGL. PENSIUN (jabatan )]],"yyyy"),"")</f>
        <v>2033</v>
      </c>
      <c r="AD3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7" spans="1:30" s="53" customFormat="1" ht="21.75" customHeight="1" x14ac:dyDescent="0.25">
      <c r="A357" s="43">
        <f t="shared" si="12"/>
        <v>352</v>
      </c>
      <c r="B357" s="44" t="s">
        <v>484</v>
      </c>
      <c r="C357" s="44" t="s">
        <v>698</v>
      </c>
      <c r="D357" s="45" t="s">
        <v>63</v>
      </c>
      <c r="E357" s="59" t="s">
        <v>725</v>
      </c>
      <c r="F357" s="43" t="s">
        <v>41</v>
      </c>
      <c r="G357" s="46" t="s">
        <v>42</v>
      </c>
      <c r="H357" s="67">
        <v>23822</v>
      </c>
      <c r="I357" s="45"/>
      <c r="J357" s="76"/>
      <c r="K357" s="63" t="s">
        <v>43</v>
      </c>
      <c r="L357" s="69" t="s">
        <v>726</v>
      </c>
      <c r="M357" s="94">
        <v>43104</v>
      </c>
      <c r="N357" s="52" t="str">
        <f t="shared" ca="1" si="11"/>
        <v>58 Tahun 11 Bulan 6 hari</v>
      </c>
      <c r="O3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Row],[JABATAN]],tbl_refJabatan,2,FALSE),"yr","day")-CONVERT(DATEDIF(H357,tglAcuan,"y"),"yr","day"))),(NOW()+(CONVERT(VLOOKUP(Table1[[#This Row],[JABATAN]],tbl_refJabatan,2,FALSE),"yr","day")-CONVERT(DATEDIF(H357,NOW(),"y"),"yr","day")))),"Usia Salah"),"")</f>
        <v>46079.598911689813</v>
      </c>
      <c r="Q357" s="167" t="str">
        <f ca="1">IF(Table1[[#This Row],[TGL. PENSIUN (usia)]]&lt;&gt;0,TEXT(Table1[[#This Row],[TGL. PENSIUN (usia)]],"yyyy"),"")</f>
        <v>2026</v>
      </c>
      <c r="R357" s="166">
        <f ca="1">IF(AND(Table1[[#This Row],[TGL. PENSIUN (usia)]]&lt;&gt;"",Table1[[#This Row],[TGL. PENSIUN (usia)]]&lt;&gt;"USIA SALAH"),IF(tglAcuan&lt;&gt;0,(INT(CONVERT(VLOOKUP(Table1[[#This Row],[JABATAN]],tbl_refJabatan,2,FALSE),"yr","day")-CONVERT(DATEDIF(H357,tglAcuan,"y"),"yr","day"))),(INT(CONVERT(VLOOKUP(Table1[[#This Row],[JABATAN]],tbl_refJabatan,2,FALSE),"yr","day")-CONVERT(DATEDIF(H357,NOW(),"y"),"yr","day")))),"")</f>
        <v>730</v>
      </c>
      <c r="S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Row],[JABATAN]],tbl_refJabatan,4,FALSE),"yr","day")-CONVERT(DATEDIF(H357,tglAcuan,"y"),"yr","day"))),(NOW()+(CONVERT(VLOOKUP(Table1[[#This Row],[JABATAN]],tbl_refJabatan,4,FALSE),"yr","day")-CONVERT(DATEDIF(H357,NOW(),"y"),"yr","day")))),"Usia Salah"),"")</f>
        <v>31469.598911689813</v>
      </c>
      <c r="T357" s="167" t="str">
        <f ca="1">IF(Table1[[#This Row],[TGL. PENSIUN ( usia )]]&lt;&gt;0,TEXT(Table1[[#This Row],[TGL. PENSIUN ( usia )]],"yyyy"),"")</f>
        <v>1986</v>
      </c>
      <c r="U357" s="166">
        <f ca="1">IF(AND(Table1[[#This Row],[TGL. PENSIUN (usia)]]&lt;&gt;"",Table1[[#This Row],[TGL. PENSIUN (usia)]]&lt;&gt;"USIA SALAH"),IF(tglAcuan&lt;&gt;0,(INT(CONVERT(VLOOKUP(Table1[[#This Row],[JABATAN]],tbl_refJabatan,4,FALSE),"yr","day")-CONVERT(DATEDIF(H357,tglAcuan,"y"),"yr","day"))),(INT(CONVERT(VLOOKUP(Table1[[#This Row],[JABATAN]],tbl_refJabatan,4,FALSE),"yr","day")-CONVERT(DATEDIF(H357,NOW(),"y"),"yr","day")))),"")</f>
        <v>-13880</v>
      </c>
      <c r="V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Row],[JABATAN]],tbl_refJabatan,6,FALSE),"yr","day")-CONVERT(DATEDIF(H357,tglAcuan,"y"),"yr","day"))),(NOW()+(CONVERT(VLOOKUP(Table1[[#This Row],[JABATAN]],tbl_refJabatan,6,FALSE),"yr","day")-CONVERT(DATEDIF(H357,NOW(),"y"),"yr","day")))),"Usia Salah"),"")</f>
        <v>24164.598911689813</v>
      </c>
      <c r="W357" s="167" t="str">
        <f ca="1">IF(Table1[[#This Row],[TGL.PENSIUN (usia)]]&lt;&gt;0,TEXT(Table1[[#This Row],[TGL.PENSIUN (usia)]],"yyyy"),"")</f>
        <v>1966</v>
      </c>
      <c r="X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Row],[JABATAN]],tbl_refJabatan,7,FALSE),"yr","day")-CONVERT(DATEDIF(M357,tglAcuan,"y"),"yr","day"))),(NOW()+(CONVERT(VLOOKUP(Table1[[#This Row],[JABATAN]],tbl_refJabatan,7,FALSE),"yr","day")-CONVERT(DATEDIF(M357,NOW(),"y"),"yr","day")))),"tgl SK salah"),"")</f>
        <v>65072.598911689813</v>
      </c>
      <c r="Y357" s="167" t="str">
        <f ca="1">IF(Table1[[#This Row],[TGL. PENSIUN (jabatan)]]&lt;&gt;0,TEXT(Table1[[#This Row],[TGL. PENSIUN (jabatan)]],"yyyy"),"")</f>
        <v>2078</v>
      </c>
      <c r="Z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Row],[JABATAN]],tbl_refJabatan,8,FALSE),"yr","day")-CONVERT(DATEDIF(H357,tglAcuan,"y"),"yr","day"))),(NOW()+(CONVERT(VLOOKUP(Table1[[#This Row],[JABATAN]],tbl_refJabatan,8,FALSE),"yr","day")-CONVERT(DATEDIF(H357,NOW(),"y"),"yr","day")))),"Usia Salah"),"")</f>
        <v>46079.598911689813</v>
      </c>
      <c r="AA357" s="167" t="str">
        <f ca="1">IF(Table1[[#This Row],[TGL.PENSIUN (usia )]]&lt;&gt;0,TEXT(Table1[[#This Row],[TGL.PENSIUN (usia )]],"yyyy"),"")</f>
        <v>2026</v>
      </c>
      <c r="AB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Row],[JABATAN]],tbl_refJabatan,9,FALSE),"yr","day")-CONVERT(DATEDIF(M357,tglAcuan,"y"),"yr","day"))),(NOW()+(CONVERT(VLOOKUP(Table1[[#This Row],[JABATAN]],tbl_refJabatan,9,FALSE),"yr","day")-CONVERT(DATEDIF(M357,NOW(),"y"),"yr","day")))),"tgl SK salah"),"")</f>
        <v>48636.348911689813</v>
      </c>
      <c r="AC357" s="167" t="str">
        <f ca="1">IF(Table1[[#This Row],[TGL. PENSIUN (jabatan )]]&lt;&gt;0,TEXT(Table1[[#This Row],[TGL. PENSIUN (jabatan )]],"yyyy"),"")</f>
        <v>2033</v>
      </c>
      <c r="AD3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8" spans="1:30" s="88" customFormat="1" ht="21.75" customHeight="1" x14ac:dyDescent="0.25">
      <c r="A358" s="43">
        <f t="shared" si="12"/>
        <v>353</v>
      </c>
      <c r="B358" s="44" t="s">
        <v>484</v>
      </c>
      <c r="C358" s="44" t="s">
        <v>484</v>
      </c>
      <c r="D358" s="45" t="s">
        <v>39</v>
      </c>
      <c r="E358" s="59" t="s">
        <v>727</v>
      </c>
      <c r="F358" s="43" t="s">
        <v>41</v>
      </c>
      <c r="G358" s="46" t="s">
        <v>728</v>
      </c>
      <c r="H358" s="47">
        <v>24583</v>
      </c>
      <c r="I358" s="45"/>
      <c r="J358" s="76"/>
      <c r="K358" s="63" t="s">
        <v>56</v>
      </c>
      <c r="L358" s="86" t="s">
        <v>729</v>
      </c>
      <c r="M358" s="125">
        <v>43812</v>
      </c>
      <c r="N358" s="52" t="str">
        <f t="shared" ca="1" si="11"/>
        <v>56 Tahun 10 Bulan 6 hari</v>
      </c>
      <c r="O3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Row],[JABATAN]],tbl_refJabatan,2,FALSE),"yr","day")-CONVERT(DATEDIF(H358,tglAcuan,"y"),"yr","day"))),(NOW()+(CONVERT(VLOOKUP(Table1[[#This Row],[JABATAN]],tbl_refJabatan,2,FALSE),"yr","day")-CONVERT(DATEDIF(H358,NOW(),"y"),"yr","day")))),"Usia Salah"),"")</f>
        <v>24895.098911689813</v>
      </c>
      <c r="Q358" s="167" t="str">
        <f ca="1">IF(Table1[[#This Row],[TGL. PENSIUN (usia)]]&lt;&gt;0,TEXT(Table1[[#This Row],[TGL. PENSIUN (usia)]],"yyyy"),"")</f>
        <v>1968</v>
      </c>
      <c r="R358" s="166">
        <f ca="1">IF(AND(Table1[[#This Row],[TGL. PENSIUN (usia)]]&lt;&gt;"",Table1[[#This Row],[TGL. PENSIUN (usia)]]&lt;&gt;"USIA SALAH"),IF(tglAcuan&lt;&gt;0,(INT(CONVERT(VLOOKUP(Table1[[#This Row],[JABATAN]],tbl_refJabatan,2,FALSE),"yr","day")-CONVERT(DATEDIF(H358,tglAcuan,"y"),"yr","day"))),(INT(CONVERT(VLOOKUP(Table1[[#This Row],[JABATAN]],tbl_refJabatan,2,FALSE),"yr","day")-CONVERT(DATEDIF(H358,NOW(),"y"),"yr","day")))),"")</f>
        <v>-20454</v>
      </c>
      <c r="S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Row],[JABATAN]],tbl_refJabatan,4,FALSE),"yr","day")-CONVERT(DATEDIF(H358,tglAcuan,"y"),"yr","day"))),(NOW()+(CONVERT(VLOOKUP(Table1[[#This Row],[JABATAN]],tbl_refJabatan,4,FALSE),"yr","day")-CONVERT(DATEDIF(H358,NOW(),"y"),"yr","day")))),"Usia Salah"),"")</f>
        <v>24895.098911689813</v>
      </c>
      <c r="T358" s="167" t="str">
        <f ca="1">IF(Table1[[#This Row],[TGL. PENSIUN ( usia )]]&lt;&gt;0,TEXT(Table1[[#This Row],[TGL. PENSIUN ( usia )]],"yyyy"),"")</f>
        <v>1968</v>
      </c>
      <c r="U358" s="166">
        <f ca="1">IF(AND(Table1[[#This Row],[TGL. PENSIUN (usia)]]&lt;&gt;"",Table1[[#This Row],[TGL. PENSIUN (usia)]]&lt;&gt;"USIA SALAH"),IF(tglAcuan&lt;&gt;0,(INT(CONVERT(VLOOKUP(Table1[[#This Row],[JABATAN]],tbl_refJabatan,4,FALSE),"yr","day")-CONVERT(DATEDIF(H358,tglAcuan,"y"),"yr","day"))),(INT(CONVERT(VLOOKUP(Table1[[#This Row],[JABATAN]],tbl_refJabatan,4,FALSE),"yr","day")-CONVERT(DATEDIF(H358,NOW(),"y"),"yr","day")))),"")</f>
        <v>-20454</v>
      </c>
      <c r="V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Row],[JABATAN]],tbl_refJabatan,6,FALSE),"yr","day")-CONVERT(DATEDIF(H358,tglAcuan,"y"),"yr","day"))),(NOW()+(CONVERT(VLOOKUP(Table1[[#This Row],[JABATAN]],tbl_refJabatan,6,FALSE),"yr","day")-CONVERT(DATEDIF(H358,NOW(),"y"),"yr","day")))),"Usia Salah"),"")</f>
        <v>24895.098911689813</v>
      </c>
      <c r="W358" s="167" t="str">
        <f ca="1">IF(Table1[[#This Row],[TGL.PENSIUN (usia)]]&lt;&gt;0,TEXT(Table1[[#This Row],[TGL.PENSIUN (usia)]],"yyyy"),"")</f>
        <v>1968</v>
      </c>
      <c r="X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Row],[JABATAN]],tbl_refJabatan,7,FALSE),"yr","day")-CONVERT(DATEDIF(M358,tglAcuan,"y"),"yr","day"))),(NOW()+(CONVERT(VLOOKUP(Table1[[#This Row],[JABATAN]],tbl_refJabatan,7,FALSE),"yr","day")-CONVERT(DATEDIF(M358,NOW(),"y"),"yr","day")))),"tgl SK salah"),"")</f>
        <v>43888.098911689813</v>
      </c>
      <c r="Y358" s="167" t="str">
        <f ca="1">IF(Table1[[#This Row],[TGL. PENSIUN (jabatan)]]&lt;&gt;0,TEXT(Table1[[#This Row],[TGL. PENSIUN (jabatan)]],"yyyy"),"")</f>
        <v>2020</v>
      </c>
      <c r="Z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Row],[JABATAN]],tbl_refJabatan,8,FALSE),"yr","day")-CONVERT(DATEDIF(H358,tglAcuan,"y"),"yr","day"))),(NOW()+(CONVERT(VLOOKUP(Table1[[#This Row],[JABATAN]],tbl_refJabatan,8,FALSE),"yr","day")-CONVERT(DATEDIF(H358,NOW(),"y"),"yr","day")))),"Usia Salah"),"")</f>
        <v>24895.098911689813</v>
      </c>
      <c r="AA358" s="167" t="str">
        <f ca="1">IF(Table1[[#This Row],[TGL.PENSIUN (usia )]]&lt;&gt;0,TEXT(Table1[[#This Row],[TGL.PENSIUN (usia )]],"yyyy"),"")</f>
        <v>1968</v>
      </c>
      <c r="AB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Row],[JABATAN]],tbl_refJabatan,9,FALSE),"yr","day")-CONVERT(DATEDIF(M358,tglAcuan,"y"),"yr","day"))),(NOW()+(CONVERT(VLOOKUP(Table1[[#This Row],[JABATAN]],tbl_refJabatan,9,FALSE),"yr","day")-CONVERT(DATEDIF(M358,NOW(),"y"),"yr","day")))),"tgl SK salah"),"")</f>
        <v>43888.098911689813</v>
      </c>
      <c r="AC358" s="167" t="str">
        <f ca="1">IF(Table1[[#This Row],[TGL. PENSIUN (jabatan )]]&lt;&gt;0,TEXT(Table1[[#This Row],[TGL. PENSIUN (jabatan )]],"yyyy"),"")</f>
        <v>2020</v>
      </c>
      <c r="AD3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59" spans="1:30" s="53" customFormat="1" ht="21.75" customHeight="1" x14ac:dyDescent="0.25">
      <c r="A359" s="43">
        <f t="shared" si="12"/>
        <v>354</v>
      </c>
      <c r="B359" s="44" t="s">
        <v>484</v>
      </c>
      <c r="C359" s="44" t="s">
        <v>484</v>
      </c>
      <c r="D359" s="72" t="s">
        <v>45</v>
      </c>
      <c r="E359" s="59" t="s">
        <v>232</v>
      </c>
      <c r="F359" s="43" t="s">
        <v>41</v>
      </c>
      <c r="G359" s="46" t="s">
        <v>42</v>
      </c>
      <c r="H359" s="47">
        <v>30045</v>
      </c>
      <c r="I359" s="45"/>
      <c r="J359" s="76"/>
      <c r="K359" s="63" t="s">
        <v>43</v>
      </c>
      <c r="L359" s="63" t="s">
        <v>730</v>
      </c>
      <c r="M359" s="80">
        <v>43741</v>
      </c>
      <c r="N359" s="52" t="str">
        <f t="shared" ca="1" si="11"/>
        <v>41 Tahun 10 Bulan 23 hari</v>
      </c>
      <c r="O3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4 Bulan 24 Hari </v>
      </c>
      <c r="P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Row],[JABATAN]],tbl_refJabatan,2,FALSE),"yr","day")-CONVERT(DATEDIF(H359,tglAcuan,"y"),"yr","day"))),(NOW()+(CONVERT(VLOOKUP(Table1[[#This Row],[JABATAN]],tbl_refJabatan,2,FALSE),"yr","day")-CONVERT(DATEDIF(H359,NOW(),"y"),"yr","day")))),"Usia Salah"),"")</f>
        <v>30373.848911689813</v>
      </c>
      <c r="Q359" s="167" t="str">
        <f ca="1">IF(Table1[[#This Row],[TGL. PENSIUN (usia)]]&lt;&gt;0,TEXT(Table1[[#This Row],[TGL. PENSIUN (usia)]],"yyyy"),"")</f>
        <v>1983</v>
      </c>
      <c r="R359" s="166">
        <f ca="1">IF(AND(Table1[[#This Row],[TGL. PENSIUN (usia)]]&lt;&gt;"",Table1[[#This Row],[TGL. PENSIUN (usia)]]&lt;&gt;"USIA SALAH"),IF(tglAcuan&lt;&gt;0,(INT(CONVERT(VLOOKUP(Table1[[#This Row],[JABATAN]],tbl_refJabatan,2,FALSE),"yr","day")-CONVERT(DATEDIF(H359,tglAcuan,"y"),"yr","day"))),(INT(CONVERT(VLOOKUP(Table1[[#This Row],[JABATAN]],tbl_refJabatan,2,FALSE),"yr","day")-CONVERT(DATEDIF(H359,NOW(),"y"),"yr","day")))),"")</f>
        <v>-14976</v>
      </c>
      <c r="S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Row],[JABATAN]],tbl_refJabatan,4,FALSE),"yr","day")-CONVERT(DATEDIF(H359,tglAcuan,"y"),"yr","day"))),(NOW()+(CONVERT(VLOOKUP(Table1[[#This Row],[JABATAN]],tbl_refJabatan,4,FALSE),"yr","day")-CONVERT(DATEDIF(H359,NOW(),"y"),"yr","day")))),"Usia Salah"),"")</f>
        <v>30373.848911689813</v>
      </c>
      <c r="T359" s="167" t="str">
        <f ca="1">IF(Table1[[#This Row],[TGL. PENSIUN ( usia )]]&lt;&gt;0,TEXT(Table1[[#This Row],[TGL. PENSIUN ( usia )]],"yyyy"),"")</f>
        <v>1983</v>
      </c>
      <c r="U359" s="166">
        <f ca="1">IF(AND(Table1[[#This Row],[TGL. PENSIUN (usia)]]&lt;&gt;"",Table1[[#This Row],[TGL. PENSIUN (usia)]]&lt;&gt;"USIA SALAH"),IF(tglAcuan&lt;&gt;0,(INT(CONVERT(VLOOKUP(Table1[[#This Row],[JABATAN]],tbl_refJabatan,4,FALSE),"yr","day")-CONVERT(DATEDIF(H359,tglAcuan,"y"),"yr","day"))),(INT(CONVERT(VLOOKUP(Table1[[#This Row],[JABATAN]],tbl_refJabatan,4,FALSE),"yr","day")-CONVERT(DATEDIF(H359,NOW(),"y"),"yr","day")))),"")</f>
        <v>-14976</v>
      </c>
      <c r="V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Row],[JABATAN]],tbl_refJabatan,6,FALSE),"yr","day")-CONVERT(DATEDIF(H359,tglAcuan,"y"),"yr","day"))),(NOW()+(CONVERT(VLOOKUP(Table1[[#This Row],[JABATAN]],tbl_refJabatan,6,FALSE),"yr","day")-CONVERT(DATEDIF(H359,NOW(),"y"),"yr","day")))),"Usia Salah"),"")</f>
        <v>30373.848911689813</v>
      </c>
      <c r="W359" s="167" t="str">
        <f ca="1">IF(Table1[[#This Row],[TGL.PENSIUN (usia)]]&lt;&gt;0,TEXT(Table1[[#This Row],[TGL.PENSIUN (usia)]],"yyyy"),"")</f>
        <v>1983</v>
      </c>
      <c r="X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Row],[JABATAN]],tbl_refJabatan,7,FALSE),"yr","day")-CONVERT(DATEDIF(M359,tglAcuan,"y"),"yr","day"))),(NOW()+(CONVERT(VLOOKUP(Table1[[#This Row],[JABATAN]],tbl_refJabatan,7,FALSE),"yr","day")-CONVERT(DATEDIF(M359,NOW(),"y"),"yr","day")))),"tgl SK salah"),"")</f>
        <v>43888.098911689813</v>
      </c>
      <c r="Y359" s="167" t="str">
        <f ca="1">IF(Table1[[#This Row],[TGL. PENSIUN (jabatan)]]&lt;&gt;0,TEXT(Table1[[#This Row],[TGL. PENSIUN (jabatan)]],"yyyy"),"")</f>
        <v>2020</v>
      </c>
      <c r="Z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Row],[JABATAN]],tbl_refJabatan,8,FALSE),"yr","day")-CONVERT(DATEDIF(H359,tglAcuan,"y"),"yr","day"))),(NOW()+(CONVERT(VLOOKUP(Table1[[#This Row],[JABATAN]],tbl_refJabatan,8,FALSE),"yr","day")-CONVERT(DATEDIF(H359,NOW(),"y"),"yr","day")))),"Usia Salah"),"")</f>
        <v>30373.848911689813</v>
      </c>
      <c r="AA359" s="167" t="str">
        <f ca="1">IF(Table1[[#This Row],[TGL.PENSIUN (usia )]]&lt;&gt;0,TEXT(Table1[[#This Row],[TGL.PENSIUN (usia )]],"yyyy"),"")</f>
        <v>1983</v>
      </c>
      <c r="AB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Row],[JABATAN]],tbl_refJabatan,9,FALSE),"yr","day")-CONVERT(DATEDIF(M359,tglAcuan,"y"),"yr","day"))),(NOW()+(CONVERT(VLOOKUP(Table1[[#This Row],[JABATAN]],tbl_refJabatan,9,FALSE),"yr","day")-CONVERT(DATEDIF(M359,NOW(),"y"),"yr","day")))),"tgl SK salah"),"")</f>
        <v>43888.098911689813</v>
      </c>
      <c r="AC359" s="167" t="str">
        <f ca="1">IF(Table1[[#This Row],[TGL. PENSIUN (jabatan )]]&lt;&gt;0,TEXT(Table1[[#This Row],[TGL. PENSIUN (jabatan )]],"yyyy"),"")</f>
        <v>2020</v>
      </c>
      <c r="AD3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0" spans="1:30" s="53" customFormat="1" ht="21.75" customHeight="1" x14ac:dyDescent="0.25">
      <c r="A360" s="43">
        <f t="shared" si="12"/>
        <v>355</v>
      </c>
      <c r="B360" s="44" t="s">
        <v>484</v>
      </c>
      <c r="C360" s="44" t="s">
        <v>484</v>
      </c>
      <c r="D360" s="72" t="s">
        <v>48</v>
      </c>
      <c r="E360" s="99" t="s">
        <v>731</v>
      </c>
      <c r="F360" s="43" t="s">
        <v>41</v>
      </c>
      <c r="G360" s="46" t="s">
        <v>42</v>
      </c>
      <c r="H360" s="47">
        <v>33777</v>
      </c>
      <c r="I360" s="45"/>
      <c r="J360" s="76"/>
      <c r="K360" s="74" t="s">
        <v>43</v>
      </c>
      <c r="L360" s="126" t="s">
        <v>732</v>
      </c>
      <c r="M360" s="127">
        <v>44911</v>
      </c>
      <c r="N360" s="52" t="str">
        <f t="shared" ca="1" si="11"/>
        <v>31 Tahun 8 Bulan 5 hari</v>
      </c>
      <c r="O3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11 Hari </v>
      </c>
      <c r="P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Row],[JABATAN]],tbl_refJabatan,2,FALSE),"yr","day")-CONVERT(DATEDIF(H360,tglAcuan,"y"),"yr","day"))),(NOW()+(CONVERT(VLOOKUP(Table1[[#This Row],[JABATAN]],tbl_refJabatan,2,FALSE),"yr","day")-CONVERT(DATEDIF(H360,NOW(),"y"),"yr","day")))),"Usia Salah"),"")</f>
        <v>55941.348911689813</v>
      </c>
      <c r="Q360" s="167" t="str">
        <f ca="1">IF(Table1[[#This Row],[TGL. PENSIUN (usia)]]&lt;&gt;0,TEXT(Table1[[#This Row],[TGL. PENSIUN (usia)]],"yyyy"),"")</f>
        <v>2053</v>
      </c>
      <c r="R360" s="166">
        <f ca="1">IF(AND(Table1[[#This Row],[TGL. PENSIUN (usia)]]&lt;&gt;"",Table1[[#This Row],[TGL. PENSIUN (usia)]]&lt;&gt;"USIA SALAH"),IF(tglAcuan&lt;&gt;0,(INT(CONVERT(VLOOKUP(Table1[[#This Row],[JABATAN]],tbl_refJabatan,2,FALSE),"yr","day")-CONVERT(DATEDIF(H360,tglAcuan,"y"),"yr","day"))),(INT(CONVERT(VLOOKUP(Table1[[#This Row],[JABATAN]],tbl_refJabatan,2,FALSE),"yr","day")-CONVERT(DATEDIF(H360,NOW(),"y"),"yr","day")))),"")</f>
        <v>10592</v>
      </c>
      <c r="S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Row],[JABATAN]],tbl_refJabatan,4,FALSE),"yr","day")-CONVERT(DATEDIF(H360,tglAcuan,"y"),"yr","day"))),(NOW()+(CONVERT(VLOOKUP(Table1[[#This Row],[JABATAN]],tbl_refJabatan,4,FALSE),"yr","day")-CONVERT(DATEDIF(H360,NOW(),"y"),"yr","day")))),"Usia Salah"),"")</f>
        <v>55941.348911689813</v>
      </c>
      <c r="T360" s="167" t="str">
        <f ca="1">IF(Table1[[#This Row],[TGL. PENSIUN ( usia )]]&lt;&gt;0,TEXT(Table1[[#This Row],[TGL. PENSIUN ( usia )]],"yyyy"),"")</f>
        <v>2053</v>
      </c>
      <c r="U360" s="166">
        <f ca="1">IF(AND(Table1[[#This Row],[TGL. PENSIUN (usia)]]&lt;&gt;"",Table1[[#This Row],[TGL. PENSIUN (usia)]]&lt;&gt;"USIA SALAH"),IF(tglAcuan&lt;&gt;0,(INT(CONVERT(VLOOKUP(Table1[[#This Row],[JABATAN]],tbl_refJabatan,4,FALSE),"yr","day")-CONVERT(DATEDIF(H360,tglAcuan,"y"),"yr","day"))),(INT(CONVERT(VLOOKUP(Table1[[#This Row],[JABATAN]],tbl_refJabatan,4,FALSE),"yr","day")-CONVERT(DATEDIF(H360,NOW(),"y"),"yr","day")))),"")</f>
        <v>10592</v>
      </c>
      <c r="V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Row],[JABATAN]],tbl_refJabatan,6,FALSE),"yr","day")-CONVERT(DATEDIF(H360,tglAcuan,"y"),"yr","day"))),(NOW()+(CONVERT(VLOOKUP(Table1[[#This Row],[JABATAN]],tbl_refJabatan,6,FALSE),"yr","day")-CONVERT(DATEDIF(H360,NOW(),"y"),"yr","day")))),"Usia Salah"),"")</f>
        <v>54480.348911689813</v>
      </c>
      <c r="W360" s="167" t="str">
        <f ca="1">IF(Table1[[#This Row],[TGL.PENSIUN (usia)]]&lt;&gt;0,TEXT(Table1[[#This Row],[TGL.PENSIUN (usia)]],"yyyy"),"")</f>
        <v>2049</v>
      </c>
      <c r="X3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Row],[JABATAN]],tbl_refJabatan,7,FALSE),"yr","day")-CONVERT(DATEDIF(M360,tglAcuan,"y"),"yr","day"))),(NOW()+(CONVERT(VLOOKUP(Table1[[#This Row],[JABATAN]],tbl_refJabatan,7,FALSE),"yr","day")-CONVERT(DATEDIF(M360,NOW(),"y"),"yr","day")))),"tgl SK salah"),"")</f>
        <v>52288.848911689813</v>
      </c>
      <c r="Y360" s="167" t="str">
        <f ca="1">IF(Table1[[#This Row],[TGL. PENSIUN (jabatan)]]&lt;&gt;0,TEXT(Table1[[#This Row],[TGL. PENSIUN (jabatan)]],"yyyy"),"")</f>
        <v>2043</v>
      </c>
      <c r="Z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Row],[JABATAN]],tbl_refJabatan,8,FALSE),"yr","day")-CONVERT(DATEDIF(H360,tglAcuan,"y"),"yr","day"))),(NOW()+(CONVERT(VLOOKUP(Table1[[#This Row],[JABATAN]],tbl_refJabatan,8,FALSE),"yr","day")-CONVERT(DATEDIF(H360,NOW(),"y"),"yr","day")))),"Usia Salah"),"")</f>
        <v>54480.348911689813</v>
      </c>
      <c r="AA360" s="167" t="str">
        <f ca="1">IF(Table1[[#This Row],[TGL.PENSIUN (usia )]]&lt;&gt;0,TEXT(Table1[[#This Row],[TGL.PENSIUN (usia )]],"yyyy"),"")</f>
        <v>2049</v>
      </c>
      <c r="AB3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Row],[JABATAN]],tbl_refJabatan,9,FALSE),"yr","day")-CONVERT(DATEDIF(M360,tglAcuan,"y"),"yr","day"))),(NOW()+(CONVERT(VLOOKUP(Table1[[#This Row],[JABATAN]],tbl_refJabatan,9,FALSE),"yr","day")-CONVERT(DATEDIF(M360,NOW(),"y"),"yr","day")))),"tgl SK salah"),"")</f>
        <v>52288.848911689813</v>
      </c>
      <c r="AC360" s="167" t="str">
        <f ca="1">IF(Table1[[#This Row],[TGL. PENSIUN (jabatan )]]&lt;&gt;0,TEXT(Table1[[#This Row],[TGL. PENSIUN (jabatan )]],"yyyy"),"")</f>
        <v>2043</v>
      </c>
      <c r="AD3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1" spans="1:30" s="53" customFormat="1" ht="21.75" customHeight="1" x14ac:dyDescent="0.25">
      <c r="A361" s="57">
        <f t="shared" si="12"/>
        <v>356</v>
      </c>
      <c r="B361" s="55" t="s">
        <v>484</v>
      </c>
      <c r="C361" s="55" t="s">
        <v>484</v>
      </c>
      <c r="D361" s="97" t="s">
        <v>52</v>
      </c>
      <c r="E361" s="98" t="s">
        <v>138</v>
      </c>
      <c r="F361" s="57"/>
      <c r="G361" s="58"/>
      <c r="H361" s="117"/>
      <c r="I361" s="45"/>
      <c r="J361" s="76"/>
      <c r="K361" s="110"/>
      <c r="L361" s="110"/>
      <c r="M361" s="80"/>
      <c r="N361" s="52" t="str">
        <f t="shared" ca="1" si="11"/>
        <v>tgl lahir salah/ null</v>
      </c>
      <c r="O3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3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Row],[JABATAN]],tbl_refJabatan,2,FALSE),"yr","day")-CONVERT(DATEDIF(H361,tglAcuan,"y"),"yr","day"))),(NOW()+(CONVERT(VLOOKUP(Table1[[#This Row],[JABATAN]],tbl_refJabatan,2,FALSE),"yr","day")-CONVERT(DATEDIF(H361,NOW(),"y"),"yr","day")))),"Usia Salah"),"")</f>
        <v>Usia Salah</v>
      </c>
      <c r="Q361" s="167" t="str">
        <f ca="1">IF(Table1[[#This Row],[TGL. PENSIUN (usia)]]&lt;&gt;0,TEXT(Table1[[#This Row],[TGL. PENSIUN (usia)]],"yyyy"),"")</f>
        <v>Usia Salah</v>
      </c>
      <c r="R361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Row],[JABATAN]],tbl_refJabatan,2,FALSE),"yr","day")-CONVERT(DATEDIF(H361,tglAcuan,"y"),"yr","day"))),(INT(CONVERT(VLOOKUP(Table1[[#This Row],[JABATAN]],tbl_refJabatan,2,FALSE),"yr","day")-CONVERT(DATEDIF(H361,NOW(),"y"),"yr","day")))),"")</f>
        <v/>
      </c>
      <c r="S3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Row],[JABATAN]],tbl_refJabatan,4,FALSE),"yr","day")-CONVERT(DATEDIF(H361,tglAcuan,"y"),"yr","day"))),(NOW()+(CONVERT(VLOOKUP(Table1[[#This Row],[JABATAN]],tbl_refJabatan,4,FALSE),"yr","day")-CONVERT(DATEDIF(H361,NOW(),"y"),"yr","day")))),"Usia Salah"),"")</f>
        <v>Usia Salah</v>
      </c>
      <c r="T361" s="167" t="str">
        <f ca="1">IF(Table1[[#This Row],[TGL. PENSIUN ( usia )]]&lt;&gt;0,TEXT(Table1[[#This Row],[TGL. PENSIUN ( usia )]],"yyyy"),"")</f>
        <v>Usia Salah</v>
      </c>
      <c r="U361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Row],[JABATAN]],tbl_refJabatan,4,FALSE),"yr","day")-CONVERT(DATEDIF(H361,tglAcuan,"y"),"yr","day"))),(INT(CONVERT(VLOOKUP(Table1[[#This Row],[JABATAN]],tbl_refJabatan,4,FALSE),"yr","day")-CONVERT(DATEDIF(H361,NOW(),"y"),"yr","day")))),"")</f>
        <v/>
      </c>
      <c r="V3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Row],[JABATAN]],tbl_refJabatan,6,FALSE),"yr","day")-CONVERT(DATEDIF(H361,tglAcuan,"y"),"yr","day"))),(NOW()+(CONVERT(VLOOKUP(Table1[[#This Row],[JABATAN]],tbl_refJabatan,6,FALSE),"yr","day")-CONVERT(DATEDIF(H361,NOW(),"y"),"yr","day")))),"Usia Salah"),"")</f>
        <v>Usia Salah</v>
      </c>
      <c r="W361" s="167" t="str">
        <f ca="1">IF(Table1[[#This Row],[TGL.PENSIUN (usia)]]&lt;&gt;0,TEXT(Table1[[#This Row],[TGL.PENSIUN (usia)]],"yyyy"),"")</f>
        <v>Usia Salah</v>
      </c>
      <c r="X36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Row],[JABATAN]],tbl_refJabatan,7,FALSE),"yr","day")-CONVERT(DATEDIF(M361,tglAcuan,"y"),"yr","day"))),(NOW()+(CONVERT(VLOOKUP(Table1[[#This Row],[JABATAN]],tbl_refJabatan,7,FALSE),"yr","day")-CONVERT(DATEDIF(M361,NOW(),"y"),"yr","day")))),"tgl SK salah"),"")</f>
        <v>tgl SK salah</v>
      </c>
      <c r="Y361" s="167" t="str">
        <f ca="1">IF(Table1[[#This Row],[TGL. PENSIUN (jabatan)]]&lt;&gt;0,TEXT(Table1[[#This Row],[TGL. PENSIUN (jabatan)]],"yyyy"),"")</f>
        <v>tgl SK salah</v>
      </c>
      <c r="Z3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Row],[JABATAN]],tbl_refJabatan,8,FALSE),"yr","day")-CONVERT(DATEDIF(H361,tglAcuan,"y"),"yr","day"))),(NOW()+(CONVERT(VLOOKUP(Table1[[#This Row],[JABATAN]],tbl_refJabatan,8,FALSE),"yr","day")-CONVERT(DATEDIF(H361,NOW(),"y"),"yr","day")))),"Usia Salah"),"")</f>
        <v>Usia Salah</v>
      </c>
      <c r="AA361" s="167" t="str">
        <f ca="1">IF(Table1[[#This Row],[TGL.PENSIUN (usia )]]&lt;&gt;0,TEXT(Table1[[#This Row],[TGL.PENSIUN (usia )]],"yyyy"),"")</f>
        <v>Usia Salah</v>
      </c>
      <c r="AB36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Row],[JABATAN]],tbl_refJabatan,9,FALSE),"yr","day")-CONVERT(DATEDIF(M361,tglAcuan,"y"),"yr","day"))),(NOW()+(CONVERT(VLOOKUP(Table1[[#This Row],[JABATAN]],tbl_refJabatan,9,FALSE),"yr","day")-CONVERT(DATEDIF(M361,NOW(),"y"),"yr","day")))),"tgl SK salah"),"")</f>
        <v>tgl SK salah</v>
      </c>
      <c r="AC361" s="167" t="str">
        <f ca="1">IF(Table1[[#This Row],[TGL. PENSIUN (jabatan )]]&lt;&gt;0,TEXT(Table1[[#This Row],[TGL. PENSIUN (jabatan )]],"yyyy"),"")</f>
        <v>tgl SK salah</v>
      </c>
      <c r="AD3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2" spans="1:30" s="53" customFormat="1" ht="21.75" customHeight="1" x14ac:dyDescent="0.25">
      <c r="A362" s="57">
        <f t="shared" si="12"/>
        <v>357</v>
      </c>
      <c r="B362" s="55" t="s">
        <v>484</v>
      </c>
      <c r="C362" s="55" t="s">
        <v>484</v>
      </c>
      <c r="D362" s="97" t="s">
        <v>54</v>
      </c>
      <c r="E362" s="98" t="s">
        <v>138</v>
      </c>
      <c r="F362" s="57"/>
      <c r="G362" s="58"/>
      <c r="H362" s="117"/>
      <c r="I362" s="45"/>
      <c r="J362" s="76"/>
      <c r="K362" s="110"/>
      <c r="L362" s="110"/>
      <c r="M362" s="80"/>
      <c r="N362" s="52" t="str">
        <f t="shared" ca="1" si="11"/>
        <v>tgl lahir salah/ null</v>
      </c>
      <c r="O3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36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Row],[JABATAN]],tbl_refJabatan,2,FALSE),"yr","day")-CONVERT(DATEDIF(H362,tglAcuan,"y"),"yr","day"))),(NOW()+(CONVERT(VLOOKUP(Table1[[#This Row],[JABATAN]],tbl_refJabatan,2,FALSE),"yr","day")-CONVERT(DATEDIF(H362,NOW(),"y"),"yr","day")))),"Usia Salah"),"")</f>
        <v>Usia Salah</v>
      </c>
      <c r="Q362" s="167" t="str">
        <f ca="1">IF(Table1[[#This Row],[TGL. PENSIUN (usia)]]&lt;&gt;0,TEXT(Table1[[#This Row],[TGL. PENSIUN (usia)]],"yyyy"),"")</f>
        <v>Usia Salah</v>
      </c>
      <c r="R362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Row],[JABATAN]],tbl_refJabatan,2,FALSE),"yr","day")-CONVERT(DATEDIF(H362,tglAcuan,"y"),"yr","day"))),(INT(CONVERT(VLOOKUP(Table1[[#This Row],[JABATAN]],tbl_refJabatan,2,FALSE),"yr","day")-CONVERT(DATEDIF(H362,NOW(),"y"),"yr","day")))),"")</f>
        <v/>
      </c>
      <c r="S36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Row],[JABATAN]],tbl_refJabatan,4,FALSE),"yr","day")-CONVERT(DATEDIF(H362,tglAcuan,"y"),"yr","day"))),(NOW()+(CONVERT(VLOOKUP(Table1[[#This Row],[JABATAN]],tbl_refJabatan,4,FALSE),"yr","day")-CONVERT(DATEDIF(H362,NOW(),"y"),"yr","day")))),"Usia Salah"),"")</f>
        <v>Usia Salah</v>
      </c>
      <c r="T362" s="167" t="str">
        <f ca="1">IF(Table1[[#This Row],[TGL. PENSIUN ( usia )]]&lt;&gt;0,TEXT(Table1[[#This Row],[TGL. PENSIUN ( usia )]],"yyyy"),"")</f>
        <v>Usia Salah</v>
      </c>
      <c r="U362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Row],[JABATAN]],tbl_refJabatan,4,FALSE),"yr","day")-CONVERT(DATEDIF(H362,tglAcuan,"y"),"yr","day"))),(INT(CONVERT(VLOOKUP(Table1[[#This Row],[JABATAN]],tbl_refJabatan,4,FALSE),"yr","day")-CONVERT(DATEDIF(H362,NOW(),"y"),"yr","day")))),"")</f>
        <v/>
      </c>
      <c r="V36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Row],[JABATAN]],tbl_refJabatan,6,FALSE),"yr","day")-CONVERT(DATEDIF(H362,tglAcuan,"y"),"yr","day"))),(NOW()+(CONVERT(VLOOKUP(Table1[[#This Row],[JABATAN]],tbl_refJabatan,6,FALSE),"yr","day")-CONVERT(DATEDIF(H362,NOW(),"y"),"yr","day")))),"Usia Salah"),"")</f>
        <v>Usia Salah</v>
      </c>
      <c r="W362" s="167" t="str">
        <f ca="1">IF(Table1[[#This Row],[TGL.PENSIUN (usia)]]&lt;&gt;0,TEXT(Table1[[#This Row],[TGL.PENSIUN (usia)]],"yyyy"),"")</f>
        <v>Usia Salah</v>
      </c>
      <c r="X36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Row],[JABATAN]],tbl_refJabatan,7,FALSE),"yr","day")-CONVERT(DATEDIF(M362,tglAcuan,"y"),"yr","day"))),(NOW()+(CONVERT(VLOOKUP(Table1[[#This Row],[JABATAN]],tbl_refJabatan,7,FALSE),"yr","day")-CONVERT(DATEDIF(M362,NOW(),"y"),"yr","day")))),"tgl SK salah"),"")</f>
        <v>tgl SK salah</v>
      </c>
      <c r="Y362" s="167" t="str">
        <f ca="1">IF(Table1[[#This Row],[TGL. PENSIUN (jabatan)]]&lt;&gt;0,TEXT(Table1[[#This Row],[TGL. PENSIUN (jabatan)]],"yyyy"),"")</f>
        <v>tgl SK salah</v>
      </c>
      <c r="Z36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Row],[JABATAN]],tbl_refJabatan,8,FALSE),"yr","day")-CONVERT(DATEDIF(H362,tglAcuan,"y"),"yr","day"))),(NOW()+(CONVERT(VLOOKUP(Table1[[#This Row],[JABATAN]],tbl_refJabatan,8,FALSE),"yr","day")-CONVERT(DATEDIF(H362,NOW(),"y"),"yr","day")))),"Usia Salah"),"")</f>
        <v>Usia Salah</v>
      </c>
      <c r="AA362" s="167" t="str">
        <f ca="1">IF(Table1[[#This Row],[TGL.PENSIUN (usia )]]&lt;&gt;0,TEXT(Table1[[#This Row],[TGL.PENSIUN (usia )]],"yyyy"),"")</f>
        <v>Usia Salah</v>
      </c>
      <c r="AB36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Row],[JABATAN]],tbl_refJabatan,9,FALSE),"yr","day")-CONVERT(DATEDIF(M362,tglAcuan,"y"),"yr","day"))),(NOW()+(CONVERT(VLOOKUP(Table1[[#This Row],[JABATAN]],tbl_refJabatan,9,FALSE),"yr","day")-CONVERT(DATEDIF(M362,NOW(),"y"),"yr","day")))),"tgl SK salah"),"")</f>
        <v>tgl SK salah</v>
      </c>
      <c r="AC362" s="167" t="str">
        <f ca="1">IF(Table1[[#This Row],[TGL. PENSIUN (jabatan )]]&lt;&gt;0,TEXT(Table1[[#This Row],[TGL. PENSIUN (jabatan )]],"yyyy"),"")</f>
        <v>tgl SK salah</v>
      </c>
      <c r="AD3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3" spans="1:30" s="53" customFormat="1" ht="21.75" customHeight="1" x14ac:dyDescent="0.25">
      <c r="A363" s="43">
        <f t="shared" si="12"/>
        <v>358</v>
      </c>
      <c r="B363" s="44" t="s">
        <v>484</v>
      </c>
      <c r="C363" s="44" t="s">
        <v>484</v>
      </c>
      <c r="D363" s="72" t="s">
        <v>57</v>
      </c>
      <c r="E363" s="59" t="s">
        <v>733</v>
      </c>
      <c r="F363" s="43" t="s">
        <v>41</v>
      </c>
      <c r="G363" s="46" t="s">
        <v>42</v>
      </c>
      <c r="H363" s="47">
        <v>32696</v>
      </c>
      <c r="I363" s="45"/>
      <c r="J363" s="76"/>
      <c r="K363" s="63" t="s">
        <v>56</v>
      </c>
      <c r="L363" s="63" t="s">
        <v>734</v>
      </c>
      <c r="M363" s="80">
        <v>44195</v>
      </c>
      <c r="N363" s="52" t="str">
        <f t="shared" ca="1" si="11"/>
        <v>34 Tahun 7 Bulan 20 hari</v>
      </c>
      <c r="O3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28 Hari </v>
      </c>
      <c r="P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Row],[JABATAN]],tbl_refJabatan,2,FALSE),"yr","day")-CONVERT(DATEDIF(H363,tglAcuan,"y"),"yr","day"))),(NOW()+(CONVERT(VLOOKUP(Table1[[#This Row],[JABATAN]],tbl_refJabatan,2,FALSE),"yr","day")-CONVERT(DATEDIF(H363,NOW(),"y"),"yr","day")))),"Usia Salah"),"")</f>
        <v>54845.598911689813</v>
      </c>
      <c r="Q363" s="167" t="str">
        <f ca="1">IF(Table1[[#This Row],[TGL. PENSIUN (usia)]]&lt;&gt;0,TEXT(Table1[[#This Row],[TGL. PENSIUN (usia)]],"yyyy"),"")</f>
        <v>2050</v>
      </c>
      <c r="R363" s="166">
        <f ca="1">IF(AND(Table1[[#This Row],[TGL. PENSIUN (usia)]]&lt;&gt;"",Table1[[#This Row],[TGL. PENSIUN (usia)]]&lt;&gt;"USIA SALAH"),IF(tglAcuan&lt;&gt;0,(INT(CONVERT(VLOOKUP(Table1[[#This Row],[JABATAN]],tbl_refJabatan,2,FALSE),"yr","day")-CONVERT(DATEDIF(H363,tglAcuan,"y"),"yr","day"))),(INT(CONVERT(VLOOKUP(Table1[[#This Row],[JABATAN]],tbl_refJabatan,2,FALSE),"yr","day")-CONVERT(DATEDIF(H363,NOW(),"y"),"yr","day")))),"")</f>
        <v>9496</v>
      </c>
      <c r="S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Row],[JABATAN]],tbl_refJabatan,4,FALSE),"yr","day")-CONVERT(DATEDIF(H363,tglAcuan,"y"),"yr","day"))),(NOW()+(CONVERT(VLOOKUP(Table1[[#This Row],[JABATAN]],tbl_refJabatan,4,FALSE),"yr","day")-CONVERT(DATEDIF(H363,NOW(),"y"),"yr","day")))),"Usia Salah"),"")</f>
        <v>54845.598911689813</v>
      </c>
      <c r="T363" s="167" t="str">
        <f ca="1">IF(Table1[[#This Row],[TGL. PENSIUN ( usia )]]&lt;&gt;0,TEXT(Table1[[#This Row],[TGL. PENSIUN ( usia )]],"yyyy"),"")</f>
        <v>2050</v>
      </c>
      <c r="U363" s="166">
        <f ca="1">IF(AND(Table1[[#This Row],[TGL. PENSIUN (usia)]]&lt;&gt;"",Table1[[#This Row],[TGL. PENSIUN (usia)]]&lt;&gt;"USIA SALAH"),IF(tglAcuan&lt;&gt;0,(INT(CONVERT(VLOOKUP(Table1[[#This Row],[JABATAN]],tbl_refJabatan,4,FALSE),"yr","day")-CONVERT(DATEDIF(H363,tglAcuan,"y"),"yr","day"))),(INT(CONVERT(VLOOKUP(Table1[[#This Row],[JABATAN]],tbl_refJabatan,4,FALSE),"yr","day")-CONVERT(DATEDIF(H363,NOW(),"y"),"yr","day")))),"")</f>
        <v>9496</v>
      </c>
      <c r="V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Row],[JABATAN]],tbl_refJabatan,6,FALSE),"yr","day")-CONVERT(DATEDIF(H363,tglAcuan,"y"),"yr","day"))),(NOW()+(CONVERT(VLOOKUP(Table1[[#This Row],[JABATAN]],tbl_refJabatan,6,FALSE),"yr","day")-CONVERT(DATEDIF(H363,NOW(),"y"),"yr","day")))),"Usia Salah"),"")</f>
        <v>53384.598911689813</v>
      </c>
      <c r="W363" s="167" t="str">
        <f ca="1">IF(Table1[[#This Row],[TGL.PENSIUN (usia)]]&lt;&gt;0,TEXT(Table1[[#This Row],[TGL.PENSIUN (usia)]],"yyyy"),"")</f>
        <v>2046</v>
      </c>
      <c r="X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Row],[JABATAN]],tbl_refJabatan,7,FALSE),"yr","day")-CONVERT(DATEDIF(M363,tglAcuan,"y"),"yr","day"))),(NOW()+(CONVERT(VLOOKUP(Table1[[#This Row],[JABATAN]],tbl_refJabatan,7,FALSE),"yr","day")-CONVERT(DATEDIF(M363,NOW(),"y"),"yr","day")))),"tgl SK salah"),"")</f>
        <v>51558.348911689813</v>
      </c>
      <c r="Y363" s="167" t="str">
        <f ca="1">IF(Table1[[#This Row],[TGL. PENSIUN (jabatan)]]&lt;&gt;0,TEXT(Table1[[#This Row],[TGL. PENSIUN (jabatan)]],"yyyy"),"")</f>
        <v>2041</v>
      </c>
      <c r="Z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Row],[JABATAN]],tbl_refJabatan,8,FALSE),"yr","day")-CONVERT(DATEDIF(H363,tglAcuan,"y"),"yr","day"))),(NOW()+(CONVERT(VLOOKUP(Table1[[#This Row],[JABATAN]],tbl_refJabatan,8,FALSE),"yr","day")-CONVERT(DATEDIF(H363,NOW(),"y"),"yr","day")))),"Usia Salah"),"")</f>
        <v>53384.598911689813</v>
      </c>
      <c r="AA363" s="167" t="str">
        <f ca="1">IF(Table1[[#This Row],[TGL.PENSIUN (usia )]]&lt;&gt;0,TEXT(Table1[[#This Row],[TGL.PENSIUN (usia )]],"yyyy"),"")</f>
        <v>2046</v>
      </c>
      <c r="AB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Row],[JABATAN]],tbl_refJabatan,9,FALSE),"yr","day")-CONVERT(DATEDIF(M363,tglAcuan,"y"),"yr","day"))),(NOW()+(CONVERT(VLOOKUP(Table1[[#This Row],[JABATAN]],tbl_refJabatan,9,FALSE),"yr","day")-CONVERT(DATEDIF(M363,NOW(),"y"),"yr","day")))),"tgl SK salah"),"")</f>
        <v>51558.348911689813</v>
      </c>
      <c r="AC363" s="167" t="str">
        <f ca="1">IF(Table1[[#This Row],[TGL. PENSIUN (jabatan )]]&lt;&gt;0,TEXT(Table1[[#This Row],[TGL. PENSIUN (jabatan )]],"yyyy"),"")</f>
        <v>2041</v>
      </c>
      <c r="AD3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4" spans="1:30" s="53" customFormat="1" ht="21.75" customHeight="1" x14ac:dyDescent="0.25">
      <c r="A364" s="43">
        <f t="shared" si="12"/>
        <v>359</v>
      </c>
      <c r="B364" s="44" t="s">
        <v>484</v>
      </c>
      <c r="C364" s="44" t="s">
        <v>484</v>
      </c>
      <c r="D364" s="72" t="s">
        <v>59</v>
      </c>
      <c r="E364" s="59" t="s">
        <v>735</v>
      </c>
      <c r="F364" s="43" t="s">
        <v>41</v>
      </c>
      <c r="G364" s="46" t="s">
        <v>42</v>
      </c>
      <c r="H364" s="47">
        <v>33839</v>
      </c>
      <c r="I364" s="45"/>
      <c r="J364" s="76"/>
      <c r="K364" s="63" t="s">
        <v>56</v>
      </c>
      <c r="L364" s="63" t="s">
        <v>734</v>
      </c>
      <c r="M364" s="80">
        <v>44195</v>
      </c>
      <c r="N364" s="52" t="str">
        <f t="shared" ca="1" si="11"/>
        <v>31 Tahun 6 Bulan 4 hari</v>
      </c>
      <c r="O3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28 Hari </v>
      </c>
      <c r="P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Row],[JABATAN]],tbl_refJabatan,2,FALSE),"yr","day")-CONVERT(DATEDIF(H364,tglAcuan,"y"),"yr","day"))),(NOW()+(CONVERT(VLOOKUP(Table1[[#This Row],[JABATAN]],tbl_refJabatan,2,FALSE),"yr","day")-CONVERT(DATEDIF(H364,NOW(),"y"),"yr","day")))),"Usia Salah"),"")</f>
        <v>55941.348911689813</v>
      </c>
      <c r="Q364" s="167" t="str">
        <f ca="1">IF(Table1[[#This Row],[TGL. PENSIUN (usia)]]&lt;&gt;0,TEXT(Table1[[#This Row],[TGL. PENSIUN (usia)]],"yyyy"),"")</f>
        <v>2053</v>
      </c>
      <c r="R364" s="166">
        <f ca="1">IF(AND(Table1[[#This Row],[TGL. PENSIUN (usia)]]&lt;&gt;"",Table1[[#This Row],[TGL. PENSIUN (usia)]]&lt;&gt;"USIA SALAH"),IF(tglAcuan&lt;&gt;0,(INT(CONVERT(VLOOKUP(Table1[[#This Row],[JABATAN]],tbl_refJabatan,2,FALSE),"yr","day")-CONVERT(DATEDIF(H364,tglAcuan,"y"),"yr","day"))),(INT(CONVERT(VLOOKUP(Table1[[#This Row],[JABATAN]],tbl_refJabatan,2,FALSE),"yr","day")-CONVERT(DATEDIF(H364,NOW(),"y"),"yr","day")))),"")</f>
        <v>10592</v>
      </c>
      <c r="S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Row],[JABATAN]],tbl_refJabatan,4,FALSE),"yr","day")-CONVERT(DATEDIF(H364,tglAcuan,"y"),"yr","day"))),(NOW()+(CONVERT(VLOOKUP(Table1[[#This Row],[JABATAN]],tbl_refJabatan,4,FALSE),"yr","day")-CONVERT(DATEDIF(H364,NOW(),"y"),"yr","day")))),"Usia Salah"),"")</f>
        <v>55941.348911689813</v>
      </c>
      <c r="T364" s="167" t="str">
        <f ca="1">IF(Table1[[#This Row],[TGL. PENSIUN ( usia )]]&lt;&gt;0,TEXT(Table1[[#This Row],[TGL. PENSIUN ( usia )]],"yyyy"),"")</f>
        <v>2053</v>
      </c>
      <c r="U364" s="166">
        <f ca="1">IF(AND(Table1[[#This Row],[TGL. PENSIUN (usia)]]&lt;&gt;"",Table1[[#This Row],[TGL. PENSIUN (usia)]]&lt;&gt;"USIA SALAH"),IF(tglAcuan&lt;&gt;0,(INT(CONVERT(VLOOKUP(Table1[[#This Row],[JABATAN]],tbl_refJabatan,4,FALSE),"yr","day")-CONVERT(DATEDIF(H364,tglAcuan,"y"),"yr","day"))),(INT(CONVERT(VLOOKUP(Table1[[#This Row],[JABATAN]],tbl_refJabatan,4,FALSE),"yr","day")-CONVERT(DATEDIF(H364,NOW(),"y"),"yr","day")))),"")</f>
        <v>10592</v>
      </c>
      <c r="V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Row],[JABATAN]],tbl_refJabatan,6,FALSE),"yr","day")-CONVERT(DATEDIF(H364,tglAcuan,"y"),"yr","day"))),(NOW()+(CONVERT(VLOOKUP(Table1[[#This Row],[JABATAN]],tbl_refJabatan,6,FALSE),"yr","day")-CONVERT(DATEDIF(H364,NOW(),"y"),"yr","day")))),"Usia Salah"),"")</f>
        <v>54480.348911689813</v>
      </c>
      <c r="W364" s="167" t="str">
        <f ca="1">IF(Table1[[#This Row],[TGL.PENSIUN (usia)]]&lt;&gt;0,TEXT(Table1[[#This Row],[TGL.PENSIUN (usia)]],"yyyy"),"")</f>
        <v>2049</v>
      </c>
      <c r="X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Row],[JABATAN]],tbl_refJabatan,7,FALSE),"yr","day")-CONVERT(DATEDIF(M364,tglAcuan,"y"),"yr","day"))),(NOW()+(CONVERT(VLOOKUP(Table1[[#This Row],[JABATAN]],tbl_refJabatan,7,FALSE),"yr","day")-CONVERT(DATEDIF(M364,NOW(),"y"),"yr","day")))),"tgl SK salah"),"")</f>
        <v>51558.348911689813</v>
      </c>
      <c r="Y364" s="167" t="str">
        <f ca="1">IF(Table1[[#This Row],[TGL. PENSIUN (jabatan)]]&lt;&gt;0,TEXT(Table1[[#This Row],[TGL. PENSIUN (jabatan)]],"yyyy"),"")</f>
        <v>2041</v>
      </c>
      <c r="Z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Row],[JABATAN]],tbl_refJabatan,8,FALSE),"yr","day")-CONVERT(DATEDIF(H364,tglAcuan,"y"),"yr","day"))),(NOW()+(CONVERT(VLOOKUP(Table1[[#This Row],[JABATAN]],tbl_refJabatan,8,FALSE),"yr","day")-CONVERT(DATEDIF(H364,NOW(),"y"),"yr","day")))),"Usia Salah"),"")</f>
        <v>54480.348911689813</v>
      </c>
      <c r="AA364" s="167" t="str">
        <f ca="1">IF(Table1[[#This Row],[TGL.PENSIUN (usia )]]&lt;&gt;0,TEXT(Table1[[#This Row],[TGL.PENSIUN (usia )]],"yyyy"),"")</f>
        <v>2049</v>
      </c>
      <c r="AB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Row],[JABATAN]],tbl_refJabatan,9,FALSE),"yr","day")-CONVERT(DATEDIF(M364,tglAcuan,"y"),"yr","day"))),(NOW()+(CONVERT(VLOOKUP(Table1[[#This Row],[JABATAN]],tbl_refJabatan,9,FALSE),"yr","day")-CONVERT(DATEDIF(M364,NOW(),"y"),"yr","day")))),"tgl SK salah"),"")</f>
        <v>51558.348911689813</v>
      </c>
      <c r="AC364" s="167" t="str">
        <f ca="1">IF(Table1[[#This Row],[TGL. PENSIUN (jabatan )]]&lt;&gt;0,TEXT(Table1[[#This Row],[TGL. PENSIUN (jabatan )]],"yyyy"),"")</f>
        <v>2041</v>
      </c>
      <c r="AD3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5" spans="1:30" s="53" customFormat="1" ht="21.75" customHeight="1" x14ac:dyDescent="0.25">
      <c r="A365" s="43">
        <f t="shared" si="12"/>
        <v>360</v>
      </c>
      <c r="B365" s="44" t="s">
        <v>484</v>
      </c>
      <c r="C365" s="44" t="s">
        <v>484</v>
      </c>
      <c r="D365" s="72" t="s">
        <v>61</v>
      </c>
      <c r="E365" s="99" t="s">
        <v>736</v>
      </c>
      <c r="F365" s="43" t="s">
        <v>41</v>
      </c>
      <c r="G365" s="46" t="s">
        <v>42</v>
      </c>
      <c r="H365" s="47">
        <v>36702</v>
      </c>
      <c r="I365" s="45"/>
      <c r="J365" s="76"/>
      <c r="K365" s="74" t="s">
        <v>56</v>
      </c>
      <c r="L365" s="126" t="s">
        <v>737</v>
      </c>
      <c r="M365" s="127">
        <v>44911</v>
      </c>
      <c r="N365" s="52" t="str">
        <f t="shared" ca="1" si="11"/>
        <v>23 Tahun 8 Bulan 2 hari</v>
      </c>
      <c r="O3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11 Hari </v>
      </c>
      <c r="P365" s="167">
        <f>Table1[[#This Row],[TGL SK]]+(60*365)</f>
        <v>66811</v>
      </c>
      <c r="Q365" s="167" t="str">
        <f>IF(Table1[[#This Row],[TGL. PENSIUN (usia)]]&lt;&gt;0,TEXT(Table1[[#This Row],[TGL. PENSIUN (usia)]],"yyyy"),"")</f>
        <v>2082</v>
      </c>
      <c r="R365" s="166">
        <f ca="1">IF(tglAcuan&lt;&gt;0,(INT(CONVERT(VLOOKUP(Table1[[#This Row],[JABATAN]],tbl_refJabatan,2,FALSE),"yr","day")-CONVERT(DATEDIF(H365,tglAcuan,"y"),"yr","day"))),(INT(CONVERT(VLOOKUP(Table1[[#This Row],[JABATAN]],tbl_refJabatan,2,FALSE),"yr","day")-CONVERT(DATEDIF(H365,NOW(),"y"),"yr","day"))))</f>
        <v>13514</v>
      </c>
      <c r="S365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Row],[JABATAN]],tbl_refJabatan,4,FALSE),"yr","day")-CONVERT(DATEDIF(H365,tglAcuan,"y"),"yr","day"))),(NOW()+(CONVERT(VLOOKUP(Table1[[#This Row],[JABATAN]],tbl_refJabatan,4,FALSE),"yr","day")-CONVERT(DATEDIF(H365,NOW(),"y"),"yr","day")))),"Usia Salah"),"")</f>
        <v>58863.348911689813</v>
      </c>
      <c r="T365" s="167" t="str">
        <f ca="1">IF(Table1[[#This Row],[TGL. PENSIUN ( usia )]]&lt;&gt;0,TEXT(Table1[[#This Row],[TGL. PENSIUN ( usia )]],"yyyy"),"")</f>
        <v>2061</v>
      </c>
      <c r="U365" s="166">
        <f ca="1">IF(AND(Table1[[#This Row],[TGL. PENSIUN (usia)]]&lt;&gt;"",Table1[[#This Row],[TGL. PENSIUN (usia)]]&lt;&gt;"USIA SALAH"),IF(tglAcuan&lt;&gt;0,(INT(CONVERT(VLOOKUP(Table1[[#This Row],[JABATAN]],tbl_refJabatan,4,FALSE),"yr","day")-CONVERT(DATEDIF(H365,tglAcuan,"y"),"yr","day"))),(INT(CONVERT(VLOOKUP(Table1[[#This Row],[JABATAN]],tbl_refJabatan,4,FALSE),"yr","day")-CONVERT(DATEDIF(H365,NOW(),"y"),"yr","day")))),"")</f>
        <v>13514</v>
      </c>
      <c r="V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Row],[JABATAN]],tbl_refJabatan,6,FALSE),"yr","day")-CONVERT(DATEDIF(H365,tglAcuan,"y"),"yr","day"))),(NOW()+(CONVERT(VLOOKUP(Table1[[#This Row],[JABATAN]],tbl_refJabatan,6,FALSE),"yr","day")-CONVERT(DATEDIF(H365,NOW(),"y"),"yr","day")))),"Usia Salah"),"")</f>
        <v>57402.348911689813</v>
      </c>
      <c r="W365" s="167" t="str">
        <f ca="1">IF(Table1[[#This Row],[TGL.PENSIUN (usia)]]&lt;&gt;0,TEXT(Table1[[#This Row],[TGL.PENSIUN (usia)]],"yyyy"),"")</f>
        <v>2057</v>
      </c>
      <c r="X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Row],[JABATAN]],tbl_refJabatan,7,FALSE),"yr","day")-CONVERT(DATEDIF(M365,tglAcuan,"y"),"yr","day"))),(NOW()+(CONVERT(VLOOKUP(Table1[[#This Row],[JABATAN]],tbl_refJabatan,7,FALSE),"yr","day")-CONVERT(DATEDIF(M365,NOW(),"y"),"yr","day")))),"tgl SK salah"),"")</f>
        <v>52288.848911689813</v>
      </c>
      <c r="Y365" s="167" t="str">
        <f ca="1">IF(Table1[[#This Row],[TGL. PENSIUN (jabatan)]]&lt;&gt;0,TEXT(Table1[[#This Row],[TGL. PENSIUN (jabatan)]],"yyyy"),"")</f>
        <v>2043</v>
      </c>
      <c r="Z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Row],[JABATAN]],tbl_refJabatan,8,FALSE),"yr","day")-CONVERT(DATEDIF(H365,tglAcuan,"y"),"yr","day"))),(NOW()+(CONVERT(VLOOKUP(Table1[[#This Row],[JABATAN]],tbl_refJabatan,8,FALSE),"yr","day")-CONVERT(DATEDIF(H365,NOW(),"y"),"yr","day")))),"Usia Salah"),"")</f>
        <v>57402.348911689813</v>
      </c>
      <c r="AA365" s="167" t="str">
        <f ca="1">IF(Table1[[#This Row],[TGL.PENSIUN (usia )]]&lt;&gt;0,TEXT(Table1[[#This Row],[TGL.PENSIUN (usia )]],"yyyy"),"")</f>
        <v>2057</v>
      </c>
      <c r="AB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Row],[JABATAN]],tbl_refJabatan,9,FALSE),"yr","day")-CONVERT(DATEDIF(M365,tglAcuan,"y"),"yr","day"))),(NOW()+(CONVERT(VLOOKUP(Table1[[#This Row],[JABATAN]],tbl_refJabatan,9,FALSE),"yr","day")-CONVERT(DATEDIF(M365,NOW(),"y"),"yr","day")))),"tgl SK salah"),"")</f>
        <v>52288.848911689813</v>
      </c>
      <c r="AC365" s="167" t="str">
        <f ca="1">IF(Table1[[#This Row],[TGL. PENSIUN (jabatan )]]&lt;&gt;0,TEXT(Table1[[#This Row],[TGL. PENSIUN (jabatan )]],"yyyy"),"")</f>
        <v>2043</v>
      </c>
      <c r="AD3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6" spans="1:30" s="53" customFormat="1" ht="21.75" customHeight="1" x14ac:dyDescent="0.25">
      <c r="A366" s="43">
        <f t="shared" si="12"/>
        <v>361</v>
      </c>
      <c r="B366" s="44" t="s">
        <v>484</v>
      </c>
      <c r="C366" s="44" t="s">
        <v>484</v>
      </c>
      <c r="D366" s="45" t="s">
        <v>63</v>
      </c>
      <c r="E366" s="59" t="s">
        <v>738</v>
      </c>
      <c r="F366" s="43" t="s">
        <v>41</v>
      </c>
      <c r="G366" s="46" t="s">
        <v>42</v>
      </c>
      <c r="H366" s="47">
        <v>32667</v>
      </c>
      <c r="I366" s="45"/>
      <c r="J366" s="76"/>
      <c r="K366" s="63" t="s">
        <v>43</v>
      </c>
      <c r="L366" s="69" t="s">
        <v>739</v>
      </c>
      <c r="M366" s="80">
        <v>43467</v>
      </c>
      <c r="N366" s="52" t="str">
        <f t="shared" ca="1" si="11"/>
        <v>34 Tahun 8 Bulan 19 hari</v>
      </c>
      <c r="O3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Row],[JABATAN]],tbl_refJabatan,2,FALSE),"yr","day")-CONVERT(DATEDIF(H367,tglAcuan,"y"),"yr","day"))),(NOW()+(CONVERT(VLOOKUP(Table1[[#This Row],[JABATAN]],tbl_refJabatan,2,FALSE),"yr","day")-CONVERT(DATEDIF(H367,NOW(),"y"),"yr","day")))),"Usia Salah"),"")</f>
        <v>50827.848911689813</v>
      </c>
      <c r="Q366" s="167" t="str">
        <f ca="1">IF(Table1[[#This Row],[TGL. PENSIUN (usia)]]&lt;&gt;0,TEXT(Table1[[#This Row],[TGL. PENSIUN (usia)]],"yyyy"),"")</f>
        <v>2039</v>
      </c>
      <c r="R366" s="166">
        <f ca="1">IF(AND(Table1[[#This Row],[TGL. PENSIUN (usia)]]&lt;&gt;"",Table1[[#This Row],[TGL. PENSIUN (usia)]]&lt;&gt;"USIA SALAH"),IF(tglAcuan&lt;&gt;0,(INT(CONVERT(VLOOKUP(Table1[[#This Row],[JABATAN]],tbl_refJabatan,2,FALSE),"yr","day")-CONVERT(DATEDIF(H367,tglAcuan,"y"),"yr","day"))),(INT(CONVERT(VLOOKUP(Table1[[#This Row],[JABATAN]],tbl_refJabatan,2,FALSE),"yr","day")-CONVERT(DATEDIF(H367,NOW(),"y"),"yr","day")))),"")</f>
        <v>5478</v>
      </c>
      <c r="S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Row],[JABATAN]],tbl_refJabatan,4,FALSE),"yr","day")-CONVERT(DATEDIF(H367,tglAcuan,"y"),"yr","day"))),(NOW()+(CONVERT(VLOOKUP(Table1[[#This Row],[JABATAN]],tbl_refJabatan,4,FALSE),"yr","day")-CONVERT(DATEDIF(H367,NOW(),"y"),"yr","day")))),"Usia Salah"),"")</f>
        <v>36217.848911689813</v>
      </c>
      <c r="T366" s="167" t="str">
        <f ca="1">IF(Table1[[#This Row],[TGL. PENSIUN ( usia )]]&lt;&gt;0,TEXT(Table1[[#This Row],[TGL. PENSIUN ( usia )]],"yyyy"),"")</f>
        <v>1999</v>
      </c>
      <c r="U366" s="166">
        <f ca="1">IF(AND(Table1[[#This Row],[TGL. PENSIUN (usia)]]&lt;&gt;"",Table1[[#This Row],[TGL. PENSIUN (usia)]]&lt;&gt;"USIA SALAH"),IF(tglAcuan&lt;&gt;0,(INT(CONVERT(VLOOKUP(Table1[[#This Row],[JABATAN]],tbl_refJabatan,4,FALSE),"yr","day")-CONVERT(DATEDIF(H367,tglAcuan,"y"),"yr","day"))),(INT(CONVERT(VLOOKUP(Table1[[#This Row],[JABATAN]],tbl_refJabatan,4,FALSE),"yr","day")-CONVERT(DATEDIF(H367,NOW(),"y"),"yr","day")))),"")</f>
        <v>-9132</v>
      </c>
      <c r="V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Row],[JABATAN]],tbl_refJabatan,6,FALSE),"yr","day")-CONVERT(DATEDIF(H367,tglAcuan,"y"),"yr","day"))),(NOW()+(CONVERT(VLOOKUP(Table1[[#This Row],[JABATAN]],tbl_refJabatan,6,FALSE),"yr","day")-CONVERT(DATEDIF(H367,NOW(),"y"),"yr","day")))),"Usia Salah"),"")</f>
        <v>28912.848911689813</v>
      </c>
      <c r="W366" s="167" t="str">
        <f ca="1">IF(Table1[[#This Row],[TGL.PENSIUN (usia)]]&lt;&gt;0,TEXT(Table1[[#This Row],[TGL.PENSIUN (usia)]],"yyyy"),"")</f>
        <v>1979</v>
      </c>
      <c r="X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Row],[JABATAN]],tbl_refJabatan,7,FALSE),"yr","day")-CONVERT(DATEDIF(M366,tglAcuan,"y"),"yr","day"))),(NOW()+(CONVERT(VLOOKUP(Table1[[#This Row],[JABATAN]],tbl_refJabatan,7,FALSE),"yr","day")-CONVERT(DATEDIF(M366,NOW(),"y"),"yr","day")))),"tgl SK salah"),"")</f>
        <v>65437.848911689813</v>
      </c>
      <c r="Y366" s="167" t="str">
        <f ca="1">IF(Table1[[#This Row],[TGL. PENSIUN (jabatan)]]&lt;&gt;0,TEXT(Table1[[#This Row],[TGL. PENSIUN (jabatan)]],"yyyy"),"")</f>
        <v>2079</v>
      </c>
      <c r="Z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Row],[JABATAN]],tbl_refJabatan,8,FALSE),"yr","day")-CONVERT(DATEDIF(H367,tglAcuan,"y"),"yr","day"))),(NOW()+(CONVERT(VLOOKUP(Table1[[#This Row],[JABATAN]],tbl_refJabatan,8,FALSE),"yr","day")-CONVERT(DATEDIF(H367,NOW(),"y"),"yr","day")))),"Usia Salah"),"")</f>
        <v>50827.848911689813</v>
      </c>
      <c r="AA366" s="167" t="str">
        <f ca="1">IF(Table1[[#This Row],[TGL.PENSIUN (usia )]]&lt;&gt;0,TEXT(Table1[[#This Row],[TGL.PENSIUN (usia )]],"yyyy"),"")</f>
        <v>2039</v>
      </c>
      <c r="AB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Row],[JABATAN]],tbl_refJabatan,9,FALSE),"yr","day")-CONVERT(DATEDIF(M366,tglAcuan,"y"),"yr","day"))),(NOW()+(CONVERT(VLOOKUP(Table1[[#This Row],[JABATAN]],tbl_refJabatan,9,FALSE),"yr","day")-CONVERT(DATEDIF(M366,NOW(),"y"),"yr","day")))),"tgl SK salah"),"")</f>
        <v>49001.598911689813</v>
      </c>
      <c r="AC366" s="167" t="str">
        <f ca="1">IF(Table1[[#This Row],[TGL. PENSIUN (jabatan )]]&lt;&gt;0,TEXT(Table1[[#This Row],[TGL. PENSIUN (jabatan )]],"yyyy"),"")</f>
        <v>2034</v>
      </c>
      <c r="AD3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7" spans="1:30" s="53" customFormat="1" ht="21.75" customHeight="1" x14ac:dyDescent="0.25">
      <c r="A367" s="43">
        <f t="shared" si="12"/>
        <v>362</v>
      </c>
      <c r="B367" s="44" t="s">
        <v>484</v>
      </c>
      <c r="C367" s="44" t="s">
        <v>484</v>
      </c>
      <c r="D367" s="45" t="s">
        <v>63</v>
      </c>
      <c r="E367" s="59" t="s">
        <v>740</v>
      </c>
      <c r="F367" s="43" t="s">
        <v>41</v>
      </c>
      <c r="G367" s="46" t="s">
        <v>42</v>
      </c>
      <c r="H367" s="47">
        <v>28640</v>
      </c>
      <c r="I367" s="45"/>
      <c r="J367" s="76"/>
      <c r="K367" s="63" t="s">
        <v>43</v>
      </c>
      <c r="L367" s="63" t="s">
        <v>741</v>
      </c>
      <c r="M367" s="80">
        <v>43403</v>
      </c>
      <c r="N367" s="52" t="str">
        <f t="shared" ca="1" si="11"/>
        <v>45 Tahun 8 Bulan 28 hari</v>
      </c>
      <c r="O3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Row],[JABATAN]],tbl_refJabatan,2,FALSE),"yr","day")-CONVERT(DATEDIF(H368,tglAcuan,"y"),"yr","day"))),(NOW()+(CONVERT(VLOOKUP(Table1[[#This Row],[JABATAN]],tbl_refJabatan,2,FALSE),"yr","day")-CONVERT(DATEDIF(H368,NOW(),"y"),"yr","day")))),"Usia Salah"),"")</f>
        <v>51923.598911689813</v>
      </c>
      <c r="Q367" s="167" t="str">
        <f ca="1">IF(Table1[[#This Row],[TGL. PENSIUN (usia)]]&lt;&gt;0,TEXT(Table1[[#This Row],[TGL. PENSIUN (usia)]],"yyyy"),"")</f>
        <v>2042</v>
      </c>
      <c r="R367" s="166">
        <f ca="1">IF(AND(Table1[[#This Row],[TGL. PENSIUN (usia)]]&lt;&gt;"",Table1[[#This Row],[TGL. PENSIUN (usia)]]&lt;&gt;"USIA SALAH"),IF(tglAcuan&lt;&gt;0,(INT(CONVERT(VLOOKUP(Table1[[#This Row],[JABATAN]],tbl_refJabatan,2,FALSE),"yr","day")-CONVERT(DATEDIF(H368,tglAcuan,"y"),"yr","day"))),(INT(CONVERT(VLOOKUP(Table1[[#This Row],[JABATAN]],tbl_refJabatan,2,FALSE),"yr","day")-CONVERT(DATEDIF(H368,NOW(),"y"),"yr","day")))),"")</f>
        <v>6574</v>
      </c>
      <c r="S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Row],[JABATAN]],tbl_refJabatan,4,FALSE),"yr","day")-CONVERT(DATEDIF(H368,tglAcuan,"y"),"yr","day"))),(NOW()+(CONVERT(VLOOKUP(Table1[[#This Row],[JABATAN]],tbl_refJabatan,4,FALSE),"yr","day")-CONVERT(DATEDIF(H368,NOW(),"y"),"yr","day")))),"Usia Salah"),"")</f>
        <v>37313.598911689813</v>
      </c>
      <c r="T367" s="167" t="str">
        <f ca="1">IF(Table1[[#This Row],[TGL. PENSIUN ( usia )]]&lt;&gt;0,TEXT(Table1[[#This Row],[TGL. PENSIUN ( usia )]],"yyyy"),"")</f>
        <v>2002</v>
      </c>
      <c r="U367" s="166">
        <f ca="1">IF(AND(Table1[[#This Row],[TGL. PENSIUN (usia)]]&lt;&gt;"",Table1[[#This Row],[TGL. PENSIUN (usia)]]&lt;&gt;"USIA SALAH"),IF(tglAcuan&lt;&gt;0,(INT(CONVERT(VLOOKUP(Table1[[#This Row],[JABATAN]],tbl_refJabatan,4,FALSE),"yr","day")-CONVERT(DATEDIF(H368,tglAcuan,"y"),"yr","day"))),(INT(CONVERT(VLOOKUP(Table1[[#This Row],[JABATAN]],tbl_refJabatan,4,FALSE),"yr","day")-CONVERT(DATEDIF(H368,NOW(),"y"),"yr","day")))),"")</f>
        <v>-8036</v>
      </c>
      <c r="V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Row],[JABATAN]],tbl_refJabatan,6,FALSE),"yr","day")-CONVERT(DATEDIF(H368,tglAcuan,"y"),"yr","day"))),(NOW()+(CONVERT(VLOOKUP(Table1[[#This Row],[JABATAN]],tbl_refJabatan,6,FALSE),"yr","day")-CONVERT(DATEDIF(H368,NOW(),"y"),"yr","day")))),"Usia Salah"),"")</f>
        <v>30008.598911689813</v>
      </c>
      <c r="W367" s="167" t="str">
        <f ca="1">IF(Table1[[#This Row],[TGL.PENSIUN (usia)]]&lt;&gt;0,TEXT(Table1[[#This Row],[TGL.PENSIUN (usia)]],"yyyy"),"")</f>
        <v>1982</v>
      </c>
      <c r="X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Row],[JABATAN]],tbl_refJabatan,7,FALSE),"yr","day")-CONVERT(DATEDIF(M367,tglAcuan,"y"),"yr","day"))),(NOW()+(CONVERT(VLOOKUP(Table1[[#This Row],[JABATAN]],tbl_refJabatan,7,FALSE),"yr","day")-CONVERT(DATEDIF(M367,NOW(),"y"),"yr","day")))),"tgl SK salah"),"")</f>
        <v>65437.848911689813</v>
      </c>
      <c r="Y367" s="167" t="str">
        <f ca="1">IF(Table1[[#This Row],[TGL. PENSIUN (jabatan)]]&lt;&gt;0,TEXT(Table1[[#This Row],[TGL. PENSIUN (jabatan)]],"yyyy"),"")</f>
        <v>2079</v>
      </c>
      <c r="Z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Row],[JABATAN]],tbl_refJabatan,8,FALSE),"yr","day")-CONVERT(DATEDIF(H368,tglAcuan,"y"),"yr","day"))),(NOW()+(CONVERT(VLOOKUP(Table1[[#This Row],[JABATAN]],tbl_refJabatan,8,FALSE),"yr","day")-CONVERT(DATEDIF(H368,NOW(),"y"),"yr","day")))),"Usia Salah"),"")</f>
        <v>51923.598911689813</v>
      </c>
      <c r="AA367" s="167" t="str">
        <f ca="1">IF(Table1[[#This Row],[TGL.PENSIUN (usia )]]&lt;&gt;0,TEXT(Table1[[#This Row],[TGL.PENSIUN (usia )]],"yyyy"),"")</f>
        <v>2042</v>
      </c>
      <c r="AB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Row],[JABATAN]],tbl_refJabatan,9,FALSE),"yr","day")-CONVERT(DATEDIF(M367,tglAcuan,"y"),"yr","day"))),(NOW()+(CONVERT(VLOOKUP(Table1[[#This Row],[JABATAN]],tbl_refJabatan,9,FALSE),"yr","day")-CONVERT(DATEDIF(M367,NOW(),"y"),"yr","day")))),"tgl SK salah"),"")</f>
        <v>49001.598911689813</v>
      </c>
      <c r="AC367" s="167" t="str">
        <f ca="1">IF(Table1[[#This Row],[TGL. PENSIUN (jabatan )]]&lt;&gt;0,TEXT(Table1[[#This Row],[TGL. PENSIUN (jabatan )]],"yyyy"),"")</f>
        <v>2034</v>
      </c>
      <c r="AD3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8" spans="1:30" s="53" customFormat="1" ht="21.75" customHeight="1" x14ac:dyDescent="0.25">
      <c r="A368" s="43">
        <f t="shared" si="12"/>
        <v>363</v>
      </c>
      <c r="B368" s="44" t="s">
        <v>484</v>
      </c>
      <c r="C368" s="44" t="s">
        <v>484</v>
      </c>
      <c r="D368" s="45" t="s">
        <v>63</v>
      </c>
      <c r="E368" s="59" t="s">
        <v>742</v>
      </c>
      <c r="F368" s="43" t="s">
        <v>41</v>
      </c>
      <c r="G368" s="46" t="s">
        <v>42</v>
      </c>
      <c r="H368" s="47">
        <v>29754</v>
      </c>
      <c r="I368" s="45"/>
      <c r="J368" s="76"/>
      <c r="K368" s="63" t="s">
        <v>43</v>
      </c>
      <c r="L368" s="63" t="s">
        <v>741</v>
      </c>
      <c r="M368" s="80">
        <v>43403</v>
      </c>
      <c r="N368" s="52" t="str">
        <f t="shared" ca="1" si="11"/>
        <v>42 Tahun 8 Bulan 10 hari</v>
      </c>
      <c r="O3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Row],[JABATAN]],tbl_refJabatan,2,FALSE),"yr","day")-CONVERT(DATEDIF(H369,tglAcuan,"y"),"yr","day"))),(NOW()+(CONVERT(VLOOKUP(Table1[[#This Row],[JABATAN]],tbl_refJabatan,2,FALSE),"yr","day")-CONVERT(DATEDIF(H369,NOW(),"y"),"yr","day")))),"Usia Salah"),"")</f>
        <v>46079.598911689813</v>
      </c>
      <c r="Q368" s="167" t="str">
        <f ca="1">IF(Table1[[#This Row],[TGL. PENSIUN (usia)]]&lt;&gt;0,TEXT(Table1[[#This Row],[TGL. PENSIUN (usia)]],"yyyy"),"")</f>
        <v>2026</v>
      </c>
      <c r="R368" s="166">
        <f ca="1">IF(AND(Table1[[#This Row],[TGL. PENSIUN (usia)]]&lt;&gt;"",Table1[[#This Row],[TGL. PENSIUN (usia)]]&lt;&gt;"USIA SALAH"),IF(tglAcuan&lt;&gt;0,(INT(CONVERT(VLOOKUP(Table1[[#This Row],[JABATAN]],tbl_refJabatan,2,FALSE),"yr","day")-CONVERT(DATEDIF(H369,tglAcuan,"y"),"yr","day"))),(INT(CONVERT(VLOOKUP(Table1[[#This Row],[JABATAN]],tbl_refJabatan,2,FALSE),"yr","day")-CONVERT(DATEDIF(H369,NOW(),"y"),"yr","day")))),"")</f>
        <v>730</v>
      </c>
      <c r="S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Row],[JABATAN]],tbl_refJabatan,4,FALSE),"yr","day")-CONVERT(DATEDIF(H369,tglAcuan,"y"),"yr","day"))),(NOW()+(CONVERT(VLOOKUP(Table1[[#This Row],[JABATAN]],tbl_refJabatan,4,FALSE),"yr","day")-CONVERT(DATEDIF(H369,NOW(),"y"),"yr","day")))),"Usia Salah"),"")</f>
        <v>31469.598911689813</v>
      </c>
      <c r="T368" s="167" t="str">
        <f ca="1">IF(Table1[[#This Row],[TGL. PENSIUN ( usia )]]&lt;&gt;0,TEXT(Table1[[#This Row],[TGL. PENSIUN ( usia )]],"yyyy"),"")</f>
        <v>1986</v>
      </c>
      <c r="U368" s="166">
        <f ca="1">IF(AND(Table1[[#This Row],[TGL. PENSIUN (usia)]]&lt;&gt;"",Table1[[#This Row],[TGL. PENSIUN (usia)]]&lt;&gt;"USIA SALAH"),IF(tglAcuan&lt;&gt;0,(INT(CONVERT(VLOOKUP(Table1[[#This Row],[JABATAN]],tbl_refJabatan,4,FALSE),"yr","day")-CONVERT(DATEDIF(H369,tglAcuan,"y"),"yr","day"))),(INT(CONVERT(VLOOKUP(Table1[[#This Row],[JABATAN]],tbl_refJabatan,4,FALSE),"yr","day")-CONVERT(DATEDIF(H369,NOW(),"y"),"yr","day")))),"")</f>
        <v>-13880</v>
      </c>
      <c r="V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Row],[JABATAN]],tbl_refJabatan,6,FALSE),"yr","day")-CONVERT(DATEDIF(H369,tglAcuan,"y"),"yr","day"))),(NOW()+(CONVERT(VLOOKUP(Table1[[#This Row],[JABATAN]],tbl_refJabatan,6,FALSE),"yr","day")-CONVERT(DATEDIF(H369,NOW(),"y"),"yr","day")))),"Usia Salah"),"")</f>
        <v>24164.598911689813</v>
      </c>
      <c r="W368" s="167" t="str">
        <f ca="1">IF(Table1[[#This Row],[TGL.PENSIUN (usia)]]&lt;&gt;0,TEXT(Table1[[#This Row],[TGL.PENSIUN (usia)]],"yyyy"),"")</f>
        <v>1966</v>
      </c>
      <c r="X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Row],[JABATAN]],tbl_refJabatan,7,FALSE),"yr","day")-CONVERT(DATEDIF(M368,tglAcuan,"y"),"yr","day"))),(NOW()+(CONVERT(VLOOKUP(Table1[[#This Row],[JABATAN]],tbl_refJabatan,7,FALSE),"yr","day")-CONVERT(DATEDIF(M368,NOW(),"y"),"yr","day")))),"tgl SK salah"),"")</f>
        <v>65437.848911689813</v>
      </c>
      <c r="Y368" s="167" t="str">
        <f ca="1">IF(Table1[[#This Row],[TGL. PENSIUN (jabatan)]]&lt;&gt;0,TEXT(Table1[[#This Row],[TGL. PENSIUN (jabatan)]],"yyyy"),"")</f>
        <v>2079</v>
      </c>
      <c r="Z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Row],[JABATAN]],tbl_refJabatan,8,FALSE),"yr","day")-CONVERT(DATEDIF(H369,tglAcuan,"y"),"yr","day"))),(NOW()+(CONVERT(VLOOKUP(Table1[[#This Row],[JABATAN]],tbl_refJabatan,8,FALSE),"yr","day")-CONVERT(DATEDIF(H369,NOW(),"y"),"yr","day")))),"Usia Salah"),"")</f>
        <v>46079.598911689813</v>
      </c>
      <c r="AA368" s="167" t="str">
        <f ca="1">IF(Table1[[#This Row],[TGL.PENSIUN (usia )]]&lt;&gt;0,TEXT(Table1[[#This Row],[TGL.PENSIUN (usia )]],"yyyy"),"")</f>
        <v>2026</v>
      </c>
      <c r="AB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Row],[JABATAN]],tbl_refJabatan,9,FALSE),"yr","day")-CONVERT(DATEDIF(M368,tglAcuan,"y"),"yr","day"))),(NOW()+(CONVERT(VLOOKUP(Table1[[#This Row],[JABATAN]],tbl_refJabatan,9,FALSE),"yr","day")-CONVERT(DATEDIF(M368,NOW(),"y"),"yr","day")))),"tgl SK salah"),"")</f>
        <v>49001.598911689813</v>
      </c>
      <c r="AC368" s="167" t="str">
        <f ca="1">IF(Table1[[#This Row],[TGL. PENSIUN (jabatan )]]&lt;&gt;0,TEXT(Table1[[#This Row],[TGL. PENSIUN (jabatan )]],"yyyy"),"")</f>
        <v>2034</v>
      </c>
      <c r="AD3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69" spans="1:30" s="53" customFormat="1" ht="21.75" customHeight="1" x14ac:dyDescent="0.25">
      <c r="A369" s="43">
        <f t="shared" si="12"/>
        <v>364</v>
      </c>
      <c r="B369" s="44" t="s">
        <v>484</v>
      </c>
      <c r="C369" s="44" t="s">
        <v>484</v>
      </c>
      <c r="D369" s="45" t="s">
        <v>63</v>
      </c>
      <c r="E369" s="59" t="s">
        <v>743</v>
      </c>
      <c r="F369" s="43" t="s">
        <v>41</v>
      </c>
      <c r="G369" s="46" t="s">
        <v>42</v>
      </c>
      <c r="H369" s="47">
        <v>23812</v>
      </c>
      <c r="I369" s="45"/>
      <c r="J369" s="76"/>
      <c r="K369" s="63" t="s">
        <v>93</v>
      </c>
      <c r="L369" s="63" t="s">
        <v>741</v>
      </c>
      <c r="M369" s="80">
        <v>43403</v>
      </c>
      <c r="N369" s="52" t="str">
        <f t="shared" ca="1" si="11"/>
        <v>58 Tahun 11 Bulan 16 hari</v>
      </c>
      <c r="O3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Row],[JABATAN]],tbl_refJabatan,2,FALSE),"yr","day")-CONVERT(DATEDIF(H370,tglAcuan,"y"),"yr","day"))),(NOW()+(CONVERT(VLOOKUP(Table1[[#This Row],[JABATAN]],tbl_refJabatan,2,FALSE),"yr","day")-CONVERT(DATEDIF(H370,NOW(),"y"),"yr","day")))),"Usia Salah"),"")</f>
        <v>53749.848911689813</v>
      </c>
      <c r="Q369" s="167" t="str">
        <f ca="1">IF(Table1[[#This Row],[TGL. PENSIUN (usia)]]&lt;&gt;0,TEXT(Table1[[#This Row],[TGL. PENSIUN (usia)]],"yyyy"),"")</f>
        <v>2047</v>
      </c>
      <c r="R369" s="166">
        <f ca="1">IF(AND(Table1[[#This Row],[TGL. PENSIUN (usia)]]&lt;&gt;"",Table1[[#This Row],[TGL. PENSIUN (usia)]]&lt;&gt;"USIA SALAH"),IF(tglAcuan&lt;&gt;0,(INT(CONVERT(VLOOKUP(Table1[[#This Row],[JABATAN]],tbl_refJabatan,2,FALSE),"yr","day")-CONVERT(DATEDIF(H370,tglAcuan,"y"),"yr","day"))),(INT(CONVERT(VLOOKUP(Table1[[#This Row],[JABATAN]],tbl_refJabatan,2,FALSE),"yr","day")-CONVERT(DATEDIF(H370,NOW(),"y"),"yr","day")))),"")</f>
        <v>8400</v>
      </c>
      <c r="S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Row],[JABATAN]],tbl_refJabatan,4,FALSE),"yr","day")-CONVERT(DATEDIF(H370,tglAcuan,"y"),"yr","day"))),(NOW()+(CONVERT(VLOOKUP(Table1[[#This Row],[JABATAN]],tbl_refJabatan,4,FALSE),"yr","day")-CONVERT(DATEDIF(H370,NOW(),"y"),"yr","day")))),"Usia Salah"),"")</f>
        <v>39139.848911689813</v>
      </c>
      <c r="T369" s="167" t="str">
        <f ca="1">IF(Table1[[#This Row],[TGL. PENSIUN ( usia )]]&lt;&gt;0,TEXT(Table1[[#This Row],[TGL. PENSIUN ( usia )]],"yyyy"),"")</f>
        <v>2007</v>
      </c>
      <c r="U369" s="166">
        <f ca="1">IF(AND(Table1[[#This Row],[TGL. PENSIUN (usia)]]&lt;&gt;"",Table1[[#This Row],[TGL. PENSIUN (usia)]]&lt;&gt;"USIA SALAH"),IF(tglAcuan&lt;&gt;0,(INT(CONVERT(VLOOKUP(Table1[[#This Row],[JABATAN]],tbl_refJabatan,4,FALSE),"yr","day")-CONVERT(DATEDIF(H370,tglAcuan,"y"),"yr","day"))),(INT(CONVERT(VLOOKUP(Table1[[#This Row],[JABATAN]],tbl_refJabatan,4,FALSE),"yr","day")-CONVERT(DATEDIF(H370,NOW(),"y"),"yr","day")))),"")</f>
        <v>-6210</v>
      </c>
      <c r="V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Row],[JABATAN]],tbl_refJabatan,6,FALSE),"yr","day")-CONVERT(DATEDIF(H370,tglAcuan,"y"),"yr","day"))),(NOW()+(CONVERT(VLOOKUP(Table1[[#This Row],[JABATAN]],tbl_refJabatan,6,FALSE),"yr","day")-CONVERT(DATEDIF(H370,NOW(),"y"),"yr","day")))),"Usia Salah"),"")</f>
        <v>31834.848911689813</v>
      </c>
      <c r="W369" s="167" t="str">
        <f ca="1">IF(Table1[[#This Row],[TGL.PENSIUN (usia)]]&lt;&gt;0,TEXT(Table1[[#This Row],[TGL.PENSIUN (usia)]],"yyyy"),"")</f>
        <v>1987</v>
      </c>
      <c r="X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Row],[JABATAN]],tbl_refJabatan,7,FALSE),"yr","day")-CONVERT(DATEDIF(M369,tglAcuan,"y"),"yr","day"))),(NOW()+(CONVERT(VLOOKUP(Table1[[#This Row],[JABATAN]],tbl_refJabatan,7,FALSE),"yr","day")-CONVERT(DATEDIF(M369,NOW(),"y"),"yr","day")))),"tgl SK salah"),"")</f>
        <v>65437.848911689813</v>
      </c>
      <c r="Y369" s="167" t="str">
        <f ca="1">IF(Table1[[#This Row],[TGL. PENSIUN (jabatan)]]&lt;&gt;0,TEXT(Table1[[#This Row],[TGL. PENSIUN (jabatan)]],"yyyy"),"")</f>
        <v>2079</v>
      </c>
      <c r="Z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Row],[JABATAN]],tbl_refJabatan,8,FALSE),"yr","day")-CONVERT(DATEDIF(H370,tglAcuan,"y"),"yr","day"))),(NOW()+(CONVERT(VLOOKUP(Table1[[#This Row],[JABATAN]],tbl_refJabatan,8,FALSE),"yr","day")-CONVERT(DATEDIF(H370,NOW(),"y"),"yr","day")))),"Usia Salah"),"")</f>
        <v>53749.848911689813</v>
      </c>
      <c r="AA369" s="167" t="str">
        <f ca="1">IF(Table1[[#This Row],[TGL.PENSIUN (usia )]]&lt;&gt;0,TEXT(Table1[[#This Row],[TGL.PENSIUN (usia )]],"yyyy"),"")</f>
        <v>2047</v>
      </c>
      <c r="AB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Row],[JABATAN]],tbl_refJabatan,9,FALSE),"yr","day")-CONVERT(DATEDIF(M369,tglAcuan,"y"),"yr","day"))),(NOW()+(CONVERT(VLOOKUP(Table1[[#This Row],[JABATAN]],tbl_refJabatan,9,FALSE),"yr","day")-CONVERT(DATEDIF(M369,NOW(),"y"),"yr","day")))),"tgl SK salah"),"")</f>
        <v>49001.598911689813</v>
      </c>
      <c r="AC369" s="167" t="str">
        <f ca="1">IF(Table1[[#This Row],[TGL. PENSIUN (jabatan )]]&lt;&gt;0,TEXT(Table1[[#This Row],[TGL. PENSIUN (jabatan )]],"yyyy"),"")</f>
        <v>2034</v>
      </c>
      <c r="AD3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0" spans="1:30" s="53" customFormat="1" ht="21.75" customHeight="1" x14ac:dyDescent="0.25">
      <c r="A370" s="43">
        <f t="shared" si="12"/>
        <v>365</v>
      </c>
      <c r="B370" s="44" t="s">
        <v>484</v>
      </c>
      <c r="C370" s="44" t="s">
        <v>484</v>
      </c>
      <c r="D370" s="45" t="s">
        <v>63</v>
      </c>
      <c r="E370" s="59" t="s">
        <v>744</v>
      </c>
      <c r="F370" s="43" t="s">
        <v>50</v>
      </c>
      <c r="G370" s="46" t="s">
        <v>42</v>
      </c>
      <c r="H370" s="47">
        <v>31547</v>
      </c>
      <c r="I370" s="45"/>
      <c r="J370" s="76"/>
      <c r="K370" s="63" t="s">
        <v>56</v>
      </c>
      <c r="L370" s="63" t="s">
        <v>741</v>
      </c>
      <c r="M370" s="80">
        <v>43403</v>
      </c>
      <c r="N370" s="52" t="str">
        <f t="shared" ca="1" si="11"/>
        <v>37 Tahun 9 Bulan 12 hari</v>
      </c>
      <c r="O3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Row],[JABATAN]],tbl_refJabatan,2,FALSE),"yr","day")-CONVERT(DATEDIF(H371,tglAcuan,"y"),"yr","day"))),(NOW()+(CONVERT(VLOOKUP(Table1[[#This Row],[JABATAN]],tbl_refJabatan,2,FALSE),"yr","day")-CONVERT(DATEDIF(H371,NOW(),"y"),"yr","day")))),"Usia Salah"),"")</f>
        <v>51923.598911689813</v>
      </c>
      <c r="Q370" s="167" t="str">
        <f ca="1">IF(Table1[[#This Row],[TGL. PENSIUN (usia)]]&lt;&gt;0,TEXT(Table1[[#This Row],[TGL. PENSIUN (usia)]],"yyyy"),"")</f>
        <v>2042</v>
      </c>
      <c r="R370" s="166">
        <f ca="1">IF(AND(Table1[[#This Row],[TGL. PENSIUN (usia)]]&lt;&gt;"",Table1[[#This Row],[TGL. PENSIUN (usia)]]&lt;&gt;"USIA SALAH"),IF(tglAcuan&lt;&gt;0,(INT(CONVERT(VLOOKUP(Table1[[#This Row],[JABATAN]],tbl_refJabatan,2,FALSE),"yr","day")-CONVERT(DATEDIF(H371,tglAcuan,"y"),"yr","day"))),(INT(CONVERT(VLOOKUP(Table1[[#This Row],[JABATAN]],tbl_refJabatan,2,FALSE),"yr","day")-CONVERT(DATEDIF(H371,NOW(),"y"),"yr","day")))),"")</f>
        <v>6574</v>
      </c>
      <c r="S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Row],[JABATAN]],tbl_refJabatan,4,FALSE),"yr","day")-CONVERT(DATEDIF(H371,tglAcuan,"y"),"yr","day"))),(NOW()+(CONVERT(VLOOKUP(Table1[[#This Row],[JABATAN]],tbl_refJabatan,4,FALSE),"yr","day")-CONVERT(DATEDIF(H371,NOW(),"y"),"yr","day")))),"Usia Salah"),"")</f>
        <v>37313.598911689813</v>
      </c>
      <c r="T370" s="167" t="str">
        <f ca="1">IF(Table1[[#This Row],[TGL. PENSIUN ( usia )]]&lt;&gt;0,TEXT(Table1[[#This Row],[TGL. PENSIUN ( usia )]],"yyyy"),"")</f>
        <v>2002</v>
      </c>
      <c r="U370" s="166">
        <f ca="1">IF(AND(Table1[[#This Row],[TGL. PENSIUN (usia)]]&lt;&gt;"",Table1[[#This Row],[TGL. PENSIUN (usia)]]&lt;&gt;"USIA SALAH"),IF(tglAcuan&lt;&gt;0,(INT(CONVERT(VLOOKUP(Table1[[#This Row],[JABATAN]],tbl_refJabatan,4,FALSE),"yr","day")-CONVERT(DATEDIF(H371,tglAcuan,"y"),"yr","day"))),(INT(CONVERT(VLOOKUP(Table1[[#This Row],[JABATAN]],tbl_refJabatan,4,FALSE),"yr","day")-CONVERT(DATEDIF(H371,NOW(),"y"),"yr","day")))),"")</f>
        <v>-8036</v>
      </c>
      <c r="V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Row],[JABATAN]],tbl_refJabatan,6,FALSE),"yr","day")-CONVERT(DATEDIF(H371,tglAcuan,"y"),"yr","day"))),(NOW()+(CONVERT(VLOOKUP(Table1[[#This Row],[JABATAN]],tbl_refJabatan,6,FALSE),"yr","day")-CONVERT(DATEDIF(H371,NOW(),"y"),"yr","day")))),"Usia Salah"),"")</f>
        <v>30008.598911689813</v>
      </c>
      <c r="W370" s="167" t="str">
        <f ca="1">IF(Table1[[#This Row],[TGL.PENSIUN (usia)]]&lt;&gt;0,TEXT(Table1[[#This Row],[TGL.PENSIUN (usia)]],"yyyy"),"")</f>
        <v>1982</v>
      </c>
      <c r="X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Row],[JABATAN]],tbl_refJabatan,7,FALSE),"yr","day")-CONVERT(DATEDIF(M370,tglAcuan,"y"),"yr","day"))),(NOW()+(CONVERT(VLOOKUP(Table1[[#This Row],[JABATAN]],tbl_refJabatan,7,FALSE),"yr","day")-CONVERT(DATEDIF(M370,NOW(),"y"),"yr","day")))),"tgl SK salah"),"")</f>
        <v>65437.848911689813</v>
      </c>
      <c r="Y370" s="167" t="str">
        <f ca="1">IF(Table1[[#This Row],[TGL. PENSIUN (jabatan)]]&lt;&gt;0,TEXT(Table1[[#This Row],[TGL. PENSIUN (jabatan)]],"yyyy"),"")</f>
        <v>2079</v>
      </c>
      <c r="Z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Row],[JABATAN]],tbl_refJabatan,8,FALSE),"yr","day")-CONVERT(DATEDIF(H371,tglAcuan,"y"),"yr","day"))),(NOW()+(CONVERT(VLOOKUP(Table1[[#This Row],[JABATAN]],tbl_refJabatan,8,FALSE),"yr","day")-CONVERT(DATEDIF(H371,NOW(),"y"),"yr","day")))),"Usia Salah"),"")</f>
        <v>51923.598911689813</v>
      </c>
      <c r="AA370" s="167" t="str">
        <f ca="1">IF(Table1[[#This Row],[TGL.PENSIUN (usia )]]&lt;&gt;0,TEXT(Table1[[#This Row],[TGL.PENSIUN (usia )]],"yyyy"),"")</f>
        <v>2042</v>
      </c>
      <c r="AB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Row],[JABATAN]],tbl_refJabatan,9,FALSE),"yr","day")-CONVERT(DATEDIF(M370,tglAcuan,"y"),"yr","day"))),(NOW()+(CONVERT(VLOOKUP(Table1[[#This Row],[JABATAN]],tbl_refJabatan,9,FALSE),"yr","day")-CONVERT(DATEDIF(M370,NOW(),"y"),"yr","day")))),"tgl SK salah"),"")</f>
        <v>49001.598911689813</v>
      </c>
      <c r="AC370" s="167" t="str">
        <f ca="1">IF(Table1[[#This Row],[TGL. PENSIUN (jabatan )]]&lt;&gt;0,TEXT(Table1[[#This Row],[TGL. PENSIUN (jabatan )]],"yyyy"),"")</f>
        <v>2034</v>
      </c>
      <c r="AD3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1" spans="1:30" s="53" customFormat="1" ht="21.75" customHeight="1" x14ac:dyDescent="0.25">
      <c r="A371" s="43">
        <f t="shared" si="12"/>
        <v>366</v>
      </c>
      <c r="B371" s="44" t="s">
        <v>484</v>
      </c>
      <c r="C371" s="44" t="s">
        <v>484</v>
      </c>
      <c r="D371" s="45" t="s">
        <v>63</v>
      </c>
      <c r="E371" s="59" t="s">
        <v>745</v>
      </c>
      <c r="F371" s="43" t="s">
        <v>50</v>
      </c>
      <c r="G371" s="46" t="s">
        <v>42</v>
      </c>
      <c r="H371" s="47">
        <v>29770</v>
      </c>
      <c r="I371" s="45"/>
      <c r="J371" s="76"/>
      <c r="K371" s="63" t="s">
        <v>43</v>
      </c>
      <c r="L371" s="63" t="s">
        <v>741</v>
      </c>
      <c r="M371" s="80">
        <v>43403</v>
      </c>
      <c r="N371" s="52" t="str">
        <f t="shared" ca="1" si="11"/>
        <v>42 Tahun 7 Bulan 24 hari</v>
      </c>
      <c r="O3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7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371" s="167" t="e">
        <f ca="1">IF(Table1[[#This Row],[TGL. PENSIUN (usia)]]&lt;&gt;0,TEXT(Table1[[#This Row],[TGL. PENSIUN (usia)]],"yyyy"),"")</f>
        <v>#REF!</v>
      </c>
      <c r="R371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37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371" s="167" t="e">
        <f ca="1">IF(Table1[[#This Row],[TGL. PENSIUN ( usia )]]&lt;&gt;0,TEXT(Table1[[#This Row],[TGL. PENSIUN ( usia )]],"yyyy"),"")</f>
        <v>#REF!</v>
      </c>
      <c r="U371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37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371" s="167" t="e">
        <f ca="1">IF(Table1[[#This Row],[TGL.PENSIUN (usia)]]&lt;&gt;0,TEXT(Table1[[#This Row],[TGL.PENSIUN (usia)]],"yyyy"),"")</f>
        <v>#REF!</v>
      </c>
      <c r="X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Row],[JABATAN]],tbl_refJabatan,7,FALSE),"yr","day")-CONVERT(DATEDIF(M371,tglAcuan,"y"),"yr","day"))),(NOW()+(CONVERT(VLOOKUP(Table1[[#This Row],[JABATAN]],tbl_refJabatan,7,FALSE),"yr","day")-CONVERT(DATEDIF(M371,NOW(),"y"),"yr","day")))),"tgl SK salah"),"")</f>
        <v>65437.848911689813</v>
      </c>
      <c r="Y371" s="167" t="str">
        <f ca="1">IF(Table1[[#This Row],[TGL. PENSIUN (jabatan)]]&lt;&gt;0,TEXT(Table1[[#This Row],[TGL. PENSIUN (jabatan)]],"yyyy"),"")</f>
        <v>2079</v>
      </c>
      <c r="Z371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371" s="167" t="e">
        <f ca="1">IF(Table1[[#This Row],[TGL.PENSIUN (usia )]]&lt;&gt;0,TEXT(Table1[[#This Row],[TGL.PENSIUN (usia )]],"yyyy"),"")</f>
        <v>#REF!</v>
      </c>
      <c r="AB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Row],[JABATAN]],tbl_refJabatan,9,FALSE),"yr","day")-CONVERT(DATEDIF(M371,tglAcuan,"y"),"yr","day"))),(NOW()+(CONVERT(VLOOKUP(Table1[[#This Row],[JABATAN]],tbl_refJabatan,9,FALSE),"yr","day")-CONVERT(DATEDIF(M371,NOW(),"y"),"yr","day")))),"tgl SK salah"),"")</f>
        <v>49001.598911689813</v>
      </c>
      <c r="AC371" s="167" t="str">
        <f ca="1">IF(Table1[[#This Row],[TGL. PENSIUN (jabatan )]]&lt;&gt;0,TEXT(Table1[[#This Row],[TGL. PENSIUN (jabatan )]],"yyyy"),"")</f>
        <v>2034</v>
      </c>
      <c r="AD371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372" spans="1:30" s="53" customFormat="1" ht="21.75" customHeight="1" x14ac:dyDescent="0.25">
      <c r="A372" s="43">
        <f t="shared" si="12"/>
        <v>367</v>
      </c>
      <c r="B372" s="44" t="s">
        <v>484</v>
      </c>
      <c r="C372" s="44" t="s">
        <v>484</v>
      </c>
      <c r="D372" s="45" t="s">
        <v>63</v>
      </c>
      <c r="E372" s="59" t="s">
        <v>746</v>
      </c>
      <c r="F372" s="43" t="s">
        <v>41</v>
      </c>
      <c r="G372" s="46" t="s">
        <v>42</v>
      </c>
      <c r="H372" s="47">
        <v>24613</v>
      </c>
      <c r="I372" s="45"/>
      <c r="J372" s="76"/>
      <c r="K372" s="63" t="s">
        <v>93</v>
      </c>
      <c r="L372" s="63" t="s">
        <v>741</v>
      </c>
      <c r="M372" s="80">
        <v>43403</v>
      </c>
      <c r="N372" s="52" t="str">
        <f t="shared" ca="1" si="11"/>
        <v>56 Tahun 9 Bulan 6 hari</v>
      </c>
      <c r="O3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Row],[JABATAN]],tbl_refJabatan,2,FALSE),"yr","day")-CONVERT(DATEDIF(H372,tglAcuan,"y"),"yr","day"))),(NOW()+(CONVERT(VLOOKUP(Table1[[#This Row],[JABATAN]],tbl_refJabatan,2,FALSE),"yr","day")-CONVERT(DATEDIF(H372,NOW(),"y"),"yr","day")))),"Usia Salah"),"")</f>
        <v>46810.098911689813</v>
      </c>
      <c r="Q372" s="167" t="str">
        <f ca="1">IF(Table1[[#This Row],[TGL. PENSIUN (usia)]]&lt;&gt;0,TEXT(Table1[[#This Row],[TGL. PENSIUN (usia)]],"yyyy"),"")</f>
        <v>2028</v>
      </c>
      <c r="R372" s="166">
        <f ca="1">IF(AND(Table1[[#This Row],[TGL. PENSIUN (usia)]]&lt;&gt;"",Table1[[#This Row],[TGL. PENSIUN (usia)]]&lt;&gt;"USIA SALAH"),IF(tglAcuan&lt;&gt;0,(INT(CONVERT(VLOOKUP(Table1[[#This Row],[JABATAN]],tbl_refJabatan,2,FALSE),"yr","day")-CONVERT(DATEDIF(H372,tglAcuan,"y"),"yr","day"))),(INT(CONVERT(VLOOKUP(Table1[[#This Row],[JABATAN]],tbl_refJabatan,2,FALSE),"yr","day")-CONVERT(DATEDIF(H372,NOW(),"y"),"yr","day")))),"")</f>
        <v>1461</v>
      </c>
      <c r="S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Row],[JABATAN]],tbl_refJabatan,4,FALSE),"yr","day")-CONVERT(DATEDIF(H372,tglAcuan,"y"),"yr","day"))),(NOW()+(CONVERT(VLOOKUP(Table1[[#This Row],[JABATAN]],tbl_refJabatan,4,FALSE),"yr","day")-CONVERT(DATEDIF(H372,NOW(),"y"),"yr","day")))),"Usia Salah"),"")</f>
        <v>32200.098911689813</v>
      </c>
      <c r="T372" s="167" t="str">
        <f ca="1">IF(Table1[[#This Row],[TGL. PENSIUN ( usia )]]&lt;&gt;0,TEXT(Table1[[#This Row],[TGL. PENSIUN ( usia )]],"yyyy"),"")</f>
        <v>1988</v>
      </c>
      <c r="U372" s="166">
        <f ca="1">IF(AND(Table1[[#This Row],[TGL. PENSIUN (usia)]]&lt;&gt;"",Table1[[#This Row],[TGL. PENSIUN (usia)]]&lt;&gt;"USIA SALAH"),IF(tglAcuan&lt;&gt;0,(INT(CONVERT(VLOOKUP(Table1[[#This Row],[JABATAN]],tbl_refJabatan,4,FALSE),"yr","day")-CONVERT(DATEDIF(H372,tglAcuan,"y"),"yr","day"))),(INT(CONVERT(VLOOKUP(Table1[[#This Row],[JABATAN]],tbl_refJabatan,4,FALSE),"yr","day")-CONVERT(DATEDIF(H372,NOW(),"y"),"yr","day")))),"")</f>
        <v>-13149</v>
      </c>
      <c r="V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Row],[JABATAN]],tbl_refJabatan,6,FALSE),"yr","day")-CONVERT(DATEDIF(H372,tglAcuan,"y"),"yr","day"))),(NOW()+(CONVERT(VLOOKUP(Table1[[#This Row],[JABATAN]],tbl_refJabatan,6,FALSE),"yr","day")-CONVERT(DATEDIF(H372,NOW(),"y"),"yr","day")))),"Usia Salah"),"")</f>
        <v>24895.098911689813</v>
      </c>
      <c r="W372" s="167" t="str">
        <f ca="1">IF(Table1[[#This Row],[TGL.PENSIUN (usia)]]&lt;&gt;0,TEXT(Table1[[#This Row],[TGL.PENSIUN (usia)]],"yyyy"),"")</f>
        <v>1968</v>
      </c>
      <c r="X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Row],[JABATAN]],tbl_refJabatan,7,FALSE),"yr","day")-CONVERT(DATEDIF(M372,tglAcuan,"y"),"yr","day"))),(NOW()+(CONVERT(VLOOKUP(Table1[[#This Row],[JABATAN]],tbl_refJabatan,7,FALSE),"yr","day")-CONVERT(DATEDIF(M372,NOW(),"y"),"yr","day")))),"tgl SK salah"),"")</f>
        <v>65437.848911689813</v>
      </c>
      <c r="Y372" s="167" t="str">
        <f ca="1">IF(Table1[[#This Row],[TGL. PENSIUN (jabatan)]]&lt;&gt;0,TEXT(Table1[[#This Row],[TGL. PENSIUN (jabatan)]],"yyyy"),"")</f>
        <v>2079</v>
      </c>
      <c r="Z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Row],[JABATAN]],tbl_refJabatan,8,FALSE),"yr","day")-CONVERT(DATEDIF(H372,tglAcuan,"y"),"yr","day"))),(NOW()+(CONVERT(VLOOKUP(Table1[[#This Row],[JABATAN]],tbl_refJabatan,8,FALSE),"yr","day")-CONVERT(DATEDIF(H372,NOW(),"y"),"yr","day")))),"Usia Salah"),"")</f>
        <v>46810.098911689813</v>
      </c>
      <c r="AA372" s="167" t="str">
        <f ca="1">IF(Table1[[#This Row],[TGL.PENSIUN (usia )]]&lt;&gt;0,TEXT(Table1[[#This Row],[TGL.PENSIUN (usia )]],"yyyy"),"")</f>
        <v>2028</v>
      </c>
      <c r="AB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Row],[JABATAN]],tbl_refJabatan,9,FALSE),"yr","day")-CONVERT(DATEDIF(M372,tglAcuan,"y"),"yr","day"))),(NOW()+(CONVERT(VLOOKUP(Table1[[#This Row],[JABATAN]],tbl_refJabatan,9,FALSE),"yr","day")-CONVERT(DATEDIF(M372,NOW(),"y"),"yr","day")))),"tgl SK salah"),"")</f>
        <v>49001.598911689813</v>
      </c>
      <c r="AC372" s="167" t="str">
        <f ca="1">IF(Table1[[#This Row],[TGL. PENSIUN (jabatan )]]&lt;&gt;0,TEXT(Table1[[#This Row],[TGL. PENSIUN (jabatan )]],"yyyy"),"")</f>
        <v>2034</v>
      </c>
      <c r="AD3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3" spans="1:30" s="88" customFormat="1" ht="21.75" customHeight="1" x14ac:dyDescent="0.25">
      <c r="A373" s="43">
        <f t="shared" si="12"/>
        <v>368</v>
      </c>
      <c r="B373" s="44" t="s">
        <v>484</v>
      </c>
      <c r="C373" s="44" t="s">
        <v>747</v>
      </c>
      <c r="D373" s="45" t="s">
        <v>39</v>
      </c>
      <c r="E373" s="59" t="s">
        <v>748</v>
      </c>
      <c r="F373" s="43" t="s">
        <v>41</v>
      </c>
      <c r="G373" s="46" t="s">
        <v>42</v>
      </c>
      <c r="H373" s="67">
        <v>19937</v>
      </c>
      <c r="I373" s="45"/>
      <c r="J373" s="76"/>
      <c r="K373" s="74" t="s">
        <v>43</v>
      </c>
      <c r="L373" s="63" t="s">
        <v>749</v>
      </c>
      <c r="M373" s="67">
        <v>43812</v>
      </c>
      <c r="N373" s="52" t="str">
        <f t="shared" ref="N373:N431" ca="1" si="13">IFERROR(IF(H373&lt;&gt;0,IF(tglAcuan&lt;&gt;0,DATEDIF(H373,tglAcuan,"y")&amp;" Tahun "&amp;DATEDIF(H373,tglAcuan,"ym")&amp;" Bulan "&amp;DATEDIF(H373,tglAcuan,"md")&amp;" hari",DATEDIF(H373,NOW(),"y")&amp;" Tahun "&amp;DATEDIF(H373,NOW(),"ym")&amp;" Bulan "&amp;DATEDIF(H373,NOW(),"md")&amp;" hari"),"tgl lahir salah/ null"),"tgl lahir salah")</f>
        <v>69 Tahun 6 Bulan 26 hari</v>
      </c>
      <c r="O3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Row],[JABATAN]],tbl_refJabatan,2,FALSE),"yr","day")-CONVERT(DATEDIF(H373,tglAcuan,"y"),"yr","day"))),(NOW()+(CONVERT(VLOOKUP(Table1[[#This Row],[JABATAN]],tbl_refJabatan,2,FALSE),"yr","day")-CONVERT(DATEDIF(H373,NOW(),"y"),"yr","day")))),"Usia Salah"),"")</f>
        <v>20146.848911689813</v>
      </c>
      <c r="Q373" s="167" t="str">
        <f ca="1">IF(Table1[[#This Row],[TGL. PENSIUN (usia)]]&lt;&gt;0,TEXT(Table1[[#This Row],[TGL. PENSIUN (usia)]],"yyyy"),"")</f>
        <v>1955</v>
      </c>
      <c r="R373" s="166">
        <f ca="1">IF(AND(Table1[[#This Row],[TGL. PENSIUN (usia)]]&lt;&gt;"",Table1[[#This Row],[TGL. PENSIUN (usia)]]&lt;&gt;"USIA SALAH"),IF(tglAcuan&lt;&gt;0,(INT(CONVERT(VLOOKUP(Table1[[#This Row],[JABATAN]],tbl_refJabatan,2,FALSE),"yr","day")-CONVERT(DATEDIF(H373,tglAcuan,"y"),"yr","day"))),(INT(CONVERT(VLOOKUP(Table1[[#This Row],[JABATAN]],tbl_refJabatan,2,FALSE),"yr","day")-CONVERT(DATEDIF(H373,NOW(),"y"),"yr","day")))),"")</f>
        <v>-25203</v>
      </c>
      <c r="S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Row],[JABATAN]],tbl_refJabatan,4,FALSE),"yr","day")-CONVERT(DATEDIF(H373,tglAcuan,"y"),"yr","day"))),(NOW()+(CONVERT(VLOOKUP(Table1[[#This Row],[JABATAN]],tbl_refJabatan,4,FALSE),"yr","day")-CONVERT(DATEDIF(H373,NOW(),"y"),"yr","day")))),"Usia Salah"),"")</f>
        <v>20146.848911689813</v>
      </c>
      <c r="T373" s="167" t="str">
        <f ca="1">IF(Table1[[#This Row],[TGL. PENSIUN ( usia )]]&lt;&gt;0,TEXT(Table1[[#This Row],[TGL. PENSIUN ( usia )]],"yyyy"),"")</f>
        <v>1955</v>
      </c>
      <c r="U373" s="166">
        <f ca="1">IF(AND(Table1[[#This Row],[TGL. PENSIUN (usia)]]&lt;&gt;"",Table1[[#This Row],[TGL. PENSIUN (usia)]]&lt;&gt;"USIA SALAH"),IF(tglAcuan&lt;&gt;0,(INT(CONVERT(VLOOKUP(Table1[[#This Row],[JABATAN]],tbl_refJabatan,4,FALSE),"yr","day")-CONVERT(DATEDIF(H373,tglAcuan,"y"),"yr","day"))),(INT(CONVERT(VLOOKUP(Table1[[#This Row],[JABATAN]],tbl_refJabatan,4,FALSE),"yr","day")-CONVERT(DATEDIF(H373,NOW(),"y"),"yr","day")))),"")</f>
        <v>-25203</v>
      </c>
      <c r="V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Row],[JABATAN]],tbl_refJabatan,6,FALSE),"yr","day")-CONVERT(DATEDIF(H373,tglAcuan,"y"),"yr","day"))),(NOW()+(CONVERT(VLOOKUP(Table1[[#This Row],[JABATAN]],tbl_refJabatan,6,FALSE),"yr","day")-CONVERT(DATEDIF(H373,NOW(),"y"),"yr","day")))),"Usia Salah"),"")</f>
        <v>20146.848911689813</v>
      </c>
      <c r="W373" s="167" t="str">
        <f ca="1">IF(Table1[[#This Row],[TGL.PENSIUN (usia)]]&lt;&gt;0,TEXT(Table1[[#This Row],[TGL.PENSIUN (usia)]],"yyyy"),"")</f>
        <v>1955</v>
      </c>
      <c r="X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Row],[JABATAN]],tbl_refJabatan,7,FALSE),"yr","day")-CONVERT(DATEDIF(M373,tglAcuan,"y"),"yr","day"))),(NOW()+(CONVERT(VLOOKUP(Table1[[#This Row],[JABATAN]],tbl_refJabatan,7,FALSE),"yr","day")-CONVERT(DATEDIF(M373,NOW(),"y"),"yr","day")))),"tgl SK salah"),"")</f>
        <v>43888.098911689813</v>
      </c>
      <c r="Y373" s="167" t="str">
        <f ca="1">IF(Table1[[#This Row],[TGL. PENSIUN (jabatan)]]&lt;&gt;0,TEXT(Table1[[#This Row],[TGL. PENSIUN (jabatan)]],"yyyy"),"")</f>
        <v>2020</v>
      </c>
      <c r="Z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Row],[JABATAN]],tbl_refJabatan,8,FALSE),"yr","day")-CONVERT(DATEDIF(H373,tglAcuan,"y"),"yr","day"))),(NOW()+(CONVERT(VLOOKUP(Table1[[#This Row],[JABATAN]],tbl_refJabatan,8,FALSE),"yr","day")-CONVERT(DATEDIF(H373,NOW(),"y"),"yr","day")))),"Usia Salah"),"")</f>
        <v>20146.848911689813</v>
      </c>
      <c r="AA373" s="167" t="str">
        <f ca="1">IF(Table1[[#This Row],[TGL.PENSIUN (usia )]]&lt;&gt;0,TEXT(Table1[[#This Row],[TGL.PENSIUN (usia )]],"yyyy"),"")</f>
        <v>1955</v>
      </c>
      <c r="AB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Row],[JABATAN]],tbl_refJabatan,9,FALSE),"yr","day")-CONVERT(DATEDIF(M373,tglAcuan,"y"),"yr","day"))),(NOW()+(CONVERT(VLOOKUP(Table1[[#This Row],[JABATAN]],tbl_refJabatan,9,FALSE),"yr","day")-CONVERT(DATEDIF(M373,NOW(),"y"),"yr","day")))),"tgl SK salah"),"")</f>
        <v>43888.098911689813</v>
      </c>
      <c r="AC373" s="167" t="str">
        <f ca="1">IF(Table1[[#This Row],[TGL. PENSIUN (jabatan )]]&lt;&gt;0,TEXT(Table1[[#This Row],[TGL. PENSIUN (jabatan )]],"yyyy"),"")</f>
        <v>2020</v>
      </c>
      <c r="AD3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4" spans="1:30" s="53" customFormat="1" ht="21.75" customHeight="1" x14ac:dyDescent="0.25">
      <c r="A374" s="43">
        <f t="shared" si="12"/>
        <v>369</v>
      </c>
      <c r="B374" s="44" t="s">
        <v>484</v>
      </c>
      <c r="C374" s="44" t="s">
        <v>747</v>
      </c>
      <c r="D374" s="72" t="s">
        <v>45</v>
      </c>
      <c r="E374" s="59" t="s">
        <v>750</v>
      </c>
      <c r="F374" s="43" t="s">
        <v>41</v>
      </c>
      <c r="G374" s="46" t="s">
        <v>42</v>
      </c>
      <c r="H374" s="67">
        <v>27890</v>
      </c>
      <c r="I374" s="45"/>
      <c r="J374" s="76"/>
      <c r="K374" s="74" t="s">
        <v>43</v>
      </c>
      <c r="L374" s="63" t="s">
        <v>751</v>
      </c>
      <c r="M374" s="67">
        <v>43412</v>
      </c>
      <c r="N374" s="52" t="str">
        <f t="shared" ca="1" si="13"/>
        <v>47 Tahun 9 Bulan 17 hari</v>
      </c>
      <c r="O3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Row],[JABATAN]],tbl_refJabatan,2,FALSE),"yr","day")-CONVERT(DATEDIF(H374,tglAcuan,"y"),"yr","day"))),(NOW()+(CONVERT(VLOOKUP(Table1[[#This Row],[JABATAN]],tbl_refJabatan,2,FALSE),"yr","day")-CONVERT(DATEDIF(H374,NOW(),"y"),"yr","day")))),"Usia Salah"),"")</f>
        <v>28182.348911689813</v>
      </c>
      <c r="Q374" s="167" t="str">
        <f ca="1">IF(Table1[[#This Row],[TGL. PENSIUN (usia)]]&lt;&gt;0,TEXT(Table1[[#This Row],[TGL. PENSIUN (usia)]],"yyyy"),"")</f>
        <v>1977</v>
      </c>
      <c r="R374" s="166">
        <f ca="1">IF(AND(Table1[[#This Row],[TGL. PENSIUN (usia)]]&lt;&gt;"",Table1[[#This Row],[TGL. PENSIUN (usia)]]&lt;&gt;"USIA SALAH"),IF(tglAcuan&lt;&gt;0,(INT(CONVERT(VLOOKUP(Table1[[#This Row],[JABATAN]],tbl_refJabatan,2,FALSE),"yr","day")-CONVERT(DATEDIF(H374,tglAcuan,"y"),"yr","day"))),(INT(CONVERT(VLOOKUP(Table1[[#This Row],[JABATAN]],tbl_refJabatan,2,FALSE),"yr","day")-CONVERT(DATEDIF(H374,NOW(),"y"),"yr","day")))),"")</f>
        <v>-17167</v>
      </c>
      <c r="S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Row],[JABATAN]],tbl_refJabatan,4,FALSE),"yr","day")-CONVERT(DATEDIF(H374,tglAcuan,"y"),"yr","day"))),(NOW()+(CONVERT(VLOOKUP(Table1[[#This Row],[JABATAN]],tbl_refJabatan,4,FALSE),"yr","day")-CONVERT(DATEDIF(H374,NOW(),"y"),"yr","day")))),"Usia Salah"),"")</f>
        <v>28182.348911689813</v>
      </c>
      <c r="T374" s="167" t="str">
        <f ca="1">IF(Table1[[#This Row],[TGL. PENSIUN ( usia )]]&lt;&gt;0,TEXT(Table1[[#This Row],[TGL. PENSIUN ( usia )]],"yyyy"),"")</f>
        <v>1977</v>
      </c>
      <c r="U374" s="166">
        <f ca="1">IF(AND(Table1[[#This Row],[TGL. PENSIUN (usia)]]&lt;&gt;"",Table1[[#This Row],[TGL. PENSIUN (usia)]]&lt;&gt;"USIA SALAH"),IF(tglAcuan&lt;&gt;0,(INT(CONVERT(VLOOKUP(Table1[[#This Row],[JABATAN]],tbl_refJabatan,4,FALSE),"yr","day")-CONVERT(DATEDIF(H374,tglAcuan,"y"),"yr","day"))),(INT(CONVERT(VLOOKUP(Table1[[#This Row],[JABATAN]],tbl_refJabatan,4,FALSE),"yr","day")-CONVERT(DATEDIF(H374,NOW(),"y"),"yr","day")))),"")</f>
        <v>-17167</v>
      </c>
      <c r="V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Row],[JABATAN]],tbl_refJabatan,6,FALSE),"yr","day")-CONVERT(DATEDIF(H374,tglAcuan,"y"),"yr","day"))),(NOW()+(CONVERT(VLOOKUP(Table1[[#This Row],[JABATAN]],tbl_refJabatan,6,FALSE),"yr","day")-CONVERT(DATEDIF(H374,NOW(),"y"),"yr","day")))),"Usia Salah"),"")</f>
        <v>28182.348911689813</v>
      </c>
      <c r="W374" s="167" t="str">
        <f ca="1">IF(Table1[[#This Row],[TGL.PENSIUN (usia)]]&lt;&gt;0,TEXT(Table1[[#This Row],[TGL.PENSIUN (usia)]],"yyyy"),"")</f>
        <v>1977</v>
      </c>
      <c r="X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Row],[JABATAN]],tbl_refJabatan,7,FALSE),"yr","day")-CONVERT(DATEDIF(M374,tglAcuan,"y"),"yr","day"))),(NOW()+(CONVERT(VLOOKUP(Table1[[#This Row],[JABATAN]],tbl_refJabatan,7,FALSE),"yr","day")-CONVERT(DATEDIF(M374,NOW(),"y"),"yr","day")))),"tgl SK salah"),"")</f>
        <v>43522.848911689813</v>
      </c>
      <c r="Y374" s="167" t="str">
        <f ca="1">IF(Table1[[#This Row],[TGL. PENSIUN (jabatan)]]&lt;&gt;0,TEXT(Table1[[#This Row],[TGL. PENSIUN (jabatan)]],"yyyy"),"")</f>
        <v>2019</v>
      </c>
      <c r="Z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Row],[JABATAN]],tbl_refJabatan,8,FALSE),"yr","day")-CONVERT(DATEDIF(H374,tglAcuan,"y"),"yr","day"))),(NOW()+(CONVERT(VLOOKUP(Table1[[#This Row],[JABATAN]],tbl_refJabatan,8,FALSE),"yr","day")-CONVERT(DATEDIF(H374,NOW(),"y"),"yr","day")))),"Usia Salah"),"")</f>
        <v>28182.348911689813</v>
      </c>
      <c r="AA374" s="167" t="str">
        <f ca="1">IF(Table1[[#This Row],[TGL.PENSIUN (usia )]]&lt;&gt;0,TEXT(Table1[[#This Row],[TGL.PENSIUN (usia )]],"yyyy"),"")</f>
        <v>1977</v>
      </c>
      <c r="AB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Row],[JABATAN]],tbl_refJabatan,9,FALSE),"yr","day")-CONVERT(DATEDIF(M374,tglAcuan,"y"),"yr","day"))),(NOW()+(CONVERT(VLOOKUP(Table1[[#This Row],[JABATAN]],tbl_refJabatan,9,FALSE),"yr","day")-CONVERT(DATEDIF(M374,NOW(),"y"),"yr","day")))),"tgl SK salah"),"")</f>
        <v>43522.848911689813</v>
      </c>
      <c r="AC374" s="167" t="str">
        <f ca="1">IF(Table1[[#This Row],[TGL. PENSIUN (jabatan )]]&lt;&gt;0,TEXT(Table1[[#This Row],[TGL. PENSIUN (jabatan )]],"yyyy"),"")</f>
        <v>2019</v>
      </c>
      <c r="AD3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5" spans="1:30" s="53" customFormat="1" ht="21.75" customHeight="1" x14ac:dyDescent="0.25">
      <c r="A375" s="43">
        <f t="shared" si="12"/>
        <v>370</v>
      </c>
      <c r="B375" s="44" t="s">
        <v>484</v>
      </c>
      <c r="C375" s="44" t="s">
        <v>747</v>
      </c>
      <c r="D375" s="72" t="s">
        <v>48</v>
      </c>
      <c r="E375" s="59" t="s">
        <v>752</v>
      </c>
      <c r="F375" s="43" t="s">
        <v>41</v>
      </c>
      <c r="G375" s="46" t="s">
        <v>42</v>
      </c>
      <c r="H375" s="67">
        <v>32120</v>
      </c>
      <c r="I375" s="45"/>
      <c r="J375" s="76"/>
      <c r="K375" s="74" t="s">
        <v>43</v>
      </c>
      <c r="L375" s="63" t="s">
        <v>753</v>
      </c>
      <c r="M375" s="67">
        <v>43412</v>
      </c>
      <c r="N375" s="52" t="str">
        <f t="shared" ca="1" si="13"/>
        <v>36 Tahun 2 Bulan 18 hari</v>
      </c>
      <c r="O3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Row],[JABATAN]],tbl_refJabatan,2,FALSE),"yr","day")-CONVERT(DATEDIF(H375,tglAcuan,"y"),"yr","day"))),(NOW()+(CONVERT(VLOOKUP(Table1[[#This Row],[JABATAN]],tbl_refJabatan,2,FALSE),"yr","day")-CONVERT(DATEDIF(H375,NOW(),"y"),"yr","day")))),"Usia Salah"),"")</f>
        <v>54115.098911689813</v>
      </c>
      <c r="Q375" s="167" t="str">
        <f ca="1">IF(Table1[[#This Row],[TGL. PENSIUN (usia)]]&lt;&gt;0,TEXT(Table1[[#This Row],[TGL. PENSIUN (usia)]],"yyyy"),"")</f>
        <v>2048</v>
      </c>
      <c r="R375" s="166">
        <f ca="1">IF(AND(Table1[[#This Row],[TGL. PENSIUN (usia)]]&lt;&gt;"",Table1[[#This Row],[TGL. PENSIUN (usia)]]&lt;&gt;"USIA SALAH"),IF(tglAcuan&lt;&gt;0,(INT(CONVERT(VLOOKUP(Table1[[#This Row],[JABATAN]],tbl_refJabatan,2,FALSE),"yr","day")-CONVERT(DATEDIF(H375,tglAcuan,"y"),"yr","day"))),(INT(CONVERT(VLOOKUP(Table1[[#This Row],[JABATAN]],tbl_refJabatan,2,FALSE),"yr","day")-CONVERT(DATEDIF(H375,NOW(),"y"),"yr","day")))),"")</f>
        <v>8766</v>
      </c>
      <c r="S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Row],[JABATAN]],tbl_refJabatan,4,FALSE),"yr","day")-CONVERT(DATEDIF(H375,tglAcuan,"y"),"yr","day"))),(NOW()+(CONVERT(VLOOKUP(Table1[[#This Row],[JABATAN]],tbl_refJabatan,4,FALSE),"yr","day")-CONVERT(DATEDIF(H375,NOW(),"y"),"yr","day")))),"Usia Salah"),"")</f>
        <v>54115.098911689813</v>
      </c>
      <c r="T375" s="167" t="str">
        <f ca="1">IF(Table1[[#This Row],[TGL. PENSIUN ( usia )]]&lt;&gt;0,TEXT(Table1[[#This Row],[TGL. PENSIUN ( usia )]],"yyyy"),"")</f>
        <v>2048</v>
      </c>
      <c r="U375" s="166">
        <f ca="1">IF(AND(Table1[[#This Row],[TGL. PENSIUN (usia)]]&lt;&gt;"",Table1[[#This Row],[TGL. PENSIUN (usia)]]&lt;&gt;"USIA SALAH"),IF(tglAcuan&lt;&gt;0,(INT(CONVERT(VLOOKUP(Table1[[#This Row],[JABATAN]],tbl_refJabatan,4,FALSE),"yr","day")-CONVERT(DATEDIF(H375,tglAcuan,"y"),"yr","day"))),(INT(CONVERT(VLOOKUP(Table1[[#This Row],[JABATAN]],tbl_refJabatan,4,FALSE),"yr","day")-CONVERT(DATEDIF(H375,NOW(),"y"),"yr","day")))),"")</f>
        <v>8766</v>
      </c>
      <c r="V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Row],[JABATAN]],tbl_refJabatan,6,FALSE),"yr","day")-CONVERT(DATEDIF(H375,tglAcuan,"y"),"yr","day"))),(NOW()+(CONVERT(VLOOKUP(Table1[[#This Row],[JABATAN]],tbl_refJabatan,6,FALSE),"yr","day")-CONVERT(DATEDIF(H375,NOW(),"y"),"yr","day")))),"Usia Salah"),"")</f>
        <v>52654.098911689813</v>
      </c>
      <c r="W375" s="167" t="str">
        <f ca="1">IF(Table1[[#This Row],[TGL.PENSIUN (usia)]]&lt;&gt;0,TEXT(Table1[[#This Row],[TGL.PENSIUN (usia)]],"yyyy"),"")</f>
        <v>2044</v>
      </c>
      <c r="X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Row],[JABATAN]],tbl_refJabatan,7,FALSE),"yr","day")-CONVERT(DATEDIF(M375,tglAcuan,"y"),"yr","day"))),(NOW()+(CONVERT(VLOOKUP(Table1[[#This Row],[JABATAN]],tbl_refJabatan,7,FALSE),"yr","day")-CONVERT(DATEDIF(M375,NOW(),"y"),"yr","day")))),"tgl SK salah"),"")</f>
        <v>50827.848911689813</v>
      </c>
      <c r="Y375" s="167" t="str">
        <f ca="1">IF(Table1[[#This Row],[TGL. PENSIUN (jabatan)]]&lt;&gt;0,TEXT(Table1[[#This Row],[TGL. PENSIUN (jabatan)]],"yyyy"),"")</f>
        <v>2039</v>
      </c>
      <c r="Z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Row],[JABATAN]],tbl_refJabatan,8,FALSE),"yr","day")-CONVERT(DATEDIF(H375,tglAcuan,"y"),"yr","day"))),(NOW()+(CONVERT(VLOOKUP(Table1[[#This Row],[JABATAN]],tbl_refJabatan,8,FALSE),"yr","day")-CONVERT(DATEDIF(H375,NOW(),"y"),"yr","day")))),"Usia Salah"),"")</f>
        <v>52654.098911689813</v>
      </c>
      <c r="AA375" s="167" t="str">
        <f ca="1">IF(Table1[[#This Row],[TGL.PENSIUN (usia )]]&lt;&gt;0,TEXT(Table1[[#This Row],[TGL.PENSIUN (usia )]],"yyyy"),"")</f>
        <v>2044</v>
      </c>
      <c r="AB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Row],[JABATAN]],tbl_refJabatan,9,FALSE),"yr","day")-CONVERT(DATEDIF(M375,tglAcuan,"y"),"yr","day"))),(NOW()+(CONVERT(VLOOKUP(Table1[[#This Row],[JABATAN]],tbl_refJabatan,9,FALSE),"yr","day")-CONVERT(DATEDIF(M375,NOW(),"y"),"yr","day")))),"tgl SK salah"),"")</f>
        <v>50827.848911689813</v>
      </c>
      <c r="AC375" s="167" t="str">
        <f ca="1">IF(Table1[[#This Row],[TGL. PENSIUN (jabatan )]]&lt;&gt;0,TEXT(Table1[[#This Row],[TGL. PENSIUN (jabatan )]],"yyyy"),"")</f>
        <v>2039</v>
      </c>
      <c r="AD3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6" spans="1:30" s="53" customFormat="1" ht="21.75" customHeight="1" x14ac:dyDescent="0.25">
      <c r="A376" s="43">
        <f t="shared" si="12"/>
        <v>371</v>
      </c>
      <c r="B376" s="44" t="s">
        <v>484</v>
      </c>
      <c r="C376" s="44" t="s">
        <v>747</v>
      </c>
      <c r="D376" s="72" t="s">
        <v>52</v>
      </c>
      <c r="E376" s="59" t="s">
        <v>754</v>
      </c>
      <c r="F376" s="43" t="s">
        <v>41</v>
      </c>
      <c r="G376" s="46" t="s">
        <v>42</v>
      </c>
      <c r="H376" s="67">
        <v>26068</v>
      </c>
      <c r="I376" s="45"/>
      <c r="J376" s="76"/>
      <c r="K376" s="74" t="s">
        <v>43</v>
      </c>
      <c r="L376" s="63" t="s">
        <v>755</v>
      </c>
      <c r="M376" s="67">
        <v>43412</v>
      </c>
      <c r="N376" s="52" t="str">
        <f t="shared" ca="1" si="13"/>
        <v>52 Tahun 9 Bulan 12 hari</v>
      </c>
      <c r="O3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Row],[JABATAN]],tbl_refJabatan,2,FALSE),"yr","day")-CONVERT(DATEDIF(H376,tglAcuan,"y"),"yr","day"))),(NOW()+(CONVERT(VLOOKUP(Table1[[#This Row],[JABATAN]],tbl_refJabatan,2,FALSE),"yr","day")-CONVERT(DATEDIF(H376,NOW(),"y"),"yr","day")))),"Usia Salah"),"")</f>
        <v>48271.098911689813</v>
      </c>
      <c r="Q376" s="167" t="str">
        <f ca="1">IF(Table1[[#This Row],[TGL. PENSIUN (usia)]]&lt;&gt;0,TEXT(Table1[[#This Row],[TGL. PENSIUN (usia)]],"yyyy"),"")</f>
        <v>2032</v>
      </c>
      <c r="R376" s="166">
        <f ca="1">IF(AND(Table1[[#This Row],[TGL. PENSIUN (usia)]]&lt;&gt;"",Table1[[#This Row],[TGL. PENSIUN (usia)]]&lt;&gt;"USIA SALAH"),IF(tglAcuan&lt;&gt;0,(INT(CONVERT(VLOOKUP(Table1[[#This Row],[JABATAN]],tbl_refJabatan,2,FALSE),"yr","day")-CONVERT(DATEDIF(H376,tglAcuan,"y"),"yr","day"))),(INT(CONVERT(VLOOKUP(Table1[[#This Row],[JABATAN]],tbl_refJabatan,2,FALSE),"yr","day")-CONVERT(DATEDIF(H376,NOW(),"y"),"yr","day")))),"")</f>
        <v>2922</v>
      </c>
      <c r="S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Row],[JABATAN]],tbl_refJabatan,4,FALSE),"yr","day")-CONVERT(DATEDIF(H376,tglAcuan,"y"),"yr","day"))),(NOW()+(CONVERT(VLOOKUP(Table1[[#This Row],[JABATAN]],tbl_refJabatan,4,FALSE),"yr","day")-CONVERT(DATEDIF(H376,NOW(),"y"),"yr","day")))),"Usia Salah"),"")</f>
        <v>48271.098911689813</v>
      </c>
      <c r="T376" s="167" t="str">
        <f ca="1">IF(Table1[[#This Row],[TGL. PENSIUN ( usia )]]&lt;&gt;0,TEXT(Table1[[#This Row],[TGL. PENSIUN ( usia )]],"yyyy"),"")</f>
        <v>2032</v>
      </c>
      <c r="U376" s="166">
        <f ca="1">IF(AND(Table1[[#This Row],[TGL. PENSIUN (usia)]]&lt;&gt;"",Table1[[#This Row],[TGL. PENSIUN (usia)]]&lt;&gt;"USIA SALAH"),IF(tglAcuan&lt;&gt;0,(INT(CONVERT(VLOOKUP(Table1[[#This Row],[JABATAN]],tbl_refJabatan,4,FALSE),"yr","day")-CONVERT(DATEDIF(H376,tglAcuan,"y"),"yr","day"))),(INT(CONVERT(VLOOKUP(Table1[[#This Row],[JABATAN]],tbl_refJabatan,4,FALSE),"yr","day")-CONVERT(DATEDIF(H376,NOW(),"y"),"yr","day")))),"")</f>
        <v>2922</v>
      </c>
      <c r="V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Row],[JABATAN]],tbl_refJabatan,6,FALSE),"yr","day")-CONVERT(DATEDIF(H376,tglAcuan,"y"),"yr","day"))),(NOW()+(CONVERT(VLOOKUP(Table1[[#This Row],[JABATAN]],tbl_refJabatan,6,FALSE),"yr","day")-CONVERT(DATEDIF(H376,NOW(),"y"),"yr","day")))),"Usia Salah"),"")</f>
        <v>46810.098911689813</v>
      </c>
      <c r="W376" s="167" t="str">
        <f ca="1">IF(Table1[[#This Row],[TGL.PENSIUN (usia)]]&lt;&gt;0,TEXT(Table1[[#This Row],[TGL.PENSIUN (usia)]],"yyyy"),"")</f>
        <v>2028</v>
      </c>
      <c r="X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Row],[JABATAN]],tbl_refJabatan,7,FALSE),"yr","day")-CONVERT(DATEDIF(M376,tglAcuan,"y"),"yr","day"))),(NOW()+(CONVERT(VLOOKUP(Table1[[#This Row],[JABATAN]],tbl_refJabatan,7,FALSE),"yr","day")-CONVERT(DATEDIF(M376,NOW(),"y"),"yr","day")))),"tgl SK salah"),"")</f>
        <v>50827.848911689813</v>
      </c>
      <c r="Y376" s="167" t="str">
        <f ca="1">IF(Table1[[#This Row],[TGL. PENSIUN (jabatan)]]&lt;&gt;0,TEXT(Table1[[#This Row],[TGL. PENSIUN (jabatan)]],"yyyy"),"")</f>
        <v>2039</v>
      </c>
      <c r="Z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Row],[JABATAN]],tbl_refJabatan,8,FALSE),"yr","day")-CONVERT(DATEDIF(H376,tglAcuan,"y"),"yr","day"))),(NOW()+(CONVERT(VLOOKUP(Table1[[#This Row],[JABATAN]],tbl_refJabatan,8,FALSE),"yr","day")-CONVERT(DATEDIF(H376,NOW(),"y"),"yr","day")))),"Usia Salah"),"")</f>
        <v>46810.098911689813</v>
      </c>
      <c r="AA376" s="167" t="str">
        <f ca="1">IF(Table1[[#This Row],[TGL.PENSIUN (usia )]]&lt;&gt;0,TEXT(Table1[[#This Row],[TGL.PENSIUN (usia )]],"yyyy"),"")</f>
        <v>2028</v>
      </c>
      <c r="AB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Row],[JABATAN]],tbl_refJabatan,9,FALSE),"yr","day")-CONVERT(DATEDIF(M376,tglAcuan,"y"),"yr","day"))),(NOW()+(CONVERT(VLOOKUP(Table1[[#This Row],[JABATAN]],tbl_refJabatan,9,FALSE),"yr","day")-CONVERT(DATEDIF(M376,NOW(),"y"),"yr","day")))),"tgl SK salah"),"")</f>
        <v>50827.848911689813</v>
      </c>
      <c r="AC376" s="167" t="str">
        <f ca="1">IF(Table1[[#This Row],[TGL. PENSIUN (jabatan )]]&lt;&gt;0,TEXT(Table1[[#This Row],[TGL. PENSIUN (jabatan )]],"yyyy"),"")</f>
        <v>2039</v>
      </c>
      <c r="AD3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7" spans="1:30" s="53" customFormat="1" ht="21.75" customHeight="1" x14ac:dyDescent="0.25">
      <c r="A377" s="43">
        <f t="shared" si="12"/>
        <v>372</v>
      </c>
      <c r="B377" s="44" t="s">
        <v>484</v>
      </c>
      <c r="C377" s="44" t="s">
        <v>747</v>
      </c>
      <c r="D377" s="72" t="s">
        <v>54</v>
      </c>
      <c r="E377" s="59" t="s">
        <v>756</v>
      </c>
      <c r="F377" s="43" t="s">
        <v>41</v>
      </c>
      <c r="G377" s="46" t="s">
        <v>42</v>
      </c>
      <c r="H377" s="67">
        <v>30112</v>
      </c>
      <c r="I377" s="45"/>
      <c r="J377" s="76"/>
      <c r="K377" s="74" t="s">
        <v>43</v>
      </c>
      <c r="L377" s="63" t="s">
        <v>757</v>
      </c>
      <c r="M377" s="67">
        <v>43412</v>
      </c>
      <c r="N377" s="52" t="str">
        <f t="shared" ca="1" si="13"/>
        <v>41 Tahun 8 Bulan 17 hari</v>
      </c>
      <c r="O3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Row],[JABATAN]],tbl_refJabatan,2,FALSE),"yr","day")-CONVERT(DATEDIF(H377,tglAcuan,"y"),"yr","day"))),(NOW()+(CONVERT(VLOOKUP(Table1[[#This Row],[JABATAN]],tbl_refJabatan,2,FALSE),"yr","day")-CONVERT(DATEDIF(H377,NOW(),"y"),"yr","day")))),"Usia Salah"),"")</f>
        <v>52288.848911689813</v>
      </c>
      <c r="Q377" s="167" t="str">
        <f ca="1">IF(Table1[[#This Row],[TGL. PENSIUN (usia)]]&lt;&gt;0,TEXT(Table1[[#This Row],[TGL. PENSIUN (usia)]],"yyyy"),"")</f>
        <v>2043</v>
      </c>
      <c r="R377" s="166">
        <f ca="1">IF(AND(Table1[[#This Row],[TGL. PENSIUN (usia)]]&lt;&gt;"",Table1[[#This Row],[TGL. PENSIUN (usia)]]&lt;&gt;"USIA SALAH"),IF(tglAcuan&lt;&gt;0,(INT(CONVERT(VLOOKUP(Table1[[#This Row],[JABATAN]],tbl_refJabatan,2,FALSE),"yr","day")-CONVERT(DATEDIF(H377,tglAcuan,"y"),"yr","day"))),(INT(CONVERT(VLOOKUP(Table1[[#This Row],[JABATAN]],tbl_refJabatan,2,FALSE),"yr","day")-CONVERT(DATEDIF(H377,NOW(),"y"),"yr","day")))),"")</f>
        <v>6939</v>
      </c>
      <c r="S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Row],[JABATAN]],tbl_refJabatan,4,FALSE),"yr","day")-CONVERT(DATEDIF(H377,tglAcuan,"y"),"yr","day"))),(NOW()+(CONVERT(VLOOKUP(Table1[[#This Row],[JABATAN]],tbl_refJabatan,4,FALSE),"yr","day")-CONVERT(DATEDIF(H377,NOW(),"y"),"yr","day")))),"Usia Salah"),"")</f>
        <v>52288.848911689813</v>
      </c>
      <c r="T377" s="167" t="str">
        <f ca="1">IF(Table1[[#This Row],[TGL. PENSIUN ( usia )]]&lt;&gt;0,TEXT(Table1[[#This Row],[TGL. PENSIUN ( usia )]],"yyyy"),"")</f>
        <v>2043</v>
      </c>
      <c r="U377" s="166">
        <f ca="1">IF(AND(Table1[[#This Row],[TGL. PENSIUN (usia)]]&lt;&gt;"",Table1[[#This Row],[TGL. PENSIUN (usia)]]&lt;&gt;"USIA SALAH"),IF(tglAcuan&lt;&gt;0,(INT(CONVERT(VLOOKUP(Table1[[#This Row],[JABATAN]],tbl_refJabatan,4,FALSE),"yr","day")-CONVERT(DATEDIF(H377,tglAcuan,"y"),"yr","day"))),(INT(CONVERT(VLOOKUP(Table1[[#This Row],[JABATAN]],tbl_refJabatan,4,FALSE),"yr","day")-CONVERT(DATEDIF(H377,NOW(),"y"),"yr","day")))),"")</f>
        <v>6939</v>
      </c>
      <c r="V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Row],[JABATAN]],tbl_refJabatan,6,FALSE),"yr","day")-CONVERT(DATEDIF(H377,tglAcuan,"y"),"yr","day"))),(NOW()+(CONVERT(VLOOKUP(Table1[[#This Row],[JABATAN]],tbl_refJabatan,6,FALSE),"yr","day")-CONVERT(DATEDIF(H377,NOW(),"y"),"yr","day")))),"Usia Salah"),"")</f>
        <v>50827.848911689813</v>
      </c>
      <c r="W377" s="167" t="str">
        <f ca="1">IF(Table1[[#This Row],[TGL.PENSIUN (usia)]]&lt;&gt;0,TEXT(Table1[[#This Row],[TGL.PENSIUN (usia)]],"yyyy"),"")</f>
        <v>2039</v>
      </c>
      <c r="X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Row],[JABATAN]],tbl_refJabatan,7,FALSE),"yr","day")-CONVERT(DATEDIF(M377,tglAcuan,"y"),"yr","day"))),(NOW()+(CONVERT(VLOOKUP(Table1[[#This Row],[JABATAN]],tbl_refJabatan,7,FALSE),"yr","day")-CONVERT(DATEDIF(M377,NOW(),"y"),"yr","day")))),"tgl SK salah"),"")</f>
        <v>50827.848911689813</v>
      </c>
      <c r="Y377" s="167" t="str">
        <f ca="1">IF(Table1[[#This Row],[TGL. PENSIUN (jabatan)]]&lt;&gt;0,TEXT(Table1[[#This Row],[TGL. PENSIUN (jabatan)]],"yyyy"),"")</f>
        <v>2039</v>
      </c>
      <c r="Z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Row],[JABATAN]],tbl_refJabatan,8,FALSE),"yr","day")-CONVERT(DATEDIF(H377,tglAcuan,"y"),"yr","day"))),(NOW()+(CONVERT(VLOOKUP(Table1[[#This Row],[JABATAN]],tbl_refJabatan,8,FALSE),"yr","day")-CONVERT(DATEDIF(H377,NOW(),"y"),"yr","day")))),"Usia Salah"),"")</f>
        <v>50827.848911689813</v>
      </c>
      <c r="AA377" s="167" t="str">
        <f ca="1">IF(Table1[[#This Row],[TGL.PENSIUN (usia )]]&lt;&gt;0,TEXT(Table1[[#This Row],[TGL.PENSIUN (usia )]],"yyyy"),"")</f>
        <v>2039</v>
      </c>
      <c r="AB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Row],[JABATAN]],tbl_refJabatan,9,FALSE),"yr","day")-CONVERT(DATEDIF(M377,tglAcuan,"y"),"yr","day"))),(NOW()+(CONVERT(VLOOKUP(Table1[[#This Row],[JABATAN]],tbl_refJabatan,9,FALSE),"yr","day")-CONVERT(DATEDIF(M377,NOW(),"y"),"yr","day")))),"tgl SK salah"),"")</f>
        <v>50827.848911689813</v>
      </c>
      <c r="AC377" s="167" t="str">
        <f ca="1">IF(Table1[[#This Row],[TGL. PENSIUN (jabatan )]]&lt;&gt;0,TEXT(Table1[[#This Row],[TGL. PENSIUN (jabatan )]],"yyyy"),"")</f>
        <v>2039</v>
      </c>
      <c r="AD3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8" spans="1:30" s="53" customFormat="1" ht="21.75" customHeight="1" x14ac:dyDescent="0.25">
      <c r="A378" s="43">
        <f t="shared" si="12"/>
        <v>373</v>
      </c>
      <c r="B378" s="44" t="s">
        <v>484</v>
      </c>
      <c r="C378" s="44" t="s">
        <v>747</v>
      </c>
      <c r="D378" s="72" t="s">
        <v>57</v>
      </c>
      <c r="E378" s="59" t="s">
        <v>758</v>
      </c>
      <c r="F378" s="43" t="s">
        <v>41</v>
      </c>
      <c r="G378" s="46" t="s">
        <v>42</v>
      </c>
      <c r="H378" s="67">
        <v>32482</v>
      </c>
      <c r="I378" s="45"/>
      <c r="J378" s="76"/>
      <c r="K378" s="74" t="s">
        <v>56</v>
      </c>
      <c r="L378" s="63" t="s">
        <v>757</v>
      </c>
      <c r="M378" s="67">
        <v>43412</v>
      </c>
      <c r="N378" s="52" t="str">
        <f t="shared" ca="1" si="13"/>
        <v>35 Tahun 2 Bulan 22 hari</v>
      </c>
      <c r="O3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Row],[JABATAN]],tbl_refJabatan,2,FALSE),"yr","day")-CONVERT(DATEDIF(H378,tglAcuan,"y"),"yr","day"))),(NOW()+(CONVERT(VLOOKUP(Table1[[#This Row],[JABATAN]],tbl_refJabatan,2,FALSE),"yr","day")-CONVERT(DATEDIF(H378,NOW(),"y"),"yr","day")))),"Usia Salah"),"")</f>
        <v>54480.348911689813</v>
      </c>
      <c r="Q378" s="167" t="str">
        <f ca="1">IF(Table1[[#This Row],[TGL. PENSIUN (usia)]]&lt;&gt;0,TEXT(Table1[[#This Row],[TGL. PENSIUN (usia)]],"yyyy"),"")</f>
        <v>2049</v>
      </c>
      <c r="R378" s="166">
        <f ca="1">IF(AND(Table1[[#This Row],[TGL. PENSIUN (usia)]]&lt;&gt;"",Table1[[#This Row],[TGL. PENSIUN (usia)]]&lt;&gt;"USIA SALAH"),IF(tglAcuan&lt;&gt;0,(INT(CONVERT(VLOOKUP(Table1[[#This Row],[JABATAN]],tbl_refJabatan,2,FALSE),"yr","day")-CONVERT(DATEDIF(H378,tglAcuan,"y"),"yr","day"))),(INT(CONVERT(VLOOKUP(Table1[[#This Row],[JABATAN]],tbl_refJabatan,2,FALSE),"yr","day")-CONVERT(DATEDIF(H378,NOW(),"y"),"yr","day")))),"")</f>
        <v>9131</v>
      </c>
      <c r="S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Row],[JABATAN]],tbl_refJabatan,4,FALSE),"yr","day")-CONVERT(DATEDIF(H378,tglAcuan,"y"),"yr","day"))),(NOW()+(CONVERT(VLOOKUP(Table1[[#This Row],[JABATAN]],tbl_refJabatan,4,FALSE),"yr","day")-CONVERT(DATEDIF(H378,NOW(),"y"),"yr","day")))),"Usia Salah"),"")</f>
        <v>54480.348911689813</v>
      </c>
      <c r="T378" s="167" t="str">
        <f ca="1">IF(Table1[[#This Row],[TGL. PENSIUN ( usia )]]&lt;&gt;0,TEXT(Table1[[#This Row],[TGL. PENSIUN ( usia )]],"yyyy"),"")</f>
        <v>2049</v>
      </c>
      <c r="U378" s="166">
        <f ca="1">IF(AND(Table1[[#This Row],[TGL. PENSIUN (usia)]]&lt;&gt;"",Table1[[#This Row],[TGL. PENSIUN (usia)]]&lt;&gt;"USIA SALAH"),IF(tglAcuan&lt;&gt;0,(INT(CONVERT(VLOOKUP(Table1[[#This Row],[JABATAN]],tbl_refJabatan,4,FALSE),"yr","day")-CONVERT(DATEDIF(H378,tglAcuan,"y"),"yr","day"))),(INT(CONVERT(VLOOKUP(Table1[[#This Row],[JABATAN]],tbl_refJabatan,4,FALSE),"yr","day")-CONVERT(DATEDIF(H378,NOW(),"y"),"yr","day")))),"")</f>
        <v>9131</v>
      </c>
      <c r="V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Row],[JABATAN]],tbl_refJabatan,6,FALSE),"yr","day")-CONVERT(DATEDIF(H378,tglAcuan,"y"),"yr","day"))),(NOW()+(CONVERT(VLOOKUP(Table1[[#This Row],[JABATAN]],tbl_refJabatan,6,FALSE),"yr","day")-CONVERT(DATEDIF(H378,NOW(),"y"),"yr","day")))),"Usia Salah"),"")</f>
        <v>53019.348911689813</v>
      </c>
      <c r="W378" s="167" t="str">
        <f ca="1">IF(Table1[[#This Row],[TGL.PENSIUN (usia)]]&lt;&gt;0,TEXT(Table1[[#This Row],[TGL.PENSIUN (usia)]],"yyyy"),"")</f>
        <v>2045</v>
      </c>
      <c r="X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Row],[JABATAN]],tbl_refJabatan,7,FALSE),"yr","day")-CONVERT(DATEDIF(M378,tglAcuan,"y"),"yr","day"))),(NOW()+(CONVERT(VLOOKUP(Table1[[#This Row],[JABATAN]],tbl_refJabatan,7,FALSE),"yr","day")-CONVERT(DATEDIF(M378,NOW(),"y"),"yr","day")))),"tgl SK salah"),"")</f>
        <v>50827.848911689813</v>
      </c>
      <c r="Y378" s="167" t="str">
        <f ca="1">IF(Table1[[#This Row],[TGL. PENSIUN (jabatan)]]&lt;&gt;0,TEXT(Table1[[#This Row],[TGL. PENSIUN (jabatan)]],"yyyy"),"")</f>
        <v>2039</v>
      </c>
      <c r="Z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Row],[JABATAN]],tbl_refJabatan,8,FALSE),"yr","day")-CONVERT(DATEDIF(H378,tglAcuan,"y"),"yr","day"))),(NOW()+(CONVERT(VLOOKUP(Table1[[#This Row],[JABATAN]],tbl_refJabatan,8,FALSE),"yr","day")-CONVERT(DATEDIF(H378,NOW(),"y"),"yr","day")))),"Usia Salah"),"")</f>
        <v>53019.348911689813</v>
      </c>
      <c r="AA378" s="167" t="str">
        <f ca="1">IF(Table1[[#This Row],[TGL.PENSIUN (usia )]]&lt;&gt;0,TEXT(Table1[[#This Row],[TGL.PENSIUN (usia )]],"yyyy"),"")</f>
        <v>2045</v>
      </c>
      <c r="AB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Row],[JABATAN]],tbl_refJabatan,9,FALSE),"yr","day")-CONVERT(DATEDIF(M378,tglAcuan,"y"),"yr","day"))),(NOW()+(CONVERT(VLOOKUP(Table1[[#This Row],[JABATAN]],tbl_refJabatan,9,FALSE),"yr","day")-CONVERT(DATEDIF(M378,NOW(),"y"),"yr","day")))),"tgl SK salah"),"")</f>
        <v>50827.848911689813</v>
      </c>
      <c r="AC378" s="167" t="str">
        <f ca="1">IF(Table1[[#This Row],[TGL. PENSIUN (jabatan )]]&lt;&gt;0,TEXT(Table1[[#This Row],[TGL. PENSIUN (jabatan )]],"yyyy"),"")</f>
        <v>2039</v>
      </c>
      <c r="AD3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79" spans="1:30" s="53" customFormat="1" ht="21.75" customHeight="1" x14ac:dyDescent="0.25">
      <c r="A379" s="43">
        <f t="shared" si="12"/>
        <v>374</v>
      </c>
      <c r="B379" s="44" t="s">
        <v>484</v>
      </c>
      <c r="C379" s="44" t="s">
        <v>747</v>
      </c>
      <c r="D379" s="72" t="s">
        <v>59</v>
      </c>
      <c r="E379" s="59" t="s">
        <v>759</v>
      </c>
      <c r="F379" s="43" t="s">
        <v>41</v>
      </c>
      <c r="G379" s="46" t="s">
        <v>42</v>
      </c>
      <c r="H379" s="67">
        <v>25933</v>
      </c>
      <c r="I379" s="45"/>
      <c r="J379" s="76"/>
      <c r="K379" s="74" t="s">
        <v>43</v>
      </c>
      <c r="L379" s="63" t="s">
        <v>757</v>
      </c>
      <c r="M379" s="67">
        <v>43412</v>
      </c>
      <c r="N379" s="52" t="str">
        <f t="shared" ca="1" si="13"/>
        <v>53 Tahun 1 Bulan 27 hari</v>
      </c>
      <c r="O3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Row],[JABATAN]],tbl_refJabatan,2,FALSE),"yr","day")-CONVERT(DATEDIF(H379,tglAcuan,"y"),"yr","day"))),(NOW()+(CONVERT(VLOOKUP(Table1[[#This Row],[JABATAN]],tbl_refJabatan,2,FALSE),"yr","day")-CONVERT(DATEDIF(H379,NOW(),"y"),"yr","day")))),"Usia Salah"),"")</f>
        <v>47905.848911689813</v>
      </c>
      <c r="Q379" s="167" t="str">
        <f ca="1">IF(Table1[[#This Row],[TGL. PENSIUN (usia)]]&lt;&gt;0,TEXT(Table1[[#This Row],[TGL. PENSIUN (usia)]],"yyyy"),"")</f>
        <v>2031</v>
      </c>
      <c r="R379" s="166">
        <f ca="1">IF(AND(Table1[[#This Row],[TGL. PENSIUN (usia)]]&lt;&gt;"",Table1[[#This Row],[TGL. PENSIUN (usia)]]&lt;&gt;"USIA SALAH"),IF(tglAcuan&lt;&gt;0,(INT(CONVERT(VLOOKUP(Table1[[#This Row],[JABATAN]],tbl_refJabatan,2,FALSE),"yr","day")-CONVERT(DATEDIF(H379,tglAcuan,"y"),"yr","day"))),(INT(CONVERT(VLOOKUP(Table1[[#This Row],[JABATAN]],tbl_refJabatan,2,FALSE),"yr","day")-CONVERT(DATEDIF(H379,NOW(),"y"),"yr","day")))),"")</f>
        <v>2556</v>
      </c>
      <c r="S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Row],[JABATAN]],tbl_refJabatan,4,FALSE),"yr","day")-CONVERT(DATEDIF(H379,tglAcuan,"y"),"yr","day"))),(NOW()+(CONVERT(VLOOKUP(Table1[[#This Row],[JABATAN]],tbl_refJabatan,4,FALSE),"yr","day")-CONVERT(DATEDIF(H379,NOW(),"y"),"yr","day")))),"Usia Salah"),"")</f>
        <v>47905.848911689813</v>
      </c>
      <c r="T379" s="167" t="str">
        <f ca="1">IF(Table1[[#This Row],[TGL. PENSIUN ( usia )]]&lt;&gt;0,TEXT(Table1[[#This Row],[TGL. PENSIUN ( usia )]],"yyyy"),"")</f>
        <v>2031</v>
      </c>
      <c r="U379" s="166">
        <f ca="1">IF(AND(Table1[[#This Row],[TGL. PENSIUN (usia)]]&lt;&gt;"",Table1[[#This Row],[TGL. PENSIUN (usia)]]&lt;&gt;"USIA SALAH"),IF(tglAcuan&lt;&gt;0,(INT(CONVERT(VLOOKUP(Table1[[#This Row],[JABATAN]],tbl_refJabatan,4,FALSE),"yr","day")-CONVERT(DATEDIF(H379,tglAcuan,"y"),"yr","day"))),(INT(CONVERT(VLOOKUP(Table1[[#This Row],[JABATAN]],tbl_refJabatan,4,FALSE),"yr","day")-CONVERT(DATEDIF(H379,NOW(),"y"),"yr","day")))),"")</f>
        <v>2556</v>
      </c>
      <c r="V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Row],[JABATAN]],tbl_refJabatan,6,FALSE),"yr","day")-CONVERT(DATEDIF(H379,tglAcuan,"y"),"yr","day"))),(NOW()+(CONVERT(VLOOKUP(Table1[[#This Row],[JABATAN]],tbl_refJabatan,6,FALSE),"yr","day")-CONVERT(DATEDIF(H379,NOW(),"y"),"yr","day")))),"Usia Salah"),"")</f>
        <v>46444.848911689813</v>
      </c>
      <c r="W379" s="167" t="str">
        <f ca="1">IF(Table1[[#This Row],[TGL.PENSIUN (usia)]]&lt;&gt;0,TEXT(Table1[[#This Row],[TGL.PENSIUN (usia)]],"yyyy"),"")</f>
        <v>2027</v>
      </c>
      <c r="X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Row],[JABATAN]],tbl_refJabatan,7,FALSE),"yr","day")-CONVERT(DATEDIF(M379,tglAcuan,"y"),"yr","day"))),(NOW()+(CONVERT(VLOOKUP(Table1[[#This Row],[JABATAN]],tbl_refJabatan,7,FALSE),"yr","day")-CONVERT(DATEDIF(M379,NOW(),"y"),"yr","day")))),"tgl SK salah"),"")</f>
        <v>50827.848911689813</v>
      </c>
      <c r="Y379" s="167" t="str">
        <f ca="1">IF(Table1[[#This Row],[TGL. PENSIUN (jabatan)]]&lt;&gt;0,TEXT(Table1[[#This Row],[TGL. PENSIUN (jabatan)]],"yyyy"),"")</f>
        <v>2039</v>
      </c>
      <c r="Z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Row],[JABATAN]],tbl_refJabatan,8,FALSE),"yr","day")-CONVERT(DATEDIF(H379,tglAcuan,"y"),"yr","day"))),(NOW()+(CONVERT(VLOOKUP(Table1[[#This Row],[JABATAN]],tbl_refJabatan,8,FALSE),"yr","day")-CONVERT(DATEDIF(H379,NOW(),"y"),"yr","day")))),"Usia Salah"),"")</f>
        <v>46444.848911689813</v>
      </c>
      <c r="AA379" s="167" t="str">
        <f ca="1">IF(Table1[[#This Row],[TGL.PENSIUN (usia )]]&lt;&gt;0,TEXT(Table1[[#This Row],[TGL.PENSIUN (usia )]],"yyyy"),"")</f>
        <v>2027</v>
      </c>
      <c r="AB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Row],[JABATAN]],tbl_refJabatan,9,FALSE),"yr","day")-CONVERT(DATEDIF(M379,tglAcuan,"y"),"yr","day"))),(NOW()+(CONVERT(VLOOKUP(Table1[[#This Row],[JABATAN]],tbl_refJabatan,9,FALSE),"yr","day")-CONVERT(DATEDIF(M379,NOW(),"y"),"yr","day")))),"tgl SK salah"),"")</f>
        <v>50827.848911689813</v>
      </c>
      <c r="AC379" s="167" t="str">
        <f ca="1">IF(Table1[[#This Row],[TGL. PENSIUN (jabatan )]]&lt;&gt;0,TEXT(Table1[[#This Row],[TGL. PENSIUN (jabatan )]],"yyyy"),"")</f>
        <v>2039</v>
      </c>
      <c r="AD3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0" spans="1:30" s="53" customFormat="1" ht="21.75" customHeight="1" x14ac:dyDescent="0.25">
      <c r="A380" s="43">
        <f t="shared" si="12"/>
        <v>375</v>
      </c>
      <c r="B380" s="44" t="s">
        <v>484</v>
      </c>
      <c r="C380" s="44" t="s">
        <v>747</v>
      </c>
      <c r="D380" s="72" t="s">
        <v>61</v>
      </c>
      <c r="E380" s="59" t="s">
        <v>760</v>
      </c>
      <c r="F380" s="43" t="s">
        <v>50</v>
      </c>
      <c r="G380" s="46" t="s">
        <v>42</v>
      </c>
      <c r="H380" s="67">
        <v>25941</v>
      </c>
      <c r="I380" s="45"/>
      <c r="J380" s="76"/>
      <c r="K380" s="74" t="s">
        <v>43</v>
      </c>
      <c r="L380" s="63" t="s">
        <v>757</v>
      </c>
      <c r="M380" s="67">
        <v>43412</v>
      </c>
      <c r="N380" s="52" t="str">
        <f t="shared" ca="1" si="13"/>
        <v>53 Tahun 1 Bulan 19 hari</v>
      </c>
      <c r="O3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Row],[JABATAN]],tbl_refJabatan,2,FALSE),"yr","day")-CONVERT(DATEDIF(H380,tglAcuan,"y"),"yr","day"))),(NOW()+(CONVERT(VLOOKUP(Table1[[#This Row],[JABATAN]],tbl_refJabatan,2,FALSE),"yr","day")-CONVERT(DATEDIF(H380,NOW(),"y"),"yr","day")))),"Usia Salah"),"")</f>
        <v>47905.848911689813</v>
      </c>
      <c r="Q380" s="167" t="str">
        <f ca="1">IF(Table1[[#This Row],[TGL. PENSIUN (usia)]]&lt;&gt;0,TEXT(Table1[[#This Row],[TGL. PENSIUN (usia)]],"yyyy"),"")</f>
        <v>2031</v>
      </c>
      <c r="R380" s="166">
        <f ca="1">IF(AND(Table1[[#This Row],[TGL. PENSIUN (usia)]]&lt;&gt;"",Table1[[#This Row],[TGL. PENSIUN (usia)]]&lt;&gt;"USIA SALAH"),IF(tglAcuan&lt;&gt;0,(INT(CONVERT(VLOOKUP(Table1[[#This Row],[JABATAN]],tbl_refJabatan,2,FALSE),"yr","day")-CONVERT(DATEDIF(H380,tglAcuan,"y"),"yr","day"))),(INT(CONVERT(VLOOKUP(Table1[[#This Row],[JABATAN]],tbl_refJabatan,2,FALSE),"yr","day")-CONVERT(DATEDIF(H380,NOW(),"y"),"yr","day")))),"")</f>
        <v>2556</v>
      </c>
      <c r="S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Row],[JABATAN]],tbl_refJabatan,4,FALSE),"yr","day")-CONVERT(DATEDIF(H380,tglAcuan,"y"),"yr","day"))),(NOW()+(CONVERT(VLOOKUP(Table1[[#This Row],[JABATAN]],tbl_refJabatan,4,FALSE),"yr","day")-CONVERT(DATEDIF(H380,NOW(),"y"),"yr","day")))),"Usia Salah"),"")</f>
        <v>47905.848911689813</v>
      </c>
      <c r="T380" s="167" t="str">
        <f ca="1">IF(Table1[[#This Row],[TGL. PENSIUN ( usia )]]&lt;&gt;0,TEXT(Table1[[#This Row],[TGL. PENSIUN ( usia )]],"yyyy"),"")</f>
        <v>2031</v>
      </c>
      <c r="U380" s="166">
        <f ca="1">IF(AND(Table1[[#This Row],[TGL. PENSIUN (usia)]]&lt;&gt;"",Table1[[#This Row],[TGL. PENSIUN (usia)]]&lt;&gt;"USIA SALAH"),IF(tglAcuan&lt;&gt;0,(INT(CONVERT(VLOOKUP(Table1[[#This Row],[JABATAN]],tbl_refJabatan,4,FALSE),"yr","day")-CONVERT(DATEDIF(H380,tglAcuan,"y"),"yr","day"))),(INT(CONVERT(VLOOKUP(Table1[[#This Row],[JABATAN]],tbl_refJabatan,4,FALSE),"yr","day")-CONVERT(DATEDIF(H380,NOW(),"y"),"yr","day")))),"")</f>
        <v>2556</v>
      </c>
      <c r="V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Row],[JABATAN]],tbl_refJabatan,6,FALSE),"yr","day")-CONVERT(DATEDIF(H380,tglAcuan,"y"),"yr","day"))),(NOW()+(CONVERT(VLOOKUP(Table1[[#This Row],[JABATAN]],tbl_refJabatan,6,FALSE),"yr","day")-CONVERT(DATEDIF(H380,NOW(),"y"),"yr","day")))),"Usia Salah"),"")</f>
        <v>46444.848911689813</v>
      </c>
      <c r="W380" s="167" t="str">
        <f ca="1">IF(Table1[[#This Row],[TGL.PENSIUN (usia)]]&lt;&gt;0,TEXT(Table1[[#This Row],[TGL.PENSIUN (usia)]],"yyyy"),"")</f>
        <v>2027</v>
      </c>
      <c r="X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Row],[JABATAN]],tbl_refJabatan,7,FALSE),"yr","day")-CONVERT(DATEDIF(M380,tglAcuan,"y"),"yr","day"))),(NOW()+(CONVERT(VLOOKUP(Table1[[#This Row],[JABATAN]],tbl_refJabatan,7,FALSE),"yr","day")-CONVERT(DATEDIF(M380,NOW(),"y"),"yr","day")))),"tgl SK salah"),"")</f>
        <v>50827.848911689813</v>
      </c>
      <c r="Y380" s="167" t="str">
        <f ca="1">IF(Table1[[#This Row],[TGL. PENSIUN (jabatan)]]&lt;&gt;0,TEXT(Table1[[#This Row],[TGL. PENSIUN (jabatan)]],"yyyy"),"")</f>
        <v>2039</v>
      </c>
      <c r="Z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Row],[JABATAN]],tbl_refJabatan,8,FALSE),"yr","day")-CONVERT(DATEDIF(H380,tglAcuan,"y"),"yr","day"))),(NOW()+(CONVERT(VLOOKUP(Table1[[#This Row],[JABATAN]],tbl_refJabatan,8,FALSE),"yr","day")-CONVERT(DATEDIF(H380,NOW(),"y"),"yr","day")))),"Usia Salah"),"")</f>
        <v>46444.848911689813</v>
      </c>
      <c r="AA380" s="167" t="str">
        <f ca="1">IF(Table1[[#This Row],[TGL.PENSIUN (usia )]]&lt;&gt;0,TEXT(Table1[[#This Row],[TGL.PENSIUN (usia )]],"yyyy"),"")</f>
        <v>2027</v>
      </c>
      <c r="AB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Row],[JABATAN]],tbl_refJabatan,9,FALSE),"yr","day")-CONVERT(DATEDIF(M380,tglAcuan,"y"),"yr","day"))),(NOW()+(CONVERT(VLOOKUP(Table1[[#This Row],[JABATAN]],tbl_refJabatan,9,FALSE),"yr","day")-CONVERT(DATEDIF(M380,NOW(),"y"),"yr","day")))),"tgl SK salah"),"")</f>
        <v>50827.848911689813</v>
      </c>
      <c r="AC380" s="167" t="str">
        <f ca="1">IF(Table1[[#This Row],[TGL. PENSIUN (jabatan )]]&lt;&gt;0,TEXT(Table1[[#This Row],[TGL. PENSIUN (jabatan )]],"yyyy"),"")</f>
        <v>2039</v>
      </c>
      <c r="AD3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1" spans="1:30" s="53" customFormat="1" ht="21.75" customHeight="1" x14ac:dyDescent="0.25">
      <c r="A381" s="43">
        <f t="shared" si="12"/>
        <v>376</v>
      </c>
      <c r="B381" s="44" t="s">
        <v>484</v>
      </c>
      <c r="C381" s="44" t="s">
        <v>747</v>
      </c>
      <c r="D381" s="45" t="s">
        <v>63</v>
      </c>
      <c r="E381" s="59" t="s">
        <v>761</v>
      </c>
      <c r="F381" s="43" t="s">
        <v>41</v>
      </c>
      <c r="G381" s="46" t="s">
        <v>42</v>
      </c>
      <c r="H381" s="67">
        <v>29811</v>
      </c>
      <c r="I381" s="45"/>
      <c r="J381" s="76"/>
      <c r="K381" s="74" t="s">
        <v>43</v>
      </c>
      <c r="L381" s="63" t="s">
        <v>762</v>
      </c>
      <c r="M381" s="67">
        <v>43412</v>
      </c>
      <c r="N381" s="52" t="str">
        <f t="shared" ca="1" si="13"/>
        <v>42 Tahun 6 Bulan 14 hari</v>
      </c>
      <c r="O3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Row],[JABATAN]],tbl_refJabatan,2,FALSE),"yr","day")-CONVERT(DATEDIF(H381,tglAcuan,"y"),"yr","day"))),(NOW()+(CONVERT(VLOOKUP(Table1[[#This Row],[JABATAN]],tbl_refJabatan,2,FALSE),"yr","day")-CONVERT(DATEDIF(H381,NOW(),"y"),"yr","day")))),"Usia Salah"),"")</f>
        <v>51923.598911689813</v>
      </c>
      <c r="Q381" s="167" t="str">
        <f ca="1">IF(Table1[[#This Row],[TGL. PENSIUN (usia)]]&lt;&gt;0,TEXT(Table1[[#This Row],[TGL. PENSIUN (usia)]],"yyyy"),"")</f>
        <v>2042</v>
      </c>
      <c r="R381" s="166">
        <f ca="1">IF(AND(Table1[[#This Row],[TGL. PENSIUN (usia)]]&lt;&gt;"",Table1[[#This Row],[TGL. PENSIUN (usia)]]&lt;&gt;"USIA SALAH"),IF(tglAcuan&lt;&gt;0,(INT(CONVERT(VLOOKUP(Table1[[#This Row],[JABATAN]],tbl_refJabatan,2,FALSE),"yr","day")-CONVERT(DATEDIF(H381,tglAcuan,"y"),"yr","day"))),(INT(CONVERT(VLOOKUP(Table1[[#This Row],[JABATAN]],tbl_refJabatan,2,FALSE),"yr","day")-CONVERT(DATEDIF(H381,NOW(),"y"),"yr","day")))),"")</f>
        <v>6574</v>
      </c>
      <c r="S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Row],[JABATAN]],tbl_refJabatan,4,FALSE),"yr","day")-CONVERT(DATEDIF(H381,tglAcuan,"y"),"yr","day"))),(NOW()+(CONVERT(VLOOKUP(Table1[[#This Row],[JABATAN]],tbl_refJabatan,4,FALSE),"yr","day")-CONVERT(DATEDIF(H381,NOW(),"y"),"yr","day")))),"Usia Salah"),"")</f>
        <v>37313.598911689813</v>
      </c>
      <c r="T381" s="167" t="str">
        <f ca="1">IF(Table1[[#This Row],[TGL. PENSIUN ( usia )]]&lt;&gt;0,TEXT(Table1[[#This Row],[TGL. PENSIUN ( usia )]],"yyyy"),"")</f>
        <v>2002</v>
      </c>
      <c r="U381" s="166">
        <f ca="1">IF(AND(Table1[[#This Row],[TGL. PENSIUN (usia)]]&lt;&gt;"",Table1[[#This Row],[TGL. PENSIUN (usia)]]&lt;&gt;"USIA SALAH"),IF(tglAcuan&lt;&gt;0,(INT(CONVERT(VLOOKUP(Table1[[#This Row],[JABATAN]],tbl_refJabatan,4,FALSE),"yr","day")-CONVERT(DATEDIF(H381,tglAcuan,"y"),"yr","day"))),(INT(CONVERT(VLOOKUP(Table1[[#This Row],[JABATAN]],tbl_refJabatan,4,FALSE),"yr","day")-CONVERT(DATEDIF(H381,NOW(),"y"),"yr","day")))),"")</f>
        <v>-8036</v>
      </c>
      <c r="V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Row],[JABATAN]],tbl_refJabatan,6,FALSE),"yr","day")-CONVERT(DATEDIF(H381,tglAcuan,"y"),"yr","day"))),(NOW()+(CONVERT(VLOOKUP(Table1[[#This Row],[JABATAN]],tbl_refJabatan,6,FALSE),"yr","day")-CONVERT(DATEDIF(H381,NOW(),"y"),"yr","day")))),"Usia Salah"),"")</f>
        <v>30008.598911689813</v>
      </c>
      <c r="W381" s="167" t="str">
        <f ca="1">IF(Table1[[#This Row],[TGL.PENSIUN (usia)]]&lt;&gt;0,TEXT(Table1[[#This Row],[TGL.PENSIUN (usia)]],"yyyy"),"")</f>
        <v>1982</v>
      </c>
      <c r="X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Row],[JABATAN]],tbl_refJabatan,7,FALSE),"yr","day")-CONVERT(DATEDIF(M381,tglAcuan,"y"),"yr","day"))),(NOW()+(CONVERT(VLOOKUP(Table1[[#This Row],[JABATAN]],tbl_refJabatan,7,FALSE),"yr","day")-CONVERT(DATEDIF(M381,NOW(),"y"),"yr","day")))),"tgl SK salah"),"")</f>
        <v>65437.848911689813</v>
      </c>
      <c r="Y381" s="167" t="str">
        <f ca="1">IF(Table1[[#This Row],[TGL. PENSIUN (jabatan)]]&lt;&gt;0,TEXT(Table1[[#This Row],[TGL. PENSIUN (jabatan)]],"yyyy"),"")</f>
        <v>2079</v>
      </c>
      <c r="Z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Row],[JABATAN]],tbl_refJabatan,8,FALSE),"yr","day")-CONVERT(DATEDIF(H381,tglAcuan,"y"),"yr","day"))),(NOW()+(CONVERT(VLOOKUP(Table1[[#This Row],[JABATAN]],tbl_refJabatan,8,FALSE),"yr","day")-CONVERT(DATEDIF(H381,NOW(),"y"),"yr","day")))),"Usia Salah"),"")</f>
        <v>51923.598911689813</v>
      </c>
      <c r="AA381" s="167" t="str">
        <f ca="1">IF(Table1[[#This Row],[TGL.PENSIUN (usia )]]&lt;&gt;0,TEXT(Table1[[#This Row],[TGL.PENSIUN (usia )]],"yyyy"),"")</f>
        <v>2042</v>
      </c>
      <c r="AB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Row],[JABATAN]],tbl_refJabatan,9,FALSE),"yr","day")-CONVERT(DATEDIF(M381,tglAcuan,"y"),"yr","day"))),(NOW()+(CONVERT(VLOOKUP(Table1[[#This Row],[JABATAN]],tbl_refJabatan,9,FALSE),"yr","day")-CONVERT(DATEDIF(M381,NOW(),"y"),"yr","day")))),"tgl SK salah"),"")</f>
        <v>49001.598911689813</v>
      </c>
      <c r="AC381" s="167" t="str">
        <f ca="1">IF(Table1[[#This Row],[TGL. PENSIUN (jabatan )]]&lt;&gt;0,TEXT(Table1[[#This Row],[TGL. PENSIUN (jabatan )]],"yyyy"),"")</f>
        <v>2034</v>
      </c>
      <c r="AD3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2" spans="1:30" s="53" customFormat="1" ht="21.75" customHeight="1" x14ac:dyDescent="0.25">
      <c r="A382" s="43">
        <f t="shared" si="12"/>
        <v>377</v>
      </c>
      <c r="B382" s="44" t="s">
        <v>484</v>
      </c>
      <c r="C382" s="44" t="s">
        <v>747</v>
      </c>
      <c r="D382" s="45" t="s">
        <v>63</v>
      </c>
      <c r="E382" s="59" t="s">
        <v>763</v>
      </c>
      <c r="F382" s="43" t="s">
        <v>41</v>
      </c>
      <c r="G382" s="46" t="s">
        <v>42</v>
      </c>
      <c r="H382" s="67">
        <v>30554</v>
      </c>
      <c r="I382" s="45"/>
      <c r="J382" s="76"/>
      <c r="K382" s="74" t="s">
        <v>43</v>
      </c>
      <c r="L382" s="63" t="s">
        <v>764</v>
      </c>
      <c r="M382" s="67">
        <v>43412</v>
      </c>
      <c r="N382" s="52" t="str">
        <f t="shared" ca="1" si="13"/>
        <v>40 Tahun 6 Bulan 1 hari</v>
      </c>
      <c r="O3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Row],[JABATAN]],tbl_refJabatan,2,FALSE),"yr","day")-CONVERT(DATEDIF(H382,tglAcuan,"y"),"yr","day"))),(NOW()+(CONVERT(VLOOKUP(Table1[[#This Row],[JABATAN]],tbl_refJabatan,2,FALSE),"yr","day")-CONVERT(DATEDIF(H382,NOW(),"y"),"yr","day")))),"Usia Salah"),"")</f>
        <v>52654.098911689813</v>
      </c>
      <c r="Q382" s="167" t="str">
        <f ca="1">IF(Table1[[#This Row],[TGL. PENSIUN (usia)]]&lt;&gt;0,TEXT(Table1[[#This Row],[TGL. PENSIUN (usia)]],"yyyy"),"")</f>
        <v>2044</v>
      </c>
      <c r="R382" s="166">
        <f ca="1">IF(AND(Table1[[#This Row],[TGL. PENSIUN (usia)]]&lt;&gt;"",Table1[[#This Row],[TGL. PENSIUN (usia)]]&lt;&gt;"USIA SALAH"),IF(tglAcuan&lt;&gt;0,(INT(CONVERT(VLOOKUP(Table1[[#This Row],[JABATAN]],tbl_refJabatan,2,FALSE),"yr","day")-CONVERT(DATEDIF(H382,tglAcuan,"y"),"yr","day"))),(INT(CONVERT(VLOOKUP(Table1[[#This Row],[JABATAN]],tbl_refJabatan,2,FALSE),"yr","day")-CONVERT(DATEDIF(H382,NOW(),"y"),"yr","day")))),"")</f>
        <v>7305</v>
      </c>
      <c r="S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Row],[JABATAN]],tbl_refJabatan,4,FALSE),"yr","day")-CONVERT(DATEDIF(H382,tglAcuan,"y"),"yr","day"))),(NOW()+(CONVERT(VLOOKUP(Table1[[#This Row],[JABATAN]],tbl_refJabatan,4,FALSE),"yr","day")-CONVERT(DATEDIF(H382,NOW(),"y"),"yr","day")))),"Usia Salah"),"")</f>
        <v>38044.098911689813</v>
      </c>
      <c r="T382" s="167" t="str">
        <f ca="1">IF(Table1[[#This Row],[TGL. PENSIUN ( usia )]]&lt;&gt;0,TEXT(Table1[[#This Row],[TGL. PENSIUN ( usia )]],"yyyy"),"")</f>
        <v>2004</v>
      </c>
      <c r="U382" s="166">
        <f ca="1">IF(AND(Table1[[#This Row],[TGL. PENSIUN (usia)]]&lt;&gt;"",Table1[[#This Row],[TGL. PENSIUN (usia)]]&lt;&gt;"USIA SALAH"),IF(tglAcuan&lt;&gt;0,(INT(CONVERT(VLOOKUP(Table1[[#This Row],[JABATAN]],tbl_refJabatan,4,FALSE),"yr","day")-CONVERT(DATEDIF(H382,tglAcuan,"y"),"yr","day"))),(INT(CONVERT(VLOOKUP(Table1[[#This Row],[JABATAN]],tbl_refJabatan,4,FALSE),"yr","day")-CONVERT(DATEDIF(H382,NOW(),"y"),"yr","day")))),"")</f>
        <v>-7305</v>
      </c>
      <c r="V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Row],[JABATAN]],tbl_refJabatan,6,FALSE),"yr","day")-CONVERT(DATEDIF(H382,tglAcuan,"y"),"yr","day"))),(NOW()+(CONVERT(VLOOKUP(Table1[[#This Row],[JABATAN]],tbl_refJabatan,6,FALSE),"yr","day")-CONVERT(DATEDIF(H382,NOW(),"y"),"yr","day")))),"Usia Salah"),"")</f>
        <v>30739.098911689813</v>
      </c>
      <c r="W382" s="167" t="str">
        <f ca="1">IF(Table1[[#This Row],[TGL.PENSIUN (usia)]]&lt;&gt;0,TEXT(Table1[[#This Row],[TGL.PENSIUN (usia)]],"yyyy"),"")</f>
        <v>1984</v>
      </c>
      <c r="X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Row],[JABATAN]],tbl_refJabatan,7,FALSE),"yr","day")-CONVERT(DATEDIF(M382,tglAcuan,"y"),"yr","day"))),(NOW()+(CONVERT(VLOOKUP(Table1[[#This Row],[JABATAN]],tbl_refJabatan,7,FALSE),"yr","day")-CONVERT(DATEDIF(M382,NOW(),"y"),"yr","day")))),"tgl SK salah"),"")</f>
        <v>65437.848911689813</v>
      </c>
      <c r="Y382" s="167" t="str">
        <f ca="1">IF(Table1[[#This Row],[TGL. PENSIUN (jabatan)]]&lt;&gt;0,TEXT(Table1[[#This Row],[TGL. PENSIUN (jabatan)]],"yyyy"),"")</f>
        <v>2079</v>
      </c>
      <c r="Z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Row],[JABATAN]],tbl_refJabatan,8,FALSE),"yr","day")-CONVERT(DATEDIF(H382,tglAcuan,"y"),"yr","day"))),(NOW()+(CONVERT(VLOOKUP(Table1[[#This Row],[JABATAN]],tbl_refJabatan,8,FALSE),"yr","day")-CONVERT(DATEDIF(H382,NOW(),"y"),"yr","day")))),"Usia Salah"),"")</f>
        <v>52654.098911689813</v>
      </c>
      <c r="AA382" s="167" t="str">
        <f ca="1">IF(Table1[[#This Row],[TGL.PENSIUN (usia )]]&lt;&gt;0,TEXT(Table1[[#This Row],[TGL.PENSIUN (usia )]],"yyyy"),"")</f>
        <v>2044</v>
      </c>
      <c r="AB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Row],[JABATAN]],tbl_refJabatan,9,FALSE),"yr","day")-CONVERT(DATEDIF(M382,tglAcuan,"y"),"yr","day"))),(NOW()+(CONVERT(VLOOKUP(Table1[[#This Row],[JABATAN]],tbl_refJabatan,9,FALSE),"yr","day")-CONVERT(DATEDIF(M382,NOW(),"y"),"yr","day")))),"tgl SK salah"),"")</f>
        <v>49001.598911689813</v>
      </c>
      <c r="AC382" s="167" t="str">
        <f ca="1">IF(Table1[[#This Row],[TGL. PENSIUN (jabatan )]]&lt;&gt;0,TEXT(Table1[[#This Row],[TGL. PENSIUN (jabatan )]],"yyyy"),"")</f>
        <v>2034</v>
      </c>
      <c r="AD3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3" spans="1:30" s="53" customFormat="1" ht="21.75" customHeight="1" x14ac:dyDescent="0.25">
      <c r="A383" s="43">
        <f t="shared" si="12"/>
        <v>378</v>
      </c>
      <c r="B383" s="44" t="s">
        <v>484</v>
      </c>
      <c r="C383" s="44" t="s">
        <v>747</v>
      </c>
      <c r="D383" s="45" t="s">
        <v>63</v>
      </c>
      <c r="E383" s="59" t="s">
        <v>765</v>
      </c>
      <c r="F383" s="43" t="s">
        <v>41</v>
      </c>
      <c r="G383" s="46" t="s">
        <v>42</v>
      </c>
      <c r="H383" s="67">
        <v>26292</v>
      </c>
      <c r="I383" s="45"/>
      <c r="J383" s="76"/>
      <c r="K383" s="74" t="s">
        <v>43</v>
      </c>
      <c r="L383" s="63" t="s">
        <v>766</v>
      </c>
      <c r="M383" s="67">
        <v>43412</v>
      </c>
      <c r="N383" s="52" t="str">
        <f t="shared" ca="1" si="13"/>
        <v>52 Tahun 2 Bulan 2 hari</v>
      </c>
      <c r="O3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Row],[JABATAN]],tbl_refJabatan,2,FALSE),"yr","day")-CONVERT(DATEDIF(H383,tglAcuan,"y"),"yr","day"))),(NOW()+(CONVERT(VLOOKUP(Table1[[#This Row],[JABATAN]],tbl_refJabatan,2,FALSE),"yr","day")-CONVERT(DATEDIF(H383,NOW(),"y"),"yr","day")))),"Usia Salah"),"")</f>
        <v>48271.098911689813</v>
      </c>
      <c r="Q383" s="167" t="str">
        <f ca="1">IF(Table1[[#This Row],[TGL. PENSIUN (usia)]]&lt;&gt;0,TEXT(Table1[[#This Row],[TGL. PENSIUN (usia)]],"yyyy"),"")</f>
        <v>2032</v>
      </c>
      <c r="R383" s="166">
        <f ca="1">IF(AND(Table1[[#This Row],[TGL. PENSIUN (usia)]]&lt;&gt;"",Table1[[#This Row],[TGL. PENSIUN (usia)]]&lt;&gt;"USIA SALAH"),IF(tglAcuan&lt;&gt;0,(INT(CONVERT(VLOOKUP(Table1[[#This Row],[JABATAN]],tbl_refJabatan,2,FALSE),"yr","day")-CONVERT(DATEDIF(H383,tglAcuan,"y"),"yr","day"))),(INT(CONVERT(VLOOKUP(Table1[[#This Row],[JABATAN]],tbl_refJabatan,2,FALSE),"yr","day")-CONVERT(DATEDIF(H383,NOW(),"y"),"yr","day")))),"")</f>
        <v>2922</v>
      </c>
      <c r="S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Row],[JABATAN]],tbl_refJabatan,4,FALSE),"yr","day")-CONVERT(DATEDIF(H383,tglAcuan,"y"),"yr","day"))),(NOW()+(CONVERT(VLOOKUP(Table1[[#This Row],[JABATAN]],tbl_refJabatan,4,FALSE),"yr","day")-CONVERT(DATEDIF(H383,NOW(),"y"),"yr","day")))),"Usia Salah"),"")</f>
        <v>33661.098911689813</v>
      </c>
      <c r="T383" s="167" t="str">
        <f ca="1">IF(Table1[[#This Row],[TGL. PENSIUN ( usia )]]&lt;&gt;0,TEXT(Table1[[#This Row],[TGL. PENSIUN ( usia )]],"yyyy"),"")</f>
        <v>1992</v>
      </c>
      <c r="U383" s="166">
        <f ca="1">IF(AND(Table1[[#This Row],[TGL. PENSIUN (usia)]]&lt;&gt;"",Table1[[#This Row],[TGL. PENSIUN (usia)]]&lt;&gt;"USIA SALAH"),IF(tglAcuan&lt;&gt;0,(INT(CONVERT(VLOOKUP(Table1[[#This Row],[JABATAN]],tbl_refJabatan,4,FALSE),"yr","day")-CONVERT(DATEDIF(H383,tglAcuan,"y"),"yr","day"))),(INT(CONVERT(VLOOKUP(Table1[[#This Row],[JABATAN]],tbl_refJabatan,4,FALSE),"yr","day")-CONVERT(DATEDIF(H383,NOW(),"y"),"yr","day")))),"")</f>
        <v>-11688</v>
      </c>
      <c r="V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Row],[JABATAN]],tbl_refJabatan,6,FALSE),"yr","day")-CONVERT(DATEDIF(H383,tglAcuan,"y"),"yr","day"))),(NOW()+(CONVERT(VLOOKUP(Table1[[#This Row],[JABATAN]],tbl_refJabatan,6,FALSE),"yr","day")-CONVERT(DATEDIF(H383,NOW(),"y"),"yr","day")))),"Usia Salah"),"")</f>
        <v>26356.098911689813</v>
      </c>
      <c r="W383" s="167" t="str">
        <f ca="1">IF(Table1[[#This Row],[TGL.PENSIUN (usia)]]&lt;&gt;0,TEXT(Table1[[#This Row],[TGL.PENSIUN (usia)]],"yyyy"),"")</f>
        <v>1972</v>
      </c>
      <c r="X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Row],[JABATAN]],tbl_refJabatan,7,FALSE),"yr","day")-CONVERT(DATEDIF(M383,tglAcuan,"y"),"yr","day"))),(NOW()+(CONVERT(VLOOKUP(Table1[[#This Row],[JABATAN]],tbl_refJabatan,7,FALSE),"yr","day")-CONVERT(DATEDIF(M383,NOW(),"y"),"yr","day")))),"tgl SK salah"),"")</f>
        <v>65437.848911689813</v>
      </c>
      <c r="Y383" s="167" t="str">
        <f ca="1">IF(Table1[[#This Row],[TGL. PENSIUN (jabatan)]]&lt;&gt;0,TEXT(Table1[[#This Row],[TGL. PENSIUN (jabatan)]],"yyyy"),"")</f>
        <v>2079</v>
      </c>
      <c r="Z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Row],[JABATAN]],tbl_refJabatan,8,FALSE),"yr","day")-CONVERT(DATEDIF(H383,tglAcuan,"y"),"yr","day"))),(NOW()+(CONVERT(VLOOKUP(Table1[[#This Row],[JABATAN]],tbl_refJabatan,8,FALSE),"yr","day")-CONVERT(DATEDIF(H383,NOW(),"y"),"yr","day")))),"Usia Salah"),"")</f>
        <v>48271.098911689813</v>
      </c>
      <c r="AA383" s="167" t="str">
        <f ca="1">IF(Table1[[#This Row],[TGL.PENSIUN (usia )]]&lt;&gt;0,TEXT(Table1[[#This Row],[TGL.PENSIUN (usia )]],"yyyy"),"")</f>
        <v>2032</v>
      </c>
      <c r="AB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Row],[JABATAN]],tbl_refJabatan,9,FALSE),"yr","day")-CONVERT(DATEDIF(M383,tglAcuan,"y"),"yr","day"))),(NOW()+(CONVERT(VLOOKUP(Table1[[#This Row],[JABATAN]],tbl_refJabatan,9,FALSE),"yr","day")-CONVERT(DATEDIF(M383,NOW(),"y"),"yr","day")))),"tgl SK salah"),"")</f>
        <v>49001.598911689813</v>
      </c>
      <c r="AC383" s="167" t="str">
        <f ca="1">IF(Table1[[#This Row],[TGL. PENSIUN (jabatan )]]&lt;&gt;0,TEXT(Table1[[#This Row],[TGL. PENSIUN (jabatan )]],"yyyy"),"")</f>
        <v>2034</v>
      </c>
      <c r="AD3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4" spans="1:30" s="53" customFormat="1" ht="21.75" customHeight="1" x14ac:dyDescent="0.25">
      <c r="A384" s="43">
        <f t="shared" si="12"/>
        <v>379</v>
      </c>
      <c r="B384" s="44" t="s">
        <v>484</v>
      </c>
      <c r="C384" s="44" t="s">
        <v>747</v>
      </c>
      <c r="D384" s="45" t="s">
        <v>63</v>
      </c>
      <c r="E384" s="59" t="s">
        <v>70</v>
      </c>
      <c r="F384" s="43" t="s">
        <v>41</v>
      </c>
      <c r="G384" s="46" t="s">
        <v>42</v>
      </c>
      <c r="H384" s="67">
        <v>28666</v>
      </c>
      <c r="I384" s="45"/>
      <c r="J384" s="76"/>
      <c r="K384" s="74" t="s">
        <v>93</v>
      </c>
      <c r="L384" s="63" t="s">
        <v>767</v>
      </c>
      <c r="M384" s="67">
        <v>43412</v>
      </c>
      <c r="N384" s="52" t="str">
        <f t="shared" ca="1" si="13"/>
        <v>45 Tahun 8 Bulan 2 hari</v>
      </c>
      <c r="O3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Row],[JABATAN]],tbl_refJabatan,2,FALSE),"yr","day")-CONVERT(DATEDIF(H384,tglAcuan,"y"),"yr","day"))),(NOW()+(CONVERT(VLOOKUP(Table1[[#This Row],[JABATAN]],tbl_refJabatan,2,FALSE),"yr","day")-CONVERT(DATEDIF(H384,NOW(),"y"),"yr","day")))),"Usia Salah"),"")</f>
        <v>50827.848911689813</v>
      </c>
      <c r="Q384" s="167" t="str">
        <f ca="1">IF(Table1[[#This Row],[TGL. PENSIUN (usia)]]&lt;&gt;0,TEXT(Table1[[#This Row],[TGL. PENSIUN (usia)]],"yyyy"),"")</f>
        <v>2039</v>
      </c>
      <c r="R384" s="166">
        <f ca="1">IF(AND(Table1[[#This Row],[TGL. PENSIUN (usia)]]&lt;&gt;"",Table1[[#This Row],[TGL. PENSIUN (usia)]]&lt;&gt;"USIA SALAH"),IF(tglAcuan&lt;&gt;0,(INT(CONVERT(VLOOKUP(Table1[[#This Row],[JABATAN]],tbl_refJabatan,2,FALSE),"yr","day")-CONVERT(DATEDIF(H384,tglAcuan,"y"),"yr","day"))),(INT(CONVERT(VLOOKUP(Table1[[#This Row],[JABATAN]],tbl_refJabatan,2,FALSE),"yr","day")-CONVERT(DATEDIF(H384,NOW(),"y"),"yr","day")))),"")</f>
        <v>5478</v>
      </c>
      <c r="S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Row],[JABATAN]],tbl_refJabatan,4,FALSE),"yr","day")-CONVERT(DATEDIF(H384,tglAcuan,"y"),"yr","day"))),(NOW()+(CONVERT(VLOOKUP(Table1[[#This Row],[JABATAN]],tbl_refJabatan,4,FALSE),"yr","day")-CONVERT(DATEDIF(H384,NOW(),"y"),"yr","day")))),"Usia Salah"),"")</f>
        <v>36217.848911689813</v>
      </c>
      <c r="T384" s="167" t="str">
        <f ca="1">IF(Table1[[#This Row],[TGL. PENSIUN ( usia )]]&lt;&gt;0,TEXT(Table1[[#This Row],[TGL. PENSIUN ( usia )]],"yyyy"),"")</f>
        <v>1999</v>
      </c>
      <c r="U384" s="166">
        <f ca="1">IF(AND(Table1[[#This Row],[TGL. PENSIUN (usia)]]&lt;&gt;"",Table1[[#This Row],[TGL. PENSIUN (usia)]]&lt;&gt;"USIA SALAH"),IF(tglAcuan&lt;&gt;0,(INT(CONVERT(VLOOKUP(Table1[[#This Row],[JABATAN]],tbl_refJabatan,4,FALSE),"yr","day")-CONVERT(DATEDIF(H384,tglAcuan,"y"),"yr","day"))),(INT(CONVERT(VLOOKUP(Table1[[#This Row],[JABATAN]],tbl_refJabatan,4,FALSE),"yr","day")-CONVERT(DATEDIF(H384,NOW(),"y"),"yr","day")))),"")</f>
        <v>-9132</v>
      </c>
      <c r="V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Row],[JABATAN]],tbl_refJabatan,6,FALSE),"yr","day")-CONVERT(DATEDIF(H384,tglAcuan,"y"),"yr","day"))),(NOW()+(CONVERT(VLOOKUP(Table1[[#This Row],[JABATAN]],tbl_refJabatan,6,FALSE),"yr","day")-CONVERT(DATEDIF(H384,NOW(),"y"),"yr","day")))),"Usia Salah"),"")</f>
        <v>28912.848911689813</v>
      </c>
      <c r="W384" s="167" t="str">
        <f ca="1">IF(Table1[[#This Row],[TGL.PENSIUN (usia)]]&lt;&gt;0,TEXT(Table1[[#This Row],[TGL.PENSIUN (usia)]],"yyyy"),"")</f>
        <v>1979</v>
      </c>
      <c r="X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Row],[JABATAN]],tbl_refJabatan,7,FALSE),"yr","day")-CONVERT(DATEDIF(M384,tglAcuan,"y"),"yr","day"))),(NOW()+(CONVERT(VLOOKUP(Table1[[#This Row],[JABATAN]],tbl_refJabatan,7,FALSE),"yr","day")-CONVERT(DATEDIF(M384,NOW(),"y"),"yr","day")))),"tgl SK salah"),"")</f>
        <v>65437.848911689813</v>
      </c>
      <c r="Y384" s="167" t="str">
        <f ca="1">IF(Table1[[#This Row],[TGL. PENSIUN (jabatan)]]&lt;&gt;0,TEXT(Table1[[#This Row],[TGL. PENSIUN (jabatan)]],"yyyy"),"")</f>
        <v>2079</v>
      </c>
      <c r="Z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Row],[JABATAN]],tbl_refJabatan,8,FALSE),"yr","day")-CONVERT(DATEDIF(H384,tglAcuan,"y"),"yr","day"))),(NOW()+(CONVERT(VLOOKUP(Table1[[#This Row],[JABATAN]],tbl_refJabatan,8,FALSE),"yr","day")-CONVERT(DATEDIF(H384,NOW(),"y"),"yr","day")))),"Usia Salah"),"")</f>
        <v>50827.848911689813</v>
      </c>
      <c r="AA384" s="167" t="str">
        <f ca="1">IF(Table1[[#This Row],[TGL.PENSIUN (usia )]]&lt;&gt;0,TEXT(Table1[[#This Row],[TGL.PENSIUN (usia )]],"yyyy"),"")</f>
        <v>2039</v>
      </c>
      <c r="AB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Row],[JABATAN]],tbl_refJabatan,9,FALSE),"yr","day")-CONVERT(DATEDIF(M384,tglAcuan,"y"),"yr","day"))),(NOW()+(CONVERT(VLOOKUP(Table1[[#This Row],[JABATAN]],tbl_refJabatan,9,FALSE),"yr","day")-CONVERT(DATEDIF(M384,NOW(),"y"),"yr","day")))),"tgl SK salah"),"")</f>
        <v>49001.598911689813</v>
      </c>
      <c r="AC384" s="167" t="str">
        <f ca="1">IF(Table1[[#This Row],[TGL. PENSIUN (jabatan )]]&lt;&gt;0,TEXT(Table1[[#This Row],[TGL. PENSIUN (jabatan )]],"yyyy"),"")</f>
        <v>2034</v>
      </c>
      <c r="AD3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5" spans="1:30" s="53" customFormat="1" ht="21.75" customHeight="1" x14ac:dyDescent="0.25">
      <c r="A385" s="43">
        <f t="shared" si="12"/>
        <v>380</v>
      </c>
      <c r="B385" s="44" t="s">
        <v>484</v>
      </c>
      <c r="C385" s="44" t="s">
        <v>747</v>
      </c>
      <c r="D385" s="45" t="s">
        <v>63</v>
      </c>
      <c r="E385" s="59" t="s">
        <v>768</v>
      </c>
      <c r="F385" s="43" t="s">
        <v>41</v>
      </c>
      <c r="G385" s="46" t="s">
        <v>42</v>
      </c>
      <c r="H385" s="67">
        <v>33741</v>
      </c>
      <c r="I385" s="45"/>
      <c r="J385" s="76"/>
      <c r="K385" s="74" t="s">
        <v>43</v>
      </c>
      <c r="L385" s="63" t="s">
        <v>769</v>
      </c>
      <c r="M385" s="67">
        <v>43412</v>
      </c>
      <c r="N385" s="52" t="str">
        <f t="shared" ca="1" si="13"/>
        <v>31 Tahun 9 Bulan 10 hari</v>
      </c>
      <c r="O3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Row],[JABATAN]],tbl_refJabatan,2,FALSE),"yr","day")-CONVERT(DATEDIF(H385,tglAcuan,"y"),"yr","day"))),(NOW()+(CONVERT(VLOOKUP(Table1[[#This Row],[JABATAN]],tbl_refJabatan,2,FALSE),"yr","day")-CONVERT(DATEDIF(H385,NOW(),"y"),"yr","day")))),"Usia Salah"),"")</f>
        <v>55941.348911689813</v>
      </c>
      <c r="Q385" s="167" t="str">
        <f ca="1">IF(Table1[[#This Row],[TGL. PENSIUN (usia)]]&lt;&gt;0,TEXT(Table1[[#This Row],[TGL. PENSIUN (usia)]],"yyyy"),"")</f>
        <v>2053</v>
      </c>
      <c r="R385" s="166">
        <f ca="1">IF(AND(Table1[[#This Row],[TGL. PENSIUN (usia)]]&lt;&gt;"",Table1[[#This Row],[TGL. PENSIUN (usia)]]&lt;&gt;"USIA SALAH"),IF(tglAcuan&lt;&gt;0,(INT(CONVERT(VLOOKUP(Table1[[#This Row],[JABATAN]],tbl_refJabatan,2,FALSE),"yr","day")-CONVERT(DATEDIF(H385,tglAcuan,"y"),"yr","day"))),(INT(CONVERT(VLOOKUP(Table1[[#This Row],[JABATAN]],tbl_refJabatan,2,FALSE),"yr","day")-CONVERT(DATEDIF(H385,NOW(),"y"),"yr","day")))),"")</f>
        <v>10592</v>
      </c>
      <c r="S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Row],[JABATAN]],tbl_refJabatan,4,FALSE),"yr","day")-CONVERT(DATEDIF(H385,tglAcuan,"y"),"yr","day"))),(NOW()+(CONVERT(VLOOKUP(Table1[[#This Row],[JABATAN]],tbl_refJabatan,4,FALSE),"yr","day")-CONVERT(DATEDIF(H385,NOW(),"y"),"yr","day")))),"Usia Salah"),"")</f>
        <v>41331.348911689813</v>
      </c>
      <c r="T385" s="167" t="str">
        <f ca="1">IF(Table1[[#This Row],[TGL. PENSIUN ( usia )]]&lt;&gt;0,TEXT(Table1[[#This Row],[TGL. PENSIUN ( usia )]],"yyyy"),"")</f>
        <v>2013</v>
      </c>
      <c r="U385" s="166">
        <f ca="1">IF(AND(Table1[[#This Row],[TGL. PENSIUN (usia)]]&lt;&gt;"",Table1[[#This Row],[TGL. PENSIUN (usia)]]&lt;&gt;"USIA SALAH"),IF(tglAcuan&lt;&gt;0,(INT(CONVERT(VLOOKUP(Table1[[#This Row],[JABATAN]],tbl_refJabatan,4,FALSE),"yr","day")-CONVERT(DATEDIF(H385,tglAcuan,"y"),"yr","day"))),(INT(CONVERT(VLOOKUP(Table1[[#This Row],[JABATAN]],tbl_refJabatan,4,FALSE),"yr","day")-CONVERT(DATEDIF(H385,NOW(),"y"),"yr","day")))),"")</f>
        <v>-4018</v>
      </c>
      <c r="V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Row],[JABATAN]],tbl_refJabatan,6,FALSE),"yr","day")-CONVERT(DATEDIF(H385,tglAcuan,"y"),"yr","day"))),(NOW()+(CONVERT(VLOOKUP(Table1[[#This Row],[JABATAN]],tbl_refJabatan,6,FALSE),"yr","day")-CONVERT(DATEDIF(H385,NOW(),"y"),"yr","day")))),"Usia Salah"),"")</f>
        <v>34026.348911689813</v>
      </c>
      <c r="W385" s="167" t="str">
        <f ca="1">IF(Table1[[#This Row],[TGL.PENSIUN (usia)]]&lt;&gt;0,TEXT(Table1[[#This Row],[TGL.PENSIUN (usia)]],"yyyy"),"")</f>
        <v>1993</v>
      </c>
      <c r="X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Row],[JABATAN]],tbl_refJabatan,7,FALSE),"yr","day")-CONVERT(DATEDIF(M385,tglAcuan,"y"),"yr","day"))),(NOW()+(CONVERT(VLOOKUP(Table1[[#This Row],[JABATAN]],tbl_refJabatan,7,FALSE),"yr","day")-CONVERT(DATEDIF(M385,NOW(),"y"),"yr","day")))),"tgl SK salah"),"")</f>
        <v>65437.848911689813</v>
      </c>
      <c r="Y385" s="167" t="str">
        <f ca="1">IF(Table1[[#This Row],[TGL. PENSIUN (jabatan)]]&lt;&gt;0,TEXT(Table1[[#This Row],[TGL. PENSIUN (jabatan)]],"yyyy"),"")</f>
        <v>2079</v>
      </c>
      <c r="Z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Row],[JABATAN]],tbl_refJabatan,8,FALSE),"yr","day")-CONVERT(DATEDIF(H385,tglAcuan,"y"),"yr","day"))),(NOW()+(CONVERT(VLOOKUP(Table1[[#This Row],[JABATAN]],tbl_refJabatan,8,FALSE),"yr","day")-CONVERT(DATEDIF(H385,NOW(),"y"),"yr","day")))),"Usia Salah"),"")</f>
        <v>55941.348911689813</v>
      </c>
      <c r="AA385" s="167" t="str">
        <f ca="1">IF(Table1[[#This Row],[TGL.PENSIUN (usia )]]&lt;&gt;0,TEXT(Table1[[#This Row],[TGL.PENSIUN (usia )]],"yyyy"),"")</f>
        <v>2053</v>
      </c>
      <c r="AB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Row],[JABATAN]],tbl_refJabatan,9,FALSE),"yr","day")-CONVERT(DATEDIF(M385,tglAcuan,"y"),"yr","day"))),(NOW()+(CONVERT(VLOOKUP(Table1[[#This Row],[JABATAN]],tbl_refJabatan,9,FALSE),"yr","day")-CONVERT(DATEDIF(M385,NOW(),"y"),"yr","day")))),"tgl SK salah"),"")</f>
        <v>49001.598911689813</v>
      </c>
      <c r="AC385" s="167" t="str">
        <f ca="1">IF(Table1[[#This Row],[TGL. PENSIUN (jabatan )]]&lt;&gt;0,TEXT(Table1[[#This Row],[TGL. PENSIUN (jabatan )]],"yyyy"),"")</f>
        <v>2034</v>
      </c>
      <c r="AD3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6" spans="1:30" s="53" customFormat="1" ht="21.75" customHeight="1" x14ac:dyDescent="0.25">
      <c r="A386" s="43">
        <f t="shared" si="12"/>
        <v>381</v>
      </c>
      <c r="B386" s="44" t="s">
        <v>484</v>
      </c>
      <c r="C386" s="44" t="s">
        <v>747</v>
      </c>
      <c r="D386" s="45" t="s">
        <v>63</v>
      </c>
      <c r="E386" s="59" t="s">
        <v>617</v>
      </c>
      <c r="F386" s="43" t="s">
        <v>41</v>
      </c>
      <c r="G386" s="46" t="s">
        <v>42</v>
      </c>
      <c r="H386" s="67">
        <v>30037</v>
      </c>
      <c r="I386" s="45"/>
      <c r="J386" s="76"/>
      <c r="K386" s="74" t="s">
        <v>43</v>
      </c>
      <c r="L386" s="63" t="s">
        <v>770</v>
      </c>
      <c r="M386" s="67">
        <v>43412</v>
      </c>
      <c r="N386" s="52" t="str">
        <f t="shared" ca="1" si="13"/>
        <v>41 Tahun 11 Bulan 0 hari</v>
      </c>
      <c r="O3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19 Hari </v>
      </c>
      <c r="P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Row],[JABATAN]],tbl_refJabatan,2,FALSE),"yr","day")-CONVERT(DATEDIF(H386,tglAcuan,"y"),"yr","day"))),(NOW()+(CONVERT(VLOOKUP(Table1[[#This Row],[JABATAN]],tbl_refJabatan,2,FALSE),"yr","day")-CONVERT(DATEDIF(H386,NOW(),"y"),"yr","day")))),"Usia Salah"),"")</f>
        <v>52288.848911689813</v>
      </c>
      <c r="Q386" s="167" t="str">
        <f ca="1">IF(Table1[[#This Row],[TGL. PENSIUN (usia)]]&lt;&gt;0,TEXT(Table1[[#This Row],[TGL. PENSIUN (usia)]],"yyyy"),"")</f>
        <v>2043</v>
      </c>
      <c r="R386" s="166">
        <f ca="1">IF(AND(Table1[[#This Row],[TGL. PENSIUN (usia)]]&lt;&gt;"",Table1[[#This Row],[TGL. PENSIUN (usia)]]&lt;&gt;"USIA SALAH"),IF(tglAcuan&lt;&gt;0,(INT(CONVERT(VLOOKUP(Table1[[#This Row],[JABATAN]],tbl_refJabatan,2,FALSE),"yr","day")-CONVERT(DATEDIF(H386,tglAcuan,"y"),"yr","day"))),(INT(CONVERT(VLOOKUP(Table1[[#This Row],[JABATAN]],tbl_refJabatan,2,FALSE),"yr","day")-CONVERT(DATEDIF(H386,NOW(),"y"),"yr","day")))),"")</f>
        <v>6939</v>
      </c>
      <c r="S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Row],[JABATAN]],tbl_refJabatan,4,FALSE),"yr","day")-CONVERT(DATEDIF(H386,tglAcuan,"y"),"yr","day"))),(NOW()+(CONVERT(VLOOKUP(Table1[[#This Row],[JABATAN]],tbl_refJabatan,4,FALSE),"yr","day")-CONVERT(DATEDIF(H386,NOW(),"y"),"yr","day")))),"Usia Salah"),"")</f>
        <v>37678.848911689813</v>
      </c>
      <c r="T386" s="167" t="str">
        <f ca="1">IF(Table1[[#This Row],[TGL. PENSIUN ( usia )]]&lt;&gt;0,TEXT(Table1[[#This Row],[TGL. PENSIUN ( usia )]],"yyyy"),"")</f>
        <v>2003</v>
      </c>
      <c r="U386" s="166">
        <f ca="1">IF(AND(Table1[[#This Row],[TGL. PENSIUN (usia)]]&lt;&gt;"",Table1[[#This Row],[TGL. PENSIUN (usia)]]&lt;&gt;"USIA SALAH"),IF(tglAcuan&lt;&gt;0,(INT(CONVERT(VLOOKUP(Table1[[#This Row],[JABATAN]],tbl_refJabatan,4,FALSE),"yr","day")-CONVERT(DATEDIF(H386,tglAcuan,"y"),"yr","day"))),(INT(CONVERT(VLOOKUP(Table1[[#This Row],[JABATAN]],tbl_refJabatan,4,FALSE),"yr","day")-CONVERT(DATEDIF(H386,NOW(),"y"),"yr","day")))),"")</f>
        <v>-7671</v>
      </c>
      <c r="V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Row],[JABATAN]],tbl_refJabatan,6,FALSE),"yr","day")-CONVERT(DATEDIF(H386,tglAcuan,"y"),"yr","day"))),(NOW()+(CONVERT(VLOOKUP(Table1[[#This Row],[JABATAN]],tbl_refJabatan,6,FALSE),"yr","day")-CONVERT(DATEDIF(H386,NOW(),"y"),"yr","day")))),"Usia Salah"),"")</f>
        <v>30373.848911689813</v>
      </c>
      <c r="W386" s="167" t="str">
        <f ca="1">IF(Table1[[#This Row],[TGL.PENSIUN (usia)]]&lt;&gt;0,TEXT(Table1[[#This Row],[TGL.PENSIUN (usia)]],"yyyy"),"")</f>
        <v>1983</v>
      </c>
      <c r="X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Row],[JABATAN]],tbl_refJabatan,7,FALSE),"yr","day")-CONVERT(DATEDIF(M386,tglAcuan,"y"),"yr","day"))),(NOW()+(CONVERT(VLOOKUP(Table1[[#This Row],[JABATAN]],tbl_refJabatan,7,FALSE),"yr","day")-CONVERT(DATEDIF(M386,NOW(),"y"),"yr","day")))),"tgl SK salah"),"")</f>
        <v>65437.848911689813</v>
      </c>
      <c r="Y386" s="167" t="str">
        <f ca="1">IF(Table1[[#This Row],[TGL. PENSIUN (jabatan)]]&lt;&gt;0,TEXT(Table1[[#This Row],[TGL. PENSIUN (jabatan)]],"yyyy"),"")</f>
        <v>2079</v>
      </c>
      <c r="Z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Row],[JABATAN]],tbl_refJabatan,8,FALSE),"yr","day")-CONVERT(DATEDIF(H386,tglAcuan,"y"),"yr","day"))),(NOW()+(CONVERT(VLOOKUP(Table1[[#This Row],[JABATAN]],tbl_refJabatan,8,FALSE),"yr","day")-CONVERT(DATEDIF(H386,NOW(),"y"),"yr","day")))),"Usia Salah"),"")</f>
        <v>52288.848911689813</v>
      </c>
      <c r="AA386" s="167" t="str">
        <f ca="1">IF(Table1[[#This Row],[TGL.PENSIUN (usia )]]&lt;&gt;0,TEXT(Table1[[#This Row],[TGL.PENSIUN (usia )]],"yyyy"),"")</f>
        <v>2043</v>
      </c>
      <c r="AB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Row],[JABATAN]],tbl_refJabatan,9,FALSE),"yr","day")-CONVERT(DATEDIF(M386,tglAcuan,"y"),"yr","day"))),(NOW()+(CONVERT(VLOOKUP(Table1[[#This Row],[JABATAN]],tbl_refJabatan,9,FALSE),"yr","day")-CONVERT(DATEDIF(M386,NOW(),"y"),"yr","day")))),"tgl SK salah"),"")</f>
        <v>49001.598911689813</v>
      </c>
      <c r="AC386" s="167" t="str">
        <f ca="1">IF(Table1[[#This Row],[TGL. PENSIUN (jabatan )]]&lt;&gt;0,TEXT(Table1[[#This Row],[TGL. PENSIUN (jabatan )]],"yyyy"),"")</f>
        <v>2034</v>
      </c>
      <c r="AD3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7" spans="1:30" s="88" customFormat="1" ht="21.75" customHeight="1" x14ac:dyDescent="0.25">
      <c r="A387" s="43">
        <f t="shared" si="12"/>
        <v>382</v>
      </c>
      <c r="B387" s="44" t="s">
        <v>484</v>
      </c>
      <c r="C387" s="44" t="s">
        <v>771</v>
      </c>
      <c r="D387" s="45" t="s">
        <v>39</v>
      </c>
      <c r="E387" s="59" t="s">
        <v>772</v>
      </c>
      <c r="F387" s="43" t="s">
        <v>41</v>
      </c>
      <c r="G387" s="46" t="s">
        <v>42</v>
      </c>
      <c r="H387" s="47">
        <v>24244</v>
      </c>
      <c r="I387" s="45"/>
      <c r="J387" s="76"/>
      <c r="K387" s="74" t="s">
        <v>56</v>
      </c>
      <c r="L387" s="63" t="s">
        <v>773</v>
      </c>
      <c r="M387" s="80">
        <v>43812</v>
      </c>
      <c r="N387" s="52" t="str">
        <f t="shared" ca="1" si="13"/>
        <v>57 Tahun 9 Bulan 10 hari</v>
      </c>
      <c r="O3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Row],[JABATAN]],tbl_refJabatan,2,FALSE),"yr","day")-CONVERT(DATEDIF(H387,tglAcuan,"y"),"yr","day"))),(NOW()+(CONVERT(VLOOKUP(Table1[[#This Row],[JABATAN]],tbl_refJabatan,2,FALSE),"yr","day")-CONVERT(DATEDIF(H387,NOW(),"y"),"yr","day")))),"Usia Salah"),"")</f>
        <v>24529.848911689813</v>
      </c>
      <c r="Q387" s="167" t="str">
        <f ca="1">IF(Table1[[#This Row],[TGL. PENSIUN (usia)]]&lt;&gt;0,TEXT(Table1[[#This Row],[TGL. PENSIUN (usia)]],"yyyy"),"")</f>
        <v>1967</v>
      </c>
      <c r="R387" s="166">
        <f ca="1">IF(AND(Table1[[#This Row],[TGL. PENSIUN (usia)]]&lt;&gt;"",Table1[[#This Row],[TGL. PENSIUN (usia)]]&lt;&gt;"USIA SALAH"),IF(tglAcuan&lt;&gt;0,(INT(CONVERT(VLOOKUP(Table1[[#This Row],[JABATAN]],tbl_refJabatan,2,FALSE),"yr","day")-CONVERT(DATEDIF(H387,tglAcuan,"y"),"yr","day"))),(INT(CONVERT(VLOOKUP(Table1[[#This Row],[JABATAN]],tbl_refJabatan,2,FALSE),"yr","day")-CONVERT(DATEDIF(H387,NOW(),"y"),"yr","day")))),"")</f>
        <v>-20820</v>
      </c>
      <c r="S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Row],[JABATAN]],tbl_refJabatan,4,FALSE),"yr","day")-CONVERT(DATEDIF(H387,tglAcuan,"y"),"yr","day"))),(NOW()+(CONVERT(VLOOKUP(Table1[[#This Row],[JABATAN]],tbl_refJabatan,4,FALSE),"yr","day")-CONVERT(DATEDIF(H387,NOW(),"y"),"yr","day")))),"Usia Salah"),"")</f>
        <v>24529.848911689813</v>
      </c>
      <c r="T387" s="167" t="str">
        <f ca="1">IF(Table1[[#This Row],[TGL. PENSIUN ( usia )]]&lt;&gt;0,TEXT(Table1[[#This Row],[TGL. PENSIUN ( usia )]],"yyyy"),"")</f>
        <v>1967</v>
      </c>
      <c r="U387" s="166">
        <f ca="1">IF(AND(Table1[[#This Row],[TGL. PENSIUN (usia)]]&lt;&gt;"",Table1[[#This Row],[TGL. PENSIUN (usia)]]&lt;&gt;"USIA SALAH"),IF(tglAcuan&lt;&gt;0,(INT(CONVERT(VLOOKUP(Table1[[#This Row],[JABATAN]],tbl_refJabatan,4,FALSE),"yr","day")-CONVERT(DATEDIF(H387,tglAcuan,"y"),"yr","day"))),(INT(CONVERT(VLOOKUP(Table1[[#This Row],[JABATAN]],tbl_refJabatan,4,FALSE),"yr","day")-CONVERT(DATEDIF(H387,NOW(),"y"),"yr","day")))),"")</f>
        <v>-20820</v>
      </c>
      <c r="V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Row],[JABATAN]],tbl_refJabatan,6,FALSE),"yr","day")-CONVERT(DATEDIF(H387,tglAcuan,"y"),"yr","day"))),(NOW()+(CONVERT(VLOOKUP(Table1[[#This Row],[JABATAN]],tbl_refJabatan,6,FALSE),"yr","day")-CONVERT(DATEDIF(H387,NOW(),"y"),"yr","day")))),"Usia Salah"),"")</f>
        <v>24529.848911689813</v>
      </c>
      <c r="W387" s="167" t="str">
        <f ca="1">IF(Table1[[#This Row],[TGL.PENSIUN (usia)]]&lt;&gt;0,TEXT(Table1[[#This Row],[TGL.PENSIUN (usia)]],"yyyy"),"")</f>
        <v>1967</v>
      </c>
      <c r="X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Row],[JABATAN]],tbl_refJabatan,7,FALSE),"yr","day")-CONVERT(DATEDIF(M387,tglAcuan,"y"),"yr","day"))),(NOW()+(CONVERT(VLOOKUP(Table1[[#This Row],[JABATAN]],tbl_refJabatan,7,FALSE),"yr","day")-CONVERT(DATEDIF(M387,NOW(),"y"),"yr","day")))),"tgl SK salah"),"")</f>
        <v>43888.098911689813</v>
      </c>
      <c r="Y387" s="167" t="str">
        <f ca="1">IF(Table1[[#This Row],[TGL. PENSIUN (jabatan)]]&lt;&gt;0,TEXT(Table1[[#This Row],[TGL. PENSIUN (jabatan)]],"yyyy"),"")</f>
        <v>2020</v>
      </c>
      <c r="Z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Row],[JABATAN]],tbl_refJabatan,8,FALSE),"yr","day")-CONVERT(DATEDIF(H387,tglAcuan,"y"),"yr","day"))),(NOW()+(CONVERT(VLOOKUP(Table1[[#This Row],[JABATAN]],tbl_refJabatan,8,FALSE),"yr","day")-CONVERT(DATEDIF(H387,NOW(),"y"),"yr","day")))),"Usia Salah"),"")</f>
        <v>24529.848911689813</v>
      </c>
      <c r="AA387" s="167" t="str">
        <f ca="1">IF(Table1[[#This Row],[TGL.PENSIUN (usia )]]&lt;&gt;0,TEXT(Table1[[#This Row],[TGL.PENSIUN (usia )]],"yyyy"),"")</f>
        <v>1967</v>
      </c>
      <c r="AB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Row],[JABATAN]],tbl_refJabatan,9,FALSE),"yr","day")-CONVERT(DATEDIF(M387,tglAcuan,"y"),"yr","day"))),(NOW()+(CONVERT(VLOOKUP(Table1[[#This Row],[JABATAN]],tbl_refJabatan,9,FALSE),"yr","day")-CONVERT(DATEDIF(M387,NOW(),"y"),"yr","day")))),"tgl SK salah"),"")</f>
        <v>43888.098911689813</v>
      </c>
      <c r="AC387" s="167" t="str">
        <f ca="1">IF(Table1[[#This Row],[TGL. PENSIUN (jabatan )]]&lt;&gt;0,TEXT(Table1[[#This Row],[TGL. PENSIUN (jabatan )]],"yyyy"),"")</f>
        <v>2020</v>
      </c>
      <c r="AD3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8" spans="1:30" s="53" customFormat="1" ht="21.75" customHeight="1" x14ac:dyDescent="0.25">
      <c r="A388" s="43">
        <f t="shared" si="12"/>
        <v>383</v>
      </c>
      <c r="B388" s="44" t="s">
        <v>484</v>
      </c>
      <c r="C388" s="44" t="s">
        <v>771</v>
      </c>
      <c r="D388" s="72" t="s">
        <v>45</v>
      </c>
      <c r="E388" s="59" t="s">
        <v>144</v>
      </c>
      <c r="F388" s="43" t="s">
        <v>41</v>
      </c>
      <c r="G388" s="46" t="s">
        <v>42</v>
      </c>
      <c r="H388" s="47">
        <v>24803</v>
      </c>
      <c r="I388" s="45"/>
      <c r="J388" s="76"/>
      <c r="K388" s="74" t="s">
        <v>43</v>
      </c>
      <c r="L388" s="63" t="s">
        <v>774</v>
      </c>
      <c r="M388" s="80">
        <v>43402</v>
      </c>
      <c r="N388" s="52" t="str">
        <f t="shared" ca="1" si="13"/>
        <v>56 Tahun 3 Bulan 0 hari</v>
      </c>
      <c r="O3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Row],[JABATAN]],tbl_refJabatan,2,FALSE),"yr","day")-CONVERT(DATEDIF(H388,tglAcuan,"y"),"yr","day"))),(NOW()+(CONVERT(VLOOKUP(Table1[[#This Row],[JABATAN]],tbl_refJabatan,2,FALSE),"yr","day")-CONVERT(DATEDIF(H388,NOW(),"y"),"yr","day")))),"Usia Salah"),"")</f>
        <v>24895.098911689813</v>
      </c>
      <c r="Q388" s="167" t="str">
        <f ca="1">IF(Table1[[#This Row],[TGL. PENSIUN (usia)]]&lt;&gt;0,TEXT(Table1[[#This Row],[TGL. PENSIUN (usia)]],"yyyy"),"")</f>
        <v>1968</v>
      </c>
      <c r="R388" s="166">
        <f ca="1">IF(AND(Table1[[#This Row],[TGL. PENSIUN (usia)]]&lt;&gt;"",Table1[[#This Row],[TGL. PENSIUN (usia)]]&lt;&gt;"USIA SALAH"),IF(tglAcuan&lt;&gt;0,(INT(CONVERT(VLOOKUP(Table1[[#This Row],[JABATAN]],tbl_refJabatan,2,FALSE),"yr","day")-CONVERT(DATEDIF(H388,tglAcuan,"y"),"yr","day"))),(INT(CONVERT(VLOOKUP(Table1[[#This Row],[JABATAN]],tbl_refJabatan,2,FALSE),"yr","day")-CONVERT(DATEDIF(H388,NOW(),"y"),"yr","day")))),"")</f>
        <v>-20454</v>
      </c>
      <c r="S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Row],[JABATAN]],tbl_refJabatan,4,FALSE),"yr","day")-CONVERT(DATEDIF(H388,tglAcuan,"y"),"yr","day"))),(NOW()+(CONVERT(VLOOKUP(Table1[[#This Row],[JABATAN]],tbl_refJabatan,4,FALSE),"yr","day")-CONVERT(DATEDIF(H388,NOW(),"y"),"yr","day")))),"Usia Salah"),"")</f>
        <v>24895.098911689813</v>
      </c>
      <c r="T388" s="167" t="str">
        <f ca="1">IF(Table1[[#This Row],[TGL. PENSIUN ( usia )]]&lt;&gt;0,TEXT(Table1[[#This Row],[TGL. PENSIUN ( usia )]],"yyyy"),"")</f>
        <v>1968</v>
      </c>
      <c r="U388" s="166">
        <f ca="1">IF(AND(Table1[[#This Row],[TGL. PENSIUN (usia)]]&lt;&gt;"",Table1[[#This Row],[TGL. PENSIUN (usia)]]&lt;&gt;"USIA SALAH"),IF(tglAcuan&lt;&gt;0,(INT(CONVERT(VLOOKUP(Table1[[#This Row],[JABATAN]],tbl_refJabatan,4,FALSE),"yr","day")-CONVERT(DATEDIF(H388,tglAcuan,"y"),"yr","day"))),(INT(CONVERT(VLOOKUP(Table1[[#This Row],[JABATAN]],tbl_refJabatan,4,FALSE),"yr","day")-CONVERT(DATEDIF(H388,NOW(),"y"),"yr","day")))),"")</f>
        <v>-20454</v>
      </c>
      <c r="V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Row],[JABATAN]],tbl_refJabatan,6,FALSE),"yr","day")-CONVERT(DATEDIF(H388,tglAcuan,"y"),"yr","day"))),(NOW()+(CONVERT(VLOOKUP(Table1[[#This Row],[JABATAN]],tbl_refJabatan,6,FALSE),"yr","day")-CONVERT(DATEDIF(H388,NOW(),"y"),"yr","day")))),"Usia Salah"),"")</f>
        <v>24895.098911689813</v>
      </c>
      <c r="W388" s="167" t="str">
        <f ca="1">IF(Table1[[#This Row],[TGL.PENSIUN (usia)]]&lt;&gt;0,TEXT(Table1[[#This Row],[TGL.PENSIUN (usia)]],"yyyy"),"")</f>
        <v>1968</v>
      </c>
      <c r="X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Row],[JABATAN]],tbl_refJabatan,7,FALSE),"yr","day")-CONVERT(DATEDIF(M388,tglAcuan,"y"),"yr","day"))),(NOW()+(CONVERT(VLOOKUP(Table1[[#This Row],[JABATAN]],tbl_refJabatan,7,FALSE),"yr","day")-CONVERT(DATEDIF(M388,NOW(),"y"),"yr","day")))),"tgl SK salah"),"")</f>
        <v>43522.848911689813</v>
      </c>
      <c r="Y388" s="167" t="str">
        <f ca="1">IF(Table1[[#This Row],[TGL. PENSIUN (jabatan)]]&lt;&gt;0,TEXT(Table1[[#This Row],[TGL. PENSIUN (jabatan)]],"yyyy"),"")</f>
        <v>2019</v>
      </c>
      <c r="Z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Row],[JABATAN]],tbl_refJabatan,8,FALSE),"yr","day")-CONVERT(DATEDIF(H388,tglAcuan,"y"),"yr","day"))),(NOW()+(CONVERT(VLOOKUP(Table1[[#This Row],[JABATAN]],tbl_refJabatan,8,FALSE),"yr","day")-CONVERT(DATEDIF(H388,NOW(),"y"),"yr","day")))),"Usia Salah"),"")</f>
        <v>24895.098911689813</v>
      </c>
      <c r="AA388" s="167" t="str">
        <f ca="1">IF(Table1[[#This Row],[TGL.PENSIUN (usia )]]&lt;&gt;0,TEXT(Table1[[#This Row],[TGL.PENSIUN (usia )]],"yyyy"),"")</f>
        <v>1968</v>
      </c>
      <c r="AB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Row],[JABATAN]],tbl_refJabatan,9,FALSE),"yr","day")-CONVERT(DATEDIF(M388,tglAcuan,"y"),"yr","day"))),(NOW()+(CONVERT(VLOOKUP(Table1[[#This Row],[JABATAN]],tbl_refJabatan,9,FALSE),"yr","day")-CONVERT(DATEDIF(M388,NOW(),"y"),"yr","day")))),"tgl SK salah"),"")</f>
        <v>43522.848911689813</v>
      </c>
      <c r="AC388" s="167" t="str">
        <f ca="1">IF(Table1[[#This Row],[TGL. PENSIUN (jabatan )]]&lt;&gt;0,TEXT(Table1[[#This Row],[TGL. PENSIUN (jabatan )]],"yyyy"),"")</f>
        <v>2019</v>
      </c>
      <c r="AD3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89" spans="1:30" s="53" customFormat="1" ht="21.75" customHeight="1" x14ac:dyDescent="0.25">
      <c r="A389" s="43">
        <f t="shared" si="12"/>
        <v>384</v>
      </c>
      <c r="B389" s="44" t="s">
        <v>484</v>
      </c>
      <c r="C389" s="44" t="s">
        <v>771</v>
      </c>
      <c r="D389" s="72" t="s">
        <v>48</v>
      </c>
      <c r="E389" s="59" t="s">
        <v>775</v>
      </c>
      <c r="F389" s="43" t="s">
        <v>50</v>
      </c>
      <c r="G389" s="46" t="s">
        <v>42</v>
      </c>
      <c r="H389" s="47">
        <v>26070</v>
      </c>
      <c r="I389" s="45"/>
      <c r="J389" s="76"/>
      <c r="K389" s="74" t="s">
        <v>43</v>
      </c>
      <c r="L389" s="63" t="s">
        <v>776</v>
      </c>
      <c r="M389" s="80">
        <v>43402</v>
      </c>
      <c r="N389" s="52" t="str">
        <f t="shared" ca="1" si="13"/>
        <v>52 Tahun 9 Bulan 10 hari</v>
      </c>
      <c r="O3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Row],[JABATAN]],tbl_refJabatan,2,FALSE),"yr","day")-CONVERT(DATEDIF(H389,tglAcuan,"y"),"yr","day"))),(NOW()+(CONVERT(VLOOKUP(Table1[[#This Row],[JABATAN]],tbl_refJabatan,2,FALSE),"yr","day")-CONVERT(DATEDIF(H389,NOW(),"y"),"yr","day")))),"Usia Salah"),"")</f>
        <v>48271.098911689813</v>
      </c>
      <c r="Q389" s="167" t="str">
        <f ca="1">IF(Table1[[#This Row],[TGL. PENSIUN (usia)]]&lt;&gt;0,TEXT(Table1[[#This Row],[TGL. PENSIUN (usia)]],"yyyy"),"")</f>
        <v>2032</v>
      </c>
      <c r="R389" s="166">
        <f ca="1">IF(AND(Table1[[#This Row],[TGL. PENSIUN (usia)]]&lt;&gt;"",Table1[[#This Row],[TGL. PENSIUN (usia)]]&lt;&gt;"USIA SALAH"),IF(tglAcuan&lt;&gt;0,(INT(CONVERT(VLOOKUP(Table1[[#This Row],[JABATAN]],tbl_refJabatan,2,FALSE),"yr","day")-CONVERT(DATEDIF(H389,tglAcuan,"y"),"yr","day"))),(INT(CONVERT(VLOOKUP(Table1[[#This Row],[JABATAN]],tbl_refJabatan,2,FALSE),"yr","day")-CONVERT(DATEDIF(H389,NOW(),"y"),"yr","day")))),"")</f>
        <v>2922</v>
      </c>
      <c r="S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Row],[JABATAN]],tbl_refJabatan,4,FALSE),"yr","day")-CONVERT(DATEDIF(H389,tglAcuan,"y"),"yr","day"))),(NOW()+(CONVERT(VLOOKUP(Table1[[#This Row],[JABATAN]],tbl_refJabatan,4,FALSE),"yr","day")-CONVERT(DATEDIF(H389,NOW(),"y"),"yr","day")))),"Usia Salah"),"")</f>
        <v>48271.098911689813</v>
      </c>
      <c r="T389" s="167" t="str">
        <f ca="1">IF(Table1[[#This Row],[TGL. PENSIUN ( usia )]]&lt;&gt;0,TEXT(Table1[[#This Row],[TGL. PENSIUN ( usia )]],"yyyy"),"")</f>
        <v>2032</v>
      </c>
      <c r="U389" s="166">
        <f ca="1">IF(AND(Table1[[#This Row],[TGL. PENSIUN (usia)]]&lt;&gt;"",Table1[[#This Row],[TGL. PENSIUN (usia)]]&lt;&gt;"USIA SALAH"),IF(tglAcuan&lt;&gt;0,(INT(CONVERT(VLOOKUP(Table1[[#This Row],[JABATAN]],tbl_refJabatan,4,FALSE),"yr","day")-CONVERT(DATEDIF(H389,tglAcuan,"y"),"yr","day"))),(INT(CONVERT(VLOOKUP(Table1[[#This Row],[JABATAN]],tbl_refJabatan,4,FALSE),"yr","day")-CONVERT(DATEDIF(H389,NOW(),"y"),"yr","day")))),"")</f>
        <v>2922</v>
      </c>
      <c r="V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Row],[JABATAN]],tbl_refJabatan,6,FALSE),"yr","day")-CONVERT(DATEDIF(H389,tglAcuan,"y"),"yr","day"))),(NOW()+(CONVERT(VLOOKUP(Table1[[#This Row],[JABATAN]],tbl_refJabatan,6,FALSE),"yr","day")-CONVERT(DATEDIF(H389,NOW(),"y"),"yr","day")))),"Usia Salah"),"")</f>
        <v>46810.098911689813</v>
      </c>
      <c r="W389" s="167" t="str">
        <f ca="1">IF(Table1[[#This Row],[TGL.PENSIUN (usia)]]&lt;&gt;0,TEXT(Table1[[#This Row],[TGL.PENSIUN (usia)]],"yyyy"),"")</f>
        <v>2028</v>
      </c>
      <c r="X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Row],[JABATAN]],tbl_refJabatan,7,FALSE),"yr","day")-CONVERT(DATEDIF(M389,tglAcuan,"y"),"yr","day"))),(NOW()+(CONVERT(VLOOKUP(Table1[[#This Row],[JABATAN]],tbl_refJabatan,7,FALSE),"yr","day")-CONVERT(DATEDIF(M389,NOW(),"y"),"yr","day")))),"tgl SK salah"),"")</f>
        <v>50827.848911689813</v>
      </c>
      <c r="Y389" s="167" t="str">
        <f ca="1">IF(Table1[[#This Row],[TGL. PENSIUN (jabatan)]]&lt;&gt;0,TEXT(Table1[[#This Row],[TGL. PENSIUN (jabatan)]],"yyyy"),"")</f>
        <v>2039</v>
      </c>
      <c r="Z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Row],[JABATAN]],tbl_refJabatan,8,FALSE),"yr","day")-CONVERT(DATEDIF(H389,tglAcuan,"y"),"yr","day"))),(NOW()+(CONVERT(VLOOKUP(Table1[[#This Row],[JABATAN]],tbl_refJabatan,8,FALSE),"yr","day")-CONVERT(DATEDIF(H389,NOW(),"y"),"yr","day")))),"Usia Salah"),"")</f>
        <v>46810.098911689813</v>
      </c>
      <c r="AA389" s="167" t="str">
        <f ca="1">IF(Table1[[#This Row],[TGL.PENSIUN (usia )]]&lt;&gt;0,TEXT(Table1[[#This Row],[TGL.PENSIUN (usia )]],"yyyy"),"")</f>
        <v>2028</v>
      </c>
      <c r="AB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Row],[JABATAN]],tbl_refJabatan,9,FALSE),"yr","day")-CONVERT(DATEDIF(M389,tglAcuan,"y"),"yr","day"))),(NOW()+(CONVERT(VLOOKUP(Table1[[#This Row],[JABATAN]],tbl_refJabatan,9,FALSE),"yr","day")-CONVERT(DATEDIF(M389,NOW(),"y"),"yr","day")))),"tgl SK salah"),"")</f>
        <v>50827.848911689813</v>
      </c>
      <c r="AC389" s="167" t="str">
        <f ca="1">IF(Table1[[#This Row],[TGL. PENSIUN (jabatan )]]&lt;&gt;0,TEXT(Table1[[#This Row],[TGL. PENSIUN (jabatan )]],"yyyy"),"")</f>
        <v>2039</v>
      </c>
      <c r="AD3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0" spans="1:30" s="53" customFormat="1" ht="21.75" customHeight="1" x14ac:dyDescent="0.25">
      <c r="A390" s="43">
        <f t="shared" si="12"/>
        <v>385</v>
      </c>
      <c r="B390" s="44" t="s">
        <v>484</v>
      </c>
      <c r="C390" s="44" t="s">
        <v>771</v>
      </c>
      <c r="D390" s="72" t="s">
        <v>52</v>
      </c>
      <c r="E390" s="59" t="s">
        <v>777</v>
      </c>
      <c r="F390" s="43" t="s">
        <v>41</v>
      </c>
      <c r="G390" s="46" t="s">
        <v>42</v>
      </c>
      <c r="H390" s="47">
        <v>24506</v>
      </c>
      <c r="I390" s="45"/>
      <c r="J390" s="76"/>
      <c r="K390" s="74" t="s">
        <v>43</v>
      </c>
      <c r="L390" s="63" t="s">
        <v>778</v>
      </c>
      <c r="M390" s="80">
        <v>43402</v>
      </c>
      <c r="N390" s="52" t="str">
        <f t="shared" ca="1" si="13"/>
        <v>57 Tahun 0 Bulan 24 hari</v>
      </c>
      <c r="O3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Row],[JABATAN]],tbl_refJabatan,2,FALSE),"yr","day")-CONVERT(DATEDIF(H390,tglAcuan,"y"),"yr","day"))),(NOW()+(CONVERT(VLOOKUP(Table1[[#This Row],[JABATAN]],tbl_refJabatan,2,FALSE),"yr","day")-CONVERT(DATEDIF(H390,NOW(),"y"),"yr","day")))),"Usia Salah"),"")</f>
        <v>46444.848911689813</v>
      </c>
      <c r="Q390" s="167" t="str">
        <f ca="1">IF(Table1[[#This Row],[TGL. PENSIUN (usia)]]&lt;&gt;0,TEXT(Table1[[#This Row],[TGL. PENSIUN (usia)]],"yyyy"),"")</f>
        <v>2027</v>
      </c>
      <c r="R390" s="166">
        <f ca="1">IF(AND(Table1[[#This Row],[TGL. PENSIUN (usia)]]&lt;&gt;"",Table1[[#This Row],[TGL. PENSIUN (usia)]]&lt;&gt;"USIA SALAH"),IF(tglAcuan&lt;&gt;0,(INT(CONVERT(VLOOKUP(Table1[[#This Row],[JABATAN]],tbl_refJabatan,2,FALSE),"yr","day")-CONVERT(DATEDIF(H390,tglAcuan,"y"),"yr","day"))),(INT(CONVERT(VLOOKUP(Table1[[#This Row],[JABATAN]],tbl_refJabatan,2,FALSE),"yr","day")-CONVERT(DATEDIF(H390,NOW(),"y"),"yr","day")))),"")</f>
        <v>1095</v>
      </c>
      <c r="S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Row],[JABATAN]],tbl_refJabatan,4,FALSE),"yr","day")-CONVERT(DATEDIF(H390,tglAcuan,"y"),"yr","day"))),(NOW()+(CONVERT(VLOOKUP(Table1[[#This Row],[JABATAN]],tbl_refJabatan,4,FALSE),"yr","day")-CONVERT(DATEDIF(H390,NOW(),"y"),"yr","day")))),"Usia Salah"),"")</f>
        <v>46444.848911689813</v>
      </c>
      <c r="T390" s="167" t="str">
        <f ca="1">IF(Table1[[#This Row],[TGL. PENSIUN ( usia )]]&lt;&gt;0,TEXT(Table1[[#This Row],[TGL. PENSIUN ( usia )]],"yyyy"),"")</f>
        <v>2027</v>
      </c>
      <c r="U390" s="166">
        <f ca="1">IF(AND(Table1[[#This Row],[TGL. PENSIUN (usia)]]&lt;&gt;"",Table1[[#This Row],[TGL. PENSIUN (usia)]]&lt;&gt;"USIA SALAH"),IF(tglAcuan&lt;&gt;0,(INT(CONVERT(VLOOKUP(Table1[[#This Row],[JABATAN]],tbl_refJabatan,4,FALSE),"yr","day")-CONVERT(DATEDIF(H390,tglAcuan,"y"),"yr","day"))),(INT(CONVERT(VLOOKUP(Table1[[#This Row],[JABATAN]],tbl_refJabatan,4,FALSE),"yr","day")-CONVERT(DATEDIF(H390,NOW(),"y"),"yr","day")))),"")</f>
        <v>1095</v>
      </c>
      <c r="V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Row],[JABATAN]],tbl_refJabatan,6,FALSE),"yr","day")-CONVERT(DATEDIF(H390,tglAcuan,"y"),"yr","day"))),(NOW()+(CONVERT(VLOOKUP(Table1[[#This Row],[JABATAN]],tbl_refJabatan,6,FALSE),"yr","day")-CONVERT(DATEDIF(H390,NOW(),"y"),"yr","day")))),"Usia Salah"),"")</f>
        <v>44983.848911689813</v>
      </c>
      <c r="W390" s="167" t="str">
        <f ca="1">IF(Table1[[#This Row],[TGL.PENSIUN (usia)]]&lt;&gt;0,TEXT(Table1[[#This Row],[TGL.PENSIUN (usia)]],"yyyy"),"")</f>
        <v>2023</v>
      </c>
      <c r="X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Row],[JABATAN]],tbl_refJabatan,7,FALSE),"yr","day")-CONVERT(DATEDIF(M390,tglAcuan,"y"),"yr","day"))),(NOW()+(CONVERT(VLOOKUP(Table1[[#This Row],[JABATAN]],tbl_refJabatan,7,FALSE),"yr","day")-CONVERT(DATEDIF(M390,NOW(),"y"),"yr","day")))),"tgl SK salah"),"")</f>
        <v>50827.848911689813</v>
      </c>
      <c r="Y390" s="167" t="str">
        <f ca="1">IF(Table1[[#This Row],[TGL. PENSIUN (jabatan)]]&lt;&gt;0,TEXT(Table1[[#This Row],[TGL. PENSIUN (jabatan)]],"yyyy"),"")</f>
        <v>2039</v>
      </c>
      <c r="Z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Row],[JABATAN]],tbl_refJabatan,8,FALSE),"yr","day")-CONVERT(DATEDIF(H390,tglAcuan,"y"),"yr","day"))),(NOW()+(CONVERT(VLOOKUP(Table1[[#This Row],[JABATAN]],tbl_refJabatan,8,FALSE),"yr","day")-CONVERT(DATEDIF(H390,NOW(),"y"),"yr","day")))),"Usia Salah"),"")</f>
        <v>44983.848911689813</v>
      </c>
      <c r="AA390" s="167" t="str">
        <f ca="1">IF(Table1[[#This Row],[TGL.PENSIUN (usia )]]&lt;&gt;0,TEXT(Table1[[#This Row],[TGL.PENSIUN (usia )]],"yyyy"),"")</f>
        <v>2023</v>
      </c>
      <c r="AB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Row],[JABATAN]],tbl_refJabatan,9,FALSE),"yr","day")-CONVERT(DATEDIF(M390,tglAcuan,"y"),"yr","day"))),(NOW()+(CONVERT(VLOOKUP(Table1[[#This Row],[JABATAN]],tbl_refJabatan,9,FALSE),"yr","day")-CONVERT(DATEDIF(M390,NOW(),"y"),"yr","day")))),"tgl SK salah"),"")</f>
        <v>50827.848911689813</v>
      </c>
      <c r="AC390" s="167" t="str">
        <f ca="1">IF(Table1[[#This Row],[TGL. PENSIUN (jabatan )]]&lt;&gt;0,TEXT(Table1[[#This Row],[TGL. PENSIUN (jabatan )]],"yyyy"),"")</f>
        <v>2039</v>
      </c>
      <c r="AD3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1" spans="1:30" s="53" customFormat="1" ht="21.75" customHeight="1" x14ac:dyDescent="0.25">
      <c r="A391" s="43">
        <f t="shared" ref="A391:A454" si="14">ROW()-5</f>
        <v>386</v>
      </c>
      <c r="B391" s="44" t="s">
        <v>484</v>
      </c>
      <c r="C391" s="44" t="s">
        <v>771</v>
      </c>
      <c r="D391" s="72" t="s">
        <v>54</v>
      </c>
      <c r="E391" s="59" t="s">
        <v>779</v>
      </c>
      <c r="F391" s="43" t="s">
        <v>50</v>
      </c>
      <c r="G391" s="46" t="s">
        <v>42</v>
      </c>
      <c r="H391" s="47">
        <v>26404</v>
      </c>
      <c r="I391" s="45"/>
      <c r="J391" s="76"/>
      <c r="K391" s="74" t="s">
        <v>56</v>
      </c>
      <c r="L391" s="63" t="s">
        <v>780</v>
      </c>
      <c r="M391" s="80">
        <v>43402</v>
      </c>
      <c r="N391" s="52" t="str">
        <f t="shared" ca="1" si="13"/>
        <v>51 Tahun 10 Bulan 12 hari</v>
      </c>
      <c r="O3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Row],[JABATAN]],tbl_refJabatan,2,FALSE),"yr","day")-CONVERT(DATEDIF(H391,tglAcuan,"y"),"yr","day"))),(NOW()+(CONVERT(VLOOKUP(Table1[[#This Row],[JABATAN]],tbl_refJabatan,2,FALSE),"yr","day")-CONVERT(DATEDIF(H391,NOW(),"y"),"yr","day")))),"Usia Salah"),"")</f>
        <v>48636.348911689813</v>
      </c>
      <c r="Q391" s="167" t="str">
        <f ca="1">IF(Table1[[#This Row],[TGL. PENSIUN (usia)]]&lt;&gt;0,TEXT(Table1[[#This Row],[TGL. PENSIUN (usia)]],"yyyy"),"")</f>
        <v>2033</v>
      </c>
      <c r="R391" s="166">
        <f ca="1">IF(AND(Table1[[#This Row],[TGL. PENSIUN (usia)]]&lt;&gt;"",Table1[[#This Row],[TGL. PENSIUN (usia)]]&lt;&gt;"USIA SALAH"),IF(tglAcuan&lt;&gt;0,(INT(CONVERT(VLOOKUP(Table1[[#This Row],[JABATAN]],tbl_refJabatan,2,FALSE),"yr","day")-CONVERT(DATEDIF(H391,tglAcuan,"y"),"yr","day"))),(INT(CONVERT(VLOOKUP(Table1[[#This Row],[JABATAN]],tbl_refJabatan,2,FALSE),"yr","day")-CONVERT(DATEDIF(H391,NOW(),"y"),"yr","day")))),"")</f>
        <v>3287</v>
      </c>
      <c r="S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Row],[JABATAN]],tbl_refJabatan,4,FALSE),"yr","day")-CONVERT(DATEDIF(H391,tglAcuan,"y"),"yr","day"))),(NOW()+(CONVERT(VLOOKUP(Table1[[#This Row],[JABATAN]],tbl_refJabatan,4,FALSE),"yr","day")-CONVERT(DATEDIF(H391,NOW(),"y"),"yr","day")))),"Usia Salah"),"")</f>
        <v>48636.348911689813</v>
      </c>
      <c r="T391" s="167" t="str">
        <f ca="1">IF(Table1[[#This Row],[TGL. PENSIUN ( usia )]]&lt;&gt;0,TEXT(Table1[[#This Row],[TGL. PENSIUN ( usia )]],"yyyy"),"")</f>
        <v>2033</v>
      </c>
      <c r="U391" s="166">
        <f ca="1">IF(AND(Table1[[#This Row],[TGL. PENSIUN (usia)]]&lt;&gt;"",Table1[[#This Row],[TGL. PENSIUN (usia)]]&lt;&gt;"USIA SALAH"),IF(tglAcuan&lt;&gt;0,(INT(CONVERT(VLOOKUP(Table1[[#This Row],[JABATAN]],tbl_refJabatan,4,FALSE),"yr","day")-CONVERT(DATEDIF(H391,tglAcuan,"y"),"yr","day"))),(INT(CONVERT(VLOOKUP(Table1[[#This Row],[JABATAN]],tbl_refJabatan,4,FALSE),"yr","day")-CONVERT(DATEDIF(H391,NOW(),"y"),"yr","day")))),"")</f>
        <v>3287</v>
      </c>
      <c r="V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Row],[JABATAN]],tbl_refJabatan,6,FALSE),"yr","day")-CONVERT(DATEDIF(H391,tglAcuan,"y"),"yr","day"))),(NOW()+(CONVERT(VLOOKUP(Table1[[#This Row],[JABATAN]],tbl_refJabatan,6,FALSE),"yr","day")-CONVERT(DATEDIF(H391,NOW(),"y"),"yr","day")))),"Usia Salah"),"")</f>
        <v>47175.348911689813</v>
      </c>
      <c r="W391" s="167" t="str">
        <f ca="1">IF(Table1[[#This Row],[TGL.PENSIUN (usia)]]&lt;&gt;0,TEXT(Table1[[#This Row],[TGL.PENSIUN (usia)]],"yyyy"),"")</f>
        <v>2029</v>
      </c>
      <c r="X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Row],[JABATAN]],tbl_refJabatan,7,FALSE),"yr","day")-CONVERT(DATEDIF(M391,tglAcuan,"y"),"yr","day"))),(NOW()+(CONVERT(VLOOKUP(Table1[[#This Row],[JABATAN]],tbl_refJabatan,7,FALSE),"yr","day")-CONVERT(DATEDIF(M391,NOW(),"y"),"yr","day")))),"tgl SK salah"),"")</f>
        <v>50827.848911689813</v>
      </c>
      <c r="Y391" s="167" t="str">
        <f ca="1">IF(Table1[[#This Row],[TGL. PENSIUN (jabatan)]]&lt;&gt;0,TEXT(Table1[[#This Row],[TGL. PENSIUN (jabatan)]],"yyyy"),"")</f>
        <v>2039</v>
      </c>
      <c r="Z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Row],[JABATAN]],tbl_refJabatan,8,FALSE),"yr","day")-CONVERT(DATEDIF(H391,tglAcuan,"y"),"yr","day"))),(NOW()+(CONVERT(VLOOKUP(Table1[[#This Row],[JABATAN]],tbl_refJabatan,8,FALSE),"yr","day")-CONVERT(DATEDIF(H391,NOW(),"y"),"yr","day")))),"Usia Salah"),"")</f>
        <v>47175.348911689813</v>
      </c>
      <c r="AA391" s="167" t="str">
        <f ca="1">IF(Table1[[#This Row],[TGL.PENSIUN (usia )]]&lt;&gt;0,TEXT(Table1[[#This Row],[TGL.PENSIUN (usia )]],"yyyy"),"")</f>
        <v>2029</v>
      </c>
      <c r="AB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Row],[JABATAN]],tbl_refJabatan,9,FALSE),"yr","day")-CONVERT(DATEDIF(M391,tglAcuan,"y"),"yr","day"))),(NOW()+(CONVERT(VLOOKUP(Table1[[#This Row],[JABATAN]],tbl_refJabatan,9,FALSE),"yr","day")-CONVERT(DATEDIF(M391,NOW(),"y"),"yr","day")))),"tgl SK salah"),"")</f>
        <v>50827.848911689813</v>
      </c>
      <c r="AC391" s="167" t="str">
        <f ca="1">IF(Table1[[#This Row],[TGL. PENSIUN (jabatan )]]&lt;&gt;0,TEXT(Table1[[#This Row],[TGL. PENSIUN (jabatan )]],"yyyy"),"")</f>
        <v>2039</v>
      </c>
      <c r="AD3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2" spans="1:30" s="53" customFormat="1" ht="21.75" customHeight="1" x14ac:dyDescent="0.25">
      <c r="A392" s="43">
        <f t="shared" si="14"/>
        <v>387</v>
      </c>
      <c r="B392" s="44" t="s">
        <v>484</v>
      </c>
      <c r="C392" s="44" t="s">
        <v>771</v>
      </c>
      <c r="D392" s="72" t="s">
        <v>57</v>
      </c>
      <c r="E392" s="59" t="s">
        <v>781</v>
      </c>
      <c r="F392" s="43" t="s">
        <v>41</v>
      </c>
      <c r="G392" s="46" t="s">
        <v>42</v>
      </c>
      <c r="H392" s="47">
        <v>30587</v>
      </c>
      <c r="I392" s="45"/>
      <c r="J392" s="76"/>
      <c r="K392" s="74" t="s">
        <v>56</v>
      </c>
      <c r="L392" s="63" t="s">
        <v>782</v>
      </c>
      <c r="M392" s="80">
        <v>45050</v>
      </c>
      <c r="N392" s="52" t="str">
        <f t="shared" ca="1" si="13"/>
        <v>40 Tahun 4 Bulan 30 hari</v>
      </c>
      <c r="O3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23 Hari </v>
      </c>
      <c r="P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Row],[JABATAN]],tbl_refJabatan,2,FALSE),"yr","day")-CONVERT(DATEDIF(H392,tglAcuan,"y"),"yr","day"))),(NOW()+(CONVERT(VLOOKUP(Table1[[#This Row],[JABATAN]],tbl_refJabatan,2,FALSE),"yr","day")-CONVERT(DATEDIF(H392,NOW(),"y"),"yr","day")))),"Usia Salah"),"")</f>
        <v>52654.098911689813</v>
      </c>
      <c r="Q392" s="167" t="str">
        <f ca="1">IF(Table1[[#This Row],[TGL. PENSIUN (usia)]]&lt;&gt;0,TEXT(Table1[[#This Row],[TGL. PENSIUN (usia)]],"yyyy"),"")</f>
        <v>2044</v>
      </c>
      <c r="R392" s="166">
        <f ca="1">IF(AND(Table1[[#This Row],[TGL. PENSIUN (usia)]]&lt;&gt;"",Table1[[#This Row],[TGL. PENSIUN (usia)]]&lt;&gt;"USIA SALAH"),IF(tglAcuan&lt;&gt;0,(INT(CONVERT(VLOOKUP(Table1[[#This Row],[JABATAN]],tbl_refJabatan,2,FALSE),"yr","day")-CONVERT(DATEDIF(H392,tglAcuan,"y"),"yr","day"))),(INT(CONVERT(VLOOKUP(Table1[[#This Row],[JABATAN]],tbl_refJabatan,2,FALSE),"yr","day")-CONVERT(DATEDIF(H392,NOW(),"y"),"yr","day")))),"")</f>
        <v>7305</v>
      </c>
      <c r="S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Row],[JABATAN]],tbl_refJabatan,4,FALSE),"yr","day")-CONVERT(DATEDIF(H392,tglAcuan,"y"),"yr","day"))),(NOW()+(CONVERT(VLOOKUP(Table1[[#This Row],[JABATAN]],tbl_refJabatan,4,FALSE),"yr","day")-CONVERT(DATEDIF(H392,NOW(),"y"),"yr","day")))),"Usia Salah"),"")</f>
        <v>52654.098911689813</v>
      </c>
      <c r="T392" s="167" t="str">
        <f ca="1">IF(Table1[[#This Row],[TGL. PENSIUN ( usia )]]&lt;&gt;0,TEXT(Table1[[#This Row],[TGL. PENSIUN ( usia )]],"yyyy"),"")</f>
        <v>2044</v>
      </c>
      <c r="U392" s="166">
        <f ca="1">IF(AND(Table1[[#This Row],[TGL. PENSIUN (usia)]]&lt;&gt;"",Table1[[#This Row],[TGL. PENSIUN (usia)]]&lt;&gt;"USIA SALAH"),IF(tglAcuan&lt;&gt;0,(INT(CONVERT(VLOOKUP(Table1[[#This Row],[JABATAN]],tbl_refJabatan,4,FALSE),"yr","day")-CONVERT(DATEDIF(H392,tglAcuan,"y"),"yr","day"))),(INT(CONVERT(VLOOKUP(Table1[[#This Row],[JABATAN]],tbl_refJabatan,4,FALSE),"yr","day")-CONVERT(DATEDIF(H392,NOW(),"y"),"yr","day")))),"")</f>
        <v>7305</v>
      </c>
      <c r="V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Row],[JABATAN]],tbl_refJabatan,6,FALSE),"yr","day")-CONVERT(DATEDIF(H392,tglAcuan,"y"),"yr","day"))),(NOW()+(CONVERT(VLOOKUP(Table1[[#This Row],[JABATAN]],tbl_refJabatan,6,FALSE),"yr","day")-CONVERT(DATEDIF(H392,NOW(),"y"),"yr","day")))),"Usia Salah"),"")</f>
        <v>51193.098911689813</v>
      </c>
      <c r="W392" s="167" t="str">
        <f ca="1">IF(Table1[[#This Row],[TGL.PENSIUN (usia)]]&lt;&gt;0,TEXT(Table1[[#This Row],[TGL.PENSIUN (usia)]],"yyyy"),"")</f>
        <v>2040</v>
      </c>
      <c r="X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Row],[JABATAN]],tbl_refJabatan,7,FALSE),"yr","day")-CONVERT(DATEDIF(M392,tglAcuan,"y"),"yr","day"))),(NOW()+(CONVERT(VLOOKUP(Table1[[#This Row],[JABATAN]],tbl_refJabatan,7,FALSE),"yr","day")-CONVERT(DATEDIF(M392,NOW(),"y"),"yr","day")))),"tgl SK salah"),"")</f>
        <v>52654.098911689813</v>
      </c>
      <c r="Y392" s="167" t="str">
        <f ca="1">IF(Table1[[#This Row],[TGL. PENSIUN (jabatan)]]&lt;&gt;0,TEXT(Table1[[#This Row],[TGL. PENSIUN (jabatan)]],"yyyy"),"")</f>
        <v>2044</v>
      </c>
      <c r="Z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Row],[JABATAN]],tbl_refJabatan,8,FALSE),"yr","day")-CONVERT(DATEDIF(H392,tglAcuan,"y"),"yr","day"))),(NOW()+(CONVERT(VLOOKUP(Table1[[#This Row],[JABATAN]],tbl_refJabatan,8,FALSE),"yr","day")-CONVERT(DATEDIF(H392,NOW(),"y"),"yr","day")))),"Usia Salah"),"")</f>
        <v>51193.098911689813</v>
      </c>
      <c r="AA392" s="167" t="str">
        <f ca="1">IF(Table1[[#This Row],[TGL.PENSIUN (usia )]]&lt;&gt;0,TEXT(Table1[[#This Row],[TGL.PENSIUN (usia )]],"yyyy"),"")</f>
        <v>2040</v>
      </c>
      <c r="AB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Row],[JABATAN]],tbl_refJabatan,9,FALSE),"yr","day")-CONVERT(DATEDIF(M392,tglAcuan,"y"),"yr","day"))),(NOW()+(CONVERT(VLOOKUP(Table1[[#This Row],[JABATAN]],tbl_refJabatan,9,FALSE),"yr","day")-CONVERT(DATEDIF(M392,NOW(),"y"),"yr","day")))),"tgl SK salah"),"")</f>
        <v>52654.098911689813</v>
      </c>
      <c r="AC392" s="167" t="str">
        <f ca="1">IF(Table1[[#This Row],[TGL. PENSIUN (jabatan )]]&lt;&gt;0,TEXT(Table1[[#This Row],[TGL. PENSIUN (jabatan )]],"yyyy"),"")</f>
        <v>2044</v>
      </c>
      <c r="AD3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3" spans="1:30" s="53" customFormat="1" ht="21.75" customHeight="1" x14ac:dyDescent="0.25">
      <c r="A393" s="43">
        <f t="shared" si="14"/>
        <v>388</v>
      </c>
      <c r="B393" s="55" t="s">
        <v>484</v>
      </c>
      <c r="C393" s="55" t="s">
        <v>771</v>
      </c>
      <c r="D393" s="97" t="s">
        <v>59</v>
      </c>
      <c r="E393" s="98" t="s">
        <v>783</v>
      </c>
      <c r="F393" s="57" t="s">
        <v>41</v>
      </c>
      <c r="G393" s="58" t="s">
        <v>42</v>
      </c>
      <c r="H393" s="117">
        <v>31079</v>
      </c>
      <c r="I393" s="45"/>
      <c r="J393" s="76"/>
      <c r="K393" s="128" t="s">
        <v>43</v>
      </c>
      <c r="L393" s="110" t="s">
        <v>784</v>
      </c>
      <c r="M393" s="127">
        <v>45281</v>
      </c>
      <c r="N393" s="52" t="str">
        <f t="shared" ca="1" si="13"/>
        <v>39 Tahun 0 Bulan 26 hari</v>
      </c>
      <c r="O3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6 Hari </v>
      </c>
      <c r="P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Row],[JABATAN]],tbl_refJabatan,2,FALSE),"yr","day")-CONVERT(DATEDIF(H393,tglAcuan,"y"),"yr","day"))),(NOW()+(CONVERT(VLOOKUP(Table1[[#This Row],[JABATAN]],tbl_refJabatan,2,FALSE),"yr","day")-CONVERT(DATEDIF(H393,NOW(),"y"),"yr","day")))),"Usia Salah"),"")</f>
        <v>53019.348911689813</v>
      </c>
      <c r="Q393" s="167" t="str">
        <f ca="1">IF(Table1[[#This Row],[TGL. PENSIUN (usia)]]&lt;&gt;0,TEXT(Table1[[#This Row],[TGL. PENSIUN (usia)]],"yyyy"),"")</f>
        <v>2045</v>
      </c>
      <c r="R393" s="166">
        <f ca="1">IF(AND(Table1[[#This Row],[TGL. PENSIUN (usia)]]&lt;&gt;"",Table1[[#This Row],[TGL. PENSIUN (usia)]]&lt;&gt;"USIA SALAH"),IF(tglAcuan&lt;&gt;0,(INT(CONVERT(VLOOKUP(Table1[[#This Row],[JABATAN]],tbl_refJabatan,2,FALSE),"yr","day")-CONVERT(DATEDIF(H393,tglAcuan,"y"),"yr","day"))),(INT(CONVERT(VLOOKUP(Table1[[#This Row],[JABATAN]],tbl_refJabatan,2,FALSE),"yr","day")-CONVERT(DATEDIF(H393,NOW(),"y"),"yr","day")))),"")</f>
        <v>7670</v>
      </c>
      <c r="S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Row],[JABATAN]],tbl_refJabatan,4,FALSE),"yr","day")-CONVERT(DATEDIF(H393,tglAcuan,"y"),"yr","day"))),(NOW()+(CONVERT(VLOOKUP(Table1[[#This Row],[JABATAN]],tbl_refJabatan,4,FALSE),"yr","day")-CONVERT(DATEDIF(H393,NOW(),"y"),"yr","day")))),"Usia Salah"),"")</f>
        <v>53019.348911689813</v>
      </c>
      <c r="T393" s="167" t="str">
        <f ca="1">IF(Table1[[#This Row],[TGL. PENSIUN ( usia )]]&lt;&gt;0,TEXT(Table1[[#This Row],[TGL. PENSIUN ( usia )]],"yyyy"),"")</f>
        <v>2045</v>
      </c>
      <c r="U393" s="166">
        <f ca="1">IF(AND(Table1[[#This Row],[TGL. PENSIUN (usia)]]&lt;&gt;"",Table1[[#This Row],[TGL. PENSIUN (usia)]]&lt;&gt;"USIA SALAH"),IF(tglAcuan&lt;&gt;0,(INT(CONVERT(VLOOKUP(Table1[[#This Row],[JABATAN]],tbl_refJabatan,4,FALSE),"yr","day")-CONVERT(DATEDIF(H393,tglAcuan,"y"),"yr","day"))),(INT(CONVERT(VLOOKUP(Table1[[#This Row],[JABATAN]],tbl_refJabatan,4,FALSE),"yr","day")-CONVERT(DATEDIF(H393,NOW(),"y"),"yr","day")))),"")</f>
        <v>7670</v>
      </c>
      <c r="V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Row],[JABATAN]],tbl_refJabatan,6,FALSE),"yr","day")-CONVERT(DATEDIF(H393,tglAcuan,"y"),"yr","day"))),(NOW()+(CONVERT(VLOOKUP(Table1[[#This Row],[JABATAN]],tbl_refJabatan,6,FALSE),"yr","day")-CONVERT(DATEDIF(H393,NOW(),"y"),"yr","day")))),"Usia Salah"),"")</f>
        <v>51558.348911689813</v>
      </c>
      <c r="W393" s="167" t="str">
        <f ca="1">IF(Table1[[#This Row],[TGL.PENSIUN (usia)]]&lt;&gt;0,TEXT(Table1[[#This Row],[TGL.PENSIUN (usia)]],"yyyy"),"")</f>
        <v>2041</v>
      </c>
      <c r="X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Row],[JABATAN]],tbl_refJabatan,7,FALSE),"yr","day")-CONVERT(DATEDIF(M393,tglAcuan,"y"),"yr","day"))),(NOW()+(CONVERT(VLOOKUP(Table1[[#This Row],[JABATAN]],tbl_refJabatan,7,FALSE),"yr","day")-CONVERT(DATEDIF(M393,NOW(),"y"),"yr","day")))),"tgl SK salah"),"")</f>
        <v>52654.098911689813</v>
      </c>
      <c r="Y393" s="167" t="str">
        <f ca="1">IF(Table1[[#This Row],[TGL. PENSIUN (jabatan)]]&lt;&gt;0,TEXT(Table1[[#This Row],[TGL. PENSIUN (jabatan)]],"yyyy"),"")</f>
        <v>2044</v>
      </c>
      <c r="Z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Row],[JABATAN]],tbl_refJabatan,8,FALSE),"yr","day")-CONVERT(DATEDIF(H393,tglAcuan,"y"),"yr","day"))),(NOW()+(CONVERT(VLOOKUP(Table1[[#This Row],[JABATAN]],tbl_refJabatan,8,FALSE),"yr","day")-CONVERT(DATEDIF(H393,NOW(),"y"),"yr","day")))),"Usia Salah"),"")</f>
        <v>51558.348911689813</v>
      </c>
      <c r="AA393" s="167" t="str">
        <f ca="1">IF(Table1[[#This Row],[TGL.PENSIUN (usia )]]&lt;&gt;0,TEXT(Table1[[#This Row],[TGL.PENSIUN (usia )]],"yyyy"),"")</f>
        <v>2041</v>
      </c>
      <c r="AB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Row],[JABATAN]],tbl_refJabatan,9,FALSE),"yr","day")-CONVERT(DATEDIF(M393,tglAcuan,"y"),"yr","day"))),(NOW()+(CONVERT(VLOOKUP(Table1[[#This Row],[JABATAN]],tbl_refJabatan,9,FALSE),"yr","day")-CONVERT(DATEDIF(M393,NOW(),"y"),"yr","day")))),"tgl SK salah"),"")</f>
        <v>52654.098911689813</v>
      </c>
      <c r="AC393" s="167" t="str">
        <f ca="1">IF(Table1[[#This Row],[TGL. PENSIUN (jabatan )]]&lt;&gt;0,TEXT(Table1[[#This Row],[TGL. PENSIUN (jabatan )]],"yyyy"),"")</f>
        <v>2044</v>
      </c>
      <c r="AD3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4" spans="1:30" s="53" customFormat="1" ht="21.75" customHeight="1" x14ac:dyDescent="0.25">
      <c r="A394" s="43">
        <f t="shared" si="14"/>
        <v>389</v>
      </c>
      <c r="B394" s="44" t="s">
        <v>484</v>
      </c>
      <c r="C394" s="44" t="s">
        <v>771</v>
      </c>
      <c r="D394" s="72" t="s">
        <v>61</v>
      </c>
      <c r="E394" s="59" t="s">
        <v>785</v>
      </c>
      <c r="F394" s="43" t="s">
        <v>41</v>
      </c>
      <c r="G394" s="46" t="s">
        <v>42</v>
      </c>
      <c r="H394" s="47">
        <v>25394</v>
      </c>
      <c r="I394" s="45"/>
      <c r="J394" s="76"/>
      <c r="K394" s="74" t="s">
        <v>43</v>
      </c>
      <c r="L394" s="63" t="s">
        <v>786</v>
      </c>
      <c r="M394" s="80">
        <v>43402</v>
      </c>
      <c r="N394" s="52" t="str">
        <f t="shared" ca="1" si="13"/>
        <v>54 Tahun 7 Bulan 17 hari</v>
      </c>
      <c r="O3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Row],[JABATAN]],tbl_refJabatan,2,FALSE),"yr","day")-CONVERT(DATEDIF(H394,tglAcuan,"y"),"yr","day"))),(NOW()+(CONVERT(VLOOKUP(Table1[[#This Row],[JABATAN]],tbl_refJabatan,2,FALSE),"yr","day")-CONVERT(DATEDIF(H394,NOW(),"y"),"yr","day")))),"Usia Salah"),"")</f>
        <v>47540.598911689813</v>
      </c>
      <c r="Q394" s="167" t="str">
        <f ca="1">IF(Table1[[#This Row],[TGL. PENSIUN (usia)]]&lt;&gt;0,TEXT(Table1[[#This Row],[TGL. PENSIUN (usia)]],"yyyy"),"")</f>
        <v>2030</v>
      </c>
      <c r="R394" s="166">
        <f ca="1">IF(AND(Table1[[#This Row],[TGL. PENSIUN (usia)]]&lt;&gt;"",Table1[[#This Row],[TGL. PENSIUN (usia)]]&lt;&gt;"USIA SALAH"),IF(tglAcuan&lt;&gt;0,(INT(CONVERT(VLOOKUP(Table1[[#This Row],[JABATAN]],tbl_refJabatan,2,FALSE),"yr","day")-CONVERT(DATEDIF(H394,tglAcuan,"y"),"yr","day"))),(INT(CONVERT(VLOOKUP(Table1[[#This Row],[JABATAN]],tbl_refJabatan,2,FALSE),"yr","day")-CONVERT(DATEDIF(H394,NOW(),"y"),"yr","day")))),"")</f>
        <v>2191</v>
      </c>
      <c r="S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Row],[JABATAN]],tbl_refJabatan,4,FALSE),"yr","day")-CONVERT(DATEDIF(H394,tglAcuan,"y"),"yr","day"))),(NOW()+(CONVERT(VLOOKUP(Table1[[#This Row],[JABATAN]],tbl_refJabatan,4,FALSE),"yr","day")-CONVERT(DATEDIF(H394,NOW(),"y"),"yr","day")))),"Usia Salah"),"")</f>
        <v>47540.598911689813</v>
      </c>
      <c r="T394" s="167" t="str">
        <f ca="1">IF(Table1[[#This Row],[TGL. PENSIUN ( usia )]]&lt;&gt;0,TEXT(Table1[[#This Row],[TGL. PENSIUN ( usia )]],"yyyy"),"")</f>
        <v>2030</v>
      </c>
      <c r="U394" s="166">
        <f ca="1">IF(AND(Table1[[#This Row],[TGL. PENSIUN (usia)]]&lt;&gt;"",Table1[[#This Row],[TGL. PENSIUN (usia)]]&lt;&gt;"USIA SALAH"),IF(tglAcuan&lt;&gt;0,(INT(CONVERT(VLOOKUP(Table1[[#This Row],[JABATAN]],tbl_refJabatan,4,FALSE),"yr","day")-CONVERT(DATEDIF(H394,tglAcuan,"y"),"yr","day"))),(INT(CONVERT(VLOOKUP(Table1[[#This Row],[JABATAN]],tbl_refJabatan,4,FALSE),"yr","day")-CONVERT(DATEDIF(H394,NOW(),"y"),"yr","day")))),"")</f>
        <v>2191</v>
      </c>
      <c r="V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Row],[JABATAN]],tbl_refJabatan,6,FALSE),"yr","day")-CONVERT(DATEDIF(H394,tglAcuan,"y"),"yr","day"))),(NOW()+(CONVERT(VLOOKUP(Table1[[#This Row],[JABATAN]],tbl_refJabatan,6,FALSE),"yr","day")-CONVERT(DATEDIF(H394,NOW(),"y"),"yr","day")))),"Usia Salah"),"")</f>
        <v>46079.598911689813</v>
      </c>
      <c r="W394" s="167" t="str">
        <f ca="1">IF(Table1[[#This Row],[TGL.PENSIUN (usia)]]&lt;&gt;0,TEXT(Table1[[#This Row],[TGL.PENSIUN (usia)]],"yyyy"),"")</f>
        <v>2026</v>
      </c>
      <c r="X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Row],[JABATAN]],tbl_refJabatan,7,FALSE),"yr","day")-CONVERT(DATEDIF(M394,tglAcuan,"y"),"yr","day"))),(NOW()+(CONVERT(VLOOKUP(Table1[[#This Row],[JABATAN]],tbl_refJabatan,7,FALSE),"yr","day")-CONVERT(DATEDIF(M394,NOW(),"y"),"yr","day")))),"tgl SK salah"),"")</f>
        <v>50827.848911689813</v>
      </c>
      <c r="Y394" s="167" t="str">
        <f ca="1">IF(Table1[[#This Row],[TGL. PENSIUN (jabatan)]]&lt;&gt;0,TEXT(Table1[[#This Row],[TGL. PENSIUN (jabatan)]],"yyyy"),"")</f>
        <v>2039</v>
      </c>
      <c r="Z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Row],[JABATAN]],tbl_refJabatan,8,FALSE),"yr","day")-CONVERT(DATEDIF(H394,tglAcuan,"y"),"yr","day"))),(NOW()+(CONVERT(VLOOKUP(Table1[[#This Row],[JABATAN]],tbl_refJabatan,8,FALSE),"yr","day")-CONVERT(DATEDIF(H394,NOW(),"y"),"yr","day")))),"Usia Salah"),"")</f>
        <v>46079.598911689813</v>
      </c>
      <c r="AA394" s="167" t="str">
        <f ca="1">IF(Table1[[#This Row],[TGL.PENSIUN (usia )]]&lt;&gt;0,TEXT(Table1[[#This Row],[TGL.PENSIUN (usia )]],"yyyy"),"")</f>
        <v>2026</v>
      </c>
      <c r="AB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Row],[JABATAN]],tbl_refJabatan,9,FALSE),"yr","day")-CONVERT(DATEDIF(M394,tglAcuan,"y"),"yr","day"))),(NOW()+(CONVERT(VLOOKUP(Table1[[#This Row],[JABATAN]],tbl_refJabatan,9,FALSE),"yr","day")-CONVERT(DATEDIF(M394,NOW(),"y"),"yr","day")))),"tgl SK salah"),"")</f>
        <v>50827.848911689813</v>
      </c>
      <c r="AC394" s="167" t="str">
        <f ca="1">IF(Table1[[#This Row],[TGL. PENSIUN (jabatan )]]&lt;&gt;0,TEXT(Table1[[#This Row],[TGL. PENSIUN (jabatan )]],"yyyy"),"")</f>
        <v>2039</v>
      </c>
      <c r="AD3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5" spans="1:30" s="53" customFormat="1" ht="21.75" customHeight="1" x14ac:dyDescent="0.25">
      <c r="A395" s="43">
        <f t="shared" si="14"/>
        <v>390</v>
      </c>
      <c r="B395" s="44" t="s">
        <v>484</v>
      </c>
      <c r="C395" s="44" t="s">
        <v>771</v>
      </c>
      <c r="D395" s="45" t="s">
        <v>63</v>
      </c>
      <c r="E395" s="59" t="s">
        <v>787</v>
      </c>
      <c r="F395" s="43" t="s">
        <v>41</v>
      </c>
      <c r="G395" s="46" t="s">
        <v>42</v>
      </c>
      <c r="H395" s="47">
        <v>30547</v>
      </c>
      <c r="I395" s="45"/>
      <c r="J395" s="76"/>
      <c r="K395" s="74" t="s">
        <v>43</v>
      </c>
      <c r="L395" s="63" t="s">
        <v>788</v>
      </c>
      <c r="M395" s="67">
        <v>44704</v>
      </c>
      <c r="N395" s="52" t="str">
        <f t="shared" ca="1" si="13"/>
        <v>40 Tahun 6 Bulan 8 hari</v>
      </c>
      <c r="O3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9 Bulan 4 Hari </v>
      </c>
      <c r="P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Row],[JABATAN]],tbl_refJabatan,2,FALSE),"yr","day")-CONVERT(DATEDIF(H395,tglAcuan,"y"),"yr","day"))),(NOW()+(CONVERT(VLOOKUP(Table1[[#This Row],[JABATAN]],tbl_refJabatan,2,FALSE),"yr","day")-CONVERT(DATEDIF(H395,NOW(),"y"),"yr","day")))),"Usia Salah"),"")</f>
        <v>52654.098911689813</v>
      </c>
      <c r="Q395" s="167" t="str">
        <f ca="1">IF(Table1[[#This Row],[TGL. PENSIUN (usia)]]&lt;&gt;0,TEXT(Table1[[#This Row],[TGL. PENSIUN (usia)]],"yyyy"),"")</f>
        <v>2044</v>
      </c>
      <c r="R395" s="166">
        <f ca="1">IF(AND(Table1[[#This Row],[TGL. PENSIUN (usia)]]&lt;&gt;"",Table1[[#This Row],[TGL. PENSIUN (usia)]]&lt;&gt;"USIA SALAH"),IF(tglAcuan&lt;&gt;0,(INT(CONVERT(VLOOKUP(Table1[[#This Row],[JABATAN]],tbl_refJabatan,2,FALSE),"yr","day")-CONVERT(DATEDIF(H395,tglAcuan,"y"),"yr","day"))),(INT(CONVERT(VLOOKUP(Table1[[#This Row],[JABATAN]],tbl_refJabatan,2,FALSE),"yr","day")-CONVERT(DATEDIF(H395,NOW(),"y"),"yr","day")))),"")</f>
        <v>7305</v>
      </c>
      <c r="S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Row],[JABATAN]],tbl_refJabatan,4,FALSE),"yr","day")-CONVERT(DATEDIF(H395,tglAcuan,"y"),"yr","day"))),(NOW()+(CONVERT(VLOOKUP(Table1[[#This Row],[JABATAN]],tbl_refJabatan,4,FALSE),"yr","day")-CONVERT(DATEDIF(H395,NOW(),"y"),"yr","day")))),"Usia Salah"),"")</f>
        <v>38044.098911689813</v>
      </c>
      <c r="T395" s="167" t="str">
        <f ca="1">IF(Table1[[#This Row],[TGL. PENSIUN ( usia )]]&lt;&gt;0,TEXT(Table1[[#This Row],[TGL. PENSIUN ( usia )]],"yyyy"),"")</f>
        <v>2004</v>
      </c>
      <c r="U395" s="166">
        <f ca="1">IF(AND(Table1[[#This Row],[TGL. PENSIUN (usia)]]&lt;&gt;"",Table1[[#This Row],[TGL. PENSIUN (usia)]]&lt;&gt;"USIA SALAH"),IF(tglAcuan&lt;&gt;0,(INT(CONVERT(VLOOKUP(Table1[[#This Row],[JABATAN]],tbl_refJabatan,4,FALSE),"yr","day")-CONVERT(DATEDIF(H395,tglAcuan,"y"),"yr","day"))),(INT(CONVERT(VLOOKUP(Table1[[#This Row],[JABATAN]],tbl_refJabatan,4,FALSE),"yr","day")-CONVERT(DATEDIF(H395,NOW(),"y"),"yr","day")))),"")</f>
        <v>-7305</v>
      </c>
      <c r="V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Row],[JABATAN]],tbl_refJabatan,6,FALSE),"yr","day")-CONVERT(DATEDIF(H395,tglAcuan,"y"),"yr","day"))),(NOW()+(CONVERT(VLOOKUP(Table1[[#This Row],[JABATAN]],tbl_refJabatan,6,FALSE),"yr","day")-CONVERT(DATEDIF(H395,NOW(),"y"),"yr","day")))),"Usia Salah"),"")</f>
        <v>30739.098911689813</v>
      </c>
      <c r="W395" s="167" t="str">
        <f ca="1">IF(Table1[[#This Row],[TGL.PENSIUN (usia)]]&lt;&gt;0,TEXT(Table1[[#This Row],[TGL.PENSIUN (usia)]],"yyyy"),"")</f>
        <v>1984</v>
      </c>
      <c r="X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Row],[JABATAN]],tbl_refJabatan,7,FALSE),"yr","day")-CONVERT(DATEDIF(M395,tglAcuan,"y"),"yr","day"))),(NOW()+(CONVERT(VLOOKUP(Table1[[#This Row],[JABATAN]],tbl_refJabatan,7,FALSE),"yr","day")-CONVERT(DATEDIF(M395,NOW(),"y"),"yr","day")))),"tgl SK salah"),"")</f>
        <v>66898.848911689813</v>
      </c>
      <c r="Y395" s="167" t="str">
        <f ca="1">IF(Table1[[#This Row],[TGL. PENSIUN (jabatan)]]&lt;&gt;0,TEXT(Table1[[#This Row],[TGL. PENSIUN (jabatan)]],"yyyy"),"")</f>
        <v>2083</v>
      </c>
      <c r="Z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Row],[JABATAN]],tbl_refJabatan,8,FALSE),"yr","day")-CONVERT(DATEDIF(H395,tglAcuan,"y"),"yr","day"))),(NOW()+(CONVERT(VLOOKUP(Table1[[#This Row],[JABATAN]],tbl_refJabatan,8,FALSE),"yr","day")-CONVERT(DATEDIF(H395,NOW(),"y"),"yr","day")))),"Usia Salah"),"")</f>
        <v>52654.098911689813</v>
      </c>
      <c r="AA395" s="167" t="str">
        <f ca="1">IF(Table1[[#This Row],[TGL.PENSIUN (usia )]]&lt;&gt;0,TEXT(Table1[[#This Row],[TGL.PENSIUN (usia )]],"yyyy"),"")</f>
        <v>2044</v>
      </c>
      <c r="AB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Row],[JABATAN]],tbl_refJabatan,9,FALSE),"yr","day")-CONVERT(DATEDIF(M395,tglAcuan,"y"),"yr","day"))),(NOW()+(CONVERT(VLOOKUP(Table1[[#This Row],[JABATAN]],tbl_refJabatan,9,FALSE),"yr","day")-CONVERT(DATEDIF(M395,NOW(),"y"),"yr","day")))),"tgl SK salah"),"")</f>
        <v>50462.598911689813</v>
      </c>
      <c r="AC395" s="167" t="str">
        <f ca="1">IF(Table1[[#This Row],[TGL. PENSIUN (jabatan )]]&lt;&gt;0,TEXT(Table1[[#This Row],[TGL. PENSIUN (jabatan )]],"yyyy"),"")</f>
        <v>2038</v>
      </c>
      <c r="AD3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6" spans="1:30" s="53" customFormat="1" ht="21.75" customHeight="1" x14ac:dyDescent="0.25">
      <c r="A396" s="43">
        <f t="shared" si="14"/>
        <v>391</v>
      </c>
      <c r="B396" s="44" t="s">
        <v>484</v>
      </c>
      <c r="C396" s="44" t="s">
        <v>771</v>
      </c>
      <c r="D396" s="45" t="s">
        <v>63</v>
      </c>
      <c r="E396" s="59" t="s">
        <v>789</v>
      </c>
      <c r="F396" s="43" t="s">
        <v>41</v>
      </c>
      <c r="G396" s="46" t="s">
        <v>42</v>
      </c>
      <c r="H396" s="47">
        <v>30691</v>
      </c>
      <c r="I396" s="45"/>
      <c r="J396" s="76"/>
      <c r="K396" s="74" t="s">
        <v>56</v>
      </c>
      <c r="L396" s="63" t="s">
        <v>790</v>
      </c>
      <c r="M396" s="80">
        <v>43402</v>
      </c>
      <c r="N396" s="52" t="str">
        <f t="shared" ca="1" si="13"/>
        <v>40 Tahun 1 Bulan 17 hari</v>
      </c>
      <c r="O3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Row],[JABATAN]],tbl_refJabatan,2,FALSE),"yr","day")-CONVERT(DATEDIF(H396,tglAcuan,"y"),"yr","day"))),(NOW()+(CONVERT(VLOOKUP(Table1[[#This Row],[JABATAN]],tbl_refJabatan,2,FALSE),"yr","day")-CONVERT(DATEDIF(H396,NOW(),"y"),"yr","day")))),"Usia Salah"),"")</f>
        <v>52654.098911689813</v>
      </c>
      <c r="Q396" s="167" t="str">
        <f ca="1">IF(Table1[[#This Row],[TGL. PENSIUN (usia)]]&lt;&gt;0,TEXT(Table1[[#This Row],[TGL. PENSIUN (usia)]],"yyyy"),"")</f>
        <v>2044</v>
      </c>
      <c r="R396" s="166">
        <f ca="1">IF(AND(Table1[[#This Row],[TGL. PENSIUN (usia)]]&lt;&gt;"",Table1[[#This Row],[TGL. PENSIUN (usia)]]&lt;&gt;"USIA SALAH"),IF(tglAcuan&lt;&gt;0,(INT(CONVERT(VLOOKUP(Table1[[#This Row],[JABATAN]],tbl_refJabatan,2,FALSE),"yr","day")-CONVERT(DATEDIF(H396,tglAcuan,"y"),"yr","day"))),(INT(CONVERT(VLOOKUP(Table1[[#This Row],[JABATAN]],tbl_refJabatan,2,FALSE),"yr","day")-CONVERT(DATEDIF(H396,NOW(),"y"),"yr","day")))),"")</f>
        <v>7305</v>
      </c>
      <c r="S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Row],[JABATAN]],tbl_refJabatan,4,FALSE),"yr","day")-CONVERT(DATEDIF(H396,tglAcuan,"y"),"yr","day"))),(NOW()+(CONVERT(VLOOKUP(Table1[[#This Row],[JABATAN]],tbl_refJabatan,4,FALSE),"yr","day")-CONVERT(DATEDIF(H396,NOW(),"y"),"yr","day")))),"Usia Salah"),"")</f>
        <v>38044.098911689813</v>
      </c>
      <c r="T396" s="167" t="str">
        <f ca="1">IF(Table1[[#This Row],[TGL. PENSIUN ( usia )]]&lt;&gt;0,TEXT(Table1[[#This Row],[TGL. PENSIUN ( usia )]],"yyyy"),"")</f>
        <v>2004</v>
      </c>
      <c r="U396" s="166">
        <f ca="1">IF(AND(Table1[[#This Row],[TGL. PENSIUN (usia)]]&lt;&gt;"",Table1[[#This Row],[TGL. PENSIUN (usia)]]&lt;&gt;"USIA SALAH"),IF(tglAcuan&lt;&gt;0,(INT(CONVERT(VLOOKUP(Table1[[#This Row],[JABATAN]],tbl_refJabatan,4,FALSE),"yr","day")-CONVERT(DATEDIF(H396,tglAcuan,"y"),"yr","day"))),(INT(CONVERT(VLOOKUP(Table1[[#This Row],[JABATAN]],tbl_refJabatan,4,FALSE),"yr","day")-CONVERT(DATEDIF(H396,NOW(),"y"),"yr","day")))),"")</f>
        <v>-7305</v>
      </c>
      <c r="V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Row],[JABATAN]],tbl_refJabatan,6,FALSE),"yr","day")-CONVERT(DATEDIF(H396,tglAcuan,"y"),"yr","day"))),(NOW()+(CONVERT(VLOOKUP(Table1[[#This Row],[JABATAN]],tbl_refJabatan,6,FALSE),"yr","day")-CONVERT(DATEDIF(H396,NOW(),"y"),"yr","day")))),"Usia Salah"),"")</f>
        <v>30739.098911689813</v>
      </c>
      <c r="W396" s="167" t="str">
        <f ca="1">IF(Table1[[#This Row],[TGL.PENSIUN (usia)]]&lt;&gt;0,TEXT(Table1[[#This Row],[TGL.PENSIUN (usia)]],"yyyy"),"")</f>
        <v>1984</v>
      </c>
      <c r="X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Row],[JABATAN]],tbl_refJabatan,7,FALSE),"yr","day")-CONVERT(DATEDIF(M396,tglAcuan,"y"),"yr","day"))),(NOW()+(CONVERT(VLOOKUP(Table1[[#This Row],[JABATAN]],tbl_refJabatan,7,FALSE),"yr","day")-CONVERT(DATEDIF(M396,NOW(),"y"),"yr","day")))),"tgl SK salah"),"")</f>
        <v>65437.848911689813</v>
      </c>
      <c r="Y396" s="167" t="str">
        <f ca="1">IF(Table1[[#This Row],[TGL. PENSIUN (jabatan)]]&lt;&gt;0,TEXT(Table1[[#This Row],[TGL. PENSIUN (jabatan)]],"yyyy"),"")</f>
        <v>2079</v>
      </c>
      <c r="Z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Row],[JABATAN]],tbl_refJabatan,8,FALSE),"yr","day")-CONVERT(DATEDIF(H396,tglAcuan,"y"),"yr","day"))),(NOW()+(CONVERT(VLOOKUP(Table1[[#This Row],[JABATAN]],tbl_refJabatan,8,FALSE),"yr","day")-CONVERT(DATEDIF(H396,NOW(),"y"),"yr","day")))),"Usia Salah"),"")</f>
        <v>52654.098911689813</v>
      </c>
      <c r="AA396" s="167" t="str">
        <f ca="1">IF(Table1[[#This Row],[TGL.PENSIUN (usia )]]&lt;&gt;0,TEXT(Table1[[#This Row],[TGL.PENSIUN (usia )]],"yyyy"),"")</f>
        <v>2044</v>
      </c>
      <c r="AB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Row],[JABATAN]],tbl_refJabatan,9,FALSE),"yr","day")-CONVERT(DATEDIF(M396,tglAcuan,"y"),"yr","day"))),(NOW()+(CONVERT(VLOOKUP(Table1[[#This Row],[JABATAN]],tbl_refJabatan,9,FALSE),"yr","day")-CONVERT(DATEDIF(M396,NOW(),"y"),"yr","day")))),"tgl SK salah"),"")</f>
        <v>49001.598911689813</v>
      </c>
      <c r="AC396" s="167" t="str">
        <f ca="1">IF(Table1[[#This Row],[TGL. PENSIUN (jabatan )]]&lt;&gt;0,TEXT(Table1[[#This Row],[TGL. PENSIUN (jabatan )]],"yyyy"),"")</f>
        <v>2034</v>
      </c>
      <c r="AD3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7" spans="1:30" s="53" customFormat="1" ht="21.75" customHeight="1" x14ac:dyDescent="0.25">
      <c r="A397" s="43">
        <f t="shared" si="14"/>
        <v>392</v>
      </c>
      <c r="B397" s="44" t="s">
        <v>484</v>
      </c>
      <c r="C397" s="44" t="s">
        <v>771</v>
      </c>
      <c r="D397" s="45" t="s">
        <v>63</v>
      </c>
      <c r="E397" s="59" t="s">
        <v>791</v>
      </c>
      <c r="F397" s="43" t="s">
        <v>41</v>
      </c>
      <c r="G397" s="46" t="s">
        <v>42</v>
      </c>
      <c r="H397" s="47">
        <v>25606</v>
      </c>
      <c r="I397" s="45"/>
      <c r="J397" s="76"/>
      <c r="K397" s="74" t="s">
        <v>56</v>
      </c>
      <c r="L397" s="63" t="s">
        <v>790</v>
      </c>
      <c r="M397" s="80">
        <v>43402</v>
      </c>
      <c r="N397" s="52" t="str">
        <f t="shared" ca="1" si="13"/>
        <v>54 Tahun 0 Bulan 20 hari</v>
      </c>
      <c r="O3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Row],[JABATAN]],tbl_refJabatan,2,FALSE),"yr","day")-CONVERT(DATEDIF(H397,tglAcuan,"y"),"yr","day"))),(NOW()+(CONVERT(VLOOKUP(Table1[[#This Row],[JABATAN]],tbl_refJabatan,2,FALSE),"yr","day")-CONVERT(DATEDIF(H397,NOW(),"y"),"yr","day")))),"Usia Salah"),"")</f>
        <v>47540.598911689813</v>
      </c>
      <c r="Q397" s="167" t="str">
        <f ca="1">IF(Table1[[#This Row],[TGL. PENSIUN (usia)]]&lt;&gt;0,TEXT(Table1[[#This Row],[TGL. PENSIUN (usia)]],"yyyy"),"")</f>
        <v>2030</v>
      </c>
      <c r="R397" s="166">
        <f ca="1">IF(AND(Table1[[#This Row],[TGL. PENSIUN (usia)]]&lt;&gt;"",Table1[[#This Row],[TGL. PENSIUN (usia)]]&lt;&gt;"USIA SALAH"),IF(tglAcuan&lt;&gt;0,(INT(CONVERT(VLOOKUP(Table1[[#This Row],[JABATAN]],tbl_refJabatan,2,FALSE),"yr","day")-CONVERT(DATEDIF(H397,tglAcuan,"y"),"yr","day"))),(INT(CONVERT(VLOOKUP(Table1[[#This Row],[JABATAN]],tbl_refJabatan,2,FALSE),"yr","day")-CONVERT(DATEDIF(H397,NOW(),"y"),"yr","day")))),"")</f>
        <v>2191</v>
      </c>
      <c r="S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Row],[JABATAN]],tbl_refJabatan,4,FALSE),"yr","day")-CONVERT(DATEDIF(H397,tglAcuan,"y"),"yr","day"))),(NOW()+(CONVERT(VLOOKUP(Table1[[#This Row],[JABATAN]],tbl_refJabatan,4,FALSE),"yr","day")-CONVERT(DATEDIF(H397,NOW(),"y"),"yr","day")))),"Usia Salah"),"")</f>
        <v>32930.598911689813</v>
      </c>
      <c r="T397" s="167" t="str">
        <f ca="1">IF(Table1[[#This Row],[TGL. PENSIUN ( usia )]]&lt;&gt;0,TEXT(Table1[[#This Row],[TGL. PENSIUN ( usia )]],"yyyy"),"")</f>
        <v>1990</v>
      </c>
      <c r="U397" s="166">
        <f ca="1">IF(AND(Table1[[#This Row],[TGL. PENSIUN (usia)]]&lt;&gt;"",Table1[[#This Row],[TGL. PENSIUN (usia)]]&lt;&gt;"USIA SALAH"),IF(tglAcuan&lt;&gt;0,(INT(CONVERT(VLOOKUP(Table1[[#This Row],[JABATAN]],tbl_refJabatan,4,FALSE),"yr","day")-CONVERT(DATEDIF(H397,tglAcuan,"y"),"yr","day"))),(INT(CONVERT(VLOOKUP(Table1[[#This Row],[JABATAN]],tbl_refJabatan,4,FALSE),"yr","day")-CONVERT(DATEDIF(H397,NOW(),"y"),"yr","day")))),"")</f>
        <v>-12419</v>
      </c>
      <c r="V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Row],[JABATAN]],tbl_refJabatan,6,FALSE),"yr","day")-CONVERT(DATEDIF(H397,tglAcuan,"y"),"yr","day"))),(NOW()+(CONVERT(VLOOKUP(Table1[[#This Row],[JABATAN]],tbl_refJabatan,6,FALSE),"yr","day")-CONVERT(DATEDIF(H397,NOW(),"y"),"yr","day")))),"Usia Salah"),"")</f>
        <v>25625.598911689813</v>
      </c>
      <c r="W397" s="167" t="str">
        <f ca="1">IF(Table1[[#This Row],[TGL.PENSIUN (usia)]]&lt;&gt;0,TEXT(Table1[[#This Row],[TGL.PENSIUN (usia)]],"yyyy"),"")</f>
        <v>1970</v>
      </c>
      <c r="X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Row],[JABATAN]],tbl_refJabatan,7,FALSE),"yr","day")-CONVERT(DATEDIF(M397,tglAcuan,"y"),"yr","day"))),(NOW()+(CONVERT(VLOOKUP(Table1[[#This Row],[JABATAN]],tbl_refJabatan,7,FALSE),"yr","day")-CONVERT(DATEDIF(M397,NOW(),"y"),"yr","day")))),"tgl SK salah"),"")</f>
        <v>65437.848911689813</v>
      </c>
      <c r="Y397" s="167" t="str">
        <f ca="1">IF(Table1[[#This Row],[TGL. PENSIUN (jabatan)]]&lt;&gt;0,TEXT(Table1[[#This Row],[TGL. PENSIUN (jabatan)]],"yyyy"),"")</f>
        <v>2079</v>
      </c>
      <c r="Z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Row],[JABATAN]],tbl_refJabatan,8,FALSE),"yr","day")-CONVERT(DATEDIF(H397,tglAcuan,"y"),"yr","day"))),(NOW()+(CONVERT(VLOOKUP(Table1[[#This Row],[JABATAN]],tbl_refJabatan,8,FALSE),"yr","day")-CONVERT(DATEDIF(H397,NOW(),"y"),"yr","day")))),"Usia Salah"),"")</f>
        <v>47540.598911689813</v>
      </c>
      <c r="AA397" s="167" t="str">
        <f ca="1">IF(Table1[[#This Row],[TGL.PENSIUN (usia )]]&lt;&gt;0,TEXT(Table1[[#This Row],[TGL.PENSIUN (usia )]],"yyyy"),"")</f>
        <v>2030</v>
      </c>
      <c r="AB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Row],[JABATAN]],tbl_refJabatan,9,FALSE),"yr","day")-CONVERT(DATEDIF(M397,tglAcuan,"y"),"yr","day"))),(NOW()+(CONVERT(VLOOKUP(Table1[[#This Row],[JABATAN]],tbl_refJabatan,9,FALSE),"yr","day")-CONVERT(DATEDIF(M397,NOW(),"y"),"yr","day")))),"tgl SK salah"),"")</f>
        <v>49001.598911689813</v>
      </c>
      <c r="AC397" s="167" t="str">
        <f ca="1">IF(Table1[[#This Row],[TGL. PENSIUN (jabatan )]]&lt;&gt;0,TEXT(Table1[[#This Row],[TGL. PENSIUN (jabatan )]],"yyyy"),"")</f>
        <v>2034</v>
      </c>
      <c r="AD3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8" spans="1:30" s="53" customFormat="1" ht="21.75" customHeight="1" x14ac:dyDescent="0.25">
      <c r="A398" s="43">
        <f t="shared" si="14"/>
        <v>393</v>
      </c>
      <c r="B398" s="55" t="s">
        <v>484</v>
      </c>
      <c r="C398" s="55" t="s">
        <v>771</v>
      </c>
      <c r="D398" s="56" t="s">
        <v>63</v>
      </c>
      <c r="E398" s="99" t="s">
        <v>792</v>
      </c>
      <c r="F398" s="57" t="s">
        <v>41</v>
      </c>
      <c r="G398" s="58" t="s">
        <v>42</v>
      </c>
      <c r="H398" s="117">
        <v>32935</v>
      </c>
      <c r="I398" s="45"/>
      <c r="J398" s="76"/>
      <c r="K398" s="128" t="s">
        <v>56</v>
      </c>
      <c r="L398" s="110" t="s">
        <v>793</v>
      </c>
      <c r="M398" s="127">
        <v>45009</v>
      </c>
      <c r="N398" s="52" t="str">
        <f t="shared" ca="1" si="13"/>
        <v>33 Tahun 11 Bulan 24 hari</v>
      </c>
      <c r="O3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11 Bulan 3 Hari </v>
      </c>
      <c r="P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Row],[JABATAN]],tbl_refJabatan,2,FALSE),"yr","day")-CONVERT(DATEDIF(H398,tglAcuan,"y"),"yr","day"))),(NOW()+(CONVERT(VLOOKUP(Table1[[#This Row],[JABATAN]],tbl_refJabatan,2,FALSE),"yr","day")-CONVERT(DATEDIF(H398,NOW(),"y"),"yr","day")))),"Usia Salah"),"")</f>
        <v>55210.848911689813</v>
      </c>
      <c r="Q398" s="167" t="str">
        <f ca="1">IF(Table1[[#This Row],[TGL. PENSIUN (usia)]]&lt;&gt;0,TEXT(Table1[[#This Row],[TGL. PENSIUN (usia)]],"yyyy"),"")</f>
        <v>2051</v>
      </c>
      <c r="R398" s="166">
        <f ca="1">IF(AND(Table1[[#This Row],[TGL. PENSIUN (usia)]]&lt;&gt;"",Table1[[#This Row],[TGL. PENSIUN (usia)]]&lt;&gt;"USIA SALAH"),IF(tglAcuan&lt;&gt;0,(INT(CONVERT(VLOOKUP(Table1[[#This Row],[JABATAN]],tbl_refJabatan,2,FALSE),"yr","day")-CONVERT(DATEDIF(H398,tglAcuan,"y"),"yr","day"))),(INT(CONVERT(VLOOKUP(Table1[[#This Row],[JABATAN]],tbl_refJabatan,2,FALSE),"yr","day")-CONVERT(DATEDIF(H398,NOW(),"y"),"yr","day")))),"")</f>
        <v>9861</v>
      </c>
      <c r="S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Row],[JABATAN]],tbl_refJabatan,4,FALSE),"yr","day")-CONVERT(DATEDIF(H398,tglAcuan,"y"),"yr","day"))),(NOW()+(CONVERT(VLOOKUP(Table1[[#This Row],[JABATAN]],tbl_refJabatan,4,FALSE),"yr","day")-CONVERT(DATEDIF(H398,NOW(),"y"),"yr","day")))),"Usia Salah"),"")</f>
        <v>40600.848911689813</v>
      </c>
      <c r="T398" s="167" t="str">
        <f ca="1">IF(Table1[[#This Row],[TGL. PENSIUN ( usia )]]&lt;&gt;0,TEXT(Table1[[#This Row],[TGL. PENSIUN ( usia )]],"yyyy"),"")</f>
        <v>2011</v>
      </c>
      <c r="U398" s="166">
        <f ca="1">IF(AND(Table1[[#This Row],[TGL. PENSIUN (usia)]]&lt;&gt;"",Table1[[#This Row],[TGL. PENSIUN (usia)]]&lt;&gt;"USIA SALAH"),IF(tglAcuan&lt;&gt;0,(INT(CONVERT(VLOOKUP(Table1[[#This Row],[JABATAN]],tbl_refJabatan,4,FALSE),"yr","day")-CONVERT(DATEDIF(H398,tglAcuan,"y"),"yr","day"))),(INT(CONVERT(VLOOKUP(Table1[[#This Row],[JABATAN]],tbl_refJabatan,4,FALSE),"yr","day")-CONVERT(DATEDIF(H398,NOW(),"y"),"yr","day")))),"")</f>
        <v>-4749</v>
      </c>
      <c r="V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Row],[JABATAN]],tbl_refJabatan,6,FALSE),"yr","day")-CONVERT(DATEDIF(H398,tglAcuan,"y"),"yr","day"))),(NOW()+(CONVERT(VLOOKUP(Table1[[#This Row],[JABATAN]],tbl_refJabatan,6,FALSE),"yr","day")-CONVERT(DATEDIF(H398,NOW(),"y"),"yr","day")))),"Usia Salah"),"")</f>
        <v>33295.848911689813</v>
      </c>
      <c r="W398" s="167" t="str">
        <f ca="1">IF(Table1[[#This Row],[TGL.PENSIUN (usia)]]&lt;&gt;0,TEXT(Table1[[#This Row],[TGL.PENSIUN (usia)]],"yyyy"),"")</f>
        <v>1991</v>
      </c>
      <c r="X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Row],[JABATAN]],tbl_refJabatan,7,FALSE),"yr","day")-CONVERT(DATEDIF(M398,tglAcuan,"y"),"yr","day"))),(NOW()+(CONVERT(VLOOKUP(Table1[[#This Row],[JABATAN]],tbl_refJabatan,7,FALSE),"yr","day")-CONVERT(DATEDIF(M398,NOW(),"y"),"yr","day")))),"tgl SK salah"),"")</f>
        <v>67264.098911689813</v>
      </c>
      <c r="Y398" s="167" t="str">
        <f ca="1">IF(Table1[[#This Row],[TGL. PENSIUN (jabatan)]]&lt;&gt;0,TEXT(Table1[[#This Row],[TGL. PENSIUN (jabatan)]],"yyyy"),"")</f>
        <v>2084</v>
      </c>
      <c r="Z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Row],[JABATAN]],tbl_refJabatan,8,FALSE),"yr","day")-CONVERT(DATEDIF(H398,tglAcuan,"y"),"yr","day"))),(NOW()+(CONVERT(VLOOKUP(Table1[[#This Row],[JABATAN]],tbl_refJabatan,8,FALSE),"yr","day")-CONVERT(DATEDIF(H398,NOW(),"y"),"yr","day")))),"Usia Salah"),"")</f>
        <v>55210.848911689813</v>
      </c>
      <c r="AA398" s="167" t="str">
        <f ca="1">IF(Table1[[#This Row],[TGL.PENSIUN (usia )]]&lt;&gt;0,TEXT(Table1[[#This Row],[TGL.PENSIUN (usia )]],"yyyy"),"")</f>
        <v>2051</v>
      </c>
      <c r="AB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Row],[JABATAN]],tbl_refJabatan,9,FALSE),"yr","day")-CONVERT(DATEDIF(M398,tglAcuan,"y"),"yr","day"))),(NOW()+(CONVERT(VLOOKUP(Table1[[#This Row],[JABATAN]],tbl_refJabatan,9,FALSE),"yr","day")-CONVERT(DATEDIF(M398,NOW(),"y"),"yr","day")))),"tgl SK salah"),"")</f>
        <v>50827.848911689813</v>
      </c>
      <c r="AC398" s="167" t="str">
        <f ca="1">IF(Table1[[#This Row],[TGL. PENSIUN (jabatan )]]&lt;&gt;0,TEXT(Table1[[#This Row],[TGL. PENSIUN (jabatan )]],"yyyy"),"")</f>
        <v>2039</v>
      </c>
      <c r="AD3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399" spans="1:30" s="53" customFormat="1" ht="21.75" customHeight="1" x14ac:dyDescent="0.25">
      <c r="A399" s="43">
        <f t="shared" si="14"/>
        <v>394</v>
      </c>
      <c r="B399" s="44" t="s">
        <v>484</v>
      </c>
      <c r="C399" s="44" t="s">
        <v>771</v>
      </c>
      <c r="D399" s="45" t="s">
        <v>63</v>
      </c>
      <c r="E399" s="59" t="s">
        <v>794</v>
      </c>
      <c r="F399" s="43" t="s">
        <v>50</v>
      </c>
      <c r="G399" s="46" t="s">
        <v>42</v>
      </c>
      <c r="H399" s="47">
        <v>29232</v>
      </c>
      <c r="I399" s="45"/>
      <c r="J399" s="76"/>
      <c r="K399" s="74" t="s">
        <v>43</v>
      </c>
      <c r="L399" s="63" t="s">
        <v>790</v>
      </c>
      <c r="M399" s="80">
        <v>43402</v>
      </c>
      <c r="N399" s="52" t="str">
        <f t="shared" ca="1" si="13"/>
        <v>44 Tahun 1 Bulan 15 hari</v>
      </c>
      <c r="O3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Row],[JABATAN]],tbl_refJabatan,2,FALSE),"yr","day")-CONVERT(DATEDIF(H399,tglAcuan,"y"),"yr","day"))),(NOW()+(CONVERT(VLOOKUP(Table1[[#This Row],[JABATAN]],tbl_refJabatan,2,FALSE),"yr","day")-CONVERT(DATEDIF(H399,NOW(),"y"),"yr","day")))),"Usia Salah"),"")</f>
        <v>51193.098911689813</v>
      </c>
      <c r="Q399" s="167" t="str">
        <f ca="1">IF(Table1[[#This Row],[TGL. PENSIUN (usia)]]&lt;&gt;0,TEXT(Table1[[#This Row],[TGL. PENSIUN (usia)]],"yyyy"),"")</f>
        <v>2040</v>
      </c>
      <c r="R399" s="166">
        <f ca="1">IF(AND(Table1[[#This Row],[TGL. PENSIUN (usia)]]&lt;&gt;"",Table1[[#This Row],[TGL. PENSIUN (usia)]]&lt;&gt;"USIA SALAH"),IF(tglAcuan&lt;&gt;0,(INT(CONVERT(VLOOKUP(Table1[[#This Row],[JABATAN]],tbl_refJabatan,2,FALSE),"yr","day")-CONVERT(DATEDIF(H399,tglAcuan,"y"),"yr","day"))),(INT(CONVERT(VLOOKUP(Table1[[#This Row],[JABATAN]],tbl_refJabatan,2,FALSE),"yr","day")-CONVERT(DATEDIF(H399,NOW(),"y"),"yr","day")))),"")</f>
        <v>5844</v>
      </c>
      <c r="S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Row],[JABATAN]],tbl_refJabatan,4,FALSE),"yr","day")-CONVERT(DATEDIF(H399,tglAcuan,"y"),"yr","day"))),(NOW()+(CONVERT(VLOOKUP(Table1[[#This Row],[JABATAN]],tbl_refJabatan,4,FALSE),"yr","day")-CONVERT(DATEDIF(H399,NOW(),"y"),"yr","day")))),"Usia Salah"),"")</f>
        <v>36583.098911689813</v>
      </c>
      <c r="T399" s="167" t="str">
        <f ca="1">IF(Table1[[#This Row],[TGL. PENSIUN ( usia )]]&lt;&gt;0,TEXT(Table1[[#This Row],[TGL. PENSIUN ( usia )]],"yyyy"),"")</f>
        <v>2000</v>
      </c>
      <c r="U399" s="166">
        <f ca="1">IF(AND(Table1[[#This Row],[TGL. PENSIUN (usia)]]&lt;&gt;"",Table1[[#This Row],[TGL. PENSIUN (usia)]]&lt;&gt;"USIA SALAH"),IF(tglAcuan&lt;&gt;0,(INT(CONVERT(VLOOKUP(Table1[[#This Row],[JABATAN]],tbl_refJabatan,4,FALSE),"yr","day")-CONVERT(DATEDIF(H399,tglAcuan,"y"),"yr","day"))),(INT(CONVERT(VLOOKUP(Table1[[#This Row],[JABATAN]],tbl_refJabatan,4,FALSE),"yr","day")-CONVERT(DATEDIF(H399,NOW(),"y"),"yr","day")))),"")</f>
        <v>-8766</v>
      </c>
      <c r="V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Row],[JABATAN]],tbl_refJabatan,6,FALSE),"yr","day")-CONVERT(DATEDIF(H399,tglAcuan,"y"),"yr","day"))),(NOW()+(CONVERT(VLOOKUP(Table1[[#This Row],[JABATAN]],tbl_refJabatan,6,FALSE),"yr","day")-CONVERT(DATEDIF(H399,NOW(),"y"),"yr","day")))),"Usia Salah"),"")</f>
        <v>29278.098911689813</v>
      </c>
      <c r="W399" s="167" t="str">
        <f ca="1">IF(Table1[[#This Row],[TGL.PENSIUN (usia)]]&lt;&gt;0,TEXT(Table1[[#This Row],[TGL.PENSIUN (usia)]],"yyyy"),"")</f>
        <v>1980</v>
      </c>
      <c r="X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Row],[JABATAN]],tbl_refJabatan,7,FALSE),"yr","day")-CONVERT(DATEDIF(M399,tglAcuan,"y"),"yr","day"))),(NOW()+(CONVERT(VLOOKUP(Table1[[#This Row],[JABATAN]],tbl_refJabatan,7,FALSE),"yr","day")-CONVERT(DATEDIF(M399,NOW(),"y"),"yr","day")))),"tgl SK salah"),"")</f>
        <v>65437.848911689813</v>
      </c>
      <c r="Y399" s="167" t="str">
        <f ca="1">IF(Table1[[#This Row],[TGL. PENSIUN (jabatan)]]&lt;&gt;0,TEXT(Table1[[#This Row],[TGL. PENSIUN (jabatan)]],"yyyy"),"")</f>
        <v>2079</v>
      </c>
      <c r="Z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Row],[JABATAN]],tbl_refJabatan,8,FALSE),"yr","day")-CONVERT(DATEDIF(H399,tglAcuan,"y"),"yr","day"))),(NOW()+(CONVERT(VLOOKUP(Table1[[#This Row],[JABATAN]],tbl_refJabatan,8,FALSE),"yr","day")-CONVERT(DATEDIF(H399,NOW(),"y"),"yr","day")))),"Usia Salah"),"")</f>
        <v>51193.098911689813</v>
      </c>
      <c r="AA399" s="167" t="str">
        <f ca="1">IF(Table1[[#This Row],[TGL.PENSIUN (usia )]]&lt;&gt;0,TEXT(Table1[[#This Row],[TGL.PENSIUN (usia )]],"yyyy"),"")</f>
        <v>2040</v>
      </c>
      <c r="AB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Row],[JABATAN]],tbl_refJabatan,9,FALSE),"yr","day")-CONVERT(DATEDIF(M399,tglAcuan,"y"),"yr","day"))),(NOW()+(CONVERT(VLOOKUP(Table1[[#This Row],[JABATAN]],tbl_refJabatan,9,FALSE),"yr","day")-CONVERT(DATEDIF(M399,NOW(),"y"),"yr","day")))),"tgl SK salah"),"")</f>
        <v>49001.598911689813</v>
      </c>
      <c r="AC399" s="167" t="str">
        <f ca="1">IF(Table1[[#This Row],[TGL. PENSIUN (jabatan )]]&lt;&gt;0,TEXT(Table1[[#This Row],[TGL. PENSIUN (jabatan )]],"yyyy"),"")</f>
        <v>2034</v>
      </c>
      <c r="AD3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0" spans="1:30" s="53" customFormat="1" ht="21.75" customHeight="1" x14ac:dyDescent="0.25">
      <c r="A400" s="43">
        <f t="shared" si="14"/>
        <v>395</v>
      </c>
      <c r="B400" s="44" t="s">
        <v>484</v>
      </c>
      <c r="C400" s="44" t="s">
        <v>771</v>
      </c>
      <c r="D400" s="45" t="s">
        <v>63</v>
      </c>
      <c r="E400" s="59" t="s">
        <v>795</v>
      </c>
      <c r="F400" s="43" t="s">
        <v>41</v>
      </c>
      <c r="G400" s="46" t="s">
        <v>42</v>
      </c>
      <c r="H400" s="47">
        <v>25366</v>
      </c>
      <c r="I400" s="45"/>
      <c r="J400" s="76"/>
      <c r="K400" s="74" t="s">
        <v>43</v>
      </c>
      <c r="L400" s="63" t="s">
        <v>790</v>
      </c>
      <c r="M400" s="80">
        <v>43402</v>
      </c>
      <c r="N400" s="52" t="str">
        <f t="shared" ca="1" si="13"/>
        <v>54 Tahun 8 Bulan 15 hari</v>
      </c>
      <c r="O4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Row],[JABATAN]],tbl_refJabatan,2,FALSE),"yr","day")-CONVERT(DATEDIF(H400,tglAcuan,"y"),"yr","day"))),(NOW()+(CONVERT(VLOOKUP(Table1[[#This Row],[JABATAN]],tbl_refJabatan,2,FALSE),"yr","day")-CONVERT(DATEDIF(H400,NOW(),"y"),"yr","day")))),"Usia Salah"),"")</f>
        <v>47540.598911689813</v>
      </c>
      <c r="Q400" s="167" t="str">
        <f ca="1">IF(Table1[[#This Row],[TGL. PENSIUN (usia)]]&lt;&gt;0,TEXT(Table1[[#This Row],[TGL. PENSIUN (usia)]],"yyyy"),"")</f>
        <v>2030</v>
      </c>
      <c r="R400" s="166">
        <f ca="1">IF(AND(Table1[[#This Row],[TGL. PENSIUN (usia)]]&lt;&gt;"",Table1[[#This Row],[TGL. PENSIUN (usia)]]&lt;&gt;"USIA SALAH"),IF(tglAcuan&lt;&gt;0,(INT(CONVERT(VLOOKUP(Table1[[#This Row],[JABATAN]],tbl_refJabatan,2,FALSE),"yr","day")-CONVERT(DATEDIF(H400,tglAcuan,"y"),"yr","day"))),(INT(CONVERT(VLOOKUP(Table1[[#This Row],[JABATAN]],tbl_refJabatan,2,FALSE),"yr","day")-CONVERT(DATEDIF(H400,NOW(),"y"),"yr","day")))),"")</f>
        <v>2191</v>
      </c>
      <c r="S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Row],[JABATAN]],tbl_refJabatan,4,FALSE),"yr","day")-CONVERT(DATEDIF(H400,tglAcuan,"y"),"yr","day"))),(NOW()+(CONVERT(VLOOKUP(Table1[[#This Row],[JABATAN]],tbl_refJabatan,4,FALSE),"yr","day")-CONVERT(DATEDIF(H400,NOW(),"y"),"yr","day")))),"Usia Salah"),"")</f>
        <v>32930.598911689813</v>
      </c>
      <c r="T400" s="167" t="str">
        <f ca="1">IF(Table1[[#This Row],[TGL. PENSIUN ( usia )]]&lt;&gt;0,TEXT(Table1[[#This Row],[TGL. PENSIUN ( usia )]],"yyyy"),"")</f>
        <v>1990</v>
      </c>
      <c r="U400" s="166">
        <f ca="1">IF(AND(Table1[[#This Row],[TGL. PENSIUN (usia)]]&lt;&gt;"",Table1[[#This Row],[TGL. PENSIUN (usia)]]&lt;&gt;"USIA SALAH"),IF(tglAcuan&lt;&gt;0,(INT(CONVERT(VLOOKUP(Table1[[#This Row],[JABATAN]],tbl_refJabatan,4,FALSE),"yr","day")-CONVERT(DATEDIF(H400,tglAcuan,"y"),"yr","day"))),(INT(CONVERT(VLOOKUP(Table1[[#This Row],[JABATAN]],tbl_refJabatan,4,FALSE),"yr","day")-CONVERT(DATEDIF(H400,NOW(),"y"),"yr","day")))),"")</f>
        <v>-12419</v>
      </c>
      <c r="V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Row],[JABATAN]],tbl_refJabatan,6,FALSE),"yr","day")-CONVERT(DATEDIF(H400,tglAcuan,"y"),"yr","day"))),(NOW()+(CONVERT(VLOOKUP(Table1[[#This Row],[JABATAN]],tbl_refJabatan,6,FALSE),"yr","day")-CONVERT(DATEDIF(H400,NOW(),"y"),"yr","day")))),"Usia Salah"),"")</f>
        <v>25625.598911689813</v>
      </c>
      <c r="W400" s="167" t="str">
        <f ca="1">IF(Table1[[#This Row],[TGL.PENSIUN (usia)]]&lt;&gt;0,TEXT(Table1[[#This Row],[TGL.PENSIUN (usia)]],"yyyy"),"")</f>
        <v>1970</v>
      </c>
      <c r="X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Row],[JABATAN]],tbl_refJabatan,7,FALSE),"yr","day")-CONVERT(DATEDIF(M400,tglAcuan,"y"),"yr","day"))),(NOW()+(CONVERT(VLOOKUP(Table1[[#This Row],[JABATAN]],tbl_refJabatan,7,FALSE),"yr","day")-CONVERT(DATEDIF(M400,NOW(),"y"),"yr","day")))),"tgl SK salah"),"")</f>
        <v>65437.848911689813</v>
      </c>
      <c r="Y400" s="167" t="str">
        <f ca="1">IF(Table1[[#This Row],[TGL. PENSIUN (jabatan)]]&lt;&gt;0,TEXT(Table1[[#This Row],[TGL. PENSIUN (jabatan)]],"yyyy"),"")</f>
        <v>2079</v>
      </c>
      <c r="Z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Row],[JABATAN]],tbl_refJabatan,8,FALSE),"yr","day")-CONVERT(DATEDIF(H400,tglAcuan,"y"),"yr","day"))),(NOW()+(CONVERT(VLOOKUP(Table1[[#This Row],[JABATAN]],tbl_refJabatan,8,FALSE),"yr","day")-CONVERT(DATEDIF(H400,NOW(),"y"),"yr","day")))),"Usia Salah"),"")</f>
        <v>47540.598911689813</v>
      </c>
      <c r="AA400" s="167" t="str">
        <f ca="1">IF(Table1[[#This Row],[TGL.PENSIUN (usia )]]&lt;&gt;0,TEXT(Table1[[#This Row],[TGL.PENSIUN (usia )]],"yyyy"),"")</f>
        <v>2030</v>
      </c>
      <c r="AB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Row],[JABATAN]],tbl_refJabatan,9,FALSE),"yr","day")-CONVERT(DATEDIF(M400,tglAcuan,"y"),"yr","day"))),(NOW()+(CONVERT(VLOOKUP(Table1[[#This Row],[JABATAN]],tbl_refJabatan,9,FALSE),"yr","day")-CONVERT(DATEDIF(M400,NOW(),"y"),"yr","day")))),"tgl SK salah"),"")</f>
        <v>49001.598911689813</v>
      </c>
      <c r="AC400" s="167" t="str">
        <f ca="1">IF(Table1[[#This Row],[TGL. PENSIUN (jabatan )]]&lt;&gt;0,TEXT(Table1[[#This Row],[TGL. PENSIUN (jabatan )]],"yyyy"),"")</f>
        <v>2034</v>
      </c>
      <c r="AD4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1" spans="1:30" s="53" customFormat="1" ht="21.75" customHeight="1" x14ac:dyDescent="0.25">
      <c r="A401" s="43">
        <f t="shared" si="14"/>
        <v>396</v>
      </c>
      <c r="B401" s="44" t="s">
        <v>484</v>
      </c>
      <c r="C401" s="44" t="s">
        <v>771</v>
      </c>
      <c r="D401" s="45" t="s">
        <v>63</v>
      </c>
      <c r="E401" s="59" t="s">
        <v>796</v>
      </c>
      <c r="F401" s="43" t="s">
        <v>41</v>
      </c>
      <c r="G401" s="46" t="s">
        <v>42</v>
      </c>
      <c r="H401" s="47">
        <v>25244</v>
      </c>
      <c r="I401" s="45"/>
      <c r="J401" s="76"/>
      <c r="K401" s="74" t="s">
        <v>93</v>
      </c>
      <c r="L401" s="63" t="s">
        <v>790</v>
      </c>
      <c r="M401" s="80">
        <v>43402</v>
      </c>
      <c r="N401" s="52" t="str">
        <f t="shared" ca="1" si="13"/>
        <v>55 Tahun 0 Bulan 17 hari</v>
      </c>
      <c r="O4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Row],[JABATAN]],tbl_refJabatan,2,FALSE),"yr","day")-CONVERT(DATEDIF(H401,tglAcuan,"y"),"yr","day"))),(NOW()+(CONVERT(VLOOKUP(Table1[[#This Row],[JABATAN]],tbl_refJabatan,2,FALSE),"yr","day")-CONVERT(DATEDIF(H401,NOW(),"y"),"yr","day")))),"Usia Salah"),"")</f>
        <v>47175.348911689813</v>
      </c>
      <c r="Q401" s="167" t="str">
        <f ca="1">IF(Table1[[#This Row],[TGL. PENSIUN (usia)]]&lt;&gt;0,TEXT(Table1[[#This Row],[TGL. PENSIUN (usia)]],"yyyy"),"")</f>
        <v>2029</v>
      </c>
      <c r="R401" s="166">
        <f ca="1">IF(AND(Table1[[#This Row],[TGL. PENSIUN (usia)]]&lt;&gt;"",Table1[[#This Row],[TGL. PENSIUN (usia)]]&lt;&gt;"USIA SALAH"),IF(tglAcuan&lt;&gt;0,(INT(CONVERT(VLOOKUP(Table1[[#This Row],[JABATAN]],tbl_refJabatan,2,FALSE),"yr","day")-CONVERT(DATEDIF(H401,tglAcuan,"y"),"yr","day"))),(INT(CONVERT(VLOOKUP(Table1[[#This Row],[JABATAN]],tbl_refJabatan,2,FALSE),"yr","day")-CONVERT(DATEDIF(H401,NOW(),"y"),"yr","day")))),"")</f>
        <v>1826</v>
      </c>
      <c r="S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Row],[JABATAN]],tbl_refJabatan,4,FALSE),"yr","day")-CONVERT(DATEDIF(H401,tglAcuan,"y"),"yr","day"))),(NOW()+(CONVERT(VLOOKUP(Table1[[#This Row],[JABATAN]],tbl_refJabatan,4,FALSE),"yr","day")-CONVERT(DATEDIF(H401,NOW(),"y"),"yr","day")))),"Usia Salah"),"")</f>
        <v>32565.348911689813</v>
      </c>
      <c r="T401" s="167" t="str">
        <f ca="1">IF(Table1[[#This Row],[TGL. PENSIUN ( usia )]]&lt;&gt;0,TEXT(Table1[[#This Row],[TGL. PENSIUN ( usia )]],"yyyy"),"")</f>
        <v>1989</v>
      </c>
      <c r="U401" s="166">
        <f ca="1">IF(AND(Table1[[#This Row],[TGL. PENSIUN (usia)]]&lt;&gt;"",Table1[[#This Row],[TGL. PENSIUN (usia)]]&lt;&gt;"USIA SALAH"),IF(tglAcuan&lt;&gt;0,(INT(CONVERT(VLOOKUP(Table1[[#This Row],[JABATAN]],tbl_refJabatan,4,FALSE),"yr","day")-CONVERT(DATEDIF(H401,tglAcuan,"y"),"yr","day"))),(INT(CONVERT(VLOOKUP(Table1[[#This Row],[JABATAN]],tbl_refJabatan,4,FALSE),"yr","day")-CONVERT(DATEDIF(H401,NOW(),"y"),"yr","day")))),"")</f>
        <v>-12784</v>
      </c>
      <c r="V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Row],[JABATAN]],tbl_refJabatan,6,FALSE),"yr","day")-CONVERT(DATEDIF(H401,tglAcuan,"y"),"yr","day"))),(NOW()+(CONVERT(VLOOKUP(Table1[[#This Row],[JABATAN]],tbl_refJabatan,6,FALSE),"yr","day")-CONVERT(DATEDIF(H401,NOW(),"y"),"yr","day")))),"Usia Salah"),"")</f>
        <v>25260.348911689813</v>
      </c>
      <c r="W401" s="167" t="str">
        <f ca="1">IF(Table1[[#This Row],[TGL.PENSIUN (usia)]]&lt;&gt;0,TEXT(Table1[[#This Row],[TGL.PENSIUN (usia)]],"yyyy"),"")</f>
        <v>1969</v>
      </c>
      <c r="X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Row],[JABATAN]],tbl_refJabatan,7,FALSE),"yr","day")-CONVERT(DATEDIF(M401,tglAcuan,"y"),"yr","day"))),(NOW()+(CONVERT(VLOOKUP(Table1[[#This Row],[JABATAN]],tbl_refJabatan,7,FALSE),"yr","day")-CONVERT(DATEDIF(M401,NOW(),"y"),"yr","day")))),"tgl SK salah"),"")</f>
        <v>65437.848911689813</v>
      </c>
      <c r="Y401" s="167" t="str">
        <f ca="1">IF(Table1[[#This Row],[TGL. PENSIUN (jabatan)]]&lt;&gt;0,TEXT(Table1[[#This Row],[TGL. PENSIUN (jabatan)]],"yyyy"),"")</f>
        <v>2079</v>
      </c>
      <c r="Z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Row],[JABATAN]],tbl_refJabatan,8,FALSE),"yr","day")-CONVERT(DATEDIF(H401,tglAcuan,"y"),"yr","day"))),(NOW()+(CONVERT(VLOOKUP(Table1[[#This Row],[JABATAN]],tbl_refJabatan,8,FALSE),"yr","day")-CONVERT(DATEDIF(H401,NOW(),"y"),"yr","day")))),"Usia Salah"),"")</f>
        <v>47175.348911689813</v>
      </c>
      <c r="AA401" s="167" t="str">
        <f ca="1">IF(Table1[[#This Row],[TGL.PENSIUN (usia )]]&lt;&gt;0,TEXT(Table1[[#This Row],[TGL.PENSIUN (usia )]],"yyyy"),"")</f>
        <v>2029</v>
      </c>
      <c r="AB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Row],[JABATAN]],tbl_refJabatan,9,FALSE),"yr","day")-CONVERT(DATEDIF(M401,tglAcuan,"y"),"yr","day"))),(NOW()+(CONVERT(VLOOKUP(Table1[[#This Row],[JABATAN]],tbl_refJabatan,9,FALSE),"yr","day")-CONVERT(DATEDIF(M401,NOW(),"y"),"yr","day")))),"tgl SK salah"),"")</f>
        <v>49001.598911689813</v>
      </c>
      <c r="AC401" s="167" t="str">
        <f ca="1">IF(Table1[[#This Row],[TGL. PENSIUN (jabatan )]]&lt;&gt;0,TEXT(Table1[[#This Row],[TGL. PENSIUN (jabatan )]],"yyyy"),"")</f>
        <v>2034</v>
      </c>
      <c r="AD4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2" spans="1:30" s="88" customFormat="1" ht="21.75" customHeight="1" x14ac:dyDescent="0.25">
      <c r="A402" s="43">
        <f t="shared" si="14"/>
        <v>397</v>
      </c>
      <c r="B402" s="44" t="s">
        <v>484</v>
      </c>
      <c r="C402" s="44" t="s">
        <v>797</v>
      </c>
      <c r="D402" s="45" t="s">
        <v>39</v>
      </c>
      <c r="E402" s="73" t="s">
        <v>798</v>
      </c>
      <c r="F402" s="43" t="s">
        <v>41</v>
      </c>
      <c r="G402" s="46" t="s">
        <v>42</v>
      </c>
      <c r="H402" s="91">
        <v>30081</v>
      </c>
      <c r="I402" s="129"/>
      <c r="J402" s="130"/>
      <c r="K402" s="79" t="s">
        <v>56</v>
      </c>
      <c r="L402" s="70" t="s">
        <v>799</v>
      </c>
      <c r="M402" s="70" t="s">
        <v>252</v>
      </c>
      <c r="N402" s="52" t="str">
        <f t="shared" ca="1" si="13"/>
        <v>41 Tahun 9 Bulan 17 hari</v>
      </c>
      <c r="O4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Row],[JABATAN]],tbl_refJabatan,2,FALSE),"yr","day")-CONVERT(DATEDIF(H402,tglAcuan,"y"),"yr","day"))),(NOW()+(CONVERT(VLOOKUP(Table1[[#This Row],[JABATAN]],tbl_refJabatan,2,FALSE),"yr","day")-CONVERT(DATEDIF(H402,NOW(),"y"),"yr","day")))),"Usia Salah"),"")</f>
        <v>30373.848911689813</v>
      </c>
      <c r="Q402" s="167" t="str">
        <f ca="1">IF(Table1[[#This Row],[TGL. PENSIUN (usia)]]&lt;&gt;0,TEXT(Table1[[#This Row],[TGL. PENSIUN (usia)]],"yyyy"),"")</f>
        <v>1983</v>
      </c>
      <c r="R402" s="166">
        <f ca="1">IF(AND(Table1[[#This Row],[TGL. PENSIUN (usia)]]&lt;&gt;"",Table1[[#This Row],[TGL. PENSIUN (usia)]]&lt;&gt;"USIA SALAH"),IF(tglAcuan&lt;&gt;0,(INT(CONVERT(VLOOKUP(Table1[[#This Row],[JABATAN]],tbl_refJabatan,2,FALSE),"yr","day")-CONVERT(DATEDIF(H402,tglAcuan,"y"),"yr","day"))),(INT(CONVERT(VLOOKUP(Table1[[#This Row],[JABATAN]],tbl_refJabatan,2,FALSE),"yr","day")-CONVERT(DATEDIF(H402,NOW(),"y"),"yr","day")))),"")</f>
        <v>-14976</v>
      </c>
      <c r="S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Row],[JABATAN]],tbl_refJabatan,4,FALSE),"yr","day")-CONVERT(DATEDIF(H402,tglAcuan,"y"),"yr","day"))),(NOW()+(CONVERT(VLOOKUP(Table1[[#This Row],[JABATAN]],tbl_refJabatan,4,FALSE),"yr","day")-CONVERT(DATEDIF(H402,NOW(),"y"),"yr","day")))),"Usia Salah"),"")</f>
        <v>30373.848911689813</v>
      </c>
      <c r="T402" s="167" t="str">
        <f ca="1">IF(Table1[[#This Row],[TGL. PENSIUN ( usia )]]&lt;&gt;0,TEXT(Table1[[#This Row],[TGL. PENSIUN ( usia )]],"yyyy"),"")</f>
        <v>1983</v>
      </c>
      <c r="U402" s="166">
        <f ca="1">IF(AND(Table1[[#This Row],[TGL. PENSIUN (usia)]]&lt;&gt;"",Table1[[#This Row],[TGL. PENSIUN (usia)]]&lt;&gt;"USIA SALAH"),IF(tglAcuan&lt;&gt;0,(INT(CONVERT(VLOOKUP(Table1[[#This Row],[JABATAN]],tbl_refJabatan,4,FALSE),"yr","day")-CONVERT(DATEDIF(H402,tglAcuan,"y"),"yr","day"))),(INT(CONVERT(VLOOKUP(Table1[[#This Row],[JABATAN]],tbl_refJabatan,4,FALSE),"yr","day")-CONVERT(DATEDIF(H402,NOW(),"y"),"yr","day")))),"")</f>
        <v>-14976</v>
      </c>
      <c r="V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Row],[JABATAN]],tbl_refJabatan,6,FALSE),"yr","day")-CONVERT(DATEDIF(H402,tglAcuan,"y"),"yr","day"))),(NOW()+(CONVERT(VLOOKUP(Table1[[#This Row],[JABATAN]],tbl_refJabatan,6,FALSE),"yr","day")-CONVERT(DATEDIF(H402,NOW(),"y"),"yr","day")))),"Usia Salah"),"")</f>
        <v>30373.848911689813</v>
      </c>
      <c r="W402" s="167" t="str">
        <f ca="1">IF(Table1[[#This Row],[TGL.PENSIUN (usia)]]&lt;&gt;0,TEXT(Table1[[#This Row],[TGL.PENSIUN (usia)]],"yyyy"),"")</f>
        <v>1983</v>
      </c>
      <c r="X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Row],[JABATAN]],tbl_refJabatan,7,FALSE),"yr","day")-CONVERT(DATEDIF(M402,tglAcuan,"y"),"yr","day"))),(NOW()+(CONVERT(VLOOKUP(Table1[[#This Row],[JABATAN]],tbl_refJabatan,7,FALSE),"yr","day")-CONVERT(DATEDIF(M402,NOW(),"y"),"yr","day")))),"tgl SK salah"),"")</f>
        <v>43888.098911689813</v>
      </c>
      <c r="Y402" s="167" t="str">
        <f ca="1">IF(Table1[[#This Row],[TGL. PENSIUN (jabatan)]]&lt;&gt;0,TEXT(Table1[[#This Row],[TGL. PENSIUN (jabatan)]],"yyyy"),"")</f>
        <v>2020</v>
      </c>
      <c r="Z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Row],[JABATAN]],tbl_refJabatan,8,FALSE),"yr","day")-CONVERT(DATEDIF(H402,tglAcuan,"y"),"yr","day"))),(NOW()+(CONVERT(VLOOKUP(Table1[[#This Row],[JABATAN]],tbl_refJabatan,8,FALSE),"yr","day")-CONVERT(DATEDIF(H402,NOW(),"y"),"yr","day")))),"Usia Salah"),"")</f>
        <v>30373.848911689813</v>
      </c>
      <c r="AA402" s="167" t="str">
        <f ca="1">IF(Table1[[#This Row],[TGL.PENSIUN (usia )]]&lt;&gt;0,TEXT(Table1[[#This Row],[TGL.PENSIUN (usia )]],"yyyy"),"")</f>
        <v>1983</v>
      </c>
      <c r="AB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Row],[JABATAN]],tbl_refJabatan,9,FALSE),"yr","day")-CONVERT(DATEDIF(M402,tglAcuan,"y"),"yr","day"))),(NOW()+(CONVERT(VLOOKUP(Table1[[#This Row],[JABATAN]],tbl_refJabatan,9,FALSE),"yr","day")-CONVERT(DATEDIF(M402,NOW(),"y"),"yr","day")))),"tgl SK salah"),"")</f>
        <v>43888.098911689813</v>
      </c>
      <c r="AC402" s="167" t="str">
        <f ca="1">IF(Table1[[#This Row],[TGL. PENSIUN (jabatan )]]&lt;&gt;0,TEXT(Table1[[#This Row],[TGL. PENSIUN (jabatan )]],"yyyy"),"")</f>
        <v>2020</v>
      </c>
      <c r="AD4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3" spans="1:30" s="53" customFormat="1" ht="21.75" customHeight="1" x14ac:dyDescent="0.25">
      <c r="A403" s="43">
        <f t="shared" si="14"/>
        <v>398</v>
      </c>
      <c r="B403" s="44" t="s">
        <v>484</v>
      </c>
      <c r="C403" s="44" t="s">
        <v>797</v>
      </c>
      <c r="D403" s="72" t="s">
        <v>45</v>
      </c>
      <c r="E403" s="73" t="s">
        <v>800</v>
      </c>
      <c r="F403" s="43" t="s">
        <v>41</v>
      </c>
      <c r="G403" s="46" t="s">
        <v>42</v>
      </c>
      <c r="H403" s="91">
        <v>27250</v>
      </c>
      <c r="I403" s="129"/>
      <c r="J403" s="130"/>
      <c r="K403" s="79" t="s">
        <v>56</v>
      </c>
      <c r="L403" s="70" t="s">
        <v>801</v>
      </c>
      <c r="M403" s="85">
        <v>43475</v>
      </c>
      <c r="N403" s="52" t="str">
        <f t="shared" ca="1" si="13"/>
        <v>49 Tahun 6 Bulan 18 hari</v>
      </c>
      <c r="O4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17 Hari </v>
      </c>
      <c r="P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Row],[JABATAN]],tbl_refJabatan,2,FALSE),"yr","day")-CONVERT(DATEDIF(H403,tglAcuan,"y"),"yr","day"))),(NOW()+(CONVERT(VLOOKUP(Table1[[#This Row],[JABATAN]],tbl_refJabatan,2,FALSE),"yr","day")-CONVERT(DATEDIF(H403,NOW(),"y"),"yr","day")))),"Usia Salah"),"")</f>
        <v>27451.848911689813</v>
      </c>
      <c r="Q403" s="167" t="str">
        <f ca="1">IF(Table1[[#This Row],[TGL. PENSIUN (usia)]]&lt;&gt;0,TEXT(Table1[[#This Row],[TGL. PENSIUN (usia)]],"yyyy"),"")</f>
        <v>1975</v>
      </c>
      <c r="R403" s="166">
        <f ca="1">IF(AND(Table1[[#This Row],[TGL. PENSIUN (usia)]]&lt;&gt;"",Table1[[#This Row],[TGL. PENSIUN (usia)]]&lt;&gt;"USIA SALAH"),IF(tglAcuan&lt;&gt;0,(INT(CONVERT(VLOOKUP(Table1[[#This Row],[JABATAN]],tbl_refJabatan,2,FALSE),"yr","day")-CONVERT(DATEDIF(H403,tglAcuan,"y"),"yr","day"))),(INT(CONVERT(VLOOKUP(Table1[[#This Row],[JABATAN]],tbl_refJabatan,2,FALSE),"yr","day")-CONVERT(DATEDIF(H403,NOW(),"y"),"yr","day")))),"")</f>
        <v>-17898</v>
      </c>
      <c r="S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Row],[JABATAN]],tbl_refJabatan,4,FALSE),"yr","day")-CONVERT(DATEDIF(H403,tglAcuan,"y"),"yr","day"))),(NOW()+(CONVERT(VLOOKUP(Table1[[#This Row],[JABATAN]],tbl_refJabatan,4,FALSE),"yr","day")-CONVERT(DATEDIF(H403,NOW(),"y"),"yr","day")))),"Usia Salah"),"")</f>
        <v>27451.848911689813</v>
      </c>
      <c r="T403" s="167" t="str">
        <f ca="1">IF(Table1[[#This Row],[TGL. PENSIUN ( usia )]]&lt;&gt;0,TEXT(Table1[[#This Row],[TGL. PENSIUN ( usia )]],"yyyy"),"")</f>
        <v>1975</v>
      </c>
      <c r="U403" s="166">
        <f ca="1">IF(AND(Table1[[#This Row],[TGL. PENSIUN (usia)]]&lt;&gt;"",Table1[[#This Row],[TGL. PENSIUN (usia)]]&lt;&gt;"USIA SALAH"),IF(tglAcuan&lt;&gt;0,(INT(CONVERT(VLOOKUP(Table1[[#This Row],[JABATAN]],tbl_refJabatan,4,FALSE),"yr","day")-CONVERT(DATEDIF(H403,tglAcuan,"y"),"yr","day"))),(INT(CONVERT(VLOOKUP(Table1[[#This Row],[JABATAN]],tbl_refJabatan,4,FALSE),"yr","day")-CONVERT(DATEDIF(H403,NOW(),"y"),"yr","day")))),"")</f>
        <v>-17898</v>
      </c>
      <c r="V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Row],[JABATAN]],tbl_refJabatan,6,FALSE),"yr","day")-CONVERT(DATEDIF(H403,tglAcuan,"y"),"yr","day"))),(NOW()+(CONVERT(VLOOKUP(Table1[[#This Row],[JABATAN]],tbl_refJabatan,6,FALSE),"yr","day")-CONVERT(DATEDIF(H403,NOW(),"y"),"yr","day")))),"Usia Salah"),"")</f>
        <v>27451.848911689813</v>
      </c>
      <c r="W403" s="167" t="str">
        <f ca="1">IF(Table1[[#This Row],[TGL.PENSIUN (usia)]]&lt;&gt;0,TEXT(Table1[[#This Row],[TGL.PENSIUN (usia)]],"yyyy"),"")</f>
        <v>1975</v>
      </c>
      <c r="X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Row],[JABATAN]],tbl_refJabatan,7,FALSE),"yr","day")-CONVERT(DATEDIF(M403,tglAcuan,"y"),"yr","day"))),(NOW()+(CONVERT(VLOOKUP(Table1[[#This Row],[JABATAN]],tbl_refJabatan,7,FALSE),"yr","day")-CONVERT(DATEDIF(M403,NOW(),"y"),"yr","day")))),"tgl SK salah"),"")</f>
        <v>43522.848911689813</v>
      </c>
      <c r="Y403" s="167" t="str">
        <f ca="1">IF(Table1[[#This Row],[TGL. PENSIUN (jabatan)]]&lt;&gt;0,TEXT(Table1[[#This Row],[TGL. PENSIUN (jabatan)]],"yyyy"),"")</f>
        <v>2019</v>
      </c>
      <c r="Z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Row],[JABATAN]],tbl_refJabatan,8,FALSE),"yr","day")-CONVERT(DATEDIF(H403,tglAcuan,"y"),"yr","day"))),(NOW()+(CONVERT(VLOOKUP(Table1[[#This Row],[JABATAN]],tbl_refJabatan,8,FALSE),"yr","day")-CONVERT(DATEDIF(H403,NOW(),"y"),"yr","day")))),"Usia Salah"),"")</f>
        <v>27451.848911689813</v>
      </c>
      <c r="AA403" s="167" t="str">
        <f ca="1">IF(Table1[[#This Row],[TGL.PENSIUN (usia )]]&lt;&gt;0,TEXT(Table1[[#This Row],[TGL.PENSIUN (usia )]],"yyyy"),"")</f>
        <v>1975</v>
      </c>
      <c r="AB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Row],[JABATAN]],tbl_refJabatan,9,FALSE),"yr","day")-CONVERT(DATEDIF(M403,tglAcuan,"y"),"yr","day"))),(NOW()+(CONVERT(VLOOKUP(Table1[[#This Row],[JABATAN]],tbl_refJabatan,9,FALSE),"yr","day")-CONVERT(DATEDIF(M403,NOW(),"y"),"yr","day")))),"tgl SK salah"),"")</f>
        <v>43522.848911689813</v>
      </c>
      <c r="AC403" s="167" t="str">
        <f ca="1">IF(Table1[[#This Row],[TGL. PENSIUN (jabatan )]]&lt;&gt;0,TEXT(Table1[[#This Row],[TGL. PENSIUN (jabatan )]],"yyyy"),"")</f>
        <v>2019</v>
      </c>
      <c r="AD4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4" spans="1:30" s="53" customFormat="1" ht="21.75" customHeight="1" x14ac:dyDescent="0.25">
      <c r="A404" s="43">
        <f t="shared" si="14"/>
        <v>399</v>
      </c>
      <c r="B404" s="44" t="s">
        <v>484</v>
      </c>
      <c r="C404" s="44" t="s">
        <v>797</v>
      </c>
      <c r="D404" s="72" t="s">
        <v>48</v>
      </c>
      <c r="E404" s="73" t="s">
        <v>802</v>
      </c>
      <c r="F404" s="43" t="s">
        <v>50</v>
      </c>
      <c r="G404" s="46" t="s">
        <v>42</v>
      </c>
      <c r="H404" s="91">
        <v>34848</v>
      </c>
      <c r="I404" s="129"/>
      <c r="J404" s="130"/>
      <c r="K404" s="79" t="s">
        <v>56</v>
      </c>
      <c r="L404" s="70" t="s">
        <v>803</v>
      </c>
      <c r="M404" s="85">
        <v>44378</v>
      </c>
      <c r="N404" s="52" t="str">
        <f t="shared" ca="1" si="13"/>
        <v>28 Tahun 8 Bulan 29 hari</v>
      </c>
      <c r="O4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26 Hari </v>
      </c>
      <c r="P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Row],[JABATAN]],tbl_refJabatan,2,FALSE),"yr","day")-CONVERT(DATEDIF(H404,tglAcuan,"y"),"yr","day"))),(NOW()+(CONVERT(VLOOKUP(Table1[[#This Row],[JABATAN]],tbl_refJabatan,2,FALSE),"yr","day")-CONVERT(DATEDIF(H404,NOW(),"y"),"yr","day")))),"Usia Salah"),"")</f>
        <v>57037.098911689813</v>
      </c>
      <c r="Q404" s="167" t="str">
        <f ca="1">IF(Table1[[#This Row],[TGL. PENSIUN (usia)]]&lt;&gt;0,TEXT(Table1[[#This Row],[TGL. PENSIUN (usia)]],"yyyy"),"")</f>
        <v>2056</v>
      </c>
      <c r="R404" s="166">
        <f ca="1">IF(AND(Table1[[#This Row],[TGL. PENSIUN (usia)]]&lt;&gt;"",Table1[[#This Row],[TGL. PENSIUN (usia)]]&lt;&gt;"USIA SALAH"),IF(tglAcuan&lt;&gt;0,(INT(CONVERT(VLOOKUP(Table1[[#This Row],[JABATAN]],tbl_refJabatan,2,FALSE),"yr","day")-CONVERT(DATEDIF(H404,tglAcuan,"y"),"yr","day"))),(INT(CONVERT(VLOOKUP(Table1[[#This Row],[JABATAN]],tbl_refJabatan,2,FALSE),"yr","day")-CONVERT(DATEDIF(H404,NOW(),"y"),"yr","day")))),"")</f>
        <v>11688</v>
      </c>
      <c r="S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Row],[JABATAN]],tbl_refJabatan,4,FALSE),"yr","day")-CONVERT(DATEDIF(H404,tglAcuan,"y"),"yr","day"))),(NOW()+(CONVERT(VLOOKUP(Table1[[#This Row],[JABATAN]],tbl_refJabatan,4,FALSE),"yr","day")-CONVERT(DATEDIF(H404,NOW(),"y"),"yr","day")))),"Usia Salah"),"")</f>
        <v>57037.098911689813</v>
      </c>
      <c r="T404" s="167" t="str">
        <f ca="1">IF(Table1[[#This Row],[TGL. PENSIUN ( usia )]]&lt;&gt;0,TEXT(Table1[[#This Row],[TGL. PENSIUN ( usia )]],"yyyy"),"")</f>
        <v>2056</v>
      </c>
      <c r="U404" s="166">
        <f ca="1">IF(AND(Table1[[#This Row],[TGL. PENSIUN (usia)]]&lt;&gt;"",Table1[[#This Row],[TGL. PENSIUN (usia)]]&lt;&gt;"USIA SALAH"),IF(tglAcuan&lt;&gt;0,(INT(CONVERT(VLOOKUP(Table1[[#This Row],[JABATAN]],tbl_refJabatan,4,FALSE),"yr","day")-CONVERT(DATEDIF(H404,tglAcuan,"y"),"yr","day"))),(INT(CONVERT(VLOOKUP(Table1[[#This Row],[JABATAN]],tbl_refJabatan,4,FALSE),"yr","day")-CONVERT(DATEDIF(H404,NOW(),"y"),"yr","day")))),"")</f>
        <v>11688</v>
      </c>
      <c r="V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Row],[JABATAN]],tbl_refJabatan,6,FALSE),"yr","day")-CONVERT(DATEDIF(H404,tglAcuan,"y"),"yr","day"))),(NOW()+(CONVERT(VLOOKUP(Table1[[#This Row],[JABATAN]],tbl_refJabatan,6,FALSE),"yr","day")-CONVERT(DATEDIF(H404,NOW(),"y"),"yr","day")))),"Usia Salah"),"")</f>
        <v>55576.098911689813</v>
      </c>
      <c r="W404" s="167" t="str">
        <f ca="1">IF(Table1[[#This Row],[TGL.PENSIUN (usia)]]&lt;&gt;0,TEXT(Table1[[#This Row],[TGL.PENSIUN (usia)]],"yyyy"),"")</f>
        <v>2052</v>
      </c>
      <c r="X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Row],[JABATAN]],tbl_refJabatan,7,FALSE),"yr","day")-CONVERT(DATEDIF(M404,tglAcuan,"y"),"yr","day"))),(NOW()+(CONVERT(VLOOKUP(Table1[[#This Row],[JABATAN]],tbl_refJabatan,7,FALSE),"yr","day")-CONVERT(DATEDIF(M404,NOW(),"y"),"yr","day")))),"tgl SK salah"),"")</f>
        <v>51923.598911689813</v>
      </c>
      <c r="Y404" s="167" t="str">
        <f ca="1">IF(Table1[[#This Row],[TGL. PENSIUN (jabatan)]]&lt;&gt;0,TEXT(Table1[[#This Row],[TGL. PENSIUN (jabatan)]],"yyyy"),"")</f>
        <v>2042</v>
      </c>
      <c r="Z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Row],[JABATAN]],tbl_refJabatan,8,FALSE),"yr","day")-CONVERT(DATEDIF(H404,tglAcuan,"y"),"yr","day"))),(NOW()+(CONVERT(VLOOKUP(Table1[[#This Row],[JABATAN]],tbl_refJabatan,8,FALSE),"yr","day")-CONVERT(DATEDIF(H404,NOW(),"y"),"yr","day")))),"Usia Salah"),"")</f>
        <v>55576.098911689813</v>
      </c>
      <c r="AA404" s="167" t="str">
        <f ca="1">IF(Table1[[#This Row],[TGL.PENSIUN (usia )]]&lt;&gt;0,TEXT(Table1[[#This Row],[TGL.PENSIUN (usia )]],"yyyy"),"")</f>
        <v>2052</v>
      </c>
      <c r="AB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Row],[JABATAN]],tbl_refJabatan,9,FALSE),"yr","day")-CONVERT(DATEDIF(M404,tglAcuan,"y"),"yr","day"))),(NOW()+(CONVERT(VLOOKUP(Table1[[#This Row],[JABATAN]],tbl_refJabatan,9,FALSE),"yr","day")-CONVERT(DATEDIF(M404,NOW(),"y"),"yr","day")))),"tgl SK salah"),"")</f>
        <v>51923.598911689813</v>
      </c>
      <c r="AC404" s="167" t="str">
        <f ca="1">IF(Table1[[#This Row],[TGL. PENSIUN (jabatan )]]&lt;&gt;0,TEXT(Table1[[#This Row],[TGL. PENSIUN (jabatan )]],"yyyy"),"")</f>
        <v>2042</v>
      </c>
      <c r="AD4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5" spans="1:30" s="53" customFormat="1" ht="21.75" customHeight="1" x14ac:dyDescent="0.25">
      <c r="A405" s="43">
        <f t="shared" si="14"/>
        <v>400</v>
      </c>
      <c r="B405" s="44" t="s">
        <v>484</v>
      </c>
      <c r="C405" s="44" t="s">
        <v>797</v>
      </c>
      <c r="D405" s="72" t="s">
        <v>52</v>
      </c>
      <c r="E405" s="73" t="s">
        <v>804</v>
      </c>
      <c r="F405" s="43" t="s">
        <v>41</v>
      </c>
      <c r="G405" s="46" t="s">
        <v>42</v>
      </c>
      <c r="H405" s="47">
        <v>26476</v>
      </c>
      <c r="I405" s="45"/>
      <c r="J405" s="76"/>
      <c r="K405" s="70" t="s">
        <v>43</v>
      </c>
      <c r="L405" s="109" t="s">
        <v>805</v>
      </c>
      <c r="M405" s="131">
        <v>44923</v>
      </c>
      <c r="N405" s="132"/>
      <c r="O4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30 Hari </v>
      </c>
      <c r="P405" s="167">
        <f>Table1[[#This Row],[TGL SK]]+(60*365)</f>
        <v>66823</v>
      </c>
      <c r="Q405" s="167" t="str">
        <f>IF(Table1[[#This Row],[TGL. PENSIUN (usia)]]&lt;&gt;0,TEXT(Table1[[#This Row],[TGL. PENSIUN (usia)]],"yyyy"),"")</f>
        <v>2082</v>
      </c>
      <c r="R405" s="166">
        <f ca="1">IF(tglAcuan&lt;&gt;0,(INT(CONVERT(VLOOKUP(Table1[[#This Row],[JABATAN]],tbl_refJabatan,2,FALSE),"yr","day")-CONVERT(DATEDIF(H405,tglAcuan,"y"),"yr","day"))),(INT(CONVERT(VLOOKUP(Table1[[#This Row],[JABATAN]],tbl_refJabatan,2,FALSE),"yr","day")-CONVERT(DATEDIF(H405,NOW(),"y"),"yr","day"))))</f>
        <v>3287</v>
      </c>
      <c r="S405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Row],[JABATAN]],tbl_refJabatan,4,FALSE),"yr","day")-CONVERT(DATEDIF(H405,tglAcuan,"y"),"yr","day"))),(NOW()+(CONVERT(VLOOKUP(Table1[[#This Row],[JABATAN]],tbl_refJabatan,4,FALSE),"yr","day")-CONVERT(DATEDIF(H405,NOW(),"y"),"yr","day")))),"Usia Salah"),"")</f>
        <v>48636.348911689813</v>
      </c>
      <c r="T405" s="167" t="str">
        <f ca="1">IF(Table1[[#This Row],[TGL. PENSIUN ( usia )]]&lt;&gt;0,TEXT(Table1[[#This Row],[TGL. PENSIUN ( usia )]],"yyyy"),"")</f>
        <v>2033</v>
      </c>
      <c r="U405" s="166">
        <f ca="1">IF(AND(Table1[[#This Row],[TGL. PENSIUN (usia)]]&lt;&gt;"",Table1[[#This Row],[TGL. PENSIUN (usia)]]&lt;&gt;"USIA SALAH"),IF(tglAcuan&lt;&gt;0,(INT(CONVERT(VLOOKUP(Table1[[#This Row],[JABATAN]],tbl_refJabatan,4,FALSE),"yr","day")-CONVERT(DATEDIF(H405,tglAcuan,"y"),"yr","day"))),(INT(CONVERT(VLOOKUP(Table1[[#This Row],[JABATAN]],tbl_refJabatan,4,FALSE),"yr","day")-CONVERT(DATEDIF(H405,NOW(),"y"),"yr","day")))),"")</f>
        <v>3287</v>
      </c>
      <c r="V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Row],[JABATAN]],tbl_refJabatan,6,FALSE),"yr","day")-CONVERT(DATEDIF(H405,tglAcuan,"y"),"yr","day"))),(NOW()+(CONVERT(VLOOKUP(Table1[[#This Row],[JABATAN]],tbl_refJabatan,6,FALSE),"yr","day")-CONVERT(DATEDIF(H405,NOW(),"y"),"yr","day")))),"Usia Salah"),"")</f>
        <v>47175.348911689813</v>
      </c>
      <c r="W405" s="167" t="str">
        <f ca="1">IF(Table1[[#This Row],[TGL.PENSIUN (usia)]]&lt;&gt;0,TEXT(Table1[[#This Row],[TGL.PENSIUN (usia)]],"yyyy"),"")</f>
        <v>2029</v>
      </c>
      <c r="X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Row],[JABATAN]],tbl_refJabatan,7,FALSE),"yr","day")-CONVERT(DATEDIF(M405,tglAcuan,"y"),"yr","day"))),(NOW()+(CONVERT(VLOOKUP(Table1[[#This Row],[JABATAN]],tbl_refJabatan,7,FALSE),"yr","day")-CONVERT(DATEDIF(M405,NOW(),"y"),"yr","day")))),"tgl SK salah"),"")</f>
        <v>52288.848911689813</v>
      </c>
      <c r="Y405" s="167" t="str">
        <f ca="1">IF(Table1[[#This Row],[TGL. PENSIUN (jabatan)]]&lt;&gt;0,TEXT(Table1[[#This Row],[TGL. PENSIUN (jabatan)]],"yyyy"),"")</f>
        <v>2043</v>
      </c>
      <c r="Z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Row],[JABATAN]],tbl_refJabatan,8,FALSE),"yr","day")-CONVERT(DATEDIF(H405,tglAcuan,"y"),"yr","day"))),(NOW()+(CONVERT(VLOOKUP(Table1[[#This Row],[JABATAN]],tbl_refJabatan,8,FALSE),"yr","day")-CONVERT(DATEDIF(H405,NOW(),"y"),"yr","day")))),"Usia Salah"),"")</f>
        <v>47175.348911689813</v>
      </c>
      <c r="AA405" s="167" t="str">
        <f ca="1">IF(Table1[[#This Row],[TGL.PENSIUN (usia )]]&lt;&gt;0,TEXT(Table1[[#This Row],[TGL.PENSIUN (usia )]],"yyyy"),"")</f>
        <v>2029</v>
      </c>
      <c r="AB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Row],[JABATAN]],tbl_refJabatan,9,FALSE),"yr","day")-CONVERT(DATEDIF(M405,tglAcuan,"y"),"yr","day"))),(NOW()+(CONVERT(VLOOKUP(Table1[[#This Row],[JABATAN]],tbl_refJabatan,9,FALSE),"yr","day")-CONVERT(DATEDIF(M405,NOW(),"y"),"yr","day")))),"tgl SK salah"),"")</f>
        <v>52288.848911689813</v>
      </c>
      <c r="AC405" s="167" t="str">
        <f ca="1">IF(Table1[[#This Row],[TGL. PENSIUN (jabatan )]]&lt;&gt;0,TEXT(Table1[[#This Row],[TGL. PENSIUN (jabatan )]],"yyyy"),"")</f>
        <v>2043</v>
      </c>
      <c r="AD4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6" spans="1:30" s="53" customFormat="1" ht="21.75" customHeight="1" x14ac:dyDescent="0.25">
      <c r="A406" s="43">
        <f t="shared" si="14"/>
        <v>401</v>
      </c>
      <c r="B406" s="44" t="s">
        <v>484</v>
      </c>
      <c r="C406" s="44" t="s">
        <v>797</v>
      </c>
      <c r="D406" s="72" t="s">
        <v>54</v>
      </c>
      <c r="E406" s="101" t="s">
        <v>73</v>
      </c>
      <c r="F406" s="43" t="s">
        <v>41</v>
      </c>
      <c r="G406" s="46" t="s">
        <v>806</v>
      </c>
      <c r="H406" s="91">
        <v>24412</v>
      </c>
      <c r="I406" s="129"/>
      <c r="J406" s="130"/>
      <c r="K406" s="70" t="s">
        <v>43</v>
      </c>
      <c r="L406" s="70" t="s">
        <v>807</v>
      </c>
      <c r="M406" s="85">
        <v>43111</v>
      </c>
      <c r="N406" s="52" t="str">
        <f t="shared" ca="1" si="13"/>
        <v>57 Tahun 3 Bulan 26 hari</v>
      </c>
      <c r="O4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Row],[JABATAN]],tbl_refJabatan,2,FALSE),"yr","day")-CONVERT(DATEDIF(H406,tglAcuan,"y"),"yr","day"))),(NOW()+(CONVERT(VLOOKUP(Table1[[#This Row],[JABATAN]],tbl_refJabatan,2,FALSE),"yr","day")-CONVERT(DATEDIF(H406,NOW(),"y"),"yr","day")))),"Usia Salah"),"")</f>
        <v>46444.848911689813</v>
      </c>
      <c r="Q406" s="167" t="str">
        <f ca="1">IF(Table1[[#This Row],[TGL. PENSIUN (usia)]]&lt;&gt;0,TEXT(Table1[[#This Row],[TGL. PENSIUN (usia)]],"yyyy"),"")</f>
        <v>2027</v>
      </c>
      <c r="R406" s="166">
        <f ca="1">IF(AND(Table1[[#This Row],[TGL. PENSIUN (usia)]]&lt;&gt;"",Table1[[#This Row],[TGL. PENSIUN (usia)]]&lt;&gt;"USIA SALAH"),IF(tglAcuan&lt;&gt;0,(INT(CONVERT(VLOOKUP(Table1[[#This Row],[JABATAN]],tbl_refJabatan,2,FALSE),"yr","day")-CONVERT(DATEDIF(H406,tglAcuan,"y"),"yr","day"))),(INT(CONVERT(VLOOKUP(Table1[[#This Row],[JABATAN]],tbl_refJabatan,2,FALSE),"yr","day")-CONVERT(DATEDIF(H406,NOW(),"y"),"yr","day")))),"")</f>
        <v>1095</v>
      </c>
      <c r="S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Row],[JABATAN]],tbl_refJabatan,4,FALSE),"yr","day")-CONVERT(DATEDIF(H406,tglAcuan,"y"),"yr","day"))),(NOW()+(CONVERT(VLOOKUP(Table1[[#This Row],[JABATAN]],tbl_refJabatan,4,FALSE),"yr","day")-CONVERT(DATEDIF(H406,NOW(),"y"),"yr","day")))),"Usia Salah"),"")</f>
        <v>46444.848911689813</v>
      </c>
      <c r="T406" s="167" t="str">
        <f ca="1">IF(Table1[[#This Row],[TGL. PENSIUN ( usia )]]&lt;&gt;0,TEXT(Table1[[#This Row],[TGL. PENSIUN ( usia )]],"yyyy"),"")</f>
        <v>2027</v>
      </c>
      <c r="U406" s="166">
        <f ca="1">IF(AND(Table1[[#This Row],[TGL. PENSIUN (usia)]]&lt;&gt;"",Table1[[#This Row],[TGL. PENSIUN (usia)]]&lt;&gt;"USIA SALAH"),IF(tglAcuan&lt;&gt;0,(INT(CONVERT(VLOOKUP(Table1[[#This Row],[JABATAN]],tbl_refJabatan,4,FALSE),"yr","day")-CONVERT(DATEDIF(H406,tglAcuan,"y"),"yr","day"))),(INT(CONVERT(VLOOKUP(Table1[[#This Row],[JABATAN]],tbl_refJabatan,4,FALSE),"yr","day")-CONVERT(DATEDIF(H406,NOW(),"y"),"yr","day")))),"")</f>
        <v>1095</v>
      </c>
      <c r="V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Row],[JABATAN]],tbl_refJabatan,6,FALSE),"yr","day")-CONVERT(DATEDIF(H406,tglAcuan,"y"),"yr","day"))),(NOW()+(CONVERT(VLOOKUP(Table1[[#This Row],[JABATAN]],tbl_refJabatan,6,FALSE),"yr","day")-CONVERT(DATEDIF(H406,NOW(),"y"),"yr","day")))),"Usia Salah"),"")</f>
        <v>44983.848911689813</v>
      </c>
      <c r="W406" s="167" t="str">
        <f ca="1">IF(Table1[[#This Row],[TGL.PENSIUN (usia)]]&lt;&gt;0,TEXT(Table1[[#This Row],[TGL.PENSIUN (usia)]],"yyyy"),"")</f>
        <v>2023</v>
      </c>
      <c r="X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Row],[JABATAN]],tbl_refJabatan,7,FALSE),"yr","day")-CONVERT(DATEDIF(M406,tglAcuan,"y"),"yr","day"))),(NOW()+(CONVERT(VLOOKUP(Table1[[#This Row],[JABATAN]],tbl_refJabatan,7,FALSE),"yr","day")-CONVERT(DATEDIF(M406,NOW(),"y"),"yr","day")))),"tgl SK salah"),"")</f>
        <v>50462.598911689813</v>
      </c>
      <c r="Y406" s="167" t="str">
        <f ca="1">IF(Table1[[#This Row],[TGL. PENSIUN (jabatan)]]&lt;&gt;0,TEXT(Table1[[#This Row],[TGL. PENSIUN (jabatan)]],"yyyy"),"")</f>
        <v>2038</v>
      </c>
      <c r="Z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Row],[JABATAN]],tbl_refJabatan,8,FALSE),"yr","day")-CONVERT(DATEDIF(H406,tglAcuan,"y"),"yr","day"))),(NOW()+(CONVERT(VLOOKUP(Table1[[#This Row],[JABATAN]],tbl_refJabatan,8,FALSE),"yr","day")-CONVERT(DATEDIF(H406,NOW(),"y"),"yr","day")))),"Usia Salah"),"")</f>
        <v>44983.848911689813</v>
      </c>
      <c r="AA406" s="167" t="str">
        <f ca="1">IF(Table1[[#This Row],[TGL.PENSIUN (usia )]]&lt;&gt;0,TEXT(Table1[[#This Row],[TGL.PENSIUN (usia )]],"yyyy"),"")</f>
        <v>2023</v>
      </c>
      <c r="AB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Row],[JABATAN]],tbl_refJabatan,9,FALSE),"yr","day")-CONVERT(DATEDIF(M406,tglAcuan,"y"),"yr","day"))),(NOW()+(CONVERT(VLOOKUP(Table1[[#This Row],[JABATAN]],tbl_refJabatan,9,FALSE),"yr","day")-CONVERT(DATEDIF(M406,NOW(),"y"),"yr","day")))),"tgl SK salah"),"")</f>
        <v>50462.598911689813</v>
      </c>
      <c r="AC406" s="167" t="str">
        <f ca="1">IF(Table1[[#This Row],[TGL. PENSIUN (jabatan )]]&lt;&gt;0,TEXT(Table1[[#This Row],[TGL. PENSIUN (jabatan )]],"yyyy"),"")</f>
        <v>2038</v>
      </c>
      <c r="AD4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7" spans="1:30" s="53" customFormat="1" ht="21.75" customHeight="1" x14ac:dyDescent="0.25">
      <c r="A407" s="43">
        <f t="shared" si="14"/>
        <v>402</v>
      </c>
      <c r="B407" s="44" t="s">
        <v>484</v>
      </c>
      <c r="C407" s="44" t="s">
        <v>797</v>
      </c>
      <c r="D407" s="72" t="s">
        <v>57</v>
      </c>
      <c r="E407" s="73" t="s">
        <v>808</v>
      </c>
      <c r="F407" s="43" t="s">
        <v>41</v>
      </c>
      <c r="G407" s="46" t="s">
        <v>42</v>
      </c>
      <c r="H407" s="91">
        <v>28332</v>
      </c>
      <c r="I407" s="129"/>
      <c r="J407" s="130"/>
      <c r="K407" s="79" t="s">
        <v>56</v>
      </c>
      <c r="L407" s="70" t="s">
        <v>809</v>
      </c>
      <c r="M407" s="85">
        <v>43111</v>
      </c>
      <c r="N407" s="52" t="str">
        <f t="shared" ca="1" si="13"/>
        <v>46 Tahun 7 Bulan 1 hari</v>
      </c>
      <c r="O4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Row],[JABATAN]],tbl_refJabatan,2,FALSE),"yr","day")-CONVERT(DATEDIF(H407,tglAcuan,"y"),"yr","day"))),(NOW()+(CONVERT(VLOOKUP(Table1[[#This Row],[JABATAN]],tbl_refJabatan,2,FALSE),"yr","day")-CONVERT(DATEDIF(H407,NOW(),"y"),"yr","day")))),"Usia Salah"),"")</f>
        <v>50462.598911689813</v>
      </c>
      <c r="Q407" s="167" t="str">
        <f ca="1">IF(Table1[[#This Row],[TGL. PENSIUN (usia)]]&lt;&gt;0,TEXT(Table1[[#This Row],[TGL. PENSIUN (usia)]],"yyyy"),"")</f>
        <v>2038</v>
      </c>
      <c r="R407" s="166"/>
      <c r="S407" s="167"/>
      <c r="T407" s="167"/>
      <c r="U407" s="166"/>
      <c r="V407" s="167"/>
      <c r="W407" s="167"/>
      <c r="X407" s="167"/>
      <c r="Y407" s="167"/>
      <c r="Z407" s="167"/>
      <c r="AA407" s="167"/>
      <c r="AB407" s="167"/>
      <c r="AC407" s="167" t="str">
        <f>IF(Table1[[#This Row],[TGL. PENSIUN (jabatan )]]&lt;&gt;0,TEXT(Table1[[#This Row],[TGL. PENSIUN (jabatan )]],"yyyy"),"")</f>
        <v/>
      </c>
      <c r="AD4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8" spans="1:30" s="53" customFormat="1" ht="21.75" customHeight="1" x14ac:dyDescent="0.25">
      <c r="A408" s="43">
        <f t="shared" si="14"/>
        <v>403</v>
      </c>
      <c r="B408" s="44" t="s">
        <v>484</v>
      </c>
      <c r="C408" s="44" t="s">
        <v>797</v>
      </c>
      <c r="D408" s="72" t="s">
        <v>59</v>
      </c>
      <c r="E408" s="72" t="s">
        <v>810</v>
      </c>
      <c r="F408" s="43" t="s">
        <v>41</v>
      </c>
      <c r="G408" s="46" t="s">
        <v>42</v>
      </c>
      <c r="H408" s="91">
        <v>35134</v>
      </c>
      <c r="I408" s="129"/>
      <c r="J408" s="130"/>
      <c r="K408" s="70" t="s">
        <v>43</v>
      </c>
      <c r="L408" s="109" t="s">
        <v>811</v>
      </c>
      <c r="M408" s="131">
        <v>44923</v>
      </c>
      <c r="N408" s="52" t="str">
        <f t="shared" ca="1" si="13"/>
        <v>27 Tahun 11 Bulan 17 hari</v>
      </c>
      <c r="O4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30 Hari </v>
      </c>
      <c r="P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Row],[JABATAN]],tbl_refJabatan,2,FALSE),"yr","day")-CONVERT(DATEDIF(H408,tglAcuan,"y"),"yr","day"))),(NOW()+(CONVERT(VLOOKUP(Table1[[#This Row],[JABATAN]],tbl_refJabatan,2,FALSE),"yr","day")-CONVERT(DATEDIF(H408,NOW(),"y"),"yr","day")))),"Usia Salah"),"")</f>
        <v>57402.348911689813</v>
      </c>
      <c r="Q408" s="167" t="str">
        <f ca="1">IF(Table1[[#This Row],[TGL. PENSIUN (usia)]]&lt;&gt;0,TEXT(Table1[[#This Row],[TGL. PENSIUN (usia)]],"yyyy"),"")</f>
        <v>2057</v>
      </c>
      <c r="R408" s="166">
        <f ca="1">IF(AND(Table1[[#This Row],[TGL. PENSIUN (usia)]]&lt;&gt;"",Table1[[#This Row],[TGL. PENSIUN (usia)]]&lt;&gt;"USIA SALAH"),IF(tglAcuan&lt;&gt;0,(INT(CONVERT(VLOOKUP(Table1[[#This Row],[JABATAN]],tbl_refJabatan,2,FALSE),"yr","day")-CONVERT(DATEDIF(H408,tglAcuan,"y"),"yr","day"))),(INT(CONVERT(VLOOKUP(Table1[[#This Row],[JABATAN]],tbl_refJabatan,2,FALSE),"yr","day")-CONVERT(DATEDIF(H408,NOW(),"y"),"yr","day")))),"")</f>
        <v>12053</v>
      </c>
      <c r="S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Row],[JABATAN]],tbl_refJabatan,4,FALSE),"yr","day")-CONVERT(DATEDIF(H408,tglAcuan,"y"),"yr","day"))),(NOW()+(CONVERT(VLOOKUP(Table1[[#This Row],[JABATAN]],tbl_refJabatan,4,FALSE),"yr","day")-CONVERT(DATEDIF(H408,NOW(),"y"),"yr","day")))),"Usia Salah"),"")</f>
        <v>57402.348911689813</v>
      </c>
      <c r="T408" s="167" t="str">
        <f ca="1">IF(Table1[[#This Row],[TGL. PENSIUN ( usia )]]&lt;&gt;0,TEXT(Table1[[#This Row],[TGL. PENSIUN ( usia )]],"yyyy"),"")</f>
        <v>2057</v>
      </c>
      <c r="U408" s="166">
        <f ca="1">IF(AND(Table1[[#This Row],[TGL. PENSIUN (usia)]]&lt;&gt;"",Table1[[#This Row],[TGL. PENSIUN (usia)]]&lt;&gt;"USIA SALAH"),IF(tglAcuan&lt;&gt;0,(INT(CONVERT(VLOOKUP(Table1[[#This Row],[JABATAN]],tbl_refJabatan,4,FALSE),"yr","day")-CONVERT(DATEDIF(H408,tglAcuan,"y"),"yr","day"))),(INT(CONVERT(VLOOKUP(Table1[[#This Row],[JABATAN]],tbl_refJabatan,4,FALSE),"yr","day")-CONVERT(DATEDIF(H408,NOW(),"y"),"yr","day")))),"")</f>
        <v>12053</v>
      </c>
      <c r="V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Row],[JABATAN]],tbl_refJabatan,6,FALSE),"yr","day")-CONVERT(DATEDIF(H408,tglAcuan,"y"),"yr","day"))),(NOW()+(CONVERT(VLOOKUP(Table1[[#This Row],[JABATAN]],tbl_refJabatan,6,FALSE),"yr","day")-CONVERT(DATEDIF(H408,NOW(),"y"),"yr","day")))),"Usia Salah"),"")</f>
        <v>55941.348911689813</v>
      </c>
      <c r="W408" s="167" t="str">
        <f ca="1">IF(Table1[[#This Row],[TGL.PENSIUN (usia)]]&lt;&gt;0,TEXT(Table1[[#This Row],[TGL.PENSIUN (usia)]],"yyyy"),"")</f>
        <v>2053</v>
      </c>
      <c r="X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Row],[JABATAN]],tbl_refJabatan,7,FALSE),"yr","day")-CONVERT(DATEDIF(M408,tglAcuan,"y"),"yr","day"))),(NOW()+(CONVERT(VLOOKUP(Table1[[#This Row],[JABATAN]],tbl_refJabatan,7,FALSE),"yr","day")-CONVERT(DATEDIF(M408,NOW(),"y"),"yr","day")))),"tgl SK salah"),"")</f>
        <v>52288.848911689813</v>
      </c>
      <c r="Y408" s="167" t="str">
        <f ca="1">IF(Table1[[#This Row],[TGL. PENSIUN (jabatan)]]&lt;&gt;0,TEXT(Table1[[#This Row],[TGL. PENSIUN (jabatan)]],"yyyy"),"")</f>
        <v>2043</v>
      </c>
      <c r="Z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Row],[JABATAN]],tbl_refJabatan,8,FALSE),"yr","day")-CONVERT(DATEDIF(H408,tglAcuan,"y"),"yr","day"))),(NOW()+(CONVERT(VLOOKUP(Table1[[#This Row],[JABATAN]],tbl_refJabatan,8,FALSE),"yr","day")-CONVERT(DATEDIF(H408,NOW(),"y"),"yr","day")))),"Usia Salah"),"")</f>
        <v>55941.348911689813</v>
      </c>
      <c r="AA408" s="167" t="str">
        <f ca="1">IF(Table1[[#This Row],[TGL.PENSIUN (usia )]]&lt;&gt;0,TEXT(Table1[[#This Row],[TGL.PENSIUN (usia )]],"yyyy"),"")</f>
        <v>2053</v>
      </c>
      <c r="AB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Row],[JABATAN]],tbl_refJabatan,9,FALSE),"yr","day")-CONVERT(DATEDIF(M408,tglAcuan,"y"),"yr","day"))),(NOW()+(CONVERT(VLOOKUP(Table1[[#This Row],[JABATAN]],tbl_refJabatan,9,FALSE),"yr","day")-CONVERT(DATEDIF(M408,NOW(),"y"),"yr","day")))),"tgl SK salah"),"")</f>
        <v>52288.848911689813</v>
      </c>
      <c r="AC408" s="167" t="str">
        <f ca="1">IF(Table1[[#This Row],[TGL. PENSIUN (jabatan )]]&lt;&gt;0,TEXT(Table1[[#This Row],[TGL. PENSIUN (jabatan )]],"yyyy"),"")</f>
        <v>2043</v>
      </c>
      <c r="AD4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09" spans="1:30" s="53" customFormat="1" ht="21.75" customHeight="1" x14ac:dyDescent="0.25">
      <c r="A409" s="43">
        <f t="shared" si="14"/>
        <v>404</v>
      </c>
      <c r="B409" s="44" t="s">
        <v>484</v>
      </c>
      <c r="C409" s="44" t="s">
        <v>797</v>
      </c>
      <c r="D409" s="72" t="s">
        <v>61</v>
      </c>
      <c r="E409" s="73" t="s">
        <v>812</v>
      </c>
      <c r="F409" s="43" t="s">
        <v>41</v>
      </c>
      <c r="G409" s="46" t="s">
        <v>42</v>
      </c>
      <c r="H409" s="91">
        <v>29287</v>
      </c>
      <c r="I409" s="129"/>
      <c r="J409" s="130"/>
      <c r="K409" s="70" t="s">
        <v>43</v>
      </c>
      <c r="L409" s="70" t="s">
        <v>813</v>
      </c>
      <c r="M409" s="85">
        <v>43111</v>
      </c>
      <c r="N409" s="52" t="str">
        <f t="shared" ca="1" si="13"/>
        <v>43 Tahun 11 Bulan 20 hari</v>
      </c>
      <c r="O4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Row],[JABATAN]],tbl_refJabatan,2,FALSE),"yr","day")-CONVERT(DATEDIF(H409,tglAcuan,"y"),"yr","day"))),(NOW()+(CONVERT(VLOOKUP(Table1[[#This Row],[JABATAN]],tbl_refJabatan,2,FALSE),"yr","day")-CONVERT(DATEDIF(H409,NOW(),"y"),"yr","day")))),"Usia Salah"),"")</f>
        <v>51558.348911689813</v>
      </c>
      <c r="Q409" s="167" t="str">
        <f ca="1">IF(Table1[[#This Row],[TGL. PENSIUN (usia)]]&lt;&gt;0,TEXT(Table1[[#This Row],[TGL. PENSIUN (usia)]],"yyyy"),"")</f>
        <v>2041</v>
      </c>
      <c r="R409" s="166">
        <f ca="1">IF(AND(Table1[[#This Row],[TGL. PENSIUN (usia)]]&lt;&gt;"",Table1[[#This Row],[TGL. PENSIUN (usia)]]&lt;&gt;"USIA SALAH"),IF(tglAcuan&lt;&gt;0,(INT(CONVERT(VLOOKUP(Table1[[#This Row],[JABATAN]],tbl_refJabatan,2,FALSE),"yr","day")-CONVERT(DATEDIF(H409,tglAcuan,"y"),"yr","day"))),(INT(CONVERT(VLOOKUP(Table1[[#This Row],[JABATAN]],tbl_refJabatan,2,FALSE),"yr","day")-CONVERT(DATEDIF(H409,NOW(),"y"),"yr","day")))),"")</f>
        <v>6209</v>
      </c>
      <c r="S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Row],[JABATAN]],tbl_refJabatan,4,FALSE),"yr","day")-CONVERT(DATEDIF(H409,tglAcuan,"y"),"yr","day"))),(NOW()+(CONVERT(VLOOKUP(Table1[[#This Row],[JABATAN]],tbl_refJabatan,4,FALSE),"yr","day")-CONVERT(DATEDIF(H409,NOW(),"y"),"yr","day")))),"Usia Salah"),"")</f>
        <v>51558.348911689813</v>
      </c>
      <c r="T409" s="167" t="str">
        <f ca="1">IF(Table1[[#This Row],[TGL. PENSIUN ( usia )]]&lt;&gt;0,TEXT(Table1[[#This Row],[TGL. PENSIUN ( usia )]],"yyyy"),"")</f>
        <v>2041</v>
      </c>
      <c r="U409" s="166">
        <f ca="1">IF(AND(Table1[[#This Row],[TGL. PENSIUN (usia)]]&lt;&gt;"",Table1[[#This Row],[TGL. PENSIUN (usia)]]&lt;&gt;"USIA SALAH"),IF(tglAcuan&lt;&gt;0,(INT(CONVERT(VLOOKUP(Table1[[#This Row],[JABATAN]],tbl_refJabatan,4,FALSE),"yr","day")-CONVERT(DATEDIF(H409,tglAcuan,"y"),"yr","day"))),(INT(CONVERT(VLOOKUP(Table1[[#This Row],[JABATAN]],tbl_refJabatan,4,FALSE),"yr","day")-CONVERT(DATEDIF(H409,NOW(),"y"),"yr","day")))),"")</f>
        <v>6209</v>
      </c>
      <c r="V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Row],[JABATAN]],tbl_refJabatan,6,FALSE),"yr","day")-CONVERT(DATEDIF(H409,tglAcuan,"y"),"yr","day"))),(NOW()+(CONVERT(VLOOKUP(Table1[[#This Row],[JABATAN]],tbl_refJabatan,6,FALSE),"yr","day")-CONVERT(DATEDIF(H409,NOW(),"y"),"yr","day")))),"Usia Salah"),"")</f>
        <v>50097.348911689813</v>
      </c>
      <c r="W409" s="167" t="str">
        <f ca="1">IF(Table1[[#This Row],[TGL.PENSIUN (usia)]]&lt;&gt;0,TEXT(Table1[[#This Row],[TGL.PENSIUN (usia)]],"yyyy"),"")</f>
        <v>2037</v>
      </c>
      <c r="X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Row],[JABATAN]],tbl_refJabatan,7,FALSE),"yr","day")-CONVERT(DATEDIF(M409,tglAcuan,"y"),"yr","day"))),(NOW()+(CONVERT(VLOOKUP(Table1[[#This Row],[JABATAN]],tbl_refJabatan,7,FALSE),"yr","day")-CONVERT(DATEDIF(M409,NOW(),"y"),"yr","day")))),"tgl SK salah"),"")</f>
        <v>50462.598911689813</v>
      </c>
      <c r="Y409" s="167" t="str">
        <f ca="1">IF(Table1[[#This Row],[TGL. PENSIUN (jabatan)]]&lt;&gt;0,TEXT(Table1[[#This Row],[TGL. PENSIUN (jabatan)]],"yyyy"),"")</f>
        <v>2038</v>
      </c>
      <c r="Z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Row],[JABATAN]],tbl_refJabatan,8,FALSE),"yr","day")-CONVERT(DATEDIF(H409,tglAcuan,"y"),"yr","day"))),(NOW()+(CONVERT(VLOOKUP(Table1[[#This Row],[JABATAN]],tbl_refJabatan,8,FALSE),"yr","day")-CONVERT(DATEDIF(H409,NOW(),"y"),"yr","day")))),"Usia Salah"),"")</f>
        <v>50097.348911689813</v>
      </c>
      <c r="AA409" s="167" t="str">
        <f ca="1">IF(Table1[[#This Row],[TGL.PENSIUN (usia )]]&lt;&gt;0,TEXT(Table1[[#This Row],[TGL.PENSIUN (usia )]],"yyyy"),"")</f>
        <v>2037</v>
      </c>
      <c r="AB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Row],[JABATAN]],tbl_refJabatan,9,FALSE),"yr","day")-CONVERT(DATEDIF(M409,tglAcuan,"y"),"yr","day"))),(NOW()+(CONVERT(VLOOKUP(Table1[[#This Row],[JABATAN]],tbl_refJabatan,9,FALSE),"yr","day")-CONVERT(DATEDIF(M409,NOW(),"y"),"yr","day")))),"tgl SK salah"),"")</f>
        <v>50462.598911689813</v>
      </c>
      <c r="AC409" s="167" t="str">
        <f ca="1">IF(Table1[[#This Row],[TGL. PENSIUN (jabatan )]]&lt;&gt;0,TEXT(Table1[[#This Row],[TGL. PENSIUN (jabatan )]],"yyyy"),"")</f>
        <v>2038</v>
      </c>
      <c r="AD4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0" spans="1:30" s="53" customFormat="1" ht="21.75" customHeight="1" x14ac:dyDescent="0.25">
      <c r="A410" s="43">
        <f t="shared" si="14"/>
        <v>405</v>
      </c>
      <c r="B410" s="44" t="s">
        <v>484</v>
      </c>
      <c r="C410" s="44" t="s">
        <v>797</v>
      </c>
      <c r="D410" s="45" t="s">
        <v>63</v>
      </c>
      <c r="E410" s="73" t="s">
        <v>814</v>
      </c>
      <c r="F410" s="43" t="s">
        <v>50</v>
      </c>
      <c r="G410" s="46" t="s">
        <v>42</v>
      </c>
      <c r="H410" s="91">
        <v>31356</v>
      </c>
      <c r="I410" s="129"/>
      <c r="J410" s="130"/>
      <c r="K410" s="70" t="s">
        <v>43</v>
      </c>
      <c r="L410" s="70" t="s">
        <v>815</v>
      </c>
      <c r="M410" s="85">
        <v>43111</v>
      </c>
      <c r="N410" s="52" t="str">
        <f t="shared" ca="1" si="13"/>
        <v>38 Tahun 3 Bulan 22 hari</v>
      </c>
      <c r="O4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Row],[JABATAN]],tbl_refJabatan,2,FALSE),"yr","day")-CONVERT(DATEDIF(H410,tglAcuan,"y"),"yr","day"))),(NOW()+(CONVERT(VLOOKUP(Table1[[#This Row],[JABATAN]],tbl_refJabatan,2,FALSE),"yr","day")-CONVERT(DATEDIF(H410,NOW(),"y"),"yr","day")))),"Usia Salah"),"")</f>
        <v>53384.598911689813</v>
      </c>
      <c r="Q410" s="167" t="str">
        <f ca="1">IF(Table1[[#This Row],[TGL. PENSIUN (usia)]]&lt;&gt;0,TEXT(Table1[[#This Row],[TGL. PENSIUN (usia)]],"yyyy"),"")</f>
        <v>2046</v>
      </c>
      <c r="R410" s="166">
        <f ca="1">IF(AND(Table1[[#This Row],[TGL. PENSIUN (usia)]]&lt;&gt;"",Table1[[#This Row],[TGL. PENSIUN (usia)]]&lt;&gt;"USIA SALAH"),IF(tglAcuan&lt;&gt;0,(INT(CONVERT(VLOOKUP(Table1[[#This Row],[JABATAN]],tbl_refJabatan,2,FALSE),"yr","day")-CONVERT(DATEDIF(H410,tglAcuan,"y"),"yr","day"))),(INT(CONVERT(VLOOKUP(Table1[[#This Row],[JABATAN]],tbl_refJabatan,2,FALSE),"yr","day")-CONVERT(DATEDIF(H410,NOW(),"y"),"yr","day")))),"")</f>
        <v>8035</v>
      </c>
      <c r="S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Row],[JABATAN]],tbl_refJabatan,4,FALSE),"yr","day")-CONVERT(DATEDIF(H410,tglAcuan,"y"),"yr","day"))),(NOW()+(CONVERT(VLOOKUP(Table1[[#This Row],[JABATAN]],tbl_refJabatan,4,FALSE),"yr","day")-CONVERT(DATEDIF(H410,NOW(),"y"),"yr","day")))),"Usia Salah"),"")</f>
        <v>38774.598911689813</v>
      </c>
      <c r="T410" s="167" t="str">
        <f ca="1">IF(Table1[[#This Row],[TGL. PENSIUN ( usia )]]&lt;&gt;0,TEXT(Table1[[#This Row],[TGL. PENSIUN ( usia )]],"yyyy"),"")</f>
        <v>2006</v>
      </c>
      <c r="U410" s="166">
        <f ca="1">IF(AND(Table1[[#This Row],[TGL. PENSIUN (usia)]]&lt;&gt;"",Table1[[#This Row],[TGL. PENSIUN (usia)]]&lt;&gt;"USIA SALAH"),IF(tglAcuan&lt;&gt;0,(INT(CONVERT(VLOOKUP(Table1[[#This Row],[JABATAN]],tbl_refJabatan,4,FALSE),"yr","day")-CONVERT(DATEDIF(H410,tglAcuan,"y"),"yr","day"))),(INT(CONVERT(VLOOKUP(Table1[[#This Row],[JABATAN]],tbl_refJabatan,4,FALSE),"yr","day")-CONVERT(DATEDIF(H410,NOW(),"y"),"yr","day")))),"")</f>
        <v>-6575</v>
      </c>
      <c r="V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Row],[JABATAN]],tbl_refJabatan,6,FALSE),"yr","day")-CONVERT(DATEDIF(H410,tglAcuan,"y"),"yr","day"))),(NOW()+(CONVERT(VLOOKUP(Table1[[#This Row],[JABATAN]],tbl_refJabatan,6,FALSE),"yr","day")-CONVERT(DATEDIF(H410,NOW(),"y"),"yr","day")))),"Usia Salah"),"")</f>
        <v>31469.598911689813</v>
      </c>
      <c r="W410" s="167" t="str">
        <f ca="1">IF(Table1[[#This Row],[TGL.PENSIUN (usia)]]&lt;&gt;0,TEXT(Table1[[#This Row],[TGL.PENSIUN (usia)]],"yyyy"),"")</f>
        <v>1986</v>
      </c>
      <c r="X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Row],[JABATAN]],tbl_refJabatan,7,FALSE),"yr","day")-CONVERT(DATEDIF(M410,tglAcuan,"y"),"yr","day"))),(NOW()+(CONVERT(VLOOKUP(Table1[[#This Row],[JABATAN]],tbl_refJabatan,7,FALSE),"yr","day")-CONVERT(DATEDIF(M410,NOW(),"y"),"yr","day")))),"tgl SK salah"),"")</f>
        <v>65072.598911689813</v>
      </c>
      <c r="Y410" s="167" t="str">
        <f ca="1">IF(Table1[[#This Row],[TGL. PENSIUN (jabatan)]]&lt;&gt;0,TEXT(Table1[[#This Row],[TGL. PENSIUN (jabatan)]],"yyyy"),"")</f>
        <v>2078</v>
      </c>
      <c r="Z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Row],[JABATAN]],tbl_refJabatan,8,FALSE),"yr","day")-CONVERT(DATEDIF(H410,tglAcuan,"y"),"yr","day"))),(NOW()+(CONVERT(VLOOKUP(Table1[[#This Row],[JABATAN]],tbl_refJabatan,8,FALSE),"yr","day")-CONVERT(DATEDIF(H410,NOW(),"y"),"yr","day")))),"Usia Salah"),"")</f>
        <v>53384.598911689813</v>
      </c>
      <c r="AA410" s="167" t="str">
        <f ca="1">IF(Table1[[#This Row],[TGL.PENSIUN (usia )]]&lt;&gt;0,TEXT(Table1[[#This Row],[TGL.PENSIUN (usia )]],"yyyy"),"")</f>
        <v>2046</v>
      </c>
      <c r="AB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Row],[JABATAN]],tbl_refJabatan,9,FALSE),"yr","day")-CONVERT(DATEDIF(M410,tglAcuan,"y"),"yr","day"))),(NOW()+(CONVERT(VLOOKUP(Table1[[#This Row],[JABATAN]],tbl_refJabatan,9,FALSE),"yr","day")-CONVERT(DATEDIF(M410,NOW(),"y"),"yr","day")))),"tgl SK salah"),"")</f>
        <v>48636.348911689813</v>
      </c>
      <c r="AC410" s="167" t="str">
        <f ca="1">IF(Table1[[#This Row],[TGL. PENSIUN (jabatan )]]&lt;&gt;0,TEXT(Table1[[#This Row],[TGL. PENSIUN (jabatan )]],"yyyy"),"")</f>
        <v>2033</v>
      </c>
      <c r="AD4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1" spans="1:30" s="53" customFormat="1" ht="21.75" customHeight="1" x14ac:dyDescent="0.25">
      <c r="A411" s="43">
        <f t="shared" si="14"/>
        <v>406</v>
      </c>
      <c r="B411" s="44" t="s">
        <v>484</v>
      </c>
      <c r="C411" s="44" t="s">
        <v>797</v>
      </c>
      <c r="D411" s="45" t="s">
        <v>63</v>
      </c>
      <c r="E411" s="73" t="s">
        <v>159</v>
      </c>
      <c r="F411" s="43" t="s">
        <v>41</v>
      </c>
      <c r="G411" s="46" t="s">
        <v>42</v>
      </c>
      <c r="H411" s="91">
        <v>27155</v>
      </c>
      <c r="I411" s="129"/>
      <c r="J411" s="130"/>
      <c r="K411" s="70" t="s">
        <v>43</v>
      </c>
      <c r="L411" s="70" t="s">
        <v>816</v>
      </c>
      <c r="M411" s="85">
        <v>43111</v>
      </c>
      <c r="N411" s="52" t="str">
        <f t="shared" ca="1" si="13"/>
        <v>49 Tahun 9 Bulan 21 hari</v>
      </c>
      <c r="O4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Row],[JABATAN]],tbl_refJabatan,2,FALSE),"yr","day")-CONVERT(DATEDIF(H411,tglAcuan,"y"),"yr","day"))),(NOW()+(CONVERT(VLOOKUP(Table1[[#This Row],[JABATAN]],tbl_refJabatan,2,FALSE),"yr","day")-CONVERT(DATEDIF(H411,NOW(),"y"),"yr","day")))),"Usia Salah"),"")</f>
        <v>49366.848911689813</v>
      </c>
      <c r="Q411" s="167" t="str">
        <f ca="1">IF(Table1[[#This Row],[TGL. PENSIUN (usia)]]&lt;&gt;0,TEXT(Table1[[#This Row],[TGL. PENSIUN (usia)]],"yyyy"),"")</f>
        <v>2035</v>
      </c>
      <c r="R411" s="166">
        <f ca="1">IF(AND(Table1[[#This Row],[TGL. PENSIUN (usia)]]&lt;&gt;"",Table1[[#This Row],[TGL. PENSIUN (usia)]]&lt;&gt;"USIA SALAH"),IF(tglAcuan&lt;&gt;0,(INT(CONVERT(VLOOKUP(Table1[[#This Row],[JABATAN]],tbl_refJabatan,2,FALSE),"yr","day")-CONVERT(DATEDIF(H411,tglAcuan,"y"),"yr","day"))),(INT(CONVERT(VLOOKUP(Table1[[#This Row],[JABATAN]],tbl_refJabatan,2,FALSE),"yr","day")-CONVERT(DATEDIF(H411,NOW(),"y"),"yr","day")))),"")</f>
        <v>4017</v>
      </c>
      <c r="S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Row],[JABATAN]],tbl_refJabatan,4,FALSE),"yr","day")-CONVERT(DATEDIF(H411,tglAcuan,"y"),"yr","day"))),(NOW()+(CONVERT(VLOOKUP(Table1[[#This Row],[JABATAN]],tbl_refJabatan,4,FALSE),"yr","day")-CONVERT(DATEDIF(H411,NOW(),"y"),"yr","day")))),"Usia Salah"),"")</f>
        <v>34756.848911689813</v>
      </c>
      <c r="T411" s="167" t="str">
        <f ca="1">IF(Table1[[#This Row],[TGL. PENSIUN ( usia )]]&lt;&gt;0,TEXT(Table1[[#This Row],[TGL. PENSIUN ( usia )]],"yyyy"),"")</f>
        <v>1995</v>
      </c>
      <c r="U411" s="166">
        <f ca="1">IF(AND(Table1[[#This Row],[TGL. PENSIUN (usia)]]&lt;&gt;"",Table1[[#This Row],[TGL. PENSIUN (usia)]]&lt;&gt;"USIA SALAH"),IF(tglAcuan&lt;&gt;0,(INT(CONVERT(VLOOKUP(Table1[[#This Row],[JABATAN]],tbl_refJabatan,4,FALSE),"yr","day")-CONVERT(DATEDIF(H411,tglAcuan,"y"),"yr","day"))),(INT(CONVERT(VLOOKUP(Table1[[#This Row],[JABATAN]],tbl_refJabatan,4,FALSE),"yr","day")-CONVERT(DATEDIF(H411,NOW(),"y"),"yr","day")))),"")</f>
        <v>-10593</v>
      </c>
      <c r="V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Row],[JABATAN]],tbl_refJabatan,6,FALSE),"yr","day")-CONVERT(DATEDIF(H411,tglAcuan,"y"),"yr","day"))),(NOW()+(CONVERT(VLOOKUP(Table1[[#This Row],[JABATAN]],tbl_refJabatan,6,FALSE),"yr","day")-CONVERT(DATEDIF(H411,NOW(),"y"),"yr","day")))),"Usia Salah"),"")</f>
        <v>27451.848911689813</v>
      </c>
      <c r="W411" s="167" t="str">
        <f ca="1">IF(Table1[[#This Row],[TGL.PENSIUN (usia)]]&lt;&gt;0,TEXT(Table1[[#This Row],[TGL.PENSIUN (usia)]],"yyyy"),"")</f>
        <v>1975</v>
      </c>
      <c r="X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Row],[JABATAN]],tbl_refJabatan,7,FALSE),"yr","day")-CONVERT(DATEDIF(M411,tglAcuan,"y"),"yr","day"))),(NOW()+(CONVERT(VLOOKUP(Table1[[#This Row],[JABATAN]],tbl_refJabatan,7,FALSE),"yr","day")-CONVERT(DATEDIF(M411,NOW(),"y"),"yr","day")))),"tgl SK salah"),"")</f>
        <v>65072.598911689813</v>
      </c>
      <c r="Y411" s="167" t="str">
        <f ca="1">IF(Table1[[#This Row],[TGL. PENSIUN (jabatan)]]&lt;&gt;0,TEXT(Table1[[#This Row],[TGL. PENSIUN (jabatan)]],"yyyy"),"")</f>
        <v>2078</v>
      </c>
      <c r="Z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Row],[JABATAN]],tbl_refJabatan,8,FALSE),"yr","day")-CONVERT(DATEDIF(H411,tglAcuan,"y"),"yr","day"))),(NOW()+(CONVERT(VLOOKUP(Table1[[#This Row],[JABATAN]],tbl_refJabatan,8,FALSE),"yr","day")-CONVERT(DATEDIF(H411,NOW(),"y"),"yr","day")))),"Usia Salah"),"")</f>
        <v>49366.848911689813</v>
      </c>
      <c r="AA411" s="167" t="str">
        <f ca="1">IF(Table1[[#This Row],[TGL.PENSIUN (usia )]]&lt;&gt;0,TEXT(Table1[[#This Row],[TGL.PENSIUN (usia )]],"yyyy"),"")</f>
        <v>2035</v>
      </c>
      <c r="AB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Row],[JABATAN]],tbl_refJabatan,9,FALSE),"yr","day")-CONVERT(DATEDIF(M411,tglAcuan,"y"),"yr","day"))),(NOW()+(CONVERT(VLOOKUP(Table1[[#This Row],[JABATAN]],tbl_refJabatan,9,FALSE),"yr","day")-CONVERT(DATEDIF(M411,NOW(),"y"),"yr","day")))),"tgl SK salah"),"")</f>
        <v>48636.348911689813</v>
      </c>
      <c r="AC411" s="167" t="str">
        <f ca="1">IF(Table1[[#This Row],[TGL. PENSIUN (jabatan )]]&lt;&gt;0,TEXT(Table1[[#This Row],[TGL. PENSIUN (jabatan )]],"yyyy"),"")</f>
        <v>2033</v>
      </c>
      <c r="AD4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2" spans="1:30" s="53" customFormat="1" ht="21.75" customHeight="1" x14ac:dyDescent="0.25">
      <c r="A412" s="57">
        <f t="shared" si="14"/>
        <v>407</v>
      </c>
      <c r="B412" s="55" t="s">
        <v>484</v>
      </c>
      <c r="C412" s="55" t="s">
        <v>797</v>
      </c>
      <c r="D412" s="56" t="s">
        <v>63</v>
      </c>
      <c r="E412" s="99" t="s">
        <v>817</v>
      </c>
      <c r="F412" s="57"/>
      <c r="G412" s="58"/>
      <c r="H412" s="133"/>
      <c r="I412" s="129"/>
      <c r="J412" s="130"/>
      <c r="K412" s="109"/>
      <c r="L412" s="109"/>
      <c r="M412" s="85"/>
      <c r="N412" s="52" t="str">
        <f t="shared" ca="1" si="13"/>
        <v>tgl lahir salah/ null</v>
      </c>
      <c r="O4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41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Row],[JABATAN]],tbl_refJabatan,2,FALSE),"yr","day")-CONVERT(DATEDIF(H412,tglAcuan,"y"),"yr","day"))),(NOW()+(CONVERT(VLOOKUP(Table1[[#This Row],[JABATAN]],tbl_refJabatan,2,FALSE),"yr","day")-CONVERT(DATEDIF(H412,NOW(),"y"),"yr","day")))),"Usia Salah"),"")</f>
        <v>Usia Salah</v>
      </c>
      <c r="Q412" s="167" t="str">
        <f ca="1">IF(Table1[[#This Row],[TGL. PENSIUN (usia)]]&lt;&gt;0,TEXT(Table1[[#This Row],[TGL. PENSIUN (usia)]],"yyyy"),"")</f>
        <v>Usia Salah</v>
      </c>
      <c r="R412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Row],[JABATAN]],tbl_refJabatan,2,FALSE),"yr","day")-CONVERT(DATEDIF(H412,tglAcuan,"y"),"yr","day"))),(INT(CONVERT(VLOOKUP(Table1[[#This Row],[JABATAN]],tbl_refJabatan,2,FALSE),"yr","day")-CONVERT(DATEDIF(H412,NOW(),"y"),"yr","day")))),"")</f>
        <v/>
      </c>
      <c r="S41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Row],[JABATAN]],tbl_refJabatan,4,FALSE),"yr","day")-CONVERT(DATEDIF(H412,tglAcuan,"y"),"yr","day"))),(NOW()+(CONVERT(VLOOKUP(Table1[[#This Row],[JABATAN]],tbl_refJabatan,4,FALSE),"yr","day")-CONVERT(DATEDIF(H412,NOW(),"y"),"yr","day")))),"Usia Salah"),"")</f>
        <v>Usia Salah</v>
      </c>
      <c r="T412" s="167" t="str">
        <f ca="1">IF(Table1[[#This Row],[TGL. PENSIUN ( usia )]]&lt;&gt;0,TEXT(Table1[[#This Row],[TGL. PENSIUN ( usia )]],"yyyy"),"")</f>
        <v>Usia Salah</v>
      </c>
      <c r="U412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Row],[JABATAN]],tbl_refJabatan,4,FALSE),"yr","day")-CONVERT(DATEDIF(H412,tglAcuan,"y"),"yr","day"))),(INT(CONVERT(VLOOKUP(Table1[[#This Row],[JABATAN]],tbl_refJabatan,4,FALSE),"yr","day")-CONVERT(DATEDIF(H412,NOW(),"y"),"yr","day")))),"")</f>
        <v/>
      </c>
      <c r="V41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Row],[JABATAN]],tbl_refJabatan,6,FALSE),"yr","day")-CONVERT(DATEDIF(H412,tglAcuan,"y"),"yr","day"))),(NOW()+(CONVERT(VLOOKUP(Table1[[#This Row],[JABATAN]],tbl_refJabatan,6,FALSE),"yr","day")-CONVERT(DATEDIF(H412,NOW(),"y"),"yr","day")))),"Usia Salah"),"")</f>
        <v>Usia Salah</v>
      </c>
      <c r="W412" s="167" t="str">
        <f ca="1">IF(Table1[[#This Row],[TGL.PENSIUN (usia)]]&lt;&gt;0,TEXT(Table1[[#This Row],[TGL.PENSIUN (usia)]],"yyyy"),"")</f>
        <v>Usia Salah</v>
      </c>
      <c r="X41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Row],[JABATAN]],tbl_refJabatan,7,FALSE),"yr","day")-CONVERT(DATEDIF(M412,tglAcuan,"y"),"yr","day"))),(NOW()+(CONVERT(VLOOKUP(Table1[[#This Row],[JABATAN]],tbl_refJabatan,7,FALSE),"yr","day")-CONVERT(DATEDIF(M412,NOW(),"y"),"yr","day")))),"tgl SK salah"),"")</f>
        <v>tgl SK salah</v>
      </c>
      <c r="Y412" s="167" t="str">
        <f ca="1">IF(Table1[[#This Row],[TGL. PENSIUN (jabatan)]]&lt;&gt;0,TEXT(Table1[[#This Row],[TGL. PENSIUN (jabatan)]],"yyyy"),"")</f>
        <v>tgl SK salah</v>
      </c>
      <c r="Z41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Row],[JABATAN]],tbl_refJabatan,8,FALSE),"yr","day")-CONVERT(DATEDIF(H412,tglAcuan,"y"),"yr","day"))),(NOW()+(CONVERT(VLOOKUP(Table1[[#This Row],[JABATAN]],tbl_refJabatan,8,FALSE),"yr","day")-CONVERT(DATEDIF(H412,NOW(),"y"),"yr","day")))),"Usia Salah"),"")</f>
        <v>Usia Salah</v>
      </c>
      <c r="AA412" s="167" t="str">
        <f ca="1">IF(Table1[[#This Row],[TGL.PENSIUN (usia )]]&lt;&gt;0,TEXT(Table1[[#This Row],[TGL.PENSIUN (usia )]],"yyyy"),"")</f>
        <v>Usia Salah</v>
      </c>
      <c r="AB41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Row],[JABATAN]],tbl_refJabatan,9,FALSE),"yr","day")-CONVERT(DATEDIF(M412,tglAcuan,"y"),"yr","day"))),(NOW()+(CONVERT(VLOOKUP(Table1[[#This Row],[JABATAN]],tbl_refJabatan,9,FALSE),"yr","day")-CONVERT(DATEDIF(M412,NOW(),"y"),"yr","day")))),"tgl SK salah"),"")</f>
        <v>tgl SK salah</v>
      </c>
      <c r="AC412" s="167" t="str">
        <f ca="1">IF(Table1[[#This Row],[TGL. PENSIUN (jabatan )]]&lt;&gt;0,TEXT(Table1[[#This Row],[TGL. PENSIUN (jabatan )]],"yyyy"),"")</f>
        <v>tgl SK salah</v>
      </c>
      <c r="AD4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3" spans="1:30" s="53" customFormat="1" ht="21.75" customHeight="1" x14ac:dyDescent="0.25">
      <c r="A413" s="43">
        <f t="shared" si="14"/>
        <v>408</v>
      </c>
      <c r="B413" s="44" t="s">
        <v>484</v>
      </c>
      <c r="C413" s="44" t="s">
        <v>797</v>
      </c>
      <c r="D413" s="45" t="s">
        <v>63</v>
      </c>
      <c r="E413" s="73" t="s">
        <v>818</v>
      </c>
      <c r="F413" s="43" t="s">
        <v>41</v>
      </c>
      <c r="G413" s="46" t="s">
        <v>42</v>
      </c>
      <c r="H413" s="91">
        <v>25305</v>
      </c>
      <c r="I413" s="129"/>
      <c r="J413" s="130"/>
      <c r="K413" s="70" t="s">
        <v>43</v>
      </c>
      <c r="L413" s="70" t="s">
        <v>819</v>
      </c>
      <c r="M413" s="85">
        <v>43111</v>
      </c>
      <c r="N413" s="52" t="str">
        <f t="shared" ca="1" si="13"/>
        <v>54 Tahun 10 Bulan 15 hari</v>
      </c>
      <c r="O4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Row],[JABATAN]],tbl_refJabatan,2,FALSE),"yr","day")-CONVERT(DATEDIF(H413,tglAcuan,"y"),"yr","day"))),(NOW()+(CONVERT(VLOOKUP(Table1[[#This Row],[JABATAN]],tbl_refJabatan,2,FALSE),"yr","day")-CONVERT(DATEDIF(H413,NOW(),"y"),"yr","day")))),"Usia Salah"),"")</f>
        <v>47540.598911689813</v>
      </c>
      <c r="Q413" s="167" t="str">
        <f ca="1">IF(Table1[[#This Row],[TGL. PENSIUN (usia)]]&lt;&gt;0,TEXT(Table1[[#This Row],[TGL. PENSIUN (usia)]],"yyyy"),"")</f>
        <v>2030</v>
      </c>
      <c r="R413" s="166">
        <f ca="1">IF(AND(Table1[[#This Row],[TGL. PENSIUN (usia)]]&lt;&gt;"",Table1[[#This Row],[TGL. PENSIUN (usia)]]&lt;&gt;"USIA SALAH"),IF(tglAcuan&lt;&gt;0,(INT(CONVERT(VLOOKUP(Table1[[#This Row],[JABATAN]],tbl_refJabatan,2,FALSE),"yr","day")-CONVERT(DATEDIF(H413,tglAcuan,"y"),"yr","day"))),(INT(CONVERT(VLOOKUP(Table1[[#This Row],[JABATAN]],tbl_refJabatan,2,FALSE),"yr","day")-CONVERT(DATEDIF(H413,NOW(),"y"),"yr","day")))),"")</f>
        <v>2191</v>
      </c>
      <c r="S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Row],[JABATAN]],tbl_refJabatan,4,FALSE),"yr","day")-CONVERT(DATEDIF(H413,tglAcuan,"y"),"yr","day"))),(NOW()+(CONVERT(VLOOKUP(Table1[[#This Row],[JABATAN]],tbl_refJabatan,4,FALSE),"yr","day")-CONVERT(DATEDIF(H413,NOW(),"y"),"yr","day")))),"Usia Salah"),"")</f>
        <v>32930.598911689813</v>
      </c>
      <c r="T413" s="167" t="str">
        <f ca="1">IF(Table1[[#This Row],[TGL. PENSIUN ( usia )]]&lt;&gt;0,TEXT(Table1[[#This Row],[TGL. PENSIUN ( usia )]],"yyyy"),"")</f>
        <v>1990</v>
      </c>
      <c r="U413" s="166">
        <f ca="1">IF(AND(Table1[[#This Row],[TGL. PENSIUN (usia)]]&lt;&gt;"",Table1[[#This Row],[TGL. PENSIUN (usia)]]&lt;&gt;"USIA SALAH"),IF(tglAcuan&lt;&gt;0,(INT(CONVERT(VLOOKUP(Table1[[#This Row],[JABATAN]],tbl_refJabatan,4,FALSE),"yr","day")-CONVERT(DATEDIF(H413,tglAcuan,"y"),"yr","day"))),(INT(CONVERT(VLOOKUP(Table1[[#This Row],[JABATAN]],tbl_refJabatan,4,FALSE),"yr","day")-CONVERT(DATEDIF(H413,NOW(),"y"),"yr","day")))),"")</f>
        <v>-12419</v>
      </c>
      <c r="V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Row],[JABATAN]],tbl_refJabatan,6,FALSE),"yr","day")-CONVERT(DATEDIF(H413,tglAcuan,"y"),"yr","day"))),(NOW()+(CONVERT(VLOOKUP(Table1[[#This Row],[JABATAN]],tbl_refJabatan,6,FALSE),"yr","day")-CONVERT(DATEDIF(H413,NOW(),"y"),"yr","day")))),"Usia Salah"),"")</f>
        <v>25625.598911689813</v>
      </c>
      <c r="W413" s="167" t="str">
        <f ca="1">IF(Table1[[#This Row],[TGL.PENSIUN (usia)]]&lt;&gt;0,TEXT(Table1[[#This Row],[TGL.PENSIUN (usia)]],"yyyy"),"")</f>
        <v>1970</v>
      </c>
      <c r="X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Row],[JABATAN]],tbl_refJabatan,7,FALSE),"yr","day")-CONVERT(DATEDIF(M413,tglAcuan,"y"),"yr","day"))),(NOW()+(CONVERT(VLOOKUP(Table1[[#This Row],[JABATAN]],tbl_refJabatan,7,FALSE),"yr","day")-CONVERT(DATEDIF(M413,NOW(),"y"),"yr","day")))),"tgl SK salah"),"")</f>
        <v>65072.598911689813</v>
      </c>
      <c r="Y413" s="167" t="str">
        <f ca="1">IF(Table1[[#This Row],[TGL. PENSIUN (jabatan)]]&lt;&gt;0,TEXT(Table1[[#This Row],[TGL. PENSIUN (jabatan)]],"yyyy"),"")</f>
        <v>2078</v>
      </c>
      <c r="Z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Row],[JABATAN]],tbl_refJabatan,8,FALSE),"yr","day")-CONVERT(DATEDIF(H413,tglAcuan,"y"),"yr","day"))),(NOW()+(CONVERT(VLOOKUP(Table1[[#This Row],[JABATAN]],tbl_refJabatan,8,FALSE),"yr","day")-CONVERT(DATEDIF(H413,NOW(),"y"),"yr","day")))),"Usia Salah"),"")</f>
        <v>47540.598911689813</v>
      </c>
      <c r="AA413" s="167" t="str">
        <f ca="1">IF(Table1[[#This Row],[TGL.PENSIUN (usia )]]&lt;&gt;0,TEXT(Table1[[#This Row],[TGL.PENSIUN (usia )]],"yyyy"),"")</f>
        <v>2030</v>
      </c>
      <c r="AB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Row],[JABATAN]],tbl_refJabatan,9,FALSE),"yr","day")-CONVERT(DATEDIF(M413,tglAcuan,"y"),"yr","day"))),(NOW()+(CONVERT(VLOOKUP(Table1[[#This Row],[JABATAN]],tbl_refJabatan,9,FALSE),"yr","day")-CONVERT(DATEDIF(M413,NOW(),"y"),"yr","day")))),"tgl SK salah"),"")</f>
        <v>48636.348911689813</v>
      </c>
      <c r="AC413" s="167" t="str">
        <f ca="1">IF(Table1[[#This Row],[TGL. PENSIUN (jabatan )]]&lt;&gt;0,TEXT(Table1[[#This Row],[TGL. PENSIUN (jabatan )]],"yyyy"),"")</f>
        <v>2033</v>
      </c>
      <c r="AD4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4" spans="1:30" s="53" customFormat="1" ht="21.75" customHeight="1" x14ac:dyDescent="0.25">
      <c r="A414" s="43">
        <f t="shared" si="14"/>
        <v>409</v>
      </c>
      <c r="B414" s="44" t="s">
        <v>484</v>
      </c>
      <c r="C414" s="44" t="s">
        <v>797</v>
      </c>
      <c r="D414" s="45" t="s">
        <v>63</v>
      </c>
      <c r="E414" s="73" t="s">
        <v>820</v>
      </c>
      <c r="F414" s="43" t="s">
        <v>41</v>
      </c>
      <c r="G414" s="46" t="s">
        <v>42</v>
      </c>
      <c r="H414" s="91">
        <v>26861</v>
      </c>
      <c r="I414" s="129"/>
      <c r="J414" s="130"/>
      <c r="K414" s="70" t="s">
        <v>43</v>
      </c>
      <c r="L414" s="70" t="s">
        <v>821</v>
      </c>
      <c r="M414" s="85">
        <v>43111</v>
      </c>
      <c r="N414" s="52" t="str">
        <f t="shared" ca="1" si="13"/>
        <v>50 Tahun 7 Bulan 11 hari</v>
      </c>
      <c r="O4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Row],[JABATAN]],tbl_refJabatan,2,FALSE),"yr","day")-CONVERT(DATEDIF(H414,tglAcuan,"y"),"yr","day"))),(NOW()+(CONVERT(VLOOKUP(Table1[[#This Row],[JABATAN]],tbl_refJabatan,2,FALSE),"yr","day")-CONVERT(DATEDIF(H414,NOW(),"y"),"yr","day")))),"Usia Salah"),"")</f>
        <v>49001.598911689813</v>
      </c>
      <c r="Q414" s="167" t="str">
        <f ca="1">IF(Table1[[#This Row],[TGL. PENSIUN (usia)]]&lt;&gt;0,TEXT(Table1[[#This Row],[TGL. PENSIUN (usia)]],"yyyy"),"")</f>
        <v>2034</v>
      </c>
      <c r="R414" s="166">
        <f ca="1">IF(AND(Table1[[#This Row],[TGL. PENSIUN (usia)]]&lt;&gt;"",Table1[[#This Row],[TGL. PENSIUN (usia)]]&lt;&gt;"USIA SALAH"),IF(tglAcuan&lt;&gt;0,(INT(CONVERT(VLOOKUP(Table1[[#This Row],[JABATAN]],tbl_refJabatan,2,FALSE),"yr","day")-CONVERT(DATEDIF(H414,tglAcuan,"y"),"yr","day"))),(INT(CONVERT(VLOOKUP(Table1[[#This Row],[JABATAN]],tbl_refJabatan,2,FALSE),"yr","day")-CONVERT(DATEDIF(H414,NOW(),"y"),"yr","day")))),"")</f>
        <v>3652</v>
      </c>
      <c r="S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Row],[JABATAN]],tbl_refJabatan,4,FALSE),"yr","day")-CONVERT(DATEDIF(H414,tglAcuan,"y"),"yr","day"))),(NOW()+(CONVERT(VLOOKUP(Table1[[#This Row],[JABATAN]],tbl_refJabatan,4,FALSE),"yr","day")-CONVERT(DATEDIF(H414,NOW(),"y"),"yr","day")))),"Usia Salah"),"")</f>
        <v>34391.598911689813</v>
      </c>
      <c r="T414" s="167" t="str">
        <f ca="1">IF(Table1[[#This Row],[TGL. PENSIUN ( usia )]]&lt;&gt;0,TEXT(Table1[[#This Row],[TGL. PENSIUN ( usia )]],"yyyy"),"")</f>
        <v>1994</v>
      </c>
      <c r="U414" s="166">
        <f ca="1">IF(AND(Table1[[#This Row],[TGL. PENSIUN (usia)]]&lt;&gt;"",Table1[[#This Row],[TGL. PENSIUN (usia)]]&lt;&gt;"USIA SALAH"),IF(tglAcuan&lt;&gt;0,(INT(CONVERT(VLOOKUP(Table1[[#This Row],[JABATAN]],tbl_refJabatan,4,FALSE),"yr","day")-CONVERT(DATEDIF(H414,tglAcuan,"y"),"yr","day"))),(INT(CONVERT(VLOOKUP(Table1[[#This Row],[JABATAN]],tbl_refJabatan,4,FALSE),"yr","day")-CONVERT(DATEDIF(H414,NOW(),"y"),"yr","day")))),"")</f>
        <v>-10958</v>
      </c>
      <c r="V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Row],[JABATAN]],tbl_refJabatan,6,FALSE),"yr","day")-CONVERT(DATEDIF(H414,tglAcuan,"y"),"yr","day"))),(NOW()+(CONVERT(VLOOKUP(Table1[[#This Row],[JABATAN]],tbl_refJabatan,6,FALSE),"yr","day")-CONVERT(DATEDIF(H414,NOW(),"y"),"yr","day")))),"Usia Salah"),"")</f>
        <v>27086.598911689813</v>
      </c>
      <c r="W414" s="167" t="str">
        <f ca="1">IF(Table1[[#This Row],[TGL.PENSIUN (usia)]]&lt;&gt;0,TEXT(Table1[[#This Row],[TGL.PENSIUN (usia)]],"yyyy"),"")</f>
        <v>1974</v>
      </c>
      <c r="X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Row],[JABATAN]],tbl_refJabatan,7,FALSE),"yr","day")-CONVERT(DATEDIF(M414,tglAcuan,"y"),"yr","day"))),(NOW()+(CONVERT(VLOOKUP(Table1[[#This Row],[JABATAN]],tbl_refJabatan,7,FALSE),"yr","day")-CONVERT(DATEDIF(M414,NOW(),"y"),"yr","day")))),"tgl SK salah"),"")</f>
        <v>65072.598911689813</v>
      </c>
      <c r="Y414" s="167" t="str">
        <f ca="1">IF(Table1[[#This Row],[TGL. PENSIUN (jabatan)]]&lt;&gt;0,TEXT(Table1[[#This Row],[TGL. PENSIUN (jabatan)]],"yyyy"),"")</f>
        <v>2078</v>
      </c>
      <c r="Z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Row],[JABATAN]],tbl_refJabatan,8,FALSE),"yr","day")-CONVERT(DATEDIF(H414,tglAcuan,"y"),"yr","day"))),(NOW()+(CONVERT(VLOOKUP(Table1[[#This Row],[JABATAN]],tbl_refJabatan,8,FALSE),"yr","day")-CONVERT(DATEDIF(H414,NOW(),"y"),"yr","day")))),"Usia Salah"),"")</f>
        <v>49001.598911689813</v>
      </c>
      <c r="AA414" s="167" t="str">
        <f ca="1">IF(Table1[[#This Row],[TGL.PENSIUN (usia )]]&lt;&gt;0,TEXT(Table1[[#This Row],[TGL.PENSIUN (usia )]],"yyyy"),"")</f>
        <v>2034</v>
      </c>
      <c r="AB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Row],[JABATAN]],tbl_refJabatan,9,FALSE),"yr","day")-CONVERT(DATEDIF(M414,tglAcuan,"y"),"yr","day"))),(NOW()+(CONVERT(VLOOKUP(Table1[[#This Row],[JABATAN]],tbl_refJabatan,9,FALSE),"yr","day")-CONVERT(DATEDIF(M414,NOW(),"y"),"yr","day")))),"tgl SK salah"),"")</f>
        <v>48636.348911689813</v>
      </c>
      <c r="AC414" s="167" t="str">
        <f ca="1">IF(Table1[[#This Row],[TGL. PENSIUN (jabatan )]]&lt;&gt;0,TEXT(Table1[[#This Row],[TGL. PENSIUN (jabatan )]],"yyyy"),"")</f>
        <v>2033</v>
      </c>
      <c r="AD4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5" spans="1:30" s="53" customFormat="1" ht="21.75" customHeight="1" x14ac:dyDescent="0.25">
      <c r="A415" s="43">
        <f t="shared" si="14"/>
        <v>410</v>
      </c>
      <c r="B415" s="44" t="s">
        <v>484</v>
      </c>
      <c r="C415" s="44" t="s">
        <v>797</v>
      </c>
      <c r="D415" s="45" t="s">
        <v>63</v>
      </c>
      <c r="E415" s="73" t="s">
        <v>822</v>
      </c>
      <c r="F415" s="43" t="s">
        <v>41</v>
      </c>
      <c r="G415" s="46" t="s">
        <v>42</v>
      </c>
      <c r="H415" s="91">
        <v>34268</v>
      </c>
      <c r="I415" s="129"/>
      <c r="J415" s="130"/>
      <c r="K415" s="70" t="s">
        <v>43</v>
      </c>
      <c r="L415" s="70" t="s">
        <v>823</v>
      </c>
      <c r="M415" s="85">
        <v>43111</v>
      </c>
      <c r="N415" s="52" t="str">
        <f t="shared" ca="1" si="13"/>
        <v>30 Tahun 4 Bulan 1 hari</v>
      </c>
      <c r="O4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Row],[JABATAN]],tbl_refJabatan,2,FALSE),"yr","day")-CONVERT(DATEDIF(H415,tglAcuan,"y"),"yr","day"))),(NOW()+(CONVERT(VLOOKUP(Table1[[#This Row],[JABATAN]],tbl_refJabatan,2,FALSE),"yr","day")-CONVERT(DATEDIF(H415,NOW(),"y"),"yr","day")))),"Usia Salah"),"")</f>
        <v>56306.598911689813</v>
      </c>
      <c r="Q415" s="167" t="str">
        <f ca="1">IF(Table1[[#This Row],[TGL. PENSIUN (usia)]]&lt;&gt;0,TEXT(Table1[[#This Row],[TGL. PENSIUN (usia)]],"yyyy"),"")</f>
        <v>2054</v>
      </c>
      <c r="R415" s="166">
        <f ca="1">IF(AND(Table1[[#This Row],[TGL. PENSIUN (usia)]]&lt;&gt;"",Table1[[#This Row],[TGL. PENSIUN (usia)]]&lt;&gt;"USIA SALAH"),IF(tglAcuan&lt;&gt;0,(INT(CONVERT(VLOOKUP(Table1[[#This Row],[JABATAN]],tbl_refJabatan,2,FALSE),"yr","day")-CONVERT(DATEDIF(H415,tglAcuan,"y"),"yr","day"))),(INT(CONVERT(VLOOKUP(Table1[[#This Row],[JABATAN]],tbl_refJabatan,2,FALSE),"yr","day")-CONVERT(DATEDIF(H415,NOW(),"y"),"yr","day")))),"")</f>
        <v>10957</v>
      </c>
      <c r="S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Row],[JABATAN]],tbl_refJabatan,4,FALSE),"yr","day")-CONVERT(DATEDIF(H415,tglAcuan,"y"),"yr","day"))),(NOW()+(CONVERT(VLOOKUP(Table1[[#This Row],[JABATAN]],tbl_refJabatan,4,FALSE),"yr","day")-CONVERT(DATEDIF(H415,NOW(),"y"),"yr","day")))),"Usia Salah"),"")</f>
        <v>41696.598911689813</v>
      </c>
      <c r="T415" s="167" t="str">
        <f ca="1">IF(Table1[[#This Row],[TGL. PENSIUN ( usia )]]&lt;&gt;0,TEXT(Table1[[#This Row],[TGL. PENSIUN ( usia )]],"yyyy"),"")</f>
        <v>2014</v>
      </c>
      <c r="U415" s="166">
        <f ca="1">IF(AND(Table1[[#This Row],[TGL. PENSIUN (usia)]]&lt;&gt;"",Table1[[#This Row],[TGL. PENSIUN (usia)]]&lt;&gt;"USIA SALAH"),IF(tglAcuan&lt;&gt;0,(INT(CONVERT(VLOOKUP(Table1[[#This Row],[JABATAN]],tbl_refJabatan,4,FALSE),"yr","day")-CONVERT(DATEDIF(H415,tglAcuan,"y"),"yr","day"))),(INT(CONVERT(VLOOKUP(Table1[[#This Row],[JABATAN]],tbl_refJabatan,4,FALSE),"yr","day")-CONVERT(DATEDIF(H415,NOW(),"y"),"yr","day")))),"")</f>
        <v>-3653</v>
      </c>
      <c r="V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Row],[JABATAN]],tbl_refJabatan,6,FALSE),"yr","day")-CONVERT(DATEDIF(H415,tglAcuan,"y"),"yr","day"))),(NOW()+(CONVERT(VLOOKUP(Table1[[#This Row],[JABATAN]],tbl_refJabatan,6,FALSE),"yr","day")-CONVERT(DATEDIF(H415,NOW(),"y"),"yr","day")))),"Usia Salah"),"")</f>
        <v>34391.598911689813</v>
      </c>
      <c r="W415" s="167" t="str">
        <f ca="1">IF(Table1[[#This Row],[TGL.PENSIUN (usia)]]&lt;&gt;0,TEXT(Table1[[#This Row],[TGL.PENSIUN (usia)]],"yyyy"),"")</f>
        <v>1994</v>
      </c>
      <c r="X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Row],[JABATAN]],tbl_refJabatan,7,FALSE),"yr","day")-CONVERT(DATEDIF(M415,tglAcuan,"y"),"yr","day"))),(NOW()+(CONVERT(VLOOKUP(Table1[[#This Row],[JABATAN]],tbl_refJabatan,7,FALSE),"yr","day")-CONVERT(DATEDIF(M415,NOW(),"y"),"yr","day")))),"tgl SK salah"),"")</f>
        <v>65072.598911689813</v>
      </c>
      <c r="Y415" s="167" t="str">
        <f ca="1">IF(Table1[[#This Row],[TGL. PENSIUN (jabatan)]]&lt;&gt;0,TEXT(Table1[[#This Row],[TGL. PENSIUN (jabatan)]],"yyyy"),"")</f>
        <v>2078</v>
      </c>
      <c r="Z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Row],[JABATAN]],tbl_refJabatan,8,FALSE),"yr","day")-CONVERT(DATEDIF(H415,tglAcuan,"y"),"yr","day"))),(NOW()+(CONVERT(VLOOKUP(Table1[[#This Row],[JABATAN]],tbl_refJabatan,8,FALSE),"yr","day")-CONVERT(DATEDIF(H415,NOW(),"y"),"yr","day")))),"Usia Salah"),"")</f>
        <v>56306.598911689813</v>
      </c>
      <c r="AA415" s="167" t="str">
        <f ca="1">IF(Table1[[#This Row],[TGL.PENSIUN (usia )]]&lt;&gt;0,TEXT(Table1[[#This Row],[TGL.PENSIUN (usia )]],"yyyy"),"")</f>
        <v>2054</v>
      </c>
      <c r="AB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Row],[JABATAN]],tbl_refJabatan,9,FALSE),"yr","day")-CONVERT(DATEDIF(M415,tglAcuan,"y"),"yr","day"))),(NOW()+(CONVERT(VLOOKUP(Table1[[#This Row],[JABATAN]],tbl_refJabatan,9,FALSE),"yr","day")-CONVERT(DATEDIF(M415,NOW(),"y"),"yr","day")))),"tgl SK salah"),"")</f>
        <v>48636.348911689813</v>
      </c>
      <c r="AC415" s="167" t="str">
        <f ca="1">IF(Table1[[#This Row],[TGL. PENSIUN (jabatan )]]&lt;&gt;0,TEXT(Table1[[#This Row],[TGL. PENSIUN (jabatan )]],"yyyy"),"")</f>
        <v>2033</v>
      </c>
      <c r="AD4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6" spans="1:30" s="53" customFormat="1" ht="21.75" customHeight="1" x14ac:dyDescent="0.25">
      <c r="A416" s="43">
        <f t="shared" si="14"/>
        <v>411</v>
      </c>
      <c r="B416" s="44" t="s">
        <v>484</v>
      </c>
      <c r="C416" s="44" t="s">
        <v>797</v>
      </c>
      <c r="D416" s="45" t="s">
        <v>63</v>
      </c>
      <c r="E416" s="73" t="s">
        <v>258</v>
      </c>
      <c r="F416" s="43" t="s">
        <v>41</v>
      </c>
      <c r="G416" s="46" t="s">
        <v>42</v>
      </c>
      <c r="H416" s="91">
        <v>33849</v>
      </c>
      <c r="I416" s="129"/>
      <c r="J416" s="130"/>
      <c r="K416" s="70" t="s">
        <v>43</v>
      </c>
      <c r="L416" s="70" t="s">
        <v>824</v>
      </c>
      <c r="M416" s="85">
        <v>44378</v>
      </c>
      <c r="N416" s="52" t="str">
        <f t="shared" ca="1" si="13"/>
        <v>31 Tahun 5 Bulan 25 hari</v>
      </c>
      <c r="O4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26 Hari </v>
      </c>
      <c r="P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Row],[JABATAN]],tbl_refJabatan,2,FALSE),"yr","day")-CONVERT(DATEDIF(H416,tglAcuan,"y"),"yr","day"))),(NOW()+(CONVERT(VLOOKUP(Table1[[#This Row],[JABATAN]],tbl_refJabatan,2,FALSE),"yr","day")-CONVERT(DATEDIF(H416,NOW(),"y"),"yr","day")))),"Usia Salah"),"")</f>
        <v>55941.348911689813</v>
      </c>
      <c r="Q416" s="167" t="str">
        <f ca="1">IF(Table1[[#This Row],[TGL. PENSIUN (usia)]]&lt;&gt;0,TEXT(Table1[[#This Row],[TGL. PENSIUN (usia)]],"yyyy"),"")</f>
        <v>2053</v>
      </c>
      <c r="R416" s="166">
        <f ca="1">IF(AND(Table1[[#This Row],[TGL. PENSIUN (usia)]]&lt;&gt;"",Table1[[#This Row],[TGL. PENSIUN (usia)]]&lt;&gt;"USIA SALAH"),IF(tglAcuan&lt;&gt;0,(INT(CONVERT(VLOOKUP(Table1[[#This Row],[JABATAN]],tbl_refJabatan,2,FALSE),"yr","day")-CONVERT(DATEDIF(H416,tglAcuan,"y"),"yr","day"))),(INT(CONVERT(VLOOKUP(Table1[[#This Row],[JABATAN]],tbl_refJabatan,2,FALSE),"yr","day")-CONVERT(DATEDIF(H416,NOW(),"y"),"yr","day")))),"")</f>
        <v>10592</v>
      </c>
      <c r="S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Row],[JABATAN]],tbl_refJabatan,4,FALSE),"yr","day")-CONVERT(DATEDIF(H416,tglAcuan,"y"),"yr","day"))),(NOW()+(CONVERT(VLOOKUP(Table1[[#This Row],[JABATAN]],tbl_refJabatan,4,FALSE),"yr","day")-CONVERT(DATEDIF(H416,NOW(),"y"),"yr","day")))),"Usia Salah"),"")</f>
        <v>41331.348911689813</v>
      </c>
      <c r="T416" s="167" t="str">
        <f ca="1">IF(Table1[[#This Row],[TGL. PENSIUN ( usia )]]&lt;&gt;0,TEXT(Table1[[#This Row],[TGL. PENSIUN ( usia )]],"yyyy"),"")</f>
        <v>2013</v>
      </c>
      <c r="U416" s="166">
        <f ca="1">IF(AND(Table1[[#This Row],[TGL. PENSIUN (usia)]]&lt;&gt;"",Table1[[#This Row],[TGL. PENSIUN (usia)]]&lt;&gt;"USIA SALAH"),IF(tglAcuan&lt;&gt;0,(INT(CONVERT(VLOOKUP(Table1[[#This Row],[JABATAN]],tbl_refJabatan,4,FALSE),"yr","day")-CONVERT(DATEDIF(H416,tglAcuan,"y"),"yr","day"))),(INT(CONVERT(VLOOKUP(Table1[[#This Row],[JABATAN]],tbl_refJabatan,4,FALSE),"yr","day")-CONVERT(DATEDIF(H416,NOW(),"y"),"yr","day")))),"")</f>
        <v>-4018</v>
      </c>
      <c r="V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Row],[JABATAN]],tbl_refJabatan,6,FALSE),"yr","day")-CONVERT(DATEDIF(H416,tglAcuan,"y"),"yr","day"))),(NOW()+(CONVERT(VLOOKUP(Table1[[#This Row],[JABATAN]],tbl_refJabatan,6,FALSE),"yr","day")-CONVERT(DATEDIF(H416,NOW(),"y"),"yr","day")))),"Usia Salah"),"")</f>
        <v>34026.348911689813</v>
      </c>
      <c r="W416" s="167" t="str">
        <f ca="1">IF(Table1[[#This Row],[TGL.PENSIUN (usia)]]&lt;&gt;0,TEXT(Table1[[#This Row],[TGL.PENSIUN (usia)]],"yyyy"),"")</f>
        <v>1993</v>
      </c>
      <c r="X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Row],[JABATAN]],tbl_refJabatan,7,FALSE),"yr","day")-CONVERT(DATEDIF(M416,tglAcuan,"y"),"yr","day"))),(NOW()+(CONVERT(VLOOKUP(Table1[[#This Row],[JABATAN]],tbl_refJabatan,7,FALSE),"yr","day")-CONVERT(DATEDIF(M416,NOW(),"y"),"yr","day")))),"tgl SK salah"),"")</f>
        <v>66533.598911689813</v>
      </c>
      <c r="Y416" s="167" t="str">
        <f ca="1">IF(Table1[[#This Row],[TGL. PENSIUN (jabatan)]]&lt;&gt;0,TEXT(Table1[[#This Row],[TGL. PENSIUN (jabatan)]],"yyyy"),"")</f>
        <v>2082</v>
      </c>
      <c r="Z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Row],[JABATAN]],tbl_refJabatan,8,FALSE),"yr","day")-CONVERT(DATEDIF(H416,tglAcuan,"y"),"yr","day"))),(NOW()+(CONVERT(VLOOKUP(Table1[[#This Row],[JABATAN]],tbl_refJabatan,8,FALSE),"yr","day")-CONVERT(DATEDIF(H416,NOW(),"y"),"yr","day")))),"Usia Salah"),"")</f>
        <v>55941.348911689813</v>
      </c>
      <c r="AA416" s="167" t="str">
        <f ca="1">IF(Table1[[#This Row],[TGL.PENSIUN (usia )]]&lt;&gt;0,TEXT(Table1[[#This Row],[TGL.PENSIUN (usia )]],"yyyy"),"")</f>
        <v>2053</v>
      </c>
      <c r="AB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Row],[JABATAN]],tbl_refJabatan,9,FALSE),"yr","day")-CONVERT(DATEDIF(M416,tglAcuan,"y"),"yr","day"))),(NOW()+(CONVERT(VLOOKUP(Table1[[#This Row],[JABATAN]],tbl_refJabatan,9,FALSE),"yr","day")-CONVERT(DATEDIF(M416,NOW(),"y"),"yr","day")))),"tgl SK salah"),"")</f>
        <v>50097.348911689813</v>
      </c>
      <c r="AC416" s="167" t="str">
        <f ca="1">IF(Table1[[#This Row],[TGL. PENSIUN (jabatan )]]&lt;&gt;0,TEXT(Table1[[#This Row],[TGL. PENSIUN (jabatan )]],"yyyy"),"")</f>
        <v>2037</v>
      </c>
      <c r="AD4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7" spans="1:30" s="53" customFormat="1" ht="21.75" customHeight="1" x14ac:dyDescent="0.25">
      <c r="A417" s="43">
        <f t="shared" si="14"/>
        <v>412</v>
      </c>
      <c r="B417" s="44" t="s">
        <v>484</v>
      </c>
      <c r="C417" s="44" t="s">
        <v>797</v>
      </c>
      <c r="D417" s="45" t="s">
        <v>63</v>
      </c>
      <c r="E417" s="73" t="s">
        <v>825</v>
      </c>
      <c r="F417" s="43" t="s">
        <v>50</v>
      </c>
      <c r="G417" s="46" t="s">
        <v>42</v>
      </c>
      <c r="H417" s="91">
        <v>30714</v>
      </c>
      <c r="I417" s="129"/>
      <c r="J417" s="130"/>
      <c r="K417" s="70" t="s">
        <v>43</v>
      </c>
      <c r="L417" s="70" t="s">
        <v>826</v>
      </c>
      <c r="M417" s="85">
        <v>43111</v>
      </c>
      <c r="N417" s="52" t="str">
        <f t="shared" ca="1" si="13"/>
        <v>40 Tahun 0 Bulan 25 hari</v>
      </c>
      <c r="O4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16 Hari </v>
      </c>
      <c r="P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Row],[JABATAN]],tbl_refJabatan,2,FALSE),"yr","day")-CONVERT(DATEDIF(H417,tglAcuan,"y"),"yr","day"))),(NOW()+(CONVERT(VLOOKUP(Table1[[#This Row],[JABATAN]],tbl_refJabatan,2,FALSE),"yr","day")-CONVERT(DATEDIF(H417,NOW(),"y"),"yr","day")))),"Usia Salah"),"")</f>
        <v>52654.098911689813</v>
      </c>
      <c r="Q417" s="167" t="str">
        <f ca="1">IF(Table1[[#This Row],[TGL. PENSIUN (usia)]]&lt;&gt;0,TEXT(Table1[[#This Row],[TGL. PENSIUN (usia)]],"yyyy"),"")</f>
        <v>2044</v>
      </c>
      <c r="R417" s="166">
        <f ca="1">IF(AND(Table1[[#This Row],[TGL. PENSIUN (usia)]]&lt;&gt;"",Table1[[#This Row],[TGL. PENSIUN (usia)]]&lt;&gt;"USIA SALAH"),IF(tglAcuan&lt;&gt;0,(INT(CONVERT(VLOOKUP(Table1[[#This Row],[JABATAN]],tbl_refJabatan,2,FALSE),"yr","day")-CONVERT(DATEDIF(H417,tglAcuan,"y"),"yr","day"))),(INT(CONVERT(VLOOKUP(Table1[[#This Row],[JABATAN]],tbl_refJabatan,2,FALSE),"yr","day")-CONVERT(DATEDIF(H417,NOW(),"y"),"yr","day")))),"")</f>
        <v>7305</v>
      </c>
      <c r="S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Row],[JABATAN]],tbl_refJabatan,4,FALSE),"yr","day")-CONVERT(DATEDIF(H417,tglAcuan,"y"),"yr","day"))),(NOW()+(CONVERT(VLOOKUP(Table1[[#This Row],[JABATAN]],tbl_refJabatan,4,FALSE),"yr","day")-CONVERT(DATEDIF(H417,NOW(),"y"),"yr","day")))),"Usia Salah"),"")</f>
        <v>38044.098911689813</v>
      </c>
      <c r="T417" s="167" t="str">
        <f ca="1">IF(Table1[[#This Row],[TGL. PENSIUN ( usia )]]&lt;&gt;0,TEXT(Table1[[#This Row],[TGL. PENSIUN ( usia )]],"yyyy"),"")</f>
        <v>2004</v>
      </c>
      <c r="U417" s="166">
        <f ca="1">IF(AND(Table1[[#This Row],[TGL. PENSIUN (usia)]]&lt;&gt;"",Table1[[#This Row],[TGL. PENSIUN (usia)]]&lt;&gt;"USIA SALAH"),IF(tglAcuan&lt;&gt;0,(INT(CONVERT(VLOOKUP(Table1[[#This Row],[JABATAN]],tbl_refJabatan,4,FALSE),"yr","day")-CONVERT(DATEDIF(H417,tglAcuan,"y"),"yr","day"))),(INT(CONVERT(VLOOKUP(Table1[[#This Row],[JABATAN]],tbl_refJabatan,4,FALSE),"yr","day")-CONVERT(DATEDIF(H417,NOW(),"y"),"yr","day")))),"")</f>
        <v>-7305</v>
      </c>
      <c r="V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Row],[JABATAN]],tbl_refJabatan,6,FALSE),"yr","day")-CONVERT(DATEDIF(H417,tglAcuan,"y"),"yr","day"))),(NOW()+(CONVERT(VLOOKUP(Table1[[#This Row],[JABATAN]],tbl_refJabatan,6,FALSE),"yr","day")-CONVERT(DATEDIF(H417,NOW(),"y"),"yr","day")))),"Usia Salah"),"")</f>
        <v>30739.098911689813</v>
      </c>
      <c r="W417" s="167" t="str">
        <f ca="1">IF(Table1[[#This Row],[TGL.PENSIUN (usia)]]&lt;&gt;0,TEXT(Table1[[#This Row],[TGL.PENSIUN (usia)]],"yyyy"),"")</f>
        <v>1984</v>
      </c>
      <c r="X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Row],[JABATAN]],tbl_refJabatan,7,FALSE),"yr","day")-CONVERT(DATEDIF(M417,tglAcuan,"y"),"yr","day"))),(NOW()+(CONVERT(VLOOKUP(Table1[[#This Row],[JABATAN]],tbl_refJabatan,7,FALSE),"yr","day")-CONVERT(DATEDIF(M417,NOW(),"y"),"yr","day")))),"tgl SK salah"),"")</f>
        <v>65072.598911689813</v>
      </c>
      <c r="Y417" s="167" t="str">
        <f ca="1">IF(Table1[[#This Row],[TGL. PENSIUN (jabatan)]]&lt;&gt;0,TEXT(Table1[[#This Row],[TGL. PENSIUN (jabatan)]],"yyyy"),"")</f>
        <v>2078</v>
      </c>
      <c r="Z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Row],[JABATAN]],tbl_refJabatan,8,FALSE),"yr","day")-CONVERT(DATEDIF(H417,tglAcuan,"y"),"yr","day"))),(NOW()+(CONVERT(VLOOKUP(Table1[[#This Row],[JABATAN]],tbl_refJabatan,8,FALSE),"yr","day")-CONVERT(DATEDIF(H417,NOW(),"y"),"yr","day")))),"Usia Salah"),"")</f>
        <v>52654.098911689813</v>
      </c>
      <c r="AA417" s="167" t="str">
        <f ca="1">IF(Table1[[#This Row],[TGL.PENSIUN (usia )]]&lt;&gt;0,TEXT(Table1[[#This Row],[TGL.PENSIUN (usia )]],"yyyy"),"")</f>
        <v>2044</v>
      </c>
      <c r="AB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Row],[JABATAN]],tbl_refJabatan,9,FALSE),"yr","day")-CONVERT(DATEDIF(M417,tglAcuan,"y"),"yr","day"))),(NOW()+(CONVERT(VLOOKUP(Table1[[#This Row],[JABATAN]],tbl_refJabatan,9,FALSE),"yr","day")-CONVERT(DATEDIF(M417,NOW(),"y"),"yr","day")))),"tgl SK salah"),"")</f>
        <v>48636.348911689813</v>
      </c>
      <c r="AC417" s="167" t="str">
        <f ca="1">IF(Table1[[#This Row],[TGL. PENSIUN (jabatan )]]&lt;&gt;0,TEXT(Table1[[#This Row],[TGL. PENSIUN (jabatan )]],"yyyy"),"")</f>
        <v>2033</v>
      </c>
      <c r="AD4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8" spans="1:30" s="88" customFormat="1" ht="21.75" customHeight="1" x14ac:dyDescent="0.2">
      <c r="A418" s="43">
        <f t="shared" si="14"/>
        <v>413</v>
      </c>
      <c r="B418" s="44" t="s">
        <v>484</v>
      </c>
      <c r="C418" s="44" t="s">
        <v>827</v>
      </c>
      <c r="D418" s="45" t="s">
        <v>39</v>
      </c>
      <c r="E418" s="286" t="s">
        <v>828</v>
      </c>
      <c r="F418" s="43" t="s">
        <v>41</v>
      </c>
      <c r="G418" s="46" t="s">
        <v>42</v>
      </c>
      <c r="H418" s="134">
        <v>25669</v>
      </c>
      <c r="I418" s="45"/>
      <c r="J418" s="76"/>
      <c r="K418" s="74" t="s">
        <v>43</v>
      </c>
      <c r="L418" s="135" t="s">
        <v>829</v>
      </c>
      <c r="M418" s="77">
        <v>43027</v>
      </c>
      <c r="N418" s="52" t="str">
        <f t="shared" ca="1" si="13"/>
        <v>53 Tahun 10 Bulan 16 hari</v>
      </c>
      <c r="O4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4 Bulan 8 Hari </v>
      </c>
      <c r="P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Row],[JABATAN]],tbl_refJabatan,2,FALSE),"yr","day")-CONVERT(DATEDIF(H418,tglAcuan,"y"),"yr","day"))),(NOW()+(CONVERT(VLOOKUP(Table1[[#This Row],[JABATAN]],tbl_refJabatan,2,FALSE),"yr","day")-CONVERT(DATEDIF(H418,NOW(),"y"),"yr","day")))),"Usia Salah"),"")</f>
        <v>25990.848911689813</v>
      </c>
      <c r="Q418" s="167" t="str">
        <f ca="1">IF(Table1[[#This Row],[TGL. PENSIUN (usia)]]&lt;&gt;0,TEXT(Table1[[#This Row],[TGL. PENSIUN (usia)]],"yyyy"),"")</f>
        <v>1971</v>
      </c>
      <c r="R418" s="166">
        <f ca="1">IF(AND(Table1[[#This Row],[TGL. PENSIUN (usia)]]&lt;&gt;"",Table1[[#This Row],[TGL. PENSIUN (usia)]]&lt;&gt;"USIA SALAH"),IF(tglAcuan&lt;&gt;0,(INT(CONVERT(VLOOKUP(Table1[[#This Row],[JABATAN]],tbl_refJabatan,2,FALSE),"yr","day")-CONVERT(DATEDIF(H418,tglAcuan,"y"),"yr","day"))),(INT(CONVERT(VLOOKUP(Table1[[#This Row],[JABATAN]],tbl_refJabatan,2,FALSE),"yr","day")-CONVERT(DATEDIF(H418,NOW(),"y"),"yr","day")))),"")</f>
        <v>-19359</v>
      </c>
      <c r="S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Row],[JABATAN]],tbl_refJabatan,4,FALSE),"yr","day")-CONVERT(DATEDIF(H418,tglAcuan,"y"),"yr","day"))),(NOW()+(CONVERT(VLOOKUP(Table1[[#This Row],[JABATAN]],tbl_refJabatan,4,FALSE),"yr","day")-CONVERT(DATEDIF(H418,NOW(),"y"),"yr","day")))),"Usia Salah"),"")</f>
        <v>25990.848911689813</v>
      </c>
      <c r="T418" s="167" t="str">
        <f ca="1">IF(Table1[[#This Row],[TGL. PENSIUN ( usia )]]&lt;&gt;0,TEXT(Table1[[#This Row],[TGL. PENSIUN ( usia )]],"yyyy"),"")</f>
        <v>1971</v>
      </c>
      <c r="U418" s="166">
        <f ca="1">IF(AND(Table1[[#This Row],[TGL. PENSIUN (usia)]]&lt;&gt;"",Table1[[#This Row],[TGL. PENSIUN (usia)]]&lt;&gt;"USIA SALAH"),IF(tglAcuan&lt;&gt;0,(INT(CONVERT(VLOOKUP(Table1[[#This Row],[JABATAN]],tbl_refJabatan,4,FALSE),"yr","day")-CONVERT(DATEDIF(H418,tglAcuan,"y"),"yr","day"))),(INT(CONVERT(VLOOKUP(Table1[[#This Row],[JABATAN]],tbl_refJabatan,4,FALSE),"yr","day")-CONVERT(DATEDIF(H418,NOW(),"y"),"yr","day")))),"")</f>
        <v>-19359</v>
      </c>
      <c r="V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Row],[JABATAN]],tbl_refJabatan,6,FALSE),"yr","day")-CONVERT(DATEDIF(H418,tglAcuan,"y"),"yr","day"))),(NOW()+(CONVERT(VLOOKUP(Table1[[#This Row],[JABATAN]],tbl_refJabatan,6,FALSE),"yr","day")-CONVERT(DATEDIF(H418,NOW(),"y"),"yr","day")))),"Usia Salah"),"")</f>
        <v>25990.848911689813</v>
      </c>
      <c r="W418" s="167" t="str">
        <f ca="1">IF(Table1[[#This Row],[TGL.PENSIUN (usia)]]&lt;&gt;0,TEXT(Table1[[#This Row],[TGL.PENSIUN (usia)]],"yyyy"),"")</f>
        <v>1971</v>
      </c>
      <c r="X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Row],[JABATAN]],tbl_refJabatan,7,FALSE),"yr","day")-CONVERT(DATEDIF(M418,tglAcuan,"y"),"yr","day"))),(NOW()+(CONVERT(VLOOKUP(Table1[[#This Row],[JABATAN]],tbl_refJabatan,7,FALSE),"yr","day")-CONVERT(DATEDIF(M418,NOW(),"y"),"yr","day")))),"tgl SK salah"),"")</f>
        <v>43157.598911689813</v>
      </c>
      <c r="Y418" s="167" t="str">
        <f ca="1">IF(Table1[[#This Row],[TGL. PENSIUN (jabatan)]]&lt;&gt;0,TEXT(Table1[[#This Row],[TGL. PENSIUN (jabatan)]],"yyyy"),"")</f>
        <v>2018</v>
      </c>
      <c r="Z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Row],[JABATAN]],tbl_refJabatan,8,FALSE),"yr","day")-CONVERT(DATEDIF(H418,tglAcuan,"y"),"yr","day"))),(NOW()+(CONVERT(VLOOKUP(Table1[[#This Row],[JABATAN]],tbl_refJabatan,8,FALSE),"yr","day")-CONVERT(DATEDIF(H418,NOW(),"y"),"yr","day")))),"Usia Salah"),"")</f>
        <v>25990.848911689813</v>
      </c>
      <c r="AA418" s="167" t="str">
        <f ca="1">IF(Table1[[#This Row],[TGL.PENSIUN (usia )]]&lt;&gt;0,TEXT(Table1[[#This Row],[TGL.PENSIUN (usia )]],"yyyy"),"")</f>
        <v>1971</v>
      </c>
      <c r="AB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Row],[JABATAN]],tbl_refJabatan,9,FALSE),"yr","day")-CONVERT(DATEDIF(M418,tglAcuan,"y"),"yr","day"))),(NOW()+(CONVERT(VLOOKUP(Table1[[#This Row],[JABATAN]],tbl_refJabatan,9,FALSE),"yr","day")-CONVERT(DATEDIF(M418,NOW(),"y"),"yr","day")))),"tgl SK salah"),"")</f>
        <v>43157.598911689813</v>
      </c>
      <c r="AC418" s="167" t="str">
        <f ca="1">IF(Table1[[#This Row],[TGL. PENSIUN (jabatan )]]&lt;&gt;0,TEXT(Table1[[#This Row],[TGL. PENSIUN (jabatan )]],"yyyy"),"")</f>
        <v>2018</v>
      </c>
      <c r="AD4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19" spans="1:30" s="53" customFormat="1" ht="21.75" customHeight="1" x14ac:dyDescent="0.2">
      <c r="A419" s="43">
        <f t="shared" si="14"/>
        <v>414</v>
      </c>
      <c r="B419" s="44" t="s">
        <v>484</v>
      </c>
      <c r="C419" s="44" t="s">
        <v>827</v>
      </c>
      <c r="D419" s="72" t="s">
        <v>45</v>
      </c>
      <c r="E419" s="286" t="s">
        <v>830</v>
      </c>
      <c r="F419" s="43" t="s">
        <v>41</v>
      </c>
      <c r="G419" s="46" t="s">
        <v>42</v>
      </c>
      <c r="H419" s="134">
        <v>25027</v>
      </c>
      <c r="I419" s="45"/>
      <c r="J419" s="76"/>
      <c r="K419" s="74" t="s">
        <v>43</v>
      </c>
      <c r="L419" s="135" t="s">
        <v>831</v>
      </c>
      <c r="M419" s="77">
        <v>43692</v>
      </c>
      <c r="N419" s="52" t="str">
        <f t="shared" ca="1" si="13"/>
        <v>55 Tahun 7 Bulan 19 hari</v>
      </c>
      <c r="O4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12 Hari </v>
      </c>
      <c r="P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Row],[JABATAN]],tbl_refJabatan,2,FALSE),"yr","day")-CONVERT(DATEDIF(H419,tglAcuan,"y"),"yr","day"))),(NOW()+(CONVERT(VLOOKUP(Table1[[#This Row],[JABATAN]],tbl_refJabatan,2,FALSE),"yr","day")-CONVERT(DATEDIF(H419,NOW(),"y"),"yr","day")))),"Usia Salah"),"")</f>
        <v>25260.348911689813</v>
      </c>
      <c r="Q419" s="167" t="str">
        <f ca="1">IF(Table1[[#This Row],[TGL. PENSIUN (usia)]]&lt;&gt;0,TEXT(Table1[[#This Row],[TGL. PENSIUN (usia)]],"yyyy"),"")</f>
        <v>1969</v>
      </c>
      <c r="R419" s="166">
        <f ca="1">IF(AND(Table1[[#This Row],[TGL. PENSIUN (usia)]]&lt;&gt;"",Table1[[#This Row],[TGL. PENSIUN (usia)]]&lt;&gt;"USIA SALAH"),IF(tglAcuan&lt;&gt;0,(INT(CONVERT(VLOOKUP(Table1[[#This Row],[JABATAN]],tbl_refJabatan,2,FALSE),"yr","day")-CONVERT(DATEDIF(H419,tglAcuan,"y"),"yr","day"))),(INT(CONVERT(VLOOKUP(Table1[[#This Row],[JABATAN]],tbl_refJabatan,2,FALSE),"yr","day")-CONVERT(DATEDIF(H419,NOW(),"y"),"yr","day")))),"")</f>
        <v>-20089</v>
      </c>
      <c r="S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Row],[JABATAN]],tbl_refJabatan,4,FALSE),"yr","day")-CONVERT(DATEDIF(H419,tglAcuan,"y"),"yr","day"))),(NOW()+(CONVERT(VLOOKUP(Table1[[#This Row],[JABATAN]],tbl_refJabatan,4,FALSE),"yr","day")-CONVERT(DATEDIF(H419,NOW(),"y"),"yr","day")))),"Usia Salah"),"")</f>
        <v>25260.348911689813</v>
      </c>
      <c r="T419" s="167" t="str">
        <f ca="1">IF(Table1[[#This Row],[TGL. PENSIUN ( usia )]]&lt;&gt;0,TEXT(Table1[[#This Row],[TGL. PENSIUN ( usia )]],"yyyy"),"")</f>
        <v>1969</v>
      </c>
      <c r="U419" s="166">
        <f ca="1">IF(AND(Table1[[#This Row],[TGL. PENSIUN (usia)]]&lt;&gt;"",Table1[[#This Row],[TGL. PENSIUN (usia)]]&lt;&gt;"USIA SALAH"),IF(tglAcuan&lt;&gt;0,(INT(CONVERT(VLOOKUP(Table1[[#This Row],[JABATAN]],tbl_refJabatan,4,FALSE),"yr","day")-CONVERT(DATEDIF(H419,tglAcuan,"y"),"yr","day"))),(INT(CONVERT(VLOOKUP(Table1[[#This Row],[JABATAN]],tbl_refJabatan,4,FALSE),"yr","day")-CONVERT(DATEDIF(H419,NOW(),"y"),"yr","day")))),"")</f>
        <v>-20089</v>
      </c>
      <c r="V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Row],[JABATAN]],tbl_refJabatan,6,FALSE),"yr","day")-CONVERT(DATEDIF(H419,tglAcuan,"y"),"yr","day"))),(NOW()+(CONVERT(VLOOKUP(Table1[[#This Row],[JABATAN]],tbl_refJabatan,6,FALSE),"yr","day")-CONVERT(DATEDIF(H419,NOW(),"y"),"yr","day")))),"Usia Salah"),"")</f>
        <v>25260.348911689813</v>
      </c>
      <c r="W419" s="167" t="str">
        <f ca="1">IF(Table1[[#This Row],[TGL.PENSIUN (usia)]]&lt;&gt;0,TEXT(Table1[[#This Row],[TGL.PENSIUN (usia)]],"yyyy"),"")</f>
        <v>1969</v>
      </c>
      <c r="X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Row],[JABATAN]],tbl_refJabatan,7,FALSE),"yr","day")-CONVERT(DATEDIF(M419,tglAcuan,"y"),"yr","day"))),(NOW()+(CONVERT(VLOOKUP(Table1[[#This Row],[JABATAN]],tbl_refJabatan,7,FALSE),"yr","day")-CONVERT(DATEDIF(M419,NOW(),"y"),"yr","day")))),"tgl SK salah"),"")</f>
        <v>43888.098911689813</v>
      </c>
      <c r="Y419" s="167" t="str">
        <f ca="1">IF(Table1[[#This Row],[TGL. PENSIUN (jabatan)]]&lt;&gt;0,TEXT(Table1[[#This Row],[TGL. PENSIUN (jabatan)]],"yyyy"),"")</f>
        <v>2020</v>
      </c>
      <c r="Z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Row],[JABATAN]],tbl_refJabatan,8,FALSE),"yr","day")-CONVERT(DATEDIF(H419,tglAcuan,"y"),"yr","day"))),(NOW()+(CONVERT(VLOOKUP(Table1[[#This Row],[JABATAN]],tbl_refJabatan,8,FALSE),"yr","day")-CONVERT(DATEDIF(H419,NOW(),"y"),"yr","day")))),"Usia Salah"),"")</f>
        <v>25260.348911689813</v>
      </c>
      <c r="AA419" s="167" t="str">
        <f ca="1">IF(Table1[[#This Row],[TGL.PENSIUN (usia )]]&lt;&gt;0,TEXT(Table1[[#This Row],[TGL.PENSIUN (usia )]],"yyyy"),"")</f>
        <v>1969</v>
      </c>
      <c r="AB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Row],[JABATAN]],tbl_refJabatan,9,FALSE),"yr","day")-CONVERT(DATEDIF(M419,tglAcuan,"y"),"yr","day"))),(NOW()+(CONVERT(VLOOKUP(Table1[[#This Row],[JABATAN]],tbl_refJabatan,9,FALSE),"yr","day")-CONVERT(DATEDIF(M419,NOW(),"y"),"yr","day")))),"tgl SK salah"),"")</f>
        <v>43888.098911689813</v>
      </c>
      <c r="AC419" s="167" t="str">
        <f ca="1">IF(Table1[[#This Row],[TGL. PENSIUN (jabatan )]]&lt;&gt;0,TEXT(Table1[[#This Row],[TGL. PENSIUN (jabatan )]],"yyyy"),"")</f>
        <v>2020</v>
      </c>
      <c r="AD4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0" spans="1:30" s="53" customFormat="1" ht="21.75" customHeight="1" x14ac:dyDescent="0.2">
      <c r="A420" s="43">
        <f t="shared" si="14"/>
        <v>415</v>
      </c>
      <c r="B420" s="44" t="s">
        <v>484</v>
      </c>
      <c r="C420" s="44" t="s">
        <v>827</v>
      </c>
      <c r="D420" s="72" t="s">
        <v>48</v>
      </c>
      <c r="E420" s="286" t="s">
        <v>832</v>
      </c>
      <c r="F420" s="43" t="s">
        <v>41</v>
      </c>
      <c r="G420" s="46" t="s">
        <v>42</v>
      </c>
      <c r="H420" s="134">
        <v>34961</v>
      </c>
      <c r="I420" s="45"/>
      <c r="J420" s="76"/>
      <c r="K420" s="74" t="s">
        <v>56</v>
      </c>
      <c r="L420" s="135" t="s">
        <v>833</v>
      </c>
      <c r="M420" s="77">
        <v>43416</v>
      </c>
      <c r="N420" s="52" t="str">
        <f t="shared" ca="1" si="13"/>
        <v>28 Tahun 5 Bulan 8 hari</v>
      </c>
      <c r="O4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Row],[JABATAN]],tbl_refJabatan,2,FALSE),"yr","day")-CONVERT(DATEDIF(H420,tglAcuan,"y"),"yr","day"))),(NOW()+(CONVERT(VLOOKUP(Table1[[#This Row],[JABATAN]],tbl_refJabatan,2,FALSE),"yr","day")-CONVERT(DATEDIF(H420,NOW(),"y"),"yr","day")))),"Usia Salah"),"")</f>
        <v>57037.098911689813</v>
      </c>
      <c r="Q420" s="167" t="str">
        <f ca="1">IF(Table1[[#This Row],[TGL. PENSIUN (usia)]]&lt;&gt;0,TEXT(Table1[[#This Row],[TGL. PENSIUN (usia)]],"yyyy"),"")</f>
        <v>2056</v>
      </c>
      <c r="R420" s="166">
        <f ca="1">IF(AND(Table1[[#This Row],[TGL. PENSIUN (usia)]]&lt;&gt;"",Table1[[#This Row],[TGL. PENSIUN (usia)]]&lt;&gt;"USIA SALAH"),IF(tglAcuan&lt;&gt;0,(INT(CONVERT(VLOOKUP(Table1[[#This Row],[JABATAN]],tbl_refJabatan,2,FALSE),"yr","day")-CONVERT(DATEDIF(H420,tglAcuan,"y"),"yr","day"))),(INT(CONVERT(VLOOKUP(Table1[[#This Row],[JABATAN]],tbl_refJabatan,2,FALSE),"yr","day")-CONVERT(DATEDIF(H420,NOW(),"y"),"yr","day")))),"")</f>
        <v>11688</v>
      </c>
      <c r="S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Row],[JABATAN]],tbl_refJabatan,4,FALSE),"yr","day")-CONVERT(DATEDIF(H420,tglAcuan,"y"),"yr","day"))),(NOW()+(CONVERT(VLOOKUP(Table1[[#This Row],[JABATAN]],tbl_refJabatan,4,FALSE),"yr","day")-CONVERT(DATEDIF(H420,NOW(),"y"),"yr","day")))),"Usia Salah"),"")</f>
        <v>57037.098911689813</v>
      </c>
      <c r="T420" s="167" t="str">
        <f ca="1">IF(Table1[[#This Row],[TGL. PENSIUN ( usia )]]&lt;&gt;0,TEXT(Table1[[#This Row],[TGL. PENSIUN ( usia )]],"yyyy"),"")</f>
        <v>2056</v>
      </c>
      <c r="U420" s="166">
        <f ca="1">IF(AND(Table1[[#This Row],[TGL. PENSIUN (usia)]]&lt;&gt;"",Table1[[#This Row],[TGL. PENSIUN (usia)]]&lt;&gt;"USIA SALAH"),IF(tglAcuan&lt;&gt;0,(INT(CONVERT(VLOOKUP(Table1[[#This Row],[JABATAN]],tbl_refJabatan,4,FALSE),"yr","day")-CONVERT(DATEDIF(H420,tglAcuan,"y"),"yr","day"))),(INT(CONVERT(VLOOKUP(Table1[[#This Row],[JABATAN]],tbl_refJabatan,4,FALSE),"yr","day")-CONVERT(DATEDIF(H420,NOW(),"y"),"yr","day")))),"")</f>
        <v>11688</v>
      </c>
      <c r="V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Row],[JABATAN]],tbl_refJabatan,6,FALSE),"yr","day")-CONVERT(DATEDIF(H420,tglAcuan,"y"),"yr","day"))),(NOW()+(CONVERT(VLOOKUP(Table1[[#This Row],[JABATAN]],tbl_refJabatan,6,FALSE),"yr","day")-CONVERT(DATEDIF(H420,NOW(),"y"),"yr","day")))),"Usia Salah"),"")</f>
        <v>55576.098911689813</v>
      </c>
      <c r="W420" s="167" t="str">
        <f ca="1">IF(Table1[[#This Row],[TGL.PENSIUN (usia)]]&lt;&gt;0,TEXT(Table1[[#This Row],[TGL.PENSIUN (usia)]],"yyyy"),"")</f>
        <v>2052</v>
      </c>
      <c r="X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Row],[JABATAN]],tbl_refJabatan,7,FALSE),"yr","day")-CONVERT(DATEDIF(M420,tglAcuan,"y"),"yr","day"))),(NOW()+(CONVERT(VLOOKUP(Table1[[#This Row],[JABATAN]],tbl_refJabatan,7,FALSE),"yr","day")-CONVERT(DATEDIF(M420,NOW(),"y"),"yr","day")))),"tgl SK salah"),"")</f>
        <v>50827.848911689813</v>
      </c>
      <c r="Y420" s="167" t="str">
        <f ca="1">IF(Table1[[#This Row],[TGL. PENSIUN (jabatan)]]&lt;&gt;0,TEXT(Table1[[#This Row],[TGL. PENSIUN (jabatan)]],"yyyy"),"")</f>
        <v>2039</v>
      </c>
      <c r="Z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Row],[JABATAN]],tbl_refJabatan,8,FALSE),"yr","day")-CONVERT(DATEDIF(H420,tglAcuan,"y"),"yr","day"))),(NOW()+(CONVERT(VLOOKUP(Table1[[#This Row],[JABATAN]],tbl_refJabatan,8,FALSE),"yr","day")-CONVERT(DATEDIF(H420,NOW(),"y"),"yr","day")))),"Usia Salah"),"")</f>
        <v>55576.098911689813</v>
      </c>
      <c r="AA420" s="167" t="str">
        <f ca="1">IF(Table1[[#This Row],[TGL.PENSIUN (usia )]]&lt;&gt;0,TEXT(Table1[[#This Row],[TGL.PENSIUN (usia )]],"yyyy"),"")</f>
        <v>2052</v>
      </c>
      <c r="AB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Row],[JABATAN]],tbl_refJabatan,9,FALSE),"yr","day")-CONVERT(DATEDIF(M420,tglAcuan,"y"),"yr","day"))),(NOW()+(CONVERT(VLOOKUP(Table1[[#This Row],[JABATAN]],tbl_refJabatan,9,FALSE),"yr","day")-CONVERT(DATEDIF(M420,NOW(),"y"),"yr","day")))),"tgl SK salah"),"")</f>
        <v>50827.848911689813</v>
      </c>
      <c r="AC420" s="167" t="str">
        <f ca="1">IF(Table1[[#This Row],[TGL. PENSIUN (jabatan )]]&lt;&gt;0,TEXT(Table1[[#This Row],[TGL. PENSIUN (jabatan )]],"yyyy"),"")</f>
        <v>2039</v>
      </c>
      <c r="AD4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1" spans="1:30" s="53" customFormat="1" ht="21.75" customHeight="1" x14ac:dyDescent="0.2">
      <c r="A421" s="43">
        <f t="shared" si="14"/>
        <v>416</v>
      </c>
      <c r="B421" s="44" t="s">
        <v>484</v>
      </c>
      <c r="C421" s="44" t="s">
        <v>827</v>
      </c>
      <c r="D421" s="72" t="s">
        <v>52</v>
      </c>
      <c r="E421" s="286" t="s">
        <v>834</v>
      </c>
      <c r="F421" s="43" t="s">
        <v>41</v>
      </c>
      <c r="G421" s="46" t="s">
        <v>42</v>
      </c>
      <c r="H421" s="134">
        <v>31141</v>
      </c>
      <c r="I421" s="45"/>
      <c r="J421" s="76"/>
      <c r="K421" s="74" t="s">
        <v>43</v>
      </c>
      <c r="L421" s="135" t="s">
        <v>835</v>
      </c>
      <c r="M421" s="77">
        <v>43416</v>
      </c>
      <c r="N421" s="52" t="str">
        <f t="shared" ca="1" si="13"/>
        <v>38 Tahun 10 Bulan 23 hari</v>
      </c>
      <c r="O4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Row],[JABATAN]],tbl_refJabatan,2,FALSE),"yr","day")-CONVERT(DATEDIF(H421,tglAcuan,"y"),"yr","day"))),(NOW()+(CONVERT(VLOOKUP(Table1[[#This Row],[JABATAN]],tbl_refJabatan,2,FALSE),"yr","day")-CONVERT(DATEDIF(H421,NOW(),"y"),"yr","day")))),"Usia Salah"),"")</f>
        <v>53384.598911689813</v>
      </c>
      <c r="Q421" s="167" t="str">
        <f ca="1">IF(Table1[[#This Row],[TGL. PENSIUN (usia)]]&lt;&gt;0,TEXT(Table1[[#This Row],[TGL. PENSIUN (usia)]],"yyyy"),"")</f>
        <v>2046</v>
      </c>
      <c r="R421" s="166">
        <f ca="1">IF(AND(Table1[[#This Row],[TGL. PENSIUN (usia)]]&lt;&gt;"",Table1[[#This Row],[TGL. PENSIUN (usia)]]&lt;&gt;"USIA SALAH"),IF(tglAcuan&lt;&gt;0,(INT(CONVERT(VLOOKUP(Table1[[#This Row],[JABATAN]],tbl_refJabatan,2,FALSE),"yr","day")-CONVERT(DATEDIF(H421,tglAcuan,"y"),"yr","day"))),(INT(CONVERT(VLOOKUP(Table1[[#This Row],[JABATAN]],tbl_refJabatan,2,FALSE),"yr","day")-CONVERT(DATEDIF(H421,NOW(),"y"),"yr","day")))),"")</f>
        <v>8035</v>
      </c>
      <c r="S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Row],[JABATAN]],tbl_refJabatan,4,FALSE),"yr","day")-CONVERT(DATEDIF(H421,tglAcuan,"y"),"yr","day"))),(NOW()+(CONVERT(VLOOKUP(Table1[[#This Row],[JABATAN]],tbl_refJabatan,4,FALSE),"yr","day")-CONVERT(DATEDIF(H421,NOW(),"y"),"yr","day")))),"Usia Salah"),"")</f>
        <v>53384.598911689813</v>
      </c>
      <c r="T421" s="167" t="str">
        <f ca="1">IF(Table1[[#This Row],[TGL. PENSIUN ( usia )]]&lt;&gt;0,TEXT(Table1[[#This Row],[TGL. PENSIUN ( usia )]],"yyyy"),"")</f>
        <v>2046</v>
      </c>
      <c r="U421" s="166">
        <f ca="1">IF(AND(Table1[[#This Row],[TGL. PENSIUN (usia)]]&lt;&gt;"",Table1[[#This Row],[TGL. PENSIUN (usia)]]&lt;&gt;"USIA SALAH"),IF(tglAcuan&lt;&gt;0,(INT(CONVERT(VLOOKUP(Table1[[#This Row],[JABATAN]],tbl_refJabatan,4,FALSE),"yr","day")-CONVERT(DATEDIF(H421,tglAcuan,"y"),"yr","day"))),(INT(CONVERT(VLOOKUP(Table1[[#This Row],[JABATAN]],tbl_refJabatan,4,FALSE),"yr","day")-CONVERT(DATEDIF(H421,NOW(),"y"),"yr","day")))),"")</f>
        <v>8035</v>
      </c>
      <c r="V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Row],[JABATAN]],tbl_refJabatan,6,FALSE),"yr","day")-CONVERT(DATEDIF(H421,tglAcuan,"y"),"yr","day"))),(NOW()+(CONVERT(VLOOKUP(Table1[[#This Row],[JABATAN]],tbl_refJabatan,6,FALSE),"yr","day")-CONVERT(DATEDIF(H421,NOW(),"y"),"yr","day")))),"Usia Salah"),"")</f>
        <v>51923.598911689813</v>
      </c>
      <c r="W421" s="167" t="str">
        <f ca="1">IF(Table1[[#This Row],[TGL.PENSIUN (usia)]]&lt;&gt;0,TEXT(Table1[[#This Row],[TGL.PENSIUN (usia)]],"yyyy"),"")</f>
        <v>2042</v>
      </c>
      <c r="X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Row],[JABATAN]],tbl_refJabatan,7,FALSE),"yr","day")-CONVERT(DATEDIF(M421,tglAcuan,"y"),"yr","day"))),(NOW()+(CONVERT(VLOOKUP(Table1[[#This Row],[JABATAN]],tbl_refJabatan,7,FALSE),"yr","day")-CONVERT(DATEDIF(M421,NOW(),"y"),"yr","day")))),"tgl SK salah"),"")</f>
        <v>50827.848911689813</v>
      </c>
      <c r="Y421" s="167" t="str">
        <f ca="1">IF(Table1[[#This Row],[TGL. PENSIUN (jabatan)]]&lt;&gt;0,TEXT(Table1[[#This Row],[TGL. PENSIUN (jabatan)]],"yyyy"),"")</f>
        <v>2039</v>
      </c>
      <c r="Z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Row],[JABATAN]],tbl_refJabatan,8,FALSE),"yr","day")-CONVERT(DATEDIF(H421,tglAcuan,"y"),"yr","day"))),(NOW()+(CONVERT(VLOOKUP(Table1[[#This Row],[JABATAN]],tbl_refJabatan,8,FALSE),"yr","day")-CONVERT(DATEDIF(H421,NOW(),"y"),"yr","day")))),"Usia Salah"),"")</f>
        <v>51923.598911689813</v>
      </c>
      <c r="AA421" s="167" t="str">
        <f ca="1">IF(Table1[[#This Row],[TGL.PENSIUN (usia )]]&lt;&gt;0,TEXT(Table1[[#This Row],[TGL.PENSIUN (usia )]],"yyyy"),"")</f>
        <v>2042</v>
      </c>
      <c r="AB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Row],[JABATAN]],tbl_refJabatan,9,FALSE),"yr","day")-CONVERT(DATEDIF(M421,tglAcuan,"y"),"yr","day"))),(NOW()+(CONVERT(VLOOKUP(Table1[[#This Row],[JABATAN]],tbl_refJabatan,9,FALSE),"yr","day")-CONVERT(DATEDIF(M421,NOW(),"y"),"yr","day")))),"tgl SK salah"),"")</f>
        <v>50827.848911689813</v>
      </c>
      <c r="AC421" s="167" t="str">
        <f ca="1">IF(Table1[[#This Row],[TGL. PENSIUN (jabatan )]]&lt;&gt;0,TEXT(Table1[[#This Row],[TGL. PENSIUN (jabatan )]],"yyyy"),"")</f>
        <v>2039</v>
      </c>
      <c r="AD4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2" spans="1:30" s="53" customFormat="1" ht="21.75" customHeight="1" x14ac:dyDescent="0.2">
      <c r="A422" s="43">
        <f t="shared" si="14"/>
        <v>417</v>
      </c>
      <c r="B422" s="44" t="s">
        <v>484</v>
      </c>
      <c r="C422" s="44" t="s">
        <v>827</v>
      </c>
      <c r="D422" s="72" t="s">
        <v>54</v>
      </c>
      <c r="E422" s="286" t="s">
        <v>836</v>
      </c>
      <c r="F422" s="43" t="s">
        <v>41</v>
      </c>
      <c r="G422" s="46" t="s">
        <v>42</v>
      </c>
      <c r="H422" s="134">
        <v>25774</v>
      </c>
      <c r="I422" s="45"/>
      <c r="J422" s="76"/>
      <c r="K422" s="74" t="s">
        <v>93</v>
      </c>
      <c r="L422" s="135" t="s">
        <v>837</v>
      </c>
      <c r="M422" s="77">
        <v>43416</v>
      </c>
      <c r="N422" s="52" t="str">
        <f t="shared" ca="1" si="13"/>
        <v>53 Tahun 7 Bulan 2 hari</v>
      </c>
      <c r="O4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Row],[JABATAN]],tbl_refJabatan,2,FALSE),"yr","day")-CONVERT(DATEDIF(H422,tglAcuan,"y"),"yr","day"))),(NOW()+(CONVERT(VLOOKUP(Table1[[#This Row],[JABATAN]],tbl_refJabatan,2,FALSE),"yr","day")-CONVERT(DATEDIF(H422,NOW(),"y"),"yr","day")))),"Usia Salah"),"")</f>
        <v>47905.848911689813</v>
      </c>
      <c r="Q422" s="167" t="str">
        <f ca="1">IF(Table1[[#This Row],[TGL. PENSIUN (usia)]]&lt;&gt;0,TEXT(Table1[[#This Row],[TGL. PENSIUN (usia)]],"yyyy"),"")</f>
        <v>2031</v>
      </c>
      <c r="R422" s="166">
        <f ca="1">IF(AND(Table1[[#This Row],[TGL. PENSIUN (usia)]]&lt;&gt;"",Table1[[#This Row],[TGL. PENSIUN (usia)]]&lt;&gt;"USIA SALAH"),IF(tglAcuan&lt;&gt;0,(INT(CONVERT(VLOOKUP(Table1[[#This Row],[JABATAN]],tbl_refJabatan,2,FALSE),"yr","day")-CONVERT(DATEDIF(H422,tglAcuan,"y"),"yr","day"))),(INT(CONVERT(VLOOKUP(Table1[[#This Row],[JABATAN]],tbl_refJabatan,2,FALSE),"yr","day")-CONVERT(DATEDIF(H422,NOW(),"y"),"yr","day")))),"")</f>
        <v>2556</v>
      </c>
      <c r="S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Row],[JABATAN]],tbl_refJabatan,4,FALSE),"yr","day")-CONVERT(DATEDIF(H422,tglAcuan,"y"),"yr","day"))),(NOW()+(CONVERT(VLOOKUP(Table1[[#This Row],[JABATAN]],tbl_refJabatan,4,FALSE),"yr","day")-CONVERT(DATEDIF(H422,NOW(),"y"),"yr","day")))),"Usia Salah"),"")</f>
        <v>47905.848911689813</v>
      </c>
      <c r="T422" s="167" t="str">
        <f ca="1">IF(Table1[[#This Row],[TGL. PENSIUN ( usia )]]&lt;&gt;0,TEXT(Table1[[#This Row],[TGL. PENSIUN ( usia )]],"yyyy"),"")</f>
        <v>2031</v>
      </c>
      <c r="U422" s="166">
        <f ca="1">IF(AND(Table1[[#This Row],[TGL. PENSIUN (usia)]]&lt;&gt;"",Table1[[#This Row],[TGL. PENSIUN (usia)]]&lt;&gt;"USIA SALAH"),IF(tglAcuan&lt;&gt;0,(INT(CONVERT(VLOOKUP(Table1[[#This Row],[JABATAN]],tbl_refJabatan,4,FALSE),"yr","day")-CONVERT(DATEDIF(H422,tglAcuan,"y"),"yr","day"))),(INT(CONVERT(VLOOKUP(Table1[[#This Row],[JABATAN]],tbl_refJabatan,4,FALSE),"yr","day")-CONVERT(DATEDIF(H422,NOW(),"y"),"yr","day")))),"")</f>
        <v>2556</v>
      </c>
      <c r="V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Row],[JABATAN]],tbl_refJabatan,6,FALSE),"yr","day")-CONVERT(DATEDIF(H422,tglAcuan,"y"),"yr","day"))),(NOW()+(CONVERT(VLOOKUP(Table1[[#This Row],[JABATAN]],tbl_refJabatan,6,FALSE),"yr","day")-CONVERT(DATEDIF(H422,NOW(),"y"),"yr","day")))),"Usia Salah"),"")</f>
        <v>46444.848911689813</v>
      </c>
      <c r="W422" s="167" t="str">
        <f ca="1">IF(Table1[[#This Row],[TGL.PENSIUN (usia)]]&lt;&gt;0,TEXT(Table1[[#This Row],[TGL.PENSIUN (usia)]],"yyyy"),"")</f>
        <v>2027</v>
      </c>
      <c r="X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Row],[JABATAN]],tbl_refJabatan,7,FALSE),"yr","day")-CONVERT(DATEDIF(M422,tglAcuan,"y"),"yr","day"))),(NOW()+(CONVERT(VLOOKUP(Table1[[#This Row],[JABATAN]],tbl_refJabatan,7,FALSE),"yr","day")-CONVERT(DATEDIF(M422,NOW(),"y"),"yr","day")))),"tgl SK salah"),"")</f>
        <v>50827.848911689813</v>
      </c>
      <c r="Y422" s="167" t="str">
        <f ca="1">IF(Table1[[#This Row],[TGL. PENSIUN (jabatan)]]&lt;&gt;0,TEXT(Table1[[#This Row],[TGL. PENSIUN (jabatan)]],"yyyy"),"")</f>
        <v>2039</v>
      </c>
      <c r="Z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Row],[JABATAN]],tbl_refJabatan,8,FALSE),"yr","day")-CONVERT(DATEDIF(H422,tglAcuan,"y"),"yr","day"))),(NOW()+(CONVERT(VLOOKUP(Table1[[#This Row],[JABATAN]],tbl_refJabatan,8,FALSE),"yr","day")-CONVERT(DATEDIF(H422,NOW(),"y"),"yr","day")))),"Usia Salah"),"")</f>
        <v>46444.848911689813</v>
      </c>
      <c r="AA422" s="167" t="str">
        <f ca="1">IF(Table1[[#This Row],[TGL.PENSIUN (usia )]]&lt;&gt;0,TEXT(Table1[[#This Row],[TGL.PENSIUN (usia )]],"yyyy"),"")</f>
        <v>2027</v>
      </c>
      <c r="AB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Row],[JABATAN]],tbl_refJabatan,9,FALSE),"yr","day")-CONVERT(DATEDIF(M422,tglAcuan,"y"),"yr","day"))),(NOW()+(CONVERT(VLOOKUP(Table1[[#This Row],[JABATAN]],tbl_refJabatan,9,FALSE),"yr","day")-CONVERT(DATEDIF(M422,NOW(),"y"),"yr","day")))),"tgl SK salah"),"")</f>
        <v>50827.848911689813</v>
      </c>
      <c r="AC422" s="167" t="str">
        <f ca="1">IF(Table1[[#This Row],[TGL. PENSIUN (jabatan )]]&lt;&gt;0,TEXT(Table1[[#This Row],[TGL. PENSIUN (jabatan )]],"yyyy"),"")</f>
        <v>2039</v>
      </c>
      <c r="AD4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3" spans="1:30" s="53" customFormat="1" ht="21.75" customHeight="1" x14ac:dyDescent="0.2">
      <c r="A423" s="43">
        <f t="shared" si="14"/>
        <v>418</v>
      </c>
      <c r="B423" s="44" t="s">
        <v>484</v>
      </c>
      <c r="C423" s="44" t="s">
        <v>827</v>
      </c>
      <c r="D423" s="72" t="s">
        <v>57</v>
      </c>
      <c r="E423" s="136" t="s">
        <v>838</v>
      </c>
      <c r="F423" s="43" t="s">
        <v>50</v>
      </c>
      <c r="G423" s="46" t="s">
        <v>42</v>
      </c>
      <c r="H423" s="134">
        <v>35964</v>
      </c>
      <c r="I423" s="45"/>
      <c r="J423" s="76"/>
      <c r="K423" s="74" t="s">
        <v>56</v>
      </c>
      <c r="L423" s="137" t="s">
        <v>839</v>
      </c>
      <c r="M423" s="138">
        <v>44917</v>
      </c>
      <c r="N423" s="52" t="str">
        <f t="shared" ca="1" si="13"/>
        <v>25 Tahun 8 Bulan 9 hari</v>
      </c>
      <c r="O4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5 Hari </v>
      </c>
      <c r="P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Row],[JABATAN]],tbl_refJabatan,2,FALSE),"yr","day")-CONVERT(DATEDIF(H423,tglAcuan,"y"),"yr","day"))),(NOW()+(CONVERT(VLOOKUP(Table1[[#This Row],[JABATAN]],tbl_refJabatan,2,FALSE),"yr","day")-CONVERT(DATEDIF(H423,NOW(),"y"),"yr","day")))),"Usia Salah"),"")</f>
        <v>58132.848911689813</v>
      </c>
      <c r="Q423" s="167" t="str">
        <f ca="1">IF(Table1[[#This Row],[TGL. PENSIUN (usia)]]&lt;&gt;0,TEXT(Table1[[#This Row],[TGL. PENSIUN (usia)]],"yyyy"),"")</f>
        <v>2059</v>
      </c>
      <c r="R423" s="166">
        <f ca="1">IF(AND(Table1[[#This Row],[TGL. PENSIUN (usia)]]&lt;&gt;"",Table1[[#This Row],[TGL. PENSIUN (usia)]]&lt;&gt;"USIA SALAH"),IF(tglAcuan&lt;&gt;0,(INT(CONVERT(VLOOKUP(Table1[[#This Row],[JABATAN]],tbl_refJabatan,2,FALSE),"yr","day")-CONVERT(DATEDIF(H423,tglAcuan,"y"),"yr","day"))),(INT(CONVERT(VLOOKUP(Table1[[#This Row],[JABATAN]],tbl_refJabatan,2,FALSE),"yr","day")-CONVERT(DATEDIF(H423,NOW(),"y"),"yr","day")))),"")</f>
        <v>12783</v>
      </c>
      <c r="S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Row],[JABATAN]],tbl_refJabatan,4,FALSE),"yr","day")-CONVERT(DATEDIF(H423,tglAcuan,"y"),"yr","day"))),(NOW()+(CONVERT(VLOOKUP(Table1[[#This Row],[JABATAN]],tbl_refJabatan,4,FALSE),"yr","day")-CONVERT(DATEDIF(H423,NOW(),"y"),"yr","day")))),"Usia Salah"),"")</f>
        <v>58132.848911689813</v>
      </c>
      <c r="T423" s="167" t="str">
        <f ca="1">IF(Table1[[#This Row],[TGL. PENSIUN ( usia )]]&lt;&gt;0,TEXT(Table1[[#This Row],[TGL. PENSIUN ( usia )]],"yyyy"),"")</f>
        <v>2059</v>
      </c>
      <c r="U423" s="166">
        <f ca="1">IF(AND(Table1[[#This Row],[TGL. PENSIUN (usia)]]&lt;&gt;"",Table1[[#This Row],[TGL. PENSIUN (usia)]]&lt;&gt;"USIA SALAH"),IF(tglAcuan&lt;&gt;0,(INT(CONVERT(VLOOKUP(Table1[[#This Row],[JABATAN]],tbl_refJabatan,4,FALSE),"yr","day")-CONVERT(DATEDIF(H423,tglAcuan,"y"),"yr","day"))),(INT(CONVERT(VLOOKUP(Table1[[#This Row],[JABATAN]],tbl_refJabatan,4,FALSE),"yr","day")-CONVERT(DATEDIF(H423,NOW(),"y"),"yr","day")))),"")</f>
        <v>12783</v>
      </c>
      <c r="V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Row],[JABATAN]],tbl_refJabatan,6,FALSE),"yr","day")-CONVERT(DATEDIF(H423,tglAcuan,"y"),"yr","day"))),(NOW()+(CONVERT(VLOOKUP(Table1[[#This Row],[JABATAN]],tbl_refJabatan,6,FALSE),"yr","day")-CONVERT(DATEDIF(H423,NOW(),"y"),"yr","day")))),"Usia Salah"),"")</f>
        <v>56671.848911689813</v>
      </c>
      <c r="W423" s="167" t="str">
        <f ca="1">IF(Table1[[#This Row],[TGL.PENSIUN (usia)]]&lt;&gt;0,TEXT(Table1[[#This Row],[TGL.PENSIUN (usia)]],"yyyy"),"")</f>
        <v>2055</v>
      </c>
      <c r="X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Row],[JABATAN]],tbl_refJabatan,7,FALSE),"yr","day")-CONVERT(DATEDIF(M423,tglAcuan,"y"),"yr","day"))),(NOW()+(CONVERT(VLOOKUP(Table1[[#This Row],[JABATAN]],tbl_refJabatan,7,FALSE),"yr","day")-CONVERT(DATEDIF(M423,NOW(),"y"),"yr","day")))),"tgl SK salah"),"")</f>
        <v>52288.848911689813</v>
      </c>
      <c r="Y423" s="167" t="str">
        <f ca="1">IF(Table1[[#This Row],[TGL. PENSIUN (jabatan)]]&lt;&gt;0,TEXT(Table1[[#This Row],[TGL. PENSIUN (jabatan)]],"yyyy"),"")</f>
        <v>2043</v>
      </c>
      <c r="Z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Row],[JABATAN]],tbl_refJabatan,8,FALSE),"yr","day")-CONVERT(DATEDIF(H423,tglAcuan,"y"),"yr","day"))),(NOW()+(CONVERT(VLOOKUP(Table1[[#This Row],[JABATAN]],tbl_refJabatan,8,FALSE),"yr","day")-CONVERT(DATEDIF(H423,NOW(),"y"),"yr","day")))),"Usia Salah"),"")</f>
        <v>56671.848911689813</v>
      </c>
      <c r="AA423" s="167" t="str">
        <f ca="1">IF(Table1[[#This Row],[TGL.PENSIUN (usia )]]&lt;&gt;0,TEXT(Table1[[#This Row],[TGL.PENSIUN (usia )]],"yyyy"),"")</f>
        <v>2055</v>
      </c>
      <c r="AB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Row],[JABATAN]],tbl_refJabatan,9,FALSE),"yr","day")-CONVERT(DATEDIF(M423,tglAcuan,"y"),"yr","day"))),(NOW()+(CONVERT(VLOOKUP(Table1[[#This Row],[JABATAN]],tbl_refJabatan,9,FALSE),"yr","day")-CONVERT(DATEDIF(M423,NOW(),"y"),"yr","day")))),"tgl SK salah"),"")</f>
        <v>52288.848911689813</v>
      </c>
      <c r="AC423" s="167" t="str">
        <f ca="1">IF(Table1[[#This Row],[TGL. PENSIUN (jabatan )]]&lt;&gt;0,TEXT(Table1[[#This Row],[TGL. PENSIUN (jabatan )]],"yyyy"),"")</f>
        <v>2043</v>
      </c>
      <c r="AD4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4" spans="1:30" s="53" customFormat="1" ht="21.75" customHeight="1" x14ac:dyDescent="0.2">
      <c r="A424" s="43">
        <f t="shared" si="14"/>
        <v>419</v>
      </c>
      <c r="B424" s="44" t="s">
        <v>484</v>
      </c>
      <c r="C424" s="44" t="s">
        <v>827</v>
      </c>
      <c r="D424" s="72" t="s">
        <v>59</v>
      </c>
      <c r="E424" s="286" t="s">
        <v>840</v>
      </c>
      <c r="F424" s="43" t="s">
        <v>41</v>
      </c>
      <c r="G424" s="46" t="s">
        <v>42</v>
      </c>
      <c r="H424" s="134">
        <v>32574</v>
      </c>
      <c r="I424" s="45"/>
      <c r="J424" s="76"/>
      <c r="K424" s="74" t="s">
        <v>56</v>
      </c>
      <c r="L424" s="135" t="s">
        <v>841</v>
      </c>
      <c r="M424" s="77">
        <v>43416</v>
      </c>
      <c r="N424" s="52" t="str">
        <f t="shared" ca="1" si="13"/>
        <v>34 Tahun 11 Bulan 20 hari</v>
      </c>
      <c r="O4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Row],[JABATAN]],tbl_refJabatan,2,FALSE),"yr","day")-CONVERT(DATEDIF(H424,tglAcuan,"y"),"yr","day"))),(NOW()+(CONVERT(VLOOKUP(Table1[[#This Row],[JABATAN]],tbl_refJabatan,2,FALSE),"yr","day")-CONVERT(DATEDIF(H424,NOW(),"y"),"yr","day")))),"Usia Salah"),"")</f>
        <v>54845.598911689813</v>
      </c>
      <c r="Q424" s="167" t="str">
        <f ca="1">IF(Table1[[#This Row],[TGL. PENSIUN (usia)]]&lt;&gt;0,TEXT(Table1[[#This Row],[TGL. PENSIUN (usia)]],"yyyy"),"")</f>
        <v>2050</v>
      </c>
      <c r="R424" s="166">
        <f ca="1">IF(AND(Table1[[#This Row],[TGL. PENSIUN (usia)]]&lt;&gt;"",Table1[[#This Row],[TGL. PENSIUN (usia)]]&lt;&gt;"USIA SALAH"),IF(tglAcuan&lt;&gt;0,(INT(CONVERT(VLOOKUP(Table1[[#This Row],[JABATAN]],tbl_refJabatan,2,FALSE),"yr","day")-CONVERT(DATEDIF(H424,tglAcuan,"y"),"yr","day"))),(INT(CONVERT(VLOOKUP(Table1[[#This Row],[JABATAN]],tbl_refJabatan,2,FALSE),"yr","day")-CONVERT(DATEDIF(H424,NOW(),"y"),"yr","day")))),"")</f>
        <v>9496</v>
      </c>
      <c r="S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Row],[JABATAN]],tbl_refJabatan,4,FALSE),"yr","day")-CONVERT(DATEDIF(H424,tglAcuan,"y"),"yr","day"))),(NOW()+(CONVERT(VLOOKUP(Table1[[#This Row],[JABATAN]],tbl_refJabatan,4,FALSE),"yr","day")-CONVERT(DATEDIF(H424,NOW(),"y"),"yr","day")))),"Usia Salah"),"")</f>
        <v>54845.598911689813</v>
      </c>
      <c r="T424" s="167" t="str">
        <f ca="1">IF(Table1[[#This Row],[TGL. PENSIUN ( usia )]]&lt;&gt;0,TEXT(Table1[[#This Row],[TGL. PENSIUN ( usia )]],"yyyy"),"")</f>
        <v>2050</v>
      </c>
      <c r="U424" s="166">
        <f ca="1">IF(AND(Table1[[#This Row],[TGL. PENSIUN (usia)]]&lt;&gt;"",Table1[[#This Row],[TGL. PENSIUN (usia)]]&lt;&gt;"USIA SALAH"),IF(tglAcuan&lt;&gt;0,(INT(CONVERT(VLOOKUP(Table1[[#This Row],[JABATAN]],tbl_refJabatan,4,FALSE),"yr","day")-CONVERT(DATEDIF(H424,tglAcuan,"y"),"yr","day"))),(INT(CONVERT(VLOOKUP(Table1[[#This Row],[JABATAN]],tbl_refJabatan,4,FALSE),"yr","day")-CONVERT(DATEDIF(H424,NOW(),"y"),"yr","day")))),"")</f>
        <v>9496</v>
      </c>
      <c r="V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Row],[JABATAN]],tbl_refJabatan,6,FALSE),"yr","day")-CONVERT(DATEDIF(H424,tglAcuan,"y"),"yr","day"))),(NOW()+(CONVERT(VLOOKUP(Table1[[#This Row],[JABATAN]],tbl_refJabatan,6,FALSE),"yr","day")-CONVERT(DATEDIF(H424,NOW(),"y"),"yr","day")))),"Usia Salah"),"")</f>
        <v>53384.598911689813</v>
      </c>
      <c r="W424" s="167" t="str">
        <f ca="1">IF(Table1[[#This Row],[TGL.PENSIUN (usia)]]&lt;&gt;0,TEXT(Table1[[#This Row],[TGL.PENSIUN (usia)]],"yyyy"),"")</f>
        <v>2046</v>
      </c>
      <c r="X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Row],[JABATAN]],tbl_refJabatan,7,FALSE),"yr","day")-CONVERT(DATEDIF(M424,tglAcuan,"y"),"yr","day"))),(NOW()+(CONVERT(VLOOKUP(Table1[[#This Row],[JABATAN]],tbl_refJabatan,7,FALSE),"yr","day")-CONVERT(DATEDIF(M424,NOW(),"y"),"yr","day")))),"tgl SK salah"),"")</f>
        <v>50827.848911689813</v>
      </c>
      <c r="Y424" s="167" t="str">
        <f ca="1">IF(Table1[[#This Row],[TGL. PENSIUN (jabatan)]]&lt;&gt;0,TEXT(Table1[[#This Row],[TGL. PENSIUN (jabatan)]],"yyyy"),"")</f>
        <v>2039</v>
      </c>
      <c r="Z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Row],[JABATAN]],tbl_refJabatan,8,FALSE),"yr","day")-CONVERT(DATEDIF(H424,tglAcuan,"y"),"yr","day"))),(NOW()+(CONVERT(VLOOKUP(Table1[[#This Row],[JABATAN]],tbl_refJabatan,8,FALSE),"yr","day")-CONVERT(DATEDIF(H424,NOW(),"y"),"yr","day")))),"Usia Salah"),"")</f>
        <v>53384.598911689813</v>
      </c>
      <c r="AA424" s="167" t="str">
        <f ca="1">IF(Table1[[#This Row],[TGL.PENSIUN (usia )]]&lt;&gt;0,TEXT(Table1[[#This Row],[TGL.PENSIUN (usia )]],"yyyy"),"")</f>
        <v>2046</v>
      </c>
      <c r="AB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Row],[JABATAN]],tbl_refJabatan,9,FALSE),"yr","day")-CONVERT(DATEDIF(M424,tglAcuan,"y"),"yr","day"))),(NOW()+(CONVERT(VLOOKUP(Table1[[#This Row],[JABATAN]],tbl_refJabatan,9,FALSE),"yr","day")-CONVERT(DATEDIF(M424,NOW(),"y"),"yr","day")))),"tgl SK salah"),"")</f>
        <v>50827.848911689813</v>
      </c>
      <c r="AC424" s="167" t="str">
        <f ca="1">IF(Table1[[#This Row],[TGL. PENSIUN (jabatan )]]&lt;&gt;0,TEXT(Table1[[#This Row],[TGL. PENSIUN (jabatan )]],"yyyy"),"")</f>
        <v>2039</v>
      </c>
      <c r="AD4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5" spans="1:30" s="53" customFormat="1" ht="21.75" customHeight="1" x14ac:dyDescent="0.2">
      <c r="A425" s="43">
        <f t="shared" si="14"/>
        <v>420</v>
      </c>
      <c r="B425" s="44" t="s">
        <v>484</v>
      </c>
      <c r="C425" s="44" t="s">
        <v>827</v>
      </c>
      <c r="D425" s="72" t="s">
        <v>61</v>
      </c>
      <c r="E425" s="286" t="s">
        <v>842</v>
      </c>
      <c r="F425" s="134" t="s">
        <v>41</v>
      </c>
      <c r="G425" s="46" t="s">
        <v>42</v>
      </c>
      <c r="H425" s="134">
        <v>25697</v>
      </c>
      <c r="I425" s="45"/>
      <c r="J425" s="76"/>
      <c r="K425" s="74" t="s">
        <v>43</v>
      </c>
      <c r="L425" s="108" t="s">
        <v>843</v>
      </c>
      <c r="M425" s="80">
        <v>44825</v>
      </c>
      <c r="N425" s="52" t="str">
        <f t="shared" ca="1" si="13"/>
        <v>53 Tahun 9 Bulan 18 hari</v>
      </c>
      <c r="O4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6 Hari </v>
      </c>
      <c r="P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Row],[JABATAN]],tbl_refJabatan,2,FALSE),"yr","day")-CONVERT(DATEDIF(H425,tglAcuan,"y"),"yr","day"))),(NOW()+(CONVERT(VLOOKUP(Table1[[#This Row],[JABATAN]],tbl_refJabatan,2,FALSE),"yr","day")-CONVERT(DATEDIF(H425,NOW(),"y"),"yr","day")))),"Usia Salah"),"")</f>
        <v>47905.848911689813</v>
      </c>
      <c r="Q425" s="167" t="str">
        <f ca="1">IF(Table1[[#This Row],[TGL. PENSIUN (usia)]]&lt;&gt;0,TEXT(Table1[[#This Row],[TGL. PENSIUN (usia)]],"yyyy"),"")</f>
        <v>2031</v>
      </c>
      <c r="R425" s="166">
        <f ca="1">IF(AND(Table1[[#This Row],[TGL. PENSIUN (usia)]]&lt;&gt;"",Table1[[#This Row],[TGL. PENSIUN (usia)]]&lt;&gt;"USIA SALAH"),IF(tglAcuan&lt;&gt;0,(INT(CONVERT(VLOOKUP(Table1[[#This Row],[JABATAN]],tbl_refJabatan,2,FALSE),"yr","day")-CONVERT(DATEDIF(H425,tglAcuan,"y"),"yr","day"))),(INT(CONVERT(VLOOKUP(Table1[[#This Row],[JABATAN]],tbl_refJabatan,2,FALSE),"yr","day")-CONVERT(DATEDIF(H425,NOW(),"y"),"yr","day")))),"")</f>
        <v>2556</v>
      </c>
      <c r="S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Row],[JABATAN]],tbl_refJabatan,4,FALSE),"yr","day")-CONVERT(DATEDIF(H425,tglAcuan,"y"),"yr","day"))),(NOW()+(CONVERT(VLOOKUP(Table1[[#This Row],[JABATAN]],tbl_refJabatan,4,FALSE),"yr","day")-CONVERT(DATEDIF(H425,NOW(),"y"),"yr","day")))),"Usia Salah"),"")</f>
        <v>47905.848911689813</v>
      </c>
      <c r="T425" s="167" t="str">
        <f ca="1">IF(Table1[[#This Row],[TGL. PENSIUN ( usia )]]&lt;&gt;0,TEXT(Table1[[#This Row],[TGL. PENSIUN ( usia )]],"yyyy"),"")</f>
        <v>2031</v>
      </c>
      <c r="U425" s="166">
        <f ca="1">IF(AND(Table1[[#This Row],[TGL. PENSIUN (usia)]]&lt;&gt;"",Table1[[#This Row],[TGL. PENSIUN (usia)]]&lt;&gt;"USIA SALAH"),IF(tglAcuan&lt;&gt;0,(INT(CONVERT(VLOOKUP(Table1[[#This Row],[JABATAN]],tbl_refJabatan,4,FALSE),"yr","day")-CONVERT(DATEDIF(H425,tglAcuan,"y"),"yr","day"))),(INT(CONVERT(VLOOKUP(Table1[[#This Row],[JABATAN]],tbl_refJabatan,4,FALSE),"yr","day")-CONVERT(DATEDIF(H425,NOW(),"y"),"yr","day")))),"")</f>
        <v>2556</v>
      </c>
      <c r="V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Row],[JABATAN]],tbl_refJabatan,6,FALSE),"yr","day")-CONVERT(DATEDIF(H425,tglAcuan,"y"),"yr","day"))),(NOW()+(CONVERT(VLOOKUP(Table1[[#This Row],[JABATAN]],tbl_refJabatan,6,FALSE),"yr","day")-CONVERT(DATEDIF(H425,NOW(),"y"),"yr","day")))),"Usia Salah"),"")</f>
        <v>46444.848911689813</v>
      </c>
      <c r="W425" s="167" t="str">
        <f ca="1">IF(Table1[[#This Row],[TGL.PENSIUN (usia)]]&lt;&gt;0,TEXT(Table1[[#This Row],[TGL.PENSIUN (usia)]],"yyyy"),"")</f>
        <v>2027</v>
      </c>
      <c r="X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Row],[JABATAN]],tbl_refJabatan,7,FALSE),"yr","day")-CONVERT(DATEDIF(M425,tglAcuan,"y"),"yr","day"))),(NOW()+(CONVERT(VLOOKUP(Table1[[#This Row],[JABATAN]],tbl_refJabatan,7,FALSE),"yr","day")-CONVERT(DATEDIF(M425,NOW(),"y"),"yr","day")))),"tgl SK salah"),"")</f>
        <v>52288.848911689813</v>
      </c>
      <c r="Y425" s="167" t="str">
        <f ca="1">IF(Table1[[#This Row],[TGL. PENSIUN (jabatan)]]&lt;&gt;0,TEXT(Table1[[#This Row],[TGL. PENSIUN (jabatan)]],"yyyy"),"")</f>
        <v>2043</v>
      </c>
      <c r="Z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Row],[JABATAN]],tbl_refJabatan,8,FALSE),"yr","day")-CONVERT(DATEDIF(H425,tglAcuan,"y"),"yr","day"))),(NOW()+(CONVERT(VLOOKUP(Table1[[#This Row],[JABATAN]],tbl_refJabatan,8,FALSE),"yr","day")-CONVERT(DATEDIF(H425,NOW(),"y"),"yr","day")))),"Usia Salah"),"")</f>
        <v>46444.848911689813</v>
      </c>
      <c r="AA425" s="167" t="str">
        <f ca="1">IF(Table1[[#This Row],[TGL.PENSIUN (usia )]]&lt;&gt;0,TEXT(Table1[[#This Row],[TGL.PENSIUN (usia )]],"yyyy"),"")</f>
        <v>2027</v>
      </c>
      <c r="AB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Row],[JABATAN]],tbl_refJabatan,9,FALSE),"yr","day")-CONVERT(DATEDIF(M425,tglAcuan,"y"),"yr","day"))),(NOW()+(CONVERT(VLOOKUP(Table1[[#This Row],[JABATAN]],tbl_refJabatan,9,FALSE),"yr","day")-CONVERT(DATEDIF(M425,NOW(),"y"),"yr","day")))),"tgl SK salah"),"")</f>
        <v>52288.848911689813</v>
      </c>
      <c r="AC425" s="167" t="str">
        <f ca="1">IF(Table1[[#This Row],[TGL. PENSIUN (jabatan )]]&lt;&gt;0,TEXT(Table1[[#This Row],[TGL. PENSIUN (jabatan )]],"yyyy"),"")</f>
        <v>2043</v>
      </c>
      <c r="AD4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6" spans="1:30" s="53" customFormat="1" ht="21.75" customHeight="1" x14ac:dyDescent="0.2">
      <c r="A426" s="43">
        <f t="shared" si="14"/>
        <v>421</v>
      </c>
      <c r="B426" s="44" t="s">
        <v>484</v>
      </c>
      <c r="C426" s="44" t="s">
        <v>827</v>
      </c>
      <c r="D426" s="45" t="s">
        <v>63</v>
      </c>
      <c r="E426" s="286" t="s">
        <v>844</v>
      </c>
      <c r="F426" s="43" t="s">
        <v>41</v>
      </c>
      <c r="G426" s="46" t="s">
        <v>42</v>
      </c>
      <c r="H426" s="134">
        <v>26685</v>
      </c>
      <c r="I426" s="45"/>
      <c r="J426" s="76"/>
      <c r="K426" s="74" t="s">
        <v>43</v>
      </c>
      <c r="L426" s="135" t="s">
        <v>845</v>
      </c>
      <c r="M426" s="77">
        <v>43416</v>
      </c>
      <c r="N426" s="52" t="str">
        <f t="shared" ca="1" si="13"/>
        <v>51 Tahun 1 Bulan 6 hari</v>
      </c>
      <c r="O4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Row],[JABATAN]],tbl_refJabatan,2,FALSE),"yr","day")-CONVERT(DATEDIF(H426,tglAcuan,"y"),"yr","day"))),(NOW()+(CONVERT(VLOOKUP(Table1[[#This Row],[JABATAN]],tbl_refJabatan,2,FALSE),"yr","day")-CONVERT(DATEDIF(H426,NOW(),"y"),"yr","day")))),"Usia Salah"),"")</f>
        <v>48636.348911689813</v>
      </c>
      <c r="Q426" s="167" t="str">
        <f ca="1">IF(Table1[[#This Row],[TGL. PENSIUN (usia)]]&lt;&gt;0,TEXT(Table1[[#This Row],[TGL. PENSIUN (usia)]],"yyyy"),"")</f>
        <v>2033</v>
      </c>
      <c r="R426" s="166">
        <f ca="1">IF(AND(Table1[[#This Row],[TGL. PENSIUN (usia)]]&lt;&gt;"",Table1[[#This Row],[TGL. PENSIUN (usia)]]&lt;&gt;"USIA SALAH"),IF(tglAcuan&lt;&gt;0,(INT(CONVERT(VLOOKUP(Table1[[#This Row],[JABATAN]],tbl_refJabatan,2,FALSE),"yr","day")-CONVERT(DATEDIF(H426,tglAcuan,"y"),"yr","day"))),(INT(CONVERT(VLOOKUP(Table1[[#This Row],[JABATAN]],tbl_refJabatan,2,FALSE),"yr","day")-CONVERT(DATEDIF(H426,NOW(),"y"),"yr","day")))),"")</f>
        <v>3287</v>
      </c>
      <c r="S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Row],[JABATAN]],tbl_refJabatan,4,FALSE),"yr","day")-CONVERT(DATEDIF(H426,tglAcuan,"y"),"yr","day"))),(NOW()+(CONVERT(VLOOKUP(Table1[[#This Row],[JABATAN]],tbl_refJabatan,4,FALSE),"yr","day")-CONVERT(DATEDIF(H426,NOW(),"y"),"yr","day")))),"Usia Salah"),"")</f>
        <v>34026.348911689813</v>
      </c>
      <c r="T426" s="167" t="str">
        <f ca="1">IF(Table1[[#This Row],[TGL. PENSIUN ( usia )]]&lt;&gt;0,TEXT(Table1[[#This Row],[TGL. PENSIUN ( usia )]],"yyyy"),"")</f>
        <v>1993</v>
      </c>
      <c r="U426" s="166">
        <f ca="1">IF(AND(Table1[[#This Row],[TGL. PENSIUN (usia)]]&lt;&gt;"",Table1[[#This Row],[TGL. PENSIUN (usia)]]&lt;&gt;"USIA SALAH"),IF(tglAcuan&lt;&gt;0,(INT(CONVERT(VLOOKUP(Table1[[#This Row],[JABATAN]],tbl_refJabatan,4,FALSE),"yr","day")-CONVERT(DATEDIF(H426,tglAcuan,"y"),"yr","day"))),(INT(CONVERT(VLOOKUP(Table1[[#This Row],[JABATAN]],tbl_refJabatan,4,FALSE),"yr","day")-CONVERT(DATEDIF(H426,NOW(),"y"),"yr","day")))),"")</f>
        <v>-11323</v>
      </c>
      <c r="V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Row],[JABATAN]],tbl_refJabatan,6,FALSE),"yr","day")-CONVERT(DATEDIF(H426,tglAcuan,"y"),"yr","day"))),(NOW()+(CONVERT(VLOOKUP(Table1[[#This Row],[JABATAN]],tbl_refJabatan,6,FALSE),"yr","day")-CONVERT(DATEDIF(H426,NOW(),"y"),"yr","day")))),"Usia Salah"),"")</f>
        <v>26721.348911689813</v>
      </c>
      <c r="W426" s="167" t="str">
        <f ca="1">IF(Table1[[#This Row],[TGL.PENSIUN (usia)]]&lt;&gt;0,TEXT(Table1[[#This Row],[TGL.PENSIUN (usia)]],"yyyy"),"")</f>
        <v>1973</v>
      </c>
      <c r="X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Row],[JABATAN]],tbl_refJabatan,7,FALSE),"yr","day")-CONVERT(DATEDIF(M426,tglAcuan,"y"),"yr","day"))),(NOW()+(CONVERT(VLOOKUP(Table1[[#This Row],[JABATAN]],tbl_refJabatan,7,FALSE),"yr","day")-CONVERT(DATEDIF(M426,NOW(),"y"),"yr","day")))),"tgl SK salah"),"")</f>
        <v>65437.848911689813</v>
      </c>
      <c r="Y426" s="167" t="str">
        <f ca="1">IF(Table1[[#This Row],[TGL. PENSIUN (jabatan)]]&lt;&gt;0,TEXT(Table1[[#This Row],[TGL. PENSIUN (jabatan)]],"yyyy"),"")</f>
        <v>2079</v>
      </c>
      <c r="Z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Row],[JABATAN]],tbl_refJabatan,8,FALSE),"yr","day")-CONVERT(DATEDIF(H426,tglAcuan,"y"),"yr","day"))),(NOW()+(CONVERT(VLOOKUP(Table1[[#This Row],[JABATAN]],tbl_refJabatan,8,FALSE),"yr","day")-CONVERT(DATEDIF(H426,NOW(),"y"),"yr","day")))),"Usia Salah"),"")</f>
        <v>48636.348911689813</v>
      </c>
      <c r="AA426" s="167" t="str">
        <f ca="1">IF(Table1[[#This Row],[TGL.PENSIUN (usia )]]&lt;&gt;0,TEXT(Table1[[#This Row],[TGL.PENSIUN (usia )]],"yyyy"),"")</f>
        <v>2033</v>
      </c>
      <c r="AB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Row],[JABATAN]],tbl_refJabatan,9,FALSE),"yr","day")-CONVERT(DATEDIF(M426,tglAcuan,"y"),"yr","day"))),(NOW()+(CONVERT(VLOOKUP(Table1[[#This Row],[JABATAN]],tbl_refJabatan,9,FALSE),"yr","day")-CONVERT(DATEDIF(M426,NOW(),"y"),"yr","day")))),"tgl SK salah"),"")</f>
        <v>49001.598911689813</v>
      </c>
      <c r="AC426" s="167" t="str">
        <f ca="1">IF(Table1[[#This Row],[TGL. PENSIUN (jabatan )]]&lt;&gt;0,TEXT(Table1[[#This Row],[TGL. PENSIUN (jabatan )]],"yyyy"),"")</f>
        <v>2034</v>
      </c>
      <c r="AD4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7" spans="1:30" s="53" customFormat="1" ht="21.75" customHeight="1" x14ac:dyDescent="0.2">
      <c r="A427" s="43">
        <f t="shared" si="14"/>
        <v>422</v>
      </c>
      <c r="B427" s="44" t="s">
        <v>484</v>
      </c>
      <c r="C427" s="44" t="s">
        <v>827</v>
      </c>
      <c r="D427" s="45" t="s">
        <v>63</v>
      </c>
      <c r="E427" s="286" t="s">
        <v>846</v>
      </c>
      <c r="F427" s="43" t="s">
        <v>41</v>
      </c>
      <c r="G427" s="46" t="s">
        <v>42</v>
      </c>
      <c r="H427" s="134">
        <v>28200</v>
      </c>
      <c r="I427" s="45"/>
      <c r="J427" s="76"/>
      <c r="K427" s="74" t="s">
        <v>43</v>
      </c>
      <c r="L427" s="135" t="s">
        <v>847</v>
      </c>
      <c r="M427" s="77">
        <v>43416</v>
      </c>
      <c r="N427" s="52" t="str">
        <f t="shared" ca="1" si="13"/>
        <v>46 Tahun 11 Bulan 11 hari</v>
      </c>
      <c r="O4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Row],[JABATAN]],tbl_refJabatan,2,FALSE),"yr","day")-CONVERT(DATEDIF(H427,tglAcuan,"y"),"yr","day"))),(NOW()+(CONVERT(VLOOKUP(Table1[[#This Row],[JABATAN]],tbl_refJabatan,2,FALSE),"yr","day")-CONVERT(DATEDIF(H427,NOW(),"y"),"yr","day")))),"Usia Salah"),"")</f>
        <v>50462.598911689813</v>
      </c>
      <c r="Q427" s="167" t="str">
        <f ca="1">IF(Table1[[#This Row],[TGL. PENSIUN (usia)]]&lt;&gt;0,TEXT(Table1[[#This Row],[TGL. PENSIUN (usia)]],"yyyy"),"")</f>
        <v>2038</v>
      </c>
      <c r="R427" s="166">
        <f ca="1">IF(AND(Table1[[#This Row],[TGL. PENSIUN (usia)]]&lt;&gt;"",Table1[[#This Row],[TGL. PENSIUN (usia)]]&lt;&gt;"USIA SALAH"),IF(tglAcuan&lt;&gt;0,(INT(CONVERT(VLOOKUP(Table1[[#This Row],[JABATAN]],tbl_refJabatan,2,FALSE),"yr","day")-CONVERT(DATEDIF(H427,tglAcuan,"y"),"yr","day"))),(INT(CONVERT(VLOOKUP(Table1[[#This Row],[JABATAN]],tbl_refJabatan,2,FALSE),"yr","day")-CONVERT(DATEDIF(H427,NOW(),"y"),"yr","day")))),"")</f>
        <v>5113</v>
      </c>
      <c r="S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Row],[JABATAN]],tbl_refJabatan,4,FALSE),"yr","day")-CONVERT(DATEDIF(H427,tglAcuan,"y"),"yr","day"))),(NOW()+(CONVERT(VLOOKUP(Table1[[#This Row],[JABATAN]],tbl_refJabatan,4,FALSE),"yr","day")-CONVERT(DATEDIF(H427,NOW(),"y"),"yr","day")))),"Usia Salah"),"")</f>
        <v>35852.598911689813</v>
      </c>
      <c r="T427" s="167" t="str">
        <f ca="1">IF(Table1[[#This Row],[TGL. PENSIUN ( usia )]]&lt;&gt;0,TEXT(Table1[[#This Row],[TGL. PENSIUN ( usia )]],"yyyy"),"")</f>
        <v>1998</v>
      </c>
      <c r="U427" s="166">
        <f ca="1">IF(AND(Table1[[#This Row],[TGL. PENSIUN (usia)]]&lt;&gt;"",Table1[[#This Row],[TGL. PENSIUN (usia)]]&lt;&gt;"USIA SALAH"),IF(tglAcuan&lt;&gt;0,(INT(CONVERT(VLOOKUP(Table1[[#This Row],[JABATAN]],tbl_refJabatan,4,FALSE),"yr","day")-CONVERT(DATEDIF(H427,tglAcuan,"y"),"yr","day"))),(INT(CONVERT(VLOOKUP(Table1[[#This Row],[JABATAN]],tbl_refJabatan,4,FALSE),"yr","day")-CONVERT(DATEDIF(H427,NOW(),"y"),"yr","day")))),"")</f>
        <v>-9497</v>
      </c>
      <c r="V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Row],[JABATAN]],tbl_refJabatan,6,FALSE),"yr","day")-CONVERT(DATEDIF(H427,tglAcuan,"y"),"yr","day"))),(NOW()+(CONVERT(VLOOKUP(Table1[[#This Row],[JABATAN]],tbl_refJabatan,6,FALSE),"yr","day")-CONVERT(DATEDIF(H427,NOW(),"y"),"yr","day")))),"Usia Salah"),"")</f>
        <v>28547.598911689813</v>
      </c>
      <c r="W427" s="167" t="str">
        <f ca="1">IF(Table1[[#This Row],[TGL.PENSIUN (usia)]]&lt;&gt;0,TEXT(Table1[[#This Row],[TGL.PENSIUN (usia)]],"yyyy"),"")</f>
        <v>1978</v>
      </c>
      <c r="X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Row],[JABATAN]],tbl_refJabatan,7,FALSE),"yr","day")-CONVERT(DATEDIF(M427,tglAcuan,"y"),"yr","day"))),(NOW()+(CONVERT(VLOOKUP(Table1[[#This Row],[JABATAN]],tbl_refJabatan,7,FALSE),"yr","day")-CONVERT(DATEDIF(M427,NOW(),"y"),"yr","day")))),"tgl SK salah"),"")</f>
        <v>65437.848911689813</v>
      </c>
      <c r="Y427" s="167" t="str">
        <f ca="1">IF(Table1[[#This Row],[TGL. PENSIUN (jabatan)]]&lt;&gt;0,TEXT(Table1[[#This Row],[TGL. PENSIUN (jabatan)]],"yyyy"),"")</f>
        <v>2079</v>
      </c>
      <c r="Z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Row],[JABATAN]],tbl_refJabatan,8,FALSE),"yr","day")-CONVERT(DATEDIF(H427,tglAcuan,"y"),"yr","day"))),(NOW()+(CONVERT(VLOOKUP(Table1[[#This Row],[JABATAN]],tbl_refJabatan,8,FALSE),"yr","day")-CONVERT(DATEDIF(H427,NOW(),"y"),"yr","day")))),"Usia Salah"),"")</f>
        <v>50462.598911689813</v>
      </c>
      <c r="AA427" s="167" t="str">
        <f ca="1">IF(Table1[[#This Row],[TGL.PENSIUN (usia )]]&lt;&gt;0,TEXT(Table1[[#This Row],[TGL.PENSIUN (usia )]],"yyyy"),"")</f>
        <v>2038</v>
      </c>
      <c r="AB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Row],[JABATAN]],tbl_refJabatan,9,FALSE),"yr","day")-CONVERT(DATEDIF(M427,tglAcuan,"y"),"yr","day"))),(NOW()+(CONVERT(VLOOKUP(Table1[[#This Row],[JABATAN]],tbl_refJabatan,9,FALSE),"yr","day")-CONVERT(DATEDIF(M427,NOW(),"y"),"yr","day")))),"tgl SK salah"),"")</f>
        <v>49001.598911689813</v>
      </c>
      <c r="AC427" s="167" t="str">
        <f ca="1">IF(Table1[[#This Row],[TGL. PENSIUN (jabatan )]]&lt;&gt;0,TEXT(Table1[[#This Row],[TGL. PENSIUN (jabatan )]],"yyyy"),"")</f>
        <v>2034</v>
      </c>
      <c r="AD4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8" spans="1:30" s="53" customFormat="1" ht="21.75" customHeight="1" x14ac:dyDescent="0.2">
      <c r="A428" s="43">
        <f t="shared" si="14"/>
        <v>423</v>
      </c>
      <c r="B428" s="44" t="s">
        <v>484</v>
      </c>
      <c r="C428" s="44" t="s">
        <v>827</v>
      </c>
      <c r="D428" s="45" t="s">
        <v>63</v>
      </c>
      <c r="E428" s="286" t="s">
        <v>848</v>
      </c>
      <c r="F428" s="43" t="s">
        <v>41</v>
      </c>
      <c r="G428" s="46" t="s">
        <v>42</v>
      </c>
      <c r="H428" s="134">
        <v>27890</v>
      </c>
      <c r="I428" s="45"/>
      <c r="J428" s="76"/>
      <c r="K428" s="74" t="s">
        <v>43</v>
      </c>
      <c r="L428" s="135" t="s">
        <v>849</v>
      </c>
      <c r="M428" s="77">
        <v>43416</v>
      </c>
      <c r="N428" s="52" t="str">
        <f t="shared" ca="1" si="13"/>
        <v>47 Tahun 9 Bulan 17 hari</v>
      </c>
      <c r="O4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Row],[JABATAN]],tbl_refJabatan,2,FALSE),"yr","day")-CONVERT(DATEDIF(H428,tglAcuan,"y"),"yr","day"))),(NOW()+(CONVERT(VLOOKUP(Table1[[#This Row],[JABATAN]],tbl_refJabatan,2,FALSE),"yr","day")-CONVERT(DATEDIF(H428,NOW(),"y"),"yr","day")))),"Usia Salah"),"")</f>
        <v>50097.348911689813</v>
      </c>
      <c r="Q428" s="167" t="str">
        <f ca="1">IF(Table1[[#This Row],[TGL. PENSIUN (usia)]]&lt;&gt;0,TEXT(Table1[[#This Row],[TGL. PENSIUN (usia)]],"yyyy"),"")</f>
        <v>2037</v>
      </c>
      <c r="R428" s="166">
        <f ca="1">IF(AND(Table1[[#This Row],[TGL. PENSIUN (usia)]]&lt;&gt;"",Table1[[#This Row],[TGL. PENSIUN (usia)]]&lt;&gt;"USIA SALAH"),IF(tglAcuan&lt;&gt;0,(INT(CONVERT(VLOOKUP(Table1[[#This Row],[JABATAN]],tbl_refJabatan,2,FALSE),"yr","day")-CONVERT(DATEDIF(H428,tglAcuan,"y"),"yr","day"))),(INT(CONVERT(VLOOKUP(Table1[[#This Row],[JABATAN]],tbl_refJabatan,2,FALSE),"yr","day")-CONVERT(DATEDIF(H428,NOW(),"y"),"yr","day")))),"")</f>
        <v>4748</v>
      </c>
      <c r="S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Row],[JABATAN]],tbl_refJabatan,4,FALSE),"yr","day")-CONVERT(DATEDIF(H428,tglAcuan,"y"),"yr","day"))),(NOW()+(CONVERT(VLOOKUP(Table1[[#This Row],[JABATAN]],tbl_refJabatan,4,FALSE),"yr","day")-CONVERT(DATEDIF(H428,NOW(),"y"),"yr","day")))),"Usia Salah"),"")</f>
        <v>35487.348911689813</v>
      </c>
      <c r="T428" s="167" t="str">
        <f ca="1">IF(Table1[[#This Row],[TGL. PENSIUN ( usia )]]&lt;&gt;0,TEXT(Table1[[#This Row],[TGL. PENSIUN ( usia )]],"yyyy"),"")</f>
        <v>1997</v>
      </c>
      <c r="U428" s="166">
        <f ca="1">IF(AND(Table1[[#This Row],[TGL. PENSIUN (usia)]]&lt;&gt;"",Table1[[#This Row],[TGL. PENSIUN (usia)]]&lt;&gt;"USIA SALAH"),IF(tglAcuan&lt;&gt;0,(INT(CONVERT(VLOOKUP(Table1[[#This Row],[JABATAN]],tbl_refJabatan,4,FALSE),"yr","day")-CONVERT(DATEDIF(H428,tglAcuan,"y"),"yr","day"))),(INT(CONVERT(VLOOKUP(Table1[[#This Row],[JABATAN]],tbl_refJabatan,4,FALSE),"yr","day")-CONVERT(DATEDIF(H428,NOW(),"y"),"yr","day")))),"")</f>
        <v>-9862</v>
      </c>
      <c r="V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Row],[JABATAN]],tbl_refJabatan,6,FALSE),"yr","day")-CONVERT(DATEDIF(H428,tglAcuan,"y"),"yr","day"))),(NOW()+(CONVERT(VLOOKUP(Table1[[#This Row],[JABATAN]],tbl_refJabatan,6,FALSE),"yr","day")-CONVERT(DATEDIF(H428,NOW(),"y"),"yr","day")))),"Usia Salah"),"")</f>
        <v>28182.348911689813</v>
      </c>
      <c r="W428" s="167" t="str">
        <f ca="1">IF(Table1[[#This Row],[TGL.PENSIUN (usia)]]&lt;&gt;0,TEXT(Table1[[#This Row],[TGL.PENSIUN (usia)]],"yyyy"),"")</f>
        <v>1977</v>
      </c>
      <c r="X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Row],[JABATAN]],tbl_refJabatan,7,FALSE),"yr","day")-CONVERT(DATEDIF(M428,tglAcuan,"y"),"yr","day"))),(NOW()+(CONVERT(VLOOKUP(Table1[[#This Row],[JABATAN]],tbl_refJabatan,7,FALSE),"yr","day")-CONVERT(DATEDIF(M428,NOW(),"y"),"yr","day")))),"tgl SK salah"),"")</f>
        <v>65437.848911689813</v>
      </c>
      <c r="Y428" s="167" t="str">
        <f ca="1">IF(Table1[[#This Row],[TGL. PENSIUN (jabatan)]]&lt;&gt;0,TEXT(Table1[[#This Row],[TGL. PENSIUN (jabatan)]],"yyyy"),"")</f>
        <v>2079</v>
      </c>
      <c r="Z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Row],[JABATAN]],tbl_refJabatan,8,FALSE),"yr","day")-CONVERT(DATEDIF(H428,tglAcuan,"y"),"yr","day"))),(NOW()+(CONVERT(VLOOKUP(Table1[[#This Row],[JABATAN]],tbl_refJabatan,8,FALSE),"yr","day")-CONVERT(DATEDIF(H428,NOW(),"y"),"yr","day")))),"Usia Salah"),"")</f>
        <v>50097.348911689813</v>
      </c>
      <c r="AA428" s="167" t="str">
        <f ca="1">IF(Table1[[#This Row],[TGL.PENSIUN (usia )]]&lt;&gt;0,TEXT(Table1[[#This Row],[TGL.PENSIUN (usia )]],"yyyy"),"")</f>
        <v>2037</v>
      </c>
      <c r="AB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Row],[JABATAN]],tbl_refJabatan,9,FALSE),"yr","day")-CONVERT(DATEDIF(M428,tglAcuan,"y"),"yr","day"))),(NOW()+(CONVERT(VLOOKUP(Table1[[#This Row],[JABATAN]],tbl_refJabatan,9,FALSE),"yr","day")-CONVERT(DATEDIF(M428,NOW(),"y"),"yr","day")))),"tgl SK salah"),"")</f>
        <v>49001.598911689813</v>
      </c>
      <c r="AC428" s="167" t="str">
        <f ca="1">IF(Table1[[#This Row],[TGL. PENSIUN (jabatan )]]&lt;&gt;0,TEXT(Table1[[#This Row],[TGL. PENSIUN (jabatan )]],"yyyy"),"")</f>
        <v>2034</v>
      </c>
      <c r="AD4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29" spans="1:30" s="53" customFormat="1" ht="21.75" customHeight="1" x14ac:dyDescent="0.2">
      <c r="A429" s="43">
        <f t="shared" si="14"/>
        <v>424</v>
      </c>
      <c r="B429" s="44" t="s">
        <v>484</v>
      </c>
      <c r="C429" s="44" t="s">
        <v>827</v>
      </c>
      <c r="D429" s="45" t="s">
        <v>63</v>
      </c>
      <c r="E429" s="286" t="s">
        <v>850</v>
      </c>
      <c r="F429" s="43" t="s">
        <v>41</v>
      </c>
      <c r="G429" s="46" t="s">
        <v>42</v>
      </c>
      <c r="H429" s="134">
        <v>26673</v>
      </c>
      <c r="I429" s="45"/>
      <c r="J429" s="76"/>
      <c r="K429" s="74" t="s">
        <v>43</v>
      </c>
      <c r="L429" s="135" t="s">
        <v>851</v>
      </c>
      <c r="M429" s="77">
        <v>43416</v>
      </c>
      <c r="N429" s="52" t="str">
        <f t="shared" ca="1" si="13"/>
        <v>51 Tahun 1 Bulan 18 hari</v>
      </c>
      <c r="O4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Row],[JABATAN]],tbl_refJabatan,2,FALSE),"yr","day")-CONVERT(DATEDIF(H429,tglAcuan,"y"),"yr","day"))),(NOW()+(CONVERT(VLOOKUP(Table1[[#This Row],[JABATAN]],tbl_refJabatan,2,FALSE),"yr","day")-CONVERT(DATEDIF(H429,NOW(),"y"),"yr","day")))),"Usia Salah"),"")</f>
        <v>48636.348911689813</v>
      </c>
      <c r="Q429" s="167" t="str">
        <f ca="1">IF(Table1[[#This Row],[TGL. PENSIUN (usia)]]&lt;&gt;0,TEXT(Table1[[#This Row],[TGL. PENSIUN (usia)]],"yyyy"),"")</f>
        <v>2033</v>
      </c>
      <c r="R429" s="166">
        <f ca="1">IF(AND(Table1[[#This Row],[TGL. PENSIUN (usia)]]&lt;&gt;"",Table1[[#This Row],[TGL. PENSIUN (usia)]]&lt;&gt;"USIA SALAH"),IF(tglAcuan&lt;&gt;0,(INT(CONVERT(VLOOKUP(Table1[[#This Row],[JABATAN]],tbl_refJabatan,2,FALSE),"yr","day")-CONVERT(DATEDIF(H429,tglAcuan,"y"),"yr","day"))),(INT(CONVERT(VLOOKUP(Table1[[#This Row],[JABATAN]],tbl_refJabatan,2,FALSE),"yr","day")-CONVERT(DATEDIF(H429,NOW(),"y"),"yr","day")))),"")</f>
        <v>3287</v>
      </c>
      <c r="S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Row],[JABATAN]],tbl_refJabatan,4,FALSE),"yr","day")-CONVERT(DATEDIF(H429,tglAcuan,"y"),"yr","day"))),(NOW()+(CONVERT(VLOOKUP(Table1[[#This Row],[JABATAN]],tbl_refJabatan,4,FALSE),"yr","day")-CONVERT(DATEDIF(H429,NOW(),"y"),"yr","day")))),"Usia Salah"),"")</f>
        <v>34026.348911689813</v>
      </c>
      <c r="T429" s="167" t="str">
        <f ca="1">IF(Table1[[#This Row],[TGL. PENSIUN ( usia )]]&lt;&gt;0,TEXT(Table1[[#This Row],[TGL. PENSIUN ( usia )]],"yyyy"),"")</f>
        <v>1993</v>
      </c>
      <c r="U429" s="166">
        <f ca="1">IF(AND(Table1[[#This Row],[TGL. PENSIUN (usia)]]&lt;&gt;"",Table1[[#This Row],[TGL. PENSIUN (usia)]]&lt;&gt;"USIA SALAH"),IF(tglAcuan&lt;&gt;0,(INT(CONVERT(VLOOKUP(Table1[[#This Row],[JABATAN]],tbl_refJabatan,4,FALSE),"yr","day")-CONVERT(DATEDIF(H429,tglAcuan,"y"),"yr","day"))),(INT(CONVERT(VLOOKUP(Table1[[#This Row],[JABATAN]],tbl_refJabatan,4,FALSE),"yr","day")-CONVERT(DATEDIF(H429,NOW(),"y"),"yr","day")))),"")</f>
        <v>-11323</v>
      </c>
      <c r="V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Row],[JABATAN]],tbl_refJabatan,6,FALSE),"yr","day")-CONVERT(DATEDIF(H429,tglAcuan,"y"),"yr","day"))),(NOW()+(CONVERT(VLOOKUP(Table1[[#This Row],[JABATAN]],tbl_refJabatan,6,FALSE),"yr","day")-CONVERT(DATEDIF(H429,NOW(),"y"),"yr","day")))),"Usia Salah"),"")</f>
        <v>26721.348911689813</v>
      </c>
      <c r="W429" s="167" t="str">
        <f ca="1">IF(Table1[[#This Row],[TGL.PENSIUN (usia)]]&lt;&gt;0,TEXT(Table1[[#This Row],[TGL.PENSIUN (usia)]],"yyyy"),"")</f>
        <v>1973</v>
      </c>
      <c r="X4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Row],[JABATAN]],tbl_refJabatan,7,FALSE),"yr","day")-CONVERT(DATEDIF(M429,tglAcuan,"y"),"yr","day"))),(NOW()+(CONVERT(VLOOKUP(Table1[[#This Row],[JABATAN]],tbl_refJabatan,7,FALSE),"yr","day")-CONVERT(DATEDIF(M429,NOW(),"y"),"yr","day")))),"tgl SK salah"),"")</f>
        <v>65437.848911689813</v>
      </c>
      <c r="Y429" s="167" t="str">
        <f ca="1">IF(Table1[[#This Row],[TGL. PENSIUN (jabatan)]]&lt;&gt;0,TEXT(Table1[[#This Row],[TGL. PENSIUN (jabatan)]],"yyyy"),"")</f>
        <v>2079</v>
      </c>
      <c r="Z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Row],[JABATAN]],tbl_refJabatan,8,FALSE),"yr","day")-CONVERT(DATEDIF(H429,tglAcuan,"y"),"yr","day"))),(NOW()+(CONVERT(VLOOKUP(Table1[[#This Row],[JABATAN]],tbl_refJabatan,8,FALSE),"yr","day")-CONVERT(DATEDIF(H429,NOW(),"y"),"yr","day")))),"Usia Salah"),"")</f>
        <v>48636.348911689813</v>
      </c>
      <c r="AA429" s="167" t="str">
        <f ca="1">IF(Table1[[#This Row],[TGL.PENSIUN (usia )]]&lt;&gt;0,TEXT(Table1[[#This Row],[TGL.PENSIUN (usia )]],"yyyy"),"")</f>
        <v>2033</v>
      </c>
      <c r="AB4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Row],[JABATAN]],tbl_refJabatan,9,FALSE),"yr","day")-CONVERT(DATEDIF(M429,tglAcuan,"y"),"yr","day"))),(NOW()+(CONVERT(VLOOKUP(Table1[[#This Row],[JABATAN]],tbl_refJabatan,9,FALSE),"yr","day")-CONVERT(DATEDIF(M429,NOW(),"y"),"yr","day")))),"tgl SK salah"),"")</f>
        <v>49001.598911689813</v>
      </c>
      <c r="AC429" s="167" t="str">
        <f ca="1">IF(Table1[[#This Row],[TGL. PENSIUN (jabatan )]]&lt;&gt;0,TEXT(Table1[[#This Row],[TGL. PENSIUN (jabatan )]],"yyyy"),"")</f>
        <v>2034</v>
      </c>
      <c r="AD4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0" spans="1:30" s="53" customFormat="1" ht="21.75" customHeight="1" x14ac:dyDescent="0.2">
      <c r="A430" s="43">
        <f t="shared" si="14"/>
        <v>425</v>
      </c>
      <c r="B430" s="44" t="s">
        <v>484</v>
      </c>
      <c r="C430" s="44" t="s">
        <v>827</v>
      </c>
      <c r="D430" s="45" t="s">
        <v>63</v>
      </c>
      <c r="E430" s="286" t="s">
        <v>852</v>
      </c>
      <c r="F430" s="43" t="s">
        <v>41</v>
      </c>
      <c r="G430" s="46" t="s">
        <v>42</v>
      </c>
      <c r="H430" s="134">
        <v>24261</v>
      </c>
      <c r="I430" s="45"/>
      <c r="J430" s="76"/>
      <c r="K430" s="74" t="s">
        <v>43</v>
      </c>
      <c r="L430" s="135" t="s">
        <v>853</v>
      </c>
      <c r="M430" s="77">
        <v>43416</v>
      </c>
      <c r="N430" s="52" t="str">
        <f t="shared" ca="1" si="13"/>
        <v>57 Tahun 8 Bulan 24 hari</v>
      </c>
      <c r="O4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Row],[JABATAN]],tbl_refJabatan,2,FALSE),"yr","day")-CONVERT(DATEDIF(H430,tglAcuan,"y"),"yr","day"))),(NOW()+(CONVERT(VLOOKUP(Table1[[#This Row],[JABATAN]],tbl_refJabatan,2,FALSE),"yr","day")-CONVERT(DATEDIF(H430,NOW(),"y"),"yr","day")))),"Usia Salah"),"")</f>
        <v>46444.848911689813</v>
      </c>
      <c r="Q430" s="167" t="str">
        <f ca="1">IF(Table1[[#This Row],[TGL. PENSIUN (usia)]]&lt;&gt;0,TEXT(Table1[[#This Row],[TGL. PENSIUN (usia)]],"yyyy"),"")</f>
        <v>2027</v>
      </c>
      <c r="R430" s="166">
        <f ca="1">IF(AND(Table1[[#This Row],[TGL. PENSIUN (usia)]]&lt;&gt;"",Table1[[#This Row],[TGL. PENSIUN (usia)]]&lt;&gt;"USIA SALAH"),IF(tglAcuan&lt;&gt;0,(INT(CONVERT(VLOOKUP(Table1[[#This Row],[JABATAN]],tbl_refJabatan,2,FALSE),"yr","day")-CONVERT(DATEDIF(H430,tglAcuan,"y"),"yr","day"))),(INT(CONVERT(VLOOKUP(Table1[[#This Row],[JABATAN]],tbl_refJabatan,2,FALSE),"yr","day")-CONVERT(DATEDIF(H430,NOW(),"y"),"yr","day")))),"")</f>
        <v>1095</v>
      </c>
      <c r="S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Row],[JABATAN]],tbl_refJabatan,4,FALSE),"yr","day")-CONVERT(DATEDIF(H430,tglAcuan,"y"),"yr","day"))),(NOW()+(CONVERT(VLOOKUP(Table1[[#This Row],[JABATAN]],tbl_refJabatan,4,FALSE),"yr","day")-CONVERT(DATEDIF(H430,NOW(),"y"),"yr","day")))),"Usia Salah"),"")</f>
        <v>31834.848911689813</v>
      </c>
      <c r="T430" s="167" t="str">
        <f ca="1">IF(Table1[[#This Row],[TGL. PENSIUN ( usia )]]&lt;&gt;0,TEXT(Table1[[#This Row],[TGL. PENSIUN ( usia )]],"yyyy"),"")</f>
        <v>1987</v>
      </c>
      <c r="U430" s="166">
        <f ca="1">IF(AND(Table1[[#This Row],[TGL. PENSIUN (usia)]]&lt;&gt;"",Table1[[#This Row],[TGL. PENSIUN (usia)]]&lt;&gt;"USIA SALAH"),IF(tglAcuan&lt;&gt;0,(INT(CONVERT(VLOOKUP(Table1[[#This Row],[JABATAN]],tbl_refJabatan,4,FALSE),"yr","day")-CONVERT(DATEDIF(H430,tglAcuan,"y"),"yr","day"))),(INT(CONVERT(VLOOKUP(Table1[[#This Row],[JABATAN]],tbl_refJabatan,4,FALSE),"yr","day")-CONVERT(DATEDIF(H430,NOW(),"y"),"yr","day")))),"")</f>
        <v>-13515</v>
      </c>
      <c r="V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Row],[JABATAN]],tbl_refJabatan,6,FALSE),"yr","day")-CONVERT(DATEDIF(H430,tglAcuan,"y"),"yr","day"))),(NOW()+(CONVERT(VLOOKUP(Table1[[#This Row],[JABATAN]],tbl_refJabatan,6,FALSE),"yr","day")-CONVERT(DATEDIF(H430,NOW(),"y"),"yr","day")))),"Usia Salah"),"")</f>
        <v>24529.848911689813</v>
      </c>
      <c r="W430" s="167" t="str">
        <f ca="1">IF(Table1[[#This Row],[TGL.PENSIUN (usia)]]&lt;&gt;0,TEXT(Table1[[#This Row],[TGL.PENSIUN (usia)]],"yyyy"),"")</f>
        <v>1967</v>
      </c>
      <c r="X4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Row],[JABATAN]],tbl_refJabatan,7,FALSE),"yr","day")-CONVERT(DATEDIF(M430,tglAcuan,"y"),"yr","day"))),(NOW()+(CONVERT(VLOOKUP(Table1[[#This Row],[JABATAN]],tbl_refJabatan,7,FALSE),"yr","day")-CONVERT(DATEDIF(M430,NOW(),"y"),"yr","day")))),"tgl SK salah"),"")</f>
        <v>65437.848911689813</v>
      </c>
      <c r="Y430" s="167" t="str">
        <f ca="1">IF(Table1[[#This Row],[TGL. PENSIUN (jabatan)]]&lt;&gt;0,TEXT(Table1[[#This Row],[TGL. PENSIUN (jabatan)]],"yyyy"),"")</f>
        <v>2079</v>
      </c>
      <c r="Z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Row],[JABATAN]],tbl_refJabatan,8,FALSE),"yr","day")-CONVERT(DATEDIF(H430,tglAcuan,"y"),"yr","day"))),(NOW()+(CONVERT(VLOOKUP(Table1[[#This Row],[JABATAN]],tbl_refJabatan,8,FALSE),"yr","day")-CONVERT(DATEDIF(H430,NOW(),"y"),"yr","day")))),"Usia Salah"),"")</f>
        <v>46444.848911689813</v>
      </c>
      <c r="AA430" s="167" t="str">
        <f ca="1">IF(Table1[[#This Row],[TGL.PENSIUN (usia )]]&lt;&gt;0,TEXT(Table1[[#This Row],[TGL.PENSIUN (usia )]],"yyyy"),"")</f>
        <v>2027</v>
      </c>
      <c r="AB4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Row],[JABATAN]],tbl_refJabatan,9,FALSE),"yr","day")-CONVERT(DATEDIF(M430,tglAcuan,"y"),"yr","day"))),(NOW()+(CONVERT(VLOOKUP(Table1[[#This Row],[JABATAN]],tbl_refJabatan,9,FALSE),"yr","day")-CONVERT(DATEDIF(M430,NOW(),"y"),"yr","day")))),"tgl SK salah"),"")</f>
        <v>49001.598911689813</v>
      </c>
      <c r="AC430" s="167" t="str">
        <f ca="1">IF(Table1[[#This Row],[TGL. PENSIUN (jabatan )]]&lt;&gt;0,TEXT(Table1[[#This Row],[TGL. PENSIUN (jabatan )]],"yyyy"),"")</f>
        <v>2034</v>
      </c>
      <c r="AD4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1" spans="1:30" s="53" customFormat="1" ht="21.75" customHeight="1" x14ac:dyDescent="0.2">
      <c r="A431" s="43">
        <f t="shared" si="14"/>
        <v>426</v>
      </c>
      <c r="B431" s="44" t="s">
        <v>484</v>
      </c>
      <c r="C431" s="44" t="s">
        <v>827</v>
      </c>
      <c r="D431" s="45" t="s">
        <v>63</v>
      </c>
      <c r="E431" s="286" t="s">
        <v>854</v>
      </c>
      <c r="F431" s="43" t="s">
        <v>41</v>
      </c>
      <c r="G431" s="46" t="s">
        <v>42</v>
      </c>
      <c r="H431" s="134">
        <v>24947</v>
      </c>
      <c r="I431" s="45"/>
      <c r="J431" s="76"/>
      <c r="K431" s="74" t="s">
        <v>43</v>
      </c>
      <c r="L431" s="135" t="s">
        <v>855</v>
      </c>
      <c r="M431" s="77">
        <v>43416</v>
      </c>
      <c r="N431" s="52" t="str">
        <f t="shared" ca="1" si="13"/>
        <v>55 Tahun 10 Bulan 8 hari</v>
      </c>
      <c r="O4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Row],[JABATAN]],tbl_refJabatan,2,FALSE),"yr","day")-CONVERT(DATEDIF(H431,tglAcuan,"y"),"yr","day"))),(NOW()+(CONVERT(VLOOKUP(Table1[[#This Row],[JABATAN]],tbl_refJabatan,2,FALSE),"yr","day")-CONVERT(DATEDIF(H431,NOW(),"y"),"yr","day")))),"Usia Salah"),"")</f>
        <v>47175.348911689813</v>
      </c>
      <c r="Q431" s="167" t="str">
        <f ca="1">IF(Table1[[#This Row],[TGL. PENSIUN (usia)]]&lt;&gt;0,TEXT(Table1[[#This Row],[TGL. PENSIUN (usia)]],"yyyy"),"")</f>
        <v>2029</v>
      </c>
      <c r="R431" s="166">
        <f ca="1">IF(AND(Table1[[#This Row],[TGL. PENSIUN (usia)]]&lt;&gt;"",Table1[[#This Row],[TGL. PENSIUN (usia)]]&lt;&gt;"USIA SALAH"),IF(tglAcuan&lt;&gt;0,(INT(CONVERT(VLOOKUP(Table1[[#This Row],[JABATAN]],tbl_refJabatan,2,FALSE),"yr","day")-CONVERT(DATEDIF(H431,tglAcuan,"y"),"yr","day"))),(INT(CONVERT(VLOOKUP(Table1[[#This Row],[JABATAN]],tbl_refJabatan,2,FALSE),"yr","day")-CONVERT(DATEDIF(H431,NOW(),"y"),"yr","day")))),"")</f>
        <v>1826</v>
      </c>
      <c r="S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Row],[JABATAN]],tbl_refJabatan,4,FALSE),"yr","day")-CONVERT(DATEDIF(H431,tglAcuan,"y"),"yr","day"))),(NOW()+(CONVERT(VLOOKUP(Table1[[#This Row],[JABATAN]],tbl_refJabatan,4,FALSE),"yr","day")-CONVERT(DATEDIF(H431,NOW(),"y"),"yr","day")))),"Usia Salah"),"")</f>
        <v>32565.348911689813</v>
      </c>
      <c r="T431" s="167" t="str">
        <f ca="1">IF(Table1[[#This Row],[TGL. PENSIUN ( usia )]]&lt;&gt;0,TEXT(Table1[[#This Row],[TGL. PENSIUN ( usia )]],"yyyy"),"")</f>
        <v>1989</v>
      </c>
      <c r="U431" s="166">
        <f ca="1">IF(AND(Table1[[#This Row],[TGL. PENSIUN (usia)]]&lt;&gt;"",Table1[[#This Row],[TGL. PENSIUN (usia)]]&lt;&gt;"USIA SALAH"),IF(tglAcuan&lt;&gt;0,(INT(CONVERT(VLOOKUP(Table1[[#This Row],[JABATAN]],tbl_refJabatan,4,FALSE),"yr","day")-CONVERT(DATEDIF(H431,tglAcuan,"y"),"yr","day"))),(INT(CONVERT(VLOOKUP(Table1[[#This Row],[JABATAN]],tbl_refJabatan,4,FALSE),"yr","day")-CONVERT(DATEDIF(H431,NOW(),"y"),"yr","day")))),"")</f>
        <v>-12784</v>
      </c>
      <c r="V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Row],[JABATAN]],tbl_refJabatan,6,FALSE),"yr","day")-CONVERT(DATEDIF(H431,tglAcuan,"y"),"yr","day"))),(NOW()+(CONVERT(VLOOKUP(Table1[[#This Row],[JABATAN]],tbl_refJabatan,6,FALSE),"yr","day")-CONVERT(DATEDIF(H431,NOW(),"y"),"yr","day")))),"Usia Salah"),"")</f>
        <v>25260.348911689813</v>
      </c>
      <c r="W431" s="167" t="str">
        <f ca="1">IF(Table1[[#This Row],[TGL.PENSIUN (usia)]]&lt;&gt;0,TEXT(Table1[[#This Row],[TGL.PENSIUN (usia)]],"yyyy"),"")</f>
        <v>1969</v>
      </c>
      <c r="X4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Row],[JABATAN]],tbl_refJabatan,7,FALSE),"yr","day")-CONVERT(DATEDIF(M431,tglAcuan,"y"),"yr","day"))),(NOW()+(CONVERT(VLOOKUP(Table1[[#This Row],[JABATAN]],tbl_refJabatan,7,FALSE),"yr","day")-CONVERT(DATEDIF(M431,NOW(),"y"),"yr","day")))),"tgl SK salah"),"")</f>
        <v>65437.848911689813</v>
      </c>
      <c r="Y431" s="167" t="str">
        <f ca="1">IF(Table1[[#This Row],[TGL. PENSIUN (jabatan)]]&lt;&gt;0,TEXT(Table1[[#This Row],[TGL. PENSIUN (jabatan)]],"yyyy"),"")</f>
        <v>2079</v>
      </c>
      <c r="Z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Row],[JABATAN]],tbl_refJabatan,8,FALSE),"yr","day")-CONVERT(DATEDIF(H431,tglAcuan,"y"),"yr","day"))),(NOW()+(CONVERT(VLOOKUP(Table1[[#This Row],[JABATAN]],tbl_refJabatan,8,FALSE),"yr","day")-CONVERT(DATEDIF(H431,NOW(),"y"),"yr","day")))),"Usia Salah"),"")</f>
        <v>47175.348911689813</v>
      </c>
      <c r="AA431" s="167" t="str">
        <f ca="1">IF(Table1[[#This Row],[TGL.PENSIUN (usia )]]&lt;&gt;0,TEXT(Table1[[#This Row],[TGL.PENSIUN (usia )]],"yyyy"),"")</f>
        <v>2029</v>
      </c>
      <c r="AB4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Row],[JABATAN]],tbl_refJabatan,9,FALSE),"yr","day")-CONVERT(DATEDIF(M431,tglAcuan,"y"),"yr","day"))),(NOW()+(CONVERT(VLOOKUP(Table1[[#This Row],[JABATAN]],tbl_refJabatan,9,FALSE),"yr","day")-CONVERT(DATEDIF(M431,NOW(),"y"),"yr","day")))),"tgl SK salah"),"")</f>
        <v>49001.598911689813</v>
      </c>
      <c r="AC431" s="167" t="str">
        <f ca="1">IF(Table1[[#This Row],[TGL. PENSIUN (jabatan )]]&lt;&gt;0,TEXT(Table1[[#This Row],[TGL. PENSIUN (jabatan )]],"yyyy"),"")</f>
        <v>2034</v>
      </c>
      <c r="AD4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2" spans="1:30" s="53" customFormat="1" ht="21.75" customHeight="1" x14ac:dyDescent="0.2">
      <c r="A432" s="43">
        <f t="shared" si="14"/>
        <v>427</v>
      </c>
      <c r="B432" s="44" t="s">
        <v>484</v>
      </c>
      <c r="C432" s="44" t="s">
        <v>827</v>
      </c>
      <c r="D432" s="45" t="s">
        <v>63</v>
      </c>
      <c r="E432" s="286" t="s">
        <v>856</v>
      </c>
      <c r="F432" s="43" t="s">
        <v>41</v>
      </c>
      <c r="G432" s="46" t="s">
        <v>42</v>
      </c>
      <c r="H432" s="134">
        <v>28672</v>
      </c>
      <c r="I432" s="45"/>
      <c r="J432" s="76"/>
      <c r="K432" s="74" t="s">
        <v>43</v>
      </c>
      <c r="L432" s="135" t="s">
        <v>857</v>
      </c>
      <c r="M432" s="77">
        <v>43416</v>
      </c>
      <c r="N432" s="52" t="str">
        <f t="shared" ref="N432:N451" ca="1" si="15">IFERROR(IF(H432&lt;&gt;0,IF(tglAcuan&lt;&gt;0,DATEDIF(H432,tglAcuan,"y")&amp;" Tahun "&amp;DATEDIF(H432,tglAcuan,"ym")&amp;" Bulan "&amp;DATEDIF(H432,tglAcuan,"md")&amp;" hari",DATEDIF(H432,NOW(),"y")&amp;" Tahun "&amp;DATEDIF(H432,NOW(),"ym")&amp;" Bulan "&amp;DATEDIF(H432,NOW(),"md")&amp;" hari"),"tgl lahir salah/ null"),"tgl lahir salah")</f>
        <v>45 Tahun 7 Bulan 26 hari</v>
      </c>
      <c r="O4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Row],[JABATAN]],tbl_refJabatan,2,FALSE),"yr","day")-CONVERT(DATEDIF(H432,tglAcuan,"y"),"yr","day"))),(NOW()+(CONVERT(VLOOKUP(Table1[[#This Row],[JABATAN]],tbl_refJabatan,2,FALSE),"yr","day")-CONVERT(DATEDIF(H432,NOW(),"y"),"yr","day")))),"Usia Salah"),"")</f>
        <v>50827.848911689813</v>
      </c>
      <c r="Q432" s="167" t="str">
        <f ca="1">IF(Table1[[#This Row],[TGL. PENSIUN (usia)]]&lt;&gt;0,TEXT(Table1[[#This Row],[TGL. PENSIUN (usia)]],"yyyy"),"")</f>
        <v>2039</v>
      </c>
      <c r="R432" s="166">
        <f ca="1">IF(AND(Table1[[#This Row],[TGL. PENSIUN (usia)]]&lt;&gt;"",Table1[[#This Row],[TGL. PENSIUN (usia)]]&lt;&gt;"USIA SALAH"),IF(tglAcuan&lt;&gt;0,(INT(CONVERT(VLOOKUP(Table1[[#This Row],[JABATAN]],tbl_refJabatan,2,FALSE),"yr","day")-CONVERT(DATEDIF(H432,tglAcuan,"y"),"yr","day"))),(INT(CONVERT(VLOOKUP(Table1[[#This Row],[JABATAN]],tbl_refJabatan,2,FALSE),"yr","day")-CONVERT(DATEDIF(H432,NOW(),"y"),"yr","day")))),"")</f>
        <v>5478</v>
      </c>
      <c r="S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Row],[JABATAN]],tbl_refJabatan,4,FALSE),"yr","day")-CONVERT(DATEDIF(H432,tglAcuan,"y"),"yr","day"))),(NOW()+(CONVERT(VLOOKUP(Table1[[#This Row],[JABATAN]],tbl_refJabatan,4,FALSE),"yr","day")-CONVERT(DATEDIF(H432,NOW(),"y"),"yr","day")))),"Usia Salah"),"")</f>
        <v>36217.848911689813</v>
      </c>
      <c r="T432" s="167" t="str">
        <f ca="1">IF(Table1[[#This Row],[TGL. PENSIUN ( usia )]]&lt;&gt;0,TEXT(Table1[[#This Row],[TGL. PENSIUN ( usia )]],"yyyy"),"")</f>
        <v>1999</v>
      </c>
      <c r="U432" s="166">
        <f ca="1">IF(AND(Table1[[#This Row],[TGL. PENSIUN (usia)]]&lt;&gt;"",Table1[[#This Row],[TGL. PENSIUN (usia)]]&lt;&gt;"USIA SALAH"),IF(tglAcuan&lt;&gt;0,(INT(CONVERT(VLOOKUP(Table1[[#This Row],[JABATAN]],tbl_refJabatan,4,FALSE),"yr","day")-CONVERT(DATEDIF(H432,tglAcuan,"y"),"yr","day"))),(INT(CONVERT(VLOOKUP(Table1[[#This Row],[JABATAN]],tbl_refJabatan,4,FALSE),"yr","day")-CONVERT(DATEDIF(H432,NOW(),"y"),"yr","day")))),"")</f>
        <v>-9132</v>
      </c>
      <c r="V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Row],[JABATAN]],tbl_refJabatan,6,FALSE),"yr","day")-CONVERT(DATEDIF(H432,tglAcuan,"y"),"yr","day"))),(NOW()+(CONVERT(VLOOKUP(Table1[[#This Row],[JABATAN]],tbl_refJabatan,6,FALSE),"yr","day")-CONVERT(DATEDIF(H432,NOW(),"y"),"yr","day")))),"Usia Salah"),"")</f>
        <v>28912.848911689813</v>
      </c>
      <c r="W432" s="167" t="str">
        <f ca="1">IF(Table1[[#This Row],[TGL.PENSIUN (usia)]]&lt;&gt;0,TEXT(Table1[[#This Row],[TGL.PENSIUN (usia)]],"yyyy"),"")</f>
        <v>1979</v>
      </c>
      <c r="X4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Row],[JABATAN]],tbl_refJabatan,7,FALSE),"yr","day")-CONVERT(DATEDIF(M432,tglAcuan,"y"),"yr","day"))),(NOW()+(CONVERT(VLOOKUP(Table1[[#This Row],[JABATAN]],tbl_refJabatan,7,FALSE),"yr","day")-CONVERT(DATEDIF(M432,NOW(),"y"),"yr","day")))),"tgl SK salah"),"")</f>
        <v>65437.848911689813</v>
      </c>
      <c r="Y432" s="167" t="str">
        <f ca="1">IF(Table1[[#This Row],[TGL. PENSIUN (jabatan)]]&lt;&gt;0,TEXT(Table1[[#This Row],[TGL. PENSIUN (jabatan)]],"yyyy"),"")</f>
        <v>2079</v>
      </c>
      <c r="Z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Row],[JABATAN]],tbl_refJabatan,8,FALSE),"yr","day")-CONVERT(DATEDIF(H432,tglAcuan,"y"),"yr","day"))),(NOW()+(CONVERT(VLOOKUP(Table1[[#This Row],[JABATAN]],tbl_refJabatan,8,FALSE),"yr","day")-CONVERT(DATEDIF(H432,NOW(),"y"),"yr","day")))),"Usia Salah"),"")</f>
        <v>50827.848911689813</v>
      </c>
      <c r="AA432" s="167" t="str">
        <f ca="1">IF(Table1[[#This Row],[TGL.PENSIUN (usia )]]&lt;&gt;0,TEXT(Table1[[#This Row],[TGL.PENSIUN (usia )]],"yyyy"),"")</f>
        <v>2039</v>
      </c>
      <c r="AB4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Row],[JABATAN]],tbl_refJabatan,9,FALSE),"yr","day")-CONVERT(DATEDIF(M432,tglAcuan,"y"),"yr","day"))),(NOW()+(CONVERT(VLOOKUP(Table1[[#This Row],[JABATAN]],tbl_refJabatan,9,FALSE),"yr","day")-CONVERT(DATEDIF(M432,NOW(),"y"),"yr","day")))),"tgl SK salah"),"")</f>
        <v>49001.598911689813</v>
      </c>
      <c r="AC432" s="167" t="str">
        <f ca="1">IF(Table1[[#This Row],[TGL. PENSIUN (jabatan )]]&lt;&gt;0,TEXT(Table1[[#This Row],[TGL. PENSIUN (jabatan )]],"yyyy"),"")</f>
        <v>2034</v>
      </c>
      <c r="AD4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3" spans="1:30" s="53" customFormat="1" ht="21.75" customHeight="1" x14ac:dyDescent="0.2">
      <c r="A433" s="43">
        <f t="shared" si="14"/>
        <v>428</v>
      </c>
      <c r="B433" s="44" t="s">
        <v>484</v>
      </c>
      <c r="C433" s="44" t="s">
        <v>827</v>
      </c>
      <c r="D433" s="45" t="s">
        <v>63</v>
      </c>
      <c r="E433" s="286" t="s">
        <v>858</v>
      </c>
      <c r="F433" s="43" t="s">
        <v>41</v>
      </c>
      <c r="G433" s="46" t="s">
        <v>42</v>
      </c>
      <c r="H433" s="134">
        <v>25670</v>
      </c>
      <c r="I433" s="45"/>
      <c r="J433" s="76"/>
      <c r="K433" s="74" t="s">
        <v>43</v>
      </c>
      <c r="L433" s="135" t="s">
        <v>859</v>
      </c>
      <c r="M433" s="77">
        <v>43416</v>
      </c>
      <c r="N433" s="52" t="str">
        <f t="shared" ca="1" si="15"/>
        <v>53 Tahun 10 Bulan 15 hari</v>
      </c>
      <c r="O4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Row],[JABATAN]],tbl_refJabatan,2,FALSE),"yr","day")-CONVERT(DATEDIF(H433,tglAcuan,"y"),"yr","day"))),(NOW()+(CONVERT(VLOOKUP(Table1[[#This Row],[JABATAN]],tbl_refJabatan,2,FALSE),"yr","day")-CONVERT(DATEDIF(H433,NOW(),"y"),"yr","day")))),"Usia Salah"),"")</f>
        <v>47905.848911689813</v>
      </c>
      <c r="Q433" s="167" t="str">
        <f ca="1">IF(Table1[[#This Row],[TGL. PENSIUN (usia)]]&lt;&gt;0,TEXT(Table1[[#This Row],[TGL. PENSIUN (usia)]],"yyyy"),"")</f>
        <v>2031</v>
      </c>
      <c r="R433" s="166">
        <f ca="1">IF(AND(Table1[[#This Row],[TGL. PENSIUN (usia)]]&lt;&gt;"",Table1[[#This Row],[TGL. PENSIUN (usia)]]&lt;&gt;"USIA SALAH"),IF(tglAcuan&lt;&gt;0,(INT(CONVERT(VLOOKUP(Table1[[#This Row],[JABATAN]],tbl_refJabatan,2,FALSE),"yr","day")-CONVERT(DATEDIF(H433,tglAcuan,"y"),"yr","day"))),(INT(CONVERT(VLOOKUP(Table1[[#This Row],[JABATAN]],tbl_refJabatan,2,FALSE),"yr","day")-CONVERT(DATEDIF(H433,NOW(),"y"),"yr","day")))),"")</f>
        <v>2556</v>
      </c>
      <c r="S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Row],[JABATAN]],tbl_refJabatan,4,FALSE),"yr","day")-CONVERT(DATEDIF(H433,tglAcuan,"y"),"yr","day"))),(NOW()+(CONVERT(VLOOKUP(Table1[[#This Row],[JABATAN]],tbl_refJabatan,4,FALSE),"yr","day")-CONVERT(DATEDIF(H433,NOW(),"y"),"yr","day")))),"Usia Salah"),"")</f>
        <v>33295.848911689813</v>
      </c>
      <c r="T433" s="167" t="str">
        <f ca="1">IF(Table1[[#This Row],[TGL. PENSIUN ( usia )]]&lt;&gt;0,TEXT(Table1[[#This Row],[TGL. PENSIUN ( usia )]],"yyyy"),"")</f>
        <v>1991</v>
      </c>
      <c r="U433" s="166">
        <f ca="1">IF(AND(Table1[[#This Row],[TGL. PENSIUN (usia)]]&lt;&gt;"",Table1[[#This Row],[TGL. PENSIUN (usia)]]&lt;&gt;"USIA SALAH"),IF(tglAcuan&lt;&gt;0,(INT(CONVERT(VLOOKUP(Table1[[#This Row],[JABATAN]],tbl_refJabatan,4,FALSE),"yr","day")-CONVERT(DATEDIF(H433,tglAcuan,"y"),"yr","day"))),(INT(CONVERT(VLOOKUP(Table1[[#This Row],[JABATAN]],tbl_refJabatan,4,FALSE),"yr","day")-CONVERT(DATEDIF(H433,NOW(),"y"),"yr","day")))),"")</f>
        <v>-12054</v>
      </c>
      <c r="V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Row],[JABATAN]],tbl_refJabatan,6,FALSE),"yr","day")-CONVERT(DATEDIF(H433,tglAcuan,"y"),"yr","day"))),(NOW()+(CONVERT(VLOOKUP(Table1[[#This Row],[JABATAN]],tbl_refJabatan,6,FALSE),"yr","day")-CONVERT(DATEDIF(H433,NOW(),"y"),"yr","day")))),"Usia Salah"),"")</f>
        <v>25990.848911689813</v>
      </c>
      <c r="W433" s="167" t="str">
        <f ca="1">IF(Table1[[#This Row],[TGL.PENSIUN (usia)]]&lt;&gt;0,TEXT(Table1[[#This Row],[TGL.PENSIUN (usia)]],"yyyy"),"")</f>
        <v>1971</v>
      </c>
      <c r="X4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Row],[JABATAN]],tbl_refJabatan,7,FALSE),"yr","day")-CONVERT(DATEDIF(M433,tglAcuan,"y"),"yr","day"))),(NOW()+(CONVERT(VLOOKUP(Table1[[#This Row],[JABATAN]],tbl_refJabatan,7,FALSE),"yr","day")-CONVERT(DATEDIF(M433,NOW(),"y"),"yr","day")))),"tgl SK salah"),"")</f>
        <v>65437.848911689813</v>
      </c>
      <c r="Y433" s="167" t="str">
        <f ca="1">IF(Table1[[#This Row],[TGL. PENSIUN (jabatan)]]&lt;&gt;0,TEXT(Table1[[#This Row],[TGL. PENSIUN (jabatan)]],"yyyy"),"")</f>
        <v>2079</v>
      </c>
      <c r="Z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Row],[JABATAN]],tbl_refJabatan,8,FALSE),"yr","day")-CONVERT(DATEDIF(H433,tglAcuan,"y"),"yr","day"))),(NOW()+(CONVERT(VLOOKUP(Table1[[#This Row],[JABATAN]],tbl_refJabatan,8,FALSE),"yr","day")-CONVERT(DATEDIF(H433,NOW(),"y"),"yr","day")))),"Usia Salah"),"")</f>
        <v>47905.848911689813</v>
      </c>
      <c r="AA433" s="167" t="str">
        <f ca="1">IF(Table1[[#This Row],[TGL.PENSIUN (usia )]]&lt;&gt;0,TEXT(Table1[[#This Row],[TGL.PENSIUN (usia )]],"yyyy"),"")</f>
        <v>2031</v>
      </c>
      <c r="AB4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Row],[JABATAN]],tbl_refJabatan,9,FALSE),"yr","day")-CONVERT(DATEDIF(M433,tglAcuan,"y"),"yr","day"))),(NOW()+(CONVERT(VLOOKUP(Table1[[#This Row],[JABATAN]],tbl_refJabatan,9,FALSE),"yr","day")-CONVERT(DATEDIF(M433,NOW(),"y"),"yr","day")))),"tgl SK salah"),"")</f>
        <v>49001.598911689813</v>
      </c>
      <c r="AC433" s="167" t="str">
        <f ca="1">IF(Table1[[#This Row],[TGL. PENSIUN (jabatan )]]&lt;&gt;0,TEXT(Table1[[#This Row],[TGL. PENSIUN (jabatan )]],"yyyy"),"")</f>
        <v>2034</v>
      </c>
      <c r="AD4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4" spans="1:30" s="53" customFormat="1" ht="21.75" customHeight="1" x14ac:dyDescent="0.2">
      <c r="A434" s="43">
        <f t="shared" si="14"/>
        <v>429</v>
      </c>
      <c r="B434" s="44" t="s">
        <v>484</v>
      </c>
      <c r="C434" s="44" t="s">
        <v>827</v>
      </c>
      <c r="D434" s="45" t="s">
        <v>63</v>
      </c>
      <c r="E434" s="286" t="s">
        <v>860</v>
      </c>
      <c r="F434" s="43" t="s">
        <v>41</v>
      </c>
      <c r="G434" s="46" t="s">
        <v>42</v>
      </c>
      <c r="H434" s="134">
        <v>32987</v>
      </c>
      <c r="I434" s="45"/>
      <c r="J434" s="76"/>
      <c r="K434" s="74" t="s">
        <v>43</v>
      </c>
      <c r="L434" s="135" t="s">
        <v>861</v>
      </c>
      <c r="M434" s="77">
        <v>43416</v>
      </c>
      <c r="N434" s="52" t="str">
        <f t="shared" ca="1" si="15"/>
        <v>33 Tahun 10 Bulan 3 hari</v>
      </c>
      <c r="O4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Row],[JABATAN]],tbl_refJabatan,2,FALSE),"yr","day")-CONVERT(DATEDIF(H434,tglAcuan,"y"),"yr","day"))),(NOW()+(CONVERT(VLOOKUP(Table1[[#This Row],[JABATAN]],tbl_refJabatan,2,FALSE),"yr","day")-CONVERT(DATEDIF(H434,NOW(),"y"),"yr","day")))),"Usia Salah"),"")</f>
        <v>55210.848911689813</v>
      </c>
      <c r="Q434" s="167" t="str">
        <f ca="1">IF(Table1[[#This Row],[TGL. PENSIUN (usia)]]&lt;&gt;0,TEXT(Table1[[#This Row],[TGL. PENSIUN (usia)]],"yyyy"),"")</f>
        <v>2051</v>
      </c>
      <c r="R434" s="166">
        <f ca="1">IF(AND(Table1[[#This Row],[TGL. PENSIUN (usia)]]&lt;&gt;"",Table1[[#This Row],[TGL. PENSIUN (usia)]]&lt;&gt;"USIA SALAH"),IF(tglAcuan&lt;&gt;0,(INT(CONVERT(VLOOKUP(Table1[[#This Row],[JABATAN]],tbl_refJabatan,2,FALSE),"yr","day")-CONVERT(DATEDIF(H434,tglAcuan,"y"),"yr","day"))),(INT(CONVERT(VLOOKUP(Table1[[#This Row],[JABATAN]],tbl_refJabatan,2,FALSE),"yr","day")-CONVERT(DATEDIF(H434,NOW(),"y"),"yr","day")))),"")</f>
        <v>9861</v>
      </c>
      <c r="S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Row],[JABATAN]],tbl_refJabatan,4,FALSE),"yr","day")-CONVERT(DATEDIF(H434,tglAcuan,"y"),"yr","day"))),(NOW()+(CONVERT(VLOOKUP(Table1[[#This Row],[JABATAN]],tbl_refJabatan,4,FALSE),"yr","day")-CONVERT(DATEDIF(H434,NOW(),"y"),"yr","day")))),"Usia Salah"),"")</f>
        <v>40600.848911689813</v>
      </c>
      <c r="T434" s="167" t="str">
        <f ca="1">IF(Table1[[#This Row],[TGL. PENSIUN ( usia )]]&lt;&gt;0,TEXT(Table1[[#This Row],[TGL. PENSIUN ( usia )]],"yyyy"),"")</f>
        <v>2011</v>
      </c>
      <c r="U434" s="166">
        <f ca="1">IF(AND(Table1[[#This Row],[TGL. PENSIUN (usia)]]&lt;&gt;"",Table1[[#This Row],[TGL. PENSIUN (usia)]]&lt;&gt;"USIA SALAH"),IF(tglAcuan&lt;&gt;0,(INT(CONVERT(VLOOKUP(Table1[[#This Row],[JABATAN]],tbl_refJabatan,4,FALSE),"yr","day")-CONVERT(DATEDIF(H434,tglAcuan,"y"),"yr","day"))),(INT(CONVERT(VLOOKUP(Table1[[#This Row],[JABATAN]],tbl_refJabatan,4,FALSE),"yr","day")-CONVERT(DATEDIF(H434,NOW(),"y"),"yr","day")))),"")</f>
        <v>-4749</v>
      </c>
      <c r="V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Row],[JABATAN]],tbl_refJabatan,6,FALSE),"yr","day")-CONVERT(DATEDIF(H434,tglAcuan,"y"),"yr","day"))),(NOW()+(CONVERT(VLOOKUP(Table1[[#This Row],[JABATAN]],tbl_refJabatan,6,FALSE),"yr","day")-CONVERT(DATEDIF(H434,NOW(),"y"),"yr","day")))),"Usia Salah"),"")</f>
        <v>33295.848911689813</v>
      </c>
      <c r="W434" s="167" t="str">
        <f ca="1">IF(Table1[[#This Row],[TGL.PENSIUN (usia)]]&lt;&gt;0,TEXT(Table1[[#This Row],[TGL.PENSIUN (usia)]],"yyyy"),"")</f>
        <v>1991</v>
      </c>
      <c r="X4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Row],[JABATAN]],tbl_refJabatan,7,FALSE),"yr","day")-CONVERT(DATEDIF(M434,tglAcuan,"y"),"yr","day"))),(NOW()+(CONVERT(VLOOKUP(Table1[[#This Row],[JABATAN]],tbl_refJabatan,7,FALSE),"yr","day")-CONVERT(DATEDIF(M434,NOW(),"y"),"yr","day")))),"tgl SK salah"),"")</f>
        <v>65437.848911689813</v>
      </c>
      <c r="Y434" s="167" t="str">
        <f ca="1">IF(Table1[[#This Row],[TGL. PENSIUN (jabatan)]]&lt;&gt;0,TEXT(Table1[[#This Row],[TGL. PENSIUN (jabatan)]],"yyyy"),"")</f>
        <v>2079</v>
      </c>
      <c r="Z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Row],[JABATAN]],tbl_refJabatan,8,FALSE),"yr","day")-CONVERT(DATEDIF(H434,tglAcuan,"y"),"yr","day"))),(NOW()+(CONVERT(VLOOKUP(Table1[[#This Row],[JABATAN]],tbl_refJabatan,8,FALSE),"yr","day")-CONVERT(DATEDIF(H434,NOW(),"y"),"yr","day")))),"Usia Salah"),"")</f>
        <v>55210.848911689813</v>
      </c>
      <c r="AA434" s="167" t="str">
        <f ca="1">IF(Table1[[#This Row],[TGL.PENSIUN (usia )]]&lt;&gt;0,TEXT(Table1[[#This Row],[TGL.PENSIUN (usia )]],"yyyy"),"")</f>
        <v>2051</v>
      </c>
      <c r="AB4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Row],[JABATAN]],tbl_refJabatan,9,FALSE),"yr","day")-CONVERT(DATEDIF(M434,tglAcuan,"y"),"yr","day"))),(NOW()+(CONVERT(VLOOKUP(Table1[[#This Row],[JABATAN]],tbl_refJabatan,9,FALSE),"yr","day")-CONVERT(DATEDIF(M434,NOW(),"y"),"yr","day")))),"tgl SK salah"),"")</f>
        <v>49001.598911689813</v>
      </c>
      <c r="AC434" s="167" t="str">
        <f ca="1">IF(Table1[[#This Row],[TGL. PENSIUN (jabatan )]]&lt;&gt;0,TEXT(Table1[[#This Row],[TGL. PENSIUN (jabatan )]],"yyyy"),"")</f>
        <v>2034</v>
      </c>
      <c r="AD4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5" spans="1:30" s="53" customFormat="1" ht="21.75" customHeight="1" x14ac:dyDescent="0.25">
      <c r="A435" s="43">
        <f t="shared" si="14"/>
        <v>430</v>
      </c>
      <c r="B435" s="44" t="s">
        <v>484</v>
      </c>
      <c r="C435" s="44" t="s">
        <v>827</v>
      </c>
      <c r="D435" s="45" t="s">
        <v>63</v>
      </c>
      <c r="E435" s="99" t="s">
        <v>862</v>
      </c>
      <c r="F435" s="43" t="s">
        <v>41</v>
      </c>
      <c r="G435" s="46" t="s">
        <v>42</v>
      </c>
      <c r="H435" s="47">
        <v>35299</v>
      </c>
      <c r="I435" s="45"/>
      <c r="J435" s="76"/>
      <c r="K435" s="74" t="s">
        <v>56</v>
      </c>
      <c r="L435" s="126" t="s">
        <v>863</v>
      </c>
      <c r="M435" s="127">
        <v>44917</v>
      </c>
      <c r="N435" s="52" t="str">
        <f t="shared" ca="1" si="15"/>
        <v>27 Tahun 6 Bulan 5 hari</v>
      </c>
      <c r="O4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5 Hari </v>
      </c>
      <c r="P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Row],[JABATAN]],tbl_refJabatan,2,FALSE),"yr","day")-CONVERT(DATEDIF(H435,tglAcuan,"y"),"yr","day"))),(NOW()+(CONVERT(VLOOKUP(Table1[[#This Row],[JABATAN]],tbl_refJabatan,2,FALSE),"yr","day")-CONVERT(DATEDIF(H435,NOW(),"y"),"yr","day")))),"Usia Salah"),"")</f>
        <v>57402.348911689813</v>
      </c>
      <c r="Q435" s="167" t="str">
        <f ca="1">IF(Table1[[#This Row],[TGL. PENSIUN (usia)]]&lt;&gt;0,TEXT(Table1[[#This Row],[TGL. PENSIUN (usia)]],"yyyy"),"")</f>
        <v>2057</v>
      </c>
      <c r="R435" s="166">
        <f ca="1">IF(AND(Table1[[#This Row],[TGL. PENSIUN (usia)]]&lt;&gt;"",Table1[[#This Row],[TGL. PENSIUN (usia)]]&lt;&gt;"USIA SALAH"),IF(tglAcuan&lt;&gt;0,(INT(CONVERT(VLOOKUP(Table1[[#This Row],[JABATAN]],tbl_refJabatan,2,FALSE),"yr","day")-CONVERT(DATEDIF(H435,tglAcuan,"y"),"yr","day"))),(INT(CONVERT(VLOOKUP(Table1[[#This Row],[JABATAN]],tbl_refJabatan,2,FALSE),"yr","day")-CONVERT(DATEDIF(H435,NOW(),"y"),"yr","day")))),"")</f>
        <v>12053</v>
      </c>
      <c r="S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Row],[JABATAN]],tbl_refJabatan,4,FALSE),"yr","day")-CONVERT(DATEDIF(H435,tglAcuan,"y"),"yr","day"))),(NOW()+(CONVERT(VLOOKUP(Table1[[#This Row],[JABATAN]],tbl_refJabatan,4,FALSE),"yr","day")-CONVERT(DATEDIF(H435,NOW(),"y"),"yr","day")))),"Usia Salah"),"")</f>
        <v>42792.348911689813</v>
      </c>
      <c r="T435" s="167" t="str">
        <f ca="1">IF(Table1[[#This Row],[TGL. PENSIUN ( usia )]]&lt;&gt;0,TEXT(Table1[[#This Row],[TGL. PENSIUN ( usia )]],"yyyy"),"")</f>
        <v>2017</v>
      </c>
      <c r="U435" s="166">
        <f ca="1">IF(AND(Table1[[#This Row],[TGL. PENSIUN (usia)]]&lt;&gt;"",Table1[[#This Row],[TGL. PENSIUN (usia)]]&lt;&gt;"USIA SALAH"),IF(tglAcuan&lt;&gt;0,(INT(CONVERT(VLOOKUP(Table1[[#This Row],[JABATAN]],tbl_refJabatan,4,FALSE),"yr","day")-CONVERT(DATEDIF(H435,tglAcuan,"y"),"yr","day"))),(INT(CONVERT(VLOOKUP(Table1[[#This Row],[JABATAN]],tbl_refJabatan,4,FALSE),"yr","day")-CONVERT(DATEDIF(H435,NOW(),"y"),"yr","day")))),"")</f>
        <v>-2557</v>
      </c>
      <c r="V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Row],[JABATAN]],tbl_refJabatan,6,FALSE),"yr","day")-CONVERT(DATEDIF(H435,tglAcuan,"y"),"yr","day"))),(NOW()+(CONVERT(VLOOKUP(Table1[[#This Row],[JABATAN]],tbl_refJabatan,6,FALSE),"yr","day")-CONVERT(DATEDIF(H435,NOW(),"y"),"yr","day")))),"Usia Salah"),"")</f>
        <v>35487.348911689813</v>
      </c>
      <c r="W435" s="167" t="str">
        <f ca="1">IF(Table1[[#This Row],[TGL.PENSIUN (usia)]]&lt;&gt;0,TEXT(Table1[[#This Row],[TGL.PENSIUN (usia)]],"yyyy"),"")</f>
        <v>1997</v>
      </c>
      <c r="X4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Row],[JABATAN]],tbl_refJabatan,7,FALSE),"yr","day")-CONVERT(DATEDIF(M435,tglAcuan,"y"),"yr","day"))),(NOW()+(CONVERT(VLOOKUP(Table1[[#This Row],[JABATAN]],tbl_refJabatan,7,FALSE),"yr","day")-CONVERT(DATEDIF(M435,NOW(),"y"),"yr","day")))),"tgl SK salah"),"")</f>
        <v>66898.848911689813</v>
      </c>
      <c r="Y435" s="167" t="str">
        <f ca="1">IF(Table1[[#This Row],[TGL. PENSIUN (jabatan)]]&lt;&gt;0,TEXT(Table1[[#This Row],[TGL. PENSIUN (jabatan)]],"yyyy"),"")</f>
        <v>2083</v>
      </c>
      <c r="Z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Row],[JABATAN]],tbl_refJabatan,8,FALSE),"yr","day")-CONVERT(DATEDIF(H435,tglAcuan,"y"),"yr","day"))),(NOW()+(CONVERT(VLOOKUP(Table1[[#This Row],[JABATAN]],tbl_refJabatan,8,FALSE),"yr","day")-CONVERT(DATEDIF(H435,NOW(),"y"),"yr","day")))),"Usia Salah"),"")</f>
        <v>57402.348911689813</v>
      </c>
      <c r="AA435" s="167" t="str">
        <f ca="1">IF(Table1[[#This Row],[TGL.PENSIUN (usia )]]&lt;&gt;0,TEXT(Table1[[#This Row],[TGL.PENSIUN (usia )]],"yyyy"),"")</f>
        <v>2057</v>
      </c>
      <c r="AB4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Row],[JABATAN]],tbl_refJabatan,9,FALSE),"yr","day")-CONVERT(DATEDIF(M435,tglAcuan,"y"),"yr","day"))),(NOW()+(CONVERT(VLOOKUP(Table1[[#This Row],[JABATAN]],tbl_refJabatan,9,FALSE),"yr","day")-CONVERT(DATEDIF(M435,NOW(),"y"),"yr","day")))),"tgl SK salah"),"")</f>
        <v>50462.598911689813</v>
      </c>
      <c r="AC435" s="167" t="str">
        <f ca="1">IF(Table1[[#This Row],[TGL. PENSIUN (jabatan )]]&lt;&gt;0,TEXT(Table1[[#This Row],[TGL. PENSIUN (jabatan )]],"yyyy"),"")</f>
        <v>2038</v>
      </c>
      <c r="AD4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6" spans="1:30" s="88" customFormat="1" ht="21.75" customHeight="1" x14ac:dyDescent="0.25">
      <c r="A436" s="43">
        <f t="shared" si="14"/>
        <v>431</v>
      </c>
      <c r="B436" s="44" t="s">
        <v>484</v>
      </c>
      <c r="C436" s="44" t="s">
        <v>864</v>
      </c>
      <c r="D436" s="45" t="s">
        <v>39</v>
      </c>
      <c r="E436" s="59" t="s">
        <v>865</v>
      </c>
      <c r="F436" s="43" t="s">
        <v>50</v>
      </c>
      <c r="G436" s="46" t="s">
        <v>42</v>
      </c>
      <c r="H436" s="77">
        <v>22781</v>
      </c>
      <c r="I436" s="45"/>
      <c r="J436" s="76"/>
      <c r="K436" s="74" t="s">
        <v>93</v>
      </c>
      <c r="L436" s="96" t="s">
        <v>677</v>
      </c>
      <c r="M436" s="71" t="s">
        <v>396</v>
      </c>
      <c r="N436" s="52" t="str">
        <f t="shared" ca="1" si="15"/>
        <v>61 Tahun 9 Bulan 12 hari</v>
      </c>
      <c r="O4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Row],[JABATAN]],tbl_refJabatan,2,FALSE),"yr","day")-CONVERT(DATEDIF(H436,tglAcuan,"y"),"yr","day"))),(NOW()+(CONVERT(VLOOKUP(Table1[[#This Row],[JABATAN]],tbl_refJabatan,2,FALSE),"yr","day")-CONVERT(DATEDIF(H436,NOW(),"y"),"yr","day")))),"Usia Salah"),"")</f>
        <v>23068.848911689813</v>
      </c>
      <c r="Q436" s="167" t="str">
        <f ca="1">IF(Table1[[#This Row],[TGL. PENSIUN (usia)]]&lt;&gt;0,TEXT(Table1[[#This Row],[TGL. PENSIUN (usia)]],"yyyy"),"")</f>
        <v>1963</v>
      </c>
      <c r="R436" s="166">
        <f ca="1">IF(AND(Table1[[#This Row],[TGL. PENSIUN (usia)]]&lt;&gt;"",Table1[[#This Row],[TGL. PENSIUN (usia)]]&lt;&gt;"USIA SALAH"),IF(tglAcuan&lt;&gt;0,(INT(CONVERT(VLOOKUP(Table1[[#This Row],[JABATAN]],tbl_refJabatan,2,FALSE),"yr","day")-CONVERT(DATEDIF(H436,tglAcuan,"y"),"yr","day"))),(INT(CONVERT(VLOOKUP(Table1[[#This Row],[JABATAN]],tbl_refJabatan,2,FALSE),"yr","day")-CONVERT(DATEDIF(H436,NOW(),"y"),"yr","day")))),"")</f>
        <v>-22281</v>
      </c>
      <c r="S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Row],[JABATAN]],tbl_refJabatan,4,FALSE),"yr","day")-CONVERT(DATEDIF(H436,tglAcuan,"y"),"yr","day"))),(NOW()+(CONVERT(VLOOKUP(Table1[[#This Row],[JABATAN]],tbl_refJabatan,4,FALSE),"yr","day")-CONVERT(DATEDIF(H436,NOW(),"y"),"yr","day")))),"Usia Salah"),"")</f>
        <v>23068.848911689813</v>
      </c>
      <c r="T436" s="167" t="str">
        <f ca="1">IF(Table1[[#This Row],[TGL. PENSIUN ( usia )]]&lt;&gt;0,TEXT(Table1[[#This Row],[TGL. PENSIUN ( usia )]],"yyyy"),"")</f>
        <v>1963</v>
      </c>
      <c r="U436" s="166">
        <f ca="1">IF(AND(Table1[[#This Row],[TGL. PENSIUN (usia)]]&lt;&gt;"",Table1[[#This Row],[TGL. PENSIUN (usia)]]&lt;&gt;"USIA SALAH"),IF(tglAcuan&lt;&gt;0,(INT(CONVERT(VLOOKUP(Table1[[#This Row],[JABATAN]],tbl_refJabatan,4,FALSE),"yr","day")-CONVERT(DATEDIF(H436,tglAcuan,"y"),"yr","day"))),(INT(CONVERT(VLOOKUP(Table1[[#This Row],[JABATAN]],tbl_refJabatan,4,FALSE),"yr","day")-CONVERT(DATEDIF(H436,NOW(),"y"),"yr","day")))),"")</f>
        <v>-22281</v>
      </c>
      <c r="V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Row],[JABATAN]],tbl_refJabatan,6,FALSE),"yr","day")-CONVERT(DATEDIF(H436,tglAcuan,"y"),"yr","day"))),(NOW()+(CONVERT(VLOOKUP(Table1[[#This Row],[JABATAN]],tbl_refJabatan,6,FALSE),"yr","day")-CONVERT(DATEDIF(H436,NOW(),"y"),"yr","day")))),"Usia Salah"),"")</f>
        <v>23068.848911689813</v>
      </c>
      <c r="W436" s="167" t="str">
        <f ca="1">IF(Table1[[#This Row],[TGL.PENSIUN (usia)]]&lt;&gt;0,TEXT(Table1[[#This Row],[TGL.PENSIUN (usia)]],"yyyy"),"")</f>
        <v>1963</v>
      </c>
      <c r="X4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Row],[JABATAN]],tbl_refJabatan,7,FALSE),"yr","day")-CONVERT(DATEDIF(M436,tglAcuan,"y"),"yr","day"))),(NOW()+(CONVERT(VLOOKUP(Table1[[#This Row],[JABATAN]],tbl_refJabatan,7,FALSE),"yr","day")-CONVERT(DATEDIF(M436,NOW(),"y"),"yr","day")))),"tgl SK salah"),"")</f>
        <v>45349.098911689813</v>
      </c>
      <c r="Y436" s="167" t="str">
        <f ca="1">IF(Table1[[#This Row],[TGL. PENSIUN (jabatan)]]&lt;&gt;0,TEXT(Table1[[#This Row],[TGL. PENSIUN (jabatan)]],"yyyy"),"")</f>
        <v>2024</v>
      </c>
      <c r="Z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Row],[JABATAN]],tbl_refJabatan,8,FALSE),"yr","day")-CONVERT(DATEDIF(H436,tglAcuan,"y"),"yr","day"))),(NOW()+(CONVERT(VLOOKUP(Table1[[#This Row],[JABATAN]],tbl_refJabatan,8,FALSE),"yr","day")-CONVERT(DATEDIF(H436,NOW(),"y"),"yr","day")))),"Usia Salah"),"")</f>
        <v>23068.848911689813</v>
      </c>
      <c r="AA436" s="167" t="str">
        <f ca="1">IF(Table1[[#This Row],[TGL.PENSIUN (usia )]]&lt;&gt;0,TEXT(Table1[[#This Row],[TGL.PENSIUN (usia )]],"yyyy"),"")</f>
        <v>1963</v>
      </c>
      <c r="AB4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Row],[JABATAN]],tbl_refJabatan,9,FALSE),"yr","day")-CONVERT(DATEDIF(M436,tglAcuan,"y"),"yr","day"))),(NOW()+(CONVERT(VLOOKUP(Table1[[#This Row],[JABATAN]],tbl_refJabatan,9,FALSE),"yr","day")-CONVERT(DATEDIF(M436,NOW(),"y"),"yr","day")))),"tgl SK salah"),"")</f>
        <v>45349.098911689813</v>
      </c>
      <c r="AC436" s="167" t="str">
        <f ca="1">IF(Table1[[#This Row],[TGL. PENSIUN (jabatan )]]&lt;&gt;0,TEXT(Table1[[#This Row],[TGL. PENSIUN (jabatan )]],"yyyy"),"")</f>
        <v>2024</v>
      </c>
      <c r="AD4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437" spans="1:30" s="53" customFormat="1" ht="21.75" customHeight="1" x14ac:dyDescent="0.25">
      <c r="A437" s="43">
        <f t="shared" si="14"/>
        <v>432</v>
      </c>
      <c r="B437" s="44" t="s">
        <v>484</v>
      </c>
      <c r="C437" s="44" t="s">
        <v>864</v>
      </c>
      <c r="D437" s="72" t="s">
        <v>45</v>
      </c>
      <c r="E437" s="59" t="s">
        <v>866</v>
      </c>
      <c r="F437" s="43" t="s">
        <v>41</v>
      </c>
      <c r="G437" s="46" t="s">
        <v>42</v>
      </c>
      <c r="H437" s="94">
        <v>32753</v>
      </c>
      <c r="I437" s="45"/>
      <c r="J437" s="76"/>
      <c r="K437" s="74" t="s">
        <v>56</v>
      </c>
      <c r="L437" s="108" t="s">
        <v>867</v>
      </c>
      <c r="M437" s="139">
        <v>43647</v>
      </c>
      <c r="N437" s="52" t="str">
        <f t="shared" ca="1" si="15"/>
        <v>34 Tahun 5 Bulan 25 hari</v>
      </c>
      <c r="O4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Row],[JABATAN]],tbl_refJabatan,2,FALSE),"yr","day")-CONVERT(DATEDIF(H437,tglAcuan,"y"),"yr","day"))),(NOW()+(CONVERT(VLOOKUP(Table1[[#This Row],[JABATAN]],tbl_refJabatan,2,FALSE),"yr","day")-CONVERT(DATEDIF(H437,NOW(),"y"),"yr","day")))),"Usia Salah"),"")</f>
        <v>32930.598911689813</v>
      </c>
      <c r="Q437" s="167" t="str">
        <f ca="1">IF(Table1[[#This Row],[TGL. PENSIUN (usia)]]&lt;&gt;0,TEXT(Table1[[#This Row],[TGL. PENSIUN (usia)]],"yyyy"),"")</f>
        <v>1990</v>
      </c>
      <c r="R437" s="166">
        <f ca="1">IF(AND(Table1[[#This Row],[TGL. PENSIUN (usia)]]&lt;&gt;"",Table1[[#This Row],[TGL. PENSIUN (usia)]]&lt;&gt;"USIA SALAH"),IF(tglAcuan&lt;&gt;0,(INT(CONVERT(VLOOKUP(Table1[[#This Row],[JABATAN]],tbl_refJabatan,2,FALSE),"yr","day")-CONVERT(DATEDIF(H437,tglAcuan,"y"),"yr","day"))),(INT(CONVERT(VLOOKUP(Table1[[#This Row],[JABATAN]],tbl_refJabatan,2,FALSE),"yr","day")-CONVERT(DATEDIF(H437,NOW(),"y"),"yr","day")))),"")</f>
        <v>-12419</v>
      </c>
      <c r="S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Row],[JABATAN]],tbl_refJabatan,4,FALSE),"yr","day")-CONVERT(DATEDIF(H437,tglAcuan,"y"),"yr","day"))),(NOW()+(CONVERT(VLOOKUP(Table1[[#This Row],[JABATAN]],tbl_refJabatan,4,FALSE),"yr","day")-CONVERT(DATEDIF(H437,NOW(),"y"),"yr","day")))),"Usia Salah"),"")</f>
        <v>32930.598911689813</v>
      </c>
      <c r="T437" s="167" t="str">
        <f ca="1">IF(Table1[[#This Row],[TGL. PENSIUN ( usia )]]&lt;&gt;0,TEXT(Table1[[#This Row],[TGL. PENSIUN ( usia )]],"yyyy"),"")</f>
        <v>1990</v>
      </c>
      <c r="U437" s="166">
        <f ca="1">IF(AND(Table1[[#This Row],[TGL. PENSIUN (usia)]]&lt;&gt;"",Table1[[#This Row],[TGL. PENSIUN (usia)]]&lt;&gt;"USIA SALAH"),IF(tglAcuan&lt;&gt;0,(INT(CONVERT(VLOOKUP(Table1[[#This Row],[JABATAN]],tbl_refJabatan,4,FALSE),"yr","day")-CONVERT(DATEDIF(H437,tglAcuan,"y"),"yr","day"))),(INT(CONVERT(VLOOKUP(Table1[[#This Row],[JABATAN]],tbl_refJabatan,4,FALSE),"yr","day")-CONVERT(DATEDIF(H437,NOW(),"y"),"yr","day")))),"")</f>
        <v>-12419</v>
      </c>
      <c r="V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Row],[JABATAN]],tbl_refJabatan,6,FALSE),"yr","day")-CONVERT(DATEDIF(H437,tglAcuan,"y"),"yr","day"))),(NOW()+(CONVERT(VLOOKUP(Table1[[#This Row],[JABATAN]],tbl_refJabatan,6,FALSE),"yr","day")-CONVERT(DATEDIF(H437,NOW(),"y"),"yr","day")))),"Usia Salah"),"")</f>
        <v>32930.598911689813</v>
      </c>
      <c r="W437" s="167" t="str">
        <f ca="1">IF(Table1[[#This Row],[TGL.PENSIUN (usia)]]&lt;&gt;0,TEXT(Table1[[#This Row],[TGL.PENSIUN (usia)]],"yyyy"),"")</f>
        <v>1990</v>
      </c>
      <c r="X4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Row],[JABATAN]],tbl_refJabatan,7,FALSE),"yr","day")-CONVERT(DATEDIF(M437,tglAcuan,"y"),"yr","day"))),(NOW()+(CONVERT(VLOOKUP(Table1[[#This Row],[JABATAN]],tbl_refJabatan,7,FALSE),"yr","day")-CONVERT(DATEDIF(M437,NOW(),"y"),"yr","day")))),"tgl SK salah"),"")</f>
        <v>43888.098911689813</v>
      </c>
      <c r="Y437" s="167" t="str">
        <f ca="1">IF(Table1[[#This Row],[TGL. PENSIUN (jabatan)]]&lt;&gt;0,TEXT(Table1[[#This Row],[TGL. PENSIUN (jabatan)]],"yyyy"),"")</f>
        <v>2020</v>
      </c>
      <c r="Z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Row],[JABATAN]],tbl_refJabatan,8,FALSE),"yr","day")-CONVERT(DATEDIF(H437,tglAcuan,"y"),"yr","day"))),(NOW()+(CONVERT(VLOOKUP(Table1[[#This Row],[JABATAN]],tbl_refJabatan,8,FALSE),"yr","day")-CONVERT(DATEDIF(H437,NOW(),"y"),"yr","day")))),"Usia Salah"),"")</f>
        <v>32930.598911689813</v>
      </c>
      <c r="AA437" s="167" t="str">
        <f ca="1">IF(Table1[[#This Row],[TGL.PENSIUN (usia )]]&lt;&gt;0,TEXT(Table1[[#This Row],[TGL.PENSIUN (usia )]],"yyyy"),"")</f>
        <v>1990</v>
      </c>
      <c r="AB4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Row],[JABATAN]],tbl_refJabatan,9,FALSE),"yr","day")-CONVERT(DATEDIF(M437,tglAcuan,"y"),"yr","day"))),(NOW()+(CONVERT(VLOOKUP(Table1[[#This Row],[JABATAN]],tbl_refJabatan,9,FALSE),"yr","day")-CONVERT(DATEDIF(M437,NOW(),"y"),"yr","day")))),"tgl SK salah"),"")</f>
        <v>43888.098911689813</v>
      </c>
      <c r="AC437" s="167" t="str">
        <f ca="1">IF(Table1[[#This Row],[TGL. PENSIUN (jabatan )]]&lt;&gt;0,TEXT(Table1[[#This Row],[TGL. PENSIUN (jabatan )]],"yyyy"),"")</f>
        <v>2020</v>
      </c>
      <c r="AD4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8" spans="1:30" s="53" customFormat="1" ht="21.75" customHeight="1" x14ac:dyDescent="0.25">
      <c r="A438" s="43">
        <f t="shared" si="14"/>
        <v>433</v>
      </c>
      <c r="B438" s="44" t="s">
        <v>484</v>
      </c>
      <c r="C438" s="44" t="s">
        <v>864</v>
      </c>
      <c r="D438" s="72" t="s">
        <v>48</v>
      </c>
      <c r="E438" s="59" t="s">
        <v>868</v>
      </c>
      <c r="F438" s="43" t="s">
        <v>41</v>
      </c>
      <c r="G438" s="46" t="s">
        <v>42</v>
      </c>
      <c r="H438" s="67">
        <v>26038</v>
      </c>
      <c r="I438" s="45"/>
      <c r="J438" s="76"/>
      <c r="K438" s="74" t="s">
        <v>43</v>
      </c>
      <c r="L438" s="108" t="s">
        <v>869</v>
      </c>
      <c r="M438" s="139">
        <v>43416</v>
      </c>
      <c r="N438" s="52" t="str">
        <f t="shared" ca="1" si="15"/>
        <v>52 Tahun 10 Bulan 12 hari</v>
      </c>
      <c r="O4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Row],[JABATAN]],tbl_refJabatan,2,FALSE),"yr","day")-CONVERT(DATEDIF(H438,tglAcuan,"y"),"yr","day"))),(NOW()+(CONVERT(VLOOKUP(Table1[[#This Row],[JABATAN]],tbl_refJabatan,2,FALSE),"yr","day")-CONVERT(DATEDIF(H438,NOW(),"y"),"yr","day")))),"Usia Salah"),"")</f>
        <v>48271.098911689813</v>
      </c>
      <c r="Q438" s="167" t="str">
        <f ca="1">IF(Table1[[#This Row],[TGL. PENSIUN (usia)]]&lt;&gt;0,TEXT(Table1[[#This Row],[TGL. PENSIUN (usia)]],"yyyy"),"")</f>
        <v>2032</v>
      </c>
      <c r="R438" s="166">
        <f ca="1">IF(AND(Table1[[#This Row],[TGL. PENSIUN (usia)]]&lt;&gt;"",Table1[[#This Row],[TGL. PENSIUN (usia)]]&lt;&gt;"USIA SALAH"),IF(tglAcuan&lt;&gt;0,(INT(CONVERT(VLOOKUP(Table1[[#This Row],[JABATAN]],tbl_refJabatan,2,FALSE),"yr","day")-CONVERT(DATEDIF(H438,tglAcuan,"y"),"yr","day"))),(INT(CONVERT(VLOOKUP(Table1[[#This Row],[JABATAN]],tbl_refJabatan,2,FALSE),"yr","day")-CONVERT(DATEDIF(H438,NOW(),"y"),"yr","day")))),"")</f>
        <v>2922</v>
      </c>
      <c r="S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Row],[JABATAN]],tbl_refJabatan,4,FALSE),"yr","day")-CONVERT(DATEDIF(H438,tglAcuan,"y"),"yr","day"))),(NOW()+(CONVERT(VLOOKUP(Table1[[#This Row],[JABATAN]],tbl_refJabatan,4,FALSE),"yr","day")-CONVERT(DATEDIF(H438,NOW(),"y"),"yr","day")))),"Usia Salah"),"")</f>
        <v>48271.098911689813</v>
      </c>
      <c r="T438" s="167" t="str">
        <f ca="1">IF(Table1[[#This Row],[TGL. PENSIUN ( usia )]]&lt;&gt;0,TEXT(Table1[[#This Row],[TGL. PENSIUN ( usia )]],"yyyy"),"")</f>
        <v>2032</v>
      </c>
      <c r="U438" s="166">
        <f ca="1">IF(AND(Table1[[#This Row],[TGL. PENSIUN (usia)]]&lt;&gt;"",Table1[[#This Row],[TGL. PENSIUN (usia)]]&lt;&gt;"USIA SALAH"),IF(tglAcuan&lt;&gt;0,(INT(CONVERT(VLOOKUP(Table1[[#This Row],[JABATAN]],tbl_refJabatan,4,FALSE),"yr","day")-CONVERT(DATEDIF(H438,tglAcuan,"y"),"yr","day"))),(INT(CONVERT(VLOOKUP(Table1[[#This Row],[JABATAN]],tbl_refJabatan,4,FALSE),"yr","day")-CONVERT(DATEDIF(H438,NOW(),"y"),"yr","day")))),"")</f>
        <v>2922</v>
      </c>
      <c r="V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Row],[JABATAN]],tbl_refJabatan,6,FALSE),"yr","day")-CONVERT(DATEDIF(H438,tglAcuan,"y"),"yr","day"))),(NOW()+(CONVERT(VLOOKUP(Table1[[#This Row],[JABATAN]],tbl_refJabatan,6,FALSE),"yr","day")-CONVERT(DATEDIF(H438,NOW(),"y"),"yr","day")))),"Usia Salah"),"")</f>
        <v>46810.098911689813</v>
      </c>
      <c r="W438" s="167" t="str">
        <f ca="1">IF(Table1[[#This Row],[TGL.PENSIUN (usia)]]&lt;&gt;0,TEXT(Table1[[#This Row],[TGL.PENSIUN (usia)]],"yyyy"),"")</f>
        <v>2028</v>
      </c>
      <c r="X4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Row],[JABATAN]],tbl_refJabatan,7,FALSE),"yr","day")-CONVERT(DATEDIF(M438,tglAcuan,"y"),"yr","day"))),(NOW()+(CONVERT(VLOOKUP(Table1[[#This Row],[JABATAN]],tbl_refJabatan,7,FALSE),"yr","day")-CONVERT(DATEDIF(M438,NOW(),"y"),"yr","day")))),"tgl SK salah"),"")</f>
        <v>50827.848911689813</v>
      </c>
      <c r="Y438" s="167" t="str">
        <f ca="1">IF(Table1[[#This Row],[TGL. PENSIUN (jabatan)]]&lt;&gt;0,TEXT(Table1[[#This Row],[TGL. PENSIUN (jabatan)]],"yyyy"),"")</f>
        <v>2039</v>
      </c>
      <c r="Z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Row],[JABATAN]],tbl_refJabatan,8,FALSE),"yr","day")-CONVERT(DATEDIF(H438,tglAcuan,"y"),"yr","day"))),(NOW()+(CONVERT(VLOOKUP(Table1[[#This Row],[JABATAN]],tbl_refJabatan,8,FALSE),"yr","day")-CONVERT(DATEDIF(H438,NOW(),"y"),"yr","day")))),"Usia Salah"),"")</f>
        <v>46810.098911689813</v>
      </c>
      <c r="AA438" s="167" t="str">
        <f ca="1">IF(Table1[[#This Row],[TGL.PENSIUN (usia )]]&lt;&gt;0,TEXT(Table1[[#This Row],[TGL.PENSIUN (usia )]],"yyyy"),"")</f>
        <v>2028</v>
      </c>
      <c r="AB4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Row],[JABATAN]],tbl_refJabatan,9,FALSE),"yr","day")-CONVERT(DATEDIF(M438,tglAcuan,"y"),"yr","day"))),(NOW()+(CONVERT(VLOOKUP(Table1[[#This Row],[JABATAN]],tbl_refJabatan,9,FALSE),"yr","day")-CONVERT(DATEDIF(M438,NOW(),"y"),"yr","day")))),"tgl SK salah"),"")</f>
        <v>50827.848911689813</v>
      </c>
      <c r="AC438" s="167" t="str">
        <f ca="1">IF(Table1[[#This Row],[TGL. PENSIUN (jabatan )]]&lt;&gt;0,TEXT(Table1[[#This Row],[TGL. PENSIUN (jabatan )]],"yyyy"),"")</f>
        <v>2039</v>
      </c>
      <c r="AD4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39" spans="1:30" s="53" customFormat="1" ht="21.75" customHeight="1" x14ac:dyDescent="0.25">
      <c r="A439" s="43">
        <f t="shared" si="14"/>
        <v>434</v>
      </c>
      <c r="B439" s="44" t="s">
        <v>484</v>
      </c>
      <c r="C439" s="44" t="s">
        <v>864</v>
      </c>
      <c r="D439" s="72" t="s">
        <v>52</v>
      </c>
      <c r="E439" s="59" t="s">
        <v>870</v>
      </c>
      <c r="F439" s="43" t="s">
        <v>41</v>
      </c>
      <c r="G439" s="46" t="s">
        <v>42</v>
      </c>
      <c r="H439" s="67">
        <v>24268</v>
      </c>
      <c r="I439" s="45"/>
      <c r="J439" s="76"/>
      <c r="K439" s="74" t="s">
        <v>43</v>
      </c>
      <c r="L439" s="108" t="s">
        <v>869</v>
      </c>
      <c r="M439" s="139">
        <v>43416</v>
      </c>
      <c r="N439" s="52" t="str">
        <f t="shared" ca="1" si="15"/>
        <v>57 Tahun 8 Bulan 17 hari</v>
      </c>
      <c r="O4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Row],[JABATAN]],tbl_refJabatan,2,FALSE),"yr","day")-CONVERT(DATEDIF(H439,tglAcuan,"y"),"yr","day"))),(NOW()+(CONVERT(VLOOKUP(Table1[[#This Row],[JABATAN]],tbl_refJabatan,2,FALSE),"yr","day")-CONVERT(DATEDIF(H439,NOW(),"y"),"yr","day")))),"Usia Salah"),"")</f>
        <v>46444.848911689813</v>
      </c>
      <c r="Q439" s="167" t="str">
        <f ca="1">IF(Table1[[#This Row],[TGL. PENSIUN (usia)]]&lt;&gt;0,TEXT(Table1[[#This Row],[TGL. PENSIUN (usia)]],"yyyy"),"")</f>
        <v>2027</v>
      </c>
      <c r="R439" s="166">
        <f ca="1">IF(AND(Table1[[#This Row],[TGL. PENSIUN (usia)]]&lt;&gt;"",Table1[[#This Row],[TGL. PENSIUN (usia)]]&lt;&gt;"USIA SALAH"),IF(tglAcuan&lt;&gt;0,(INT(CONVERT(VLOOKUP(Table1[[#This Row],[JABATAN]],tbl_refJabatan,2,FALSE),"yr","day")-CONVERT(DATEDIF(H439,tglAcuan,"y"),"yr","day"))),(INT(CONVERT(VLOOKUP(Table1[[#This Row],[JABATAN]],tbl_refJabatan,2,FALSE),"yr","day")-CONVERT(DATEDIF(H439,NOW(),"y"),"yr","day")))),"")</f>
        <v>1095</v>
      </c>
      <c r="S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Row],[JABATAN]],tbl_refJabatan,4,FALSE),"yr","day")-CONVERT(DATEDIF(H439,tglAcuan,"y"),"yr","day"))),(NOW()+(CONVERT(VLOOKUP(Table1[[#This Row],[JABATAN]],tbl_refJabatan,4,FALSE),"yr","day")-CONVERT(DATEDIF(H439,NOW(),"y"),"yr","day")))),"Usia Salah"),"")</f>
        <v>46444.848911689813</v>
      </c>
      <c r="T439" s="167" t="str">
        <f ca="1">IF(Table1[[#This Row],[TGL. PENSIUN ( usia )]]&lt;&gt;0,TEXT(Table1[[#This Row],[TGL. PENSIUN ( usia )]],"yyyy"),"")</f>
        <v>2027</v>
      </c>
      <c r="U439" s="166">
        <f ca="1">IF(AND(Table1[[#This Row],[TGL. PENSIUN (usia)]]&lt;&gt;"",Table1[[#This Row],[TGL. PENSIUN (usia)]]&lt;&gt;"USIA SALAH"),IF(tglAcuan&lt;&gt;0,(INT(CONVERT(VLOOKUP(Table1[[#This Row],[JABATAN]],tbl_refJabatan,4,FALSE),"yr","day")-CONVERT(DATEDIF(H439,tglAcuan,"y"),"yr","day"))),(INT(CONVERT(VLOOKUP(Table1[[#This Row],[JABATAN]],tbl_refJabatan,4,FALSE),"yr","day")-CONVERT(DATEDIF(H439,NOW(),"y"),"yr","day")))),"")</f>
        <v>1095</v>
      </c>
      <c r="V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Row],[JABATAN]],tbl_refJabatan,6,FALSE),"yr","day")-CONVERT(DATEDIF(H439,tglAcuan,"y"),"yr","day"))),(NOW()+(CONVERT(VLOOKUP(Table1[[#This Row],[JABATAN]],tbl_refJabatan,6,FALSE),"yr","day")-CONVERT(DATEDIF(H439,NOW(),"y"),"yr","day")))),"Usia Salah"),"")</f>
        <v>44983.848911689813</v>
      </c>
      <c r="W439" s="167" t="str">
        <f ca="1">IF(Table1[[#This Row],[TGL.PENSIUN (usia)]]&lt;&gt;0,TEXT(Table1[[#This Row],[TGL.PENSIUN (usia)]],"yyyy"),"")</f>
        <v>2023</v>
      </c>
      <c r="X4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Row],[JABATAN]],tbl_refJabatan,7,FALSE),"yr","day")-CONVERT(DATEDIF(M439,tglAcuan,"y"),"yr","day"))),(NOW()+(CONVERT(VLOOKUP(Table1[[#This Row],[JABATAN]],tbl_refJabatan,7,FALSE),"yr","day")-CONVERT(DATEDIF(M439,NOW(),"y"),"yr","day")))),"tgl SK salah"),"")</f>
        <v>50827.848911689813</v>
      </c>
      <c r="Y439" s="167" t="str">
        <f ca="1">IF(Table1[[#This Row],[TGL. PENSIUN (jabatan)]]&lt;&gt;0,TEXT(Table1[[#This Row],[TGL. PENSIUN (jabatan)]],"yyyy"),"")</f>
        <v>2039</v>
      </c>
      <c r="Z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Row],[JABATAN]],tbl_refJabatan,8,FALSE),"yr","day")-CONVERT(DATEDIF(H439,tglAcuan,"y"),"yr","day"))),(NOW()+(CONVERT(VLOOKUP(Table1[[#This Row],[JABATAN]],tbl_refJabatan,8,FALSE),"yr","day")-CONVERT(DATEDIF(H439,NOW(),"y"),"yr","day")))),"Usia Salah"),"")</f>
        <v>44983.848911689813</v>
      </c>
      <c r="AA439" s="167" t="str">
        <f ca="1">IF(Table1[[#This Row],[TGL.PENSIUN (usia )]]&lt;&gt;0,TEXT(Table1[[#This Row],[TGL.PENSIUN (usia )]],"yyyy"),"")</f>
        <v>2023</v>
      </c>
      <c r="AB4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Row],[JABATAN]],tbl_refJabatan,9,FALSE),"yr","day")-CONVERT(DATEDIF(M439,tglAcuan,"y"),"yr","day"))),(NOW()+(CONVERT(VLOOKUP(Table1[[#This Row],[JABATAN]],tbl_refJabatan,9,FALSE),"yr","day")-CONVERT(DATEDIF(M439,NOW(),"y"),"yr","day")))),"tgl SK salah"),"")</f>
        <v>50827.848911689813</v>
      </c>
      <c r="AC439" s="167" t="str">
        <f ca="1">IF(Table1[[#This Row],[TGL. PENSIUN (jabatan )]]&lt;&gt;0,TEXT(Table1[[#This Row],[TGL. PENSIUN (jabatan )]],"yyyy"),"")</f>
        <v>2039</v>
      </c>
      <c r="AD4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0" spans="1:30" s="53" customFormat="1" ht="21.75" customHeight="1" x14ac:dyDescent="0.25">
      <c r="A440" s="43">
        <f t="shared" si="14"/>
        <v>435</v>
      </c>
      <c r="B440" s="44" t="s">
        <v>484</v>
      </c>
      <c r="C440" s="44" t="s">
        <v>864</v>
      </c>
      <c r="D440" s="72" t="s">
        <v>54</v>
      </c>
      <c r="E440" s="59" t="s">
        <v>871</v>
      </c>
      <c r="F440" s="43" t="s">
        <v>41</v>
      </c>
      <c r="G440" s="46" t="s">
        <v>42</v>
      </c>
      <c r="H440" s="67">
        <v>34251</v>
      </c>
      <c r="I440" s="45"/>
      <c r="J440" s="76"/>
      <c r="K440" s="74" t="s">
        <v>56</v>
      </c>
      <c r="L440" s="108" t="s">
        <v>867</v>
      </c>
      <c r="M440" s="139">
        <v>43647</v>
      </c>
      <c r="N440" s="52" t="str">
        <f t="shared" ca="1" si="15"/>
        <v>30 Tahun 4 Bulan 18 hari</v>
      </c>
      <c r="O4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Row],[JABATAN]],tbl_refJabatan,2,FALSE),"yr","day")-CONVERT(DATEDIF(H440,tglAcuan,"y"),"yr","day"))),(NOW()+(CONVERT(VLOOKUP(Table1[[#This Row],[JABATAN]],tbl_refJabatan,2,FALSE),"yr","day")-CONVERT(DATEDIF(H440,NOW(),"y"),"yr","day")))),"Usia Salah"),"")</f>
        <v>56306.598911689813</v>
      </c>
      <c r="Q440" s="167" t="str">
        <f ca="1">IF(Table1[[#This Row],[TGL. PENSIUN (usia)]]&lt;&gt;0,TEXT(Table1[[#This Row],[TGL. PENSIUN (usia)]],"yyyy"),"")</f>
        <v>2054</v>
      </c>
      <c r="R440" s="166">
        <f ca="1">IF(AND(Table1[[#This Row],[TGL. PENSIUN (usia)]]&lt;&gt;"",Table1[[#This Row],[TGL. PENSIUN (usia)]]&lt;&gt;"USIA SALAH"),IF(tglAcuan&lt;&gt;0,(INT(CONVERT(VLOOKUP(Table1[[#This Row],[JABATAN]],tbl_refJabatan,2,FALSE),"yr","day")-CONVERT(DATEDIF(H440,tglAcuan,"y"),"yr","day"))),(INT(CONVERT(VLOOKUP(Table1[[#This Row],[JABATAN]],tbl_refJabatan,2,FALSE),"yr","day")-CONVERT(DATEDIF(H440,NOW(),"y"),"yr","day")))),"")</f>
        <v>10957</v>
      </c>
      <c r="S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Row],[JABATAN]],tbl_refJabatan,4,FALSE),"yr","day")-CONVERT(DATEDIF(H440,tglAcuan,"y"),"yr","day"))),(NOW()+(CONVERT(VLOOKUP(Table1[[#This Row],[JABATAN]],tbl_refJabatan,4,FALSE),"yr","day")-CONVERT(DATEDIF(H440,NOW(),"y"),"yr","day")))),"Usia Salah"),"")</f>
        <v>56306.598911689813</v>
      </c>
      <c r="T440" s="167" t="str">
        <f ca="1">IF(Table1[[#This Row],[TGL. PENSIUN ( usia )]]&lt;&gt;0,TEXT(Table1[[#This Row],[TGL. PENSIUN ( usia )]],"yyyy"),"")</f>
        <v>2054</v>
      </c>
      <c r="U440" s="166">
        <f ca="1">IF(AND(Table1[[#This Row],[TGL. PENSIUN (usia)]]&lt;&gt;"",Table1[[#This Row],[TGL. PENSIUN (usia)]]&lt;&gt;"USIA SALAH"),IF(tglAcuan&lt;&gt;0,(INT(CONVERT(VLOOKUP(Table1[[#This Row],[JABATAN]],tbl_refJabatan,4,FALSE),"yr","day")-CONVERT(DATEDIF(H440,tglAcuan,"y"),"yr","day"))),(INT(CONVERT(VLOOKUP(Table1[[#This Row],[JABATAN]],tbl_refJabatan,4,FALSE),"yr","day")-CONVERT(DATEDIF(H440,NOW(),"y"),"yr","day")))),"")</f>
        <v>10957</v>
      </c>
      <c r="V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Row],[JABATAN]],tbl_refJabatan,6,FALSE),"yr","day")-CONVERT(DATEDIF(H440,tglAcuan,"y"),"yr","day"))),(NOW()+(CONVERT(VLOOKUP(Table1[[#This Row],[JABATAN]],tbl_refJabatan,6,FALSE),"yr","day")-CONVERT(DATEDIF(H440,NOW(),"y"),"yr","day")))),"Usia Salah"),"")</f>
        <v>54845.598911689813</v>
      </c>
      <c r="W440" s="167" t="str">
        <f ca="1">IF(Table1[[#This Row],[TGL.PENSIUN (usia)]]&lt;&gt;0,TEXT(Table1[[#This Row],[TGL.PENSIUN (usia)]],"yyyy"),"")</f>
        <v>2050</v>
      </c>
      <c r="X4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Row],[JABATAN]],tbl_refJabatan,7,FALSE),"yr","day")-CONVERT(DATEDIF(M440,tglAcuan,"y"),"yr","day"))),(NOW()+(CONVERT(VLOOKUP(Table1[[#This Row],[JABATAN]],tbl_refJabatan,7,FALSE),"yr","day")-CONVERT(DATEDIF(M440,NOW(),"y"),"yr","day")))),"tgl SK salah"),"")</f>
        <v>51193.098911689813</v>
      </c>
      <c r="Y440" s="167" t="str">
        <f ca="1">IF(Table1[[#This Row],[TGL. PENSIUN (jabatan)]]&lt;&gt;0,TEXT(Table1[[#This Row],[TGL. PENSIUN (jabatan)]],"yyyy"),"")</f>
        <v>2040</v>
      </c>
      <c r="Z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Row],[JABATAN]],tbl_refJabatan,8,FALSE),"yr","day")-CONVERT(DATEDIF(H440,tglAcuan,"y"),"yr","day"))),(NOW()+(CONVERT(VLOOKUP(Table1[[#This Row],[JABATAN]],tbl_refJabatan,8,FALSE),"yr","day")-CONVERT(DATEDIF(H440,NOW(),"y"),"yr","day")))),"Usia Salah"),"")</f>
        <v>54845.598911689813</v>
      </c>
      <c r="AA440" s="167" t="str">
        <f ca="1">IF(Table1[[#This Row],[TGL.PENSIUN (usia )]]&lt;&gt;0,TEXT(Table1[[#This Row],[TGL.PENSIUN (usia )]],"yyyy"),"")</f>
        <v>2050</v>
      </c>
      <c r="AB4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Row],[JABATAN]],tbl_refJabatan,9,FALSE),"yr","day")-CONVERT(DATEDIF(M440,tglAcuan,"y"),"yr","day"))),(NOW()+(CONVERT(VLOOKUP(Table1[[#This Row],[JABATAN]],tbl_refJabatan,9,FALSE),"yr","day")-CONVERT(DATEDIF(M440,NOW(),"y"),"yr","day")))),"tgl SK salah"),"")</f>
        <v>51193.098911689813</v>
      </c>
      <c r="AC440" s="167" t="str">
        <f ca="1">IF(Table1[[#This Row],[TGL. PENSIUN (jabatan )]]&lt;&gt;0,TEXT(Table1[[#This Row],[TGL. PENSIUN (jabatan )]],"yyyy"),"")</f>
        <v>2040</v>
      </c>
      <c r="AD4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1" spans="1:30" s="53" customFormat="1" ht="21.75" customHeight="1" x14ac:dyDescent="0.25">
      <c r="A441" s="43">
        <f t="shared" si="14"/>
        <v>436</v>
      </c>
      <c r="B441" s="44" t="s">
        <v>484</v>
      </c>
      <c r="C441" s="44" t="s">
        <v>864</v>
      </c>
      <c r="D441" s="72" t="s">
        <v>57</v>
      </c>
      <c r="E441" s="59" t="s">
        <v>872</v>
      </c>
      <c r="F441" s="43" t="s">
        <v>41</v>
      </c>
      <c r="G441" s="46" t="s">
        <v>42</v>
      </c>
      <c r="H441" s="67">
        <v>28128</v>
      </c>
      <c r="I441" s="45"/>
      <c r="J441" s="76"/>
      <c r="K441" s="74" t="s">
        <v>93</v>
      </c>
      <c r="L441" s="108" t="s">
        <v>869</v>
      </c>
      <c r="M441" s="139">
        <v>43416</v>
      </c>
      <c r="N441" s="52" t="str">
        <f t="shared" ca="1" si="15"/>
        <v>47 Tahun 1 Bulan 24 hari</v>
      </c>
      <c r="O4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Row],[JABATAN]],tbl_refJabatan,2,FALSE),"yr","day")-CONVERT(DATEDIF(H441,tglAcuan,"y"),"yr","day"))),(NOW()+(CONVERT(VLOOKUP(Table1[[#This Row],[JABATAN]],tbl_refJabatan,2,FALSE),"yr","day")-CONVERT(DATEDIF(H441,NOW(),"y"),"yr","day")))),"Usia Salah"),"")</f>
        <v>50097.348911689813</v>
      </c>
      <c r="Q441" s="167" t="str">
        <f ca="1">IF(Table1[[#This Row],[TGL. PENSIUN (usia)]]&lt;&gt;0,TEXT(Table1[[#This Row],[TGL. PENSIUN (usia)]],"yyyy"),"")</f>
        <v>2037</v>
      </c>
      <c r="R441" s="166">
        <f ca="1">IF(AND(Table1[[#This Row],[TGL. PENSIUN (usia)]]&lt;&gt;"",Table1[[#This Row],[TGL. PENSIUN (usia)]]&lt;&gt;"USIA SALAH"),IF(tglAcuan&lt;&gt;0,(INT(CONVERT(VLOOKUP(Table1[[#This Row],[JABATAN]],tbl_refJabatan,2,FALSE),"yr","day")-CONVERT(DATEDIF(H441,tglAcuan,"y"),"yr","day"))),(INT(CONVERT(VLOOKUP(Table1[[#This Row],[JABATAN]],tbl_refJabatan,2,FALSE),"yr","day")-CONVERT(DATEDIF(H441,NOW(),"y"),"yr","day")))),"")</f>
        <v>4748</v>
      </c>
      <c r="S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Row],[JABATAN]],tbl_refJabatan,4,FALSE),"yr","day")-CONVERT(DATEDIF(H441,tglAcuan,"y"),"yr","day"))),(NOW()+(CONVERT(VLOOKUP(Table1[[#This Row],[JABATAN]],tbl_refJabatan,4,FALSE),"yr","day")-CONVERT(DATEDIF(H441,NOW(),"y"),"yr","day")))),"Usia Salah"),"")</f>
        <v>50097.348911689813</v>
      </c>
      <c r="T441" s="167" t="str">
        <f ca="1">IF(Table1[[#This Row],[TGL. PENSIUN ( usia )]]&lt;&gt;0,TEXT(Table1[[#This Row],[TGL. PENSIUN ( usia )]],"yyyy"),"")</f>
        <v>2037</v>
      </c>
      <c r="U441" s="166">
        <f ca="1">IF(AND(Table1[[#This Row],[TGL. PENSIUN (usia)]]&lt;&gt;"",Table1[[#This Row],[TGL. PENSIUN (usia)]]&lt;&gt;"USIA SALAH"),IF(tglAcuan&lt;&gt;0,(INT(CONVERT(VLOOKUP(Table1[[#This Row],[JABATAN]],tbl_refJabatan,4,FALSE),"yr","day")-CONVERT(DATEDIF(H441,tglAcuan,"y"),"yr","day"))),(INT(CONVERT(VLOOKUP(Table1[[#This Row],[JABATAN]],tbl_refJabatan,4,FALSE),"yr","day")-CONVERT(DATEDIF(H441,NOW(),"y"),"yr","day")))),"")</f>
        <v>4748</v>
      </c>
      <c r="V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Row],[JABATAN]],tbl_refJabatan,6,FALSE),"yr","day")-CONVERT(DATEDIF(H441,tglAcuan,"y"),"yr","day"))),(NOW()+(CONVERT(VLOOKUP(Table1[[#This Row],[JABATAN]],tbl_refJabatan,6,FALSE),"yr","day")-CONVERT(DATEDIF(H441,NOW(),"y"),"yr","day")))),"Usia Salah"),"")</f>
        <v>48636.348911689813</v>
      </c>
      <c r="W441" s="167" t="str">
        <f ca="1">IF(Table1[[#This Row],[TGL.PENSIUN (usia)]]&lt;&gt;0,TEXT(Table1[[#This Row],[TGL.PENSIUN (usia)]],"yyyy"),"")</f>
        <v>2033</v>
      </c>
      <c r="X4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Row],[JABATAN]],tbl_refJabatan,7,FALSE),"yr","day")-CONVERT(DATEDIF(M441,tglAcuan,"y"),"yr","day"))),(NOW()+(CONVERT(VLOOKUP(Table1[[#This Row],[JABATAN]],tbl_refJabatan,7,FALSE),"yr","day")-CONVERT(DATEDIF(M441,NOW(),"y"),"yr","day")))),"tgl SK salah"),"")</f>
        <v>50827.848911689813</v>
      </c>
      <c r="Y441" s="167" t="str">
        <f ca="1">IF(Table1[[#This Row],[TGL. PENSIUN (jabatan)]]&lt;&gt;0,TEXT(Table1[[#This Row],[TGL. PENSIUN (jabatan)]],"yyyy"),"")</f>
        <v>2039</v>
      </c>
      <c r="Z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Row],[JABATAN]],tbl_refJabatan,8,FALSE),"yr","day")-CONVERT(DATEDIF(H441,tglAcuan,"y"),"yr","day"))),(NOW()+(CONVERT(VLOOKUP(Table1[[#This Row],[JABATAN]],tbl_refJabatan,8,FALSE),"yr","day")-CONVERT(DATEDIF(H441,NOW(),"y"),"yr","day")))),"Usia Salah"),"")</f>
        <v>48636.348911689813</v>
      </c>
      <c r="AA441" s="167" t="str">
        <f ca="1">IF(Table1[[#This Row],[TGL.PENSIUN (usia )]]&lt;&gt;0,TEXT(Table1[[#This Row],[TGL.PENSIUN (usia )]],"yyyy"),"")</f>
        <v>2033</v>
      </c>
      <c r="AB4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Row],[JABATAN]],tbl_refJabatan,9,FALSE),"yr","day")-CONVERT(DATEDIF(M441,tglAcuan,"y"),"yr","day"))),(NOW()+(CONVERT(VLOOKUP(Table1[[#This Row],[JABATAN]],tbl_refJabatan,9,FALSE),"yr","day")-CONVERT(DATEDIF(M441,NOW(),"y"),"yr","day")))),"tgl SK salah"),"")</f>
        <v>50827.848911689813</v>
      </c>
      <c r="AC441" s="167" t="str">
        <f ca="1">IF(Table1[[#This Row],[TGL. PENSIUN (jabatan )]]&lt;&gt;0,TEXT(Table1[[#This Row],[TGL. PENSIUN (jabatan )]],"yyyy"),"")</f>
        <v>2039</v>
      </c>
      <c r="AD4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2" spans="1:30" s="53" customFormat="1" ht="21.75" customHeight="1" x14ac:dyDescent="0.25">
      <c r="A442" s="43">
        <f t="shared" si="14"/>
        <v>437</v>
      </c>
      <c r="B442" s="44" t="s">
        <v>484</v>
      </c>
      <c r="C442" s="44" t="s">
        <v>864</v>
      </c>
      <c r="D442" s="72" t="s">
        <v>59</v>
      </c>
      <c r="E442" s="59" t="s">
        <v>873</v>
      </c>
      <c r="F442" s="43" t="s">
        <v>41</v>
      </c>
      <c r="G442" s="46" t="s">
        <v>874</v>
      </c>
      <c r="H442" s="67">
        <v>28338</v>
      </c>
      <c r="I442" s="45"/>
      <c r="J442" s="76"/>
      <c r="K442" s="74" t="s">
        <v>43</v>
      </c>
      <c r="L442" s="108" t="s">
        <v>869</v>
      </c>
      <c r="M442" s="139">
        <v>43416</v>
      </c>
      <c r="N442" s="52" t="str">
        <f t="shared" ca="1" si="15"/>
        <v>46 Tahun 6 Bulan 26 hari</v>
      </c>
      <c r="O4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Row],[JABATAN]],tbl_refJabatan,2,FALSE),"yr","day")-CONVERT(DATEDIF(H442,tglAcuan,"y"),"yr","day"))),(NOW()+(CONVERT(VLOOKUP(Table1[[#This Row],[JABATAN]],tbl_refJabatan,2,FALSE),"yr","day")-CONVERT(DATEDIF(H442,NOW(),"y"),"yr","day")))),"Usia Salah"),"")</f>
        <v>50462.598911689813</v>
      </c>
      <c r="Q442" s="167" t="str">
        <f ca="1">IF(Table1[[#This Row],[TGL. PENSIUN (usia)]]&lt;&gt;0,TEXT(Table1[[#This Row],[TGL. PENSIUN (usia)]],"yyyy"),"")</f>
        <v>2038</v>
      </c>
      <c r="R442" s="166">
        <f ca="1">IF(AND(Table1[[#This Row],[TGL. PENSIUN (usia)]]&lt;&gt;"",Table1[[#This Row],[TGL. PENSIUN (usia)]]&lt;&gt;"USIA SALAH"),IF(tglAcuan&lt;&gt;0,(INT(CONVERT(VLOOKUP(Table1[[#This Row],[JABATAN]],tbl_refJabatan,2,FALSE),"yr","day")-CONVERT(DATEDIF(H442,tglAcuan,"y"),"yr","day"))),(INT(CONVERT(VLOOKUP(Table1[[#This Row],[JABATAN]],tbl_refJabatan,2,FALSE),"yr","day")-CONVERT(DATEDIF(H442,NOW(),"y"),"yr","day")))),"")</f>
        <v>5113</v>
      </c>
      <c r="S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Row],[JABATAN]],tbl_refJabatan,4,FALSE),"yr","day")-CONVERT(DATEDIF(H442,tglAcuan,"y"),"yr","day"))),(NOW()+(CONVERT(VLOOKUP(Table1[[#This Row],[JABATAN]],tbl_refJabatan,4,FALSE),"yr","day")-CONVERT(DATEDIF(H442,NOW(),"y"),"yr","day")))),"Usia Salah"),"")</f>
        <v>50462.598911689813</v>
      </c>
      <c r="T442" s="167" t="str">
        <f ca="1">IF(Table1[[#This Row],[TGL. PENSIUN ( usia )]]&lt;&gt;0,TEXT(Table1[[#This Row],[TGL. PENSIUN ( usia )]],"yyyy"),"")</f>
        <v>2038</v>
      </c>
      <c r="U442" s="166">
        <f ca="1">IF(AND(Table1[[#This Row],[TGL. PENSIUN (usia)]]&lt;&gt;"",Table1[[#This Row],[TGL. PENSIUN (usia)]]&lt;&gt;"USIA SALAH"),IF(tglAcuan&lt;&gt;0,(INT(CONVERT(VLOOKUP(Table1[[#This Row],[JABATAN]],tbl_refJabatan,4,FALSE),"yr","day")-CONVERT(DATEDIF(H442,tglAcuan,"y"),"yr","day"))),(INT(CONVERT(VLOOKUP(Table1[[#This Row],[JABATAN]],tbl_refJabatan,4,FALSE),"yr","day")-CONVERT(DATEDIF(H442,NOW(),"y"),"yr","day")))),"")</f>
        <v>5113</v>
      </c>
      <c r="V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Row],[JABATAN]],tbl_refJabatan,6,FALSE),"yr","day")-CONVERT(DATEDIF(H442,tglAcuan,"y"),"yr","day"))),(NOW()+(CONVERT(VLOOKUP(Table1[[#This Row],[JABATAN]],tbl_refJabatan,6,FALSE),"yr","day")-CONVERT(DATEDIF(H442,NOW(),"y"),"yr","day")))),"Usia Salah"),"")</f>
        <v>49001.598911689813</v>
      </c>
      <c r="W442" s="167" t="str">
        <f ca="1">IF(Table1[[#This Row],[TGL.PENSIUN (usia)]]&lt;&gt;0,TEXT(Table1[[#This Row],[TGL.PENSIUN (usia)]],"yyyy"),"")</f>
        <v>2034</v>
      </c>
      <c r="X4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Row],[JABATAN]],tbl_refJabatan,7,FALSE),"yr","day")-CONVERT(DATEDIF(M442,tglAcuan,"y"),"yr","day"))),(NOW()+(CONVERT(VLOOKUP(Table1[[#This Row],[JABATAN]],tbl_refJabatan,7,FALSE),"yr","day")-CONVERT(DATEDIF(M442,NOW(),"y"),"yr","day")))),"tgl SK salah"),"")</f>
        <v>50827.848911689813</v>
      </c>
      <c r="Y442" s="167" t="str">
        <f ca="1">IF(Table1[[#This Row],[TGL. PENSIUN (jabatan)]]&lt;&gt;0,TEXT(Table1[[#This Row],[TGL. PENSIUN (jabatan)]],"yyyy"),"")</f>
        <v>2039</v>
      </c>
      <c r="Z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Row],[JABATAN]],tbl_refJabatan,8,FALSE),"yr","day")-CONVERT(DATEDIF(H442,tglAcuan,"y"),"yr","day"))),(NOW()+(CONVERT(VLOOKUP(Table1[[#This Row],[JABATAN]],tbl_refJabatan,8,FALSE),"yr","day")-CONVERT(DATEDIF(H442,NOW(),"y"),"yr","day")))),"Usia Salah"),"")</f>
        <v>49001.598911689813</v>
      </c>
      <c r="AA442" s="167" t="str">
        <f ca="1">IF(Table1[[#This Row],[TGL.PENSIUN (usia )]]&lt;&gt;0,TEXT(Table1[[#This Row],[TGL.PENSIUN (usia )]],"yyyy"),"")</f>
        <v>2034</v>
      </c>
      <c r="AB4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Row],[JABATAN]],tbl_refJabatan,9,FALSE),"yr","day")-CONVERT(DATEDIF(M442,tglAcuan,"y"),"yr","day"))),(NOW()+(CONVERT(VLOOKUP(Table1[[#This Row],[JABATAN]],tbl_refJabatan,9,FALSE),"yr","day")-CONVERT(DATEDIF(M442,NOW(),"y"),"yr","day")))),"tgl SK salah"),"")</f>
        <v>50827.848911689813</v>
      </c>
      <c r="AC442" s="167" t="str">
        <f ca="1">IF(Table1[[#This Row],[TGL. PENSIUN (jabatan )]]&lt;&gt;0,TEXT(Table1[[#This Row],[TGL. PENSIUN (jabatan )]],"yyyy"),"")</f>
        <v>2039</v>
      </c>
      <c r="AD4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3" spans="1:30" s="53" customFormat="1" ht="21.75" customHeight="1" x14ac:dyDescent="0.25">
      <c r="A443" s="43">
        <f t="shared" si="14"/>
        <v>438</v>
      </c>
      <c r="B443" s="44" t="s">
        <v>484</v>
      </c>
      <c r="C443" s="44" t="s">
        <v>864</v>
      </c>
      <c r="D443" s="72" t="s">
        <v>61</v>
      </c>
      <c r="E443" s="59" t="s">
        <v>875</v>
      </c>
      <c r="F443" s="43" t="s">
        <v>50</v>
      </c>
      <c r="G443" s="46" t="s">
        <v>42</v>
      </c>
      <c r="H443" s="67">
        <v>23501</v>
      </c>
      <c r="I443" s="45"/>
      <c r="J443" s="76"/>
      <c r="K443" s="74" t="s">
        <v>43</v>
      </c>
      <c r="L443" s="108" t="s">
        <v>869</v>
      </c>
      <c r="M443" s="139">
        <v>43416</v>
      </c>
      <c r="N443" s="52" t="str">
        <f t="shared" ca="1" si="15"/>
        <v>59 Tahun 9 Bulan 23 hari</v>
      </c>
      <c r="O4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Row],[JABATAN]],tbl_refJabatan,2,FALSE),"yr","day")-CONVERT(DATEDIF(H443,tglAcuan,"y"),"yr","day"))),(NOW()+(CONVERT(VLOOKUP(Table1[[#This Row],[JABATAN]],tbl_refJabatan,2,FALSE),"yr","day")-CONVERT(DATEDIF(H443,NOW(),"y"),"yr","day")))),"Usia Salah"),"")</f>
        <v>45714.348911689813</v>
      </c>
      <c r="Q443" s="167" t="str">
        <f ca="1">IF(Table1[[#This Row],[TGL. PENSIUN (usia)]]&lt;&gt;0,TEXT(Table1[[#This Row],[TGL. PENSIUN (usia)]],"yyyy"),"")</f>
        <v>2025</v>
      </c>
      <c r="R443" s="166">
        <f ca="1">IF(AND(Table1[[#This Row],[TGL. PENSIUN (usia)]]&lt;&gt;"",Table1[[#This Row],[TGL. PENSIUN (usia)]]&lt;&gt;"USIA SALAH"),IF(tglAcuan&lt;&gt;0,(INT(CONVERT(VLOOKUP(Table1[[#This Row],[JABATAN]],tbl_refJabatan,2,FALSE),"yr","day")-CONVERT(DATEDIF(H443,tglAcuan,"y"),"yr","day"))),(INT(CONVERT(VLOOKUP(Table1[[#This Row],[JABATAN]],tbl_refJabatan,2,FALSE),"yr","day")-CONVERT(DATEDIF(H443,NOW(),"y"),"yr","day")))),"")</f>
        <v>365</v>
      </c>
      <c r="S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Row],[JABATAN]],tbl_refJabatan,4,FALSE),"yr","day")-CONVERT(DATEDIF(H443,tglAcuan,"y"),"yr","day"))),(NOW()+(CONVERT(VLOOKUP(Table1[[#This Row],[JABATAN]],tbl_refJabatan,4,FALSE),"yr","day")-CONVERT(DATEDIF(H443,NOW(),"y"),"yr","day")))),"Usia Salah"),"")</f>
        <v>45714.348911689813</v>
      </c>
      <c r="T443" s="167" t="str">
        <f ca="1">IF(Table1[[#This Row],[TGL. PENSIUN ( usia )]]&lt;&gt;0,TEXT(Table1[[#This Row],[TGL. PENSIUN ( usia )]],"yyyy"),"")</f>
        <v>2025</v>
      </c>
      <c r="U443" s="166">
        <f ca="1">IF(AND(Table1[[#This Row],[TGL. PENSIUN (usia)]]&lt;&gt;"",Table1[[#This Row],[TGL. PENSIUN (usia)]]&lt;&gt;"USIA SALAH"),IF(tglAcuan&lt;&gt;0,(INT(CONVERT(VLOOKUP(Table1[[#This Row],[JABATAN]],tbl_refJabatan,4,FALSE),"yr","day")-CONVERT(DATEDIF(H443,tglAcuan,"y"),"yr","day"))),(INT(CONVERT(VLOOKUP(Table1[[#This Row],[JABATAN]],tbl_refJabatan,4,FALSE),"yr","day")-CONVERT(DATEDIF(H443,NOW(),"y"),"yr","day")))),"")</f>
        <v>365</v>
      </c>
      <c r="V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Row],[JABATAN]],tbl_refJabatan,6,FALSE),"yr","day")-CONVERT(DATEDIF(H443,tglAcuan,"y"),"yr","day"))),(NOW()+(CONVERT(VLOOKUP(Table1[[#This Row],[JABATAN]],tbl_refJabatan,6,FALSE),"yr","day")-CONVERT(DATEDIF(H443,NOW(),"y"),"yr","day")))),"Usia Salah"),"")</f>
        <v>44253.348911689813</v>
      </c>
      <c r="W443" s="167" t="str">
        <f ca="1">IF(Table1[[#This Row],[TGL.PENSIUN (usia)]]&lt;&gt;0,TEXT(Table1[[#This Row],[TGL.PENSIUN (usia)]],"yyyy"),"")</f>
        <v>2021</v>
      </c>
      <c r="X4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Row],[JABATAN]],tbl_refJabatan,7,FALSE),"yr","day")-CONVERT(DATEDIF(M443,tglAcuan,"y"),"yr","day"))),(NOW()+(CONVERT(VLOOKUP(Table1[[#This Row],[JABATAN]],tbl_refJabatan,7,FALSE),"yr","day")-CONVERT(DATEDIF(M443,NOW(),"y"),"yr","day")))),"tgl SK salah"),"")</f>
        <v>50827.848911689813</v>
      </c>
      <c r="Y443" s="167" t="str">
        <f ca="1">IF(Table1[[#This Row],[TGL. PENSIUN (jabatan)]]&lt;&gt;0,TEXT(Table1[[#This Row],[TGL. PENSIUN (jabatan)]],"yyyy"),"")</f>
        <v>2039</v>
      </c>
      <c r="Z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Row],[JABATAN]],tbl_refJabatan,8,FALSE),"yr","day")-CONVERT(DATEDIF(H443,tglAcuan,"y"),"yr","day"))),(NOW()+(CONVERT(VLOOKUP(Table1[[#This Row],[JABATAN]],tbl_refJabatan,8,FALSE),"yr","day")-CONVERT(DATEDIF(H443,NOW(),"y"),"yr","day")))),"Usia Salah"),"")</f>
        <v>44253.348911689813</v>
      </c>
      <c r="AA443" s="167" t="str">
        <f ca="1">IF(Table1[[#This Row],[TGL.PENSIUN (usia )]]&lt;&gt;0,TEXT(Table1[[#This Row],[TGL.PENSIUN (usia )]],"yyyy"),"")</f>
        <v>2021</v>
      </c>
      <c r="AB4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Row],[JABATAN]],tbl_refJabatan,9,FALSE),"yr","day")-CONVERT(DATEDIF(M443,tglAcuan,"y"),"yr","day"))),(NOW()+(CONVERT(VLOOKUP(Table1[[#This Row],[JABATAN]],tbl_refJabatan,9,FALSE),"yr","day")-CONVERT(DATEDIF(M443,NOW(),"y"),"yr","day")))),"tgl SK salah"),"")</f>
        <v>50827.848911689813</v>
      </c>
      <c r="AC443" s="167" t="str">
        <f ca="1">IF(Table1[[#This Row],[TGL. PENSIUN (jabatan )]]&lt;&gt;0,TEXT(Table1[[#This Row],[TGL. PENSIUN (jabatan )]],"yyyy"),"")</f>
        <v>2039</v>
      </c>
      <c r="AD4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4" spans="1:30" s="53" customFormat="1" ht="21.75" customHeight="1" x14ac:dyDescent="0.25">
      <c r="A444" s="43">
        <f t="shared" si="14"/>
        <v>439</v>
      </c>
      <c r="B444" s="44" t="s">
        <v>484</v>
      </c>
      <c r="C444" s="44" t="s">
        <v>864</v>
      </c>
      <c r="D444" s="45" t="s">
        <v>63</v>
      </c>
      <c r="E444" s="59" t="s">
        <v>71</v>
      </c>
      <c r="F444" s="43" t="s">
        <v>41</v>
      </c>
      <c r="G444" s="46" t="s">
        <v>42</v>
      </c>
      <c r="H444" s="67">
        <v>25295</v>
      </c>
      <c r="I444" s="45"/>
      <c r="J444" s="76"/>
      <c r="K444" s="74" t="s">
        <v>43</v>
      </c>
      <c r="L444" s="108" t="s">
        <v>869</v>
      </c>
      <c r="M444" s="139">
        <v>43416</v>
      </c>
      <c r="N444" s="52" t="str">
        <f t="shared" ca="1" si="15"/>
        <v>54 Tahun 10 Bulan 25 hari</v>
      </c>
      <c r="O4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Row],[JABATAN]],tbl_refJabatan,2,FALSE),"yr","day")-CONVERT(DATEDIF(H444,tglAcuan,"y"),"yr","day"))),(NOW()+(CONVERT(VLOOKUP(Table1[[#This Row],[JABATAN]],tbl_refJabatan,2,FALSE),"yr","day")-CONVERT(DATEDIF(H444,NOW(),"y"),"yr","day")))),"Usia Salah"),"")</f>
        <v>47540.598911689813</v>
      </c>
      <c r="Q444" s="167" t="str">
        <f ca="1">IF(Table1[[#This Row],[TGL. PENSIUN (usia)]]&lt;&gt;0,TEXT(Table1[[#This Row],[TGL. PENSIUN (usia)]],"yyyy"),"")</f>
        <v>2030</v>
      </c>
      <c r="R444" s="166">
        <f ca="1">IF(AND(Table1[[#This Row],[TGL. PENSIUN (usia)]]&lt;&gt;"",Table1[[#This Row],[TGL. PENSIUN (usia)]]&lt;&gt;"USIA SALAH"),IF(tglAcuan&lt;&gt;0,(INT(CONVERT(VLOOKUP(Table1[[#This Row],[JABATAN]],tbl_refJabatan,2,FALSE),"yr","day")-CONVERT(DATEDIF(H444,tglAcuan,"y"),"yr","day"))),(INT(CONVERT(VLOOKUP(Table1[[#This Row],[JABATAN]],tbl_refJabatan,2,FALSE),"yr","day")-CONVERT(DATEDIF(H444,NOW(),"y"),"yr","day")))),"")</f>
        <v>2191</v>
      </c>
      <c r="S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Row],[JABATAN]],tbl_refJabatan,4,FALSE),"yr","day")-CONVERT(DATEDIF(H444,tglAcuan,"y"),"yr","day"))),(NOW()+(CONVERT(VLOOKUP(Table1[[#This Row],[JABATAN]],tbl_refJabatan,4,FALSE),"yr","day")-CONVERT(DATEDIF(H444,NOW(),"y"),"yr","day")))),"Usia Salah"),"")</f>
        <v>32930.598911689813</v>
      </c>
      <c r="T444" s="167" t="str">
        <f ca="1">IF(Table1[[#This Row],[TGL. PENSIUN ( usia )]]&lt;&gt;0,TEXT(Table1[[#This Row],[TGL. PENSIUN ( usia )]],"yyyy"),"")</f>
        <v>1990</v>
      </c>
      <c r="U444" s="166">
        <f ca="1">IF(AND(Table1[[#This Row],[TGL. PENSIUN (usia)]]&lt;&gt;"",Table1[[#This Row],[TGL. PENSIUN (usia)]]&lt;&gt;"USIA SALAH"),IF(tglAcuan&lt;&gt;0,(INT(CONVERT(VLOOKUP(Table1[[#This Row],[JABATAN]],tbl_refJabatan,4,FALSE),"yr","day")-CONVERT(DATEDIF(H444,tglAcuan,"y"),"yr","day"))),(INT(CONVERT(VLOOKUP(Table1[[#This Row],[JABATAN]],tbl_refJabatan,4,FALSE),"yr","day")-CONVERT(DATEDIF(H444,NOW(),"y"),"yr","day")))),"")</f>
        <v>-12419</v>
      </c>
      <c r="V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Row],[JABATAN]],tbl_refJabatan,6,FALSE),"yr","day")-CONVERT(DATEDIF(H444,tglAcuan,"y"),"yr","day"))),(NOW()+(CONVERT(VLOOKUP(Table1[[#This Row],[JABATAN]],tbl_refJabatan,6,FALSE),"yr","day")-CONVERT(DATEDIF(H444,NOW(),"y"),"yr","day")))),"Usia Salah"),"")</f>
        <v>25625.598911689813</v>
      </c>
      <c r="W444" s="167" t="str">
        <f ca="1">IF(Table1[[#This Row],[TGL.PENSIUN (usia)]]&lt;&gt;0,TEXT(Table1[[#This Row],[TGL.PENSIUN (usia)]],"yyyy"),"")</f>
        <v>1970</v>
      </c>
      <c r="X4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Row],[JABATAN]],tbl_refJabatan,7,FALSE),"yr","day")-CONVERT(DATEDIF(M444,tglAcuan,"y"),"yr","day"))),(NOW()+(CONVERT(VLOOKUP(Table1[[#This Row],[JABATAN]],tbl_refJabatan,7,FALSE),"yr","day")-CONVERT(DATEDIF(M444,NOW(),"y"),"yr","day")))),"tgl SK salah"),"")</f>
        <v>65437.848911689813</v>
      </c>
      <c r="Y444" s="167" t="str">
        <f ca="1">IF(Table1[[#This Row],[TGL. PENSIUN (jabatan)]]&lt;&gt;0,TEXT(Table1[[#This Row],[TGL. PENSIUN (jabatan)]],"yyyy"),"")</f>
        <v>2079</v>
      </c>
      <c r="Z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Row],[JABATAN]],tbl_refJabatan,8,FALSE),"yr","day")-CONVERT(DATEDIF(H444,tglAcuan,"y"),"yr","day"))),(NOW()+(CONVERT(VLOOKUP(Table1[[#This Row],[JABATAN]],tbl_refJabatan,8,FALSE),"yr","day")-CONVERT(DATEDIF(H444,NOW(),"y"),"yr","day")))),"Usia Salah"),"")</f>
        <v>47540.598911689813</v>
      </c>
      <c r="AA444" s="167" t="str">
        <f ca="1">IF(Table1[[#This Row],[TGL.PENSIUN (usia )]]&lt;&gt;0,TEXT(Table1[[#This Row],[TGL.PENSIUN (usia )]],"yyyy"),"")</f>
        <v>2030</v>
      </c>
      <c r="AB4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Row],[JABATAN]],tbl_refJabatan,9,FALSE),"yr","day")-CONVERT(DATEDIF(M444,tglAcuan,"y"),"yr","day"))),(NOW()+(CONVERT(VLOOKUP(Table1[[#This Row],[JABATAN]],tbl_refJabatan,9,FALSE),"yr","day")-CONVERT(DATEDIF(M444,NOW(),"y"),"yr","day")))),"tgl SK salah"),"")</f>
        <v>49001.598911689813</v>
      </c>
      <c r="AC444" s="167" t="str">
        <f ca="1">IF(Table1[[#This Row],[TGL. PENSIUN (jabatan )]]&lt;&gt;0,TEXT(Table1[[#This Row],[TGL. PENSIUN (jabatan )]],"yyyy"),"")</f>
        <v>2034</v>
      </c>
      <c r="AD4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5" spans="1:30" s="53" customFormat="1" ht="21.75" customHeight="1" x14ac:dyDescent="0.25">
      <c r="A445" s="43">
        <f t="shared" si="14"/>
        <v>440</v>
      </c>
      <c r="B445" s="44" t="s">
        <v>484</v>
      </c>
      <c r="C445" s="44" t="s">
        <v>864</v>
      </c>
      <c r="D445" s="45" t="s">
        <v>63</v>
      </c>
      <c r="E445" s="59" t="s">
        <v>876</v>
      </c>
      <c r="F445" s="43" t="s">
        <v>41</v>
      </c>
      <c r="G445" s="46" t="s">
        <v>42</v>
      </c>
      <c r="H445" s="67">
        <v>32641</v>
      </c>
      <c r="I445" s="45"/>
      <c r="J445" s="76"/>
      <c r="K445" s="74" t="s">
        <v>43</v>
      </c>
      <c r="L445" s="108" t="s">
        <v>869</v>
      </c>
      <c r="M445" s="139">
        <v>43416</v>
      </c>
      <c r="N445" s="52" t="str">
        <f t="shared" ca="1" si="15"/>
        <v>34 Tahun 9 Bulan 14 hari</v>
      </c>
      <c r="O4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Row],[JABATAN]],tbl_refJabatan,2,FALSE),"yr","day")-CONVERT(DATEDIF(H445,tglAcuan,"y"),"yr","day"))),(NOW()+(CONVERT(VLOOKUP(Table1[[#This Row],[JABATAN]],tbl_refJabatan,2,FALSE),"yr","day")-CONVERT(DATEDIF(H445,NOW(),"y"),"yr","day")))),"Usia Salah"),"")</f>
        <v>54845.598911689813</v>
      </c>
      <c r="Q445" s="167" t="str">
        <f ca="1">IF(Table1[[#This Row],[TGL. PENSIUN (usia)]]&lt;&gt;0,TEXT(Table1[[#This Row],[TGL. PENSIUN (usia)]],"yyyy"),"")</f>
        <v>2050</v>
      </c>
      <c r="R445" s="166">
        <f ca="1">IF(AND(Table1[[#This Row],[TGL. PENSIUN (usia)]]&lt;&gt;"",Table1[[#This Row],[TGL. PENSIUN (usia)]]&lt;&gt;"USIA SALAH"),IF(tglAcuan&lt;&gt;0,(INT(CONVERT(VLOOKUP(Table1[[#This Row],[JABATAN]],tbl_refJabatan,2,FALSE),"yr","day")-CONVERT(DATEDIF(H445,tglAcuan,"y"),"yr","day"))),(INT(CONVERT(VLOOKUP(Table1[[#This Row],[JABATAN]],tbl_refJabatan,2,FALSE),"yr","day")-CONVERT(DATEDIF(H445,NOW(),"y"),"yr","day")))),"")</f>
        <v>9496</v>
      </c>
      <c r="S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Row],[JABATAN]],tbl_refJabatan,4,FALSE),"yr","day")-CONVERT(DATEDIF(H445,tglAcuan,"y"),"yr","day"))),(NOW()+(CONVERT(VLOOKUP(Table1[[#This Row],[JABATAN]],tbl_refJabatan,4,FALSE),"yr","day")-CONVERT(DATEDIF(H445,NOW(),"y"),"yr","day")))),"Usia Salah"),"")</f>
        <v>40235.598911689813</v>
      </c>
      <c r="T445" s="167" t="str">
        <f ca="1">IF(Table1[[#This Row],[TGL. PENSIUN ( usia )]]&lt;&gt;0,TEXT(Table1[[#This Row],[TGL. PENSIUN ( usia )]],"yyyy"),"")</f>
        <v>2010</v>
      </c>
      <c r="U445" s="166">
        <f ca="1">IF(AND(Table1[[#This Row],[TGL. PENSIUN (usia)]]&lt;&gt;"",Table1[[#This Row],[TGL. PENSIUN (usia)]]&lt;&gt;"USIA SALAH"),IF(tglAcuan&lt;&gt;0,(INT(CONVERT(VLOOKUP(Table1[[#This Row],[JABATAN]],tbl_refJabatan,4,FALSE),"yr","day")-CONVERT(DATEDIF(H445,tglAcuan,"y"),"yr","day"))),(INT(CONVERT(VLOOKUP(Table1[[#This Row],[JABATAN]],tbl_refJabatan,4,FALSE),"yr","day")-CONVERT(DATEDIF(H445,NOW(),"y"),"yr","day")))),"")</f>
        <v>-5114</v>
      </c>
      <c r="V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Row],[JABATAN]],tbl_refJabatan,6,FALSE),"yr","day")-CONVERT(DATEDIF(H445,tglAcuan,"y"),"yr","day"))),(NOW()+(CONVERT(VLOOKUP(Table1[[#This Row],[JABATAN]],tbl_refJabatan,6,FALSE),"yr","day")-CONVERT(DATEDIF(H445,NOW(),"y"),"yr","day")))),"Usia Salah"),"")</f>
        <v>32930.598911689813</v>
      </c>
      <c r="W445" s="167" t="str">
        <f ca="1">IF(Table1[[#This Row],[TGL.PENSIUN (usia)]]&lt;&gt;0,TEXT(Table1[[#This Row],[TGL.PENSIUN (usia)]],"yyyy"),"")</f>
        <v>1990</v>
      </c>
      <c r="X4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Row],[JABATAN]],tbl_refJabatan,7,FALSE),"yr","day")-CONVERT(DATEDIF(M445,tglAcuan,"y"),"yr","day"))),(NOW()+(CONVERT(VLOOKUP(Table1[[#This Row],[JABATAN]],tbl_refJabatan,7,FALSE),"yr","day")-CONVERT(DATEDIF(M445,NOW(),"y"),"yr","day")))),"tgl SK salah"),"")</f>
        <v>65437.848911689813</v>
      </c>
      <c r="Y445" s="167" t="str">
        <f ca="1">IF(Table1[[#This Row],[TGL. PENSIUN (jabatan)]]&lt;&gt;0,TEXT(Table1[[#This Row],[TGL. PENSIUN (jabatan)]],"yyyy"),"")</f>
        <v>2079</v>
      </c>
      <c r="Z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Row],[JABATAN]],tbl_refJabatan,8,FALSE),"yr","day")-CONVERT(DATEDIF(H445,tglAcuan,"y"),"yr","day"))),(NOW()+(CONVERT(VLOOKUP(Table1[[#This Row],[JABATAN]],tbl_refJabatan,8,FALSE),"yr","day")-CONVERT(DATEDIF(H445,NOW(),"y"),"yr","day")))),"Usia Salah"),"")</f>
        <v>54845.598911689813</v>
      </c>
      <c r="AA445" s="167" t="str">
        <f ca="1">IF(Table1[[#This Row],[TGL.PENSIUN (usia )]]&lt;&gt;0,TEXT(Table1[[#This Row],[TGL.PENSIUN (usia )]],"yyyy"),"")</f>
        <v>2050</v>
      </c>
      <c r="AB4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Row],[JABATAN]],tbl_refJabatan,9,FALSE),"yr","day")-CONVERT(DATEDIF(M445,tglAcuan,"y"),"yr","day"))),(NOW()+(CONVERT(VLOOKUP(Table1[[#This Row],[JABATAN]],tbl_refJabatan,9,FALSE),"yr","day")-CONVERT(DATEDIF(M445,NOW(),"y"),"yr","day")))),"tgl SK salah"),"")</f>
        <v>49001.598911689813</v>
      </c>
      <c r="AC445" s="167" t="str">
        <f ca="1">IF(Table1[[#This Row],[TGL. PENSIUN (jabatan )]]&lt;&gt;0,TEXT(Table1[[#This Row],[TGL. PENSIUN (jabatan )]],"yyyy"),"")</f>
        <v>2034</v>
      </c>
      <c r="AD4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6" spans="1:30" s="53" customFormat="1" ht="21.75" customHeight="1" x14ac:dyDescent="0.25">
      <c r="A446" s="43">
        <f t="shared" si="14"/>
        <v>441</v>
      </c>
      <c r="B446" s="44" t="s">
        <v>484</v>
      </c>
      <c r="C446" s="44" t="s">
        <v>864</v>
      </c>
      <c r="D446" s="45" t="s">
        <v>63</v>
      </c>
      <c r="E446" s="59" t="s">
        <v>877</v>
      </c>
      <c r="F446" s="43" t="s">
        <v>41</v>
      </c>
      <c r="G446" s="46" t="s">
        <v>42</v>
      </c>
      <c r="H446" s="140">
        <v>27937</v>
      </c>
      <c r="I446" s="45"/>
      <c r="J446" s="76"/>
      <c r="K446" s="74" t="s">
        <v>43</v>
      </c>
      <c r="L446" s="108" t="s">
        <v>869</v>
      </c>
      <c r="M446" s="139">
        <v>43416</v>
      </c>
      <c r="N446" s="52" t="str">
        <f t="shared" ca="1" si="15"/>
        <v>47 Tahun 8 Bulan 1 hari</v>
      </c>
      <c r="O4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Row],[JABATAN]],tbl_refJabatan,2,FALSE),"yr","day")-CONVERT(DATEDIF(H446,tglAcuan,"y"),"yr","day"))),(NOW()+(CONVERT(VLOOKUP(Table1[[#This Row],[JABATAN]],tbl_refJabatan,2,FALSE),"yr","day")-CONVERT(DATEDIF(H446,NOW(),"y"),"yr","day")))),"Usia Salah"),"")</f>
        <v>50097.348911689813</v>
      </c>
      <c r="Q446" s="167" t="str">
        <f ca="1">IF(Table1[[#This Row],[TGL. PENSIUN (usia)]]&lt;&gt;0,TEXT(Table1[[#This Row],[TGL. PENSIUN (usia)]],"yyyy"),"")</f>
        <v>2037</v>
      </c>
      <c r="R446" s="166">
        <f ca="1">IF(AND(Table1[[#This Row],[TGL. PENSIUN (usia)]]&lt;&gt;"",Table1[[#This Row],[TGL. PENSIUN (usia)]]&lt;&gt;"USIA SALAH"),IF(tglAcuan&lt;&gt;0,(INT(CONVERT(VLOOKUP(Table1[[#This Row],[JABATAN]],tbl_refJabatan,2,FALSE),"yr","day")-CONVERT(DATEDIF(H446,tglAcuan,"y"),"yr","day"))),(INT(CONVERT(VLOOKUP(Table1[[#This Row],[JABATAN]],tbl_refJabatan,2,FALSE),"yr","day")-CONVERT(DATEDIF(H446,NOW(),"y"),"yr","day")))),"")</f>
        <v>4748</v>
      </c>
      <c r="S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Row],[JABATAN]],tbl_refJabatan,4,FALSE),"yr","day")-CONVERT(DATEDIF(H446,tglAcuan,"y"),"yr","day"))),(NOW()+(CONVERT(VLOOKUP(Table1[[#This Row],[JABATAN]],tbl_refJabatan,4,FALSE),"yr","day")-CONVERT(DATEDIF(H446,NOW(),"y"),"yr","day")))),"Usia Salah"),"")</f>
        <v>35487.348911689813</v>
      </c>
      <c r="T446" s="167" t="str">
        <f ca="1">IF(Table1[[#This Row],[TGL. PENSIUN ( usia )]]&lt;&gt;0,TEXT(Table1[[#This Row],[TGL. PENSIUN ( usia )]],"yyyy"),"")</f>
        <v>1997</v>
      </c>
      <c r="U446" s="166">
        <f ca="1">IF(AND(Table1[[#This Row],[TGL. PENSIUN (usia)]]&lt;&gt;"",Table1[[#This Row],[TGL. PENSIUN (usia)]]&lt;&gt;"USIA SALAH"),IF(tglAcuan&lt;&gt;0,(INT(CONVERT(VLOOKUP(Table1[[#This Row],[JABATAN]],tbl_refJabatan,4,FALSE),"yr","day")-CONVERT(DATEDIF(H446,tglAcuan,"y"),"yr","day"))),(INT(CONVERT(VLOOKUP(Table1[[#This Row],[JABATAN]],tbl_refJabatan,4,FALSE),"yr","day")-CONVERT(DATEDIF(H446,NOW(),"y"),"yr","day")))),"")</f>
        <v>-9862</v>
      </c>
      <c r="V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Row],[JABATAN]],tbl_refJabatan,6,FALSE),"yr","day")-CONVERT(DATEDIF(H446,tglAcuan,"y"),"yr","day"))),(NOW()+(CONVERT(VLOOKUP(Table1[[#This Row],[JABATAN]],tbl_refJabatan,6,FALSE),"yr","day")-CONVERT(DATEDIF(H446,NOW(),"y"),"yr","day")))),"Usia Salah"),"")</f>
        <v>28182.348911689813</v>
      </c>
      <c r="W446" s="167" t="str">
        <f ca="1">IF(Table1[[#This Row],[TGL.PENSIUN (usia)]]&lt;&gt;0,TEXT(Table1[[#This Row],[TGL.PENSIUN (usia)]],"yyyy"),"")</f>
        <v>1977</v>
      </c>
      <c r="X4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Row],[JABATAN]],tbl_refJabatan,7,FALSE),"yr","day")-CONVERT(DATEDIF(M446,tglAcuan,"y"),"yr","day"))),(NOW()+(CONVERT(VLOOKUP(Table1[[#This Row],[JABATAN]],tbl_refJabatan,7,FALSE),"yr","day")-CONVERT(DATEDIF(M446,NOW(),"y"),"yr","day")))),"tgl SK salah"),"")</f>
        <v>65437.848911689813</v>
      </c>
      <c r="Y446" s="167" t="str">
        <f ca="1">IF(Table1[[#This Row],[TGL. PENSIUN (jabatan)]]&lt;&gt;0,TEXT(Table1[[#This Row],[TGL. PENSIUN (jabatan)]],"yyyy"),"")</f>
        <v>2079</v>
      </c>
      <c r="Z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Row],[JABATAN]],tbl_refJabatan,8,FALSE),"yr","day")-CONVERT(DATEDIF(H446,tglAcuan,"y"),"yr","day"))),(NOW()+(CONVERT(VLOOKUP(Table1[[#This Row],[JABATAN]],tbl_refJabatan,8,FALSE),"yr","day")-CONVERT(DATEDIF(H446,NOW(),"y"),"yr","day")))),"Usia Salah"),"")</f>
        <v>50097.348911689813</v>
      </c>
      <c r="AA446" s="167" t="str">
        <f ca="1">IF(Table1[[#This Row],[TGL.PENSIUN (usia )]]&lt;&gt;0,TEXT(Table1[[#This Row],[TGL.PENSIUN (usia )]],"yyyy"),"")</f>
        <v>2037</v>
      </c>
      <c r="AB4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Row],[JABATAN]],tbl_refJabatan,9,FALSE),"yr","day")-CONVERT(DATEDIF(M446,tglAcuan,"y"),"yr","day"))),(NOW()+(CONVERT(VLOOKUP(Table1[[#This Row],[JABATAN]],tbl_refJabatan,9,FALSE),"yr","day")-CONVERT(DATEDIF(M446,NOW(),"y"),"yr","day")))),"tgl SK salah"),"")</f>
        <v>49001.598911689813</v>
      </c>
      <c r="AC446" s="167" t="str">
        <f ca="1">IF(Table1[[#This Row],[TGL. PENSIUN (jabatan )]]&lt;&gt;0,TEXT(Table1[[#This Row],[TGL. PENSIUN (jabatan )]],"yyyy"),"")</f>
        <v>2034</v>
      </c>
      <c r="AD4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7" spans="1:30" s="53" customFormat="1" ht="21.75" customHeight="1" x14ac:dyDescent="0.25">
      <c r="A447" s="43">
        <f t="shared" si="14"/>
        <v>442</v>
      </c>
      <c r="B447" s="44" t="s">
        <v>484</v>
      </c>
      <c r="C447" s="44" t="s">
        <v>864</v>
      </c>
      <c r="D447" s="45" t="s">
        <v>63</v>
      </c>
      <c r="E447" s="59" t="s">
        <v>878</v>
      </c>
      <c r="F447" s="43" t="s">
        <v>50</v>
      </c>
      <c r="G447" s="46" t="s">
        <v>42</v>
      </c>
      <c r="H447" s="67">
        <v>33126</v>
      </c>
      <c r="I447" s="45"/>
      <c r="J447" s="76"/>
      <c r="K447" s="74" t="s">
        <v>43</v>
      </c>
      <c r="L447" s="108" t="s">
        <v>869</v>
      </c>
      <c r="M447" s="139">
        <v>43416</v>
      </c>
      <c r="N447" s="52" t="str">
        <f t="shared" ca="1" si="15"/>
        <v>33 Tahun 5 Bulan 17 hari</v>
      </c>
      <c r="O4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Row],[JABATAN]],tbl_refJabatan,2,FALSE),"yr","day")-CONVERT(DATEDIF(H447,tglAcuan,"y"),"yr","day"))),(NOW()+(CONVERT(VLOOKUP(Table1[[#This Row],[JABATAN]],tbl_refJabatan,2,FALSE),"yr","day")-CONVERT(DATEDIF(H447,NOW(),"y"),"yr","day")))),"Usia Salah"),"")</f>
        <v>55210.848911689813</v>
      </c>
      <c r="Q447" s="167" t="str">
        <f ca="1">IF(Table1[[#This Row],[TGL. PENSIUN (usia)]]&lt;&gt;0,TEXT(Table1[[#This Row],[TGL. PENSIUN (usia)]],"yyyy"),"")</f>
        <v>2051</v>
      </c>
      <c r="R447" s="166">
        <f ca="1">IF(AND(Table1[[#This Row],[TGL. PENSIUN (usia)]]&lt;&gt;"",Table1[[#This Row],[TGL. PENSIUN (usia)]]&lt;&gt;"USIA SALAH"),IF(tglAcuan&lt;&gt;0,(INT(CONVERT(VLOOKUP(Table1[[#This Row],[JABATAN]],tbl_refJabatan,2,FALSE),"yr","day")-CONVERT(DATEDIF(H447,tglAcuan,"y"),"yr","day"))),(INT(CONVERT(VLOOKUP(Table1[[#This Row],[JABATAN]],tbl_refJabatan,2,FALSE),"yr","day")-CONVERT(DATEDIF(H447,NOW(),"y"),"yr","day")))),"")</f>
        <v>9861</v>
      </c>
      <c r="S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Row],[JABATAN]],tbl_refJabatan,4,FALSE),"yr","day")-CONVERT(DATEDIF(H447,tglAcuan,"y"),"yr","day"))),(NOW()+(CONVERT(VLOOKUP(Table1[[#This Row],[JABATAN]],tbl_refJabatan,4,FALSE),"yr","day")-CONVERT(DATEDIF(H447,NOW(),"y"),"yr","day")))),"Usia Salah"),"")</f>
        <v>40600.848911689813</v>
      </c>
      <c r="T447" s="167" t="str">
        <f ca="1">IF(Table1[[#This Row],[TGL. PENSIUN ( usia )]]&lt;&gt;0,TEXT(Table1[[#This Row],[TGL. PENSIUN ( usia )]],"yyyy"),"")</f>
        <v>2011</v>
      </c>
      <c r="U447" s="166">
        <f ca="1">IF(AND(Table1[[#This Row],[TGL. PENSIUN (usia)]]&lt;&gt;"",Table1[[#This Row],[TGL. PENSIUN (usia)]]&lt;&gt;"USIA SALAH"),IF(tglAcuan&lt;&gt;0,(INT(CONVERT(VLOOKUP(Table1[[#This Row],[JABATAN]],tbl_refJabatan,4,FALSE),"yr","day")-CONVERT(DATEDIF(H447,tglAcuan,"y"),"yr","day"))),(INT(CONVERT(VLOOKUP(Table1[[#This Row],[JABATAN]],tbl_refJabatan,4,FALSE),"yr","day")-CONVERT(DATEDIF(H447,NOW(),"y"),"yr","day")))),"")</f>
        <v>-4749</v>
      </c>
      <c r="V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Row],[JABATAN]],tbl_refJabatan,6,FALSE),"yr","day")-CONVERT(DATEDIF(H447,tglAcuan,"y"),"yr","day"))),(NOW()+(CONVERT(VLOOKUP(Table1[[#This Row],[JABATAN]],tbl_refJabatan,6,FALSE),"yr","day")-CONVERT(DATEDIF(H447,NOW(),"y"),"yr","day")))),"Usia Salah"),"")</f>
        <v>33295.848911689813</v>
      </c>
      <c r="W447" s="167" t="str">
        <f ca="1">IF(Table1[[#This Row],[TGL.PENSIUN (usia)]]&lt;&gt;0,TEXT(Table1[[#This Row],[TGL.PENSIUN (usia)]],"yyyy"),"")</f>
        <v>1991</v>
      </c>
      <c r="X4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Row],[JABATAN]],tbl_refJabatan,7,FALSE),"yr","day")-CONVERT(DATEDIF(M447,tglAcuan,"y"),"yr","day"))),(NOW()+(CONVERT(VLOOKUP(Table1[[#This Row],[JABATAN]],tbl_refJabatan,7,FALSE),"yr","day")-CONVERT(DATEDIF(M447,NOW(),"y"),"yr","day")))),"tgl SK salah"),"")</f>
        <v>65437.848911689813</v>
      </c>
      <c r="Y447" s="167" t="str">
        <f ca="1">IF(Table1[[#This Row],[TGL. PENSIUN (jabatan)]]&lt;&gt;0,TEXT(Table1[[#This Row],[TGL. PENSIUN (jabatan)]],"yyyy"),"")</f>
        <v>2079</v>
      </c>
      <c r="Z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Row],[JABATAN]],tbl_refJabatan,8,FALSE),"yr","day")-CONVERT(DATEDIF(H447,tglAcuan,"y"),"yr","day"))),(NOW()+(CONVERT(VLOOKUP(Table1[[#This Row],[JABATAN]],tbl_refJabatan,8,FALSE),"yr","day")-CONVERT(DATEDIF(H447,NOW(),"y"),"yr","day")))),"Usia Salah"),"")</f>
        <v>55210.848911689813</v>
      </c>
      <c r="AA447" s="167" t="str">
        <f ca="1">IF(Table1[[#This Row],[TGL.PENSIUN (usia )]]&lt;&gt;0,TEXT(Table1[[#This Row],[TGL.PENSIUN (usia )]],"yyyy"),"")</f>
        <v>2051</v>
      </c>
      <c r="AB4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Row],[JABATAN]],tbl_refJabatan,9,FALSE),"yr","day")-CONVERT(DATEDIF(M447,tglAcuan,"y"),"yr","day"))),(NOW()+(CONVERT(VLOOKUP(Table1[[#This Row],[JABATAN]],tbl_refJabatan,9,FALSE),"yr","day")-CONVERT(DATEDIF(M447,NOW(),"y"),"yr","day")))),"tgl SK salah"),"")</f>
        <v>49001.598911689813</v>
      </c>
      <c r="AC447" s="167" t="str">
        <f ca="1">IF(Table1[[#This Row],[TGL. PENSIUN (jabatan )]]&lt;&gt;0,TEXT(Table1[[#This Row],[TGL. PENSIUN (jabatan )]],"yyyy"),"")</f>
        <v>2034</v>
      </c>
      <c r="AD4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8" spans="1:30" s="53" customFormat="1" ht="21.75" customHeight="1" x14ac:dyDescent="0.25">
      <c r="A448" s="43">
        <f t="shared" si="14"/>
        <v>443</v>
      </c>
      <c r="B448" s="44" t="s">
        <v>484</v>
      </c>
      <c r="C448" s="44" t="s">
        <v>864</v>
      </c>
      <c r="D448" s="45" t="s">
        <v>63</v>
      </c>
      <c r="E448" s="59" t="s">
        <v>184</v>
      </c>
      <c r="F448" s="43" t="s">
        <v>41</v>
      </c>
      <c r="G448" s="46" t="s">
        <v>42</v>
      </c>
      <c r="H448" s="67">
        <v>24604</v>
      </c>
      <c r="I448" s="45"/>
      <c r="J448" s="76"/>
      <c r="K448" s="74" t="s">
        <v>43</v>
      </c>
      <c r="L448" s="108" t="s">
        <v>869</v>
      </c>
      <c r="M448" s="139">
        <v>43416</v>
      </c>
      <c r="N448" s="52" t="str">
        <f t="shared" ca="1" si="15"/>
        <v>56 Tahun 9 Bulan 15 hari</v>
      </c>
      <c r="O4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Row],[JABATAN]],tbl_refJabatan,2,FALSE),"yr","day")-CONVERT(DATEDIF(H448,tglAcuan,"y"),"yr","day"))),(NOW()+(CONVERT(VLOOKUP(Table1[[#This Row],[JABATAN]],tbl_refJabatan,2,FALSE),"yr","day")-CONVERT(DATEDIF(H448,NOW(),"y"),"yr","day")))),"Usia Salah"),"")</f>
        <v>46810.098911689813</v>
      </c>
      <c r="Q448" s="167" t="str">
        <f ca="1">IF(Table1[[#This Row],[TGL. PENSIUN (usia)]]&lt;&gt;0,TEXT(Table1[[#This Row],[TGL. PENSIUN (usia)]],"yyyy"),"")</f>
        <v>2028</v>
      </c>
      <c r="R448" s="166">
        <f ca="1">IF(AND(Table1[[#This Row],[TGL. PENSIUN (usia)]]&lt;&gt;"",Table1[[#This Row],[TGL. PENSIUN (usia)]]&lt;&gt;"USIA SALAH"),IF(tglAcuan&lt;&gt;0,(INT(CONVERT(VLOOKUP(Table1[[#This Row],[JABATAN]],tbl_refJabatan,2,FALSE),"yr","day")-CONVERT(DATEDIF(H448,tglAcuan,"y"),"yr","day"))),(INT(CONVERT(VLOOKUP(Table1[[#This Row],[JABATAN]],tbl_refJabatan,2,FALSE),"yr","day")-CONVERT(DATEDIF(H448,NOW(),"y"),"yr","day")))),"")</f>
        <v>1461</v>
      </c>
      <c r="S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Row],[JABATAN]],tbl_refJabatan,4,FALSE),"yr","day")-CONVERT(DATEDIF(H448,tglAcuan,"y"),"yr","day"))),(NOW()+(CONVERT(VLOOKUP(Table1[[#This Row],[JABATAN]],tbl_refJabatan,4,FALSE),"yr","day")-CONVERT(DATEDIF(H448,NOW(),"y"),"yr","day")))),"Usia Salah"),"")</f>
        <v>32200.098911689813</v>
      </c>
      <c r="T448" s="167" t="str">
        <f ca="1">IF(Table1[[#This Row],[TGL. PENSIUN ( usia )]]&lt;&gt;0,TEXT(Table1[[#This Row],[TGL. PENSIUN ( usia )]],"yyyy"),"")</f>
        <v>1988</v>
      </c>
      <c r="U448" s="166">
        <f ca="1">IF(AND(Table1[[#This Row],[TGL. PENSIUN (usia)]]&lt;&gt;"",Table1[[#This Row],[TGL. PENSIUN (usia)]]&lt;&gt;"USIA SALAH"),IF(tglAcuan&lt;&gt;0,(INT(CONVERT(VLOOKUP(Table1[[#This Row],[JABATAN]],tbl_refJabatan,4,FALSE),"yr","day")-CONVERT(DATEDIF(H448,tglAcuan,"y"),"yr","day"))),(INT(CONVERT(VLOOKUP(Table1[[#This Row],[JABATAN]],tbl_refJabatan,4,FALSE),"yr","day")-CONVERT(DATEDIF(H448,NOW(),"y"),"yr","day")))),"")</f>
        <v>-13149</v>
      </c>
      <c r="V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Row],[JABATAN]],tbl_refJabatan,6,FALSE),"yr","day")-CONVERT(DATEDIF(H448,tglAcuan,"y"),"yr","day"))),(NOW()+(CONVERT(VLOOKUP(Table1[[#This Row],[JABATAN]],tbl_refJabatan,6,FALSE),"yr","day")-CONVERT(DATEDIF(H448,NOW(),"y"),"yr","day")))),"Usia Salah"),"")</f>
        <v>24895.098911689813</v>
      </c>
      <c r="W448" s="167" t="str">
        <f ca="1">IF(Table1[[#This Row],[TGL.PENSIUN (usia)]]&lt;&gt;0,TEXT(Table1[[#This Row],[TGL.PENSIUN (usia)]],"yyyy"),"")</f>
        <v>1968</v>
      </c>
      <c r="X4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Row],[JABATAN]],tbl_refJabatan,7,FALSE),"yr","day")-CONVERT(DATEDIF(M448,tglAcuan,"y"),"yr","day"))),(NOW()+(CONVERT(VLOOKUP(Table1[[#This Row],[JABATAN]],tbl_refJabatan,7,FALSE),"yr","day")-CONVERT(DATEDIF(M448,NOW(),"y"),"yr","day")))),"tgl SK salah"),"")</f>
        <v>65437.848911689813</v>
      </c>
      <c r="Y448" s="167" t="str">
        <f ca="1">IF(Table1[[#This Row],[TGL. PENSIUN (jabatan)]]&lt;&gt;0,TEXT(Table1[[#This Row],[TGL. PENSIUN (jabatan)]],"yyyy"),"")</f>
        <v>2079</v>
      </c>
      <c r="Z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Row],[JABATAN]],tbl_refJabatan,8,FALSE),"yr","day")-CONVERT(DATEDIF(H448,tglAcuan,"y"),"yr","day"))),(NOW()+(CONVERT(VLOOKUP(Table1[[#This Row],[JABATAN]],tbl_refJabatan,8,FALSE),"yr","day")-CONVERT(DATEDIF(H448,NOW(),"y"),"yr","day")))),"Usia Salah"),"")</f>
        <v>46810.098911689813</v>
      </c>
      <c r="AA448" s="167" t="str">
        <f ca="1">IF(Table1[[#This Row],[TGL.PENSIUN (usia )]]&lt;&gt;0,TEXT(Table1[[#This Row],[TGL.PENSIUN (usia )]],"yyyy"),"")</f>
        <v>2028</v>
      </c>
      <c r="AB4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Row],[JABATAN]],tbl_refJabatan,9,FALSE),"yr","day")-CONVERT(DATEDIF(M448,tglAcuan,"y"),"yr","day"))),(NOW()+(CONVERT(VLOOKUP(Table1[[#This Row],[JABATAN]],tbl_refJabatan,9,FALSE),"yr","day")-CONVERT(DATEDIF(M448,NOW(),"y"),"yr","day")))),"tgl SK salah"),"")</f>
        <v>49001.598911689813</v>
      </c>
      <c r="AC448" s="167" t="str">
        <f ca="1">IF(Table1[[#This Row],[TGL. PENSIUN (jabatan )]]&lt;&gt;0,TEXT(Table1[[#This Row],[TGL. PENSIUN (jabatan )]],"yyyy"),"")</f>
        <v>2034</v>
      </c>
      <c r="AD4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49" spans="1:30" s="53" customFormat="1" ht="21.75" customHeight="1" x14ac:dyDescent="0.25">
      <c r="A449" s="43">
        <f t="shared" si="14"/>
        <v>444</v>
      </c>
      <c r="B449" s="44" t="s">
        <v>484</v>
      </c>
      <c r="C449" s="44" t="s">
        <v>864</v>
      </c>
      <c r="D449" s="45" t="s">
        <v>63</v>
      </c>
      <c r="E449" s="59" t="s">
        <v>232</v>
      </c>
      <c r="F449" s="43" t="s">
        <v>41</v>
      </c>
      <c r="G449" s="46" t="s">
        <v>42</v>
      </c>
      <c r="H449" s="140">
        <v>32359</v>
      </c>
      <c r="I449" s="45"/>
      <c r="J449" s="76"/>
      <c r="K449" s="74" t="s">
        <v>43</v>
      </c>
      <c r="L449" s="108" t="s">
        <v>879</v>
      </c>
      <c r="M449" s="139">
        <v>44252</v>
      </c>
      <c r="N449" s="52" t="str">
        <f t="shared" ca="1" si="15"/>
        <v>35 Tahun 6 Bulan 23 hari</v>
      </c>
      <c r="O4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0 Bulan 2 Hari </v>
      </c>
      <c r="P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Row],[JABATAN]],tbl_refJabatan,2,FALSE),"yr","day")-CONVERT(DATEDIF(H449,tglAcuan,"y"),"yr","day"))),(NOW()+(CONVERT(VLOOKUP(Table1[[#This Row],[JABATAN]],tbl_refJabatan,2,FALSE),"yr","day")-CONVERT(DATEDIF(H449,NOW(),"y"),"yr","day")))),"Usia Salah"),"")</f>
        <v>54480.348911689813</v>
      </c>
      <c r="Q449" s="167" t="str">
        <f ca="1">IF(Table1[[#This Row],[TGL. PENSIUN (usia)]]&lt;&gt;0,TEXT(Table1[[#This Row],[TGL. PENSIUN (usia)]],"yyyy"),"")</f>
        <v>2049</v>
      </c>
      <c r="R449" s="166">
        <f ca="1">IF(AND(Table1[[#This Row],[TGL. PENSIUN (usia)]]&lt;&gt;"",Table1[[#This Row],[TGL. PENSIUN (usia)]]&lt;&gt;"USIA SALAH"),IF(tglAcuan&lt;&gt;0,(INT(CONVERT(VLOOKUP(Table1[[#This Row],[JABATAN]],tbl_refJabatan,2,FALSE),"yr","day")-CONVERT(DATEDIF(H449,tglAcuan,"y"),"yr","day"))),(INT(CONVERT(VLOOKUP(Table1[[#This Row],[JABATAN]],tbl_refJabatan,2,FALSE),"yr","day")-CONVERT(DATEDIF(H449,NOW(),"y"),"yr","day")))),"")</f>
        <v>9131</v>
      </c>
      <c r="S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Row],[JABATAN]],tbl_refJabatan,4,FALSE),"yr","day")-CONVERT(DATEDIF(H449,tglAcuan,"y"),"yr","day"))),(NOW()+(CONVERT(VLOOKUP(Table1[[#This Row],[JABATAN]],tbl_refJabatan,4,FALSE),"yr","day")-CONVERT(DATEDIF(H449,NOW(),"y"),"yr","day")))),"Usia Salah"),"")</f>
        <v>39870.348911689813</v>
      </c>
      <c r="T449" s="167" t="str">
        <f ca="1">IF(Table1[[#This Row],[TGL. PENSIUN ( usia )]]&lt;&gt;0,TEXT(Table1[[#This Row],[TGL. PENSIUN ( usia )]],"yyyy"),"")</f>
        <v>2009</v>
      </c>
      <c r="U449" s="166">
        <f ca="1">IF(AND(Table1[[#This Row],[TGL. PENSIUN (usia)]]&lt;&gt;"",Table1[[#This Row],[TGL. PENSIUN (usia)]]&lt;&gt;"USIA SALAH"),IF(tglAcuan&lt;&gt;0,(INT(CONVERT(VLOOKUP(Table1[[#This Row],[JABATAN]],tbl_refJabatan,4,FALSE),"yr","day")-CONVERT(DATEDIF(H449,tglAcuan,"y"),"yr","day"))),(INT(CONVERT(VLOOKUP(Table1[[#This Row],[JABATAN]],tbl_refJabatan,4,FALSE),"yr","day")-CONVERT(DATEDIF(H449,NOW(),"y"),"yr","day")))),"")</f>
        <v>-5479</v>
      </c>
      <c r="V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Row],[JABATAN]],tbl_refJabatan,6,FALSE),"yr","day")-CONVERT(DATEDIF(H449,tglAcuan,"y"),"yr","day"))),(NOW()+(CONVERT(VLOOKUP(Table1[[#This Row],[JABATAN]],tbl_refJabatan,6,FALSE),"yr","day")-CONVERT(DATEDIF(H449,NOW(),"y"),"yr","day")))),"Usia Salah"),"")</f>
        <v>32565.348911689813</v>
      </c>
      <c r="W449" s="167" t="str">
        <f ca="1">IF(Table1[[#This Row],[TGL.PENSIUN (usia)]]&lt;&gt;0,TEXT(Table1[[#This Row],[TGL.PENSIUN (usia)]],"yyyy"),"")</f>
        <v>1989</v>
      </c>
      <c r="X4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Row],[JABATAN]],tbl_refJabatan,7,FALSE),"yr","day")-CONVERT(DATEDIF(M449,tglAcuan,"y"),"yr","day"))),(NOW()+(CONVERT(VLOOKUP(Table1[[#This Row],[JABATAN]],tbl_refJabatan,7,FALSE),"yr","day")-CONVERT(DATEDIF(M449,NOW(),"y"),"yr","day")))),"tgl SK salah"),"")</f>
        <v>66168.348911689813</v>
      </c>
      <c r="Y449" s="167" t="str">
        <f ca="1">IF(Table1[[#This Row],[TGL. PENSIUN (jabatan)]]&lt;&gt;0,TEXT(Table1[[#This Row],[TGL. PENSIUN (jabatan)]],"yyyy"),"")</f>
        <v>2081</v>
      </c>
      <c r="Z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Row],[JABATAN]],tbl_refJabatan,8,FALSE),"yr","day")-CONVERT(DATEDIF(H449,tglAcuan,"y"),"yr","day"))),(NOW()+(CONVERT(VLOOKUP(Table1[[#This Row],[JABATAN]],tbl_refJabatan,8,FALSE),"yr","day")-CONVERT(DATEDIF(H449,NOW(),"y"),"yr","day")))),"Usia Salah"),"")</f>
        <v>54480.348911689813</v>
      </c>
      <c r="AA449" s="167" t="str">
        <f ca="1">IF(Table1[[#This Row],[TGL.PENSIUN (usia )]]&lt;&gt;0,TEXT(Table1[[#This Row],[TGL.PENSIUN (usia )]],"yyyy"),"")</f>
        <v>2049</v>
      </c>
      <c r="AB4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Row],[JABATAN]],tbl_refJabatan,9,FALSE),"yr","day")-CONVERT(DATEDIF(M449,tglAcuan,"y"),"yr","day"))),(NOW()+(CONVERT(VLOOKUP(Table1[[#This Row],[JABATAN]],tbl_refJabatan,9,FALSE),"yr","day")-CONVERT(DATEDIF(M449,NOW(),"y"),"yr","day")))),"tgl SK salah"),"")</f>
        <v>49732.098911689813</v>
      </c>
      <c r="AC449" s="167" t="str">
        <f ca="1">IF(Table1[[#This Row],[TGL. PENSIUN (jabatan )]]&lt;&gt;0,TEXT(Table1[[#This Row],[TGL. PENSIUN (jabatan )]],"yyyy"),"")</f>
        <v>2036</v>
      </c>
      <c r="AD4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0" spans="1:30" s="53" customFormat="1" ht="21.75" customHeight="1" x14ac:dyDescent="0.25">
      <c r="A450" s="43">
        <f t="shared" si="14"/>
        <v>445</v>
      </c>
      <c r="B450" s="44" t="s">
        <v>484</v>
      </c>
      <c r="C450" s="44" t="s">
        <v>864</v>
      </c>
      <c r="D450" s="45" t="s">
        <v>63</v>
      </c>
      <c r="E450" s="59" t="s">
        <v>277</v>
      </c>
      <c r="F450" s="43" t="s">
        <v>41</v>
      </c>
      <c r="G450" s="46" t="s">
        <v>42</v>
      </c>
      <c r="H450" s="67">
        <v>26942</v>
      </c>
      <c r="I450" s="45"/>
      <c r="J450" s="76"/>
      <c r="K450" s="74" t="s">
        <v>43</v>
      </c>
      <c r="L450" s="108" t="s">
        <v>869</v>
      </c>
      <c r="M450" s="139">
        <v>43416</v>
      </c>
      <c r="N450" s="52" t="str">
        <f t="shared" ca="1" si="15"/>
        <v>50 Tahun 4 Bulan 22 hari</v>
      </c>
      <c r="O4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Row],[JABATAN]],tbl_refJabatan,2,FALSE),"yr","day")-CONVERT(DATEDIF(H450,tglAcuan,"y"),"yr","day"))),(NOW()+(CONVERT(VLOOKUP(Table1[[#This Row],[JABATAN]],tbl_refJabatan,2,FALSE),"yr","day")-CONVERT(DATEDIF(H450,NOW(),"y"),"yr","day")))),"Usia Salah"),"")</f>
        <v>49001.598911689813</v>
      </c>
      <c r="Q450" s="167" t="str">
        <f ca="1">IF(Table1[[#This Row],[TGL. PENSIUN (usia)]]&lt;&gt;0,TEXT(Table1[[#This Row],[TGL. PENSIUN (usia)]],"yyyy"),"")</f>
        <v>2034</v>
      </c>
      <c r="R450" s="166">
        <f ca="1">IF(AND(Table1[[#This Row],[TGL. PENSIUN (usia)]]&lt;&gt;"",Table1[[#This Row],[TGL. PENSIUN (usia)]]&lt;&gt;"USIA SALAH"),IF(tglAcuan&lt;&gt;0,(INT(CONVERT(VLOOKUP(Table1[[#This Row],[JABATAN]],tbl_refJabatan,2,FALSE),"yr","day")-CONVERT(DATEDIF(H450,tglAcuan,"y"),"yr","day"))),(INT(CONVERT(VLOOKUP(Table1[[#This Row],[JABATAN]],tbl_refJabatan,2,FALSE),"yr","day")-CONVERT(DATEDIF(H450,NOW(),"y"),"yr","day")))),"")</f>
        <v>3652</v>
      </c>
      <c r="S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Row],[JABATAN]],tbl_refJabatan,4,FALSE),"yr","day")-CONVERT(DATEDIF(H450,tglAcuan,"y"),"yr","day"))),(NOW()+(CONVERT(VLOOKUP(Table1[[#This Row],[JABATAN]],tbl_refJabatan,4,FALSE),"yr","day")-CONVERT(DATEDIF(H450,NOW(),"y"),"yr","day")))),"Usia Salah"),"")</f>
        <v>34391.598911689813</v>
      </c>
      <c r="T450" s="167" t="str">
        <f ca="1">IF(Table1[[#This Row],[TGL. PENSIUN ( usia )]]&lt;&gt;0,TEXT(Table1[[#This Row],[TGL. PENSIUN ( usia )]],"yyyy"),"")</f>
        <v>1994</v>
      </c>
      <c r="U450" s="166">
        <f ca="1">IF(AND(Table1[[#This Row],[TGL. PENSIUN (usia)]]&lt;&gt;"",Table1[[#This Row],[TGL. PENSIUN (usia)]]&lt;&gt;"USIA SALAH"),IF(tglAcuan&lt;&gt;0,(INT(CONVERT(VLOOKUP(Table1[[#This Row],[JABATAN]],tbl_refJabatan,4,FALSE),"yr","day")-CONVERT(DATEDIF(H450,tglAcuan,"y"),"yr","day"))),(INT(CONVERT(VLOOKUP(Table1[[#This Row],[JABATAN]],tbl_refJabatan,4,FALSE),"yr","day")-CONVERT(DATEDIF(H450,NOW(),"y"),"yr","day")))),"")</f>
        <v>-10958</v>
      </c>
      <c r="V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Row],[JABATAN]],tbl_refJabatan,6,FALSE),"yr","day")-CONVERT(DATEDIF(H450,tglAcuan,"y"),"yr","day"))),(NOW()+(CONVERT(VLOOKUP(Table1[[#This Row],[JABATAN]],tbl_refJabatan,6,FALSE),"yr","day")-CONVERT(DATEDIF(H450,NOW(),"y"),"yr","day")))),"Usia Salah"),"")</f>
        <v>27086.598911689813</v>
      </c>
      <c r="W450" s="167" t="str">
        <f ca="1">IF(Table1[[#This Row],[TGL.PENSIUN (usia)]]&lt;&gt;0,TEXT(Table1[[#This Row],[TGL.PENSIUN (usia)]],"yyyy"),"")</f>
        <v>1974</v>
      </c>
      <c r="X4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Row],[JABATAN]],tbl_refJabatan,7,FALSE),"yr","day")-CONVERT(DATEDIF(M450,tglAcuan,"y"),"yr","day"))),(NOW()+(CONVERT(VLOOKUP(Table1[[#This Row],[JABATAN]],tbl_refJabatan,7,FALSE),"yr","day")-CONVERT(DATEDIF(M450,NOW(),"y"),"yr","day")))),"tgl SK salah"),"")</f>
        <v>65437.848911689813</v>
      </c>
      <c r="Y450" s="167" t="str">
        <f ca="1">IF(Table1[[#This Row],[TGL. PENSIUN (jabatan)]]&lt;&gt;0,TEXT(Table1[[#This Row],[TGL. PENSIUN (jabatan)]],"yyyy"),"")</f>
        <v>2079</v>
      </c>
      <c r="Z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Row],[JABATAN]],tbl_refJabatan,8,FALSE),"yr","day")-CONVERT(DATEDIF(H450,tglAcuan,"y"),"yr","day"))),(NOW()+(CONVERT(VLOOKUP(Table1[[#This Row],[JABATAN]],tbl_refJabatan,8,FALSE),"yr","day")-CONVERT(DATEDIF(H450,NOW(),"y"),"yr","day")))),"Usia Salah"),"")</f>
        <v>49001.598911689813</v>
      </c>
      <c r="AA450" s="167" t="str">
        <f ca="1">IF(Table1[[#This Row],[TGL.PENSIUN (usia )]]&lt;&gt;0,TEXT(Table1[[#This Row],[TGL.PENSIUN (usia )]],"yyyy"),"")</f>
        <v>2034</v>
      </c>
      <c r="AB4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Row],[JABATAN]],tbl_refJabatan,9,FALSE),"yr","day")-CONVERT(DATEDIF(M450,tglAcuan,"y"),"yr","day"))),(NOW()+(CONVERT(VLOOKUP(Table1[[#This Row],[JABATAN]],tbl_refJabatan,9,FALSE),"yr","day")-CONVERT(DATEDIF(M450,NOW(),"y"),"yr","day")))),"tgl SK salah"),"")</f>
        <v>49001.598911689813</v>
      </c>
      <c r="AC450" s="167" t="str">
        <f ca="1">IF(Table1[[#This Row],[TGL. PENSIUN (jabatan )]]&lt;&gt;0,TEXT(Table1[[#This Row],[TGL. PENSIUN (jabatan )]],"yyyy"),"")</f>
        <v>2034</v>
      </c>
      <c r="AD4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1" spans="1:30" s="53" customFormat="1" ht="21.75" customHeight="1" x14ac:dyDescent="0.25">
      <c r="A451" s="43">
        <f t="shared" si="14"/>
        <v>446</v>
      </c>
      <c r="B451" s="44" t="s">
        <v>484</v>
      </c>
      <c r="C451" s="44" t="s">
        <v>864</v>
      </c>
      <c r="D451" s="45" t="s">
        <v>63</v>
      </c>
      <c r="E451" s="59" t="s">
        <v>205</v>
      </c>
      <c r="F451" s="43" t="s">
        <v>41</v>
      </c>
      <c r="G451" s="46" t="s">
        <v>42</v>
      </c>
      <c r="H451" s="67">
        <v>31526</v>
      </c>
      <c r="I451" s="45"/>
      <c r="J451" s="76"/>
      <c r="K451" s="74" t="s">
        <v>43</v>
      </c>
      <c r="L451" s="108" t="s">
        <v>880</v>
      </c>
      <c r="M451" s="139">
        <v>44700</v>
      </c>
      <c r="N451" s="52" t="str">
        <f t="shared" ca="1" si="15"/>
        <v>37 Tahun 10 Bulan 3 hari</v>
      </c>
      <c r="O4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9 Bulan 8 Hari </v>
      </c>
      <c r="P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Row],[JABATAN]],tbl_refJabatan,2,FALSE),"yr","day")-CONVERT(DATEDIF(H451,tglAcuan,"y"),"yr","day"))),(NOW()+(CONVERT(VLOOKUP(Table1[[#This Row],[JABATAN]],tbl_refJabatan,2,FALSE),"yr","day")-CONVERT(DATEDIF(H451,NOW(),"y"),"yr","day")))),"Usia Salah"),"")</f>
        <v>53749.848911689813</v>
      </c>
      <c r="Q451" s="167" t="str">
        <f ca="1">IF(Table1[[#This Row],[TGL. PENSIUN (usia)]]&lt;&gt;0,TEXT(Table1[[#This Row],[TGL. PENSIUN (usia)]],"yyyy"),"")</f>
        <v>2047</v>
      </c>
      <c r="R451" s="166">
        <f ca="1">IF(AND(Table1[[#This Row],[TGL. PENSIUN (usia)]]&lt;&gt;"",Table1[[#This Row],[TGL. PENSIUN (usia)]]&lt;&gt;"USIA SALAH"),IF(tglAcuan&lt;&gt;0,(INT(CONVERT(VLOOKUP(Table1[[#This Row],[JABATAN]],tbl_refJabatan,2,FALSE),"yr","day")-CONVERT(DATEDIF(H451,tglAcuan,"y"),"yr","day"))),(INT(CONVERT(VLOOKUP(Table1[[#This Row],[JABATAN]],tbl_refJabatan,2,FALSE),"yr","day")-CONVERT(DATEDIF(H451,NOW(),"y"),"yr","day")))),"")</f>
        <v>8400</v>
      </c>
      <c r="S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Row],[JABATAN]],tbl_refJabatan,4,FALSE),"yr","day")-CONVERT(DATEDIF(H451,tglAcuan,"y"),"yr","day"))),(NOW()+(CONVERT(VLOOKUP(Table1[[#This Row],[JABATAN]],tbl_refJabatan,4,FALSE),"yr","day")-CONVERT(DATEDIF(H451,NOW(),"y"),"yr","day")))),"Usia Salah"),"")</f>
        <v>39139.848911689813</v>
      </c>
      <c r="T451" s="167" t="str">
        <f ca="1">IF(Table1[[#This Row],[TGL. PENSIUN ( usia )]]&lt;&gt;0,TEXT(Table1[[#This Row],[TGL. PENSIUN ( usia )]],"yyyy"),"")</f>
        <v>2007</v>
      </c>
      <c r="U451" s="166">
        <f ca="1">IF(AND(Table1[[#This Row],[TGL. PENSIUN (usia)]]&lt;&gt;"",Table1[[#This Row],[TGL. PENSIUN (usia)]]&lt;&gt;"USIA SALAH"),IF(tglAcuan&lt;&gt;0,(INT(CONVERT(VLOOKUP(Table1[[#This Row],[JABATAN]],tbl_refJabatan,4,FALSE),"yr","day")-CONVERT(DATEDIF(H451,tglAcuan,"y"),"yr","day"))),(INT(CONVERT(VLOOKUP(Table1[[#This Row],[JABATAN]],tbl_refJabatan,4,FALSE),"yr","day")-CONVERT(DATEDIF(H451,NOW(),"y"),"yr","day")))),"")</f>
        <v>-6210</v>
      </c>
      <c r="V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Row],[JABATAN]],tbl_refJabatan,6,FALSE),"yr","day")-CONVERT(DATEDIF(H451,tglAcuan,"y"),"yr","day"))),(NOW()+(CONVERT(VLOOKUP(Table1[[#This Row],[JABATAN]],tbl_refJabatan,6,FALSE),"yr","day")-CONVERT(DATEDIF(H451,NOW(),"y"),"yr","day")))),"Usia Salah"),"")</f>
        <v>31834.848911689813</v>
      </c>
      <c r="W451" s="167" t="str">
        <f ca="1">IF(Table1[[#This Row],[TGL.PENSIUN (usia)]]&lt;&gt;0,TEXT(Table1[[#This Row],[TGL.PENSIUN (usia)]],"yyyy"),"")</f>
        <v>1987</v>
      </c>
      <c r="X4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Row],[JABATAN]],tbl_refJabatan,7,FALSE),"yr","day")-CONVERT(DATEDIF(M451,tglAcuan,"y"),"yr","day"))),(NOW()+(CONVERT(VLOOKUP(Table1[[#This Row],[JABATAN]],tbl_refJabatan,7,FALSE),"yr","day")-CONVERT(DATEDIF(M451,NOW(),"y"),"yr","day")))),"tgl SK salah"),"")</f>
        <v>66898.848911689813</v>
      </c>
      <c r="Y451" s="167" t="str">
        <f ca="1">IF(Table1[[#This Row],[TGL. PENSIUN (jabatan)]]&lt;&gt;0,TEXT(Table1[[#This Row],[TGL. PENSIUN (jabatan)]],"yyyy"),"")</f>
        <v>2083</v>
      </c>
      <c r="Z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Row],[JABATAN]],tbl_refJabatan,8,FALSE),"yr","day")-CONVERT(DATEDIF(H451,tglAcuan,"y"),"yr","day"))),(NOW()+(CONVERT(VLOOKUP(Table1[[#This Row],[JABATAN]],tbl_refJabatan,8,FALSE),"yr","day")-CONVERT(DATEDIF(H451,NOW(),"y"),"yr","day")))),"Usia Salah"),"")</f>
        <v>53749.848911689813</v>
      </c>
      <c r="AA451" s="167" t="str">
        <f ca="1">IF(Table1[[#This Row],[TGL.PENSIUN (usia )]]&lt;&gt;0,TEXT(Table1[[#This Row],[TGL.PENSIUN (usia )]],"yyyy"),"")</f>
        <v>2047</v>
      </c>
      <c r="AB4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Row],[JABATAN]],tbl_refJabatan,9,FALSE),"yr","day")-CONVERT(DATEDIF(M451,tglAcuan,"y"),"yr","day"))),(NOW()+(CONVERT(VLOOKUP(Table1[[#This Row],[JABATAN]],tbl_refJabatan,9,FALSE),"yr","day")-CONVERT(DATEDIF(M451,NOW(),"y"),"yr","day")))),"tgl SK salah"),"")</f>
        <v>50462.598911689813</v>
      </c>
      <c r="AC451" s="167" t="str">
        <f ca="1">IF(Table1[[#This Row],[TGL. PENSIUN (jabatan )]]&lt;&gt;0,TEXT(Table1[[#This Row],[TGL. PENSIUN (jabatan )]],"yyyy"),"")</f>
        <v>2038</v>
      </c>
      <c r="AD4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2" spans="1:30" s="62" customFormat="1" ht="21.75" customHeight="1" x14ac:dyDescent="0.25">
      <c r="A452" s="43">
        <f t="shared" si="14"/>
        <v>447</v>
      </c>
      <c r="B452" s="44" t="s">
        <v>881</v>
      </c>
      <c r="C452" s="44" t="s">
        <v>882</v>
      </c>
      <c r="D452" s="45" t="s">
        <v>39</v>
      </c>
      <c r="E452" s="141" t="s">
        <v>883</v>
      </c>
      <c r="F452" s="43" t="s">
        <v>41</v>
      </c>
      <c r="G452" s="46" t="s">
        <v>42</v>
      </c>
      <c r="H452" s="95">
        <v>25695</v>
      </c>
      <c r="I452" s="45"/>
      <c r="J452" s="48"/>
      <c r="K452" s="74" t="s">
        <v>43</v>
      </c>
      <c r="L452" s="96" t="s">
        <v>677</v>
      </c>
      <c r="M452" s="71" t="s">
        <v>396</v>
      </c>
      <c r="N452" s="52" t="str">
        <f t="shared" ref="N452:N485" ca="1" si="16">IFERROR(IF(H452&lt;&gt;0,IF(tglAcuan&lt;&gt;0,DATEDIF(H452,tglAcuan,"y")&amp;" Tahun "&amp;DATEDIF(H452,tglAcuan,"ym")&amp;" Bulan "&amp;DATEDIF(H452,tglAcuan,"md")&amp;" hari",DATEDIF(H452,NOW(),"y")&amp;" Tahun "&amp;DATEDIF(H452,NOW(),"ym")&amp;" Bulan "&amp;DATEDIF(H452,NOW(),"md")&amp;" hari"),"tgl lahir salah/ null"),"tgl lahir salah")</f>
        <v>53 Tahun 9 Bulan 20 hari</v>
      </c>
      <c r="O4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Row],[JABATAN]],tbl_refJabatan,2,FALSE),"yr","day")-CONVERT(DATEDIF(H452,tglAcuan,"y"),"yr","day"))),(NOW()+(CONVERT(VLOOKUP(Table1[[#This Row],[JABATAN]],tbl_refJabatan,2,FALSE),"yr","day")-CONVERT(DATEDIF(H452,NOW(),"y"),"yr","day")))),"Usia Salah"),"")</f>
        <v>25990.848911689813</v>
      </c>
      <c r="Q452" s="167" t="str">
        <f ca="1">IF(Table1[[#This Row],[TGL. PENSIUN (usia)]]&lt;&gt;0,TEXT(Table1[[#This Row],[TGL. PENSIUN (usia)]],"yyyy"),"")</f>
        <v>1971</v>
      </c>
      <c r="R452" s="166">
        <f ca="1">IF(AND(Table1[[#This Row],[TGL. PENSIUN (usia)]]&lt;&gt;"",Table1[[#This Row],[TGL. PENSIUN (usia)]]&lt;&gt;"USIA SALAH"),IF(tglAcuan&lt;&gt;0,(INT(CONVERT(VLOOKUP(Table1[[#This Row],[JABATAN]],tbl_refJabatan,2,FALSE),"yr","day")-CONVERT(DATEDIF(H452,tglAcuan,"y"),"yr","day"))),(INT(CONVERT(VLOOKUP(Table1[[#This Row],[JABATAN]],tbl_refJabatan,2,FALSE),"yr","day")-CONVERT(DATEDIF(H452,NOW(),"y"),"yr","day")))),"")</f>
        <v>-19359</v>
      </c>
      <c r="S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Row],[JABATAN]],tbl_refJabatan,4,FALSE),"yr","day")-CONVERT(DATEDIF(H452,tglAcuan,"y"),"yr","day"))),(NOW()+(CONVERT(VLOOKUP(Table1[[#This Row],[JABATAN]],tbl_refJabatan,4,FALSE),"yr","day")-CONVERT(DATEDIF(H452,NOW(),"y"),"yr","day")))),"Usia Salah"),"")</f>
        <v>25990.848911689813</v>
      </c>
      <c r="T452" s="167" t="str">
        <f ca="1">IF(Table1[[#This Row],[TGL. PENSIUN ( usia )]]&lt;&gt;0,TEXT(Table1[[#This Row],[TGL. PENSIUN ( usia )]],"yyyy"),"")</f>
        <v>1971</v>
      </c>
      <c r="U452" s="166">
        <f ca="1">IF(AND(Table1[[#This Row],[TGL. PENSIUN (usia)]]&lt;&gt;"",Table1[[#This Row],[TGL. PENSIUN (usia)]]&lt;&gt;"USIA SALAH"),IF(tglAcuan&lt;&gt;0,(INT(CONVERT(VLOOKUP(Table1[[#This Row],[JABATAN]],tbl_refJabatan,4,FALSE),"yr","day")-CONVERT(DATEDIF(H452,tglAcuan,"y"),"yr","day"))),(INT(CONVERT(VLOOKUP(Table1[[#This Row],[JABATAN]],tbl_refJabatan,4,FALSE),"yr","day")-CONVERT(DATEDIF(H452,NOW(),"y"),"yr","day")))),"")</f>
        <v>-19359</v>
      </c>
      <c r="V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Row],[JABATAN]],tbl_refJabatan,6,FALSE),"yr","day")-CONVERT(DATEDIF(H452,tglAcuan,"y"),"yr","day"))),(NOW()+(CONVERT(VLOOKUP(Table1[[#This Row],[JABATAN]],tbl_refJabatan,6,FALSE),"yr","day")-CONVERT(DATEDIF(H452,NOW(),"y"),"yr","day")))),"Usia Salah"),"")</f>
        <v>25990.848911689813</v>
      </c>
      <c r="W452" s="167" t="str">
        <f ca="1">IF(Table1[[#This Row],[TGL.PENSIUN (usia)]]&lt;&gt;0,TEXT(Table1[[#This Row],[TGL.PENSIUN (usia)]],"yyyy"),"")</f>
        <v>1971</v>
      </c>
      <c r="X4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Row],[JABATAN]],tbl_refJabatan,7,FALSE),"yr","day")-CONVERT(DATEDIF(M452,tglAcuan,"y"),"yr","day"))),(NOW()+(CONVERT(VLOOKUP(Table1[[#This Row],[JABATAN]],tbl_refJabatan,7,FALSE),"yr","day")-CONVERT(DATEDIF(M452,NOW(),"y"),"yr","day")))),"tgl SK salah"),"")</f>
        <v>45349.098911689813</v>
      </c>
      <c r="Y452" s="167" t="str">
        <f ca="1">IF(Table1[[#This Row],[TGL. PENSIUN (jabatan)]]&lt;&gt;0,TEXT(Table1[[#This Row],[TGL. PENSIUN (jabatan)]],"yyyy"),"")</f>
        <v>2024</v>
      </c>
      <c r="Z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Row],[JABATAN]],tbl_refJabatan,8,FALSE),"yr","day")-CONVERT(DATEDIF(H452,tglAcuan,"y"),"yr","day"))),(NOW()+(CONVERT(VLOOKUP(Table1[[#This Row],[JABATAN]],tbl_refJabatan,8,FALSE),"yr","day")-CONVERT(DATEDIF(H452,NOW(),"y"),"yr","day")))),"Usia Salah"),"")</f>
        <v>25990.848911689813</v>
      </c>
      <c r="AA452" s="167" t="str">
        <f ca="1">IF(Table1[[#This Row],[TGL.PENSIUN (usia )]]&lt;&gt;0,TEXT(Table1[[#This Row],[TGL.PENSIUN (usia )]],"yyyy"),"")</f>
        <v>1971</v>
      </c>
      <c r="AB4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Row],[JABATAN]],tbl_refJabatan,9,FALSE),"yr","day")-CONVERT(DATEDIF(M452,tglAcuan,"y"),"yr","day"))),(NOW()+(CONVERT(VLOOKUP(Table1[[#This Row],[JABATAN]],tbl_refJabatan,9,FALSE),"yr","day")-CONVERT(DATEDIF(M452,NOW(),"y"),"yr","day")))),"tgl SK salah"),"")</f>
        <v>45349.098911689813</v>
      </c>
      <c r="AC452" s="167" t="str">
        <f ca="1">IF(Table1[[#This Row],[TGL. PENSIUN (jabatan )]]&lt;&gt;0,TEXT(Table1[[#This Row],[TGL. PENSIUN (jabatan )]],"yyyy"),"")</f>
        <v>2024</v>
      </c>
      <c r="AD4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453" spans="1:30" s="53" customFormat="1" ht="21.75" customHeight="1" x14ac:dyDescent="0.25">
      <c r="A453" s="43">
        <f t="shared" si="14"/>
        <v>448</v>
      </c>
      <c r="B453" s="44" t="s">
        <v>881</v>
      </c>
      <c r="C453" s="44" t="s">
        <v>882</v>
      </c>
      <c r="D453" s="72" t="s">
        <v>45</v>
      </c>
      <c r="E453" s="141" t="s">
        <v>884</v>
      </c>
      <c r="F453" s="43" t="s">
        <v>41</v>
      </c>
      <c r="G453" s="46" t="s">
        <v>42</v>
      </c>
      <c r="H453" s="95">
        <v>30246</v>
      </c>
      <c r="I453" s="45"/>
      <c r="J453" s="48"/>
      <c r="K453" s="74" t="s">
        <v>56</v>
      </c>
      <c r="L453" s="69" t="s">
        <v>885</v>
      </c>
      <c r="M453" s="95">
        <v>44013</v>
      </c>
      <c r="N453" s="52" t="str">
        <f t="shared" ca="1" si="16"/>
        <v>41 Tahun 4 Bulan 5 hari</v>
      </c>
      <c r="O4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7 Bulan 26 Hari </v>
      </c>
      <c r="P45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453" s="167" t="e">
        <f ca="1">IF(Table1[[#This Row],[TGL. PENSIUN (usia)]]&lt;&gt;0,TEXT(Table1[[#This Row],[TGL. PENSIUN (usia)]],"yyyy"),"")</f>
        <v>#REF!</v>
      </c>
      <c r="R453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45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453" s="167" t="e">
        <f ca="1">IF(Table1[[#This Row],[TGL. PENSIUN ( usia )]]&lt;&gt;0,TEXT(Table1[[#This Row],[TGL. PENSIUN ( usia )]],"yyyy"),"")</f>
        <v>#REF!</v>
      </c>
      <c r="U453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45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453" s="167" t="e">
        <f ca="1">IF(Table1[[#This Row],[TGL.PENSIUN (usia)]]&lt;&gt;0,TEXT(Table1[[#This Row],[TGL.PENSIUN (usia)]],"yyyy"),"")</f>
        <v>#REF!</v>
      </c>
      <c r="X4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Row],[JABATAN]],tbl_refJabatan,7,FALSE),"yr","day")-CONVERT(DATEDIF(M453,tglAcuan,"y"),"yr","day"))),(NOW()+(CONVERT(VLOOKUP(Table1[[#This Row],[JABATAN]],tbl_refJabatan,7,FALSE),"yr","day")-CONVERT(DATEDIF(M453,NOW(),"y"),"yr","day")))),"tgl SK salah"),"")</f>
        <v>44253.348911689813</v>
      </c>
      <c r="Y453" s="167" t="str">
        <f ca="1">IF(Table1[[#This Row],[TGL. PENSIUN (jabatan)]]&lt;&gt;0,TEXT(Table1[[#This Row],[TGL. PENSIUN (jabatan)]],"yyyy"),"")</f>
        <v>2021</v>
      </c>
      <c r="Z45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453" s="167" t="e">
        <f ca="1">IF(Table1[[#This Row],[TGL.PENSIUN (usia )]]&lt;&gt;0,TEXT(Table1[[#This Row],[TGL.PENSIUN (usia )]],"yyyy"),"")</f>
        <v>#REF!</v>
      </c>
      <c r="AB4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Row],[JABATAN]],tbl_refJabatan,9,FALSE),"yr","day")-CONVERT(DATEDIF(M453,tglAcuan,"y"),"yr","day"))),(NOW()+(CONVERT(VLOOKUP(Table1[[#This Row],[JABATAN]],tbl_refJabatan,9,FALSE),"yr","day")-CONVERT(DATEDIF(M453,NOW(),"y"),"yr","day")))),"tgl SK salah"),"")</f>
        <v>44253.348911689813</v>
      </c>
      <c r="AC453" s="167" t="str">
        <f ca="1">IF(Table1[[#This Row],[TGL. PENSIUN (jabatan )]]&lt;&gt;0,TEXT(Table1[[#This Row],[TGL. PENSIUN (jabatan )]],"yyyy"),"")</f>
        <v>2021</v>
      </c>
      <c r="AD453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454" spans="1:30" s="53" customFormat="1" ht="21.75" customHeight="1" x14ac:dyDescent="0.25">
      <c r="A454" s="43">
        <f t="shared" si="14"/>
        <v>449</v>
      </c>
      <c r="B454" s="44" t="s">
        <v>881</v>
      </c>
      <c r="C454" s="44" t="s">
        <v>882</v>
      </c>
      <c r="D454" s="72" t="s">
        <v>48</v>
      </c>
      <c r="E454" s="141" t="s">
        <v>886</v>
      </c>
      <c r="F454" s="43" t="s">
        <v>41</v>
      </c>
      <c r="G454" s="46" t="s">
        <v>42</v>
      </c>
      <c r="H454" s="95">
        <v>34372</v>
      </c>
      <c r="I454" s="45"/>
      <c r="J454" s="48"/>
      <c r="K454" s="74" t="s">
        <v>43</v>
      </c>
      <c r="L454" s="69" t="s">
        <v>887</v>
      </c>
      <c r="M454" s="142" t="s">
        <v>888</v>
      </c>
      <c r="N454" s="52" t="str">
        <f t="shared" ca="1" si="16"/>
        <v>30 Tahun 0 Bulan 20 hari</v>
      </c>
      <c r="O4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30 Hari </v>
      </c>
      <c r="P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Row],[JABATAN]],tbl_refJabatan,2,FALSE),"yr","day")-CONVERT(DATEDIF(H454,tglAcuan,"y"),"yr","day"))),(NOW()+(CONVERT(VLOOKUP(Table1[[#This Row],[JABATAN]],tbl_refJabatan,2,FALSE),"yr","day")-CONVERT(DATEDIF(H454,NOW(),"y"),"yr","day")))),"Usia Salah"),"")</f>
        <v>56306.598911689813</v>
      </c>
      <c r="Q454" s="167" t="str">
        <f ca="1">IF(Table1[[#This Row],[TGL. PENSIUN (usia)]]&lt;&gt;0,TEXT(Table1[[#This Row],[TGL. PENSIUN (usia)]],"yyyy"),"")</f>
        <v>2054</v>
      </c>
      <c r="R454" s="166">
        <f ca="1">IF(AND(Table1[[#This Row],[TGL. PENSIUN (usia)]]&lt;&gt;"",Table1[[#This Row],[TGL. PENSIUN (usia)]]&lt;&gt;"USIA SALAH"),IF(tglAcuan&lt;&gt;0,(INT(CONVERT(VLOOKUP(Table1[[#This Row],[JABATAN]],tbl_refJabatan,2,FALSE),"yr","day")-CONVERT(DATEDIF(H454,tglAcuan,"y"),"yr","day"))),(INT(CONVERT(VLOOKUP(Table1[[#This Row],[JABATAN]],tbl_refJabatan,2,FALSE),"yr","day")-CONVERT(DATEDIF(H454,NOW(),"y"),"yr","day")))),"")</f>
        <v>10957</v>
      </c>
      <c r="S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Row],[JABATAN]],tbl_refJabatan,4,FALSE),"yr","day")-CONVERT(DATEDIF(H454,tglAcuan,"y"),"yr","day"))),(NOW()+(CONVERT(VLOOKUP(Table1[[#This Row],[JABATAN]],tbl_refJabatan,4,FALSE),"yr","day")-CONVERT(DATEDIF(H454,NOW(),"y"),"yr","day")))),"Usia Salah"),"")</f>
        <v>56306.598911689813</v>
      </c>
      <c r="T454" s="167" t="str">
        <f ca="1">IF(Table1[[#This Row],[TGL. PENSIUN ( usia )]]&lt;&gt;0,TEXT(Table1[[#This Row],[TGL. PENSIUN ( usia )]],"yyyy"),"")</f>
        <v>2054</v>
      </c>
      <c r="U454" s="166">
        <f ca="1">IF(AND(Table1[[#This Row],[TGL. PENSIUN (usia)]]&lt;&gt;"",Table1[[#This Row],[TGL. PENSIUN (usia)]]&lt;&gt;"USIA SALAH"),IF(tglAcuan&lt;&gt;0,(INT(CONVERT(VLOOKUP(Table1[[#This Row],[JABATAN]],tbl_refJabatan,4,FALSE),"yr","day")-CONVERT(DATEDIF(H454,tglAcuan,"y"),"yr","day"))),(INT(CONVERT(VLOOKUP(Table1[[#This Row],[JABATAN]],tbl_refJabatan,4,FALSE),"yr","day")-CONVERT(DATEDIF(H454,NOW(),"y"),"yr","day")))),"")</f>
        <v>10957</v>
      </c>
      <c r="V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Row],[JABATAN]],tbl_refJabatan,6,FALSE),"yr","day")-CONVERT(DATEDIF(H454,tglAcuan,"y"),"yr","day"))),(NOW()+(CONVERT(VLOOKUP(Table1[[#This Row],[JABATAN]],tbl_refJabatan,6,FALSE),"yr","day")-CONVERT(DATEDIF(H454,NOW(),"y"),"yr","day")))),"Usia Salah"),"")</f>
        <v>54845.598911689813</v>
      </c>
      <c r="W454" s="167" t="str">
        <f ca="1">IF(Table1[[#This Row],[TGL.PENSIUN (usia)]]&lt;&gt;0,TEXT(Table1[[#This Row],[TGL.PENSIUN (usia)]],"yyyy"),"")</f>
        <v>2050</v>
      </c>
      <c r="X4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Row],[JABATAN]],tbl_refJabatan,7,FALSE),"yr","day")-CONVERT(DATEDIF(M454,tglAcuan,"y"),"yr","day"))),(NOW()+(CONVERT(VLOOKUP(Table1[[#This Row],[JABATAN]],tbl_refJabatan,7,FALSE),"yr","day")-CONVERT(DATEDIF(M454,NOW(),"y"),"yr","day")))),"tgl SK salah"),"")</f>
        <v>52288.848911689813</v>
      </c>
      <c r="Y454" s="167" t="str">
        <f ca="1">IF(Table1[[#This Row],[TGL. PENSIUN (jabatan)]]&lt;&gt;0,TEXT(Table1[[#This Row],[TGL. PENSIUN (jabatan)]],"yyyy"),"")</f>
        <v>2043</v>
      </c>
      <c r="Z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Row],[JABATAN]],tbl_refJabatan,8,FALSE),"yr","day")-CONVERT(DATEDIF(H454,tglAcuan,"y"),"yr","day"))),(NOW()+(CONVERT(VLOOKUP(Table1[[#This Row],[JABATAN]],tbl_refJabatan,8,FALSE),"yr","day")-CONVERT(DATEDIF(H454,NOW(),"y"),"yr","day")))),"Usia Salah"),"")</f>
        <v>54845.598911689813</v>
      </c>
      <c r="AA454" s="167" t="str">
        <f ca="1">IF(Table1[[#This Row],[TGL.PENSIUN (usia )]]&lt;&gt;0,TEXT(Table1[[#This Row],[TGL.PENSIUN (usia )]],"yyyy"),"")</f>
        <v>2050</v>
      </c>
      <c r="AB4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Row],[JABATAN]],tbl_refJabatan,9,FALSE),"yr","day")-CONVERT(DATEDIF(M454,tglAcuan,"y"),"yr","day"))),(NOW()+(CONVERT(VLOOKUP(Table1[[#This Row],[JABATAN]],tbl_refJabatan,9,FALSE),"yr","day")-CONVERT(DATEDIF(M454,NOW(),"y"),"yr","day")))),"tgl SK salah"),"")</f>
        <v>52288.848911689813</v>
      </c>
      <c r="AC454" s="167" t="str">
        <f ca="1">IF(Table1[[#This Row],[TGL. PENSIUN (jabatan )]]&lt;&gt;0,TEXT(Table1[[#This Row],[TGL. PENSIUN (jabatan )]],"yyyy"),"")</f>
        <v>2043</v>
      </c>
      <c r="AD4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5" spans="1:30" s="53" customFormat="1" ht="21.75" customHeight="1" x14ac:dyDescent="0.25">
      <c r="A455" s="43">
        <f t="shared" ref="A455:A518" si="17">ROW()-5</f>
        <v>450</v>
      </c>
      <c r="B455" s="44" t="s">
        <v>881</v>
      </c>
      <c r="C455" s="44" t="s">
        <v>882</v>
      </c>
      <c r="D455" s="72" t="s">
        <v>52</v>
      </c>
      <c r="E455" s="141" t="s">
        <v>889</v>
      </c>
      <c r="F455" s="43" t="s">
        <v>41</v>
      </c>
      <c r="G455" s="46" t="s">
        <v>42</v>
      </c>
      <c r="H455" s="95">
        <v>27077</v>
      </c>
      <c r="I455" s="45"/>
      <c r="J455" s="48"/>
      <c r="K455" s="74" t="s">
        <v>43</v>
      </c>
      <c r="L455" s="69" t="s">
        <v>890</v>
      </c>
      <c r="M455" s="142" t="s">
        <v>891</v>
      </c>
      <c r="N455" s="52" t="str">
        <f t="shared" ca="1" si="16"/>
        <v>50 Tahun 0 Bulan 10 hari</v>
      </c>
      <c r="O4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Row],[JABATAN]],tbl_refJabatan,2,FALSE),"yr","day")-CONVERT(DATEDIF(H455,tglAcuan,"y"),"yr","day"))),(NOW()+(CONVERT(VLOOKUP(Table1[[#This Row],[JABATAN]],tbl_refJabatan,2,FALSE),"yr","day")-CONVERT(DATEDIF(H455,NOW(),"y"),"yr","day")))),"Usia Salah"),"")</f>
        <v>49001.598911689813</v>
      </c>
      <c r="Q455" s="167" t="str">
        <f ca="1">IF(Table1[[#This Row],[TGL. PENSIUN (usia)]]&lt;&gt;0,TEXT(Table1[[#This Row],[TGL. PENSIUN (usia)]],"yyyy"),"")</f>
        <v>2034</v>
      </c>
      <c r="R455" s="166">
        <f ca="1">IF(AND(Table1[[#This Row],[TGL. PENSIUN (usia)]]&lt;&gt;"",Table1[[#This Row],[TGL. PENSIUN (usia)]]&lt;&gt;"USIA SALAH"),IF(tglAcuan&lt;&gt;0,(INT(CONVERT(VLOOKUP(Table1[[#This Row],[JABATAN]],tbl_refJabatan,2,FALSE),"yr","day")-CONVERT(DATEDIF(H455,tglAcuan,"y"),"yr","day"))),(INT(CONVERT(VLOOKUP(Table1[[#This Row],[JABATAN]],tbl_refJabatan,2,FALSE),"yr","day")-CONVERT(DATEDIF(H455,NOW(),"y"),"yr","day")))),"")</f>
        <v>3652</v>
      </c>
      <c r="S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Row],[JABATAN]],tbl_refJabatan,4,FALSE),"yr","day")-CONVERT(DATEDIF(H455,tglAcuan,"y"),"yr","day"))),(NOW()+(CONVERT(VLOOKUP(Table1[[#This Row],[JABATAN]],tbl_refJabatan,4,FALSE),"yr","day")-CONVERT(DATEDIF(H455,NOW(),"y"),"yr","day")))),"Usia Salah"),"")</f>
        <v>49001.598911689813</v>
      </c>
      <c r="T455" s="167" t="str">
        <f ca="1">IF(Table1[[#This Row],[TGL. PENSIUN ( usia )]]&lt;&gt;0,TEXT(Table1[[#This Row],[TGL. PENSIUN ( usia )]],"yyyy"),"")</f>
        <v>2034</v>
      </c>
      <c r="U455" s="166">
        <f ca="1">IF(AND(Table1[[#This Row],[TGL. PENSIUN (usia)]]&lt;&gt;"",Table1[[#This Row],[TGL. PENSIUN (usia)]]&lt;&gt;"USIA SALAH"),IF(tglAcuan&lt;&gt;0,(INT(CONVERT(VLOOKUP(Table1[[#This Row],[JABATAN]],tbl_refJabatan,4,FALSE),"yr","day")-CONVERT(DATEDIF(H455,tglAcuan,"y"),"yr","day"))),(INT(CONVERT(VLOOKUP(Table1[[#This Row],[JABATAN]],tbl_refJabatan,4,FALSE),"yr","day")-CONVERT(DATEDIF(H455,NOW(),"y"),"yr","day")))),"")</f>
        <v>3652</v>
      </c>
      <c r="V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Row],[JABATAN]],tbl_refJabatan,6,FALSE),"yr","day")-CONVERT(DATEDIF(H455,tglAcuan,"y"),"yr","day"))),(NOW()+(CONVERT(VLOOKUP(Table1[[#This Row],[JABATAN]],tbl_refJabatan,6,FALSE),"yr","day")-CONVERT(DATEDIF(H455,NOW(),"y"),"yr","day")))),"Usia Salah"),"")</f>
        <v>47540.598911689813</v>
      </c>
      <c r="W455" s="167" t="str">
        <f ca="1">IF(Table1[[#This Row],[TGL.PENSIUN (usia)]]&lt;&gt;0,TEXT(Table1[[#This Row],[TGL.PENSIUN (usia)]],"yyyy"),"")</f>
        <v>2030</v>
      </c>
      <c r="X4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Row],[JABATAN]],tbl_refJabatan,7,FALSE),"yr","day")-CONVERT(DATEDIF(M455,tglAcuan,"y"),"yr","day"))),(NOW()+(CONVERT(VLOOKUP(Table1[[#This Row],[JABATAN]],tbl_refJabatan,7,FALSE),"yr","day")-CONVERT(DATEDIF(M455,NOW(),"y"),"yr","day")))),"tgl SK salah"),"")</f>
        <v>50827.848911689813</v>
      </c>
      <c r="Y455" s="167" t="str">
        <f ca="1">IF(Table1[[#This Row],[TGL. PENSIUN (jabatan)]]&lt;&gt;0,TEXT(Table1[[#This Row],[TGL. PENSIUN (jabatan)]],"yyyy"),"")</f>
        <v>2039</v>
      </c>
      <c r="Z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Row],[JABATAN]],tbl_refJabatan,8,FALSE),"yr","day")-CONVERT(DATEDIF(H455,tglAcuan,"y"),"yr","day"))),(NOW()+(CONVERT(VLOOKUP(Table1[[#This Row],[JABATAN]],tbl_refJabatan,8,FALSE),"yr","day")-CONVERT(DATEDIF(H455,NOW(),"y"),"yr","day")))),"Usia Salah"),"")</f>
        <v>47540.598911689813</v>
      </c>
      <c r="AA455" s="167" t="str">
        <f ca="1">IF(Table1[[#This Row],[TGL.PENSIUN (usia )]]&lt;&gt;0,TEXT(Table1[[#This Row],[TGL.PENSIUN (usia )]],"yyyy"),"")</f>
        <v>2030</v>
      </c>
      <c r="AB4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Row],[JABATAN]],tbl_refJabatan,9,FALSE),"yr","day")-CONVERT(DATEDIF(M455,tglAcuan,"y"),"yr","day"))),(NOW()+(CONVERT(VLOOKUP(Table1[[#This Row],[JABATAN]],tbl_refJabatan,9,FALSE),"yr","day")-CONVERT(DATEDIF(M455,NOW(),"y"),"yr","day")))),"tgl SK salah"),"")</f>
        <v>50827.848911689813</v>
      </c>
      <c r="AC455" s="167" t="str">
        <f ca="1">IF(Table1[[#This Row],[TGL. PENSIUN (jabatan )]]&lt;&gt;0,TEXT(Table1[[#This Row],[TGL. PENSIUN (jabatan )]],"yyyy"),"")</f>
        <v>2039</v>
      </c>
      <c r="AD4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6" spans="1:30" s="53" customFormat="1" ht="21.75" customHeight="1" x14ac:dyDescent="0.25">
      <c r="A456" s="43">
        <f t="shared" si="17"/>
        <v>451</v>
      </c>
      <c r="B456" s="44" t="s">
        <v>881</v>
      </c>
      <c r="C456" s="44" t="s">
        <v>882</v>
      </c>
      <c r="D456" s="72" t="s">
        <v>54</v>
      </c>
      <c r="E456" s="141" t="s">
        <v>892</v>
      </c>
      <c r="F456" s="43" t="s">
        <v>41</v>
      </c>
      <c r="G456" s="46" t="s">
        <v>42</v>
      </c>
      <c r="H456" s="95">
        <v>34039</v>
      </c>
      <c r="I456" s="45"/>
      <c r="J456" s="48"/>
      <c r="K456" s="74" t="s">
        <v>43</v>
      </c>
      <c r="L456" s="69" t="s">
        <v>893</v>
      </c>
      <c r="M456" s="142" t="s">
        <v>888</v>
      </c>
      <c r="N456" s="52" t="str">
        <f t="shared" ca="1" si="16"/>
        <v>30 Tahun 11 Bulan 16 hari</v>
      </c>
      <c r="O4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30 Hari </v>
      </c>
      <c r="P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Row],[JABATAN]],tbl_refJabatan,2,FALSE),"yr","day")-CONVERT(DATEDIF(H456,tglAcuan,"y"),"yr","day"))),(NOW()+(CONVERT(VLOOKUP(Table1[[#This Row],[JABATAN]],tbl_refJabatan,2,FALSE),"yr","day")-CONVERT(DATEDIF(H456,NOW(),"y"),"yr","day")))),"Usia Salah"),"")</f>
        <v>56306.598911689813</v>
      </c>
      <c r="Q456" s="167" t="str">
        <f ca="1">IF(Table1[[#This Row],[TGL. PENSIUN (usia)]]&lt;&gt;0,TEXT(Table1[[#This Row],[TGL. PENSIUN (usia)]],"yyyy"),"")</f>
        <v>2054</v>
      </c>
      <c r="R456" s="166">
        <f ca="1">IF(AND(Table1[[#This Row],[TGL. PENSIUN (usia)]]&lt;&gt;"",Table1[[#This Row],[TGL. PENSIUN (usia)]]&lt;&gt;"USIA SALAH"),IF(tglAcuan&lt;&gt;0,(INT(CONVERT(VLOOKUP(Table1[[#This Row],[JABATAN]],tbl_refJabatan,2,FALSE),"yr","day")-CONVERT(DATEDIF(H456,tglAcuan,"y"),"yr","day"))),(INT(CONVERT(VLOOKUP(Table1[[#This Row],[JABATAN]],tbl_refJabatan,2,FALSE),"yr","day")-CONVERT(DATEDIF(H456,NOW(),"y"),"yr","day")))),"")</f>
        <v>10957</v>
      </c>
      <c r="S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Row],[JABATAN]],tbl_refJabatan,4,FALSE),"yr","day")-CONVERT(DATEDIF(H456,tglAcuan,"y"),"yr","day"))),(NOW()+(CONVERT(VLOOKUP(Table1[[#This Row],[JABATAN]],tbl_refJabatan,4,FALSE),"yr","day")-CONVERT(DATEDIF(H456,NOW(),"y"),"yr","day")))),"Usia Salah"),"")</f>
        <v>56306.598911689813</v>
      </c>
      <c r="T456" s="167" t="str">
        <f ca="1">IF(Table1[[#This Row],[TGL. PENSIUN ( usia )]]&lt;&gt;0,TEXT(Table1[[#This Row],[TGL. PENSIUN ( usia )]],"yyyy"),"")</f>
        <v>2054</v>
      </c>
      <c r="U456" s="166">
        <f ca="1">IF(AND(Table1[[#This Row],[TGL. PENSIUN (usia)]]&lt;&gt;"",Table1[[#This Row],[TGL. PENSIUN (usia)]]&lt;&gt;"USIA SALAH"),IF(tglAcuan&lt;&gt;0,(INT(CONVERT(VLOOKUP(Table1[[#This Row],[JABATAN]],tbl_refJabatan,4,FALSE),"yr","day")-CONVERT(DATEDIF(H456,tglAcuan,"y"),"yr","day"))),(INT(CONVERT(VLOOKUP(Table1[[#This Row],[JABATAN]],tbl_refJabatan,4,FALSE),"yr","day")-CONVERT(DATEDIF(H456,NOW(),"y"),"yr","day")))),"")</f>
        <v>10957</v>
      </c>
      <c r="V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Row],[JABATAN]],tbl_refJabatan,6,FALSE),"yr","day")-CONVERT(DATEDIF(H456,tglAcuan,"y"),"yr","day"))),(NOW()+(CONVERT(VLOOKUP(Table1[[#This Row],[JABATAN]],tbl_refJabatan,6,FALSE),"yr","day")-CONVERT(DATEDIF(H456,NOW(),"y"),"yr","day")))),"Usia Salah"),"")</f>
        <v>54845.598911689813</v>
      </c>
      <c r="W456" s="167" t="str">
        <f ca="1">IF(Table1[[#This Row],[TGL.PENSIUN (usia)]]&lt;&gt;0,TEXT(Table1[[#This Row],[TGL.PENSIUN (usia)]],"yyyy"),"")</f>
        <v>2050</v>
      </c>
      <c r="X4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Row],[JABATAN]],tbl_refJabatan,7,FALSE),"yr","day")-CONVERT(DATEDIF(M456,tglAcuan,"y"),"yr","day"))),(NOW()+(CONVERT(VLOOKUP(Table1[[#This Row],[JABATAN]],tbl_refJabatan,7,FALSE),"yr","day")-CONVERT(DATEDIF(M456,NOW(),"y"),"yr","day")))),"tgl SK salah"),"")</f>
        <v>52288.848911689813</v>
      </c>
      <c r="Y456" s="167" t="str">
        <f ca="1">IF(Table1[[#This Row],[TGL. PENSIUN (jabatan)]]&lt;&gt;0,TEXT(Table1[[#This Row],[TGL. PENSIUN (jabatan)]],"yyyy"),"")</f>
        <v>2043</v>
      </c>
      <c r="Z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Row],[JABATAN]],tbl_refJabatan,8,FALSE),"yr","day")-CONVERT(DATEDIF(H456,tglAcuan,"y"),"yr","day"))),(NOW()+(CONVERT(VLOOKUP(Table1[[#This Row],[JABATAN]],tbl_refJabatan,8,FALSE),"yr","day")-CONVERT(DATEDIF(H456,NOW(),"y"),"yr","day")))),"Usia Salah"),"")</f>
        <v>54845.598911689813</v>
      </c>
      <c r="AA456" s="167" t="str">
        <f ca="1">IF(Table1[[#This Row],[TGL.PENSIUN (usia )]]&lt;&gt;0,TEXT(Table1[[#This Row],[TGL.PENSIUN (usia )]],"yyyy"),"")</f>
        <v>2050</v>
      </c>
      <c r="AB4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Row],[JABATAN]],tbl_refJabatan,9,FALSE),"yr","day")-CONVERT(DATEDIF(M456,tglAcuan,"y"),"yr","day"))),(NOW()+(CONVERT(VLOOKUP(Table1[[#This Row],[JABATAN]],tbl_refJabatan,9,FALSE),"yr","day")-CONVERT(DATEDIF(M456,NOW(),"y"),"yr","day")))),"tgl SK salah"),"")</f>
        <v>52288.848911689813</v>
      </c>
      <c r="AC456" s="167" t="str">
        <f ca="1">IF(Table1[[#This Row],[TGL. PENSIUN (jabatan )]]&lt;&gt;0,TEXT(Table1[[#This Row],[TGL. PENSIUN (jabatan )]],"yyyy"),"")</f>
        <v>2043</v>
      </c>
      <c r="AD4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7" spans="1:30" s="53" customFormat="1" ht="21.75" customHeight="1" x14ac:dyDescent="0.25">
      <c r="A457" s="43">
        <f t="shared" si="17"/>
        <v>452</v>
      </c>
      <c r="B457" s="44" t="s">
        <v>881</v>
      </c>
      <c r="C457" s="44" t="s">
        <v>882</v>
      </c>
      <c r="D457" s="72" t="s">
        <v>57</v>
      </c>
      <c r="E457" s="141" t="s">
        <v>894</v>
      </c>
      <c r="F457" s="43" t="s">
        <v>50</v>
      </c>
      <c r="G457" s="46" t="s">
        <v>42</v>
      </c>
      <c r="H457" s="95">
        <v>33560</v>
      </c>
      <c r="I457" s="45"/>
      <c r="J457" s="48"/>
      <c r="K457" s="74" t="s">
        <v>56</v>
      </c>
      <c r="L457" s="69" t="s">
        <v>890</v>
      </c>
      <c r="M457" s="142" t="s">
        <v>891</v>
      </c>
      <c r="N457" s="52" t="str">
        <f t="shared" ca="1" si="16"/>
        <v>32 Tahun 3 Bulan 9 hari</v>
      </c>
      <c r="O4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Row],[JABATAN]],tbl_refJabatan,2,FALSE),"yr","day")-CONVERT(DATEDIF(H453,tglAcuan,"y"),"yr","day"))),(NOW()+(CONVERT(VLOOKUP(Table1[[#This Row],[JABATAN]],tbl_refJabatan,2,FALSE),"yr","day")-CONVERT(DATEDIF(H453,NOW(),"y"),"yr","day")))),"Usia Salah"),"")</f>
        <v>52288.848911689813</v>
      </c>
      <c r="Q457" s="167" t="str">
        <f ca="1">IF(Table1[[#This Row],[TGL. PENSIUN (usia)]]&lt;&gt;0,TEXT(Table1[[#This Row],[TGL. PENSIUN (usia)]],"yyyy"),"")</f>
        <v>2043</v>
      </c>
      <c r="R457" s="166">
        <f ca="1">IF(AND(Table1[[#This Row],[TGL. PENSIUN (usia)]]&lt;&gt;"",Table1[[#This Row],[TGL. PENSIUN (usia)]]&lt;&gt;"USIA SALAH"),IF(tglAcuan&lt;&gt;0,(INT(CONVERT(VLOOKUP(Table1[[#This Row],[JABATAN]],tbl_refJabatan,2,FALSE),"yr","day")-CONVERT(DATEDIF(H453,tglAcuan,"y"),"yr","day"))),(INT(CONVERT(VLOOKUP(Table1[[#This Row],[JABATAN]],tbl_refJabatan,2,FALSE),"yr","day")-CONVERT(DATEDIF(H453,NOW(),"y"),"yr","day")))),"")</f>
        <v>6939</v>
      </c>
      <c r="S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Row],[JABATAN]],tbl_refJabatan,4,FALSE),"yr","day")-CONVERT(DATEDIF(H453,tglAcuan,"y"),"yr","day"))),(NOW()+(CONVERT(VLOOKUP(Table1[[#This Row],[JABATAN]],tbl_refJabatan,4,FALSE),"yr","day")-CONVERT(DATEDIF(H453,NOW(),"y"),"yr","day")))),"Usia Salah"),"")</f>
        <v>52288.848911689813</v>
      </c>
      <c r="T457" s="167" t="str">
        <f ca="1">IF(Table1[[#This Row],[TGL. PENSIUN ( usia )]]&lt;&gt;0,TEXT(Table1[[#This Row],[TGL. PENSIUN ( usia )]],"yyyy"),"")</f>
        <v>2043</v>
      </c>
      <c r="U457" s="166">
        <f ca="1">IF(AND(Table1[[#This Row],[TGL. PENSIUN (usia)]]&lt;&gt;"",Table1[[#This Row],[TGL. PENSIUN (usia)]]&lt;&gt;"USIA SALAH"),IF(tglAcuan&lt;&gt;0,(INT(CONVERT(VLOOKUP(Table1[[#This Row],[JABATAN]],tbl_refJabatan,4,FALSE),"yr","day")-CONVERT(DATEDIF(H453,tglAcuan,"y"),"yr","day"))),(INT(CONVERT(VLOOKUP(Table1[[#This Row],[JABATAN]],tbl_refJabatan,4,FALSE),"yr","day")-CONVERT(DATEDIF(H453,NOW(),"y"),"yr","day")))),"")</f>
        <v>6939</v>
      </c>
      <c r="V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Row],[JABATAN]],tbl_refJabatan,6,FALSE),"yr","day")-CONVERT(DATEDIF(H453,tglAcuan,"y"),"yr","day"))),(NOW()+(CONVERT(VLOOKUP(Table1[[#This Row],[JABATAN]],tbl_refJabatan,6,FALSE),"yr","day")-CONVERT(DATEDIF(H453,NOW(),"y"),"yr","day")))),"Usia Salah"),"")</f>
        <v>50827.848911689813</v>
      </c>
      <c r="W457" s="167" t="str">
        <f ca="1">IF(Table1[[#This Row],[TGL.PENSIUN (usia)]]&lt;&gt;0,TEXT(Table1[[#This Row],[TGL.PENSIUN (usia)]],"yyyy"),"")</f>
        <v>2039</v>
      </c>
      <c r="X4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Row],[JABATAN]],tbl_refJabatan,7,FALSE),"yr","day")-CONVERT(DATEDIF(M457,tglAcuan,"y"),"yr","day"))),(NOW()+(CONVERT(VLOOKUP(Table1[[#This Row],[JABATAN]],tbl_refJabatan,7,FALSE),"yr","day")-CONVERT(DATEDIF(M457,NOW(),"y"),"yr","day")))),"tgl SK salah"),"")</f>
        <v>50827.848911689813</v>
      </c>
      <c r="Y457" s="167" t="str">
        <f ca="1">IF(Table1[[#This Row],[TGL. PENSIUN (jabatan)]]&lt;&gt;0,TEXT(Table1[[#This Row],[TGL. PENSIUN (jabatan)]],"yyyy"),"")</f>
        <v>2039</v>
      </c>
      <c r="Z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Row],[JABATAN]],tbl_refJabatan,8,FALSE),"yr","day")-CONVERT(DATEDIF(H453,tglAcuan,"y"),"yr","day"))),(NOW()+(CONVERT(VLOOKUP(Table1[[#This Row],[JABATAN]],tbl_refJabatan,8,FALSE),"yr","day")-CONVERT(DATEDIF(H453,NOW(),"y"),"yr","day")))),"Usia Salah"),"")</f>
        <v>50827.848911689813</v>
      </c>
      <c r="AA457" s="167" t="str">
        <f ca="1">IF(Table1[[#This Row],[TGL.PENSIUN (usia )]]&lt;&gt;0,TEXT(Table1[[#This Row],[TGL.PENSIUN (usia )]],"yyyy"),"")</f>
        <v>2039</v>
      </c>
      <c r="AB4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Row],[JABATAN]],tbl_refJabatan,9,FALSE),"yr","day")-CONVERT(DATEDIF(M457,tglAcuan,"y"),"yr","day"))),(NOW()+(CONVERT(VLOOKUP(Table1[[#This Row],[JABATAN]],tbl_refJabatan,9,FALSE),"yr","day")-CONVERT(DATEDIF(M457,NOW(),"y"),"yr","day")))),"tgl SK salah"),"")</f>
        <v>50827.848911689813</v>
      </c>
      <c r="AC457" s="167" t="str">
        <f ca="1">IF(Table1[[#This Row],[TGL. PENSIUN (jabatan )]]&lt;&gt;0,TEXT(Table1[[#This Row],[TGL. PENSIUN (jabatan )]],"yyyy"),"")</f>
        <v>2039</v>
      </c>
      <c r="AD4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8" spans="1:30" s="53" customFormat="1" ht="21.75" customHeight="1" x14ac:dyDescent="0.25">
      <c r="A458" s="43">
        <f t="shared" si="17"/>
        <v>453</v>
      </c>
      <c r="B458" s="44" t="s">
        <v>881</v>
      </c>
      <c r="C458" s="44" t="s">
        <v>882</v>
      </c>
      <c r="D458" s="72" t="s">
        <v>59</v>
      </c>
      <c r="E458" s="141" t="s">
        <v>895</v>
      </c>
      <c r="F458" s="43" t="s">
        <v>41</v>
      </c>
      <c r="G458" s="46" t="s">
        <v>42</v>
      </c>
      <c r="H458" s="95">
        <v>30868</v>
      </c>
      <c r="I458" s="45"/>
      <c r="J458" s="48"/>
      <c r="K458" s="74" t="s">
        <v>43</v>
      </c>
      <c r="L458" s="69" t="s">
        <v>890</v>
      </c>
      <c r="M458" s="142" t="s">
        <v>891</v>
      </c>
      <c r="N458" s="52" t="str">
        <f t="shared" ca="1" si="16"/>
        <v>39 Tahun 7 Bulan 22 hari</v>
      </c>
      <c r="O4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Row],[JABATAN]],tbl_refJabatan,2,FALSE),"yr","day")-CONVERT(DATEDIF(H458,tglAcuan,"y"),"yr","day"))),(NOW()+(CONVERT(VLOOKUP(Table1[[#This Row],[JABATAN]],tbl_refJabatan,2,FALSE),"yr","day")-CONVERT(DATEDIF(H458,NOW(),"y"),"yr","day")))),"Usia Salah"),"")</f>
        <v>53019.348911689813</v>
      </c>
      <c r="Q458" s="167" t="str">
        <f ca="1">IF(Table1[[#This Row],[TGL. PENSIUN (usia)]]&lt;&gt;0,TEXT(Table1[[#This Row],[TGL. PENSIUN (usia)]],"yyyy"),"")</f>
        <v>2045</v>
      </c>
      <c r="R458" s="166">
        <f ca="1">IF(AND(Table1[[#This Row],[TGL. PENSIUN (usia)]]&lt;&gt;"",Table1[[#This Row],[TGL. PENSIUN (usia)]]&lt;&gt;"USIA SALAH"),IF(tglAcuan&lt;&gt;0,(INT(CONVERT(VLOOKUP(Table1[[#This Row],[JABATAN]],tbl_refJabatan,2,FALSE),"yr","day")-CONVERT(DATEDIF(H458,tglAcuan,"y"),"yr","day"))),(INT(CONVERT(VLOOKUP(Table1[[#This Row],[JABATAN]],tbl_refJabatan,2,FALSE),"yr","day")-CONVERT(DATEDIF(H458,NOW(),"y"),"yr","day")))),"")</f>
        <v>7670</v>
      </c>
      <c r="S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Row],[JABATAN]],tbl_refJabatan,4,FALSE),"yr","day")-CONVERT(DATEDIF(H458,tglAcuan,"y"),"yr","day"))),(NOW()+(CONVERT(VLOOKUP(Table1[[#This Row],[JABATAN]],tbl_refJabatan,4,FALSE),"yr","day")-CONVERT(DATEDIF(H458,NOW(),"y"),"yr","day")))),"Usia Salah"),"")</f>
        <v>53019.348911689813</v>
      </c>
      <c r="T458" s="167" t="str">
        <f ca="1">IF(Table1[[#This Row],[TGL. PENSIUN ( usia )]]&lt;&gt;0,TEXT(Table1[[#This Row],[TGL. PENSIUN ( usia )]],"yyyy"),"")</f>
        <v>2045</v>
      </c>
      <c r="U458" s="166">
        <f ca="1">IF(AND(Table1[[#This Row],[TGL. PENSIUN (usia)]]&lt;&gt;"",Table1[[#This Row],[TGL. PENSIUN (usia)]]&lt;&gt;"USIA SALAH"),IF(tglAcuan&lt;&gt;0,(INT(CONVERT(VLOOKUP(Table1[[#This Row],[JABATAN]],tbl_refJabatan,4,FALSE),"yr","day")-CONVERT(DATEDIF(H458,tglAcuan,"y"),"yr","day"))),(INT(CONVERT(VLOOKUP(Table1[[#This Row],[JABATAN]],tbl_refJabatan,4,FALSE),"yr","day")-CONVERT(DATEDIF(H458,NOW(),"y"),"yr","day")))),"")</f>
        <v>7670</v>
      </c>
      <c r="V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Row],[JABATAN]],tbl_refJabatan,6,FALSE),"yr","day")-CONVERT(DATEDIF(H458,tglAcuan,"y"),"yr","day"))),(NOW()+(CONVERT(VLOOKUP(Table1[[#This Row],[JABATAN]],tbl_refJabatan,6,FALSE),"yr","day")-CONVERT(DATEDIF(H458,NOW(),"y"),"yr","day")))),"Usia Salah"),"")</f>
        <v>51558.348911689813</v>
      </c>
      <c r="W458" s="167" t="str">
        <f ca="1">IF(Table1[[#This Row],[TGL.PENSIUN (usia)]]&lt;&gt;0,TEXT(Table1[[#This Row],[TGL.PENSIUN (usia)]],"yyyy"),"")</f>
        <v>2041</v>
      </c>
      <c r="X4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Row],[JABATAN]],tbl_refJabatan,7,FALSE),"yr","day")-CONVERT(DATEDIF(M458,tglAcuan,"y"),"yr","day"))),(NOW()+(CONVERT(VLOOKUP(Table1[[#This Row],[JABATAN]],tbl_refJabatan,7,FALSE),"yr","day")-CONVERT(DATEDIF(M458,NOW(),"y"),"yr","day")))),"tgl SK salah"),"")</f>
        <v>50827.848911689813</v>
      </c>
      <c r="Y458" s="167" t="str">
        <f ca="1">IF(Table1[[#This Row],[TGL. PENSIUN (jabatan)]]&lt;&gt;0,TEXT(Table1[[#This Row],[TGL. PENSIUN (jabatan)]],"yyyy"),"")</f>
        <v>2039</v>
      </c>
      <c r="Z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Row],[JABATAN]],tbl_refJabatan,8,FALSE),"yr","day")-CONVERT(DATEDIF(H458,tglAcuan,"y"),"yr","day"))),(NOW()+(CONVERT(VLOOKUP(Table1[[#This Row],[JABATAN]],tbl_refJabatan,8,FALSE),"yr","day")-CONVERT(DATEDIF(H458,NOW(),"y"),"yr","day")))),"Usia Salah"),"")</f>
        <v>51558.348911689813</v>
      </c>
      <c r="AA458" s="167" t="str">
        <f ca="1">IF(Table1[[#This Row],[TGL.PENSIUN (usia )]]&lt;&gt;0,TEXT(Table1[[#This Row],[TGL.PENSIUN (usia )]],"yyyy"),"")</f>
        <v>2041</v>
      </c>
      <c r="AB4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Row],[JABATAN]],tbl_refJabatan,9,FALSE),"yr","day")-CONVERT(DATEDIF(M458,tglAcuan,"y"),"yr","day"))),(NOW()+(CONVERT(VLOOKUP(Table1[[#This Row],[JABATAN]],tbl_refJabatan,9,FALSE),"yr","day")-CONVERT(DATEDIF(M458,NOW(),"y"),"yr","day")))),"tgl SK salah"),"")</f>
        <v>50827.848911689813</v>
      </c>
      <c r="AC458" s="167" t="str">
        <f ca="1">IF(Table1[[#This Row],[TGL. PENSIUN (jabatan )]]&lt;&gt;0,TEXT(Table1[[#This Row],[TGL. PENSIUN (jabatan )]],"yyyy"),"")</f>
        <v>2039</v>
      </c>
      <c r="AD4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59" spans="1:30" s="53" customFormat="1" ht="21.75" customHeight="1" x14ac:dyDescent="0.25">
      <c r="A459" s="43">
        <f t="shared" si="17"/>
        <v>454</v>
      </c>
      <c r="B459" s="44" t="s">
        <v>881</v>
      </c>
      <c r="C459" s="44" t="s">
        <v>882</v>
      </c>
      <c r="D459" s="72" t="s">
        <v>61</v>
      </c>
      <c r="E459" s="141" t="s">
        <v>896</v>
      </c>
      <c r="F459" s="43" t="s">
        <v>41</v>
      </c>
      <c r="G459" s="46" t="s">
        <v>42</v>
      </c>
      <c r="H459" s="95">
        <v>24585</v>
      </c>
      <c r="I459" s="45"/>
      <c r="J459" s="48"/>
      <c r="K459" s="74" t="s">
        <v>93</v>
      </c>
      <c r="L459" s="69" t="s">
        <v>890</v>
      </c>
      <c r="M459" s="142" t="s">
        <v>891</v>
      </c>
      <c r="N459" s="52" t="str">
        <f t="shared" ca="1" si="16"/>
        <v>56 Tahun 10 Bulan 4 hari</v>
      </c>
      <c r="O4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7 Hari </v>
      </c>
      <c r="P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Row],[JABATAN]],tbl_refJabatan,2,FALSE),"yr","day")-CONVERT(DATEDIF(H459,tglAcuan,"y"),"yr","day"))),(NOW()+(CONVERT(VLOOKUP(Table1[[#This Row],[JABATAN]],tbl_refJabatan,2,FALSE),"yr","day")-CONVERT(DATEDIF(H459,NOW(),"y"),"yr","day")))),"Usia Salah"),"")</f>
        <v>46810.098911689813</v>
      </c>
      <c r="Q459" s="167" t="str">
        <f ca="1">IF(Table1[[#This Row],[TGL. PENSIUN (usia)]]&lt;&gt;0,TEXT(Table1[[#This Row],[TGL. PENSIUN (usia)]],"yyyy"),"")</f>
        <v>2028</v>
      </c>
      <c r="R459" s="166">
        <f ca="1">IF(AND(Table1[[#This Row],[TGL. PENSIUN (usia)]]&lt;&gt;"",Table1[[#This Row],[TGL. PENSIUN (usia)]]&lt;&gt;"USIA SALAH"),IF(tglAcuan&lt;&gt;0,(INT(CONVERT(VLOOKUP(Table1[[#This Row],[JABATAN]],tbl_refJabatan,2,FALSE),"yr","day")-CONVERT(DATEDIF(H459,tglAcuan,"y"),"yr","day"))),(INT(CONVERT(VLOOKUP(Table1[[#This Row],[JABATAN]],tbl_refJabatan,2,FALSE),"yr","day")-CONVERT(DATEDIF(H459,NOW(),"y"),"yr","day")))),"")</f>
        <v>1461</v>
      </c>
      <c r="S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Row],[JABATAN]],tbl_refJabatan,4,FALSE),"yr","day")-CONVERT(DATEDIF(H459,tglAcuan,"y"),"yr","day"))),(NOW()+(CONVERT(VLOOKUP(Table1[[#This Row],[JABATAN]],tbl_refJabatan,4,FALSE),"yr","day")-CONVERT(DATEDIF(H459,NOW(),"y"),"yr","day")))),"Usia Salah"),"")</f>
        <v>46810.098911689813</v>
      </c>
      <c r="T459" s="167" t="str">
        <f ca="1">IF(Table1[[#This Row],[TGL. PENSIUN ( usia )]]&lt;&gt;0,TEXT(Table1[[#This Row],[TGL. PENSIUN ( usia )]],"yyyy"),"")</f>
        <v>2028</v>
      </c>
      <c r="U459" s="166">
        <f ca="1">IF(AND(Table1[[#This Row],[TGL. PENSIUN (usia)]]&lt;&gt;"",Table1[[#This Row],[TGL. PENSIUN (usia)]]&lt;&gt;"USIA SALAH"),IF(tglAcuan&lt;&gt;0,(INT(CONVERT(VLOOKUP(Table1[[#This Row],[JABATAN]],tbl_refJabatan,4,FALSE),"yr","day")-CONVERT(DATEDIF(H459,tglAcuan,"y"),"yr","day"))),(INT(CONVERT(VLOOKUP(Table1[[#This Row],[JABATAN]],tbl_refJabatan,4,FALSE),"yr","day")-CONVERT(DATEDIF(H459,NOW(),"y"),"yr","day")))),"")</f>
        <v>1461</v>
      </c>
      <c r="V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Row],[JABATAN]],tbl_refJabatan,6,FALSE),"yr","day")-CONVERT(DATEDIF(H459,tglAcuan,"y"),"yr","day"))),(NOW()+(CONVERT(VLOOKUP(Table1[[#This Row],[JABATAN]],tbl_refJabatan,6,FALSE),"yr","day")-CONVERT(DATEDIF(H459,NOW(),"y"),"yr","day")))),"Usia Salah"),"")</f>
        <v>45349.098911689813</v>
      </c>
      <c r="W459" s="167" t="str">
        <f ca="1">IF(Table1[[#This Row],[TGL.PENSIUN (usia)]]&lt;&gt;0,TEXT(Table1[[#This Row],[TGL.PENSIUN (usia)]],"yyyy"),"")</f>
        <v>2024</v>
      </c>
      <c r="X4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Row],[JABATAN]],tbl_refJabatan,7,FALSE),"yr","day")-CONVERT(DATEDIF(M459,tglAcuan,"y"),"yr","day"))),(NOW()+(CONVERT(VLOOKUP(Table1[[#This Row],[JABATAN]],tbl_refJabatan,7,FALSE),"yr","day")-CONVERT(DATEDIF(M459,NOW(),"y"),"yr","day")))),"tgl SK salah"),"")</f>
        <v>50827.848911689813</v>
      </c>
      <c r="Y459" s="167" t="str">
        <f ca="1">IF(Table1[[#This Row],[TGL. PENSIUN (jabatan)]]&lt;&gt;0,TEXT(Table1[[#This Row],[TGL. PENSIUN (jabatan)]],"yyyy"),"")</f>
        <v>2039</v>
      </c>
      <c r="Z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Row],[JABATAN]],tbl_refJabatan,8,FALSE),"yr","day")-CONVERT(DATEDIF(H459,tglAcuan,"y"),"yr","day"))),(NOW()+(CONVERT(VLOOKUP(Table1[[#This Row],[JABATAN]],tbl_refJabatan,8,FALSE),"yr","day")-CONVERT(DATEDIF(H459,NOW(),"y"),"yr","day")))),"Usia Salah"),"")</f>
        <v>45349.098911689813</v>
      </c>
      <c r="AA459" s="167" t="str">
        <f ca="1">IF(Table1[[#This Row],[TGL.PENSIUN (usia )]]&lt;&gt;0,TEXT(Table1[[#This Row],[TGL.PENSIUN (usia )]],"yyyy"),"")</f>
        <v>2024</v>
      </c>
      <c r="AB4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Row],[JABATAN]],tbl_refJabatan,9,FALSE),"yr","day")-CONVERT(DATEDIF(M459,tglAcuan,"y"),"yr","day"))),(NOW()+(CONVERT(VLOOKUP(Table1[[#This Row],[JABATAN]],tbl_refJabatan,9,FALSE),"yr","day")-CONVERT(DATEDIF(M459,NOW(),"y"),"yr","day")))),"tgl SK salah"),"")</f>
        <v>50827.848911689813</v>
      </c>
      <c r="AC459" s="167" t="str">
        <f ca="1">IF(Table1[[#This Row],[TGL. PENSIUN (jabatan )]]&lt;&gt;0,TEXT(Table1[[#This Row],[TGL. PENSIUN (jabatan )]],"yyyy"),"")</f>
        <v>2039</v>
      </c>
      <c r="AD4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460" spans="1:30" s="53" customFormat="1" ht="21.75" customHeight="1" x14ac:dyDescent="0.25">
      <c r="A460" s="43">
        <f t="shared" si="17"/>
        <v>455</v>
      </c>
      <c r="B460" s="44" t="s">
        <v>881</v>
      </c>
      <c r="C460" s="44" t="s">
        <v>882</v>
      </c>
      <c r="D460" s="72" t="s">
        <v>63</v>
      </c>
      <c r="E460" s="141" t="s">
        <v>289</v>
      </c>
      <c r="F460" s="43" t="s">
        <v>41</v>
      </c>
      <c r="G460" s="46" t="s">
        <v>42</v>
      </c>
      <c r="H460" s="95">
        <v>21403</v>
      </c>
      <c r="I460" s="45"/>
      <c r="J460" s="48"/>
      <c r="K460" s="69" t="s">
        <v>107</v>
      </c>
      <c r="L460" s="142" t="s">
        <v>897</v>
      </c>
      <c r="M460" s="142" t="s">
        <v>898</v>
      </c>
      <c r="N460" s="52" t="str">
        <f t="shared" ca="1" si="16"/>
        <v>65 Tahun 6 Bulan 21 hari</v>
      </c>
      <c r="O4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0 Bulan 29 Hari </v>
      </c>
      <c r="P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Row],[JABATAN]],tbl_refJabatan,2,FALSE),"yr","day")-CONVERT(DATEDIF(H460,tglAcuan,"y"),"yr","day"))),(NOW()+(CONVERT(VLOOKUP(Table1[[#This Row],[JABATAN]],tbl_refJabatan,2,FALSE),"yr","day")-CONVERT(DATEDIF(H460,NOW(),"y"),"yr","day")))),"Usia Salah"),"")</f>
        <v>43522.848911689813</v>
      </c>
      <c r="Q460" s="167" t="str">
        <f ca="1">IF(Table1[[#This Row],[TGL. PENSIUN (usia)]]&lt;&gt;0,TEXT(Table1[[#This Row],[TGL. PENSIUN (usia)]],"yyyy"),"")</f>
        <v>2019</v>
      </c>
      <c r="R460" s="166">
        <f ca="1">IF(AND(Table1[[#This Row],[TGL. PENSIUN (usia)]]&lt;&gt;"",Table1[[#This Row],[TGL. PENSIUN (usia)]]&lt;&gt;"USIA SALAH"),IF(tglAcuan&lt;&gt;0,(INT(CONVERT(VLOOKUP(Table1[[#This Row],[JABATAN]],tbl_refJabatan,2,FALSE),"yr","day")-CONVERT(DATEDIF(H460,tglAcuan,"y"),"yr","day"))),(INT(CONVERT(VLOOKUP(Table1[[#This Row],[JABATAN]],tbl_refJabatan,2,FALSE),"yr","day")-CONVERT(DATEDIF(H460,NOW(),"y"),"yr","day")))),"")</f>
        <v>-1827</v>
      </c>
      <c r="S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Row],[JABATAN]],tbl_refJabatan,4,FALSE),"yr","day")-CONVERT(DATEDIF(H460,tglAcuan,"y"),"yr","day"))),(NOW()+(CONVERT(VLOOKUP(Table1[[#This Row],[JABATAN]],tbl_refJabatan,4,FALSE),"yr","day")-CONVERT(DATEDIF(H460,NOW(),"y"),"yr","day")))),"Usia Salah"),"")</f>
        <v>28912.848911689813</v>
      </c>
      <c r="T460" s="167" t="str">
        <f ca="1">IF(Table1[[#This Row],[TGL. PENSIUN ( usia )]]&lt;&gt;0,TEXT(Table1[[#This Row],[TGL. PENSIUN ( usia )]],"yyyy"),"")</f>
        <v>1979</v>
      </c>
      <c r="U460" s="166">
        <f ca="1">IF(AND(Table1[[#This Row],[TGL. PENSIUN (usia)]]&lt;&gt;"",Table1[[#This Row],[TGL. PENSIUN (usia)]]&lt;&gt;"USIA SALAH"),IF(tglAcuan&lt;&gt;0,(INT(CONVERT(VLOOKUP(Table1[[#This Row],[JABATAN]],tbl_refJabatan,4,FALSE),"yr","day")-CONVERT(DATEDIF(H460,tglAcuan,"y"),"yr","day"))),(INT(CONVERT(VLOOKUP(Table1[[#This Row],[JABATAN]],tbl_refJabatan,4,FALSE),"yr","day")-CONVERT(DATEDIF(H460,NOW(),"y"),"yr","day")))),"")</f>
        <v>-16437</v>
      </c>
      <c r="V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Row],[JABATAN]],tbl_refJabatan,6,FALSE),"yr","day")-CONVERT(DATEDIF(H460,tglAcuan,"y"),"yr","day"))),(NOW()+(CONVERT(VLOOKUP(Table1[[#This Row],[JABATAN]],tbl_refJabatan,6,FALSE),"yr","day")-CONVERT(DATEDIF(H460,NOW(),"y"),"yr","day")))),"Usia Salah"),"")</f>
        <v>21607.848911689813</v>
      </c>
      <c r="W460" s="167" t="str">
        <f ca="1">IF(Table1[[#This Row],[TGL.PENSIUN (usia)]]&lt;&gt;0,TEXT(Table1[[#This Row],[TGL.PENSIUN (usia)]],"yyyy"),"")</f>
        <v>1959</v>
      </c>
      <c r="X4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Row],[JABATAN]],tbl_refJabatan,7,FALSE),"yr","day")-CONVERT(DATEDIF(M460,tglAcuan,"y"),"yr","day"))),(NOW()+(CONVERT(VLOOKUP(Table1[[#This Row],[JABATAN]],tbl_refJabatan,7,FALSE),"yr","day")-CONVERT(DATEDIF(M460,NOW(),"y"),"yr","day")))),"tgl SK salah"),"")</f>
        <v>58498.098911689813</v>
      </c>
      <c r="Y460" s="167" t="str">
        <f ca="1">IF(Table1[[#This Row],[TGL. PENSIUN (jabatan)]]&lt;&gt;0,TEXT(Table1[[#This Row],[TGL. PENSIUN (jabatan)]],"yyyy"),"")</f>
        <v>2060</v>
      </c>
      <c r="Z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Row],[JABATAN]],tbl_refJabatan,8,FALSE),"yr","day")-CONVERT(DATEDIF(H460,tglAcuan,"y"),"yr","day"))),(NOW()+(CONVERT(VLOOKUP(Table1[[#This Row],[JABATAN]],tbl_refJabatan,8,FALSE),"yr","day")-CONVERT(DATEDIF(H460,NOW(),"y"),"yr","day")))),"Usia Salah"),"")</f>
        <v>43522.848911689813</v>
      </c>
      <c r="AA460" s="167" t="str">
        <f ca="1">IF(Table1[[#This Row],[TGL.PENSIUN (usia )]]&lt;&gt;0,TEXT(Table1[[#This Row],[TGL.PENSIUN (usia )]],"yyyy"),"")</f>
        <v>2019</v>
      </c>
      <c r="AB4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Row],[JABATAN]],tbl_refJabatan,9,FALSE),"yr","day")-CONVERT(DATEDIF(M460,tglAcuan,"y"),"yr","day"))),(NOW()+(CONVERT(VLOOKUP(Table1[[#This Row],[JABATAN]],tbl_refJabatan,9,FALSE),"yr","day")-CONVERT(DATEDIF(M460,NOW(),"y"),"yr","day")))),"tgl SK salah"),"")</f>
        <v>42061.848911689813</v>
      </c>
      <c r="AC460" s="167" t="str">
        <f ca="1">IF(Table1[[#This Row],[TGL. PENSIUN (jabatan )]]&lt;&gt;0,TEXT(Table1[[#This Row],[TGL. PENSIUN (jabatan )]],"yyyy"),"")</f>
        <v>2015</v>
      </c>
      <c r="AD4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1" spans="1:30" s="53" customFormat="1" ht="21.75" customHeight="1" x14ac:dyDescent="0.25">
      <c r="A461" s="43">
        <f t="shared" si="17"/>
        <v>456</v>
      </c>
      <c r="B461" s="44" t="s">
        <v>881</v>
      </c>
      <c r="C461" s="44" t="s">
        <v>882</v>
      </c>
      <c r="D461" s="72" t="s">
        <v>63</v>
      </c>
      <c r="E461" s="141" t="s">
        <v>817</v>
      </c>
      <c r="F461" s="43"/>
      <c r="G461" s="46"/>
      <c r="H461" s="95"/>
      <c r="I461" s="45"/>
      <c r="J461" s="48"/>
      <c r="K461" s="69"/>
      <c r="L461" s="142"/>
      <c r="M461" s="142"/>
      <c r="N461" s="52" t="str">
        <f t="shared" ca="1" si="16"/>
        <v>tgl lahir salah/ null</v>
      </c>
      <c r="O4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4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Row],[JABATAN]],tbl_refJabatan,2,FALSE),"yr","day")-CONVERT(DATEDIF(H461,tglAcuan,"y"),"yr","day"))),(NOW()+(CONVERT(VLOOKUP(Table1[[#This Row],[JABATAN]],tbl_refJabatan,2,FALSE),"yr","day")-CONVERT(DATEDIF(H461,NOW(),"y"),"yr","day")))),"Usia Salah"),"")</f>
        <v>Usia Salah</v>
      </c>
      <c r="Q461" s="167" t="str">
        <f ca="1">IF(Table1[[#This Row],[TGL. PENSIUN (usia)]]&lt;&gt;0,TEXT(Table1[[#This Row],[TGL. PENSIUN (usia)]],"yyyy"),"")</f>
        <v>Usia Salah</v>
      </c>
      <c r="R461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Row],[JABATAN]],tbl_refJabatan,2,FALSE),"yr","day")-CONVERT(DATEDIF(H461,tglAcuan,"y"),"yr","day"))),(INT(CONVERT(VLOOKUP(Table1[[#This Row],[JABATAN]],tbl_refJabatan,2,FALSE),"yr","day")-CONVERT(DATEDIF(H461,NOW(),"y"),"yr","day")))),"")</f>
        <v/>
      </c>
      <c r="S4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Row],[JABATAN]],tbl_refJabatan,4,FALSE),"yr","day")-CONVERT(DATEDIF(H461,tglAcuan,"y"),"yr","day"))),(NOW()+(CONVERT(VLOOKUP(Table1[[#This Row],[JABATAN]],tbl_refJabatan,4,FALSE),"yr","day")-CONVERT(DATEDIF(H461,NOW(),"y"),"yr","day")))),"Usia Salah"),"")</f>
        <v>Usia Salah</v>
      </c>
      <c r="T461" s="167" t="str">
        <f ca="1">IF(Table1[[#This Row],[TGL. PENSIUN ( usia )]]&lt;&gt;0,TEXT(Table1[[#This Row],[TGL. PENSIUN ( usia )]],"yyyy"),"")</f>
        <v>Usia Salah</v>
      </c>
      <c r="U461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Row],[JABATAN]],tbl_refJabatan,4,FALSE),"yr","day")-CONVERT(DATEDIF(H461,tglAcuan,"y"),"yr","day"))),(INT(CONVERT(VLOOKUP(Table1[[#This Row],[JABATAN]],tbl_refJabatan,4,FALSE),"yr","day")-CONVERT(DATEDIF(H461,NOW(),"y"),"yr","day")))),"")</f>
        <v/>
      </c>
      <c r="V4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Row],[JABATAN]],tbl_refJabatan,6,FALSE),"yr","day")-CONVERT(DATEDIF(H461,tglAcuan,"y"),"yr","day"))),(NOW()+(CONVERT(VLOOKUP(Table1[[#This Row],[JABATAN]],tbl_refJabatan,6,FALSE),"yr","day")-CONVERT(DATEDIF(H461,NOW(),"y"),"yr","day")))),"Usia Salah"),"")</f>
        <v>Usia Salah</v>
      </c>
      <c r="W461" s="167" t="str">
        <f ca="1">IF(Table1[[#This Row],[TGL.PENSIUN (usia)]]&lt;&gt;0,TEXT(Table1[[#This Row],[TGL.PENSIUN (usia)]],"yyyy"),"")</f>
        <v>Usia Salah</v>
      </c>
      <c r="X46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Row],[JABATAN]],tbl_refJabatan,7,FALSE),"yr","day")-CONVERT(DATEDIF(M461,tglAcuan,"y"),"yr","day"))),(NOW()+(CONVERT(VLOOKUP(Table1[[#This Row],[JABATAN]],tbl_refJabatan,7,FALSE),"yr","day")-CONVERT(DATEDIF(M461,NOW(),"y"),"yr","day")))),"tgl SK salah"),"")</f>
        <v>tgl SK salah</v>
      </c>
      <c r="Y461" s="167" t="str">
        <f ca="1">IF(Table1[[#This Row],[TGL. PENSIUN (jabatan)]]&lt;&gt;0,TEXT(Table1[[#This Row],[TGL. PENSIUN (jabatan)]],"yyyy"),"")</f>
        <v>tgl SK salah</v>
      </c>
      <c r="Z46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Row],[JABATAN]],tbl_refJabatan,8,FALSE),"yr","day")-CONVERT(DATEDIF(H461,tglAcuan,"y"),"yr","day"))),(NOW()+(CONVERT(VLOOKUP(Table1[[#This Row],[JABATAN]],tbl_refJabatan,8,FALSE),"yr","day")-CONVERT(DATEDIF(H461,NOW(),"y"),"yr","day")))),"Usia Salah"),"")</f>
        <v>Usia Salah</v>
      </c>
      <c r="AA461" s="167" t="str">
        <f ca="1">IF(Table1[[#This Row],[TGL.PENSIUN (usia )]]&lt;&gt;0,TEXT(Table1[[#This Row],[TGL.PENSIUN (usia )]],"yyyy"),"")</f>
        <v>Usia Salah</v>
      </c>
      <c r="AB46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Row],[JABATAN]],tbl_refJabatan,9,FALSE),"yr","day")-CONVERT(DATEDIF(M461,tglAcuan,"y"),"yr","day"))),(NOW()+(CONVERT(VLOOKUP(Table1[[#This Row],[JABATAN]],tbl_refJabatan,9,FALSE),"yr","day")-CONVERT(DATEDIF(M461,NOW(),"y"),"yr","day")))),"tgl SK salah"),"")</f>
        <v>tgl SK salah</v>
      </c>
      <c r="AC461" s="167" t="str">
        <f ca="1">IF(Table1[[#This Row],[TGL. PENSIUN (jabatan )]]&lt;&gt;0,TEXT(Table1[[#This Row],[TGL. PENSIUN (jabatan )]],"yyyy"),"")</f>
        <v>tgl SK salah</v>
      </c>
      <c r="AD4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2" spans="1:30" s="53" customFormat="1" ht="21.75" customHeight="1" x14ac:dyDescent="0.25">
      <c r="A462" s="43">
        <f t="shared" si="17"/>
        <v>457</v>
      </c>
      <c r="B462" s="44" t="s">
        <v>881</v>
      </c>
      <c r="C462" s="44" t="s">
        <v>882</v>
      </c>
      <c r="D462" s="72" t="s">
        <v>63</v>
      </c>
      <c r="E462" s="59" t="s">
        <v>899</v>
      </c>
      <c r="F462" s="43" t="s">
        <v>41</v>
      </c>
      <c r="G462" s="46" t="s">
        <v>42</v>
      </c>
      <c r="H462" s="67">
        <v>31232</v>
      </c>
      <c r="I462" s="45"/>
      <c r="J462" s="48"/>
      <c r="K462" s="69" t="s">
        <v>43</v>
      </c>
      <c r="L462" s="142" t="s">
        <v>900</v>
      </c>
      <c r="M462" s="142" t="s">
        <v>901</v>
      </c>
      <c r="N462" s="52" t="str">
        <f t="shared" ca="1" si="16"/>
        <v>38 Tahun 7 Bulan 23 hari</v>
      </c>
      <c r="O4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21 Hari </v>
      </c>
      <c r="P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Row],[JABATAN]],tbl_refJabatan,2,FALSE),"yr","day")-CONVERT(DATEDIF(H462,tglAcuan,"y"),"yr","day"))),(NOW()+(CONVERT(VLOOKUP(Table1[[#This Row],[JABATAN]],tbl_refJabatan,2,FALSE),"yr","day")-CONVERT(DATEDIF(H462,NOW(),"y"),"yr","day")))),"Usia Salah"),"")</f>
        <v>53384.598911689813</v>
      </c>
      <c r="Q462" s="167" t="str">
        <f ca="1">IF(Table1[[#This Row],[TGL. PENSIUN (usia)]]&lt;&gt;0,TEXT(Table1[[#This Row],[TGL. PENSIUN (usia)]],"yyyy"),"")</f>
        <v>2046</v>
      </c>
      <c r="R462" s="166">
        <f ca="1">IF(AND(Table1[[#This Row],[TGL. PENSIUN (usia)]]&lt;&gt;"",Table1[[#This Row],[TGL. PENSIUN (usia)]]&lt;&gt;"USIA SALAH"),IF(tglAcuan&lt;&gt;0,(INT(CONVERT(VLOOKUP(Table1[[#This Row],[JABATAN]],tbl_refJabatan,2,FALSE),"yr","day")-CONVERT(DATEDIF(H462,tglAcuan,"y"),"yr","day"))),(INT(CONVERT(VLOOKUP(Table1[[#This Row],[JABATAN]],tbl_refJabatan,2,FALSE),"yr","day")-CONVERT(DATEDIF(H462,NOW(),"y"),"yr","day")))),"")</f>
        <v>8035</v>
      </c>
      <c r="S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Row],[JABATAN]],tbl_refJabatan,4,FALSE),"yr","day")-CONVERT(DATEDIF(H462,tglAcuan,"y"),"yr","day"))),(NOW()+(CONVERT(VLOOKUP(Table1[[#This Row],[JABATAN]],tbl_refJabatan,4,FALSE),"yr","day")-CONVERT(DATEDIF(H462,NOW(),"y"),"yr","day")))),"Usia Salah"),"")</f>
        <v>38774.598911689813</v>
      </c>
      <c r="T462" s="167" t="str">
        <f ca="1">IF(Table1[[#This Row],[TGL. PENSIUN ( usia )]]&lt;&gt;0,TEXT(Table1[[#This Row],[TGL. PENSIUN ( usia )]],"yyyy"),"")</f>
        <v>2006</v>
      </c>
      <c r="U462" s="166">
        <f ca="1">IF(AND(Table1[[#This Row],[TGL. PENSIUN (usia)]]&lt;&gt;"",Table1[[#This Row],[TGL. PENSIUN (usia)]]&lt;&gt;"USIA SALAH"),IF(tglAcuan&lt;&gt;0,(INT(CONVERT(VLOOKUP(Table1[[#This Row],[JABATAN]],tbl_refJabatan,4,FALSE),"yr","day")-CONVERT(DATEDIF(H462,tglAcuan,"y"),"yr","day"))),(INT(CONVERT(VLOOKUP(Table1[[#This Row],[JABATAN]],tbl_refJabatan,4,FALSE),"yr","day")-CONVERT(DATEDIF(H462,NOW(),"y"),"yr","day")))),"")</f>
        <v>-6575</v>
      </c>
      <c r="V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Row],[JABATAN]],tbl_refJabatan,6,FALSE),"yr","day")-CONVERT(DATEDIF(H462,tglAcuan,"y"),"yr","day"))),(NOW()+(CONVERT(VLOOKUP(Table1[[#This Row],[JABATAN]],tbl_refJabatan,6,FALSE),"yr","day")-CONVERT(DATEDIF(H462,NOW(),"y"),"yr","day")))),"Usia Salah"),"")</f>
        <v>31469.598911689813</v>
      </c>
      <c r="W462" s="167" t="str">
        <f ca="1">IF(Table1[[#This Row],[TGL.PENSIUN (usia)]]&lt;&gt;0,TEXT(Table1[[#This Row],[TGL.PENSIUN (usia)]],"yyyy"),"")</f>
        <v>1986</v>
      </c>
      <c r="X4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Row],[JABATAN]],tbl_refJabatan,7,FALSE),"yr","day")-CONVERT(DATEDIF(M462,tglAcuan,"y"),"yr","day"))),(NOW()+(CONVERT(VLOOKUP(Table1[[#This Row],[JABATAN]],tbl_refJabatan,7,FALSE),"yr","day")-CONVERT(DATEDIF(M462,NOW(),"y"),"yr","day")))),"tgl SK salah"),"")</f>
        <v>66533.598911689813</v>
      </c>
      <c r="Y462" s="167" t="str">
        <f ca="1">IF(Table1[[#This Row],[TGL. PENSIUN (jabatan)]]&lt;&gt;0,TEXT(Table1[[#This Row],[TGL. PENSIUN (jabatan)]],"yyyy"),"")</f>
        <v>2082</v>
      </c>
      <c r="Z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Row],[JABATAN]],tbl_refJabatan,8,FALSE),"yr","day")-CONVERT(DATEDIF(H462,tglAcuan,"y"),"yr","day"))),(NOW()+(CONVERT(VLOOKUP(Table1[[#This Row],[JABATAN]],tbl_refJabatan,8,FALSE),"yr","day")-CONVERT(DATEDIF(H462,NOW(),"y"),"yr","day")))),"Usia Salah"),"")</f>
        <v>53384.598911689813</v>
      </c>
      <c r="AA462" s="167" t="str">
        <f ca="1">IF(Table1[[#This Row],[TGL.PENSIUN (usia )]]&lt;&gt;0,TEXT(Table1[[#This Row],[TGL.PENSIUN (usia )]],"yyyy"),"")</f>
        <v>2046</v>
      </c>
      <c r="AB4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Row],[JABATAN]],tbl_refJabatan,9,FALSE),"yr","day")-CONVERT(DATEDIF(M462,tglAcuan,"y"),"yr","day"))),(NOW()+(CONVERT(VLOOKUP(Table1[[#This Row],[JABATAN]],tbl_refJabatan,9,FALSE),"yr","day")-CONVERT(DATEDIF(M462,NOW(),"y"),"yr","day")))),"tgl SK salah"),"")</f>
        <v>50097.348911689813</v>
      </c>
      <c r="AC462" s="167" t="str">
        <f ca="1">IF(Table1[[#This Row],[TGL. PENSIUN (jabatan )]]&lt;&gt;0,TEXT(Table1[[#This Row],[TGL. PENSIUN (jabatan )]],"yyyy"),"")</f>
        <v>2037</v>
      </c>
      <c r="AD4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3" spans="1:30" s="53" customFormat="1" ht="21.75" customHeight="1" x14ac:dyDescent="0.25">
      <c r="A463" s="43">
        <f t="shared" si="17"/>
        <v>458</v>
      </c>
      <c r="B463" s="44" t="s">
        <v>881</v>
      </c>
      <c r="C463" s="44" t="s">
        <v>882</v>
      </c>
      <c r="D463" s="72" t="s">
        <v>63</v>
      </c>
      <c r="E463" s="141" t="s">
        <v>902</v>
      </c>
      <c r="F463" s="43" t="s">
        <v>41</v>
      </c>
      <c r="G463" s="46" t="s">
        <v>42</v>
      </c>
      <c r="H463" s="95">
        <v>36749</v>
      </c>
      <c r="I463" s="45"/>
      <c r="J463" s="48"/>
      <c r="K463" s="69" t="s">
        <v>43</v>
      </c>
      <c r="L463" s="142" t="s">
        <v>903</v>
      </c>
      <c r="M463" s="142" t="s">
        <v>904</v>
      </c>
      <c r="N463" s="52" t="str">
        <f t="shared" ca="1" si="16"/>
        <v>23 Tahun 6 Bulan 16 hari</v>
      </c>
      <c r="O4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24 Hari </v>
      </c>
      <c r="P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Row],[JABATAN]],tbl_refJabatan,2,FALSE),"yr","day")-CONVERT(DATEDIF(H463,tglAcuan,"y"),"yr","day"))),(NOW()+(CONVERT(VLOOKUP(Table1[[#This Row],[JABATAN]],tbl_refJabatan,2,FALSE),"yr","day")-CONVERT(DATEDIF(H463,NOW(),"y"),"yr","day")))),"Usia Salah"),"")</f>
        <v>58863.348911689813</v>
      </c>
      <c r="Q463" s="167" t="str">
        <f ca="1">IF(Table1[[#This Row],[TGL. PENSIUN (usia)]]&lt;&gt;0,TEXT(Table1[[#This Row],[TGL. PENSIUN (usia)]],"yyyy"),"")</f>
        <v>2061</v>
      </c>
      <c r="R463" s="166">
        <f ca="1">IF(AND(Table1[[#This Row],[TGL. PENSIUN (usia)]]&lt;&gt;"",Table1[[#This Row],[TGL. PENSIUN (usia)]]&lt;&gt;"USIA SALAH"),IF(tglAcuan&lt;&gt;0,(INT(CONVERT(VLOOKUP(Table1[[#This Row],[JABATAN]],tbl_refJabatan,2,FALSE),"yr","day")-CONVERT(DATEDIF(H463,tglAcuan,"y"),"yr","day"))),(INT(CONVERT(VLOOKUP(Table1[[#This Row],[JABATAN]],tbl_refJabatan,2,FALSE),"yr","day")-CONVERT(DATEDIF(H463,NOW(),"y"),"yr","day")))),"")</f>
        <v>13514</v>
      </c>
      <c r="S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Row],[JABATAN]],tbl_refJabatan,4,FALSE),"yr","day")-CONVERT(DATEDIF(H463,tglAcuan,"y"),"yr","day"))),(NOW()+(CONVERT(VLOOKUP(Table1[[#This Row],[JABATAN]],tbl_refJabatan,4,FALSE),"yr","day")-CONVERT(DATEDIF(H463,NOW(),"y"),"yr","day")))),"Usia Salah"),"")</f>
        <v>44253.348911689813</v>
      </c>
      <c r="T463" s="167" t="str">
        <f ca="1">IF(Table1[[#This Row],[TGL. PENSIUN ( usia )]]&lt;&gt;0,TEXT(Table1[[#This Row],[TGL. PENSIUN ( usia )]],"yyyy"),"")</f>
        <v>2021</v>
      </c>
      <c r="U463" s="166">
        <f ca="1">IF(AND(Table1[[#This Row],[TGL. PENSIUN (usia)]]&lt;&gt;"",Table1[[#This Row],[TGL. PENSIUN (usia)]]&lt;&gt;"USIA SALAH"),IF(tglAcuan&lt;&gt;0,(INT(CONVERT(VLOOKUP(Table1[[#This Row],[JABATAN]],tbl_refJabatan,4,FALSE),"yr","day")-CONVERT(DATEDIF(H463,tglAcuan,"y"),"yr","day"))),(INT(CONVERT(VLOOKUP(Table1[[#This Row],[JABATAN]],tbl_refJabatan,4,FALSE),"yr","day")-CONVERT(DATEDIF(H463,NOW(),"y"),"yr","day")))),"")</f>
        <v>-1096</v>
      </c>
      <c r="V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Row],[JABATAN]],tbl_refJabatan,6,FALSE),"yr","day")-CONVERT(DATEDIF(H463,tglAcuan,"y"),"yr","day"))),(NOW()+(CONVERT(VLOOKUP(Table1[[#This Row],[JABATAN]],tbl_refJabatan,6,FALSE),"yr","day")-CONVERT(DATEDIF(H463,NOW(),"y"),"yr","day")))),"Usia Salah"),"")</f>
        <v>36948.348911689813</v>
      </c>
      <c r="W463" s="167" t="str">
        <f ca="1">IF(Table1[[#This Row],[TGL.PENSIUN (usia)]]&lt;&gt;0,TEXT(Table1[[#This Row],[TGL.PENSIUN (usia)]],"yyyy"),"")</f>
        <v>2001</v>
      </c>
      <c r="X4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Row],[JABATAN]],tbl_refJabatan,7,FALSE),"yr","day")-CONVERT(DATEDIF(M463,tglAcuan,"y"),"yr","day"))),(NOW()+(CONVERT(VLOOKUP(Table1[[#This Row],[JABATAN]],tbl_refJabatan,7,FALSE),"yr","day")-CONVERT(DATEDIF(M463,NOW(),"y"),"yr","day")))),"tgl SK salah"),"")</f>
        <v>66898.848911689813</v>
      </c>
      <c r="Y463" s="167" t="str">
        <f ca="1">IF(Table1[[#This Row],[TGL. PENSIUN (jabatan)]]&lt;&gt;0,TEXT(Table1[[#This Row],[TGL. PENSIUN (jabatan)]],"yyyy"),"")</f>
        <v>2083</v>
      </c>
      <c r="Z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Row],[JABATAN]],tbl_refJabatan,8,FALSE),"yr","day")-CONVERT(DATEDIF(H463,tglAcuan,"y"),"yr","day"))),(NOW()+(CONVERT(VLOOKUP(Table1[[#This Row],[JABATAN]],tbl_refJabatan,8,FALSE),"yr","day")-CONVERT(DATEDIF(H463,NOW(),"y"),"yr","day")))),"Usia Salah"),"")</f>
        <v>58863.348911689813</v>
      </c>
      <c r="AA463" s="167" t="str">
        <f ca="1">IF(Table1[[#This Row],[TGL.PENSIUN (usia )]]&lt;&gt;0,TEXT(Table1[[#This Row],[TGL.PENSIUN (usia )]],"yyyy"),"")</f>
        <v>2061</v>
      </c>
      <c r="AB4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Row],[JABATAN]],tbl_refJabatan,9,FALSE),"yr","day")-CONVERT(DATEDIF(M463,tglAcuan,"y"),"yr","day"))),(NOW()+(CONVERT(VLOOKUP(Table1[[#This Row],[JABATAN]],tbl_refJabatan,9,FALSE),"yr","day")-CONVERT(DATEDIF(M463,NOW(),"y"),"yr","day")))),"tgl SK salah"),"")</f>
        <v>50462.598911689813</v>
      </c>
      <c r="AC463" s="167" t="str">
        <f ca="1">IF(Table1[[#This Row],[TGL. PENSIUN (jabatan )]]&lt;&gt;0,TEXT(Table1[[#This Row],[TGL. PENSIUN (jabatan )]],"yyyy"),"")</f>
        <v>2038</v>
      </c>
      <c r="AD4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4" spans="1:30" s="53" customFormat="1" ht="21.75" customHeight="1" x14ac:dyDescent="0.25">
      <c r="A464" s="43">
        <f t="shared" si="17"/>
        <v>459</v>
      </c>
      <c r="B464" s="44" t="s">
        <v>881</v>
      </c>
      <c r="C464" s="44" t="s">
        <v>882</v>
      </c>
      <c r="D464" s="45" t="s">
        <v>63</v>
      </c>
      <c r="E464" s="141" t="s">
        <v>817</v>
      </c>
      <c r="F464" s="43"/>
      <c r="G464" s="46"/>
      <c r="H464" s="69"/>
      <c r="I464" s="45"/>
      <c r="J464" s="48"/>
      <c r="K464" s="69"/>
      <c r="L464" s="142"/>
      <c r="M464" s="142"/>
      <c r="N464" s="52" t="str">
        <f t="shared" ca="1" si="16"/>
        <v>tgl lahir salah/ null</v>
      </c>
      <c r="O4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46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Row],[JABATAN]],tbl_refJabatan,2,FALSE),"yr","day")-CONVERT(DATEDIF(H464,tglAcuan,"y"),"yr","day"))),(NOW()+(CONVERT(VLOOKUP(Table1[[#This Row],[JABATAN]],tbl_refJabatan,2,FALSE),"yr","day")-CONVERT(DATEDIF(H464,NOW(),"y"),"yr","day")))),"Usia Salah"),"")</f>
        <v>Usia Salah</v>
      </c>
      <c r="Q464" s="167" t="str">
        <f ca="1">IF(Table1[[#This Row],[TGL. PENSIUN (usia)]]&lt;&gt;0,TEXT(Table1[[#This Row],[TGL. PENSIUN (usia)]],"yyyy"),"")</f>
        <v>Usia Salah</v>
      </c>
      <c r="R464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Row],[JABATAN]],tbl_refJabatan,2,FALSE),"yr","day")-CONVERT(DATEDIF(H464,tglAcuan,"y"),"yr","day"))),(INT(CONVERT(VLOOKUP(Table1[[#This Row],[JABATAN]],tbl_refJabatan,2,FALSE),"yr","day")-CONVERT(DATEDIF(H464,NOW(),"y"),"yr","day")))),"")</f>
        <v/>
      </c>
      <c r="S46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Row],[JABATAN]],tbl_refJabatan,4,FALSE),"yr","day")-CONVERT(DATEDIF(H464,tglAcuan,"y"),"yr","day"))),(NOW()+(CONVERT(VLOOKUP(Table1[[#This Row],[JABATAN]],tbl_refJabatan,4,FALSE),"yr","day")-CONVERT(DATEDIF(H464,NOW(),"y"),"yr","day")))),"Usia Salah"),"")</f>
        <v>Usia Salah</v>
      </c>
      <c r="T464" s="167" t="str">
        <f ca="1">IF(Table1[[#This Row],[TGL. PENSIUN ( usia )]]&lt;&gt;0,TEXT(Table1[[#This Row],[TGL. PENSIUN ( usia )]],"yyyy"),"")</f>
        <v>Usia Salah</v>
      </c>
      <c r="U464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Row],[JABATAN]],tbl_refJabatan,4,FALSE),"yr","day")-CONVERT(DATEDIF(H464,tglAcuan,"y"),"yr","day"))),(INT(CONVERT(VLOOKUP(Table1[[#This Row],[JABATAN]],tbl_refJabatan,4,FALSE),"yr","day")-CONVERT(DATEDIF(H464,NOW(),"y"),"yr","day")))),"")</f>
        <v/>
      </c>
      <c r="V46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Row],[JABATAN]],tbl_refJabatan,6,FALSE),"yr","day")-CONVERT(DATEDIF(H464,tglAcuan,"y"),"yr","day"))),(NOW()+(CONVERT(VLOOKUP(Table1[[#This Row],[JABATAN]],tbl_refJabatan,6,FALSE),"yr","day")-CONVERT(DATEDIF(H464,NOW(),"y"),"yr","day")))),"Usia Salah"),"")</f>
        <v>Usia Salah</v>
      </c>
      <c r="W464" s="167" t="str">
        <f ca="1">IF(Table1[[#This Row],[TGL.PENSIUN (usia)]]&lt;&gt;0,TEXT(Table1[[#This Row],[TGL.PENSIUN (usia)]],"yyyy"),"")</f>
        <v>Usia Salah</v>
      </c>
      <c r="X46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Row],[JABATAN]],tbl_refJabatan,7,FALSE),"yr","day")-CONVERT(DATEDIF(M464,tglAcuan,"y"),"yr","day"))),(NOW()+(CONVERT(VLOOKUP(Table1[[#This Row],[JABATAN]],tbl_refJabatan,7,FALSE),"yr","day")-CONVERT(DATEDIF(M464,NOW(),"y"),"yr","day")))),"tgl SK salah"),"")</f>
        <v>tgl SK salah</v>
      </c>
      <c r="Y464" s="167" t="str">
        <f ca="1">IF(Table1[[#This Row],[TGL. PENSIUN (jabatan)]]&lt;&gt;0,TEXT(Table1[[#This Row],[TGL. PENSIUN (jabatan)]],"yyyy"),"")</f>
        <v>tgl SK salah</v>
      </c>
      <c r="Z46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Row],[JABATAN]],tbl_refJabatan,8,FALSE),"yr","day")-CONVERT(DATEDIF(H464,tglAcuan,"y"),"yr","day"))),(NOW()+(CONVERT(VLOOKUP(Table1[[#This Row],[JABATAN]],tbl_refJabatan,8,FALSE),"yr","day")-CONVERT(DATEDIF(H464,NOW(),"y"),"yr","day")))),"Usia Salah"),"")</f>
        <v>Usia Salah</v>
      </c>
      <c r="AA464" s="167" t="str">
        <f ca="1">IF(Table1[[#This Row],[TGL.PENSIUN (usia )]]&lt;&gt;0,TEXT(Table1[[#This Row],[TGL.PENSIUN (usia )]],"yyyy"),"")</f>
        <v>Usia Salah</v>
      </c>
      <c r="AB46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Row],[JABATAN]],tbl_refJabatan,9,FALSE),"yr","day")-CONVERT(DATEDIF(M464,tglAcuan,"y"),"yr","day"))),(NOW()+(CONVERT(VLOOKUP(Table1[[#This Row],[JABATAN]],tbl_refJabatan,9,FALSE),"yr","day")-CONVERT(DATEDIF(M464,NOW(),"y"),"yr","day")))),"tgl SK salah"),"")</f>
        <v>tgl SK salah</v>
      </c>
      <c r="AC464" s="167" t="str">
        <f ca="1">IF(Table1[[#This Row],[TGL. PENSIUN (jabatan )]]&lt;&gt;0,TEXT(Table1[[#This Row],[TGL. PENSIUN (jabatan )]],"yyyy"),"")</f>
        <v>tgl SK salah</v>
      </c>
      <c r="AD4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5" spans="1:30" s="53" customFormat="1" ht="21.75" customHeight="1" x14ac:dyDescent="0.25">
      <c r="A465" s="43">
        <f t="shared" si="17"/>
        <v>460</v>
      </c>
      <c r="B465" s="44" t="s">
        <v>881</v>
      </c>
      <c r="C465" s="44" t="s">
        <v>882</v>
      </c>
      <c r="D465" s="72" t="s">
        <v>63</v>
      </c>
      <c r="E465" s="141" t="s">
        <v>817</v>
      </c>
      <c r="F465" s="43"/>
      <c r="G465" s="46"/>
      <c r="H465" s="95"/>
      <c r="I465" s="45"/>
      <c r="J465" s="48"/>
      <c r="K465" s="69"/>
      <c r="L465" s="142"/>
      <c r="M465" s="142"/>
      <c r="N465" s="52" t="str">
        <f t="shared" ca="1" si="16"/>
        <v>tgl lahir salah/ null</v>
      </c>
      <c r="O4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46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Row],[JABATAN]],tbl_refJabatan,2,FALSE),"yr","day")-CONVERT(DATEDIF(H465,tglAcuan,"y"),"yr","day"))),(NOW()+(CONVERT(VLOOKUP(Table1[[#This Row],[JABATAN]],tbl_refJabatan,2,FALSE),"yr","day")-CONVERT(DATEDIF(H465,NOW(),"y"),"yr","day")))),"Usia Salah"),"")</f>
        <v>Usia Salah</v>
      </c>
      <c r="Q465" s="167" t="str">
        <f ca="1">IF(Table1[[#This Row],[TGL. PENSIUN (usia)]]&lt;&gt;0,TEXT(Table1[[#This Row],[TGL. PENSIUN (usia)]],"yyyy"),"")</f>
        <v>Usia Salah</v>
      </c>
      <c r="R46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Row],[JABATAN]],tbl_refJabatan,2,FALSE),"yr","day")-CONVERT(DATEDIF(H465,tglAcuan,"y"),"yr","day"))),(INT(CONVERT(VLOOKUP(Table1[[#This Row],[JABATAN]],tbl_refJabatan,2,FALSE),"yr","day")-CONVERT(DATEDIF(H465,NOW(),"y"),"yr","day")))),"")</f>
        <v/>
      </c>
      <c r="S46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Row],[JABATAN]],tbl_refJabatan,4,FALSE),"yr","day")-CONVERT(DATEDIF(H465,tglAcuan,"y"),"yr","day"))),(NOW()+(CONVERT(VLOOKUP(Table1[[#This Row],[JABATAN]],tbl_refJabatan,4,FALSE),"yr","day")-CONVERT(DATEDIF(H465,NOW(),"y"),"yr","day")))),"Usia Salah"),"")</f>
        <v>Usia Salah</v>
      </c>
      <c r="T465" s="167" t="str">
        <f ca="1">IF(Table1[[#This Row],[TGL. PENSIUN ( usia )]]&lt;&gt;0,TEXT(Table1[[#This Row],[TGL. PENSIUN ( usia )]],"yyyy"),"")</f>
        <v>Usia Salah</v>
      </c>
      <c r="U46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Row],[JABATAN]],tbl_refJabatan,4,FALSE),"yr","day")-CONVERT(DATEDIF(H465,tglAcuan,"y"),"yr","day"))),(INT(CONVERT(VLOOKUP(Table1[[#This Row],[JABATAN]],tbl_refJabatan,4,FALSE),"yr","day")-CONVERT(DATEDIF(H465,NOW(),"y"),"yr","day")))),"")</f>
        <v/>
      </c>
      <c r="V46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Row],[JABATAN]],tbl_refJabatan,6,FALSE),"yr","day")-CONVERT(DATEDIF(H465,tglAcuan,"y"),"yr","day"))),(NOW()+(CONVERT(VLOOKUP(Table1[[#This Row],[JABATAN]],tbl_refJabatan,6,FALSE),"yr","day")-CONVERT(DATEDIF(H465,NOW(),"y"),"yr","day")))),"Usia Salah"),"")</f>
        <v>Usia Salah</v>
      </c>
      <c r="W465" s="167" t="str">
        <f ca="1">IF(Table1[[#This Row],[TGL.PENSIUN (usia)]]&lt;&gt;0,TEXT(Table1[[#This Row],[TGL.PENSIUN (usia)]],"yyyy"),"")</f>
        <v>Usia Salah</v>
      </c>
      <c r="X46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Row],[JABATAN]],tbl_refJabatan,7,FALSE),"yr","day")-CONVERT(DATEDIF(M465,tglAcuan,"y"),"yr","day"))),(NOW()+(CONVERT(VLOOKUP(Table1[[#This Row],[JABATAN]],tbl_refJabatan,7,FALSE),"yr","day")-CONVERT(DATEDIF(M465,NOW(),"y"),"yr","day")))),"tgl SK salah"),"")</f>
        <v>tgl SK salah</v>
      </c>
      <c r="Y465" s="167" t="str">
        <f ca="1">IF(Table1[[#This Row],[TGL. PENSIUN (jabatan)]]&lt;&gt;0,TEXT(Table1[[#This Row],[TGL. PENSIUN (jabatan)]],"yyyy"),"")</f>
        <v>tgl SK salah</v>
      </c>
      <c r="Z46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Row],[JABATAN]],tbl_refJabatan,8,FALSE),"yr","day")-CONVERT(DATEDIF(H465,tglAcuan,"y"),"yr","day"))),(NOW()+(CONVERT(VLOOKUP(Table1[[#This Row],[JABATAN]],tbl_refJabatan,8,FALSE),"yr","day")-CONVERT(DATEDIF(H465,NOW(),"y"),"yr","day")))),"Usia Salah"),"")</f>
        <v>Usia Salah</v>
      </c>
      <c r="AA465" s="167" t="str">
        <f ca="1">IF(Table1[[#This Row],[TGL.PENSIUN (usia )]]&lt;&gt;0,TEXT(Table1[[#This Row],[TGL.PENSIUN (usia )]],"yyyy"),"")</f>
        <v>Usia Salah</v>
      </c>
      <c r="AB46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Row],[JABATAN]],tbl_refJabatan,9,FALSE),"yr","day")-CONVERT(DATEDIF(M465,tglAcuan,"y"),"yr","day"))),(NOW()+(CONVERT(VLOOKUP(Table1[[#This Row],[JABATAN]],tbl_refJabatan,9,FALSE),"yr","day")-CONVERT(DATEDIF(M465,NOW(),"y"),"yr","day")))),"tgl SK salah"),"")</f>
        <v>tgl SK salah</v>
      </c>
      <c r="AC465" s="167" t="str">
        <f ca="1">IF(Table1[[#This Row],[TGL. PENSIUN (jabatan )]]&lt;&gt;0,TEXT(Table1[[#This Row],[TGL. PENSIUN (jabatan )]],"yyyy"),"")</f>
        <v>tgl SK salah</v>
      </c>
      <c r="AD4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6" spans="1:30" s="53" customFormat="1" ht="21.75" customHeight="1" x14ac:dyDescent="0.25">
      <c r="A466" s="43">
        <f t="shared" si="17"/>
        <v>461</v>
      </c>
      <c r="B466" s="44" t="s">
        <v>881</v>
      </c>
      <c r="C466" s="44" t="s">
        <v>882</v>
      </c>
      <c r="D466" s="72" t="s">
        <v>63</v>
      </c>
      <c r="E466" s="141" t="s">
        <v>817</v>
      </c>
      <c r="F466" s="43"/>
      <c r="G466" s="46"/>
      <c r="H466" s="95"/>
      <c r="I466" s="45"/>
      <c r="J466" s="48"/>
      <c r="K466" s="69"/>
      <c r="L466" s="142"/>
      <c r="M466" s="142"/>
      <c r="N466" s="52" t="str">
        <f t="shared" ca="1" si="16"/>
        <v>tgl lahir salah/ null</v>
      </c>
      <c r="O4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46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Row],[JABATAN]],tbl_refJabatan,2,FALSE),"yr","day")-CONVERT(DATEDIF(H466,tglAcuan,"y"),"yr","day"))),(NOW()+(CONVERT(VLOOKUP(Table1[[#This Row],[JABATAN]],tbl_refJabatan,2,FALSE),"yr","day")-CONVERT(DATEDIF(H466,NOW(),"y"),"yr","day")))),"Usia Salah"),"")</f>
        <v>Usia Salah</v>
      </c>
      <c r="Q466" s="167" t="str">
        <f ca="1">IF(Table1[[#This Row],[TGL. PENSIUN (usia)]]&lt;&gt;0,TEXT(Table1[[#This Row],[TGL. PENSIUN (usia)]],"yyyy"),"")</f>
        <v>Usia Salah</v>
      </c>
      <c r="R46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Row],[JABATAN]],tbl_refJabatan,2,FALSE),"yr","day")-CONVERT(DATEDIF(H466,tglAcuan,"y"),"yr","day"))),(INT(CONVERT(VLOOKUP(Table1[[#This Row],[JABATAN]],tbl_refJabatan,2,FALSE),"yr","day")-CONVERT(DATEDIF(H466,NOW(),"y"),"yr","day")))),"")</f>
        <v/>
      </c>
      <c r="S46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Row],[JABATAN]],tbl_refJabatan,4,FALSE),"yr","day")-CONVERT(DATEDIF(H466,tglAcuan,"y"),"yr","day"))),(NOW()+(CONVERT(VLOOKUP(Table1[[#This Row],[JABATAN]],tbl_refJabatan,4,FALSE),"yr","day")-CONVERT(DATEDIF(H466,NOW(),"y"),"yr","day")))),"Usia Salah"),"")</f>
        <v>Usia Salah</v>
      </c>
      <c r="T466" s="167" t="str">
        <f ca="1">IF(Table1[[#This Row],[TGL. PENSIUN ( usia )]]&lt;&gt;0,TEXT(Table1[[#This Row],[TGL. PENSIUN ( usia )]],"yyyy"),"")</f>
        <v>Usia Salah</v>
      </c>
      <c r="U46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Row],[JABATAN]],tbl_refJabatan,4,FALSE),"yr","day")-CONVERT(DATEDIF(H466,tglAcuan,"y"),"yr","day"))),(INT(CONVERT(VLOOKUP(Table1[[#This Row],[JABATAN]],tbl_refJabatan,4,FALSE),"yr","day")-CONVERT(DATEDIF(H466,NOW(),"y"),"yr","day")))),"")</f>
        <v/>
      </c>
      <c r="V46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Row],[JABATAN]],tbl_refJabatan,6,FALSE),"yr","day")-CONVERT(DATEDIF(H466,tglAcuan,"y"),"yr","day"))),(NOW()+(CONVERT(VLOOKUP(Table1[[#This Row],[JABATAN]],tbl_refJabatan,6,FALSE),"yr","day")-CONVERT(DATEDIF(H466,NOW(),"y"),"yr","day")))),"Usia Salah"),"")</f>
        <v>Usia Salah</v>
      </c>
      <c r="W466" s="167" t="str">
        <f ca="1">IF(Table1[[#This Row],[TGL.PENSIUN (usia)]]&lt;&gt;0,TEXT(Table1[[#This Row],[TGL.PENSIUN (usia)]],"yyyy"),"")</f>
        <v>Usia Salah</v>
      </c>
      <c r="X46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Row],[JABATAN]],tbl_refJabatan,7,FALSE),"yr","day")-CONVERT(DATEDIF(M466,tglAcuan,"y"),"yr","day"))),(NOW()+(CONVERT(VLOOKUP(Table1[[#This Row],[JABATAN]],tbl_refJabatan,7,FALSE),"yr","day")-CONVERT(DATEDIF(M466,NOW(),"y"),"yr","day")))),"tgl SK salah"),"")</f>
        <v>tgl SK salah</v>
      </c>
      <c r="Y466" s="167" t="str">
        <f ca="1">IF(Table1[[#This Row],[TGL. PENSIUN (jabatan)]]&lt;&gt;0,TEXT(Table1[[#This Row],[TGL. PENSIUN (jabatan)]],"yyyy"),"")</f>
        <v>tgl SK salah</v>
      </c>
      <c r="Z46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Row],[JABATAN]],tbl_refJabatan,8,FALSE),"yr","day")-CONVERT(DATEDIF(H466,tglAcuan,"y"),"yr","day"))),(NOW()+(CONVERT(VLOOKUP(Table1[[#This Row],[JABATAN]],tbl_refJabatan,8,FALSE),"yr","day")-CONVERT(DATEDIF(H466,NOW(),"y"),"yr","day")))),"Usia Salah"),"")</f>
        <v>Usia Salah</v>
      </c>
      <c r="AA466" s="167" t="str">
        <f ca="1">IF(Table1[[#This Row],[TGL.PENSIUN (usia )]]&lt;&gt;0,TEXT(Table1[[#This Row],[TGL.PENSIUN (usia )]],"yyyy"),"")</f>
        <v>Usia Salah</v>
      </c>
      <c r="AB46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Row],[JABATAN]],tbl_refJabatan,9,FALSE),"yr","day")-CONVERT(DATEDIF(M466,tglAcuan,"y"),"yr","day"))),(NOW()+(CONVERT(VLOOKUP(Table1[[#This Row],[JABATAN]],tbl_refJabatan,9,FALSE),"yr","day")-CONVERT(DATEDIF(M466,NOW(),"y"),"yr","day")))),"tgl SK salah"),"")</f>
        <v>tgl SK salah</v>
      </c>
      <c r="AC466" s="167" t="str">
        <f ca="1">IF(Table1[[#This Row],[TGL. PENSIUN (jabatan )]]&lt;&gt;0,TEXT(Table1[[#This Row],[TGL. PENSIUN (jabatan )]],"yyyy"),"")</f>
        <v>tgl SK salah</v>
      </c>
      <c r="AD4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7" spans="1:30" s="53" customFormat="1" ht="21.75" customHeight="1" x14ac:dyDescent="0.25">
      <c r="A467" s="43">
        <f t="shared" si="17"/>
        <v>462</v>
      </c>
      <c r="B467" s="44" t="s">
        <v>881</v>
      </c>
      <c r="C467" s="44" t="s">
        <v>882</v>
      </c>
      <c r="D467" s="72" t="s">
        <v>63</v>
      </c>
      <c r="E467" s="141" t="s">
        <v>905</v>
      </c>
      <c r="F467" s="43" t="s">
        <v>50</v>
      </c>
      <c r="G467" s="46" t="s">
        <v>42</v>
      </c>
      <c r="H467" s="95">
        <v>30837</v>
      </c>
      <c r="I467" s="45"/>
      <c r="J467" s="48"/>
      <c r="K467" s="69" t="s">
        <v>43</v>
      </c>
      <c r="L467" s="142" t="s">
        <v>906</v>
      </c>
      <c r="M467" s="142" t="s">
        <v>907</v>
      </c>
      <c r="N467" s="52" t="str">
        <f t="shared" ca="1" si="16"/>
        <v>39 Tahun 8 Bulan 23 hari</v>
      </c>
      <c r="O4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4 Bulan 3 Hari </v>
      </c>
      <c r="P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Row],[JABATAN]],tbl_refJabatan,2,FALSE),"yr","day")-CONVERT(DATEDIF(H467,tglAcuan,"y"),"yr","day"))),(NOW()+(CONVERT(VLOOKUP(Table1[[#This Row],[JABATAN]],tbl_refJabatan,2,FALSE),"yr","day")-CONVERT(DATEDIF(H467,NOW(),"y"),"yr","day")))),"Usia Salah"),"")</f>
        <v>53019.348911689813</v>
      </c>
      <c r="Q467" s="167" t="str">
        <f ca="1">IF(Table1[[#This Row],[TGL. PENSIUN (usia)]]&lt;&gt;0,TEXT(Table1[[#This Row],[TGL. PENSIUN (usia)]],"yyyy"),"")</f>
        <v>2045</v>
      </c>
      <c r="R467" s="166">
        <f ca="1">IF(AND(Table1[[#This Row],[TGL. PENSIUN (usia)]]&lt;&gt;"",Table1[[#This Row],[TGL. PENSIUN (usia)]]&lt;&gt;"USIA SALAH"),IF(tglAcuan&lt;&gt;0,(INT(CONVERT(VLOOKUP(Table1[[#This Row],[JABATAN]],tbl_refJabatan,2,FALSE),"yr","day")-CONVERT(DATEDIF(H467,tglAcuan,"y"),"yr","day"))),(INT(CONVERT(VLOOKUP(Table1[[#This Row],[JABATAN]],tbl_refJabatan,2,FALSE),"yr","day")-CONVERT(DATEDIF(H467,NOW(),"y"),"yr","day")))),"")</f>
        <v>7670</v>
      </c>
      <c r="S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Row],[JABATAN]],tbl_refJabatan,4,FALSE),"yr","day")-CONVERT(DATEDIF(H467,tglAcuan,"y"),"yr","day"))),(NOW()+(CONVERT(VLOOKUP(Table1[[#This Row],[JABATAN]],tbl_refJabatan,4,FALSE),"yr","day")-CONVERT(DATEDIF(H467,NOW(),"y"),"yr","day")))),"Usia Salah"),"")</f>
        <v>38409.348911689813</v>
      </c>
      <c r="T467" s="167" t="str">
        <f ca="1">IF(Table1[[#This Row],[TGL. PENSIUN ( usia )]]&lt;&gt;0,TEXT(Table1[[#This Row],[TGL. PENSIUN ( usia )]],"yyyy"),"")</f>
        <v>2005</v>
      </c>
      <c r="U467" s="166">
        <f ca="1">IF(AND(Table1[[#This Row],[TGL. PENSIUN (usia)]]&lt;&gt;"",Table1[[#This Row],[TGL. PENSIUN (usia)]]&lt;&gt;"USIA SALAH"),IF(tglAcuan&lt;&gt;0,(INT(CONVERT(VLOOKUP(Table1[[#This Row],[JABATAN]],tbl_refJabatan,4,FALSE),"yr","day")-CONVERT(DATEDIF(H467,tglAcuan,"y"),"yr","day"))),(INT(CONVERT(VLOOKUP(Table1[[#This Row],[JABATAN]],tbl_refJabatan,4,FALSE),"yr","day")-CONVERT(DATEDIF(H467,NOW(),"y"),"yr","day")))),"")</f>
        <v>-6940</v>
      </c>
      <c r="V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Row],[JABATAN]],tbl_refJabatan,6,FALSE),"yr","day")-CONVERT(DATEDIF(H467,tglAcuan,"y"),"yr","day"))),(NOW()+(CONVERT(VLOOKUP(Table1[[#This Row],[JABATAN]],tbl_refJabatan,6,FALSE),"yr","day")-CONVERT(DATEDIF(H467,NOW(),"y"),"yr","day")))),"Usia Salah"),"")</f>
        <v>31104.348911689813</v>
      </c>
      <c r="W467" s="167" t="str">
        <f ca="1">IF(Table1[[#This Row],[TGL.PENSIUN (usia)]]&lt;&gt;0,TEXT(Table1[[#This Row],[TGL.PENSIUN (usia)]],"yyyy"),"")</f>
        <v>1985</v>
      </c>
      <c r="X4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Row],[JABATAN]],tbl_refJabatan,7,FALSE),"yr","day")-CONVERT(DATEDIF(M467,tglAcuan,"y"),"yr","day"))),(NOW()+(CONVERT(VLOOKUP(Table1[[#This Row],[JABATAN]],tbl_refJabatan,7,FALSE),"yr","day")-CONVERT(DATEDIF(M467,NOW(),"y"),"yr","day")))),"tgl SK salah"),"")</f>
        <v>65803.098911689813</v>
      </c>
      <c r="Y467" s="167" t="str">
        <f ca="1">IF(Table1[[#This Row],[TGL. PENSIUN (jabatan)]]&lt;&gt;0,TEXT(Table1[[#This Row],[TGL. PENSIUN (jabatan)]],"yyyy"),"")</f>
        <v>2080</v>
      </c>
      <c r="Z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Row],[JABATAN]],tbl_refJabatan,8,FALSE),"yr","day")-CONVERT(DATEDIF(H467,tglAcuan,"y"),"yr","day"))),(NOW()+(CONVERT(VLOOKUP(Table1[[#This Row],[JABATAN]],tbl_refJabatan,8,FALSE),"yr","day")-CONVERT(DATEDIF(H467,NOW(),"y"),"yr","day")))),"Usia Salah"),"")</f>
        <v>53019.348911689813</v>
      </c>
      <c r="AA467" s="167" t="str">
        <f ca="1">IF(Table1[[#This Row],[TGL.PENSIUN (usia )]]&lt;&gt;0,TEXT(Table1[[#This Row],[TGL.PENSIUN (usia )]],"yyyy"),"")</f>
        <v>2045</v>
      </c>
      <c r="AB4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Row],[JABATAN]],tbl_refJabatan,9,FALSE),"yr","day")-CONVERT(DATEDIF(M467,tglAcuan,"y"),"yr","day"))),(NOW()+(CONVERT(VLOOKUP(Table1[[#This Row],[JABATAN]],tbl_refJabatan,9,FALSE),"yr","day")-CONVERT(DATEDIF(M467,NOW(),"y"),"yr","day")))),"tgl SK salah"),"")</f>
        <v>49366.848911689813</v>
      </c>
      <c r="AC467" s="167" t="str">
        <f ca="1">IF(Table1[[#This Row],[TGL. PENSIUN (jabatan )]]&lt;&gt;0,TEXT(Table1[[#This Row],[TGL. PENSIUN (jabatan )]],"yyyy"),"")</f>
        <v>2035</v>
      </c>
      <c r="AD4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8" spans="1:30" s="145" customFormat="1" ht="21.75" customHeight="1" x14ac:dyDescent="0.25">
      <c r="A468" s="43">
        <f t="shared" si="17"/>
        <v>463</v>
      </c>
      <c r="B468" s="55" t="s">
        <v>881</v>
      </c>
      <c r="C468" s="55" t="s">
        <v>882</v>
      </c>
      <c r="D468" s="72" t="s">
        <v>63</v>
      </c>
      <c r="E468" s="141" t="s">
        <v>908</v>
      </c>
      <c r="F468" s="43" t="s">
        <v>41</v>
      </c>
      <c r="G468" s="46" t="s">
        <v>42</v>
      </c>
      <c r="H468" s="95">
        <v>30446</v>
      </c>
      <c r="I468" s="56"/>
      <c r="J468" s="143"/>
      <c r="K468" s="69" t="s">
        <v>43</v>
      </c>
      <c r="L468" s="142" t="s">
        <v>909</v>
      </c>
      <c r="M468" s="142" t="s">
        <v>910</v>
      </c>
      <c r="N468" s="144" t="str">
        <f t="shared" ca="1" si="16"/>
        <v>40 Tahun 9 Bulan 17 hari</v>
      </c>
      <c r="O468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30 Hari </v>
      </c>
      <c r="P46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Row],[JABATAN]],tbl_refJabatan,2,FALSE),"yr","day")-CONVERT(DATEDIF(H468,tglAcuan,"y"),"yr","day"))),(NOW()+(CONVERT(VLOOKUP(Table1[[#This Row],[JABATAN]],tbl_refJabatan,2,FALSE),"yr","day")-CONVERT(DATEDIF(H468,NOW(),"y"),"yr","day")))),"Usia Salah"),"")</f>
        <v>52654.098911689813</v>
      </c>
      <c r="Q468" s="250" t="str">
        <f ca="1">IF(Table1[[#This Row],[TGL. PENSIUN (usia)]]&lt;&gt;0,TEXT(Table1[[#This Row],[TGL. PENSIUN (usia)]],"yyyy"),"")</f>
        <v>2044</v>
      </c>
      <c r="R468" s="201">
        <f ca="1">IF(AND(Table1[[#This Row],[TGL. PENSIUN (usia)]]&lt;&gt;"",Table1[[#This Row],[TGL. PENSIUN (usia)]]&lt;&gt;"USIA SALAH"),IF(tglAcuan&lt;&gt;0,(INT(CONVERT(VLOOKUP(Table1[[#This Row],[JABATAN]],tbl_refJabatan,2,FALSE),"yr","day")-CONVERT(DATEDIF(H468,tglAcuan,"y"),"yr","day"))),(INT(CONVERT(VLOOKUP(Table1[[#This Row],[JABATAN]],tbl_refJabatan,2,FALSE),"yr","day")-CONVERT(DATEDIF(H468,NOW(),"y"),"yr","day")))),"")</f>
        <v>7305</v>
      </c>
      <c r="S46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Row],[JABATAN]],tbl_refJabatan,4,FALSE),"yr","day")-CONVERT(DATEDIF(H468,tglAcuan,"y"),"yr","day"))),(NOW()+(CONVERT(VLOOKUP(Table1[[#This Row],[JABATAN]],tbl_refJabatan,4,FALSE),"yr","day")-CONVERT(DATEDIF(H468,NOW(),"y"),"yr","day")))),"Usia Salah"),"")</f>
        <v>38044.098911689813</v>
      </c>
      <c r="T468" s="250" t="str">
        <f ca="1">IF(Table1[[#This Row],[TGL. PENSIUN ( usia )]]&lt;&gt;0,TEXT(Table1[[#This Row],[TGL. PENSIUN ( usia )]],"yyyy"),"")</f>
        <v>2004</v>
      </c>
      <c r="U468" s="201">
        <f ca="1">IF(AND(Table1[[#This Row],[TGL. PENSIUN (usia)]]&lt;&gt;"",Table1[[#This Row],[TGL. PENSIUN (usia)]]&lt;&gt;"USIA SALAH"),IF(tglAcuan&lt;&gt;0,(INT(CONVERT(VLOOKUP(Table1[[#This Row],[JABATAN]],tbl_refJabatan,4,FALSE),"yr","day")-CONVERT(DATEDIF(H468,tglAcuan,"y"),"yr","day"))),(INT(CONVERT(VLOOKUP(Table1[[#This Row],[JABATAN]],tbl_refJabatan,4,FALSE),"yr","day")-CONVERT(DATEDIF(H468,NOW(),"y"),"yr","day")))),"")</f>
        <v>-7305</v>
      </c>
      <c r="V46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Row],[JABATAN]],tbl_refJabatan,6,FALSE),"yr","day")-CONVERT(DATEDIF(H468,tglAcuan,"y"),"yr","day"))),(NOW()+(CONVERT(VLOOKUP(Table1[[#This Row],[JABATAN]],tbl_refJabatan,6,FALSE),"yr","day")-CONVERT(DATEDIF(H468,NOW(),"y"),"yr","day")))),"Usia Salah"),"")</f>
        <v>30739.098911689813</v>
      </c>
      <c r="W468" s="250" t="str">
        <f ca="1">IF(Table1[[#This Row],[TGL.PENSIUN (usia)]]&lt;&gt;0,TEXT(Table1[[#This Row],[TGL.PENSIUN (usia)]],"yyyy"),"")</f>
        <v>1984</v>
      </c>
      <c r="X468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Row],[JABATAN]],tbl_refJabatan,7,FALSE),"yr","day")-CONVERT(DATEDIF(M468,tglAcuan,"y"),"yr","day"))),(NOW()+(CONVERT(VLOOKUP(Table1[[#This Row],[JABATAN]],tbl_refJabatan,7,FALSE),"yr","day")-CONVERT(DATEDIF(M468,NOW(),"y"),"yr","day")))),"tgl SK salah"),"")</f>
        <v>66533.598911689813</v>
      </c>
      <c r="Y468" s="250" t="str">
        <f ca="1">IF(Table1[[#This Row],[TGL. PENSIUN (jabatan)]]&lt;&gt;0,TEXT(Table1[[#This Row],[TGL. PENSIUN (jabatan)]],"yyyy"),"")</f>
        <v>2082</v>
      </c>
      <c r="Z46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Row],[JABATAN]],tbl_refJabatan,8,FALSE),"yr","day")-CONVERT(DATEDIF(H468,tglAcuan,"y"),"yr","day"))),(NOW()+(CONVERT(VLOOKUP(Table1[[#This Row],[JABATAN]],tbl_refJabatan,8,FALSE),"yr","day")-CONVERT(DATEDIF(H468,NOW(),"y"),"yr","day")))),"Usia Salah"),"")</f>
        <v>52654.098911689813</v>
      </c>
      <c r="AA468" s="250" t="str">
        <f ca="1">IF(Table1[[#This Row],[TGL.PENSIUN (usia )]]&lt;&gt;0,TEXT(Table1[[#This Row],[TGL.PENSIUN (usia )]],"yyyy"),"")</f>
        <v>2044</v>
      </c>
      <c r="AB468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Row],[JABATAN]],tbl_refJabatan,9,FALSE),"yr","day")-CONVERT(DATEDIF(M468,tglAcuan,"y"),"yr","day"))),(NOW()+(CONVERT(VLOOKUP(Table1[[#This Row],[JABATAN]],tbl_refJabatan,9,FALSE),"yr","day")-CONVERT(DATEDIF(M468,NOW(),"y"),"yr","day")))),"tgl SK salah"),"")</f>
        <v>50097.348911689813</v>
      </c>
      <c r="AC468" s="250" t="str">
        <f ca="1">IF(Table1[[#This Row],[TGL. PENSIUN (jabatan )]]&lt;&gt;0,TEXT(Table1[[#This Row],[TGL. PENSIUN (jabatan )]],"yyyy"),"")</f>
        <v>2037</v>
      </c>
      <c r="AD468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69" spans="1:30" s="53" customFormat="1" ht="21.75" customHeight="1" x14ac:dyDescent="0.25">
      <c r="A469" s="43">
        <f t="shared" si="17"/>
        <v>464</v>
      </c>
      <c r="B469" s="44" t="s">
        <v>881</v>
      </c>
      <c r="C469" s="44" t="s">
        <v>882</v>
      </c>
      <c r="D469" s="72" t="s">
        <v>63</v>
      </c>
      <c r="E469" s="141" t="s">
        <v>759</v>
      </c>
      <c r="F469" s="43" t="s">
        <v>41</v>
      </c>
      <c r="G469" s="46" t="s">
        <v>42</v>
      </c>
      <c r="H469" s="95">
        <v>25935</v>
      </c>
      <c r="I469" s="45"/>
      <c r="J469" s="48"/>
      <c r="K469" s="69" t="s">
        <v>43</v>
      </c>
      <c r="L469" s="142" t="s">
        <v>911</v>
      </c>
      <c r="M469" s="142" t="s">
        <v>912</v>
      </c>
      <c r="N469" s="52" t="str">
        <f t="shared" ca="1" si="16"/>
        <v>53 Tahun 1 Bulan 25 hari</v>
      </c>
      <c r="O4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18 Hari </v>
      </c>
      <c r="P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Row],[JABATAN]],tbl_refJabatan,2,FALSE),"yr","day")-CONVERT(DATEDIF(H469,tglAcuan,"y"),"yr","day"))),(NOW()+(CONVERT(VLOOKUP(Table1[[#This Row],[JABATAN]],tbl_refJabatan,2,FALSE),"yr","day")-CONVERT(DATEDIF(H469,NOW(),"y"),"yr","day")))),"Usia Salah"),"")</f>
        <v>47905.848911689813</v>
      </c>
      <c r="Q469" s="167" t="str">
        <f ca="1">IF(Table1[[#This Row],[TGL. PENSIUN (usia)]]&lt;&gt;0,TEXT(Table1[[#This Row],[TGL. PENSIUN (usia)]],"yyyy"),"")</f>
        <v>2031</v>
      </c>
      <c r="R469" s="166">
        <f ca="1">IF(AND(Table1[[#This Row],[TGL. PENSIUN (usia)]]&lt;&gt;"",Table1[[#This Row],[TGL. PENSIUN (usia)]]&lt;&gt;"USIA SALAH"),IF(tglAcuan&lt;&gt;0,(INT(CONVERT(VLOOKUP(Table1[[#This Row],[JABATAN]],tbl_refJabatan,2,FALSE),"yr","day")-CONVERT(DATEDIF(H469,tglAcuan,"y"),"yr","day"))),(INT(CONVERT(VLOOKUP(Table1[[#This Row],[JABATAN]],tbl_refJabatan,2,FALSE),"yr","day")-CONVERT(DATEDIF(H469,NOW(),"y"),"yr","day")))),"")</f>
        <v>2556</v>
      </c>
      <c r="S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Row],[JABATAN]],tbl_refJabatan,4,FALSE),"yr","day")-CONVERT(DATEDIF(H469,tglAcuan,"y"),"yr","day"))),(NOW()+(CONVERT(VLOOKUP(Table1[[#This Row],[JABATAN]],tbl_refJabatan,4,FALSE),"yr","day")-CONVERT(DATEDIF(H469,NOW(),"y"),"yr","day")))),"Usia Salah"),"")</f>
        <v>33295.848911689813</v>
      </c>
      <c r="T469" s="167" t="str">
        <f ca="1">IF(Table1[[#This Row],[TGL. PENSIUN ( usia )]]&lt;&gt;0,TEXT(Table1[[#This Row],[TGL. PENSIUN ( usia )]],"yyyy"),"")</f>
        <v>1991</v>
      </c>
      <c r="U469" s="166">
        <f ca="1">IF(AND(Table1[[#This Row],[TGL. PENSIUN (usia)]]&lt;&gt;"",Table1[[#This Row],[TGL. PENSIUN (usia)]]&lt;&gt;"USIA SALAH"),IF(tglAcuan&lt;&gt;0,(INT(CONVERT(VLOOKUP(Table1[[#This Row],[JABATAN]],tbl_refJabatan,4,FALSE),"yr","day")-CONVERT(DATEDIF(H469,tglAcuan,"y"),"yr","day"))),(INT(CONVERT(VLOOKUP(Table1[[#This Row],[JABATAN]],tbl_refJabatan,4,FALSE),"yr","day")-CONVERT(DATEDIF(H469,NOW(),"y"),"yr","day")))),"")</f>
        <v>-12054</v>
      </c>
      <c r="V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Row],[JABATAN]],tbl_refJabatan,6,FALSE),"yr","day")-CONVERT(DATEDIF(H469,tglAcuan,"y"),"yr","day"))),(NOW()+(CONVERT(VLOOKUP(Table1[[#This Row],[JABATAN]],tbl_refJabatan,6,FALSE),"yr","day")-CONVERT(DATEDIF(H469,NOW(),"y"),"yr","day")))),"Usia Salah"),"")</f>
        <v>25990.848911689813</v>
      </c>
      <c r="W469" s="167" t="str">
        <f ca="1">IF(Table1[[#This Row],[TGL.PENSIUN (usia)]]&lt;&gt;0,TEXT(Table1[[#This Row],[TGL.PENSIUN (usia)]],"yyyy"),"")</f>
        <v>1971</v>
      </c>
      <c r="X4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Row],[JABATAN]],tbl_refJabatan,7,FALSE),"yr","day")-CONVERT(DATEDIF(M469,tglAcuan,"y"),"yr","day"))),(NOW()+(CONVERT(VLOOKUP(Table1[[#This Row],[JABATAN]],tbl_refJabatan,7,FALSE),"yr","day")-CONVERT(DATEDIF(M469,NOW(),"y"),"yr","day")))),"tgl SK salah"),"")</f>
        <v>63976.848911689813</v>
      </c>
      <c r="Y469" s="167" t="str">
        <f ca="1">IF(Table1[[#This Row],[TGL. PENSIUN (jabatan)]]&lt;&gt;0,TEXT(Table1[[#This Row],[TGL. PENSIUN (jabatan)]],"yyyy"),"")</f>
        <v>2075</v>
      </c>
      <c r="Z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Row],[JABATAN]],tbl_refJabatan,8,FALSE),"yr","day")-CONVERT(DATEDIF(H469,tglAcuan,"y"),"yr","day"))),(NOW()+(CONVERT(VLOOKUP(Table1[[#This Row],[JABATAN]],tbl_refJabatan,8,FALSE),"yr","day")-CONVERT(DATEDIF(H469,NOW(),"y"),"yr","day")))),"Usia Salah"),"")</f>
        <v>47905.848911689813</v>
      </c>
      <c r="AA469" s="167" t="str">
        <f ca="1">IF(Table1[[#This Row],[TGL.PENSIUN (usia )]]&lt;&gt;0,TEXT(Table1[[#This Row],[TGL.PENSIUN (usia )]],"yyyy"),"")</f>
        <v>2031</v>
      </c>
      <c r="AB4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Row],[JABATAN]],tbl_refJabatan,9,FALSE),"yr","day")-CONVERT(DATEDIF(M469,tglAcuan,"y"),"yr","day"))),(NOW()+(CONVERT(VLOOKUP(Table1[[#This Row],[JABATAN]],tbl_refJabatan,9,FALSE),"yr","day")-CONVERT(DATEDIF(M469,NOW(),"y"),"yr","day")))),"tgl SK salah"),"")</f>
        <v>47540.598911689813</v>
      </c>
      <c r="AC469" s="167" t="str">
        <f ca="1">IF(Table1[[#This Row],[TGL. PENSIUN (jabatan )]]&lt;&gt;0,TEXT(Table1[[#This Row],[TGL. PENSIUN (jabatan )]],"yyyy"),"")</f>
        <v>2030</v>
      </c>
      <c r="AD4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0" spans="1:30" s="53" customFormat="1" ht="21.75" customHeight="1" x14ac:dyDescent="0.25">
      <c r="A470" s="43">
        <f t="shared" si="17"/>
        <v>465</v>
      </c>
      <c r="B470" s="44" t="s">
        <v>881</v>
      </c>
      <c r="C470" s="44" t="s">
        <v>882</v>
      </c>
      <c r="D470" s="72" t="s">
        <v>63</v>
      </c>
      <c r="E470" s="141" t="s">
        <v>913</v>
      </c>
      <c r="F470" s="43" t="s">
        <v>41</v>
      </c>
      <c r="G470" s="46" t="s">
        <v>42</v>
      </c>
      <c r="H470" s="95">
        <v>32209</v>
      </c>
      <c r="I470" s="45"/>
      <c r="J470" s="48"/>
      <c r="K470" s="69" t="s">
        <v>43</v>
      </c>
      <c r="L470" s="142" t="s">
        <v>914</v>
      </c>
      <c r="M470" s="142" t="s">
        <v>907</v>
      </c>
      <c r="N470" s="52" t="str">
        <f t="shared" ca="1" si="16"/>
        <v>35 Tahun 11 Bulan 20 hari</v>
      </c>
      <c r="O4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4 Bulan 3 Hari </v>
      </c>
      <c r="P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Row],[JABATAN]],tbl_refJabatan,2,FALSE),"yr","day")-CONVERT(DATEDIF(H470,tglAcuan,"y"),"yr","day"))),(NOW()+(CONVERT(VLOOKUP(Table1[[#This Row],[JABATAN]],tbl_refJabatan,2,FALSE),"yr","day")-CONVERT(DATEDIF(H470,NOW(),"y"),"yr","day")))),"Usia Salah"),"")</f>
        <v>54480.348911689813</v>
      </c>
      <c r="Q470" s="167" t="str">
        <f ca="1">IF(Table1[[#This Row],[TGL. PENSIUN (usia)]]&lt;&gt;0,TEXT(Table1[[#This Row],[TGL. PENSIUN (usia)]],"yyyy"),"")</f>
        <v>2049</v>
      </c>
      <c r="R470" s="166">
        <f ca="1">IF(AND(Table1[[#This Row],[TGL. PENSIUN (usia)]]&lt;&gt;"",Table1[[#This Row],[TGL. PENSIUN (usia)]]&lt;&gt;"USIA SALAH"),IF(tglAcuan&lt;&gt;0,(INT(CONVERT(VLOOKUP(Table1[[#This Row],[JABATAN]],tbl_refJabatan,2,FALSE),"yr","day")-CONVERT(DATEDIF(H470,tglAcuan,"y"),"yr","day"))),(INT(CONVERT(VLOOKUP(Table1[[#This Row],[JABATAN]],tbl_refJabatan,2,FALSE),"yr","day")-CONVERT(DATEDIF(H470,NOW(),"y"),"yr","day")))),"")</f>
        <v>9131</v>
      </c>
      <c r="S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Row],[JABATAN]],tbl_refJabatan,4,FALSE),"yr","day")-CONVERT(DATEDIF(H470,tglAcuan,"y"),"yr","day"))),(NOW()+(CONVERT(VLOOKUP(Table1[[#This Row],[JABATAN]],tbl_refJabatan,4,FALSE),"yr","day")-CONVERT(DATEDIF(H470,NOW(),"y"),"yr","day")))),"Usia Salah"),"")</f>
        <v>39870.348911689813</v>
      </c>
      <c r="T470" s="167" t="str">
        <f ca="1">IF(Table1[[#This Row],[TGL. PENSIUN ( usia )]]&lt;&gt;0,TEXT(Table1[[#This Row],[TGL. PENSIUN ( usia )]],"yyyy"),"")</f>
        <v>2009</v>
      </c>
      <c r="U470" s="166">
        <f ca="1">IF(AND(Table1[[#This Row],[TGL. PENSIUN (usia)]]&lt;&gt;"",Table1[[#This Row],[TGL. PENSIUN (usia)]]&lt;&gt;"USIA SALAH"),IF(tglAcuan&lt;&gt;0,(INT(CONVERT(VLOOKUP(Table1[[#This Row],[JABATAN]],tbl_refJabatan,4,FALSE),"yr","day")-CONVERT(DATEDIF(H470,tglAcuan,"y"),"yr","day"))),(INT(CONVERT(VLOOKUP(Table1[[#This Row],[JABATAN]],tbl_refJabatan,4,FALSE),"yr","day")-CONVERT(DATEDIF(H470,NOW(),"y"),"yr","day")))),"")</f>
        <v>-5479</v>
      </c>
      <c r="V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Row],[JABATAN]],tbl_refJabatan,6,FALSE),"yr","day")-CONVERT(DATEDIF(H470,tglAcuan,"y"),"yr","day"))),(NOW()+(CONVERT(VLOOKUP(Table1[[#This Row],[JABATAN]],tbl_refJabatan,6,FALSE),"yr","day")-CONVERT(DATEDIF(H470,NOW(),"y"),"yr","day")))),"Usia Salah"),"")</f>
        <v>32565.348911689813</v>
      </c>
      <c r="W470" s="167" t="str">
        <f ca="1">IF(Table1[[#This Row],[TGL.PENSIUN (usia)]]&lt;&gt;0,TEXT(Table1[[#This Row],[TGL.PENSIUN (usia)]],"yyyy"),"")</f>
        <v>1989</v>
      </c>
      <c r="X4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Row],[JABATAN]],tbl_refJabatan,7,FALSE),"yr","day")-CONVERT(DATEDIF(M470,tglAcuan,"y"),"yr","day"))),(NOW()+(CONVERT(VLOOKUP(Table1[[#This Row],[JABATAN]],tbl_refJabatan,7,FALSE),"yr","day")-CONVERT(DATEDIF(M470,NOW(),"y"),"yr","day")))),"tgl SK salah"),"")</f>
        <v>65803.098911689813</v>
      </c>
      <c r="Y470" s="167" t="str">
        <f ca="1">IF(Table1[[#This Row],[TGL. PENSIUN (jabatan)]]&lt;&gt;0,TEXT(Table1[[#This Row],[TGL. PENSIUN (jabatan)]],"yyyy"),"")</f>
        <v>2080</v>
      </c>
      <c r="Z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Row],[JABATAN]],tbl_refJabatan,8,FALSE),"yr","day")-CONVERT(DATEDIF(H470,tglAcuan,"y"),"yr","day"))),(NOW()+(CONVERT(VLOOKUP(Table1[[#This Row],[JABATAN]],tbl_refJabatan,8,FALSE),"yr","day")-CONVERT(DATEDIF(H470,NOW(),"y"),"yr","day")))),"Usia Salah"),"")</f>
        <v>54480.348911689813</v>
      </c>
      <c r="AA470" s="167" t="str">
        <f ca="1">IF(Table1[[#This Row],[TGL.PENSIUN (usia )]]&lt;&gt;0,TEXT(Table1[[#This Row],[TGL.PENSIUN (usia )]],"yyyy"),"")</f>
        <v>2049</v>
      </c>
      <c r="AB4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Row],[JABATAN]],tbl_refJabatan,9,FALSE),"yr","day")-CONVERT(DATEDIF(M470,tglAcuan,"y"),"yr","day"))),(NOW()+(CONVERT(VLOOKUP(Table1[[#This Row],[JABATAN]],tbl_refJabatan,9,FALSE),"yr","day")-CONVERT(DATEDIF(M470,NOW(),"y"),"yr","day")))),"tgl SK salah"),"")</f>
        <v>49366.848911689813</v>
      </c>
      <c r="AC470" s="167" t="str">
        <f ca="1">IF(Table1[[#This Row],[TGL. PENSIUN (jabatan )]]&lt;&gt;0,TEXT(Table1[[#This Row],[TGL. PENSIUN (jabatan )]],"yyyy"),"")</f>
        <v>2035</v>
      </c>
      <c r="AD4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1" spans="1:30" s="62" customFormat="1" ht="21.75" customHeight="1" x14ac:dyDescent="0.25">
      <c r="A471" s="43">
        <f t="shared" si="17"/>
        <v>466</v>
      </c>
      <c r="B471" s="44" t="s">
        <v>881</v>
      </c>
      <c r="C471" s="44" t="s">
        <v>915</v>
      </c>
      <c r="D471" s="45" t="s">
        <v>39</v>
      </c>
      <c r="E471" s="59" t="s">
        <v>916</v>
      </c>
      <c r="F471" s="43" t="s">
        <v>41</v>
      </c>
      <c r="G471" s="63" t="s">
        <v>917</v>
      </c>
      <c r="H471" s="71">
        <v>27867</v>
      </c>
      <c r="I471" s="45"/>
      <c r="J471" s="48"/>
      <c r="K471" s="69" t="s">
        <v>116</v>
      </c>
      <c r="L471" s="63" t="s">
        <v>918</v>
      </c>
      <c r="M471" s="71">
        <v>43444</v>
      </c>
      <c r="N471" s="52" t="str">
        <f t="shared" ca="1" si="16"/>
        <v>47 Tahun 10 Bulan 10 hari</v>
      </c>
      <c r="O4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Row],[JABATAN]],tbl_refJabatan,2,FALSE),"yr","day")-CONVERT(DATEDIF(H471,tglAcuan,"y"),"yr","day"))),(NOW()+(CONVERT(VLOOKUP(Table1[[#This Row],[JABATAN]],tbl_refJabatan,2,FALSE),"yr","day")-CONVERT(DATEDIF(H471,NOW(),"y"),"yr","day")))),"Usia Salah"),"")</f>
        <v>28182.348911689813</v>
      </c>
      <c r="Q471" s="167" t="str">
        <f ca="1">IF(Table1[[#This Row],[TGL. PENSIUN (usia)]]&lt;&gt;0,TEXT(Table1[[#This Row],[TGL. PENSIUN (usia)]],"yyyy"),"")</f>
        <v>1977</v>
      </c>
      <c r="R471" s="166">
        <f ca="1">IF(AND(Table1[[#This Row],[TGL. PENSIUN (usia)]]&lt;&gt;"",Table1[[#This Row],[TGL. PENSIUN (usia)]]&lt;&gt;"USIA SALAH"),IF(tglAcuan&lt;&gt;0,(INT(CONVERT(VLOOKUP(Table1[[#This Row],[JABATAN]],tbl_refJabatan,2,FALSE),"yr","day")-CONVERT(DATEDIF(H471,tglAcuan,"y"),"yr","day"))),(INT(CONVERT(VLOOKUP(Table1[[#This Row],[JABATAN]],tbl_refJabatan,2,FALSE),"yr","day")-CONVERT(DATEDIF(H471,NOW(),"y"),"yr","day")))),"")</f>
        <v>-17167</v>
      </c>
      <c r="S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Row],[JABATAN]],tbl_refJabatan,4,FALSE),"yr","day")-CONVERT(DATEDIF(H471,tglAcuan,"y"),"yr","day"))),(NOW()+(CONVERT(VLOOKUP(Table1[[#This Row],[JABATAN]],tbl_refJabatan,4,FALSE),"yr","day")-CONVERT(DATEDIF(H471,NOW(),"y"),"yr","day")))),"Usia Salah"),"")</f>
        <v>28182.348911689813</v>
      </c>
      <c r="T471" s="167" t="str">
        <f ca="1">IF(Table1[[#This Row],[TGL. PENSIUN ( usia )]]&lt;&gt;0,TEXT(Table1[[#This Row],[TGL. PENSIUN ( usia )]],"yyyy"),"")</f>
        <v>1977</v>
      </c>
      <c r="U471" s="166">
        <f ca="1">IF(AND(Table1[[#This Row],[TGL. PENSIUN (usia)]]&lt;&gt;"",Table1[[#This Row],[TGL. PENSIUN (usia)]]&lt;&gt;"USIA SALAH"),IF(tglAcuan&lt;&gt;0,(INT(CONVERT(VLOOKUP(Table1[[#This Row],[JABATAN]],tbl_refJabatan,4,FALSE),"yr","day")-CONVERT(DATEDIF(H471,tglAcuan,"y"),"yr","day"))),(INT(CONVERT(VLOOKUP(Table1[[#This Row],[JABATAN]],tbl_refJabatan,4,FALSE),"yr","day")-CONVERT(DATEDIF(H471,NOW(),"y"),"yr","day")))),"")</f>
        <v>-17167</v>
      </c>
      <c r="V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Row],[JABATAN]],tbl_refJabatan,6,FALSE),"yr","day")-CONVERT(DATEDIF(H471,tglAcuan,"y"),"yr","day"))),(NOW()+(CONVERT(VLOOKUP(Table1[[#This Row],[JABATAN]],tbl_refJabatan,6,FALSE),"yr","day")-CONVERT(DATEDIF(H471,NOW(),"y"),"yr","day")))),"Usia Salah"),"")</f>
        <v>28182.348911689813</v>
      </c>
      <c r="W471" s="167" t="str">
        <f ca="1">IF(Table1[[#This Row],[TGL.PENSIUN (usia)]]&lt;&gt;0,TEXT(Table1[[#This Row],[TGL.PENSIUN (usia)]],"yyyy"),"")</f>
        <v>1977</v>
      </c>
      <c r="X4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Row],[JABATAN]],tbl_refJabatan,7,FALSE),"yr","day")-CONVERT(DATEDIF(M471,tglAcuan,"y"),"yr","day"))),(NOW()+(CONVERT(VLOOKUP(Table1[[#This Row],[JABATAN]],tbl_refJabatan,7,FALSE),"yr","day")-CONVERT(DATEDIF(M471,NOW(),"y"),"yr","day")))),"tgl SK salah"),"")</f>
        <v>43522.848911689813</v>
      </c>
      <c r="Y471" s="167" t="str">
        <f ca="1">IF(Table1[[#This Row],[TGL. PENSIUN (jabatan)]]&lt;&gt;0,TEXT(Table1[[#This Row],[TGL. PENSIUN (jabatan)]],"yyyy"),"")</f>
        <v>2019</v>
      </c>
      <c r="Z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Row],[JABATAN]],tbl_refJabatan,8,FALSE),"yr","day")-CONVERT(DATEDIF(H471,tglAcuan,"y"),"yr","day"))),(NOW()+(CONVERT(VLOOKUP(Table1[[#This Row],[JABATAN]],tbl_refJabatan,8,FALSE),"yr","day")-CONVERT(DATEDIF(H471,NOW(),"y"),"yr","day")))),"Usia Salah"),"")</f>
        <v>28182.348911689813</v>
      </c>
      <c r="AA471" s="167" t="str">
        <f ca="1">IF(Table1[[#This Row],[TGL.PENSIUN (usia )]]&lt;&gt;0,TEXT(Table1[[#This Row],[TGL.PENSIUN (usia )]],"yyyy"),"")</f>
        <v>1977</v>
      </c>
      <c r="AB4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Row],[JABATAN]],tbl_refJabatan,9,FALSE),"yr","day")-CONVERT(DATEDIF(M471,tglAcuan,"y"),"yr","day"))),(NOW()+(CONVERT(VLOOKUP(Table1[[#This Row],[JABATAN]],tbl_refJabatan,9,FALSE),"yr","day")-CONVERT(DATEDIF(M471,NOW(),"y"),"yr","day")))),"tgl SK salah"),"")</f>
        <v>43522.848911689813</v>
      </c>
      <c r="AC471" s="167" t="str">
        <f ca="1">IF(Table1[[#This Row],[TGL. PENSIUN (jabatan )]]&lt;&gt;0,TEXT(Table1[[#This Row],[TGL. PENSIUN (jabatan )]],"yyyy"),"")</f>
        <v>2019</v>
      </c>
      <c r="AD4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2" spans="1:30" s="53" customFormat="1" ht="21.75" customHeight="1" x14ac:dyDescent="0.25">
      <c r="A472" s="43">
        <f t="shared" si="17"/>
        <v>467</v>
      </c>
      <c r="B472" s="44" t="s">
        <v>881</v>
      </c>
      <c r="C472" s="44" t="s">
        <v>915</v>
      </c>
      <c r="D472" s="72" t="s">
        <v>45</v>
      </c>
      <c r="E472" s="59" t="s">
        <v>761</v>
      </c>
      <c r="F472" s="43" t="s">
        <v>41</v>
      </c>
      <c r="G472" s="46" t="s">
        <v>42</v>
      </c>
      <c r="H472" s="71">
        <v>27458</v>
      </c>
      <c r="I472" s="45"/>
      <c r="J472" s="48"/>
      <c r="K472" s="69" t="s">
        <v>43</v>
      </c>
      <c r="L472" s="63" t="s">
        <v>919</v>
      </c>
      <c r="M472" s="71">
        <v>43460</v>
      </c>
      <c r="N472" s="52" t="str">
        <f t="shared" ca="1" si="16"/>
        <v>48 Tahun 11 Bulan 22 hari</v>
      </c>
      <c r="O4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Row],[JABATAN]],tbl_refJabatan,2,FALSE),"yr","day")-CONVERT(DATEDIF(H472,tglAcuan,"y"),"yr","day"))),(NOW()+(CONVERT(VLOOKUP(Table1[[#This Row],[JABATAN]],tbl_refJabatan,2,FALSE),"yr","day")-CONVERT(DATEDIF(H472,NOW(),"y"),"yr","day")))),"Usia Salah"),"")</f>
        <v>27817.098911689813</v>
      </c>
      <c r="Q472" s="167" t="str">
        <f ca="1">IF(Table1[[#This Row],[TGL. PENSIUN (usia)]]&lt;&gt;0,TEXT(Table1[[#This Row],[TGL. PENSIUN (usia)]],"yyyy"),"")</f>
        <v>1976</v>
      </c>
      <c r="R472" s="166">
        <f ca="1">IF(AND(Table1[[#This Row],[TGL. PENSIUN (usia)]]&lt;&gt;"",Table1[[#This Row],[TGL. PENSIUN (usia)]]&lt;&gt;"USIA SALAH"),IF(tglAcuan&lt;&gt;0,(INT(CONVERT(VLOOKUP(Table1[[#This Row],[JABATAN]],tbl_refJabatan,2,FALSE),"yr","day")-CONVERT(DATEDIF(H472,tglAcuan,"y"),"yr","day"))),(INT(CONVERT(VLOOKUP(Table1[[#This Row],[JABATAN]],tbl_refJabatan,2,FALSE),"yr","day")-CONVERT(DATEDIF(H472,NOW(),"y"),"yr","day")))),"")</f>
        <v>-17532</v>
      </c>
      <c r="S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Row],[JABATAN]],tbl_refJabatan,4,FALSE),"yr","day")-CONVERT(DATEDIF(H472,tglAcuan,"y"),"yr","day"))),(NOW()+(CONVERT(VLOOKUP(Table1[[#This Row],[JABATAN]],tbl_refJabatan,4,FALSE),"yr","day")-CONVERT(DATEDIF(H472,NOW(),"y"),"yr","day")))),"Usia Salah"),"")</f>
        <v>27817.098911689813</v>
      </c>
      <c r="T472" s="167" t="str">
        <f ca="1">IF(Table1[[#This Row],[TGL. PENSIUN ( usia )]]&lt;&gt;0,TEXT(Table1[[#This Row],[TGL. PENSIUN ( usia )]],"yyyy"),"")</f>
        <v>1976</v>
      </c>
      <c r="U472" s="166">
        <f ca="1">IF(AND(Table1[[#This Row],[TGL. PENSIUN (usia)]]&lt;&gt;"",Table1[[#This Row],[TGL. PENSIUN (usia)]]&lt;&gt;"USIA SALAH"),IF(tglAcuan&lt;&gt;0,(INT(CONVERT(VLOOKUP(Table1[[#This Row],[JABATAN]],tbl_refJabatan,4,FALSE),"yr","day")-CONVERT(DATEDIF(H472,tglAcuan,"y"),"yr","day"))),(INT(CONVERT(VLOOKUP(Table1[[#This Row],[JABATAN]],tbl_refJabatan,4,FALSE),"yr","day")-CONVERT(DATEDIF(H472,NOW(),"y"),"yr","day")))),"")</f>
        <v>-17532</v>
      </c>
      <c r="V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Row],[JABATAN]],tbl_refJabatan,6,FALSE),"yr","day")-CONVERT(DATEDIF(H472,tglAcuan,"y"),"yr","day"))),(NOW()+(CONVERT(VLOOKUP(Table1[[#This Row],[JABATAN]],tbl_refJabatan,6,FALSE),"yr","day")-CONVERT(DATEDIF(H472,NOW(),"y"),"yr","day")))),"Usia Salah"),"")</f>
        <v>27817.098911689813</v>
      </c>
      <c r="W472" s="167" t="str">
        <f ca="1">IF(Table1[[#This Row],[TGL.PENSIUN (usia)]]&lt;&gt;0,TEXT(Table1[[#This Row],[TGL.PENSIUN (usia)]],"yyyy"),"")</f>
        <v>1976</v>
      </c>
      <c r="X4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Row],[JABATAN]],tbl_refJabatan,7,FALSE),"yr","day")-CONVERT(DATEDIF(M472,tglAcuan,"y"),"yr","day"))),(NOW()+(CONVERT(VLOOKUP(Table1[[#This Row],[JABATAN]],tbl_refJabatan,7,FALSE),"yr","day")-CONVERT(DATEDIF(M472,NOW(),"y"),"yr","day")))),"tgl SK salah"),"")</f>
        <v>43522.848911689813</v>
      </c>
      <c r="Y472" s="167" t="str">
        <f ca="1">IF(Table1[[#This Row],[TGL. PENSIUN (jabatan)]]&lt;&gt;0,TEXT(Table1[[#This Row],[TGL. PENSIUN (jabatan)]],"yyyy"),"")</f>
        <v>2019</v>
      </c>
      <c r="Z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Row],[JABATAN]],tbl_refJabatan,8,FALSE),"yr","day")-CONVERT(DATEDIF(H472,tglAcuan,"y"),"yr","day"))),(NOW()+(CONVERT(VLOOKUP(Table1[[#This Row],[JABATAN]],tbl_refJabatan,8,FALSE),"yr","day")-CONVERT(DATEDIF(H472,NOW(),"y"),"yr","day")))),"Usia Salah"),"")</f>
        <v>27817.098911689813</v>
      </c>
      <c r="AA472" s="167" t="str">
        <f ca="1">IF(Table1[[#This Row],[TGL.PENSIUN (usia )]]&lt;&gt;0,TEXT(Table1[[#This Row],[TGL.PENSIUN (usia )]],"yyyy"),"")</f>
        <v>1976</v>
      </c>
      <c r="AB4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Row],[JABATAN]],tbl_refJabatan,9,FALSE),"yr","day")-CONVERT(DATEDIF(M472,tglAcuan,"y"),"yr","day"))),(NOW()+(CONVERT(VLOOKUP(Table1[[#This Row],[JABATAN]],tbl_refJabatan,9,FALSE),"yr","day")-CONVERT(DATEDIF(M472,NOW(),"y"),"yr","day")))),"tgl SK salah"),"")</f>
        <v>43522.848911689813</v>
      </c>
      <c r="AC472" s="167" t="str">
        <f ca="1">IF(Table1[[#This Row],[TGL. PENSIUN (jabatan )]]&lt;&gt;0,TEXT(Table1[[#This Row],[TGL. PENSIUN (jabatan )]],"yyyy"),"")</f>
        <v>2019</v>
      </c>
      <c r="AD4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3" spans="1:30" s="53" customFormat="1" ht="21.75" customHeight="1" x14ac:dyDescent="0.25">
      <c r="A473" s="43">
        <f t="shared" si="17"/>
        <v>468</v>
      </c>
      <c r="B473" s="44" t="s">
        <v>881</v>
      </c>
      <c r="C473" s="44" t="s">
        <v>915</v>
      </c>
      <c r="D473" s="72" t="s">
        <v>48</v>
      </c>
      <c r="E473" s="59" t="s">
        <v>920</v>
      </c>
      <c r="F473" s="43" t="s">
        <v>50</v>
      </c>
      <c r="G473" s="46" t="s">
        <v>42</v>
      </c>
      <c r="H473" s="71">
        <v>31191</v>
      </c>
      <c r="I473" s="45"/>
      <c r="J473" s="48"/>
      <c r="K473" s="69" t="s">
        <v>43</v>
      </c>
      <c r="L473" s="63" t="s">
        <v>921</v>
      </c>
      <c r="M473" s="71">
        <v>43827</v>
      </c>
      <c r="N473" s="52" t="str">
        <f t="shared" ca="1" si="16"/>
        <v>38 Tahun 9 Bulan 3 hari</v>
      </c>
      <c r="O4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30 Hari </v>
      </c>
      <c r="P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Row],[JABATAN]],tbl_refJabatan,2,FALSE),"yr","day")-CONVERT(DATEDIF(H473,tglAcuan,"y"),"yr","day"))),(NOW()+(CONVERT(VLOOKUP(Table1[[#This Row],[JABATAN]],tbl_refJabatan,2,FALSE),"yr","day")-CONVERT(DATEDIF(H473,NOW(),"y"),"yr","day")))),"Usia Salah"),"")</f>
        <v>53384.598911689813</v>
      </c>
      <c r="Q473" s="167" t="str">
        <f ca="1">IF(Table1[[#This Row],[TGL. PENSIUN (usia)]]&lt;&gt;0,TEXT(Table1[[#This Row],[TGL. PENSIUN (usia)]],"yyyy"),"")</f>
        <v>2046</v>
      </c>
      <c r="R473" s="166">
        <f ca="1">IF(AND(Table1[[#This Row],[TGL. PENSIUN (usia)]]&lt;&gt;"",Table1[[#This Row],[TGL. PENSIUN (usia)]]&lt;&gt;"USIA SALAH"),IF(tglAcuan&lt;&gt;0,(INT(CONVERT(VLOOKUP(Table1[[#This Row],[JABATAN]],tbl_refJabatan,2,FALSE),"yr","day")-CONVERT(DATEDIF(H473,tglAcuan,"y"),"yr","day"))),(INT(CONVERT(VLOOKUP(Table1[[#This Row],[JABATAN]],tbl_refJabatan,2,FALSE),"yr","day")-CONVERT(DATEDIF(H473,NOW(),"y"),"yr","day")))),"")</f>
        <v>8035</v>
      </c>
      <c r="S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Row],[JABATAN]],tbl_refJabatan,4,FALSE),"yr","day")-CONVERT(DATEDIF(H473,tglAcuan,"y"),"yr","day"))),(NOW()+(CONVERT(VLOOKUP(Table1[[#This Row],[JABATAN]],tbl_refJabatan,4,FALSE),"yr","day")-CONVERT(DATEDIF(H473,NOW(),"y"),"yr","day")))),"Usia Salah"),"")</f>
        <v>53384.598911689813</v>
      </c>
      <c r="T473" s="167" t="str">
        <f ca="1">IF(Table1[[#This Row],[TGL. PENSIUN ( usia )]]&lt;&gt;0,TEXT(Table1[[#This Row],[TGL. PENSIUN ( usia )]],"yyyy"),"")</f>
        <v>2046</v>
      </c>
      <c r="U473" s="166">
        <f ca="1">IF(AND(Table1[[#This Row],[TGL. PENSIUN (usia)]]&lt;&gt;"",Table1[[#This Row],[TGL. PENSIUN (usia)]]&lt;&gt;"USIA SALAH"),IF(tglAcuan&lt;&gt;0,(INT(CONVERT(VLOOKUP(Table1[[#This Row],[JABATAN]],tbl_refJabatan,4,FALSE),"yr","day")-CONVERT(DATEDIF(H473,tglAcuan,"y"),"yr","day"))),(INT(CONVERT(VLOOKUP(Table1[[#This Row],[JABATAN]],tbl_refJabatan,4,FALSE),"yr","day")-CONVERT(DATEDIF(H473,NOW(),"y"),"yr","day")))),"")</f>
        <v>8035</v>
      </c>
      <c r="V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Row],[JABATAN]],tbl_refJabatan,6,FALSE),"yr","day")-CONVERT(DATEDIF(H473,tglAcuan,"y"),"yr","day"))),(NOW()+(CONVERT(VLOOKUP(Table1[[#This Row],[JABATAN]],tbl_refJabatan,6,FALSE),"yr","day")-CONVERT(DATEDIF(H473,NOW(),"y"),"yr","day")))),"Usia Salah"),"")</f>
        <v>51923.598911689813</v>
      </c>
      <c r="W473" s="167" t="str">
        <f ca="1">IF(Table1[[#This Row],[TGL.PENSIUN (usia)]]&lt;&gt;0,TEXT(Table1[[#This Row],[TGL.PENSIUN (usia)]],"yyyy"),"")</f>
        <v>2042</v>
      </c>
      <c r="X4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Row],[JABATAN]],tbl_refJabatan,7,FALSE),"yr","day")-CONVERT(DATEDIF(M473,tglAcuan,"y"),"yr","day"))),(NOW()+(CONVERT(VLOOKUP(Table1[[#This Row],[JABATAN]],tbl_refJabatan,7,FALSE),"yr","day")-CONVERT(DATEDIF(M473,NOW(),"y"),"yr","day")))),"tgl SK salah"),"")</f>
        <v>51193.098911689813</v>
      </c>
      <c r="Y473" s="167" t="str">
        <f ca="1">IF(Table1[[#This Row],[TGL. PENSIUN (jabatan)]]&lt;&gt;0,TEXT(Table1[[#This Row],[TGL. PENSIUN (jabatan)]],"yyyy"),"")</f>
        <v>2040</v>
      </c>
      <c r="Z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Row],[JABATAN]],tbl_refJabatan,8,FALSE),"yr","day")-CONVERT(DATEDIF(H473,tglAcuan,"y"),"yr","day"))),(NOW()+(CONVERT(VLOOKUP(Table1[[#This Row],[JABATAN]],tbl_refJabatan,8,FALSE),"yr","day")-CONVERT(DATEDIF(H473,NOW(),"y"),"yr","day")))),"Usia Salah"),"")</f>
        <v>51923.598911689813</v>
      </c>
      <c r="AA473" s="167" t="str">
        <f ca="1">IF(Table1[[#This Row],[TGL.PENSIUN (usia )]]&lt;&gt;0,TEXT(Table1[[#This Row],[TGL.PENSIUN (usia )]],"yyyy"),"")</f>
        <v>2042</v>
      </c>
      <c r="AB4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Row],[JABATAN]],tbl_refJabatan,9,FALSE),"yr","day")-CONVERT(DATEDIF(M473,tglAcuan,"y"),"yr","day"))),(NOW()+(CONVERT(VLOOKUP(Table1[[#This Row],[JABATAN]],tbl_refJabatan,9,FALSE),"yr","day")-CONVERT(DATEDIF(M473,NOW(),"y"),"yr","day")))),"tgl SK salah"),"")</f>
        <v>51193.098911689813</v>
      </c>
      <c r="AC473" s="167" t="str">
        <f ca="1">IF(Table1[[#This Row],[TGL. PENSIUN (jabatan )]]&lt;&gt;0,TEXT(Table1[[#This Row],[TGL. PENSIUN (jabatan )]],"yyyy"),"")</f>
        <v>2040</v>
      </c>
      <c r="AD4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4" spans="1:30" s="53" customFormat="1" ht="21.75" customHeight="1" x14ac:dyDescent="0.25">
      <c r="A474" s="43">
        <f t="shared" si="17"/>
        <v>469</v>
      </c>
      <c r="B474" s="44" t="s">
        <v>881</v>
      </c>
      <c r="C474" s="44" t="s">
        <v>915</v>
      </c>
      <c r="D474" s="72" t="s">
        <v>52</v>
      </c>
      <c r="E474" s="59" t="s">
        <v>922</v>
      </c>
      <c r="F474" s="43" t="s">
        <v>41</v>
      </c>
      <c r="G474" s="46" t="s">
        <v>42</v>
      </c>
      <c r="H474" s="71">
        <v>27643</v>
      </c>
      <c r="I474" s="45"/>
      <c r="J474" s="48"/>
      <c r="K474" s="69" t="s">
        <v>43</v>
      </c>
      <c r="L474" s="63" t="s">
        <v>919</v>
      </c>
      <c r="M474" s="71">
        <v>43460</v>
      </c>
      <c r="N474" s="52" t="str">
        <f t="shared" ca="1" si="16"/>
        <v>48 Tahun 5 Bulan 21 hari</v>
      </c>
      <c r="O4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Row],[JABATAN]],tbl_refJabatan,2,FALSE),"yr","day")-CONVERT(DATEDIF(H474,tglAcuan,"y"),"yr","day"))),(NOW()+(CONVERT(VLOOKUP(Table1[[#This Row],[JABATAN]],tbl_refJabatan,2,FALSE),"yr","day")-CONVERT(DATEDIF(H474,NOW(),"y"),"yr","day")))),"Usia Salah"),"")</f>
        <v>49732.098911689813</v>
      </c>
      <c r="Q474" s="167" t="str">
        <f ca="1">IF(Table1[[#This Row],[TGL. PENSIUN (usia)]]&lt;&gt;0,TEXT(Table1[[#This Row],[TGL. PENSIUN (usia)]],"yyyy"),"")</f>
        <v>2036</v>
      </c>
      <c r="R474" s="166">
        <f ca="1">IF(AND(Table1[[#This Row],[TGL. PENSIUN (usia)]]&lt;&gt;"",Table1[[#This Row],[TGL. PENSIUN (usia)]]&lt;&gt;"USIA SALAH"),IF(tglAcuan&lt;&gt;0,(INT(CONVERT(VLOOKUP(Table1[[#This Row],[JABATAN]],tbl_refJabatan,2,FALSE),"yr","day")-CONVERT(DATEDIF(H474,tglAcuan,"y"),"yr","day"))),(INT(CONVERT(VLOOKUP(Table1[[#This Row],[JABATAN]],tbl_refJabatan,2,FALSE),"yr","day")-CONVERT(DATEDIF(H474,NOW(),"y"),"yr","day")))),"")</f>
        <v>4383</v>
      </c>
      <c r="S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Row],[JABATAN]],tbl_refJabatan,4,FALSE),"yr","day")-CONVERT(DATEDIF(H474,tglAcuan,"y"),"yr","day"))),(NOW()+(CONVERT(VLOOKUP(Table1[[#This Row],[JABATAN]],tbl_refJabatan,4,FALSE),"yr","day")-CONVERT(DATEDIF(H474,NOW(),"y"),"yr","day")))),"Usia Salah"),"")</f>
        <v>49732.098911689813</v>
      </c>
      <c r="T474" s="167" t="str">
        <f ca="1">IF(Table1[[#This Row],[TGL. PENSIUN ( usia )]]&lt;&gt;0,TEXT(Table1[[#This Row],[TGL. PENSIUN ( usia )]],"yyyy"),"")</f>
        <v>2036</v>
      </c>
      <c r="U474" s="166">
        <f ca="1">IF(AND(Table1[[#This Row],[TGL. PENSIUN (usia)]]&lt;&gt;"",Table1[[#This Row],[TGL. PENSIUN (usia)]]&lt;&gt;"USIA SALAH"),IF(tglAcuan&lt;&gt;0,(INT(CONVERT(VLOOKUP(Table1[[#This Row],[JABATAN]],tbl_refJabatan,4,FALSE),"yr","day")-CONVERT(DATEDIF(H474,tglAcuan,"y"),"yr","day"))),(INT(CONVERT(VLOOKUP(Table1[[#This Row],[JABATAN]],tbl_refJabatan,4,FALSE),"yr","day")-CONVERT(DATEDIF(H474,NOW(),"y"),"yr","day")))),"")</f>
        <v>4383</v>
      </c>
      <c r="V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Row],[JABATAN]],tbl_refJabatan,6,FALSE),"yr","day")-CONVERT(DATEDIF(H474,tglAcuan,"y"),"yr","day"))),(NOW()+(CONVERT(VLOOKUP(Table1[[#This Row],[JABATAN]],tbl_refJabatan,6,FALSE),"yr","day")-CONVERT(DATEDIF(H474,NOW(),"y"),"yr","day")))),"Usia Salah"),"")</f>
        <v>48271.098911689813</v>
      </c>
      <c r="W474" s="167" t="str">
        <f ca="1">IF(Table1[[#This Row],[TGL.PENSIUN (usia)]]&lt;&gt;0,TEXT(Table1[[#This Row],[TGL.PENSIUN (usia)]],"yyyy"),"")</f>
        <v>2032</v>
      </c>
      <c r="X4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Row],[JABATAN]],tbl_refJabatan,7,FALSE),"yr","day")-CONVERT(DATEDIF(M474,tglAcuan,"y"),"yr","day"))),(NOW()+(CONVERT(VLOOKUP(Table1[[#This Row],[JABATAN]],tbl_refJabatan,7,FALSE),"yr","day")-CONVERT(DATEDIF(M474,NOW(),"y"),"yr","day")))),"tgl SK salah"),"")</f>
        <v>50827.848911689813</v>
      </c>
      <c r="Y474" s="167" t="str">
        <f ca="1">IF(Table1[[#This Row],[TGL. PENSIUN (jabatan)]]&lt;&gt;0,TEXT(Table1[[#This Row],[TGL. PENSIUN (jabatan)]],"yyyy"),"")</f>
        <v>2039</v>
      </c>
      <c r="Z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Row],[JABATAN]],tbl_refJabatan,8,FALSE),"yr","day")-CONVERT(DATEDIF(H474,tglAcuan,"y"),"yr","day"))),(NOW()+(CONVERT(VLOOKUP(Table1[[#This Row],[JABATAN]],tbl_refJabatan,8,FALSE),"yr","day")-CONVERT(DATEDIF(H474,NOW(),"y"),"yr","day")))),"Usia Salah"),"")</f>
        <v>48271.098911689813</v>
      </c>
      <c r="AA474" s="167" t="str">
        <f ca="1">IF(Table1[[#This Row],[TGL.PENSIUN (usia )]]&lt;&gt;0,TEXT(Table1[[#This Row],[TGL.PENSIUN (usia )]],"yyyy"),"")</f>
        <v>2032</v>
      </c>
      <c r="AB4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Row],[JABATAN]],tbl_refJabatan,9,FALSE),"yr","day")-CONVERT(DATEDIF(M474,tglAcuan,"y"),"yr","day"))),(NOW()+(CONVERT(VLOOKUP(Table1[[#This Row],[JABATAN]],tbl_refJabatan,9,FALSE),"yr","day")-CONVERT(DATEDIF(M474,NOW(),"y"),"yr","day")))),"tgl SK salah"),"")</f>
        <v>50827.848911689813</v>
      </c>
      <c r="AC474" s="167" t="str">
        <f ca="1">IF(Table1[[#This Row],[TGL. PENSIUN (jabatan )]]&lt;&gt;0,TEXT(Table1[[#This Row],[TGL. PENSIUN (jabatan )]],"yyyy"),"")</f>
        <v>2039</v>
      </c>
      <c r="AD4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5" spans="1:30" s="53" customFormat="1" ht="21.75" customHeight="1" x14ac:dyDescent="0.25">
      <c r="A475" s="43">
        <f t="shared" si="17"/>
        <v>470</v>
      </c>
      <c r="B475" s="44" t="s">
        <v>881</v>
      </c>
      <c r="C475" s="44" t="s">
        <v>915</v>
      </c>
      <c r="D475" s="72" t="s">
        <v>54</v>
      </c>
      <c r="E475" s="59" t="s">
        <v>923</v>
      </c>
      <c r="F475" s="43" t="s">
        <v>50</v>
      </c>
      <c r="G475" s="46" t="s">
        <v>42</v>
      </c>
      <c r="H475" s="71">
        <v>35538</v>
      </c>
      <c r="I475" s="45"/>
      <c r="J475" s="48"/>
      <c r="K475" s="63" t="s">
        <v>56</v>
      </c>
      <c r="L475" s="63" t="s">
        <v>924</v>
      </c>
      <c r="M475" s="71">
        <v>43815</v>
      </c>
      <c r="N475" s="52" t="str">
        <f t="shared" ca="1" si="16"/>
        <v>26 Tahun 10 Bulan 9 hari</v>
      </c>
      <c r="O4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Row],[JABATAN]],tbl_refJabatan,2,FALSE),"yr","day")-CONVERT(DATEDIF(H475,tglAcuan,"y"),"yr","day"))),(NOW()+(CONVERT(VLOOKUP(Table1[[#This Row],[JABATAN]],tbl_refJabatan,2,FALSE),"yr","day")-CONVERT(DATEDIF(H475,NOW(),"y"),"yr","day")))),"Usia Salah"),"")</f>
        <v>57767.598911689813</v>
      </c>
      <c r="Q475" s="167" t="str">
        <f ca="1">IF(Table1[[#This Row],[TGL. PENSIUN (usia)]]&lt;&gt;0,TEXT(Table1[[#This Row],[TGL. PENSIUN (usia)]],"yyyy"),"")</f>
        <v>2058</v>
      </c>
      <c r="R475" s="166">
        <f ca="1">IF(AND(Table1[[#This Row],[TGL. PENSIUN (usia)]]&lt;&gt;"",Table1[[#This Row],[TGL. PENSIUN (usia)]]&lt;&gt;"USIA SALAH"),IF(tglAcuan&lt;&gt;0,(INT(CONVERT(VLOOKUP(Table1[[#This Row],[JABATAN]],tbl_refJabatan,2,FALSE),"yr","day")-CONVERT(DATEDIF(H475,tglAcuan,"y"),"yr","day"))),(INT(CONVERT(VLOOKUP(Table1[[#This Row],[JABATAN]],tbl_refJabatan,2,FALSE),"yr","day")-CONVERT(DATEDIF(H475,NOW(),"y"),"yr","day")))),"")</f>
        <v>12418</v>
      </c>
      <c r="S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Row],[JABATAN]],tbl_refJabatan,4,FALSE),"yr","day")-CONVERT(DATEDIF(H475,tglAcuan,"y"),"yr","day"))),(NOW()+(CONVERT(VLOOKUP(Table1[[#This Row],[JABATAN]],tbl_refJabatan,4,FALSE),"yr","day")-CONVERT(DATEDIF(H475,NOW(),"y"),"yr","day")))),"Usia Salah"),"")</f>
        <v>57767.598911689813</v>
      </c>
      <c r="T475" s="167" t="str">
        <f ca="1">IF(Table1[[#This Row],[TGL. PENSIUN ( usia )]]&lt;&gt;0,TEXT(Table1[[#This Row],[TGL. PENSIUN ( usia )]],"yyyy"),"")</f>
        <v>2058</v>
      </c>
      <c r="U475" s="166">
        <f ca="1">IF(AND(Table1[[#This Row],[TGL. PENSIUN (usia)]]&lt;&gt;"",Table1[[#This Row],[TGL. PENSIUN (usia)]]&lt;&gt;"USIA SALAH"),IF(tglAcuan&lt;&gt;0,(INT(CONVERT(VLOOKUP(Table1[[#This Row],[JABATAN]],tbl_refJabatan,4,FALSE),"yr","day")-CONVERT(DATEDIF(H475,tglAcuan,"y"),"yr","day"))),(INT(CONVERT(VLOOKUP(Table1[[#This Row],[JABATAN]],tbl_refJabatan,4,FALSE),"yr","day")-CONVERT(DATEDIF(H475,NOW(),"y"),"yr","day")))),"")</f>
        <v>12418</v>
      </c>
      <c r="V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Row],[JABATAN]],tbl_refJabatan,6,FALSE),"yr","day")-CONVERT(DATEDIF(H475,tglAcuan,"y"),"yr","day"))),(NOW()+(CONVERT(VLOOKUP(Table1[[#This Row],[JABATAN]],tbl_refJabatan,6,FALSE),"yr","day")-CONVERT(DATEDIF(H475,NOW(),"y"),"yr","day")))),"Usia Salah"),"")</f>
        <v>56306.598911689813</v>
      </c>
      <c r="W475" s="167" t="str">
        <f ca="1">IF(Table1[[#This Row],[TGL.PENSIUN (usia)]]&lt;&gt;0,TEXT(Table1[[#This Row],[TGL.PENSIUN (usia)]],"yyyy"),"")</f>
        <v>2054</v>
      </c>
      <c r="X4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Row],[JABATAN]],tbl_refJabatan,7,FALSE),"yr","day")-CONVERT(DATEDIF(M475,tglAcuan,"y"),"yr","day"))),(NOW()+(CONVERT(VLOOKUP(Table1[[#This Row],[JABATAN]],tbl_refJabatan,7,FALSE),"yr","day")-CONVERT(DATEDIF(M475,NOW(),"y"),"yr","day")))),"tgl SK salah"),"")</f>
        <v>51193.098911689813</v>
      </c>
      <c r="Y475" s="167" t="str">
        <f ca="1">IF(Table1[[#This Row],[TGL. PENSIUN (jabatan)]]&lt;&gt;0,TEXT(Table1[[#This Row],[TGL. PENSIUN (jabatan)]],"yyyy"),"")</f>
        <v>2040</v>
      </c>
      <c r="Z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Row],[JABATAN]],tbl_refJabatan,8,FALSE),"yr","day")-CONVERT(DATEDIF(H475,tglAcuan,"y"),"yr","day"))),(NOW()+(CONVERT(VLOOKUP(Table1[[#This Row],[JABATAN]],tbl_refJabatan,8,FALSE),"yr","day")-CONVERT(DATEDIF(H475,NOW(),"y"),"yr","day")))),"Usia Salah"),"")</f>
        <v>56306.598911689813</v>
      </c>
      <c r="AA475" s="167" t="str">
        <f ca="1">IF(Table1[[#This Row],[TGL.PENSIUN (usia )]]&lt;&gt;0,TEXT(Table1[[#This Row],[TGL.PENSIUN (usia )]],"yyyy"),"")</f>
        <v>2054</v>
      </c>
      <c r="AB4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Row],[JABATAN]],tbl_refJabatan,9,FALSE),"yr","day")-CONVERT(DATEDIF(M475,tglAcuan,"y"),"yr","day"))),(NOW()+(CONVERT(VLOOKUP(Table1[[#This Row],[JABATAN]],tbl_refJabatan,9,FALSE),"yr","day")-CONVERT(DATEDIF(M475,NOW(),"y"),"yr","day")))),"tgl SK salah"),"")</f>
        <v>51193.098911689813</v>
      </c>
      <c r="AC475" s="167" t="str">
        <f ca="1">IF(Table1[[#This Row],[TGL. PENSIUN (jabatan )]]&lt;&gt;0,TEXT(Table1[[#This Row],[TGL. PENSIUN (jabatan )]],"yyyy"),"")</f>
        <v>2040</v>
      </c>
      <c r="AD4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6" spans="1:30" s="53" customFormat="1" ht="21.75" customHeight="1" x14ac:dyDescent="0.25">
      <c r="A476" s="43">
        <f t="shared" si="17"/>
        <v>471</v>
      </c>
      <c r="B476" s="44" t="s">
        <v>881</v>
      </c>
      <c r="C476" s="44" t="s">
        <v>915</v>
      </c>
      <c r="D476" s="72" t="s">
        <v>57</v>
      </c>
      <c r="E476" s="59" t="s">
        <v>925</v>
      </c>
      <c r="F476" s="43" t="s">
        <v>41</v>
      </c>
      <c r="G476" s="46" t="s">
        <v>42</v>
      </c>
      <c r="H476" s="71">
        <v>24688</v>
      </c>
      <c r="I476" s="45"/>
      <c r="J476" s="48"/>
      <c r="K476" s="69" t="s">
        <v>43</v>
      </c>
      <c r="L476" s="63" t="s">
        <v>926</v>
      </c>
      <c r="M476" s="71">
        <v>43827</v>
      </c>
      <c r="N476" s="52" t="str">
        <f t="shared" ca="1" si="16"/>
        <v>56 Tahun 6 Bulan 23 hari</v>
      </c>
      <c r="O4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30 Hari </v>
      </c>
      <c r="P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Row],[JABATAN]],tbl_refJabatan,2,FALSE),"yr","day")-CONVERT(DATEDIF(H476,tglAcuan,"y"),"yr","day"))),(NOW()+(CONVERT(VLOOKUP(Table1[[#This Row],[JABATAN]],tbl_refJabatan,2,FALSE),"yr","day")-CONVERT(DATEDIF(H476,NOW(),"y"),"yr","day")))),"Usia Salah"),"")</f>
        <v>46810.098911689813</v>
      </c>
      <c r="Q476" s="167" t="str">
        <f ca="1">IF(Table1[[#This Row],[TGL. PENSIUN (usia)]]&lt;&gt;0,TEXT(Table1[[#This Row],[TGL. PENSIUN (usia)]],"yyyy"),"")</f>
        <v>2028</v>
      </c>
      <c r="R476" s="166">
        <f ca="1">IF(AND(Table1[[#This Row],[TGL. PENSIUN (usia)]]&lt;&gt;"",Table1[[#This Row],[TGL. PENSIUN (usia)]]&lt;&gt;"USIA SALAH"),IF(tglAcuan&lt;&gt;0,(INT(CONVERT(VLOOKUP(Table1[[#This Row],[JABATAN]],tbl_refJabatan,2,FALSE),"yr","day")-CONVERT(DATEDIF(H476,tglAcuan,"y"),"yr","day"))),(INT(CONVERT(VLOOKUP(Table1[[#This Row],[JABATAN]],tbl_refJabatan,2,FALSE),"yr","day")-CONVERT(DATEDIF(H476,NOW(),"y"),"yr","day")))),"")</f>
        <v>1461</v>
      </c>
      <c r="S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Row],[JABATAN]],tbl_refJabatan,4,FALSE),"yr","day")-CONVERT(DATEDIF(H476,tglAcuan,"y"),"yr","day"))),(NOW()+(CONVERT(VLOOKUP(Table1[[#This Row],[JABATAN]],tbl_refJabatan,4,FALSE),"yr","day")-CONVERT(DATEDIF(H476,NOW(),"y"),"yr","day")))),"Usia Salah"),"")</f>
        <v>46810.098911689813</v>
      </c>
      <c r="T476" s="167" t="str">
        <f ca="1">IF(Table1[[#This Row],[TGL. PENSIUN ( usia )]]&lt;&gt;0,TEXT(Table1[[#This Row],[TGL. PENSIUN ( usia )]],"yyyy"),"")</f>
        <v>2028</v>
      </c>
      <c r="U476" s="166">
        <f ca="1">IF(AND(Table1[[#This Row],[TGL. PENSIUN (usia)]]&lt;&gt;"",Table1[[#This Row],[TGL. PENSIUN (usia)]]&lt;&gt;"USIA SALAH"),IF(tglAcuan&lt;&gt;0,(INT(CONVERT(VLOOKUP(Table1[[#This Row],[JABATAN]],tbl_refJabatan,4,FALSE),"yr","day")-CONVERT(DATEDIF(H476,tglAcuan,"y"),"yr","day"))),(INT(CONVERT(VLOOKUP(Table1[[#This Row],[JABATAN]],tbl_refJabatan,4,FALSE),"yr","day")-CONVERT(DATEDIF(H476,NOW(),"y"),"yr","day")))),"")</f>
        <v>1461</v>
      </c>
      <c r="V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Row],[JABATAN]],tbl_refJabatan,6,FALSE),"yr","day")-CONVERT(DATEDIF(H476,tglAcuan,"y"),"yr","day"))),(NOW()+(CONVERT(VLOOKUP(Table1[[#This Row],[JABATAN]],tbl_refJabatan,6,FALSE),"yr","day")-CONVERT(DATEDIF(H476,NOW(),"y"),"yr","day")))),"Usia Salah"),"")</f>
        <v>45349.098911689813</v>
      </c>
      <c r="W476" s="167" t="str">
        <f ca="1">IF(Table1[[#This Row],[TGL.PENSIUN (usia)]]&lt;&gt;0,TEXT(Table1[[#This Row],[TGL.PENSIUN (usia)]],"yyyy"),"")</f>
        <v>2024</v>
      </c>
      <c r="X4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Row],[JABATAN]],tbl_refJabatan,7,FALSE),"yr","day")-CONVERT(DATEDIF(M476,tglAcuan,"y"),"yr","day"))),(NOW()+(CONVERT(VLOOKUP(Table1[[#This Row],[JABATAN]],tbl_refJabatan,7,FALSE),"yr","day")-CONVERT(DATEDIF(M476,NOW(),"y"),"yr","day")))),"tgl SK salah"),"")</f>
        <v>51193.098911689813</v>
      </c>
      <c r="Y476" s="167" t="str">
        <f ca="1">IF(Table1[[#This Row],[TGL. PENSIUN (jabatan)]]&lt;&gt;0,TEXT(Table1[[#This Row],[TGL. PENSIUN (jabatan)]],"yyyy"),"")</f>
        <v>2040</v>
      </c>
      <c r="Z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Row],[JABATAN]],tbl_refJabatan,8,FALSE),"yr","day")-CONVERT(DATEDIF(H476,tglAcuan,"y"),"yr","day"))),(NOW()+(CONVERT(VLOOKUP(Table1[[#This Row],[JABATAN]],tbl_refJabatan,8,FALSE),"yr","day")-CONVERT(DATEDIF(H476,NOW(),"y"),"yr","day")))),"Usia Salah"),"")</f>
        <v>45349.098911689813</v>
      </c>
      <c r="AA476" s="167" t="str">
        <f ca="1">IF(Table1[[#This Row],[TGL.PENSIUN (usia )]]&lt;&gt;0,TEXT(Table1[[#This Row],[TGL.PENSIUN (usia )]],"yyyy"),"")</f>
        <v>2024</v>
      </c>
      <c r="AB4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Row],[JABATAN]],tbl_refJabatan,9,FALSE),"yr","day")-CONVERT(DATEDIF(M476,tglAcuan,"y"),"yr","day"))),(NOW()+(CONVERT(VLOOKUP(Table1[[#This Row],[JABATAN]],tbl_refJabatan,9,FALSE),"yr","day")-CONVERT(DATEDIF(M476,NOW(),"y"),"yr","day")))),"tgl SK salah"),"")</f>
        <v>51193.098911689813</v>
      </c>
      <c r="AC476" s="167" t="str">
        <f ca="1">IF(Table1[[#This Row],[TGL. PENSIUN (jabatan )]]&lt;&gt;0,TEXT(Table1[[#This Row],[TGL. PENSIUN (jabatan )]],"yyyy"),"")</f>
        <v>2040</v>
      </c>
      <c r="AD4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477" spans="1:30" s="53" customFormat="1" ht="21.75" customHeight="1" x14ac:dyDescent="0.25">
      <c r="A477" s="43">
        <f t="shared" si="17"/>
        <v>472</v>
      </c>
      <c r="B477" s="44" t="s">
        <v>881</v>
      </c>
      <c r="C477" s="44" t="s">
        <v>915</v>
      </c>
      <c r="D477" s="72" t="s">
        <v>59</v>
      </c>
      <c r="E477" s="59" t="s">
        <v>927</v>
      </c>
      <c r="F477" s="43" t="s">
        <v>41</v>
      </c>
      <c r="G477" s="46" t="s">
        <v>42</v>
      </c>
      <c r="H477" s="71">
        <v>34867</v>
      </c>
      <c r="I477" s="45"/>
      <c r="J477" s="48"/>
      <c r="K477" s="63" t="s">
        <v>56</v>
      </c>
      <c r="L477" s="63" t="s">
        <v>924</v>
      </c>
      <c r="M477" s="71">
        <v>43815</v>
      </c>
      <c r="N477" s="52" t="str">
        <f t="shared" ca="1" si="16"/>
        <v>28 Tahun 8 Bulan 10 hari</v>
      </c>
      <c r="O4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Row],[JABATAN]],tbl_refJabatan,2,FALSE),"yr","day")-CONVERT(DATEDIF(H477,tglAcuan,"y"),"yr","day"))),(NOW()+(CONVERT(VLOOKUP(Table1[[#This Row],[JABATAN]],tbl_refJabatan,2,FALSE),"yr","day")-CONVERT(DATEDIF(H477,NOW(),"y"),"yr","day")))),"Usia Salah"),"")</f>
        <v>57037.098911689813</v>
      </c>
      <c r="Q477" s="167" t="str">
        <f ca="1">IF(Table1[[#This Row],[TGL. PENSIUN (usia)]]&lt;&gt;0,TEXT(Table1[[#This Row],[TGL. PENSIUN (usia)]],"yyyy"),"")</f>
        <v>2056</v>
      </c>
      <c r="R477" s="166">
        <f ca="1">IF(AND(Table1[[#This Row],[TGL. PENSIUN (usia)]]&lt;&gt;"",Table1[[#This Row],[TGL. PENSIUN (usia)]]&lt;&gt;"USIA SALAH"),IF(tglAcuan&lt;&gt;0,(INT(CONVERT(VLOOKUP(Table1[[#This Row],[JABATAN]],tbl_refJabatan,2,FALSE),"yr","day")-CONVERT(DATEDIF(H477,tglAcuan,"y"),"yr","day"))),(INT(CONVERT(VLOOKUP(Table1[[#This Row],[JABATAN]],tbl_refJabatan,2,FALSE),"yr","day")-CONVERT(DATEDIF(H477,NOW(),"y"),"yr","day")))),"")</f>
        <v>11688</v>
      </c>
      <c r="S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Row],[JABATAN]],tbl_refJabatan,4,FALSE),"yr","day")-CONVERT(DATEDIF(H477,tglAcuan,"y"),"yr","day"))),(NOW()+(CONVERT(VLOOKUP(Table1[[#This Row],[JABATAN]],tbl_refJabatan,4,FALSE),"yr","day")-CONVERT(DATEDIF(H477,NOW(),"y"),"yr","day")))),"Usia Salah"),"")</f>
        <v>57037.098911689813</v>
      </c>
      <c r="T477" s="167" t="str">
        <f ca="1">IF(Table1[[#This Row],[TGL. PENSIUN ( usia )]]&lt;&gt;0,TEXT(Table1[[#This Row],[TGL. PENSIUN ( usia )]],"yyyy"),"")</f>
        <v>2056</v>
      </c>
      <c r="U477" s="166">
        <f ca="1">IF(AND(Table1[[#This Row],[TGL. PENSIUN (usia)]]&lt;&gt;"",Table1[[#This Row],[TGL. PENSIUN (usia)]]&lt;&gt;"USIA SALAH"),IF(tglAcuan&lt;&gt;0,(INT(CONVERT(VLOOKUP(Table1[[#This Row],[JABATAN]],tbl_refJabatan,4,FALSE),"yr","day")-CONVERT(DATEDIF(H477,tglAcuan,"y"),"yr","day"))),(INT(CONVERT(VLOOKUP(Table1[[#This Row],[JABATAN]],tbl_refJabatan,4,FALSE),"yr","day")-CONVERT(DATEDIF(H477,NOW(),"y"),"yr","day")))),"")</f>
        <v>11688</v>
      </c>
      <c r="V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Row],[JABATAN]],tbl_refJabatan,6,FALSE),"yr","day")-CONVERT(DATEDIF(H477,tglAcuan,"y"),"yr","day"))),(NOW()+(CONVERT(VLOOKUP(Table1[[#This Row],[JABATAN]],tbl_refJabatan,6,FALSE),"yr","day")-CONVERT(DATEDIF(H477,NOW(),"y"),"yr","day")))),"Usia Salah"),"")</f>
        <v>55576.098911689813</v>
      </c>
      <c r="W477" s="167" t="str">
        <f ca="1">IF(Table1[[#This Row],[TGL.PENSIUN (usia)]]&lt;&gt;0,TEXT(Table1[[#This Row],[TGL.PENSIUN (usia)]],"yyyy"),"")</f>
        <v>2052</v>
      </c>
      <c r="X4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Row],[JABATAN]],tbl_refJabatan,7,FALSE),"yr","day")-CONVERT(DATEDIF(M477,tglAcuan,"y"),"yr","day"))),(NOW()+(CONVERT(VLOOKUP(Table1[[#This Row],[JABATAN]],tbl_refJabatan,7,FALSE),"yr","day")-CONVERT(DATEDIF(M477,NOW(),"y"),"yr","day")))),"tgl SK salah"),"")</f>
        <v>51193.098911689813</v>
      </c>
      <c r="Y477" s="167" t="str">
        <f ca="1">IF(Table1[[#This Row],[TGL. PENSIUN (jabatan)]]&lt;&gt;0,TEXT(Table1[[#This Row],[TGL. PENSIUN (jabatan)]],"yyyy"),"")</f>
        <v>2040</v>
      </c>
      <c r="Z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Row],[JABATAN]],tbl_refJabatan,8,FALSE),"yr","day")-CONVERT(DATEDIF(H477,tglAcuan,"y"),"yr","day"))),(NOW()+(CONVERT(VLOOKUP(Table1[[#This Row],[JABATAN]],tbl_refJabatan,8,FALSE),"yr","day")-CONVERT(DATEDIF(H477,NOW(),"y"),"yr","day")))),"Usia Salah"),"")</f>
        <v>55576.098911689813</v>
      </c>
      <c r="AA477" s="167" t="str">
        <f ca="1">IF(Table1[[#This Row],[TGL.PENSIUN (usia )]]&lt;&gt;0,TEXT(Table1[[#This Row],[TGL.PENSIUN (usia )]],"yyyy"),"")</f>
        <v>2052</v>
      </c>
      <c r="AB4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Row],[JABATAN]],tbl_refJabatan,9,FALSE),"yr","day")-CONVERT(DATEDIF(M477,tglAcuan,"y"),"yr","day"))),(NOW()+(CONVERT(VLOOKUP(Table1[[#This Row],[JABATAN]],tbl_refJabatan,9,FALSE),"yr","day")-CONVERT(DATEDIF(M477,NOW(),"y"),"yr","day")))),"tgl SK salah"),"")</f>
        <v>51193.098911689813</v>
      </c>
      <c r="AC477" s="167" t="str">
        <f ca="1">IF(Table1[[#This Row],[TGL. PENSIUN (jabatan )]]&lt;&gt;0,TEXT(Table1[[#This Row],[TGL. PENSIUN (jabatan )]],"yyyy"),"")</f>
        <v>2040</v>
      </c>
      <c r="AD4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8" spans="1:30" s="88" customFormat="1" ht="21.75" customHeight="1" x14ac:dyDescent="0.25">
      <c r="A478" s="43">
        <f t="shared" si="17"/>
        <v>473</v>
      </c>
      <c r="B478" s="44" t="s">
        <v>881</v>
      </c>
      <c r="C478" s="44" t="s">
        <v>915</v>
      </c>
      <c r="D478" s="72" t="s">
        <v>61</v>
      </c>
      <c r="E478" s="59" t="s">
        <v>928</v>
      </c>
      <c r="F478" s="43" t="s">
        <v>50</v>
      </c>
      <c r="G478" s="46" t="s">
        <v>42</v>
      </c>
      <c r="H478" s="71">
        <v>33753</v>
      </c>
      <c r="I478" s="45"/>
      <c r="J478" s="48"/>
      <c r="K478" s="63" t="s">
        <v>56</v>
      </c>
      <c r="L478" s="63" t="s">
        <v>924</v>
      </c>
      <c r="M478" s="71">
        <v>43815</v>
      </c>
      <c r="N478" s="52" t="str">
        <f t="shared" ca="1" si="16"/>
        <v>31 Tahun 8 Bulan 29 hari</v>
      </c>
      <c r="O4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Row],[JABATAN]],tbl_refJabatan,2,FALSE),"yr","day")-CONVERT(DATEDIF(H478,tglAcuan,"y"),"yr","day"))),(NOW()+(CONVERT(VLOOKUP(Table1[[#This Row],[JABATAN]],tbl_refJabatan,2,FALSE),"yr","day")-CONVERT(DATEDIF(H478,NOW(),"y"),"yr","day")))),"Usia Salah"),"")</f>
        <v>55941.348911689813</v>
      </c>
      <c r="Q478" s="167" t="str">
        <f ca="1">IF(Table1[[#This Row],[TGL. PENSIUN (usia)]]&lt;&gt;0,TEXT(Table1[[#This Row],[TGL. PENSIUN (usia)]],"yyyy"),"")</f>
        <v>2053</v>
      </c>
      <c r="R478" s="166">
        <f ca="1">IF(AND(Table1[[#This Row],[TGL. PENSIUN (usia)]]&lt;&gt;"",Table1[[#This Row],[TGL. PENSIUN (usia)]]&lt;&gt;"USIA SALAH"),IF(tglAcuan&lt;&gt;0,(INT(CONVERT(VLOOKUP(Table1[[#This Row],[JABATAN]],tbl_refJabatan,2,FALSE),"yr","day")-CONVERT(DATEDIF(H478,tglAcuan,"y"),"yr","day"))),(INT(CONVERT(VLOOKUP(Table1[[#This Row],[JABATAN]],tbl_refJabatan,2,FALSE),"yr","day")-CONVERT(DATEDIF(H478,NOW(),"y"),"yr","day")))),"")</f>
        <v>10592</v>
      </c>
      <c r="S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Row],[JABATAN]],tbl_refJabatan,4,FALSE),"yr","day")-CONVERT(DATEDIF(H478,tglAcuan,"y"),"yr","day"))),(NOW()+(CONVERT(VLOOKUP(Table1[[#This Row],[JABATAN]],tbl_refJabatan,4,FALSE),"yr","day")-CONVERT(DATEDIF(H478,NOW(),"y"),"yr","day")))),"Usia Salah"),"")</f>
        <v>55941.348911689813</v>
      </c>
      <c r="T478" s="167" t="str">
        <f ca="1">IF(Table1[[#This Row],[TGL. PENSIUN ( usia )]]&lt;&gt;0,TEXT(Table1[[#This Row],[TGL. PENSIUN ( usia )]],"yyyy"),"")</f>
        <v>2053</v>
      </c>
      <c r="U478" s="166">
        <f ca="1">IF(AND(Table1[[#This Row],[TGL. PENSIUN (usia)]]&lt;&gt;"",Table1[[#This Row],[TGL. PENSIUN (usia)]]&lt;&gt;"USIA SALAH"),IF(tglAcuan&lt;&gt;0,(INT(CONVERT(VLOOKUP(Table1[[#This Row],[JABATAN]],tbl_refJabatan,4,FALSE),"yr","day")-CONVERT(DATEDIF(H478,tglAcuan,"y"),"yr","day"))),(INT(CONVERT(VLOOKUP(Table1[[#This Row],[JABATAN]],tbl_refJabatan,4,FALSE),"yr","day")-CONVERT(DATEDIF(H478,NOW(),"y"),"yr","day")))),"")</f>
        <v>10592</v>
      </c>
      <c r="V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Row],[JABATAN]],tbl_refJabatan,6,FALSE),"yr","day")-CONVERT(DATEDIF(H478,tglAcuan,"y"),"yr","day"))),(NOW()+(CONVERT(VLOOKUP(Table1[[#This Row],[JABATAN]],tbl_refJabatan,6,FALSE),"yr","day")-CONVERT(DATEDIF(H478,NOW(),"y"),"yr","day")))),"Usia Salah"),"")</f>
        <v>54480.348911689813</v>
      </c>
      <c r="W478" s="167" t="str">
        <f ca="1">IF(Table1[[#This Row],[TGL.PENSIUN (usia)]]&lt;&gt;0,TEXT(Table1[[#This Row],[TGL.PENSIUN (usia)]],"yyyy"),"")</f>
        <v>2049</v>
      </c>
      <c r="X4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Row],[JABATAN]],tbl_refJabatan,7,FALSE),"yr","day")-CONVERT(DATEDIF(M478,tglAcuan,"y"),"yr","day"))),(NOW()+(CONVERT(VLOOKUP(Table1[[#This Row],[JABATAN]],tbl_refJabatan,7,FALSE),"yr","day")-CONVERT(DATEDIF(M478,NOW(),"y"),"yr","day")))),"tgl SK salah"),"")</f>
        <v>51193.098911689813</v>
      </c>
      <c r="Y478" s="167" t="str">
        <f ca="1">IF(Table1[[#This Row],[TGL. PENSIUN (jabatan)]]&lt;&gt;0,TEXT(Table1[[#This Row],[TGL. PENSIUN (jabatan)]],"yyyy"),"")</f>
        <v>2040</v>
      </c>
      <c r="Z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Row],[JABATAN]],tbl_refJabatan,8,FALSE),"yr","day")-CONVERT(DATEDIF(H478,tglAcuan,"y"),"yr","day"))),(NOW()+(CONVERT(VLOOKUP(Table1[[#This Row],[JABATAN]],tbl_refJabatan,8,FALSE),"yr","day")-CONVERT(DATEDIF(H478,NOW(),"y"),"yr","day")))),"Usia Salah"),"")</f>
        <v>54480.348911689813</v>
      </c>
      <c r="AA478" s="167" t="str">
        <f ca="1">IF(Table1[[#This Row],[TGL.PENSIUN (usia )]]&lt;&gt;0,TEXT(Table1[[#This Row],[TGL.PENSIUN (usia )]],"yyyy"),"")</f>
        <v>2049</v>
      </c>
      <c r="AB4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Row],[JABATAN]],tbl_refJabatan,9,FALSE),"yr","day")-CONVERT(DATEDIF(M478,tglAcuan,"y"),"yr","day"))),(NOW()+(CONVERT(VLOOKUP(Table1[[#This Row],[JABATAN]],tbl_refJabatan,9,FALSE),"yr","day")-CONVERT(DATEDIF(M478,NOW(),"y"),"yr","day")))),"tgl SK salah"),"")</f>
        <v>51193.098911689813</v>
      </c>
      <c r="AC478" s="167" t="str">
        <f ca="1">IF(Table1[[#This Row],[TGL. PENSIUN (jabatan )]]&lt;&gt;0,TEXT(Table1[[#This Row],[TGL. PENSIUN (jabatan )]],"yyyy"),"")</f>
        <v>2040</v>
      </c>
      <c r="AD4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79" spans="1:30" s="53" customFormat="1" ht="21.75" customHeight="1" x14ac:dyDescent="0.25">
      <c r="A479" s="43">
        <f t="shared" si="17"/>
        <v>474</v>
      </c>
      <c r="B479" s="44" t="s">
        <v>881</v>
      </c>
      <c r="C479" s="44" t="s">
        <v>915</v>
      </c>
      <c r="D479" s="72" t="s">
        <v>63</v>
      </c>
      <c r="E479" s="59" t="s">
        <v>929</v>
      </c>
      <c r="F479" s="43" t="s">
        <v>50</v>
      </c>
      <c r="G479" s="46" t="s">
        <v>42</v>
      </c>
      <c r="H479" s="71">
        <v>24282</v>
      </c>
      <c r="I479" s="45"/>
      <c r="J479" s="48"/>
      <c r="K479" s="63" t="s">
        <v>43</v>
      </c>
      <c r="L479" s="63" t="s">
        <v>919</v>
      </c>
      <c r="M479" s="71">
        <v>43460</v>
      </c>
      <c r="N479" s="52" t="str">
        <f t="shared" ca="1" si="16"/>
        <v>57 Tahun 8 Bulan 3 hari</v>
      </c>
      <c r="O4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Row],[JABATAN]],tbl_refJabatan,2,FALSE),"yr","day")-CONVERT(DATEDIF(H479,tglAcuan,"y"),"yr","day"))),(NOW()+(CONVERT(VLOOKUP(Table1[[#This Row],[JABATAN]],tbl_refJabatan,2,FALSE),"yr","day")-CONVERT(DATEDIF(H479,NOW(),"y"),"yr","day")))),"Usia Salah"),"")</f>
        <v>46444.848911689813</v>
      </c>
      <c r="Q479" s="167" t="str">
        <f ca="1">IF(Table1[[#This Row],[TGL. PENSIUN (usia)]]&lt;&gt;0,TEXT(Table1[[#This Row],[TGL. PENSIUN (usia)]],"yyyy"),"")</f>
        <v>2027</v>
      </c>
      <c r="R479" s="166">
        <f ca="1">IF(AND(Table1[[#This Row],[TGL. PENSIUN (usia)]]&lt;&gt;"",Table1[[#This Row],[TGL. PENSIUN (usia)]]&lt;&gt;"USIA SALAH"),IF(tglAcuan&lt;&gt;0,(INT(CONVERT(VLOOKUP(Table1[[#This Row],[JABATAN]],tbl_refJabatan,2,FALSE),"yr","day")-CONVERT(DATEDIF(H479,tglAcuan,"y"),"yr","day"))),(INT(CONVERT(VLOOKUP(Table1[[#This Row],[JABATAN]],tbl_refJabatan,2,FALSE),"yr","day")-CONVERT(DATEDIF(H479,NOW(),"y"),"yr","day")))),"")</f>
        <v>1095</v>
      </c>
      <c r="S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Row],[JABATAN]],tbl_refJabatan,4,FALSE),"yr","day")-CONVERT(DATEDIF(H479,tglAcuan,"y"),"yr","day"))),(NOW()+(CONVERT(VLOOKUP(Table1[[#This Row],[JABATAN]],tbl_refJabatan,4,FALSE),"yr","day")-CONVERT(DATEDIF(H479,NOW(),"y"),"yr","day")))),"Usia Salah"),"")</f>
        <v>31834.848911689813</v>
      </c>
      <c r="T479" s="167" t="str">
        <f ca="1">IF(Table1[[#This Row],[TGL. PENSIUN ( usia )]]&lt;&gt;0,TEXT(Table1[[#This Row],[TGL. PENSIUN ( usia )]],"yyyy"),"")</f>
        <v>1987</v>
      </c>
      <c r="U479" s="166">
        <f ca="1">IF(AND(Table1[[#This Row],[TGL. PENSIUN (usia)]]&lt;&gt;"",Table1[[#This Row],[TGL. PENSIUN (usia)]]&lt;&gt;"USIA SALAH"),IF(tglAcuan&lt;&gt;0,(INT(CONVERT(VLOOKUP(Table1[[#This Row],[JABATAN]],tbl_refJabatan,4,FALSE),"yr","day")-CONVERT(DATEDIF(H479,tglAcuan,"y"),"yr","day"))),(INT(CONVERT(VLOOKUP(Table1[[#This Row],[JABATAN]],tbl_refJabatan,4,FALSE),"yr","day")-CONVERT(DATEDIF(H479,NOW(),"y"),"yr","day")))),"")</f>
        <v>-13515</v>
      </c>
      <c r="V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Row],[JABATAN]],tbl_refJabatan,6,FALSE),"yr","day")-CONVERT(DATEDIF(H479,tglAcuan,"y"),"yr","day"))),(NOW()+(CONVERT(VLOOKUP(Table1[[#This Row],[JABATAN]],tbl_refJabatan,6,FALSE),"yr","day")-CONVERT(DATEDIF(H479,NOW(),"y"),"yr","day")))),"Usia Salah"),"")</f>
        <v>24529.848911689813</v>
      </c>
      <c r="W479" s="167" t="str">
        <f ca="1">IF(Table1[[#This Row],[TGL.PENSIUN (usia)]]&lt;&gt;0,TEXT(Table1[[#This Row],[TGL.PENSIUN (usia)]],"yyyy"),"")</f>
        <v>1967</v>
      </c>
      <c r="X4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Row],[JABATAN]],tbl_refJabatan,7,FALSE),"yr","day")-CONVERT(DATEDIF(M479,tglAcuan,"y"),"yr","day"))),(NOW()+(CONVERT(VLOOKUP(Table1[[#This Row],[JABATAN]],tbl_refJabatan,7,FALSE),"yr","day")-CONVERT(DATEDIF(M479,NOW(),"y"),"yr","day")))),"tgl SK salah"),"")</f>
        <v>65437.848911689813</v>
      </c>
      <c r="Y479" s="167" t="str">
        <f ca="1">IF(Table1[[#This Row],[TGL. PENSIUN (jabatan)]]&lt;&gt;0,TEXT(Table1[[#This Row],[TGL. PENSIUN (jabatan)]],"yyyy"),"")</f>
        <v>2079</v>
      </c>
      <c r="Z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Row],[JABATAN]],tbl_refJabatan,8,FALSE),"yr","day")-CONVERT(DATEDIF(H479,tglAcuan,"y"),"yr","day"))),(NOW()+(CONVERT(VLOOKUP(Table1[[#This Row],[JABATAN]],tbl_refJabatan,8,FALSE),"yr","day")-CONVERT(DATEDIF(H479,NOW(),"y"),"yr","day")))),"Usia Salah"),"")</f>
        <v>46444.848911689813</v>
      </c>
      <c r="AA479" s="167" t="str">
        <f ca="1">IF(Table1[[#This Row],[TGL.PENSIUN (usia )]]&lt;&gt;0,TEXT(Table1[[#This Row],[TGL.PENSIUN (usia )]],"yyyy"),"")</f>
        <v>2027</v>
      </c>
      <c r="AB4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Row],[JABATAN]],tbl_refJabatan,9,FALSE),"yr","day")-CONVERT(DATEDIF(M479,tglAcuan,"y"),"yr","day"))),(NOW()+(CONVERT(VLOOKUP(Table1[[#This Row],[JABATAN]],tbl_refJabatan,9,FALSE),"yr","day")-CONVERT(DATEDIF(M479,NOW(),"y"),"yr","day")))),"tgl SK salah"),"")</f>
        <v>49001.598911689813</v>
      </c>
      <c r="AC479" s="167" t="str">
        <f ca="1">IF(Table1[[#This Row],[TGL. PENSIUN (jabatan )]]&lt;&gt;0,TEXT(Table1[[#This Row],[TGL. PENSIUN (jabatan )]],"yyyy"),"")</f>
        <v>2034</v>
      </c>
      <c r="AD4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0" spans="1:30" s="53" customFormat="1" ht="21.75" customHeight="1" x14ac:dyDescent="0.25">
      <c r="A480" s="43">
        <f t="shared" si="17"/>
        <v>475</v>
      </c>
      <c r="B480" s="44" t="s">
        <v>881</v>
      </c>
      <c r="C480" s="44" t="s">
        <v>915</v>
      </c>
      <c r="D480" s="72" t="s">
        <v>63</v>
      </c>
      <c r="E480" s="59" t="s">
        <v>930</v>
      </c>
      <c r="F480" s="43" t="s">
        <v>41</v>
      </c>
      <c r="G480" s="46" t="s">
        <v>42</v>
      </c>
      <c r="H480" s="71">
        <v>35300</v>
      </c>
      <c r="I480" s="45"/>
      <c r="J480" s="48"/>
      <c r="K480" s="63" t="s">
        <v>43</v>
      </c>
      <c r="L480" s="63" t="s">
        <v>931</v>
      </c>
      <c r="M480" s="71">
        <v>44349</v>
      </c>
      <c r="N480" s="52" t="str">
        <f t="shared" ca="1" si="16"/>
        <v>27 Tahun 6 Bulan 4 hari</v>
      </c>
      <c r="O4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25 Hari </v>
      </c>
      <c r="P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Row],[JABATAN]],tbl_refJabatan,2,FALSE),"yr","day")-CONVERT(DATEDIF(H480,tglAcuan,"y"),"yr","day"))),(NOW()+(CONVERT(VLOOKUP(Table1[[#This Row],[JABATAN]],tbl_refJabatan,2,FALSE),"yr","day")-CONVERT(DATEDIF(H480,NOW(),"y"),"yr","day")))),"Usia Salah"),"")</f>
        <v>57402.348911689813</v>
      </c>
      <c r="Q480" s="167" t="str">
        <f ca="1">IF(Table1[[#This Row],[TGL. PENSIUN (usia)]]&lt;&gt;0,TEXT(Table1[[#This Row],[TGL. PENSIUN (usia)]],"yyyy"),"")</f>
        <v>2057</v>
      </c>
      <c r="R480" s="166">
        <f ca="1">IF(AND(Table1[[#This Row],[TGL. PENSIUN (usia)]]&lt;&gt;"",Table1[[#This Row],[TGL. PENSIUN (usia)]]&lt;&gt;"USIA SALAH"),IF(tglAcuan&lt;&gt;0,(INT(CONVERT(VLOOKUP(Table1[[#This Row],[JABATAN]],tbl_refJabatan,2,FALSE),"yr","day")-CONVERT(DATEDIF(H480,tglAcuan,"y"),"yr","day"))),(INT(CONVERT(VLOOKUP(Table1[[#This Row],[JABATAN]],tbl_refJabatan,2,FALSE),"yr","day")-CONVERT(DATEDIF(H480,NOW(),"y"),"yr","day")))),"")</f>
        <v>12053</v>
      </c>
      <c r="S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Row],[JABATAN]],tbl_refJabatan,4,FALSE),"yr","day")-CONVERT(DATEDIF(H480,tglAcuan,"y"),"yr","day"))),(NOW()+(CONVERT(VLOOKUP(Table1[[#This Row],[JABATAN]],tbl_refJabatan,4,FALSE),"yr","day")-CONVERT(DATEDIF(H480,NOW(),"y"),"yr","day")))),"Usia Salah"),"")</f>
        <v>42792.348911689813</v>
      </c>
      <c r="T480" s="167" t="str">
        <f ca="1">IF(Table1[[#This Row],[TGL. PENSIUN ( usia )]]&lt;&gt;0,TEXT(Table1[[#This Row],[TGL. PENSIUN ( usia )]],"yyyy"),"")</f>
        <v>2017</v>
      </c>
      <c r="U480" s="166">
        <f ca="1">IF(AND(Table1[[#This Row],[TGL. PENSIUN (usia)]]&lt;&gt;"",Table1[[#This Row],[TGL. PENSIUN (usia)]]&lt;&gt;"USIA SALAH"),IF(tglAcuan&lt;&gt;0,(INT(CONVERT(VLOOKUP(Table1[[#This Row],[JABATAN]],tbl_refJabatan,4,FALSE),"yr","day")-CONVERT(DATEDIF(H480,tglAcuan,"y"),"yr","day"))),(INT(CONVERT(VLOOKUP(Table1[[#This Row],[JABATAN]],tbl_refJabatan,4,FALSE),"yr","day")-CONVERT(DATEDIF(H480,NOW(),"y"),"yr","day")))),"")</f>
        <v>-2557</v>
      </c>
      <c r="V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Row],[JABATAN]],tbl_refJabatan,6,FALSE),"yr","day")-CONVERT(DATEDIF(H480,tglAcuan,"y"),"yr","day"))),(NOW()+(CONVERT(VLOOKUP(Table1[[#This Row],[JABATAN]],tbl_refJabatan,6,FALSE),"yr","day")-CONVERT(DATEDIF(H480,NOW(),"y"),"yr","day")))),"Usia Salah"),"")</f>
        <v>35487.348911689813</v>
      </c>
      <c r="W480" s="167" t="str">
        <f ca="1">IF(Table1[[#This Row],[TGL.PENSIUN (usia)]]&lt;&gt;0,TEXT(Table1[[#This Row],[TGL.PENSIUN (usia)]],"yyyy"),"")</f>
        <v>1997</v>
      </c>
      <c r="X4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Row],[JABATAN]],tbl_refJabatan,7,FALSE),"yr","day")-CONVERT(DATEDIF(M480,tglAcuan,"y"),"yr","day"))),(NOW()+(CONVERT(VLOOKUP(Table1[[#This Row],[JABATAN]],tbl_refJabatan,7,FALSE),"yr","day")-CONVERT(DATEDIF(M480,NOW(),"y"),"yr","day")))),"tgl SK salah"),"")</f>
        <v>66533.598911689813</v>
      </c>
      <c r="Y480" s="167" t="str">
        <f ca="1">IF(Table1[[#This Row],[TGL. PENSIUN (jabatan)]]&lt;&gt;0,TEXT(Table1[[#This Row],[TGL. PENSIUN (jabatan)]],"yyyy"),"")</f>
        <v>2082</v>
      </c>
      <c r="Z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Row],[JABATAN]],tbl_refJabatan,8,FALSE),"yr","day")-CONVERT(DATEDIF(H480,tglAcuan,"y"),"yr","day"))),(NOW()+(CONVERT(VLOOKUP(Table1[[#This Row],[JABATAN]],tbl_refJabatan,8,FALSE),"yr","day")-CONVERT(DATEDIF(H480,NOW(),"y"),"yr","day")))),"Usia Salah"),"")</f>
        <v>57402.348911689813</v>
      </c>
      <c r="AA480" s="167" t="str">
        <f ca="1">IF(Table1[[#This Row],[TGL.PENSIUN (usia )]]&lt;&gt;0,TEXT(Table1[[#This Row],[TGL.PENSIUN (usia )]],"yyyy"),"")</f>
        <v>2057</v>
      </c>
      <c r="AB4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Row],[JABATAN]],tbl_refJabatan,9,FALSE),"yr","day")-CONVERT(DATEDIF(M480,tglAcuan,"y"),"yr","day"))),(NOW()+(CONVERT(VLOOKUP(Table1[[#This Row],[JABATAN]],tbl_refJabatan,9,FALSE),"yr","day")-CONVERT(DATEDIF(M480,NOW(),"y"),"yr","day")))),"tgl SK salah"),"")</f>
        <v>50097.348911689813</v>
      </c>
      <c r="AC480" s="167" t="str">
        <f ca="1">IF(Table1[[#This Row],[TGL. PENSIUN (jabatan )]]&lt;&gt;0,TEXT(Table1[[#This Row],[TGL. PENSIUN (jabatan )]],"yyyy"),"")</f>
        <v>2037</v>
      </c>
      <c r="AD4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1" spans="1:30" s="53" customFormat="1" ht="21.75" customHeight="1" x14ac:dyDescent="0.25">
      <c r="A481" s="43">
        <f t="shared" si="17"/>
        <v>476</v>
      </c>
      <c r="B481" s="44" t="s">
        <v>881</v>
      </c>
      <c r="C481" s="44" t="s">
        <v>915</v>
      </c>
      <c r="D481" s="72" t="s">
        <v>63</v>
      </c>
      <c r="E481" s="59" t="s">
        <v>932</v>
      </c>
      <c r="F481" s="43" t="s">
        <v>50</v>
      </c>
      <c r="G481" s="46" t="s">
        <v>42</v>
      </c>
      <c r="H481" s="71">
        <v>32245</v>
      </c>
      <c r="I481" s="45"/>
      <c r="J481" s="48"/>
      <c r="K481" s="63" t="s">
        <v>43</v>
      </c>
      <c r="L481" s="63" t="s">
        <v>924</v>
      </c>
      <c r="M481" s="71">
        <v>43815</v>
      </c>
      <c r="N481" s="52" t="str">
        <f t="shared" ca="1" si="16"/>
        <v>35 Tahun 10 Bulan 15 hari</v>
      </c>
      <c r="O4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Row],[JABATAN]],tbl_refJabatan,2,FALSE),"yr","day")-CONVERT(DATEDIF(H481,tglAcuan,"y"),"yr","day"))),(NOW()+(CONVERT(VLOOKUP(Table1[[#This Row],[JABATAN]],tbl_refJabatan,2,FALSE),"yr","day")-CONVERT(DATEDIF(H481,NOW(),"y"),"yr","day")))),"Usia Salah"),"")</f>
        <v>54480.348911689813</v>
      </c>
      <c r="Q481" s="167" t="str">
        <f ca="1">IF(Table1[[#This Row],[TGL. PENSIUN (usia)]]&lt;&gt;0,TEXT(Table1[[#This Row],[TGL. PENSIUN (usia)]],"yyyy"),"")</f>
        <v>2049</v>
      </c>
      <c r="R481" s="166">
        <f ca="1">IF(AND(Table1[[#This Row],[TGL. PENSIUN (usia)]]&lt;&gt;"",Table1[[#This Row],[TGL. PENSIUN (usia)]]&lt;&gt;"USIA SALAH"),IF(tglAcuan&lt;&gt;0,(INT(CONVERT(VLOOKUP(Table1[[#This Row],[JABATAN]],tbl_refJabatan,2,FALSE),"yr","day")-CONVERT(DATEDIF(H481,tglAcuan,"y"),"yr","day"))),(INT(CONVERT(VLOOKUP(Table1[[#This Row],[JABATAN]],tbl_refJabatan,2,FALSE),"yr","day")-CONVERT(DATEDIF(H481,NOW(),"y"),"yr","day")))),"")</f>
        <v>9131</v>
      </c>
      <c r="S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Row],[JABATAN]],tbl_refJabatan,4,FALSE),"yr","day")-CONVERT(DATEDIF(H481,tglAcuan,"y"),"yr","day"))),(NOW()+(CONVERT(VLOOKUP(Table1[[#This Row],[JABATAN]],tbl_refJabatan,4,FALSE),"yr","day")-CONVERT(DATEDIF(H481,NOW(),"y"),"yr","day")))),"Usia Salah"),"")</f>
        <v>39870.348911689813</v>
      </c>
      <c r="T481" s="167" t="str">
        <f ca="1">IF(Table1[[#This Row],[TGL. PENSIUN ( usia )]]&lt;&gt;0,TEXT(Table1[[#This Row],[TGL. PENSIUN ( usia )]],"yyyy"),"")</f>
        <v>2009</v>
      </c>
      <c r="U481" s="166">
        <f ca="1">IF(AND(Table1[[#This Row],[TGL. PENSIUN (usia)]]&lt;&gt;"",Table1[[#This Row],[TGL. PENSIUN (usia)]]&lt;&gt;"USIA SALAH"),IF(tglAcuan&lt;&gt;0,(INT(CONVERT(VLOOKUP(Table1[[#This Row],[JABATAN]],tbl_refJabatan,4,FALSE),"yr","day")-CONVERT(DATEDIF(H481,tglAcuan,"y"),"yr","day"))),(INT(CONVERT(VLOOKUP(Table1[[#This Row],[JABATAN]],tbl_refJabatan,4,FALSE),"yr","day")-CONVERT(DATEDIF(H481,NOW(),"y"),"yr","day")))),"")</f>
        <v>-5479</v>
      </c>
      <c r="V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Row],[JABATAN]],tbl_refJabatan,6,FALSE),"yr","day")-CONVERT(DATEDIF(H481,tglAcuan,"y"),"yr","day"))),(NOW()+(CONVERT(VLOOKUP(Table1[[#This Row],[JABATAN]],tbl_refJabatan,6,FALSE),"yr","day")-CONVERT(DATEDIF(H481,NOW(),"y"),"yr","day")))),"Usia Salah"),"")</f>
        <v>32565.348911689813</v>
      </c>
      <c r="W481" s="167" t="str">
        <f ca="1">IF(Table1[[#This Row],[TGL.PENSIUN (usia)]]&lt;&gt;0,TEXT(Table1[[#This Row],[TGL.PENSIUN (usia)]],"yyyy"),"")</f>
        <v>1989</v>
      </c>
      <c r="X4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Row],[JABATAN]],tbl_refJabatan,7,FALSE),"yr","day")-CONVERT(DATEDIF(M481,tglAcuan,"y"),"yr","day"))),(NOW()+(CONVERT(VLOOKUP(Table1[[#This Row],[JABATAN]],tbl_refJabatan,7,FALSE),"yr","day")-CONVERT(DATEDIF(M481,NOW(),"y"),"yr","day")))),"tgl SK salah"),"")</f>
        <v>65803.098911689813</v>
      </c>
      <c r="Y481" s="167" t="str">
        <f ca="1">IF(Table1[[#This Row],[TGL. PENSIUN (jabatan)]]&lt;&gt;0,TEXT(Table1[[#This Row],[TGL. PENSIUN (jabatan)]],"yyyy"),"")</f>
        <v>2080</v>
      </c>
      <c r="Z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Row],[JABATAN]],tbl_refJabatan,8,FALSE),"yr","day")-CONVERT(DATEDIF(H481,tglAcuan,"y"),"yr","day"))),(NOW()+(CONVERT(VLOOKUP(Table1[[#This Row],[JABATAN]],tbl_refJabatan,8,FALSE),"yr","day")-CONVERT(DATEDIF(H481,NOW(),"y"),"yr","day")))),"Usia Salah"),"")</f>
        <v>54480.348911689813</v>
      </c>
      <c r="AA481" s="167" t="str">
        <f ca="1">IF(Table1[[#This Row],[TGL.PENSIUN (usia )]]&lt;&gt;0,TEXT(Table1[[#This Row],[TGL.PENSIUN (usia )]],"yyyy"),"")</f>
        <v>2049</v>
      </c>
      <c r="AB4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Row],[JABATAN]],tbl_refJabatan,9,FALSE),"yr","day")-CONVERT(DATEDIF(M481,tglAcuan,"y"),"yr","day"))),(NOW()+(CONVERT(VLOOKUP(Table1[[#This Row],[JABATAN]],tbl_refJabatan,9,FALSE),"yr","day")-CONVERT(DATEDIF(M481,NOW(),"y"),"yr","day")))),"tgl SK salah"),"")</f>
        <v>49366.848911689813</v>
      </c>
      <c r="AC481" s="167" t="str">
        <f ca="1">IF(Table1[[#This Row],[TGL. PENSIUN (jabatan )]]&lt;&gt;0,TEXT(Table1[[#This Row],[TGL. PENSIUN (jabatan )]],"yyyy"),"")</f>
        <v>2035</v>
      </c>
      <c r="AD4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2" spans="1:30" s="53" customFormat="1" ht="21.75" customHeight="1" x14ac:dyDescent="0.25">
      <c r="A482" s="43">
        <f t="shared" si="17"/>
        <v>477</v>
      </c>
      <c r="B482" s="44" t="s">
        <v>881</v>
      </c>
      <c r="C482" s="44" t="s">
        <v>915</v>
      </c>
      <c r="D482" s="72" t="s">
        <v>63</v>
      </c>
      <c r="E482" s="59" t="s">
        <v>854</v>
      </c>
      <c r="F482" s="43" t="s">
        <v>41</v>
      </c>
      <c r="G482" s="46" t="s">
        <v>42</v>
      </c>
      <c r="H482" s="71">
        <v>26059</v>
      </c>
      <c r="I482" s="45"/>
      <c r="J482" s="48"/>
      <c r="K482" s="63" t="s">
        <v>43</v>
      </c>
      <c r="L482" s="63" t="s">
        <v>919</v>
      </c>
      <c r="M482" s="71">
        <v>43460</v>
      </c>
      <c r="N482" s="52" t="str">
        <f t="shared" ca="1" si="16"/>
        <v>52 Tahun 9 Bulan 21 hari</v>
      </c>
      <c r="O4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Row],[JABATAN]],tbl_refJabatan,2,FALSE),"yr","day")-CONVERT(DATEDIF(H482,tglAcuan,"y"),"yr","day"))),(NOW()+(CONVERT(VLOOKUP(Table1[[#This Row],[JABATAN]],tbl_refJabatan,2,FALSE),"yr","day")-CONVERT(DATEDIF(H482,NOW(),"y"),"yr","day")))),"Usia Salah"),"")</f>
        <v>48271.098911689813</v>
      </c>
      <c r="Q482" s="167" t="str">
        <f ca="1">IF(Table1[[#This Row],[TGL. PENSIUN (usia)]]&lt;&gt;0,TEXT(Table1[[#This Row],[TGL. PENSIUN (usia)]],"yyyy"),"")</f>
        <v>2032</v>
      </c>
      <c r="R482" s="166">
        <f ca="1">IF(AND(Table1[[#This Row],[TGL. PENSIUN (usia)]]&lt;&gt;"",Table1[[#This Row],[TGL. PENSIUN (usia)]]&lt;&gt;"USIA SALAH"),IF(tglAcuan&lt;&gt;0,(INT(CONVERT(VLOOKUP(Table1[[#This Row],[JABATAN]],tbl_refJabatan,2,FALSE),"yr","day")-CONVERT(DATEDIF(H482,tglAcuan,"y"),"yr","day"))),(INT(CONVERT(VLOOKUP(Table1[[#This Row],[JABATAN]],tbl_refJabatan,2,FALSE),"yr","day")-CONVERT(DATEDIF(H482,NOW(),"y"),"yr","day")))),"")</f>
        <v>2922</v>
      </c>
      <c r="S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Row],[JABATAN]],tbl_refJabatan,4,FALSE),"yr","day")-CONVERT(DATEDIF(H482,tglAcuan,"y"),"yr","day"))),(NOW()+(CONVERT(VLOOKUP(Table1[[#This Row],[JABATAN]],tbl_refJabatan,4,FALSE),"yr","day")-CONVERT(DATEDIF(H482,NOW(),"y"),"yr","day")))),"Usia Salah"),"")</f>
        <v>33661.098911689813</v>
      </c>
      <c r="T482" s="167" t="str">
        <f ca="1">IF(Table1[[#This Row],[TGL. PENSIUN ( usia )]]&lt;&gt;0,TEXT(Table1[[#This Row],[TGL. PENSIUN ( usia )]],"yyyy"),"")</f>
        <v>1992</v>
      </c>
      <c r="U482" s="166">
        <f ca="1">IF(AND(Table1[[#This Row],[TGL. PENSIUN (usia)]]&lt;&gt;"",Table1[[#This Row],[TGL. PENSIUN (usia)]]&lt;&gt;"USIA SALAH"),IF(tglAcuan&lt;&gt;0,(INT(CONVERT(VLOOKUP(Table1[[#This Row],[JABATAN]],tbl_refJabatan,4,FALSE),"yr","day")-CONVERT(DATEDIF(H482,tglAcuan,"y"),"yr","day"))),(INT(CONVERT(VLOOKUP(Table1[[#This Row],[JABATAN]],tbl_refJabatan,4,FALSE),"yr","day")-CONVERT(DATEDIF(H482,NOW(),"y"),"yr","day")))),"")</f>
        <v>-11688</v>
      </c>
      <c r="V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Row],[JABATAN]],tbl_refJabatan,6,FALSE),"yr","day")-CONVERT(DATEDIF(H482,tglAcuan,"y"),"yr","day"))),(NOW()+(CONVERT(VLOOKUP(Table1[[#This Row],[JABATAN]],tbl_refJabatan,6,FALSE),"yr","day")-CONVERT(DATEDIF(H482,NOW(),"y"),"yr","day")))),"Usia Salah"),"")</f>
        <v>26356.098911689813</v>
      </c>
      <c r="W482" s="167" t="str">
        <f ca="1">IF(Table1[[#This Row],[TGL.PENSIUN (usia)]]&lt;&gt;0,TEXT(Table1[[#This Row],[TGL.PENSIUN (usia)]],"yyyy"),"")</f>
        <v>1972</v>
      </c>
      <c r="X4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Row],[JABATAN]],tbl_refJabatan,7,FALSE),"yr","day")-CONVERT(DATEDIF(M482,tglAcuan,"y"),"yr","day"))),(NOW()+(CONVERT(VLOOKUP(Table1[[#This Row],[JABATAN]],tbl_refJabatan,7,FALSE),"yr","day")-CONVERT(DATEDIF(M482,NOW(),"y"),"yr","day")))),"tgl SK salah"),"")</f>
        <v>65437.848911689813</v>
      </c>
      <c r="Y482" s="167" t="str">
        <f ca="1">IF(Table1[[#This Row],[TGL. PENSIUN (jabatan)]]&lt;&gt;0,TEXT(Table1[[#This Row],[TGL. PENSIUN (jabatan)]],"yyyy"),"")</f>
        <v>2079</v>
      </c>
      <c r="Z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Row],[JABATAN]],tbl_refJabatan,8,FALSE),"yr","day")-CONVERT(DATEDIF(H482,tglAcuan,"y"),"yr","day"))),(NOW()+(CONVERT(VLOOKUP(Table1[[#This Row],[JABATAN]],tbl_refJabatan,8,FALSE),"yr","day")-CONVERT(DATEDIF(H482,NOW(),"y"),"yr","day")))),"Usia Salah"),"")</f>
        <v>48271.098911689813</v>
      </c>
      <c r="AA482" s="167" t="str">
        <f ca="1">IF(Table1[[#This Row],[TGL.PENSIUN (usia )]]&lt;&gt;0,TEXT(Table1[[#This Row],[TGL.PENSIUN (usia )]],"yyyy"),"")</f>
        <v>2032</v>
      </c>
      <c r="AB4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Row],[JABATAN]],tbl_refJabatan,9,FALSE),"yr","day")-CONVERT(DATEDIF(M482,tglAcuan,"y"),"yr","day"))),(NOW()+(CONVERT(VLOOKUP(Table1[[#This Row],[JABATAN]],tbl_refJabatan,9,FALSE),"yr","day")-CONVERT(DATEDIF(M482,NOW(),"y"),"yr","day")))),"tgl SK salah"),"")</f>
        <v>49001.598911689813</v>
      </c>
      <c r="AC482" s="167" t="str">
        <f ca="1">IF(Table1[[#This Row],[TGL. PENSIUN (jabatan )]]&lt;&gt;0,TEXT(Table1[[#This Row],[TGL. PENSIUN (jabatan )]],"yyyy"),"")</f>
        <v>2034</v>
      </c>
      <c r="AD4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3" spans="1:30" s="53" customFormat="1" ht="21.75" customHeight="1" x14ac:dyDescent="0.25">
      <c r="A483" s="43">
        <f t="shared" si="17"/>
        <v>478</v>
      </c>
      <c r="B483" s="44" t="s">
        <v>881</v>
      </c>
      <c r="C483" s="44" t="s">
        <v>915</v>
      </c>
      <c r="D483" s="72" t="s">
        <v>63</v>
      </c>
      <c r="E483" s="59" t="s">
        <v>933</v>
      </c>
      <c r="F483" s="43" t="s">
        <v>41</v>
      </c>
      <c r="G483" s="46" t="s">
        <v>42</v>
      </c>
      <c r="H483" s="71">
        <v>32149</v>
      </c>
      <c r="I483" s="45"/>
      <c r="J483" s="48"/>
      <c r="K483" s="63" t="s">
        <v>56</v>
      </c>
      <c r="L483" s="63" t="s">
        <v>924</v>
      </c>
      <c r="M483" s="71">
        <v>43815</v>
      </c>
      <c r="N483" s="52" t="str">
        <f t="shared" ca="1" si="16"/>
        <v>36 Tahun 1 Bulan 20 hari</v>
      </c>
      <c r="O4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Row],[JABATAN]],tbl_refJabatan,2,FALSE),"yr","day")-CONVERT(DATEDIF(H483,tglAcuan,"y"),"yr","day"))),(NOW()+(CONVERT(VLOOKUP(Table1[[#This Row],[JABATAN]],tbl_refJabatan,2,FALSE),"yr","day")-CONVERT(DATEDIF(H483,NOW(),"y"),"yr","day")))),"Usia Salah"),"")</f>
        <v>54115.098911689813</v>
      </c>
      <c r="Q483" s="167" t="str">
        <f ca="1">IF(Table1[[#This Row],[TGL. PENSIUN (usia)]]&lt;&gt;0,TEXT(Table1[[#This Row],[TGL. PENSIUN (usia)]],"yyyy"),"")</f>
        <v>2048</v>
      </c>
      <c r="R483" s="166">
        <f ca="1">IF(AND(Table1[[#This Row],[TGL. PENSIUN (usia)]]&lt;&gt;"",Table1[[#This Row],[TGL. PENSIUN (usia)]]&lt;&gt;"USIA SALAH"),IF(tglAcuan&lt;&gt;0,(INT(CONVERT(VLOOKUP(Table1[[#This Row],[JABATAN]],tbl_refJabatan,2,FALSE),"yr","day")-CONVERT(DATEDIF(H483,tglAcuan,"y"),"yr","day"))),(INT(CONVERT(VLOOKUP(Table1[[#This Row],[JABATAN]],tbl_refJabatan,2,FALSE),"yr","day")-CONVERT(DATEDIF(H483,NOW(),"y"),"yr","day")))),"")</f>
        <v>8766</v>
      </c>
      <c r="S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Row],[JABATAN]],tbl_refJabatan,4,FALSE),"yr","day")-CONVERT(DATEDIF(H483,tglAcuan,"y"),"yr","day"))),(NOW()+(CONVERT(VLOOKUP(Table1[[#This Row],[JABATAN]],tbl_refJabatan,4,FALSE),"yr","day")-CONVERT(DATEDIF(H483,NOW(),"y"),"yr","day")))),"Usia Salah"),"")</f>
        <v>39505.098911689813</v>
      </c>
      <c r="T483" s="167" t="str">
        <f ca="1">IF(Table1[[#This Row],[TGL. PENSIUN ( usia )]]&lt;&gt;0,TEXT(Table1[[#This Row],[TGL. PENSIUN ( usia )]],"yyyy"),"")</f>
        <v>2008</v>
      </c>
      <c r="U483" s="166">
        <f ca="1">IF(AND(Table1[[#This Row],[TGL. PENSIUN (usia)]]&lt;&gt;"",Table1[[#This Row],[TGL. PENSIUN (usia)]]&lt;&gt;"USIA SALAH"),IF(tglAcuan&lt;&gt;0,(INT(CONVERT(VLOOKUP(Table1[[#This Row],[JABATAN]],tbl_refJabatan,4,FALSE),"yr","day")-CONVERT(DATEDIF(H483,tglAcuan,"y"),"yr","day"))),(INT(CONVERT(VLOOKUP(Table1[[#This Row],[JABATAN]],tbl_refJabatan,4,FALSE),"yr","day")-CONVERT(DATEDIF(H483,NOW(),"y"),"yr","day")))),"")</f>
        <v>-5844</v>
      </c>
      <c r="V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Row],[JABATAN]],tbl_refJabatan,6,FALSE),"yr","day")-CONVERT(DATEDIF(H483,tglAcuan,"y"),"yr","day"))),(NOW()+(CONVERT(VLOOKUP(Table1[[#This Row],[JABATAN]],tbl_refJabatan,6,FALSE),"yr","day")-CONVERT(DATEDIF(H483,NOW(),"y"),"yr","day")))),"Usia Salah"),"")</f>
        <v>32200.098911689813</v>
      </c>
      <c r="W483" s="167" t="str">
        <f ca="1">IF(Table1[[#This Row],[TGL.PENSIUN (usia)]]&lt;&gt;0,TEXT(Table1[[#This Row],[TGL.PENSIUN (usia)]],"yyyy"),"")</f>
        <v>1988</v>
      </c>
      <c r="X4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Row],[JABATAN]],tbl_refJabatan,7,FALSE),"yr","day")-CONVERT(DATEDIF(M483,tglAcuan,"y"),"yr","day"))),(NOW()+(CONVERT(VLOOKUP(Table1[[#This Row],[JABATAN]],tbl_refJabatan,7,FALSE),"yr","day")-CONVERT(DATEDIF(M483,NOW(),"y"),"yr","day")))),"tgl SK salah"),"")</f>
        <v>65803.098911689813</v>
      </c>
      <c r="Y483" s="167" t="str">
        <f ca="1">IF(Table1[[#This Row],[TGL. PENSIUN (jabatan)]]&lt;&gt;0,TEXT(Table1[[#This Row],[TGL. PENSIUN (jabatan)]],"yyyy"),"")</f>
        <v>2080</v>
      </c>
      <c r="Z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Row],[JABATAN]],tbl_refJabatan,8,FALSE),"yr","day")-CONVERT(DATEDIF(H483,tglAcuan,"y"),"yr","day"))),(NOW()+(CONVERT(VLOOKUP(Table1[[#This Row],[JABATAN]],tbl_refJabatan,8,FALSE),"yr","day")-CONVERT(DATEDIF(H483,NOW(),"y"),"yr","day")))),"Usia Salah"),"")</f>
        <v>54115.098911689813</v>
      </c>
      <c r="AA483" s="167" t="str">
        <f ca="1">IF(Table1[[#This Row],[TGL.PENSIUN (usia )]]&lt;&gt;0,TEXT(Table1[[#This Row],[TGL.PENSIUN (usia )]],"yyyy"),"")</f>
        <v>2048</v>
      </c>
      <c r="AB4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Row],[JABATAN]],tbl_refJabatan,9,FALSE),"yr","day")-CONVERT(DATEDIF(M483,tglAcuan,"y"),"yr","day"))),(NOW()+(CONVERT(VLOOKUP(Table1[[#This Row],[JABATAN]],tbl_refJabatan,9,FALSE),"yr","day")-CONVERT(DATEDIF(M483,NOW(),"y"),"yr","day")))),"tgl SK salah"),"")</f>
        <v>49366.848911689813</v>
      </c>
      <c r="AC483" s="167" t="str">
        <f ca="1">IF(Table1[[#This Row],[TGL. PENSIUN (jabatan )]]&lt;&gt;0,TEXT(Table1[[#This Row],[TGL. PENSIUN (jabatan )]],"yyyy"),"")</f>
        <v>2035</v>
      </c>
      <c r="AD4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4" spans="1:30" s="53" customFormat="1" ht="21.75" customHeight="1" x14ac:dyDescent="0.25">
      <c r="A484" s="43">
        <f t="shared" si="17"/>
        <v>479</v>
      </c>
      <c r="B484" s="44" t="s">
        <v>881</v>
      </c>
      <c r="C484" s="44" t="s">
        <v>915</v>
      </c>
      <c r="D484" s="72" t="s">
        <v>63</v>
      </c>
      <c r="E484" s="59" t="s">
        <v>934</v>
      </c>
      <c r="F484" s="43" t="s">
        <v>41</v>
      </c>
      <c r="G484" s="46" t="s">
        <v>42</v>
      </c>
      <c r="H484" s="71">
        <v>28893</v>
      </c>
      <c r="I484" s="45"/>
      <c r="J484" s="48"/>
      <c r="K484" s="63" t="s">
        <v>43</v>
      </c>
      <c r="L484" s="63" t="s">
        <v>924</v>
      </c>
      <c r="M484" s="71">
        <v>43815</v>
      </c>
      <c r="N484" s="52" t="str">
        <f t="shared" ca="1" si="16"/>
        <v>45 Tahun 0 Bulan 20 hari</v>
      </c>
      <c r="O4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11 Hari </v>
      </c>
      <c r="P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Row],[JABATAN]],tbl_refJabatan,2,FALSE),"yr","day")-CONVERT(DATEDIF(H484,tglAcuan,"y"),"yr","day"))),(NOW()+(CONVERT(VLOOKUP(Table1[[#This Row],[JABATAN]],tbl_refJabatan,2,FALSE),"yr","day")-CONVERT(DATEDIF(H484,NOW(),"y"),"yr","day")))),"Usia Salah"),"")</f>
        <v>50827.848911689813</v>
      </c>
      <c r="Q484" s="167" t="str">
        <f ca="1">IF(Table1[[#This Row],[TGL. PENSIUN (usia)]]&lt;&gt;0,TEXT(Table1[[#This Row],[TGL. PENSIUN (usia)]],"yyyy"),"")</f>
        <v>2039</v>
      </c>
      <c r="R484" s="166">
        <f ca="1">IF(AND(Table1[[#This Row],[TGL. PENSIUN (usia)]]&lt;&gt;"",Table1[[#This Row],[TGL. PENSIUN (usia)]]&lt;&gt;"USIA SALAH"),IF(tglAcuan&lt;&gt;0,(INT(CONVERT(VLOOKUP(Table1[[#This Row],[JABATAN]],tbl_refJabatan,2,FALSE),"yr","day")-CONVERT(DATEDIF(H484,tglAcuan,"y"),"yr","day"))),(INT(CONVERT(VLOOKUP(Table1[[#This Row],[JABATAN]],tbl_refJabatan,2,FALSE),"yr","day")-CONVERT(DATEDIF(H484,NOW(),"y"),"yr","day")))),"")</f>
        <v>5478</v>
      </c>
      <c r="S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Row],[JABATAN]],tbl_refJabatan,4,FALSE),"yr","day")-CONVERT(DATEDIF(H484,tglAcuan,"y"),"yr","day"))),(NOW()+(CONVERT(VLOOKUP(Table1[[#This Row],[JABATAN]],tbl_refJabatan,4,FALSE),"yr","day")-CONVERT(DATEDIF(H484,NOW(),"y"),"yr","day")))),"Usia Salah"),"")</f>
        <v>36217.848911689813</v>
      </c>
      <c r="T484" s="167" t="str">
        <f ca="1">IF(Table1[[#This Row],[TGL. PENSIUN ( usia )]]&lt;&gt;0,TEXT(Table1[[#This Row],[TGL. PENSIUN ( usia )]],"yyyy"),"")</f>
        <v>1999</v>
      </c>
      <c r="U484" s="166">
        <f ca="1">IF(AND(Table1[[#This Row],[TGL. PENSIUN (usia)]]&lt;&gt;"",Table1[[#This Row],[TGL. PENSIUN (usia)]]&lt;&gt;"USIA SALAH"),IF(tglAcuan&lt;&gt;0,(INT(CONVERT(VLOOKUP(Table1[[#This Row],[JABATAN]],tbl_refJabatan,4,FALSE),"yr","day")-CONVERT(DATEDIF(H484,tglAcuan,"y"),"yr","day"))),(INT(CONVERT(VLOOKUP(Table1[[#This Row],[JABATAN]],tbl_refJabatan,4,FALSE),"yr","day")-CONVERT(DATEDIF(H484,NOW(),"y"),"yr","day")))),"")</f>
        <v>-9132</v>
      </c>
      <c r="V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Row],[JABATAN]],tbl_refJabatan,6,FALSE),"yr","day")-CONVERT(DATEDIF(H484,tglAcuan,"y"),"yr","day"))),(NOW()+(CONVERT(VLOOKUP(Table1[[#This Row],[JABATAN]],tbl_refJabatan,6,FALSE),"yr","day")-CONVERT(DATEDIF(H484,NOW(),"y"),"yr","day")))),"Usia Salah"),"")</f>
        <v>28912.848911689813</v>
      </c>
      <c r="W484" s="167" t="str">
        <f ca="1">IF(Table1[[#This Row],[TGL.PENSIUN (usia)]]&lt;&gt;0,TEXT(Table1[[#This Row],[TGL.PENSIUN (usia)]],"yyyy"),"")</f>
        <v>1979</v>
      </c>
      <c r="X4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Row],[JABATAN]],tbl_refJabatan,7,FALSE),"yr","day")-CONVERT(DATEDIF(M484,tglAcuan,"y"),"yr","day"))),(NOW()+(CONVERT(VLOOKUP(Table1[[#This Row],[JABATAN]],tbl_refJabatan,7,FALSE),"yr","day")-CONVERT(DATEDIF(M484,NOW(),"y"),"yr","day")))),"tgl SK salah"),"")</f>
        <v>65803.098911689813</v>
      </c>
      <c r="Y484" s="167" t="str">
        <f ca="1">IF(Table1[[#This Row],[TGL. PENSIUN (jabatan)]]&lt;&gt;0,TEXT(Table1[[#This Row],[TGL. PENSIUN (jabatan)]],"yyyy"),"")</f>
        <v>2080</v>
      </c>
      <c r="Z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Row],[JABATAN]],tbl_refJabatan,8,FALSE),"yr","day")-CONVERT(DATEDIF(H484,tglAcuan,"y"),"yr","day"))),(NOW()+(CONVERT(VLOOKUP(Table1[[#This Row],[JABATAN]],tbl_refJabatan,8,FALSE),"yr","day")-CONVERT(DATEDIF(H484,NOW(),"y"),"yr","day")))),"Usia Salah"),"")</f>
        <v>50827.848911689813</v>
      </c>
      <c r="AA484" s="167" t="str">
        <f ca="1">IF(Table1[[#This Row],[TGL.PENSIUN (usia )]]&lt;&gt;0,TEXT(Table1[[#This Row],[TGL.PENSIUN (usia )]],"yyyy"),"")</f>
        <v>2039</v>
      </c>
      <c r="AB4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Row],[JABATAN]],tbl_refJabatan,9,FALSE),"yr","day")-CONVERT(DATEDIF(M484,tglAcuan,"y"),"yr","day"))),(NOW()+(CONVERT(VLOOKUP(Table1[[#This Row],[JABATAN]],tbl_refJabatan,9,FALSE),"yr","day")-CONVERT(DATEDIF(M484,NOW(),"y"),"yr","day")))),"tgl SK salah"),"")</f>
        <v>49366.848911689813</v>
      </c>
      <c r="AC484" s="167" t="str">
        <f ca="1">IF(Table1[[#This Row],[TGL. PENSIUN (jabatan )]]&lt;&gt;0,TEXT(Table1[[#This Row],[TGL. PENSIUN (jabatan )]],"yyyy"),"")</f>
        <v>2035</v>
      </c>
      <c r="AD4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5" spans="1:30" s="53" customFormat="1" ht="21.75" customHeight="1" x14ac:dyDescent="0.25">
      <c r="A485" s="43">
        <f t="shared" si="17"/>
        <v>480</v>
      </c>
      <c r="B485" s="44" t="s">
        <v>881</v>
      </c>
      <c r="C485" s="44" t="s">
        <v>915</v>
      </c>
      <c r="D485" s="72" t="s">
        <v>63</v>
      </c>
      <c r="E485" s="59" t="s">
        <v>935</v>
      </c>
      <c r="F485" s="43" t="s">
        <v>50</v>
      </c>
      <c r="G485" s="46" t="s">
        <v>936</v>
      </c>
      <c r="H485" s="71">
        <v>23870</v>
      </c>
      <c r="I485" s="45"/>
      <c r="J485" s="48"/>
      <c r="K485" s="63" t="s">
        <v>43</v>
      </c>
      <c r="L485" s="63" t="s">
        <v>919</v>
      </c>
      <c r="M485" s="71">
        <v>43460</v>
      </c>
      <c r="N485" s="52" t="str">
        <f t="shared" ca="1" si="16"/>
        <v>58 Tahun 9 Bulan 19 hari</v>
      </c>
      <c r="O4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Row],[JABATAN]],tbl_refJabatan,2,FALSE),"yr","day")-CONVERT(DATEDIF(H485,tglAcuan,"y"),"yr","day"))),(NOW()+(CONVERT(VLOOKUP(Table1[[#This Row],[JABATAN]],tbl_refJabatan,2,FALSE),"yr","day")-CONVERT(DATEDIF(H485,NOW(),"y"),"yr","day")))),"Usia Salah"),"")</f>
        <v>46079.598911689813</v>
      </c>
      <c r="Q485" s="167" t="str">
        <f ca="1">IF(Table1[[#This Row],[TGL. PENSIUN (usia)]]&lt;&gt;0,TEXT(Table1[[#This Row],[TGL. PENSIUN (usia)]],"yyyy"),"")</f>
        <v>2026</v>
      </c>
      <c r="R485" s="166">
        <f ca="1">IF(AND(Table1[[#This Row],[TGL. PENSIUN (usia)]]&lt;&gt;"",Table1[[#This Row],[TGL. PENSIUN (usia)]]&lt;&gt;"USIA SALAH"),IF(tglAcuan&lt;&gt;0,(INT(CONVERT(VLOOKUP(Table1[[#This Row],[JABATAN]],tbl_refJabatan,2,FALSE),"yr","day")-CONVERT(DATEDIF(H485,tglAcuan,"y"),"yr","day"))),(INT(CONVERT(VLOOKUP(Table1[[#This Row],[JABATAN]],tbl_refJabatan,2,FALSE),"yr","day")-CONVERT(DATEDIF(H485,NOW(),"y"),"yr","day")))),"")</f>
        <v>730</v>
      </c>
      <c r="S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Row],[JABATAN]],tbl_refJabatan,4,FALSE),"yr","day")-CONVERT(DATEDIF(H485,tglAcuan,"y"),"yr","day"))),(NOW()+(CONVERT(VLOOKUP(Table1[[#This Row],[JABATAN]],tbl_refJabatan,4,FALSE),"yr","day")-CONVERT(DATEDIF(H485,NOW(),"y"),"yr","day")))),"Usia Salah"),"")</f>
        <v>31469.598911689813</v>
      </c>
      <c r="T485" s="167" t="str">
        <f ca="1">IF(Table1[[#This Row],[TGL. PENSIUN ( usia )]]&lt;&gt;0,TEXT(Table1[[#This Row],[TGL. PENSIUN ( usia )]],"yyyy"),"")</f>
        <v>1986</v>
      </c>
      <c r="U485" s="166">
        <f ca="1">IF(AND(Table1[[#This Row],[TGL. PENSIUN (usia)]]&lt;&gt;"",Table1[[#This Row],[TGL. PENSIUN (usia)]]&lt;&gt;"USIA SALAH"),IF(tglAcuan&lt;&gt;0,(INT(CONVERT(VLOOKUP(Table1[[#This Row],[JABATAN]],tbl_refJabatan,4,FALSE),"yr","day")-CONVERT(DATEDIF(H485,tglAcuan,"y"),"yr","day"))),(INT(CONVERT(VLOOKUP(Table1[[#This Row],[JABATAN]],tbl_refJabatan,4,FALSE),"yr","day")-CONVERT(DATEDIF(H485,NOW(),"y"),"yr","day")))),"")</f>
        <v>-13880</v>
      </c>
      <c r="V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Row],[JABATAN]],tbl_refJabatan,6,FALSE),"yr","day")-CONVERT(DATEDIF(H485,tglAcuan,"y"),"yr","day"))),(NOW()+(CONVERT(VLOOKUP(Table1[[#This Row],[JABATAN]],tbl_refJabatan,6,FALSE),"yr","day")-CONVERT(DATEDIF(H485,NOW(),"y"),"yr","day")))),"Usia Salah"),"")</f>
        <v>24164.598911689813</v>
      </c>
      <c r="W485" s="167" t="str">
        <f ca="1">IF(Table1[[#This Row],[TGL.PENSIUN (usia)]]&lt;&gt;0,TEXT(Table1[[#This Row],[TGL.PENSIUN (usia)]],"yyyy"),"")</f>
        <v>1966</v>
      </c>
      <c r="X4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Row],[JABATAN]],tbl_refJabatan,7,FALSE),"yr","day")-CONVERT(DATEDIF(M485,tglAcuan,"y"),"yr","day"))),(NOW()+(CONVERT(VLOOKUP(Table1[[#This Row],[JABATAN]],tbl_refJabatan,7,FALSE),"yr","day")-CONVERT(DATEDIF(M485,NOW(),"y"),"yr","day")))),"tgl SK salah"),"")</f>
        <v>65437.848911689813</v>
      </c>
      <c r="Y485" s="167" t="str">
        <f ca="1">IF(Table1[[#This Row],[TGL. PENSIUN (jabatan)]]&lt;&gt;0,TEXT(Table1[[#This Row],[TGL. PENSIUN (jabatan)]],"yyyy"),"")</f>
        <v>2079</v>
      </c>
      <c r="Z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Row],[JABATAN]],tbl_refJabatan,8,FALSE),"yr","day")-CONVERT(DATEDIF(H485,tglAcuan,"y"),"yr","day"))),(NOW()+(CONVERT(VLOOKUP(Table1[[#This Row],[JABATAN]],tbl_refJabatan,8,FALSE),"yr","day")-CONVERT(DATEDIF(H485,NOW(),"y"),"yr","day")))),"Usia Salah"),"")</f>
        <v>46079.598911689813</v>
      </c>
      <c r="AA485" s="167" t="str">
        <f ca="1">IF(Table1[[#This Row],[TGL.PENSIUN (usia )]]&lt;&gt;0,TEXT(Table1[[#This Row],[TGL.PENSIUN (usia )]],"yyyy"),"")</f>
        <v>2026</v>
      </c>
      <c r="AB4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Row],[JABATAN]],tbl_refJabatan,9,FALSE),"yr","day")-CONVERT(DATEDIF(M485,tglAcuan,"y"),"yr","day"))),(NOW()+(CONVERT(VLOOKUP(Table1[[#This Row],[JABATAN]],tbl_refJabatan,9,FALSE),"yr","day")-CONVERT(DATEDIF(M485,NOW(),"y"),"yr","day")))),"tgl SK salah"),"")</f>
        <v>49001.598911689813</v>
      </c>
      <c r="AC485" s="167" t="str">
        <f ca="1">IF(Table1[[#This Row],[TGL. PENSIUN (jabatan )]]&lt;&gt;0,TEXT(Table1[[#This Row],[TGL. PENSIUN (jabatan )]],"yyyy"),"")</f>
        <v>2034</v>
      </c>
      <c r="AD4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6" spans="1:30" s="53" customFormat="1" ht="21.75" customHeight="1" x14ac:dyDescent="0.25">
      <c r="A486" s="43">
        <f t="shared" si="17"/>
        <v>481</v>
      </c>
      <c r="B486" s="44" t="s">
        <v>881</v>
      </c>
      <c r="C486" s="44" t="s">
        <v>915</v>
      </c>
      <c r="D486" s="72" t="s">
        <v>63</v>
      </c>
      <c r="E486" s="59" t="s">
        <v>258</v>
      </c>
      <c r="F486" s="43" t="s">
        <v>41</v>
      </c>
      <c r="G486" s="46" t="s">
        <v>42</v>
      </c>
      <c r="H486" s="71">
        <v>27312</v>
      </c>
      <c r="I486" s="45"/>
      <c r="J486" s="48"/>
      <c r="K486" s="63" t="s">
        <v>43</v>
      </c>
      <c r="L486" s="63" t="s">
        <v>919</v>
      </c>
      <c r="M486" s="71">
        <v>43460</v>
      </c>
      <c r="N486" s="52" t="str">
        <f t="shared" ref="N486:N551" ca="1" si="18">IFERROR(IF(H486&lt;&gt;0,IF(tglAcuan&lt;&gt;0,DATEDIF(H486,tglAcuan,"y")&amp;" Tahun "&amp;DATEDIF(H486,tglAcuan,"ym")&amp;" Bulan "&amp;DATEDIF(H486,tglAcuan,"md")&amp;" hari",DATEDIF(H486,NOW(),"y")&amp;" Tahun "&amp;DATEDIF(H486,NOW(),"ym")&amp;" Bulan "&amp;DATEDIF(H486,NOW(),"md")&amp;" hari"),"tgl lahir salah/ null"),"tgl lahir salah")</f>
        <v>49 Tahun 4 Bulan 17 hari</v>
      </c>
      <c r="O4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Row],[JABATAN]],tbl_refJabatan,2,FALSE),"yr","day")-CONVERT(DATEDIF(H486,tglAcuan,"y"),"yr","day"))),(NOW()+(CONVERT(VLOOKUP(Table1[[#This Row],[JABATAN]],tbl_refJabatan,2,FALSE),"yr","day")-CONVERT(DATEDIF(H486,NOW(),"y"),"yr","day")))),"Usia Salah"),"")</f>
        <v>49366.848911689813</v>
      </c>
      <c r="Q486" s="167" t="str">
        <f ca="1">IF(Table1[[#This Row],[TGL. PENSIUN (usia)]]&lt;&gt;0,TEXT(Table1[[#This Row],[TGL. PENSIUN (usia)]],"yyyy"),"")</f>
        <v>2035</v>
      </c>
      <c r="R486" s="166">
        <f ca="1">IF(AND(Table1[[#This Row],[TGL. PENSIUN (usia)]]&lt;&gt;"",Table1[[#This Row],[TGL. PENSIUN (usia)]]&lt;&gt;"USIA SALAH"),IF(tglAcuan&lt;&gt;0,(INT(CONVERT(VLOOKUP(Table1[[#This Row],[JABATAN]],tbl_refJabatan,2,FALSE),"yr","day")-CONVERT(DATEDIF(H486,tglAcuan,"y"),"yr","day"))),(INT(CONVERT(VLOOKUP(Table1[[#This Row],[JABATAN]],tbl_refJabatan,2,FALSE),"yr","day")-CONVERT(DATEDIF(H486,NOW(),"y"),"yr","day")))),"")</f>
        <v>4017</v>
      </c>
      <c r="S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Row],[JABATAN]],tbl_refJabatan,4,FALSE),"yr","day")-CONVERT(DATEDIF(H486,tglAcuan,"y"),"yr","day"))),(NOW()+(CONVERT(VLOOKUP(Table1[[#This Row],[JABATAN]],tbl_refJabatan,4,FALSE),"yr","day")-CONVERT(DATEDIF(H486,NOW(),"y"),"yr","day")))),"Usia Salah"),"")</f>
        <v>34756.848911689813</v>
      </c>
      <c r="T486" s="167" t="str">
        <f ca="1">IF(Table1[[#This Row],[TGL. PENSIUN ( usia )]]&lt;&gt;0,TEXT(Table1[[#This Row],[TGL. PENSIUN ( usia )]],"yyyy"),"")</f>
        <v>1995</v>
      </c>
      <c r="U486" s="166">
        <f ca="1">IF(AND(Table1[[#This Row],[TGL. PENSIUN (usia)]]&lt;&gt;"",Table1[[#This Row],[TGL. PENSIUN (usia)]]&lt;&gt;"USIA SALAH"),IF(tglAcuan&lt;&gt;0,(INT(CONVERT(VLOOKUP(Table1[[#This Row],[JABATAN]],tbl_refJabatan,4,FALSE),"yr","day")-CONVERT(DATEDIF(H486,tglAcuan,"y"),"yr","day"))),(INT(CONVERT(VLOOKUP(Table1[[#This Row],[JABATAN]],tbl_refJabatan,4,FALSE),"yr","day")-CONVERT(DATEDIF(H486,NOW(),"y"),"yr","day")))),"")</f>
        <v>-10593</v>
      </c>
      <c r="V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Row],[JABATAN]],tbl_refJabatan,6,FALSE),"yr","day")-CONVERT(DATEDIF(H486,tglAcuan,"y"),"yr","day"))),(NOW()+(CONVERT(VLOOKUP(Table1[[#This Row],[JABATAN]],tbl_refJabatan,6,FALSE),"yr","day")-CONVERT(DATEDIF(H486,NOW(),"y"),"yr","day")))),"Usia Salah"),"")</f>
        <v>27451.848911689813</v>
      </c>
      <c r="W486" s="167" t="str">
        <f ca="1">IF(Table1[[#This Row],[TGL.PENSIUN (usia)]]&lt;&gt;0,TEXT(Table1[[#This Row],[TGL.PENSIUN (usia)]],"yyyy"),"")</f>
        <v>1975</v>
      </c>
      <c r="X4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Row],[JABATAN]],tbl_refJabatan,7,FALSE),"yr","day")-CONVERT(DATEDIF(M486,tglAcuan,"y"),"yr","day"))),(NOW()+(CONVERT(VLOOKUP(Table1[[#This Row],[JABATAN]],tbl_refJabatan,7,FALSE),"yr","day")-CONVERT(DATEDIF(M486,NOW(),"y"),"yr","day")))),"tgl SK salah"),"")</f>
        <v>65437.848911689813</v>
      </c>
      <c r="Y486" s="167" t="str">
        <f ca="1">IF(Table1[[#This Row],[TGL. PENSIUN (jabatan)]]&lt;&gt;0,TEXT(Table1[[#This Row],[TGL. PENSIUN (jabatan)]],"yyyy"),"")</f>
        <v>2079</v>
      </c>
      <c r="Z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Row],[JABATAN]],tbl_refJabatan,8,FALSE),"yr","day")-CONVERT(DATEDIF(H486,tglAcuan,"y"),"yr","day"))),(NOW()+(CONVERT(VLOOKUP(Table1[[#This Row],[JABATAN]],tbl_refJabatan,8,FALSE),"yr","day")-CONVERT(DATEDIF(H486,NOW(),"y"),"yr","day")))),"Usia Salah"),"")</f>
        <v>49366.848911689813</v>
      </c>
      <c r="AA486" s="167" t="str">
        <f ca="1">IF(Table1[[#This Row],[TGL.PENSIUN (usia )]]&lt;&gt;0,TEXT(Table1[[#This Row],[TGL.PENSIUN (usia )]],"yyyy"),"")</f>
        <v>2035</v>
      </c>
      <c r="AB4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Row],[JABATAN]],tbl_refJabatan,9,FALSE),"yr","day")-CONVERT(DATEDIF(M486,tglAcuan,"y"),"yr","day"))),(NOW()+(CONVERT(VLOOKUP(Table1[[#This Row],[JABATAN]],tbl_refJabatan,9,FALSE),"yr","day")-CONVERT(DATEDIF(M486,NOW(),"y"),"yr","day")))),"tgl SK salah"),"")</f>
        <v>49001.598911689813</v>
      </c>
      <c r="AC486" s="167" t="str">
        <f ca="1">IF(Table1[[#This Row],[TGL. PENSIUN (jabatan )]]&lt;&gt;0,TEXT(Table1[[#This Row],[TGL. PENSIUN (jabatan )]],"yyyy"),"")</f>
        <v>2034</v>
      </c>
      <c r="AD4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7" spans="1:30" s="53" customFormat="1" ht="21.75" customHeight="1" x14ac:dyDescent="0.25">
      <c r="A487" s="43">
        <f t="shared" si="17"/>
        <v>482</v>
      </c>
      <c r="B487" s="44" t="s">
        <v>881</v>
      </c>
      <c r="C487" s="44" t="s">
        <v>915</v>
      </c>
      <c r="D487" s="72" t="s">
        <v>63</v>
      </c>
      <c r="E487" s="59" t="s">
        <v>937</v>
      </c>
      <c r="F487" s="43" t="s">
        <v>41</v>
      </c>
      <c r="G487" s="46" t="s">
        <v>42</v>
      </c>
      <c r="H487" s="67">
        <v>25980</v>
      </c>
      <c r="I487" s="45"/>
      <c r="J487" s="48"/>
      <c r="K487" s="63" t="s">
        <v>43</v>
      </c>
      <c r="L487" s="63" t="s">
        <v>919</v>
      </c>
      <c r="M487" s="71">
        <v>43460</v>
      </c>
      <c r="N487" s="52" t="str">
        <f t="shared" ca="1" si="18"/>
        <v>53 Tahun 0 Bulan 11 hari</v>
      </c>
      <c r="O4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Row],[JABATAN]],tbl_refJabatan,2,FALSE),"yr","day")-CONVERT(DATEDIF(H487,tglAcuan,"y"),"yr","day"))),(NOW()+(CONVERT(VLOOKUP(Table1[[#This Row],[JABATAN]],tbl_refJabatan,2,FALSE),"yr","day")-CONVERT(DATEDIF(H487,NOW(),"y"),"yr","day")))),"Usia Salah"),"")</f>
        <v>47905.848911689813</v>
      </c>
      <c r="Q487" s="167" t="str">
        <f ca="1">IF(Table1[[#This Row],[TGL. PENSIUN (usia)]]&lt;&gt;0,TEXT(Table1[[#This Row],[TGL. PENSIUN (usia)]],"yyyy"),"")</f>
        <v>2031</v>
      </c>
      <c r="R487" s="166">
        <f ca="1">IF(AND(Table1[[#This Row],[TGL. PENSIUN (usia)]]&lt;&gt;"",Table1[[#This Row],[TGL. PENSIUN (usia)]]&lt;&gt;"USIA SALAH"),IF(tglAcuan&lt;&gt;0,(INT(CONVERT(VLOOKUP(Table1[[#This Row],[JABATAN]],tbl_refJabatan,2,FALSE),"yr","day")-CONVERT(DATEDIF(H487,tglAcuan,"y"),"yr","day"))),(INT(CONVERT(VLOOKUP(Table1[[#This Row],[JABATAN]],tbl_refJabatan,2,FALSE),"yr","day")-CONVERT(DATEDIF(H487,NOW(),"y"),"yr","day")))),"")</f>
        <v>2556</v>
      </c>
      <c r="S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Row],[JABATAN]],tbl_refJabatan,4,FALSE),"yr","day")-CONVERT(DATEDIF(H487,tglAcuan,"y"),"yr","day"))),(NOW()+(CONVERT(VLOOKUP(Table1[[#This Row],[JABATAN]],tbl_refJabatan,4,FALSE),"yr","day")-CONVERT(DATEDIF(H487,NOW(),"y"),"yr","day")))),"Usia Salah"),"")</f>
        <v>33295.848911689813</v>
      </c>
      <c r="T487" s="167" t="str">
        <f ca="1">IF(Table1[[#This Row],[TGL. PENSIUN ( usia )]]&lt;&gt;0,TEXT(Table1[[#This Row],[TGL. PENSIUN ( usia )]],"yyyy"),"")</f>
        <v>1991</v>
      </c>
      <c r="U487" s="166">
        <f ca="1">IF(AND(Table1[[#This Row],[TGL. PENSIUN (usia)]]&lt;&gt;"",Table1[[#This Row],[TGL. PENSIUN (usia)]]&lt;&gt;"USIA SALAH"),IF(tglAcuan&lt;&gt;0,(INT(CONVERT(VLOOKUP(Table1[[#This Row],[JABATAN]],tbl_refJabatan,4,FALSE),"yr","day")-CONVERT(DATEDIF(H487,tglAcuan,"y"),"yr","day"))),(INT(CONVERT(VLOOKUP(Table1[[#This Row],[JABATAN]],tbl_refJabatan,4,FALSE),"yr","day")-CONVERT(DATEDIF(H487,NOW(),"y"),"yr","day")))),"")</f>
        <v>-12054</v>
      </c>
      <c r="V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Row],[JABATAN]],tbl_refJabatan,6,FALSE),"yr","day")-CONVERT(DATEDIF(H487,tglAcuan,"y"),"yr","day"))),(NOW()+(CONVERT(VLOOKUP(Table1[[#This Row],[JABATAN]],tbl_refJabatan,6,FALSE),"yr","day")-CONVERT(DATEDIF(H487,NOW(),"y"),"yr","day")))),"Usia Salah"),"")</f>
        <v>25990.848911689813</v>
      </c>
      <c r="W487" s="167" t="str">
        <f ca="1">IF(Table1[[#This Row],[TGL.PENSIUN (usia)]]&lt;&gt;0,TEXT(Table1[[#This Row],[TGL.PENSIUN (usia)]],"yyyy"),"")</f>
        <v>1971</v>
      </c>
      <c r="X4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Row],[JABATAN]],tbl_refJabatan,7,FALSE),"yr","day")-CONVERT(DATEDIF(M487,tglAcuan,"y"),"yr","day"))),(NOW()+(CONVERT(VLOOKUP(Table1[[#This Row],[JABATAN]],tbl_refJabatan,7,FALSE),"yr","day")-CONVERT(DATEDIF(M487,NOW(),"y"),"yr","day")))),"tgl SK salah"),"")</f>
        <v>65437.848911689813</v>
      </c>
      <c r="Y487" s="167" t="str">
        <f ca="1">IF(Table1[[#This Row],[TGL. PENSIUN (jabatan)]]&lt;&gt;0,TEXT(Table1[[#This Row],[TGL. PENSIUN (jabatan)]],"yyyy"),"")</f>
        <v>2079</v>
      </c>
      <c r="Z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Row],[JABATAN]],tbl_refJabatan,8,FALSE),"yr","day")-CONVERT(DATEDIF(H487,tglAcuan,"y"),"yr","day"))),(NOW()+(CONVERT(VLOOKUP(Table1[[#This Row],[JABATAN]],tbl_refJabatan,8,FALSE),"yr","day")-CONVERT(DATEDIF(H487,NOW(),"y"),"yr","day")))),"Usia Salah"),"")</f>
        <v>47905.848911689813</v>
      </c>
      <c r="AA487" s="167" t="str">
        <f ca="1">IF(Table1[[#This Row],[TGL.PENSIUN (usia )]]&lt;&gt;0,TEXT(Table1[[#This Row],[TGL.PENSIUN (usia )]],"yyyy"),"")</f>
        <v>2031</v>
      </c>
      <c r="AB4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Row],[JABATAN]],tbl_refJabatan,9,FALSE),"yr","day")-CONVERT(DATEDIF(M487,tglAcuan,"y"),"yr","day"))),(NOW()+(CONVERT(VLOOKUP(Table1[[#This Row],[JABATAN]],tbl_refJabatan,9,FALSE),"yr","day")-CONVERT(DATEDIF(M487,NOW(),"y"),"yr","day")))),"tgl SK salah"),"")</f>
        <v>49001.598911689813</v>
      </c>
      <c r="AC487" s="167" t="str">
        <f ca="1">IF(Table1[[#This Row],[TGL. PENSIUN (jabatan )]]&lt;&gt;0,TEXT(Table1[[#This Row],[TGL. PENSIUN (jabatan )]],"yyyy"),"")</f>
        <v>2034</v>
      </c>
      <c r="AD4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8" spans="1:30" s="53" customFormat="1" ht="21.75" customHeight="1" x14ac:dyDescent="0.25">
      <c r="A488" s="43">
        <f t="shared" si="17"/>
        <v>483</v>
      </c>
      <c r="B488" s="44" t="s">
        <v>881</v>
      </c>
      <c r="C488" s="44" t="s">
        <v>915</v>
      </c>
      <c r="D488" s="72" t="s">
        <v>63</v>
      </c>
      <c r="E488" s="59" t="s">
        <v>938</v>
      </c>
      <c r="F488" s="43" t="s">
        <v>50</v>
      </c>
      <c r="G488" s="46" t="s">
        <v>42</v>
      </c>
      <c r="H488" s="67">
        <v>30276</v>
      </c>
      <c r="I488" s="45"/>
      <c r="J488" s="48"/>
      <c r="K488" s="63" t="s">
        <v>43</v>
      </c>
      <c r="L488" s="63" t="s">
        <v>919</v>
      </c>
      <c r="M488" s="71">
        <v>43460</v>
      </c>
      <c r="N488" s="52" t="str">
        <f t="shared" ca="1" si="18"/>
        <v>41 Tahun 3 Bulan 6 hari</v>
      </c>
      <c r="O4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 Hari </v>
      </c>
      <c r="P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Row],[JABATAN]],tbl_refJabatan,2,FALSE),"yr","day")-CONVERT(DATEDIF(H488,tglAcuan,"y"),"yr","day"))),(NOW()+(CONVERT(VLOOKUP(Table1[[#This Row],[JABATAN]],tbl_refJabatan,2,FALSE),"yr","day")-CONVERT(DATEDIF(H488,NOW(),"y"),"yr","day")))),"Usia Salah"),"")</f>
        <v>52288.848911689813</v>
      </c>
      <c r="Q488" s="167" t="str">
        <f ca="1">IF(Table1[[#This Row],[TGL. PENSIUN (usia)]]&lt;&gt;0,TEXT(Table1[[#This Row],[TGL. PENSIUN (usia)]],"yyyy"),"")</f>
        <v>2043</v>
      </c>
      <c r="R488" s="166">
        <f ca="1">IF(AND(Table1[[#This Row],[TGL. PENSIUN (usia)]]&lt;&gt;"",Table1[[#This Row],[TGL. PENSIUN (usia)]]&lt;&gt;"USIA SALAH"),IF(tglAcuan&lt;&gt;0,(INT(CONVERT(VLOOKUP(Table1[[#This Row],[JABATAN]],tbl_refJabatan,2,FALSE),"yr","day")-CONVERT(DATEDIF(H488,tglAcuan,"y"),"yr","day"))),(INT(CONVERT(VLOOKUP(Table1[[#This Row],[JABATAN]],tbl_refJabatan,2,FALSE),"yr","day")-CONVERT(DATEDIF(H488,NOW(),"y"),"yr","day")))),"")</f>
        <v>6939</v>
      </c>
      <c r="S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Row],[JABATAN]],tbl_refJabatan,4,FALSE),"yr","day")-CONVERT(DATEDIF(H488,tglAcuan,"y"),"yr","day"))),(NOW()+(CONVERT(VLOOKUP(Table1[[#This Row],[JABATAN]],tbl_refJabatan,4,FALSE),"yr","day")-CONVERT(DATEDIF(H488,NOW(),"y"),"yr","day")))),"Usia Salah"),"")</f>
        <v>37678.848911689813</v>
      </c>
      <c r="T488" s="167" t="str">
        <f ca="1">IF(Table1[[#This Row],[TGL. PENSIUN ( usia )]]&lt;&gt;0,TEXT(Table1[[#This Row],[TGL. PENSIUN ( usia )]],"yyyy"),"")</f>
        <v>2003</v>
      </c>
      <c r="U488" s="166">
        <f ca="1">IF(AND(Table1[[#This Row],[TGL. PENSIUN (usia)]]&lt;&gt;"",Table1[[#This Row],[TGL. PENSIUN (usia)]]&lt;&gt;"USIA SALAH"),IF(tglAcuan&lt;&gt;0,(INT(CONVERT(VLOOKUP(Table1[[#This Row],[JABATAN]],tbl_refJabatan,4,FALSE),"yr","day")-CONVERT(DATEDIF(H488,tglAcuan,"y"),"yr","day"))),(INT(CONVERT(VLOOKUP(Table1[[#This Row],[JABATAN]],tbl_refJabatan,4,FALSE),"yr","day")-CONVERT(DATEDIF(H488,NOW(),"y"),"yr","day")))),"")</f>
        <v>-7671</v>
      </c>
      <c r="V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Row],[JABATAN]],tbl_refJabatan,6,FALSE),"yr","day")-CONVERT(DATEDIF(H488,tglAcuan,"y"),"yr","day"))),(NOW()+(CONVERT(VLOOKUP(Table1[[#This Row],[JABATAN]],tbl_refJabatan,6,FALSE),"yr","day")-CONVERT(DATEDIF(H488,NOW(),"y"),"yr","day")))),"Usia Salah"),"")</f>
        <v>30373.848911689813</v>
      </c>
      <c r="W488" s="167" t="str">
        <f ca="1">IF(Table1[[#This Row],[TGL.PENSIUN (usia)]]&lt;&gt;0,TEXT(Table1[[#This Row],[TGL.PENSIUN (usia)]],"yyyy"),"")</f>
        <v>1983</v>
      </c>
      <c r="X4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Row],[JABATAN]],tbl_refJabatan,7,FALSE),"yr","day")-CONVERT(DATEDIF(M488,tglAcuan,"y"),"yr","day"))),(NOW()+(CONVERT(VLOOKUP(Table1[[#This Row],[JABATAN]],tbl_refJabatan,7,FALSE),"yr","day")-CONVERT(DATEDIF(M488,NOW(),"y"),"yr","day")))),"tgl SK salah"),"")</f>
        <v>65437.848911689813</v>
      </c>
      <c r="Y488" s="167" t="str">
        <f ca="1">IF(Table1[[#This Row],[TGL. PENSIUN (jabatan)]]&lt;&gt;0,TEXT(Table1[[#This Row],[TGL. PENSIUN (jabatan)]],"yyyy"),"")</f>
        <v>2079</v>
      </c>
      <c r="Z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Row],[JABATAN]],tbl_refJabatan,8,FALSE),"yr","day")-CONVERT(DATEDIF(H488,tglAcuan,"y"),"yr","day"))),(NOW()+(CONVERT(VLOOKUP(Table1[[#This Row],[JABATAN]],tbl_refJabatan,8,FALSE),"yr","day")-CONVERT(DATEDIF(H488,NOW(),"y"),"yr","day")))),"Usia Salah"),"")</f>
        <v>52288.848911689813</v>
      </c>
      <c r="AA488" s="167" t="str">
        <f ca="1">IF(Table1[[#This Row],[TGL.PENSIUN (usia )]]&lt;&gt;0,TEXT(Table1[[#This Row],[TGL.PENSIUN (usia )]],"yyyy"),"")</f>
        <v>2043</v>
      </c>
      <c r="AB4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Row],[JABATAN]],tbl_refJabatan,9,FALSE),"yr","day")-CONVERT(DATEDIF(M488,tglAcuan,"y"),"yr","day"))),(NOW()+(CONVERT(VLOOKUP(Table1[[#This Row],[JABATAN]],tbl_refJabatan,9,FALSE),"yr","day")-CONVERT(DATEDIF(M488,NOW(),"y"),"yr","day")))),"tgl SK salah"),"")</f>
        <v>49001.598911689813</v>
      </c>
      <c r="AC488" s="167" t="str">
        <f ca="1">IF(Table1[[#This Row],[TGL. PENSIUN (jabatan )]]&lt;&gt;0,TEXT(Table1[[#This Row],[TGL. PENSIUN (jabatan )]],"yyyy"),"")</f>
        <v>2034</v>
      </c>
      <c r="AD4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89" spans="1:30" s="62" customFormat="1" ht="21.75" customHeight="1" x14ac:dyDescent="0.25">
      <c r="A489" s="43">
        <f t="shared" si="17"/>
        <v>484</v>
      </c>
      <c r="B489" s="44" t="s">
        <v>881</v>
      </c>
      <c r="C489" s="44" t="s">
        <v>881</v>
      </c>
      <c r="D489" s="45" t="s">
        <v>39</v>
      </c>
      <c r="E489" s="59" t="s">
        <v>939</v>
      </c>
      <c r="F489" s="43" t="s">
        <v>41</v>
      </c>
      <c r="G489" s="46" t="s">
        <v>42</v>
      </c>
      <c r="H489" s="71">
        <v>24964</v>
      </c>
      <c r="I489" s="45"/>
      <c r="J489" s="48"/>
      <c r="K489" s="63" t="s">
        <v>43</v>
      </c>
      <c r="L489" s="90" t="s">
        <v>940</v>
      </c>
      <c r="M489" s="94">
        <v>43444</v>
      </c>
      <c r="N489" s="52" t="str">
        <f t="shared" ca="1" si="18"/>
        <v>55 Tahun 9 Bulan 21 hari</v>
      </c>
      <c r="O4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Row],[JABATAN]],tbl_refJabatan,2,FALSE),"yr","day")-CONVERT(DATEDIF(H489,tglAcuan,"y"),"yr","day"))),(NOW()+(CONVERT(VLOOKUP(Table1[[#This Row],[JABATAN]],tbl_refJabatan,2,FALSE),"yr","day")-CONVERT(DATEDIF(H489,NOW(),"y"),"yr","day")))),"Usia Salah"),"")</f>
        <v>25260.348911689813</v>
      </c>
      <c r="Q489" s="167" t="str">
        <f ca="1">IF(Table1[[#This Row],[TGL. PENSIUN (usia)]]&lt;&gt;0,TEXT(Table1[[#This Row],[TGL. PENSIUN (usia)]],"yyyy"),"")</f>
        <v>1969</v>
      </c>
      <c r="R489" s="166">
        <f ca="1">IF(AND(Table1[[#This Row],[TGL. PENSIUN (usia)]]&lt;&gt;"",Table1[[#This Row],[TGL. PENSIUN (usia)]]&lt;&gt;"USIA SALAH"),IF(tglAcuan&lt;&gt;0,(INT(CONVERT(VLOOKUP(Table1[[#This Row],[JABATAN]],tbl_refJabatan,2,FALSE),"yr","day")-CONVERT(DATEDIF(H489,tglAcuan,"y"),"yr","day"))),(INT(CONVERT(VLOOKUP(Table1[[#This Row],[JABATAN]],tbl_refJabatan,2,FALSE),"yr","day")-CONVERT(DATEDIF(H489,NOW(),"y"),"yr","day")))),"")</f>
        <v>-20089</v>
      </c>
      <c r="S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Row],[JABATAN]],tbl_refJabatan,4,FALSE),"yr","day")-CONVERT(DATEDIF(H489,tglAcuan,"y"),"yr","day"))),(NOW()+(CONVERT(VLOOKUP(Table1[[#This Row],[JABATAN]],tbl_refJabatan,4,FALSE),"yr","day")-CONVERT(DATEDIF(H489,NOW(),"y"),"yr","day")))),"Usia Salah"),"")</f>
        <v>25260.348911689813</v>
      </c>
      <c r="T489" s="167" t="str">
        <f ca="1">IF(Table1[[#This Row],[TGL. PENSIUN ( usia )]]&lt;&gt;0,TEXT(Table1[[#This Row],[TGL. PENSIUN ( usia )]],"yyyy"),"")</f>
        <v>1969</v>
      </c>
      <c r="U489" s="166">
        <f ca="1">IF(AND(Table1[[#This Row],[TGL. PENSIUN (usia)]]&lt;&gt;"",Table1[[#This Row],[TGL. PENSIUN (usia)]]&lt;&gt;"USIA SALAH"),IF(tglAcuan&lt;&gt;0,(INT(CONVERT(VLOOKUP(Table1[[#This Row],[JABATAN]],tbl_refJabatan,4,FALSE),"yr","day")-CONVERT(DATEDIF(H489,tglAcuan,"y"),"yr","day"))),(INT(CONVERT(VLOOKUP(Table1[[#This Row],[JABATAN]],tbl_refJabatan,4,FALSE),"yr","day")-CONVERT(DATEDIF(H489,NOW(),"y"),"yr","day")))),"")</f>
        <v>-20089</v>
      </c>
      <c r="V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Row],[JABATAN]],tbl_refJabatan,6,FALSE),"yr","day")-CONVERT(DATEDIF(H489,tglAcuan,"y"),"yr","day"))),(NOW()+(CONVERT(VLOOKUP(Table1[[#This Row],[JABATAN]],tbl_refJabatan,6,FALSE),"yr","day")-CONVERT(DATEDIF(H489,NOW(),"y"),"yr","day")))),"Usia Salah"),"")</f>
        <v>25260.348911689813</v>
      </c>
      <c r="W489" s="167" t="str">
        <f ca="1">IF(Table1[[#This Row],[TGL.PENSIUN (usia)]]&lt;&gt;0,TEXT(Table1[[#This Row],[TGL.PENSIUN (usia)]],"yyyy"),"")</f>
        <v>1969</v>
      </c>
      <c r="X4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Row],[JABATAN]],tbl_refJabatan,7,FALSE),"yr","day")-CONVERT(DATEDIF(M489,tglAcuan,"y"),"yr","day"))),(NOW()+(CONVERT(VLOOKUP(Table1[[#This Row],[JABATAN]],tbl_refJabatan,7,FALSE),"yr","day")-CONVERT(DATEDIF(M489,NOW(),"y"),"yr","day")))),"tgl SK salah"),"")</f>
        <v>43522.848911689813</v>
      </c>
      <c r="Y489" s="167" t="str">
        <f ca="1">IF(Table1[[#This Row],[TGL. PENSIUN (jabatan)]]&lt;&gt;0,TEXT(Table1[[#This Row],[TGL. PENSIUN (jabatan)]],"yyyy"),"")</f>
        <v>2019</v>
      </c>
      <c r="Z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Row],[JABATAN]],tbl_refJabatan,8,FALSE),"yr","day")-CONVERT(DATEDIF(H489,tglAcuan,"y"),"yr","day"))),(NOW()+(CONVERT(VLOOKUP(Table1[[#This Row],[JABATAN]],tbl_refJabatan,8,FALSE),"yr","day")-CONVERT(DATEDIF(H489,NOW(),"y"),"yr","day")))),"Usia Salah"),"")</f>
        <v>25260.348911689813</v>
      </c>
      <c r="AA489" s="167" t="str">
        <f ca="1">IF(Table1[[#This Row],[TGL.PENSIUN (usia )]]&lt;&gt;0,TEXT(Table1[[#This Row],[TGL.PENSIUN (usia )]],"yyyy"),"")</f>
        <v>1969</v>
      </c>
      <c r="AB4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Row],[JABATAN]],tbl_refJabatan,9,FALSE),"yr","day")-CONVERT(DATEDIF(M489,tglAcuan,"y"),"yr","day"))),(NOW()+(CONVERT(VLOOKUP(Table1[[#This Row],[JABATAN]],tbl_refJabatan,9,FALSE),"yr","day")-CONVERT(DATEDIF(M489,NOW(),"y"),"yr","day")))),"tgl SK salah"),"")</f>
        <v>43522.848911689813</v>
      </c>
      <c r="AC489" s="167" t="str">
        <f ca="1">IF(Table1[[#This Row],[TGL. PENSIUN (jabatan )]]&lt;&gt;0,TEXT(Table1[[#This Row],[TGL. PENSIUN (jabatan )]],"yyyy"),"")</f>
        <v>2019</v>
      </c>
      <c r="AD4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0" spans="1:30" s="53" customFormat="1" ht="21.75" customHeight="1" x14ac:dyDescent="0.25">
      <c r="A490" s="43">
        <f t="shared" si="17"/>
        <v>485</v>
      </c>
      <c r="B490" s="44" t="s">
        <v>881</v>
      </c>
      <c r="C490" s="44" t="s">
        <v>881</v>
      </c>
      <c r="D490" s="72" t="s">
        <v>45</v>
      </c>
      <c r="E490" s="59" t="s">
        <v>941</v>
      </c>
      <c r="F490" s="43" t="s">
        <v>50</v>
      </c>
      <c r="G490" s="46" t="s">
        <v>42</v>
      </c>
      <c r="H490" s="94">
        <v>28725</v>
      </c>
      <c r="I490" s="45"/>
      <c r="J490" s="48"/>
      <c r="K490" s="43" t="s">
        <v>56</v>
      </c>
      <c r="L490" s="90" t="s">
        <v>942</v>
      </c>
      <c r="M490" s="94">
        <v>43535</v>
      </c>
      <c r="N490" s="52" t="str">
        <f t="shared" ca="1" si="18"/>
        <v>45 Tahun 6 Bulan 4 hari</v>
      </c>
      <c r="O4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Row],[JABATAN]],tbl_refJabatan,2,FALSE),"yr","day")-CONVERT(DATEDIF(H490,tglAcuan,"y"),"yr","day"))),(NOW()+(CONVERT(VLOOKUP(Table1[[#This Row],[JABATAN]],tbl_refJabatan,2,FALSE),"yr","day")-CONVERT(DATEDIF(H490,NOW(),"y"),"yr","day")))),"Usia Salah"),"")</f>
        <v>28912.848911689813</v>
      </c>
      <c r="Q490" s="167" t="str">
        <f ca="1">IF(Table1[[#This Row],[TGL. PENSIUN (usia)]]&lt;&gt;0,TEXT(Table1[[#This Row],[TGL. PENSIUN (usia)]],"yyyy"),"")</f>
        <v>1979</v>
      </c>
      <c r="R490" s="166">
        <f ca="1">IF(AND(Table1[[#This Row],[TGL. PENSIUN (usia)]]&lt;&gt;"",Table1[[#This Row],[TGL. PENSIUN (usia)]]&lt;&gt;"USIA SALAH"),IF(tglAcuan&lt;&gt;0,(INT(CONVERT(VLOOKUP(Table1[[#This Row],[JABATAN]],tbl_refJabatan,2,FALSE),"yr","day")-CONVERT(DATEDIF(H490,tglAcuan,"y"),"yr","day"))),(INT(CONVERT(VLOOKUP(Table1[[#This Row],[JABATAN]],tbl_refJabatan,2,FALSE),"yr","day")-CONVERT(DATEDIF(H490,NOW(),"y"),"yr","day")))),"")</f>
        <v>-16437</v>
      </c>
      <c r="S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Row],[JABATAN]],tbl_refJabatan,4,FALSE),"yr","day")-CONVERT(DATEDIF(H490,tglAcuan,"y"),"yr","day"))),(NOW()+(CONVERT(VLOOKUP(Table1[[#This Row],[JABATAN]],tbl_refJabatan,4,FALSE),"yr","day")-CONVERT(DATEDIF(H490,NOW(),"y"),"yr","day")))),"Usia Salah"),"")</f>
        <v>28912.848911689813</v>
      </c>
      <c r="T490" s="167" t="str">
        <f ca="1">IF(Table1[[#This Row],[TGL. PENSIUN ( usia )]]&lt;&gt;0,TEXT(Table1[[#This Row],[TGL. PENSIUN ( usia )]],"yyyy"),"")</f>
        <v>1979</v>
      </c>
      <c r="U490" s="166">
        <f ca="1">IF(AND(Table1[[#This Row],[TGL. PENSIUN (usia)]]&lt;&gt;"",Table1[[#This Row],[TGL. PENSIUN (usia)]]&lt;&gt;"USIA SALAH"),IF(tglAcuan&lt;&gt;0,(INT(CONVERT(VLOOKUP(Table1[[#This Row],[JABATAN]],tbl_refJabatan,4,FALSE),"yr","day")-CONVERT(DATEDIF(H490,tglAcuan,"y"),"yr","day"))),(INT(CONVERT(VLOOKUP(Table1[[#This Row],[JABATAN]],tbl_refJabatan,4,FALSE),"yr","day")-CONVERT(DATEDIF(H490,NOW(),"y"),"yr","day")))),"")</f>
        <v>-16437</v>
      </c>
      <c r="V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Row],[JABATAN]],tbl_refJabatan,6,FALSE),"yr","day")-CONVERT(DATEDIF(H490,tglAcuan,"y"),"yr","day"))),(NOW()+(CONVERT(VLOOKUP(Table1[[#This Row],[JABATAN]],tbl_refJabatan,6,FALSE),"yr","day")-CONVERT(DATEDIF(H490,NOW(),"y"),"yr","day")))),"Usia Salah"),"")</f>
        <v>28912.848911689813</v>
      </c>
      <c r="W490" s="167" t="str">
        <f ca="1">IF(Table1[[#This Row],[TGL.PENSIUN (usia)]]&lt;&gt;0,TEXT(Table1[[#This Row],[TGL.PENSIUN (usia)]],"yyyy"),"")</f>
        <v>1979</v>
      </c>
      <c r="X4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Row],[JABATAN]],tbl_refJabatan,7,FALSE),"yr","day")-CONVERT(DATEDIF(M490,tglAcuan,"y"),"yr","day"))),(NOW()+(CONVERT(VLOOKUP(Table1[[#This Row],[JABATAN]],tbl_refJabatan,7,FALSE),"yr","day")-CONVERT(DATEDIF(M490,NOW(),"y"),"yr","day")))),"tgl SK salah"),"")</f>
        <v>43888.098911689813</v>
      </c>
      <c r="Y490" s="167" t="str">
        <f ca="1">IF(Table1[[#This Row],[TGL. PENSIUN (jabatan)]]&lt;&gt;0,TEXT(Table1[[#This Row],[TGL. PENSIUN (jabatan)]],"yyyy"),"")</f>
        <v>2020</v>
      </c>
      <c r="Z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Row],[JABATAN]],tbl_refJabatan,8,FALSE),"yr","day")-CONVERT(DATEDIF(H490,tglAcuan,"y"),"yr","day"))),(NOW()+(CONVERT(VLOOKUP(Table1[[#This Row],[JABATAN]],tbl_refJabatan,8,FALSE),"yr","day")-CONVERT(DATEDIF(H490,NOW(),"y"),"yr","day")))),"Usia Salah"),"")</f>
        <v>28912.848911689813</v>
      </c>
      <c r="AA490" s="167" t="str">
        <f ca="1">IF(Table1[[#This Row],[TGL.PENSIUN (usia )]]&lt;&gt;0,TEXT(Table1[[#This Row],[TGL.PENSIUN (usia )]],"yyyy"),"")</f>
        <v>1979</v>
      </c>
      <c r="AB4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Row],[JABATAN]],tbl_refJabatan,9,FALSE),"yr","day")-CONVERT(DATEDIF(M490,tglAcuan,"y"),"yr","day"))),(NOW()+(CONVERT(VLOOKUP(Table1[[#This Row],[JABATAN]],tbl_refJabatan,9,FALSE),"yr","day")-CONVERT(DATEDIF(M490,NOW(),"y"),"yr","day")))),"tgl SK salah"),"")</f>
        <v>43888.098911689813</v>
      </c>
      <c r="AC490" s="167" t="str">
        <f ca="1">IF(Table1[[#This Row],[TGL. PENSIUN (jabatan )]]&lt;&gt;0,TEXT(Table1[[#This Row],[TGL. PENSIUN (jabatan )]],"yyyy"),"")</f>
        <v>2020</v>
      </c>
      <c r="AD4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1" spans="1:30" s="53" customFormat="1" ht="21.75" customHeight="1" x14ac:dyDescent="0.25">
      <c r="A491" s="43">
        <f t="shared" si="17"/>
        <v>486</v>
      </c>
      <c r="B491" s="44" t="s">
        <v>881</v>
      </c>
      <c r="C491" s="44" t="s">
        <v>881</v>
      </c>
      <c r="D491" s="72" t="s">
        <v>48</v>
      </c>
      <c r="E491" s="59" t="s">
        <v>943</v>
      </c>
      <c r="F491" s="43" t="s">
        <v>41</v>
      </c>
      <c r="G491" s="46" t="s">
        <v>42</v>
      </c>
      <c r="H491" s="94">
        <v>33557</v>
      </c>
      <c r="I491" s="45"/>
      <c r="J491" s="48"/>
      <c r="K491" s="43" t="s">
        <v>56</v>
      </c>
      <c r="L491" s="90" t="s">
        <v>944</v>
      </c>
      <c r="M491" s="94">
        <v>43535</v>
      </c>
      <c r="N491" s="52" t="str">
        <f t="shared" ca="1" si="18"/>
        <v>32 Tahun 3 Bulan 12 hari</v>
      </c>
      <c r="O4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Row],[JABATAN]],tbl_refJabatan,2,FALSE),"yr","day")-CONVERT(DATEDIF(H491,tglAcuan,"y"),"yr","day"))),(NOW()+(CONVERT(VLOOKUP(Table1[[#This Row],[JABATAN]],tbl_refJabatan,2,FALSE),"yr","day")-CONVERT(DATEDIF(H491,NOW(),"y"),"yr","day")))),"Usia Salah"),"")</f>
        <v>55576.098911689813</v>
      </c>
      <c r="Q491" s="167" t="str">
        <f ca="1">IF(Table1[[#This Row],[TGL. PENSIUN (usia)]]&lt;&gt;0,TEXT(Table1[[#This Row],[TGL. PENSIUN (usia)]],"yyyy"),"")</f>
        <v>2052</v>
      </c>
      <c r="R491" s="166">
        <f ca="1">IF(AND(Table1[[#This Row],[TGL. PENSIUN (usia)]]&lt;&gt;"",Table1[[#This Row],[TGL. PENSIUN (usia)]]&lt;&gt;"USIA SALAH"),IF(tglAcuan&lt;&gt;0,(INT(CONVERT(VLOOKUP(Table1[[#This Row],[JABATAN]],tbl_refJabatan,2,FALSE),"yr","day")-CONVERT(DATEDIF(H491,tglAcuan,"y"),"yr","day"))),(INT(CONVERT(VLOOKUP(Table1[[#This Row],[JABATAN]],tbl_refJabatan,2,FALSE),"yr","day")-CONVERT(DATEDIF(H491,NOW(),"y"),"yr","day")))),"")</f>
        <v>10227</v>
      </c>
      <c r="S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Row],[JABATAN]],tbl_refJabatan,4,FALSE),"yr","day")-CONVERT(DATEDIF(H491,tglAcuan,"y"),"yr","day"))),(NOW()+(CONVERT(VLOOKUP(Table1[[#This Row],[JABATAN]],tbl_refJabatan,4,FALSE),"yr","day")-CONVERT(DATEDIF(H491,NOW(),"y"),"yr","day")))),"Usia Salah"),"")</f>
        <v>55576.098911689813</v>
      </c>
      <c r="T491" s="167" t="str">
        <f ca="1">IF(Table1[[#This Row],[TGL. PENSIUN ( usia )]]&lt;&gt;0,TEXT(Table1[[#This Row],[TGL. PENSIUN ( usia )]],"yyyy"),"")</f>
        <v>2052</v>
      </c>
      <c r="U491" s="166">
        <f ca="1">IF(AND(Table1[[#This Row],[TGL. PENSIUN (usia)]]&lt;&gt;"",Table1[[#This Row],[TGL. PENSIUN (usia)]]&lt;&gt;"USIA SALAH"),IF(tglAcuan&lt;&gt;0,(INT(CONVERT(VLOOKUP(Table1[[#This Row],[JABATAN]],tbl_refJabatan,4,FALSE),"yr","day")-CONVERT(DATEDIF(H491,tglAcuan,"y"),"yr","day"))),(INT(CONVERT(VLOOKUP(Table1[[#This Row],[JABATAN]],tbl_refJabatan,4,FALSE),"yr","day")-CONVERT(DATEDIF(H491,NOW(),"y"),"yr","day")))),"")</f>
        <v>10227</v>
      </c>
      <c r="V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Row],[JABATAN]],tbl_refJabatan,6,FALSE),"yr","day")-CONVERT(DATEDIF(H491,tglAcuan,"y"),"yr","day"))),(NOW()+(CONVERT(VLOOKUP(Table1[[#This Row],[JABATAN]],tbl_refJabatan,6,FALSE),"yr","day")-CONVERT(DATEDIF(H491,NOW(),"y"),"yr","day")))),"Usia Salah"),"")</f>
        <v>54115.098911689813</v>
      </c>
      <c r="W491" s="167" t="str">
        <f ca="1">IF(Table1[[#This Row],[TGL.PENSIUN (usia)]]&lt;&gt;0,TEXT(Table1[[#This Row],[TGL.PENSIUN (usia)]],"yyyy"),"")</f>
        <v>2048</v>
      </c>
      <c r="X4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Row],[JABATAN]],tbl_refJabatan,7,FALSE),"yr","day")-CONVERT(DATEDIF(M491,tglAcuan,"y"),"yr","day"))),(NOW()+(CONVERT(VLOOKUP(Table1[[#This Row],[JABATAN]],tbl_refJabatan,7,FALSE),"yr","day")-CONVERT(DATEDIF(M491,NOW(),"y"),"yr","day")))),"tgl SK salah"),"")</f>
        <v>51193.098911689813</v>
      </c>
      <c r="Y491" s="167" t="str">
        <f ca="1">IF(Table1[[#This Row],[TGL. PENSIUN (jabatan)]]&lt;&gt;0,TEXT(Table1[[#This Row],[TGL. PENSIUN (jabatan)]],"yyyy"),"")</f>
        <v>2040</v>
      </c>
      <c r="Z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Row],[JABATAN]],tbl_refJabatan,8,FALSE),"yr","day")-CONVERT(DATEDIF(H491,tglAcuan,"y"),"yr","day"))),(NOW()+(CONVERT(VLOOKUP(Table1[[#This Row],[JABATAN]],tbl_refJabatan,8,FALSE),"yr","day")-CONVERT(DATEDIF(H491,NOW(),"y"),"yr","day")))),"Usia Salah"),"")</f>
        <v>54115.098911689813</v>
      </c>
      <c r="AA491" s="167" t="str">
        <f ca="1">IF(Table1[[#This Row],[TGL.PENSIUN (usia )]]&lt;&gt;0,TEXT(Table1[[#This Row],[TGL.PENSIUN (usia )]],"yyyy"),"")</f>
        <v>2048</v>
      </c>
      <c r="AB4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Row],[JABATAN]],tbl_refJabatan,9,FALSE),"yr","day")-CONVERT(DATEDIF(M491,tglAcuan,"y"),"yr","day"))),(NOW()+(CONVERT(VLOOKUP(Table1[[#This Row],[JABATAN]],tbl_refJabatan,9,FALSE),"yr","day")-CONVERT(DATEDIF(M491,NOW(),"y"),"yr","day")))),"tgl SK salah"),"")</f>
        <v>51193.098911689813</v>
      </c>
      <c r="AC491" s="167" t="str">
        <f ca="1">IF(Table1[[#This Row],[TGL. PENSIUN (jabatan )]]&lt;&gt;0,TEXT(Table1[[#This Row],[TGL. PENSIUN (jabatan )]],"yyyy"),"")</f>
        <v>2040</v>
      </c>
      <c r="AD4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2" spans="1:30" s="53" customFormat="1" ht="21.75" customHeight="1" x14ac:dyDescent="0.25">
      <c r="A492" s="43">
        <f t="shared" si="17"/>
        <v>487</v>
      </c>
      <c r="B492" s="44" t="s">
        <v>881</v>
      </c>
      <c r="C492" s="44" t="s">
        <v>881</v>
      </c>
      <c r="D492" s="72" t="s">
        <v>52</v>
      </c>
      <c r="E492" s="59" t="s">
        <v>945</v>
      </c>
      <c r="F492" s="43" t="s">
        <v>41</v>
      </c>
      <c r="G492" s="46" t="s">
        <v>42</v>
      </c>
      <c r="H492" s="94">
        <v>34495</v>
      </c>
      <c r="I492" s="45"/>
      <c r="J492" s="48"/>
      <c r="K492" s="63" t="s">
        <v>43</v>
      </c>
      <c r="L492" s="90" t="s">
        <v>946</v>
      </c>
      <c r="M492" s="94">
        <v>43465</v>
      </c>
      <c r="N492" s="52" t="str">
        <f t="shared" ca="1" si="18"/>
        <v>29 Tahun 8 Bulan 17 hari</v>
      </c>
      <c r="O4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Row],[JABATAN]],tbl_refJabatan,2,FALSE),"yr","day")-CONVERT(DATEDIF(H492,tglAcuan,"y"),"yr","day"))),(NOW()+(CONVERT(VLOOKUP(Table1[[#This Row],[JABATAN]],tbl_refJabatan,2,FALSE),"yr","day")-CONVERT(DATEDIF(H492,NOW(),"y"),"yr","day")))),"Usia Salah"),"")</f>
        <v>56671.848911689813</v>
      </c>
      <c r="Q492" s="167" t="str">
        <f ca="1">IF(Table1[[#This Row],[TGL. PENSIUN (usia)]]&lt;&gt;0,TEXT(Table1[[#This Row],[TGL. PENSIUN (usia)]],"yyyy"),"")</f>
        <v>2055</v>
      </c>
      <c r="R492" s="166">
        <f ca="1">IF(AND(Table1[[#This Row],[TGL. PENSIUN (usia)]]&lt;&gt;"",Table1[[#This Row],[TGL. PENSIUN (usia)]]&lt;&gt;"USIA SALAH"),IF(tglAcuan&lt;&gt;0,(INT(CONVERT(VLOOKUP(Table1[[#This Row],[JABATAN]],tbl_refJabatan,2,FALSE),"yr","day")-CONVERT(DATEDIF(H492,tglAcuan,"y"),"yr","day"))),(INT(CONVERT(VLOOKUP(Table1[[#This Row],[JABATAN]],tbl_refJabatan,2,FALSE),"yr","day")-CONVERT(DATEDIF(H492,NOW(),"y"),"yr","day")))),"")</f>
        <v>11322</v>
      </c>
      <c r="S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Row],[JABATAN]],tbl_refJabatan,4,FALSE),"yr","day")-CONVERT(DATEDIF(H492,tglAcuan,"y"),"yr","day"))),(NOW()+(CONVERT(VLOOKUP(Table1[[#This Row],[JABATAN]],tbl_refJabatan,4,FALSE),"yr","day")-CONVERT(DATEDIF(H492,NOW(),"y"),"yr","day")))),"Usia Salah"),"")</f>
        <v>56671.848911689813</v>
      </c>
      <c r="T492" s="167" t="str">
        <f ca="1">IF(Table1[[#This Row],[TGL. PENSIUN ( usia )]]&lt;&gt;0,TEXT(Table1[[#This Row],[TGL. PENSIUN ( usia )]],"yyyy"),"")</f>
        <v>2055</v>
      </c>
      <c r="U492" s="166">
        <f ca="1">IF(AND(Table1[[#This Row],[TGL. PENSIUN (usia)]]&lt;&gt;"",Table1[[#This Row],[TGL. PENSIUN (usia)]]&lt;&gt;"USIA SALAH"),IF(tglAcuan&lt;&gt;0,(INT(CONVERT(VLOOKUP(Table1[[#This Row],[JABATAN]],tbl_refJabatan,4,FALSE),"yr","day")-CONVERT(DATEDIF(H492,tglAcuan,"y"),"yr","day"))),(INT(CONVERT(VLOOKUP(Table1[[#This Row],[JABATAN]],tbl_refJabatan,4,FALSE),"yr","day")-CONVERT(DATEDIF(H492,NOW(),"y"),"yr","day")))),"")</f>
        <v>11322</v>
      </c>
      <c r="V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Row],[JABATAN]],tbl_refJabatan,6,FALSE),"yr","day")-CONVERT(DATEDIF(H492,tglAcuan,"y"),"yr","day"))),(NOW()+(CONVERT(VLOOKUP(Table1[[#This Row],[JABATAN]],tbl_refJabatan,6,FALSE),"yr","day")-CONVERT(DATEDIF(H492,NOW(),"y"),"yr","day")))),"Usia Salah"),"")</f>
        <v>55210.848911689813</v>
      </c>
      <c r="W492" s="167" t="str">
        <f ca="1">IF(Table1[[#This Row],[TGL.PENSIUN (usia)]]&lt;&gt;0,TEXT(Table1[[#This Row],[TGL.PENSIUN (usia)]],"yyyy"),"")</f>
        <v>2051</v>
      </c>
      <c r="X4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Row],[JABATAN]],tbl_refJabatan,7,FALSE),"yr","day")-CONVERT(DATEDIF(M492,tglAcuan,"y"),"yr","day"))),(NOW()+(CONVERT(VLOOKUP(Table1[[#This Row],[JABATAN]],tbl_refJabatan,7,FALSE),"yr","day")-CONVERT(DATEDIF(M492,NOW(),"y"),"yr","day")))),"tgl SK salah"),"")</f>
        <v>50827.848911689813</v>
      </c>
      <c r="Y492" s="167" t="str">
        <f ca="1">IF(Table1[[#This Row],[TGL. PENSIUN (jabatan)]]&lt;&gt;0,TEXT(Table1[[#This Row],[TGL. PENSIUN (jabatan)]],"yyyy"),"")</f>
        <v>2039</v>
      </c>
      <c r="Z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Row],[JABATAN]],tbl_refJabatan,8,FALSE),"yr","day")-CONVERT(DATEDIF(H492,tglAcuan,"y"),"yr","day"))),(NOW()+(CONVERT(VLOOKUP(Table1[[#This Row],[JABATAN]],tbl_refJabatan,8,FALSE),"yr","day")-CONVERT(DATEDIF(H492,NOW(),"y"),"yr","day")))),"Usia Salah"),"")</f>
        <v>55210.848911689813</v>
      </c>
      <c r="AA492" s="167" t="str">
        <f ca="1">IF(Table1[[#This Row],[TGL.PENSIUN (usia )]]&lt;&gt;0,TEXT(Table1[[#This Row],[TGL.PENSIUN (usia )]],"yyyy"),"")</f>
        <v>2051</v>
      </c>
      <c r="AB4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Row],[JABATAN]],tbl_refJabatan,9,FALSE),"yr","day")-CONVERT(DATEDIF(M492,tglAcuan,"y"),"yr","day"))),(NOW()+(CONVERT(VLOOKUP(Table1[[#This Row],[JABATAN]],tbl_refJabatan,9,FALSE),"yr","day")-CONVERT(DATEDIF(M492,NOW(),"y"),"yr","day")))),"tgl SK salah"),"")</f>
        <v>50827.848911689813</v>
      </c>
      <c r="AC492" s="167" t="str">
        <f ca="1">IF(Table1[[#This Row],[TGL. PENSIUN (jabatan )]]&lt;&gt;0,TEXT(Table1[[#This Row],[TGL. PENSIUN (jabatan )]],"yyyy"),"")</f>
        <v>2039</v>
      </c>
      <c r="AD4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3" spans="1:30" s="53" customFormat="1" ht="21.75" customHeight="1" x14ac:dyDescent="0.25">
      <c r="A493" s="43">
        <f t="shared" si="17"/>
        <v>488</v>
      </c>
      <c r="B493" s="44" t="s">
        <v>881</v>
      </c>
      <c r="C493" s="44" t="s">
        <v>881</v>
      </c>
      <c r="D493" s="72" t="s">
        <v>54</v>
      </c>
      <c r="E493" s="59" t="s">
        <v>947</v>
      </c>
      <c r="F493" s="43" t="s">
        <v>50</v>
      </c>
      <c r="G493" s="46" t="s">
        <v>42</v>
      </c>
      <c r="H493" s="94">
        <v>33371</v>
      </c>
      <c r="I493" s="45"/>
      <c r="J493" s="48"/>
      <c r="K493" s="43" t="s">
        <v>56</v>
      </c>
      <c r="L493" s="90" t="s">
        <v>948</v>
      </c>
      <c r="M493" s="94">
        <v>43535</v>
      </c>
      <c r="N493" s="52" t="str">
        <f t="shared" ca="1" si="18"/>
        <v>32 Tahun 9 Bulan 14 hari</v>
      </c>
      <c r="O4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Row],[JABATAN]],tbl_refJabatan,2,FALSE),"yr","day")-CONVERT(DATEDIF(H493,tglAcuan,"y"),"yr","day"))),(NOW()+(CONVERT(VLOOKUP(Table1[[#This Row],[JABATAN]],tbl_refJabatan,2,FALSE),"yr","day")-CONVERT(DATEDIF(H493,NOW(),"y"),"yr","day")))),"Usia Salah"),"")</f>
        <v>55576.098911689813</v>
      </c>
      <c r="Q493" s="167" t="str">
        <f ca="1">IF(Table1[[#This Row],[TGL. PENSIUN (usia)]]&lt;&gt;0,TEXT(Table1[[#This Row],[TGL. PENSIUN (usia)]],"yyyy"),"")</f>
        <v>2052</v>
      </c>
      <c r="R493" s="166">
        <f ca="1">IF(AND(Table1[[#This Row],[TGL. PENSIUN (usia)]]&lt;&gt;"",Table1[[#This Row],[TGL. PENSIUN (usia)]]&lt;&gt;"USIA SALAH"),IF(tglAcuan&lt;&gt;0,(INT(CONVERT(VLOOKUP(Table1[[#This Row],[JABATAN]],tbl_refJabatan,2,FALSE),"yr","day")-CONVERT(DATEDIF(H493,tglAcuan,"y"),"yr","day"))),(INT(CONVERT(VLOOKUP(Table1[[#This Row],[JABATAN]],tbl_refJabatan,2,FALSE),"yr","day")-CONVERT(DATEDIF(H493,NOW(),"y"),"yr","day")))),"")</f>
        <v>10227</v>
      </c>
      <c r="S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Row],[JABATAN]],tbl_refJabatan,4,FALSE),"yr","day")-CONVERT(DATEDIF(H493,tglAcuan,"y"),"yr","day"))),(NOW()+(CONVERT(VLOOKUP(Table1[[#This Row],[JABATAN]],tbl_refJabatan,4,FALSE),"yr","day")-CONVERT(DATEDIF(H493,NOW(),"y"),"yr","day")))),"Usia Salah"),"")</f>
        <v>55576.098911689813</v>
      </c>
      <c r="T493" s="167" t="str">
        <f ca="1">IF(Table1[[#This Row],[TGL. PENSIUN ( usia )]]&lt;&gt;0,TEXT(Table1[[#This Row],[TGL. PENSIUN ( usia )]],"yyyy"),"")</f>
        <v>2052</v>
      </c>
      <c r="U493" s="166">
        <f ca="1">IF(AND(Table1[[#This Row],[TGL. PENSIUN (usia)]]&lt;&gt;"",Table1[[#This Row],[TGL. PENSIUN (usia)]]&lt;&gt;"USIA SALAH"),IF(tglAcuan&lt;&gt;0,(INT(CONVERT(VLOOKUP(Table1[[#This Row],[JABATAN]],tbl_refJabatan,4,FALSE),"yr","day")-CONVERT(DATEDIF(H493,tglAcuan,"y"),"yr","day"))),(INT(CONVERT(VLOOKUP(Table1[[#This Row],[JABATAN]],tbl_refJabatan,4,FALSE),"yr","day")-CONVERT(DATEDIF(H493,NOW(),"y"),"yr","day")))),"")</f>
        <v>10227</v>
      </c>
      <c r="V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Row],[JABATAN]],tbl_refJabatan,6,FALSE),"yr","day")-CONVERT(DATEDIF(H493,tglAcuan,"y"),"yr","day"))),(NOW()+(CONVERT(VLOOKUP(Table1[[#This Row],[JABATAN]],tbl_refJabatan,6,FALSE),"yr","day")-CONVERT(DATEDIF(H493,NOW(),"y"),"yr","day")))),"Usia Salah"),"")</f>
        <v>54115.098911689813</v>
      </c>
      <c r="W493" s="167" t="str">
        <f ca="1">IF(Table1[[#This Row],[TGL.PENSIUN (usia)]]&lt;&gt;0,TEXT(Table1[[#This Row],[TGL.PENSIUN (usia)]],"yyyy"),"")</f>
        <v>2048</v>
      </c>
      <c r="X4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Row],[JABATAN]],tbl_refJabatan,7,FALSE),"yr","day")-CONVERT(DATEDIF(M493,tglAcuan,"y"),"yr","day"))),(NOW()+(CONVERT(VLOOKUP(Table1[[#This Row],[JABATAN]],tbl_refJabatan,7,FALSE),"yr","day")-CONVERT(DATEDIF(M493,NOW(),"y"),"yr","day")))),"tgl SK salah"),"")</f>
        <v>51193.098911689813</v>
      </c>
      <c r="Y493" s="167" t="str">
        <f ca="1">IF(Table1[[#This Row],[TGL. PENSIUN (jabatan)]]&lt;&gt;0,TEXT(Table1[[#This Row],[TGL. PENSIUN (jabatan)]],"yyyy"),"")</f>
        <v>2040</v>
      </c>
      <c r="Z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Row],[JABATAN]],tbl_refJabatan,8,FALSE),"yr","day")-CONVERT(DATEDIF(H493,tglAcuan,"y"),"yr","day"))),(NOW()+(CONVERT(VLOOKUP(Table1[[#This Row],[JABATAN]],tbl_refJabatan,8,FALSE),"yr","day")-CONVERT(DATEDIF(H493,NOW(),"y"),"yr","day")))),"Usia Salah"),"")</f>
        <v>54115.098911689813</v>
      </c>
      <c r="AA493" s="167" t="str">
        <f ca="1">IF(Table1[[#This Row],[TGL.PENSIUN (usia )]]&lt;&gt;0,TEXT(Table1[[#This Row],[TGL.PENSIUN (usia )]],"yyyy"),"")</f>
        <v>2048</v>
      </c>
      <c r="AB4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Row],[JABATAN]],tbl_refJabatan,9,FALSE),"yr","day")-CONVERT(DATEDIF(M493,tglAcuan,"y"),"yr","day"))),(NOW()+(CONVERT(VLOOKUP(Table1[[#This Row],[JABATAN]],tbl_refJabatan,9,FALSE),"yr","day")-CONVERT(DATEDIF(M493,NOW(),"y"),"yr","day")))),"tgl SK salah"),"")</f>
        <v>51193.098911689813</v>
      </c>
      <c r="AC493" s="167" t="str">
        <f ca="1">IF(Table1[[#This Row],[TGL. PENSIUN (jabatan )]]&lt;&gt;0,TEXT(Table1[[#This Row],[TGL. PENSIUN (jabatan )]],"yyyy"),"")</f>
        <v>2040</v>
      </c>
      <c r="AD4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4" spans="1:30" s="53" customFormat="1" ht="21.75" customHeight="1" x14ac:dyDescent="0.25">
      <c r="A494" s="43">
        <f t="shared" si="17"/>
        <v>489</v>
      </c>
      <c r="B494" s="44" t="s">
        <v>881</v>
      </c>
      <c r="C494" s="44" t="s">
        <v>881</v>
      </c>
      <c r="D494" s="72" t="s">
        <v>57</v>
      </c>
      <c r="E494" s="59" t="s">
        <v>949</v>
      </c>
      <c r="F494" s="43" t="s">
        <v>50</v>
      </c>
      <c r="G494" s="46" t="s">
        <v>42</v>
      </c>
      <c r="H494" s="94">
        <v>25786</v>
      </c>
      <c r="I494" s="45"/>
      <c r="J494" s="48"/>
      <c r="K494" s="63" t="s">
        <v>43</v>
      </c>
      <c r="L494" s="90" t="s">
        <v>950</v>
      </c>
      <c r="M494" s="94">
        <v>43465</v>
      </c>
      <c r="N494" s="52" t="str">
        <f t="shared" ca="1" si="18"/>
        <v>53 Tahun 6 Bulan 21 hari</v>
      </c>
      <c r="O4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Row],[JABATAN]],tbl_refJabatan,2,FALSE),"yr","day")-CONVERT(DATEDIF(H494,tglAcuan,"y"),"yr","day"))),(NOW()+(CONVERT(VLOOKUP(Table1[[#This Row],[JABATAN]],tbl_refJabatan,2,FALSE),"yr","day")-CONVERT(DATEDIF(H494,NOW(),"y"),"yr","day")))),"Usia Salah"),"")</f>
        <v>47905.848911689813</v>
      </c>
      <c r="Q494" s="167" t="str">
        <f ca="1">IF(Table1[[#This Row],[TGL. PENSIUN (usia)]]&lt;&gt;0,TEXT(Table1[[#This Row],[TGL. PENSIUN (usia)]],"yyyy"),"")</f>
        <v>2031</v>
      </c>
      <c r="R494" s="166">
        <f ca="1">IF(AND(Table1[[#This Row],[TGL. PENSIUN (usia)]]&lt;&gt;"",Table1[[#This Row],[TGL. PENSIUN (usia)]]&lt;&gt;"USIA SALAH"),IF(tglAcuan&lt;&gt;0,(INT(CONVERT(VLOOKUP(Table1[[#This Row],[JABATAN]],tbl_refJabatan,2,FALSE),"yr","day")-CONVERT(DATEDIF(H494,tglAcuan,"y"),"yr","day"))),(INT(CONVERT(VLOOKUP(Table1[[#This Row],[JABATAN]],tbl_refJabatan,2,FALSE),"yr","day")-CONVERT(DATEDIF(H494,NOW(),"y"),"yr","day")))),"")</f>
        <v>2556</v>
      </c>
      <c r="S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Row],[JABATAN]],tbl_refJabatan,4,FALSE),"yr","day")-CONVERT(DATEDIF(H494,tglAcuan,"y"),"yr","day"))),(NOW()+(CONVERT(VLOOKUP(Table1[[#This Row],[JABATAN]],tbl_refJabatan,4,FALSE),"yr","day")-CONVERT(DATEDIF(H494,NOW(),"y"),"yr","day")))),"Usia Salah"),"")</f>
        <v>47905.848911689813</v>
      </c>
      <c r="T494" s="167" t="str">
        <f ca="1">IF(Table1[[#This Row],[TGL. PENSIUN ( usia )]]&lt;&gt;0,TEXT(Table1[[#This Row],[TGL. PENSIUN ( usia )]],"yyyy"),"")</f>
        <v>2031</v>
      </c>
      <c r="U494" s="166">
        <f ca="1">IF(AND(Table1[[#This Row],[TGL. PENSIUN (usia)]]&lt;&gt;"",Table1[[#This Row],[TGL. PENSIUN (usia)]]&lt;&gt;"USIA SALAH"),IF(tglAcuan&lt;&gt;0,(INT(CONVERT(VLOOKUP(Table1[[#This Row],[JABATAN]],tbl_refJabatan,4,FALSE),"yr","day")-CONVERT(DATEDIF(H494,tglAcuan,"y"),"yr","day"))),(INT(CONVERT(VLOOKUP(Table1[[#This Row],[JABATAN]],tbl_refJabatan,4,FALSE),"yr","day")-CONVERT(DATEDIF(H494,NOW(),"y"),"yr","day")))),"")</f>
        <v>2556</v>
      </c>
      <c r="V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Row],[JABATAN]],tbl_refJabatan,6,FALSE),"yr","day")-CONVERT(DATEDIF(H494,tglAcuan,"y"),"yr","day"))),(NOW()+(CONVERT(VLOOKUP(Table1[[#This Row],[JABATAN]],tbl_refJabatan,6,FALSE),"yr","day")-CONVERT(DATEDIF(H494,NOW(),"y"),"yr","day")))),"Usia Salah"),"")</f>
        <v>46444.848911689813</v>
      </c>
      <c r="W494" s="167" t="str">
        <f ca="1">IF(Table1[[#This Row],[TGL.PENSIUN (usia)]]&lt;&gt;0,TEXT(Table1[[#This Row],[TGL.PENSIUN (usia)]],"yyyy"),"")</f>
        <v>2027</v>
      </c>
      <c r="X4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Row],[JABATAN]],tbl_refJabatan,7,FALSE),"yr","day")-CONVERT(DATEDIF(M494,tglAcuan,"y"),"yr","day"))),(NOW()+(CONVERT(VLOOKUP(Table1[[#This Row],[JABATAN]],tbl_refJabatan,7,FALSE),"yr","day")-CONVERT(DATEDIF(M494,NOW(),"y"),"yr","day")))),"tgl SK salah"),"")</f>
        <v>50827.848911689813</v>
      </c>
      <c r="Y494" s="167" t="str">
        <f ca="1">IF(Table1[[#This Row],[TGL. PENSIUN (jabatan)]]&lt;&gt;0,TEXT(Table1[[#This Row],[TGL. PENSIUN (jabatan)]],"yyyy"),"")</f>
        <v>2039</v>
      </c>
      <c r="Z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Row],[JABATAN]],tbl_refJabatan,8,FALSE),"yr","day")-CONVERT(DATEDIF(H494,tglAcuan,"y"),"yr","day"))),(NOW()+(CONVERT(VLOOKUP(Table1[[#This Row],[JABATAN]],tbl_refJabatan,8,FALSE),"yr","day")-CONVERT(DATEDIF(H494,NOW(),"y"),"yr","day")))),"Usia Salah"),"")</f>
        <v>46444.848911689813</v>
      </c>
      <c r="AA494" s="167" t="str">
        <f ca="1">IF(Table1[[#This Row],[TGL.PENSIUN (usia )]]&lt;&gt;0,TEXT(Table1[[#This Row],[TGL.PENSIUN (usia )]],"yyyy"),"")</f>
        <v>2027</v>
      </c>
      <c r="AB4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Row],[JABATAN]],tbl_refJabatan,9,FALSE),"yr","day")-CONVERT(DATEDIF(M494,tglAcuan,"y"),"yr","day"))),(NOW()+(CONVERT(VLOOKUP(Table1[[#This Row],[JABATAN]],tbl_refJabatan,9,FALSE),"yr","day")-CONVERT(DATEDIF(M494,NOW(),"y"),"yr","day")))),"tgl SK salah"),"")</f>
        <v>50827.848911689813</v>
      </c>
      <c r="AC494" s="167" t="str">
        <f ca="1">IF(Table1[[#This Row],[TGL. PENSIUN (jabatan )]]&lt;&gt;0,TEXT(Table1[[#This Row],[TGL. PENSIUN (jabatan )]],"yyyy"),"")</f>
        <v>2039</v>
      </c>
      <c r="AD4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5" spans="1:30" s="53" customFormat="1" ht="21.75" customHeight="1" x14ac:dyDescent="0.25">
      <c r="A495" s="43">
        <f t="shared" si="17"/>
        <v>490</v>
      </c>
      <c r="B495" s="44" t="s">
        <v>881</v>
      </c>
      <c r="C495" s="44" t="s">
        <v>881</v>
      </c>
      <c r="D495" s="72" t="s">
        <v>59</v>
      </c>
      <c r="E495" s="59" t="s">
        <v>951</v>
      </c>
      <c r="F495" s="43" t="s">
        <v>41</v>
      </c>
      <c r="G495" s="46" t="s">
        <v>42</v>
      </c>
      <c r="H495" s="94">
        <v>28115</v>
      </c>
      <c r="I495" s="45"/>
      <c r="J495" s="48"/>
      <c r="K495" s="63" t="s">
        <v>43</v>
      </c>
      <c r="L495" s="90" t="s">
        <v>952</v>
      </c>
      <c r="M495" s="94">
        <v>43465</v>
      </c>
      <c r="N495" s="52" t="str">
        <f t="shared" ca="1" si="18"/>
        <v>47 Tahun 2 Bulan 6 hari</v>
      </c>
      <c r="O4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Row],[JABATAN]],tbl_refJabatan,2,FALSE),"yr","day")-CONVERT(DATEDIF(H495,tglAcuan,"y"),"yr","day"))),(NOW()+(CONVERT(VLOOKUP(Table1[[#This Row],[JABATAN]],tbl_refJabatan,2,FALSE),"yr","day")-CONVERT(DATEDIF(H495,NOW(),"y"),"yr","day")))),"Usia Salah"),"")</f>
        <v>50097.348911689813</v>
      </c>
      <c r="Q495" s="167" t="str">
        <f ca="1">IF(Table1[[#This Row],[TGL. PENSIUN (usia)]]&lt;&gt;0,TEXT(Table1[[#This Row],[TGL. PENSIUN (usia)]],"yyyy"),"")</f>
        <v>2037</v>
      </c>
      <c r="R495" s="166">
        <f ca="1">IF(AND(Table1[[#This Row],[TGL. PENSIUN (usia)]]&lt;&gt;"",Table1[[#This Row],[TGL. PENSIUN (usia)]]&lt;&gt;"USIA SALAH"),IF(tglAcuan&lt;&gt;0,(INT(CONVERT(VLOOKUP(Table1[[#This Row],[JABATAN]],tbl_refJabatan,2,FALSE),"yr","day")-CONVERT(DATEDIF(H495,tglAcuan,"y"),"yr","day"))),(INT(CONVERT(VLOOKUP(Table1[[#This Row],[JABATAN]],tbl_refJabatan,2,FALSE),"yr","day")-CONVERT(DATEDIF(H495,NOW(),"y"),"yr","day")))),"")</f>
        <v>4748</v>
      </c>
      <c r="S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Row],[JABATAN]],tbl_refJabatan,4,FALSE),"yr","day")-CONVERT(DATEDIF(H495,tglAcuan,"y"),"yr","day"))),(NOW()+(CONVERT(VLOOKUP(Table1[[#This Row],[JABATAN]],tbl_refJabatan,4,FALSE),"yr","day")-CONVERT(DATEDIF(H495,NOW(),"y"),"yr","day")))),"Usia Salah"),"")</f>
        <v>50097.348911689813</v>
      </c>
      <c r="T495" s="167" t="str">
        <f ca="1">IF(Table1[[#This Row],[TGL. PENSIUN ( usia )]]&lt;&gt;0,TEXT(Table1[[#This Row],[TGL. PENSIUN ( usia )]],"yyyy"),"")</f>
        <v>2037</v>
      </c>
      <c r="U495" s="166">
        <f ca="1">IF(AND(Table1[[#This Row],[TGL. PENSIUN (usia)]]&lt;&gt;"",Table1[[#This Row],[TGL. PENSIUN (usia)]]&lt;&gt;"USIA SALAH"),IF(tglAcuan&lt;&gt;0,(INT(CONVERT(VLOOKUP(Table1[[#This Row],[JABATAN]],tbl_refJabatan,4,FALSE),"yr","day")-CONVERT(DATEDIF(H495,tglAcuan,"y"),"yr","day"))),(INT(CONVERT(VLOOKUP(Table1[[#This Row],[JABATAN]],tbl_refJabatan,4,FALSE),"yr","day")-CONVERT(DATEDIF(H495,NOW(),"y"),"yr","day")))),"")</f>
        <v>4748</v>
      </c>
      <c r="V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Row],[JABATAN]],tbl_refJabatan,6,FALSE),"yr","day")-CONVERT(DATEDIF(H495,tglAcuan,"y"),"yr","day"))),(NOW()+(CONVERT(VLOOKUP(Table1[[#This Row],[JABATAN]],tbl_refJabatan,6,FALSE),"yr","day")-CONVERT(DATEDIF(H495,NOW(),"y"),"yr","day")))),"Usia Salah"),"")</f>
        <v>48636.348911689813</v>
      </c>
      <c r="W495" s="167" t="str">
        <f ca="1">IF(Table1[[#This Row],[TGL.PENSIUN (usia)]]&lt;&gt;0,TEXT(Table1[[#This Row],[TGL.PENSIUN (usia)]],"yyyy"),"")</f>
        <v>2033</v>
      </c>
      <c r="X4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Row],[JABATAN]],tbl_refJabatan,7,FALSE),"yr","day")-CONVERT(DATEDIF(M495,tglAcuan,"y"),"yr","day"))),(NOW()+(CONVERT(VLOOKUP(Table1[[#This Row],[JABATAN]],tbl_refJabatan,7,FALSE),"yr","day")-CONVERT(DATEDIF(M495,NOW(),"y"),"yr","day")))),"tgl SK salah"),"")</f>
        <v>50827.848911689813</v>
      </c>
      <c r="Y495" s="167" t="str">
        <f ca="1">IF(Table1[[#This Row],[TGL. PENSIUN (jabatan)]]&lt;&gt;0,TEXT(Table1[[#This Row],[TGL. PENSIUN (jabatan)]],"yyyy"),"")</f>
        <v>2039</v>
      </c>
      <c r="Z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Row],[JABATAN]],tbl_refJabatan,8,FALSE),"yr","day")-CONVERT(DATEDIF(H495,tglAcuan,"y"),"yr","day"))),(NOW()+(CONVERT(VLOOKUP(Table1[[#This Row],[JABATAN]],tbl_refJabatan,8,FALSE),"yr","day")-CONVERT(DATEDIF(H495,NOW(),"y"),"yr","day")))),"Usia Salah"),"")</f>
        <v>48636.348911689813</v>
      </c>
      <c r="AA495" s="167" t="str">
        <f ca="1">IF(Table1[[#This Row],[TGL.PENSIUN (usia )]]&lt;&gt;0,TEXT(Table1[[#This Row],[TGL.PENSIUN (usia )]],"yyyy"),"")</f>
        <v>2033</v>
      </c>
      <c r="AB4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Row],[JABATAN]],tbl_refJabatan,9,FALSE),"yr","day")-CONVERT(DATEDIF(M495,tglAcuan,"y"),"yr","day"))),(NOW()+(CONVERT(VLOOKUP(Table1[[#This Row],[JABATAN]],tbl_refJabatan,9,FALSE),"yr","day")-CONVERT(DATEDIF(M495,NOW(),"y"),"yr","day")))),"tgl SK salah"),"")</f>
        <v>50827.848911689813</v>
      </c>
      <c r="AC495" s="167" t="str">
        <f ca="1">IF(Table1[[#This Row],[TGL. PENSIUN (jabatan )]]&lt;&gt;0,TEXT(Table1[[#This Row],[TGL. PENSIUN (jabatan )]],"yyyy"),"")</f>
        <v>2039</v>
      </c>
      <c r="AD4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6" spans="1:30" s="53" customFormat="1" ht="21.75" customHeight="1" x14ac:dyDescent="0.25">
      <c r="A496" s="43">
        <f t="shared" si="17"/>
        <v>491</v>
      </c>
      <c r="B496" s="44" t="s">
        <v>881</v>
      </c>
      <c r="C496" s="44" t="s">
        <v>881</v>
      </c>
      <c r="D496" s="72" t="s">
        <v>61</v>
      </c>
      <c r="E496" s="59" t="s">
        <v>953</v>
      </c>
      <c r="F496" s="43" t="s">
        <v>50</v>
      </c>
      <c r="G496" s="46" t="s">
        <v>42</v>
      </c>
      <c r="H496" s="94">
        <v>24318</v>
      </c>
      <c r="I496" s="45"/>
      <c r="J496" s="48"/>
      <c r="K496" s="43" t="s">
        <v>56</v>
      </c>
      <c r="L496" s="90" t="s">
        <v>954</v>
      </c>
      <c r="M496" s="94">
        <v>43535</v>
      </c>
      <c r="N496" s="52" t="str">
        <f t="shared" ca="1" si="18"/>
        <v>57 Tahun 6 Bulan 28 hari</v>
      </c>
      <c r="O4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Row],[JABATAN]],tbl_refJabatan,2,FALSE),"yr","day")-CONVERT(DATEDIF(H496,tglAcuan,"y"),"yr","day"))),(NOW()+(CONVERT(VLOOKUP(Table1[[#This Row],[JABATAN]],tbl_refJabatan,2,FALSE),"yr","day")-CONVERT(DATEDIF(H496,NOW(),"y"),"yr","day")))),"Usia Salah"),"")</f>
        <v>46444.848911689813</v>
      </c>
      <c r="Q496" s="167" t="str">
        <f ca="1">IF(Table1[[#This Row],[TGL. PENSIUN (usia)]]&lt;&gt;0,TEXT(Table1[[#This Row],[TGL. PENSIUN (usia)]],"yyyy"),"")</f>
        <v>2027</v>
      </c>
      <c r="R496" s="166">
        <f ca="1">IF(AND(Table1[[#This Row],[TGL. PENSIUN (usia)]]&lt;&gt;"",Table1[[#This Row],[TGL. PENSIUN (usia)]]&lt;&gt;"USIA SALAH"),IF(tglAcuan&lt;&gt;0,(INT(CONVERT(VLOOKUP(Table1[[#This Row],[JABATAN]],tbl_refJabatan,2,FALSE),"yr","day")-CONVERT(DATEDIF(H496,tglAcuan,"y"),"yr","day"))),(INT(CONVERT(VLOOKUP(Table1[[#This Row],[JABATAN]],tbl_refJabatan,2,FALSE),"yr","day")-CONVERT(DATEDIF(H496,NOW(),"y"),"yr","day")))),"")</f>
        <v>1095</v>
      </c>
      <c r="S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Row],[JABATAN]],tbl_refJabatan,4,FALSE),"yr","day")-CONVERT(DATEDIF(H496,tglAcuan,"y"),"yr","day"))),(NOW()+(CONVERT(VLOOKUP(Table1[[#This Row],[JABATAN]],tbl_refJabatan,4,FALSE),"yr","day")-CONVERT(DATEDIF(H496,NOW(),"y"),"yr","day")))),"Usia Salah"),"")</f>
        <v>46444.848911689813</v>
      </c>
      <c r="T496" s="167" t="str">
        <f ca="1">IF(Table1[[#This Row],[TGL. PENSIUN ( usia )]]&lt;&gt;0,TEXT(Table1[[#This Row],[TGL. PENSIUN ( usia )]],"yyyy"),"")</f>
        <v>2027</v>
      </c>
      <c r="U496" s="166">
        <f ca="1">IF(AND(Table1[[#This Row],[TGL. PENSIUN (usia)]]&lt;&gt;"",Table1[[#This Row],[TGL. PENSIUN (usia)]]&lt;&gt;"USIA SALAH"),IF(tglAcuan&lt;&gt;0,(INT(CONVERT(VLOOKUP(Table1[[#This Row],[JABATAN]],tbl_refJabatan,4,FALSE),"yr","day")-CONVERT(DATEDIF(H496,tglAcuan,"y"),"yr","day"))),(INT(CONVERT(VLOOKUP(Table1[[#This Row],[JABATAN]],tbl_refJabatan,4,FALSE),"yr","day")-CONVERT(DATEDIF(H496,NOW(),"y"),"yr","day")))),"")</f>
        <v>1095</v>
      </c>
      <c r="V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Row],[JABATAN]],tbl_refJabatan,6,FALSE),"yr","day")-CONVERT(DATEDIF(H496,tglAcuan,"y"),"yr","day"))),(NOW()+(CONVERT(VLOOKUP(Table1[[#This Row],[JABATAN]],tbl_refJabatan,6,FALSE),"yr","day")-CONVERT(DATEDIF(H496,NOW(),"y"),"yr","day")))),"Usia Salah"),"")</f>
        <v>44983.848911689813</v>
      </c>
      <c r="W496" s="167" t="str">
        <f ca="1">IF(Table1[[#This Row],[TGL.PENSIUN (usia)]]&lt;&gt;0,TEXT(Table1[[#This Row],[TGL.PENSIUN (usia)]],"yyyy"),"")</f>
        <v>2023</v>
      </c>
      <c r="X4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Row],[JABATAN]],tbl_refJabatan,7,FALSE),"yr","day")-CONVERT(DATEDIF(M496,tglAcuan,"y"),"yr","day"))),(NOW()+(CONVERT(VLOOKUP(Table1[[#This Row],[JABATAN]],tbl_refJabatan,7,FALSE),"yr","day")-CONVERT(DATEDIF(M496,NOW(),"y"),"yr","day")))),"tgl SK salah"),"")</f>
        <v>51193.098911689813</v>
      </c>
      <c r="Y496" s="167" t="str">
        <f ca="1">IF(Table1[[#This Row],[TGL. PENSIUN (jabatan)]]&lt;&gt;0,TEXT(Table1[[#This Row],[TGL. PENSIUN (jabatan)]],"yyyy"),"")</f>
        <v>2040</v>
      </c>
      <c r="Z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Row],[JABATAN]],tbl_refJabatan,8,FALSE),"yr","day")-CONVERT(DATEDIF(H496,tglAcuan,"y"),"yr","day"))),(NOW()+(CONVERT(VLOOKUP(Table1[[#This Row],[JABATAN]],tbl_refJabatan,8,FALSE),"yr","day")-CONVERT(DATEDIF(H496,NOW(),"y"),"yr","day")))),"Usia Salah"),"")</f>
        <v>44983.848911689813</v>
      </c>
      <c r="AA496" s="167" t="str">
        <f ca="1">IF(Table1[[#This Row],[TGL.PENSIUN (usia )]]&lt;&gt;0,TEXT(Table1[[#This Row],[TGL.PENSIUN (usia )]],"yyyy"),"")</f>
        <v>2023</v>
      </c>
      <c r="AB4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Row],[JABATAN]],tbl_refJabatan,9,FALSE),"yr","day")-CONVERT(DATEDIF(M496,tglAcuan,"y"),"yr","day"))),(NOW()+(CONVERT(VLOOKUP(Table1[[#This Row],[JABATAN]],tbl_refJabatan,9,FALSE),"yr","day")-CONVERT(DATEDIF(M496,NOW(),"y"),"yr","day")))),"tgl SK salah"),"")</f>
        <v>51193.098911689813</v>
      </c>
      <c r="AC496" s="167" t="str">
        <f ca="1">IF(Table1[[#This Row],[TGL. PENSIUN (jabatan )]]&lt;&gt;0,TEXT(Table1[[#This Row],[TGL. PENSIUN (jabatan )]],"yyyy"),"")</f>
        <v>2040</v>
      </c>
      <c r="AD4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7" spans="1:30" s="53" customFormat="1" ht="21.75" customHeight="1" x14ac:dyDescent="0.25">
      <c r="A497" s="43">
        <f t="shared" si="17"/>
        <v>492</v>
      </c>
      <c r="B497" s="44" t="s">
        <v>881</v>
      </c>
      <c r="C497" s="44" t="s">
        <v>881</v>
      </c>
      <c r="D497" s="72" t="s">
        <v>63</v>
      </c>
      <c r="E497" s="59" t="s">
        <v>346</v>
      </c>
      <c r="F497" s="43" t="s">
        <v>41</v>
      </c>
      <c r="G497" s="46" t="s">
        <v>42</v>
      </c>
      <c r="H497" s="94">
        <v>25040</v>
      </c>
      <c r="I497" s="45"/>
      <c r="J497" s="48"/>
      <c r="K497" s="63" t="s">
        <v>43</v>
      </c>
      <c r="L497" s="90" t="s">
        <v>955</v>
      </c>
      <c r="M497" s="94">
        <v>39053</v>
      </c>
      <c r="N497" s="52" t="str">
        <f t="shared" ca="1" si="18"/>
        <v>55 Tahun 7 Bulan 6 hari</v>
      </c>
      <c r="O4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2 Bulan 25 Hari </v>
      </c>
      <c r="P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Row],[JABATAN]],tbl_refJabatan,2,FALSE),"yr","day")-CONVERT(DATEDIF(H497,tglAcuan,"y"),"yr","day"))),(NOW()+(CONVERT(VLOOKUP(Table1[[#This Row],[JABATAN]],tbl_refJabatan,2,FALSE),"yr","day")-CONVERT(DATEDIF(H497,NOW(),"y"),"yr","day")))),"Usia Salah"),"")</f>
        <v>47175.348911689813</v>
      </c>
      <c r="Q497" s="167" t="str">
        <f ca="1">IF(Table1[[#This Row],[TGL. PENSIUN (usia)]]&lt;&gt;0,TEXT(Table1[[#This Row],[TGL. PENSIUN (usia)]],"yyyy"),"")</f>
        <v>2029</v>
      </c>
      <c r="R497" s="166">
        <f ca="1">IF(AND(Table1[[#This Row],[TGL. PENSIUN (usia)]]&lt;&gt;"",Table1[[#This Row],[TGL. PENSIUN (usia)]]&lt;&gt;"USIA SALAH"),IF(tglAcuan&lt;&gt;0,(INT(CONVERT(VLOOKUP(Table1[[#This Row],[JABATAN]],tbl_refJabatan,2,FALSE),"yr","day")-CONVERT(DATEDIF(H497,tglAcuan,"y"),"yr","day"))),(INT(CONVERT(VLOOKUP(Table1[[#This Row],[JABATAN]],tbl_refJabatan,2,FALSE),"yr","day")-CONVERT(DATEDIF(H497,NOW(),"y"),"yr","day")))),"")</f>
        <v>1826</v>
      </c>
      <c r="S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Row],[JABATAN]],tbl_refJabatan,4,FALSE),"yr","day")-CONVERT(DATEDIF(H497,tglAcuan,"y"),"yr","day"))),(NOW()+(CONVERT(VLOOKUP(Table1[[#This Row],[JABATAN]],tbl_refJabatan,4,FALSE),"yr","day")-CONVERT(DATEDIF(H497,NOW(),"y"),"yr","day")))),"Usia Salah"),"")</f>
        <v>32565.348911689813</v>
      </c>
      <c r="T497" s="167" t="str">
        <f ca="1">IF(Table1[[#This Row],[TGL. PENSIUN ( usia )]]&lt;&gt;0,TEXT(Table1[[#This Row],[TGL. PENSIUN ( usia )]],"yyyy"),"")</f>
        <v>1989</v>
      </c>
      <c r="U497" s="166">
        <f ca="1">IF(AND(Table1[[#This Row],[TGL. PENSIUN (usia)]]&lt;&gt;"",Table1[[#This Row],[TGL. PENSIUN (usia)]]&lt;&gt;"USIA SALAH"),IF(tglAcuan&lt;&gt;0,(INT(CONVERT(VLOOKUP(Table1[[#This Row],[JABATAN]],tbl_refJabatan,4,FALSE),"yr","day")-CONVERT(DATEDIF(H497,tglAcuan,"y"),"yr","day"))),(INT(CONVERT(VLOOKUP(Table1[[#This Row],[JABATAN]],tbl_refJabatan,4,FALSE),"yr","day")-CONVERT(DATEDIF(H497,NOW(),"y"),"yr","day")))),"")</f>
        <v>-12784</v>
      </c>
      <c r="V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Row],[JABATAN]],tbl_refJabatan,6,FALSE),"yr","day")-CONVERT(DATEDIF(H497,tglAcuan,"y"),"yr","day"))),(NOW()+(CONVERT(VLOOKUP(Table1[[#This Row],[JABATAN]],tbl_refJabatan,6,FALSE),"yr","day")-CONVERT(DATEDIF(H497,NOW(),"y"),"yr","day")))),"Usia Salah"),"")</f>
        <v>25260.348911689813</v>
      </c>
      <c r="W497" s="167" t="str">
        <f ca="1">IF(Table1[[#This Row],[TGL.PENSIUN (usia)]]&lt;&gt;0,TEXT(Table1[[#This Row],[TGL.PENSIUN (usia)]],"yyyy"),"")</f>
        <v>1969</v>
      </c>
      <c r="X4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Row],[JABATAN]],tbl_refJabatan,7,FALSE),"yr","day")-CONVERT(DATEDIF(M497,tglAcuan,"y"),"yr","day"))),(NOW()+(CONVERT(VLOOKUP(Table1[[#This Row],[JABATAN]],tbl_refJabatan,7,FALSE),"yr","day")-CONVERT(DATEDIF(M497,NOW(),"y"),"yr","day")))),"tgl SK salah"),"")</f>
        <v>61054.848911689813</v>
      </c>
      <c r="Y497" s="167" t="str">
        <f ca="1">IF(Table1[[#This Row],[TGL. PENSIUN (jabatan)]]&lt;&gt;0,TEXT(Table1[[#This Row],[TGL. PENSIUN (jabatan)]],"yyyy"),"")</f>
        <v>2067</v>
      </c>
      <c r="Z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Row],[JABATAN]],tbl_refJabatan,8,FALSE),"yr","day")-CONVERT(DATEDIF(H497,tglAcuan,"y"),"yr","day"))),(NOW()+(CONVERT(VLOOKUP(Table1[[#This Row],[JABATAN]],tbl_refJabatan,8,FALSE),"yr","day")-CONVERT(DATEDIF(H497,NOW(),"y"),"yr","day")))),"Usia Salah"),"")</f>
        <v>47175.348911689813</v>
      </c>
      <c r="AA497" s="167" t="str">
        <f ca="1">IF(Table1[[#This Row],[TGL.PENSIUN (usia )]]&lt;&gt;0,TEXT(Table1[[#This Row],[TGL.PENSIUN (usia )]],"yyyy"),"")</f>
        <v>2029</v>
      </c>
      <c r="AB4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Row],[JABATAN]],tbl_refJabatan,9,FALSE),"yr","day")-CONVERT(DATEDIF(M497,tglAcuan,"y"),"yr","day"))),(NOW()+(CONVERT(VLOOKUP(Table1[[#This Row],[JABATAN]],tbl_refJabatan,9,FALSE),"yr","day")-CONVERT(DATEDIF(M497,NOW(),"y"),"yr","day")))),"tgl SK salah"),"")</f>
        <v>44618.598911689813</v>
      </c>
      <c r="AC497" s="167" t="str">
        <f ca="1">IF(Table1[[#This Row],[TGL. PENSIUN (jabatan )]]&lt;&gt;0,TEXT(Table1[[#This Row],[TGL. PENSIUN (jabatan )]],"yyyy"),"")</f>
        <v>2022</v>
      </c>
      <c r="AD4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8" spans="1:30" s="53" customFormat="1" ht="21.75" customHeight="1" x14ac:dyDescent="0.25">
      <c r="A498" s="43">
        <f t="shared" si="17"/>
        <v>493</v>
      </c>
      <c r="B498" s="44" t="s">
        <v>881</v>
      </c>
      <c r="C498" s="44" t="s">
        <v>881</v>
      </c>
      <c r="D498" s="72" t="s">
        <v>63</v>
      </c>
      <c r="E498" s="59" t="s">
        <v>956</v>
      </c>
      <c r="F498" s="43" t="s">
        <v>41</v>
      </c>
      <c r="G498" s="46" t="s">
        <v>42</v>
      </c>
      <c r="H498" s="94">
        <v>25487</v>
      </c>
      <c r="I498" s="45"/>
      <c r="J498" s="48"/>
      <c r="K498" s="63" t="s">
        <v>43</v>
      </c>
      <c r="L498" s="90" t="s">
        <v>957</v>
      </c>
      <c r="M498" s="94">
        <v>41603</v>
      </c>
      <c r="N498" s="52" t="str">
        <f t="shared" ca="1" si="18"/>
        <v>54 Tahun 4 Bulan 16 hari</v>
      </c>
      <c r="O4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2 Hari </v>
      </c>
      <c r="P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Row],[JABATAN]],tbl_refJabatan,2,FALSE),"yr","day")-CONVERT(DATEDIF(H498,tglAcuan,"y"),"yr","day"))),(NOW()+(CONVERT(VLOOKUP(Table1[[#This Row],[JABATAN]],tbl_refJabatan,2,FALSE),"yr","day")-CONVERT(DATEDIF(H498,NOW(),"y"),"yr","day")))),"Usia Salah"),"")</f>
        <v>47540.598911689813</v>
      </c>
      <c r="Q498" s="167" t="str">
        <f ca="1">IF(Table1[[#This Row],[TGL. PENSIUN (usia)]]&lt;&gt;0,TEXT(Table1[[#This Row],[TGL. PENSIUN (usia)]],"yyyy"),"")</f>
        <v>2030</v>
      </c>
      <c r="R498" s="166">
        <f ca="1">IF(AND(Table1[[#This Row],[TGL. PENSIUN (usia)]]&lt;&gt;"",Table1[[#This Row],[TGL. PENSIUN (usia)]]&lt;&gt;"USIA SALAH"),IF(tglAcuan&lt;&gt;0,(INT(CONVERT(VLOOKUP(Table1[[#This Row],[JABATAN]],tbl_refJabatan,2,FALSE),"yr","day")-CONVERT(DATEDIF(H498,tglAcuan,"y"),"yr","day"))),(INT(CONVERT(VLOOKUP(Table1[[#This Row],[JABATAN]],tbl_refJabatan,2,FALSE),"yr","day")-CONVERT(DATEDIF(H498,NOW(),"y"),"yr","day")))),"")</f>
        <v>2191</v>
      </c>
      <c r="S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Row],[JABATAN]],tbl_refJabatan,4,FALSE),"yr","day")-CONVERT(DATEDIF(H498,tglAcuan,"y"),"yr","day"))),(NOW()+(CONVERT(VLOOKUP(Table1[[#This Row],[JABATAN]],tbl_refJabatan,4,FALSE),"yr","day")-CONVERT(DATEDIF(H498,NOW(),"y"),"yr","day")))),"Usia Salah"),"")</f>
        <v>32930.598911689813</v>
      </c>
      <c r="T498" s="167" t="str">
        <f ca="1">IF(Table1[[#This Row],[TGL. PENSIUN ( usia )]]&lt;&gt;0,TEXT(Table1[[#This Row],[TGL. PENSIUN ( usia )]],"yyyy"),"")</f>
        <v>1990</v>
      </c>
      <c r="U498" s="166">
        <f ca="1">IF(AND(Table1[[#This Row],[TGL. PENSIUN (usia)]]&lt;&gt;"",Table1[[#This Row],[TGL. PENSIUN (usia)]]&lt;&gt;"USIA SALAH"),IF(tglAcuan&lt;&gt;0,(INT(CONVERT(VLOOKUP(Table1[[#This Row],[JABATAN]],tbl_refJabatan,4,FALSE),"yr","day")-CONVERT(DATEDIF(H498,tglAcuan,"y"),"yr","day"))),(INT(CONVERT(VLOOKUP(Table1[[#This Row],[JABATAN]],tbl_refJabatan,4,FALSE),"yr","day")-CONVERT(DATEDIF(H498,NOW(),"y"),"yr","day")))),"")</f>
        <v>-12419</v>
      </c>
      <c r="V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Row],[JABATAN]],tbl_refJabatan,6,FALSE),"yr","day")-CONVERT(DATEDIF(H498,tglAcuan,"y"),"yr","day"))),(NOW()+(CONVERT(VLOOKUP(Table1[[#This Row],[JABATAN]],tbl_refJabatan,6,FALSE),"yr","day")-CONVERT(DATEDIF(H498,NOW(),"y"),"yr","day")))),"Usia Salah"),"")</f>
        <v>25625.598911689813</v>
      </c>
      <c r="W498" s="167" t="str">
        <f ca="1">IF(Table1[[#This Row],[TGL.PENSIUN (usia)]]&lt;&gt;0,TEXT(Table1[[#This Row],[TGL.PENSIUN (usia)]],"yyyy"),"")</f>
        <v>1970</v>
      </c>
      <c r="X4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Row],[JABATAN]],tbl_refJabatan,7,FALSE),"yr","day")-CONVERT(DATEDIF(M498,tglAcuan,"y"),"yr","day"))),(NOW()+(CONVERT(VLOOKUP(Table1[[#This Row],[JABATAN]],tbl_refJabatan,7,FALSE),"yr","day")-CONVERT(DATEDIF(M498,NOW(),"y"),"yr","day")))),"tgl SK salah"),"")</f>
        <v>63611.598911689813</v>
      </c>
      <c r="Y498" s="167" t="str">
        <f ca="1">IF(Table1[[#This Row],[TGL. PENSIUN (jabatan)]]&lt;&gt;0,TEXT(Table1[[#This Row],[TGL. PENSIUN (jabatan)]],"yyyy"),"")</f>
        <v>2074</v>
      </c>
      <c r="Z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Row],[JABATAN]],tbl_refJabatan,8,FALSE),"yr","day")-CONVERT(DATEDIF(H498,tglAcuan,"y"),"yr","day"))),(NOW()+(CONVERT(VLOOKUP(Table1[[#This Row],[JABATAN]],tbl_refJabatan,8,FALSE),"yr","day")-CONVERT(DATEDIF(H498,NOW(),"y"),"yr","day")))),"Usia Salah"),"")</f>
        <v>47540.598911689813</v>
      </c>
      <c r="AA498" s="167" t="str">
        <f ca="1">IF(Table1[[#This Row],[TGL.PENSIUN (usia )]]&lt;&gt;0,TEXT(Table1[[#This Row],[TGL.PENSIUN (usia )]],"yyyy"),"")</f>
        <v>2030</v>
      </c>
      <c r="AB4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Row],[JABATAN]],tbl_refJabatan,9,FALSE),"yr","day")-CONVERT(DATEDIF(M498,tglAcuan,"y"),"yr","day"))),(NOW()+(CONVERT(VLOOKUP(Table1[[#This Row],[JABATAN]],tbl_refJabatan,9,FALSE),"yr","day")-CONVERT(DATEDIF(M498,NOW(),"y"),"yr","day")))),"tgl SK salah"),"")</f>
        <v>47175.348911689813</v>
      </c>
      <c r="AC498" s="167" t="str">
        <f ca="1">IF(Table1[[#This Row],[TGL. PENSIUN (jabatan )]]&lt;&gt;0,TEXT(Table1[[#This Row],[TGL. PENSIUN (jabatan )]],"yyyy"),"")</f>
        <v>2029</v>
      </c>
      <c r="AD4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499" spans="1:30" s="53" customFormat="1" ht="21.75" customHeight="1" x14ac:dyDescent="0.25">
      <c r="A499" s="43">
        <f t="shared" si="17"/>
        <v>494</v>
      </c>
      <c r="B499" s="44" t="s">
        <v>881</v>
      </c>
      <c r="C499" s="44" t="s">
        <v>881</v>
      </c>
      <c r="D499" s="72" t="s">
        <v>63</v>
      </c>
      <c r="E499" s="59" t="s">
        <v>958</v>
      </c>
      <c r="F499" s="43" t="s">
        <v>41</v>
      </c>
      <c r="G499" s="46" t="s">
        <v>42</v>
      </c>
      <c r="H499" s="94">
        <v>21783</v>
      </c>
      <c r="I499" s="45"/>
      <c r="J499" s="48"/>
      <c r="K499" s="63" t="s">
        <v>93</v>
      </c>
      <c r="L499" s="90" t="s">
        <v>959</v>
      </c>
      <c r="M499" s="94">
        <v>40332</v>
      </c>
      <c r="N499" s="52" t="str">
        <f t="shared" ca="1" si="18"/>
        <v>64 Tahun 6 Bulan 6 hari</v>
      </c>
      <c r="O4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8 Bulan 24 Hari </v>
      </c>
      <c r="P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Row],[JABATAN]],tbl_refJabatan,2,FALSE),"yr","day")-CONVERT(DATEDIF(H499,tglAcuan,"y"),"yr","day"))),(NOW()+(CONVERT(VLOOKUP(Table1[[#This Row],[JABATAN]],tbl_refJabatan,2,FALSE),"yr","day")-CONVERT(DATEDIF(H499,NOW(),"y"),"yr","day")))),"Usia Salah"),"")</f>
        <v>43888.098911689813</v>
      </c>
      <c r="Q499" s="167" t="str">
        <f ca="1">IF(Table1[[#This Row],[TGL. PENSIUN (usia)]]&lt;&gt;0,TEXT(Table1[[#This Row],[TGL. PENSIUN (usia)]],"yyyy"),"")</f>
        <v>2020</v>
      </c>
      <c r="R499" s="166">
        <f ca="1">IF(AND(Table1[[#This Row],[TGL. PENSIUN (usia)]]&lt;&gt;"",Table1[[#This Row],[TGL. PENSIUN (usia)]]&lt;&gt;"USIA SALAH"),IF(tglAcuan&lt;&gt;0,(INT(CONVERT(VLOOKUP(Table1[[#This Row],[JABATAN]],tbl_refJabatan,2,FALSE),"yr","day")-CONVERT(DATEDIF(H499,tglAcuan,"y"),"yr","day"))),(INT(CONVERT(VLOOKUP(Table1[[#This Row],[JABATAN]],tbl_refJabatan,2,FALSE),"yr","day")-CONVERT(DATEDIF(H499,NOW(),"y"),"yr","day")))),"")</f>
        <v>-1461</v>
      </c>
      <c r="S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Row],[JABATAN]],tbl_refJabatan,4,FALSE),"yr","day")-CONVERT(DATEDIF(H499,tglAcuan,"y"),"yr","day"))),(NOW()+(CONVERT(VLOOKUP(Table1[[#This Row],[JABATAN]],tbl_refJabatan,4,FALSE),"yr","day")-CONVERT(DATEDIF(H499,NOW(),"y"),"yr","day")))),"Usia Salah"),"")</f>
        <v>29278.098911689813</v>
      </c>
      <c r="T499" s="167" t="str">
        <f ca="1">IF(Table1[[#This Row],[TGL. PENSIUN ( usia )]]&lt;&gt;0,TEXT(Table1[[#This Row],[TGL. PENSIUN ( usia )]],"yyyy"),"")</f>
        <v>1980</v>
      </c>
      <c r="U499" s="166">
        <f ca="1">IF(AND(Table1[[#This Row],[TGL. PENSIUN (usia)]]&lt;&gt;"",Table1[[#This Row],[TGL. PENSIUN (usia)]]&lt;&gt;"USIA SALAH"),IF(tglAcuan&lt;&gt;0,(INT(CONVERT(VLOOKUP(Table1[[#This Row],[JABATAN]],tbl_refJabatan,4,FALSE),"yr","day")-CONVERT(DATEDIF(H499,tglAcuan,"y"),"yr","day"))),(INT(CONVERT(VLOOKUP(Table1[[#This Row],[JABATAN]],tbl_refJabatan,4,FALSE),"yr","day")-CONVERT(DATEDIF(H499,NOW(),"y"),"yr","day")))),"")</f>
        <v>-16071</v>
      </c>
      <c r="V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Row],[JABATAN]],tbl_refJabatan,6,FALSE),"yr","day")-CONVERT(DATEDIF(H499,tglAcuan,"y"),"yr","day"))),(NOW()+(CONVERT(VLOOKUP(Table1[[#This Row],[JABATAN]],tbl_refJabatan,6,FALSE),"yr","day")-CONVERT(DATEDIF(H499,NOW(),"y"),"yr","day")))),"Usia Salah"),"")</f>
        <v>21973.098911689813</v>
      </c>
      <c r="W499" s="167" t="str">
        <f ca="1">IF(Table1[[#This Row],[TGL.PENSIUN (usia)]]&lt;&gt;0,TEXT(Table1[[#This Row],[TGL.PENSIUN (usia)]],"yyyy"),"")</f>
        <v>1960</v>
      </c>
      <c r="X4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Row],[JABATAN]],tbl_refJabatan,7,FALSE),"yr","day")-CONVERT(DATEDIF(M499,tglAcuan,"y"),"yr","day"))),(NOW()+(CONVERT(VLOOKUP(Table1[[#This Row],[JABATAN]],tbl_refJabatan,7,FALSE),"yr","day")-CONVERT(DATEDIF(M499,NOW(),"y"),"yr","day")))),"tgl SK salah"),"")</f>
        <v>62515.848911689813</v>
      </c>
      <c r="Y499" s="167" t="str">
        <f ca="1">IF(Table1[[#This Row],[TGL. PENSIUN (jabatan)]]&lt;&gt;0,TEXT(Table1[[#This Row],[TGL. PENSIUN (jabatan)]],"yyyy"),"")</f>
        <v>2071</v>
      </c>
      <c r="Z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Row],[JABATAN]],tbl_refJabatan,8,FALSE),"yr","day")-CONVERT(DATEDIF(H499,tglAcuan,"y"),"yr","day"))),(NOW()+(CONVERT(VLOOKUP(Table1[[#This Row],[JABATAN]],tbl_refJabatan,8,FALSE),"yr","day")-CONVERT(DATEDIF(H499,NOW(),"y"),"yr","day")))),"Usia Salah"),"")</f>
        <v>43888.098911689813</v>
      </c>
      <c r="AA499" s="167" t="str">
        <f ca="1">IF(Table1[[#This Row],[TGL.PENSIUN (usia )]]&lt;&gt;0,TEXT(Table1[[#This Row],[TGL.PENSIUN (usia )]],"yyyy"),"")</f>
        <v>2020</v>
      </c>
      <c r="AB4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Row],[JABATAN]],tbl_refJabatan,9,FALSE),"yr","day")-CONVERT(DATEDIF(M499,tglAcuan,"y"),"yr","day"))),(NOW()+(CONVERT(VLOOKUP(Table1[[#This Row],[JABATAN]],tbl_refJabatan,9,FALSE),"yr","day")-CONVERT(DATEDIF(M499,NOW(),"y"),"yr","day")))),"tgl SK salah"),"")</f>
        <v>46079.598911689813</v>
      </c>
      <c r="AC499" s="167" t="str">
        <f ca="1">IF(Table1[[#This Row],[TGL. PENSIUN (jabatan )]]&lt;&gt;0,TEXT(Table1[[#This Row],[TGL. PENSIUN (jabatan )]],"yyyy"),"")</f>
        <v>2026</v>
      </c>
      <c r="AD4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0" spans="1:30" s="53" customFormat="1" ht="21.75" customHeight="1" x14ac:dyDescent="0.25">
      <c r="A500" s="43">
        <f t="shared" si="17"/>
        <v>495</v>
      </c>
      <c r="B500" s="44" t="s">
        <v>881</v>
      </c>
      <c r="C500" s="44" t="s">
        <v>881</v>
      </c>
      <c r="D500" s="72" t="s">
        <v>63</v>
      </c>
      <c r="E500" s="59" t="s">
        <v>960</v>
      </c>
      <c r="F500" s="43" t="s">
        <v>41</v>
      </c>
      <c r="G500" s="46" t="s">
        <v>42</v>
      </c>
      <c r="H500" s="94">
        <v>28543</v>
      </c>
      <c r="I500" s="45"/>
      <c r="J500" s="48"/>
      <c r="K500" s="63" t="s">
        <v>43</v>
      </c>
      <c r="L500" s="90" t="s">
        <v>961</v>
      </c>
      <c r="M500" s="94">
        <v>43102</v>
      </c>
      <c r="N500" s="52" t="str">
        <f t="shared" ca="1" si="18"/>
        <v>46 Tahun 0 Bulan 5 hari</v>
      </c>
      <c r="O5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25 Hari </v>
      </c>
      <c r="P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Row],[JABATAN]],tbl_refJabatan,2,FALSE),"yr","day")-CONVERT(DATEDIF(H500,tglAcuan,"y"),"yr","day"))),(NOW()+(CONVERT(VLOOKUP(Table1[[#This Row],[JABATAN]],tbl_refJabatan,2,FALSE),"yr","day")-CONVERT(DATEDIF(H500,NOW(),"y"),"yr","day")))),"Usia Salah"),"")</f>
        <v>50462.598911689813</v>
      </c>
      <c r="Q500" s="167" t="str">
        <f ca="1">IF(Table1[[#This Row],[TGL. PENSIUN (usia)]]&lt;&gt;0,TEXT(Table1[[#This Row],[TGL. PENSIUN (usia)]],"yyyy"),"")</f>
        <v>2038</v>
      </c>
      <c r="R500" s="166">
        <f ca="1">IF(AND(Table1[[#This Row],[TGL. PENSIUN (usia)]]&lt;&gt;"",Table1[[#This Row],[TGL. PENSIUN (usia)]]&lt;&gt;"USIA SALAH"),IF(tglAcuan&lt;&gt;0,(INT(CONVERT(VLOOKUP(Table1[[#This Row],[JABATAN]],tbl_refJabatan,2,FALSE),"yr","day")-CONVERT(DATEDIF(H500,tglAcuan,"y"),"yr","day"))),(INT(CONVERT(VLOOKUP(Table1[[#This Row],[JABATAN]],tbl_refJabatan,2,FALSE),"yr","day")-CONVERT(DATEDIF(H500,NOW(),"y"),"yr","day")))),"")</f>
        <v>5113</v>
      </c>
      <c r="S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Row],[JABATAN]],tbl_refJabatan,4,FALSE),"yr","day")-CONVERT(DATEDIF(H500,tglAcuan,"y"),"yr","day"))),(NOW()+(CONVERT(VLOOKUP(Table1[[#This Row],[JABATAN]],tbl_refJabatan,4,FALSE),"yr","day")-CONVERT(DATEDIF(H500,NOW(),"y"),"yr","day")))),"Usia Salah"),"")</f>
        <v>35852.598911689813</v>
      </c>
      <c r="T500" s="167" t="str">
        <f ca="1">IF(Table1[[#This Row],[TGL. PENSIUN ( usia )]]&lt;&gt;0,TEXT(Table1[[#This Row],[TGL. PENSIUN ( usia )]],"yyyy"),"")</f>
        <v>1998</v>
      </c>
      <c r="U500" s="166">
        <f ca="1">IF(AND(Table1[[#This Row],[TGL. PENSIUN (usia)]]&lt;&gt;"",Table1[[#This Row],[TGL. PENSIUN (usia)]]&lt;&gt;"USIA SALAH"),IF(tglAcuan&lt;&gt;0,(INT(CONVERT(VLOOKUP(Table1[[#This Row],[JABATAN]],tbl_refJabatan,4,FALSE),"yr","day")-CONVERT(DATEDIF(H500,tglAcuan,"y"),"yr","day"))),(INT(CONVERT(VLOOKUP(Table1[[#This Row],[JABATAN]],tbl_refJabatan,4,FALSE),"yr","day")-CONVERT(DATEDIF(H500,NOW(),"y"),"yr","day")))),"")</f>
        <v>-9497</v>
      </c>
      <c r="V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Row],[JABATAN]],tbl_refJabatan,6,FALSE),"yr","day")-CONVERT(DATEDIF(H500,tglAcuan,"y"),"yr","day"))),(NOW()+(CONVERT(VLOOKUP(Table1[[#This Row],[JABATAN]],tbl_refJabatan,6,FALSE),"yr","day")-CONVERT(DATEDIF(H500,NOW(),"y"),"yr","day")))),"Usia Salah"),"")</f>
        <v>28547.598911689813</v>
      </c>
      <c r="W500" s="167" t="str">
        <f ca="1">IF(Table1[[#This Row],[TGL.PENSIUN (usia)]]&lt;&gt;0,TEXT(Table1[[#This Row],[TGL.PENSIUN (usia)]],"yyyy"),"")</f>
        <v>1978</v>
      </c>
      <c r="X5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Row],[JABATAN]],tbl_refJabatan,7,FALSE),"yr","day")-CONVERT(DATEDIF(M500,tglAcuan,"y"),"yr","day"))),(NOW()+(CONVERT(VLOOKUP(Table1[[#This Row],[JABATAN]],tbl_refJabatan,7,FALSE),"yr","day")-CONVERT(DATEDIF(M500,NOW(),"y"),"yr","day")))),"tgl SK salah"),"")</f>
        <v>65072.598911689813</v>
      </c>
      <c r="Y500" s="167" t="str">
        <f ca="1">IF(Table1[[#This Row],[TGL. PENSIUN (jabatan)]]&lt;&gt;0,TEXT(Table1[[#This Row],[TGL. PENSIUN (jabatan)]],"yyyy"),"")</f>
        <v>2078</v>
      </c>
      <c r="Z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Row],[JABATAN]],tbl_refJabatan,8,FALSE),"yr","day")-CONVERT(DATEDIF(H500,tglAcuan,"y"),"yr","day"))),(NOW()+(CONVERT(VLOOKUP(Table1[[#This Row],[JABATAN]],tbl_refJabatan,8,FALSE),"yr","day")-CONVERT(DATEDIF(H500,NOW(),"y"),"yr","day")))),"Usia Salah"),"")</f>
        <v>50462.598911689813</v>
      </c>
      <c r="AA500" s="167" t="str">
        <f ca="1">IF(Table1[[#This Row],[TGL.PENSIUN (usia )]]&lt;&gt;0,TEXT(Table1[[#This Row],[TGL.PENSIUN (usia )]],"yyyy"),"")</f>
        <v>2038</v>
      </c>
      <c r="AB5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Row],[JABATAN]],tbl_refJabatan,9,FALSE),"yr","day")-CONVERT(DATEDIF(M500,tglAcuan,"y"),"yr","day"))),(NOW()+(CONVERT(VLOOKUP(Table1[[#This Row],[JABATAN]],tbl_refJabatan,9,FALSE),"yr","day")-CONVERT(DATEDIF(M500,NOW(),"y"),"yr","day")))),"tgl SK salah"),"")</f>
        <v>48636.348911689813</v>
      </c>
      <c r="AC500" s="167" t="str">
        <f ca="1">IF(Table1[[#This Row],[TGL. PENSIUN (jabatan )]]&lt;&gt;0,TEXT(Table1[[#This Row],[TGL. PENSIUN (jabatan )]],"yyyy"),"")</f>
        <v>2033</v>
      </c>
      <c r="AD5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1" spans="1:30" s="53" customFormat="1" ht="21.75" customHeight="1" x14ac:dyDescent="0.25">
      <c r="A501" s="43">
        <f t="shared" si="17"/>
        <v>496</v>
      </c>
      <c r="B501" s="44" t="s">
        <v>881</v>
      </c>
      <c r="C501" s="44" t="s">
        <v>881</v>
      </c>
      <c r="D501" s="72" t="s">
        <v>63</v>
      </c>
      <c r="E501" s="59" t="s">
        <v>759</v>
      </c>
      <c r="F501" s="43" t="s">
        <v>41</v>
      </c>
      <c r="G501" s="46" t="s">
        <v>42</v>
      </c>
      <c r="H501" s="94">
        <v>26526</v>
      </c>
      <c r="I501" s="45"/>
      <c r="J501" s="48"/>
      <c r="K501" s="63" t="s">
        <v>43</v>
      </c>
      <c r="L501" s="90" t="s">
        <v>962</v>
      </c>
      <c r="M501" s="94">
        <v>38150</v>
      </c>
      <c r="N501" s="52" t="str">
        <f t="shared" ca="1" si="18"/>
        <v>51 Tahun 6 Bulan 12 hari</v>
      </c>
      <c r="O5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8 Bulan 15 Hari </v>
      </c>
      <c r="P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Row],[JABATAN]],tbl_refJabatan,2,FALSE),"yr","day")-CONVERT(DATEDIF(H501,tglAcuan,"y"),"yr","day"))),(NOW()+(CONVERT(VLOOKUP(Table1[[#This Row],[JABATAN]],tbl_refJabatan,2,FALSE),"yr","day")-CONVERT(DATEDIF(H501,NOW(),"y"),"yr","day")))),"Usia Salah"),"")</f>
        <v>48636.348911689813</v>
      </c>
      <c r="Q501" s="167" t="str">
        <f ca="1">IF(Table1[[#This Row],[TGL. PENSIUN (usia)]]&lt;&gt;0,TEXT(Table1[[#This Row],[TGL. PENSIUN (usia)]],"yyyy"),"")</f>
        <v>2033</v>
      </c>
      <c r="R501" s="166">
        <f ca="1">IF(AND(Table1[[#This Row],[TGL. PENSIUN (usia)]]&lt;&gt;"",Table1[[#This Row],[TGL. PENSIUN (usia)]]&lt;&gt;"USIA SALAH"),IF(tglAcuan&lt;&gt;0,(INT(CONVERT(VLOOKUP(Table1[[#This Row],[JABATAN]],tbl_refJabatan,2,FALSE),"yr","day")-CONVERT(DATEDIF(H501,tglAcuan,"y"),"yr","day"))),(INT(CONVERT(VLOOKUP(Table1[[#This Row],[JABATAN]],tbl_refJabatan,2,FALSE),"yr","day")-CONVERT(DATEDIF(H501,NOW(),"y"),"yr","day")))),"")</f>
        <v>3287</v>
      </c>
      <c r="S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Row],[JABATAN]],tbl_refJabatan,4,FALSE),"yr","day")-CONVERT(DATEDIF(H501,tglAcuan,"y"),"yr","day"))),(NOW()+(CONVERT(VLOOKUP(Table1[[#This Row],[JABATAN]],tbl_refJabatan,4,FALSE),"yr","day")-CONVERT(DATEDIF(H501,NOW(),"y"),"yr","day")))),"Usia Salah"),"")</f>
        <v>34026.348911689813</v>
      </c>
      <c r="T501" s="167" t="str">
        <f ca="1">IF(Table1[[#This Row],[TGL. PENSIUN ( usia )]]&lt;&gt;0,TEXT(Table1[[#This Row],[TGL. PENSIUN ( usia )]],"yyyy"),"")</f>
        <v>1993</v>
      </c>
      <c r="U501" s="166">
        <f ca="1">IF(AND(Table1[[#This Row],[TGL. PENSIUN (usia)]]&lt;&gt;"",Table1[[#This Row],[TGL. PENSIUN (usia)]]&lt;&gt;"USIA SALAH"),IF(tglAcuan&lt;&gt;0,(INT(CONVERT(VLOOKUP(Table1[[#This Row],[JABATAN]],tbl_refJabatan,4,FALSE),"yr","day")-CONVERT(DATEDIF(H501,tglAcuan,"y"),"yr","day"))),(INT(CONVERT(VLOOKUP(Table1[[#This Row],[JABATAN]],tbl_refJabatan,4,FALSE),"yr","day")-CONVERT(DATEDIF(H501,NOW(),"y"),"yr","day")))),"")</f>
        <v>-11323</v>
      </c>
      <c r="V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Row],[JABATAN]],tbl_refJabatan,6,FALSE),"yr","day")-CONVERT(DATEDIF(H501,tglAcuan,"y"),"yr","day"))),(NOW()+(CONVERT(VLOOKUP(Table1[[#This Row],[JABATAN]],tbl_refJabatan,6,FALSE),"yr","day")-CONVERT(DATEDIF(H501,NOW(),"y"),"yr","day")))),"Usia Salah"),"")</f>
        <v>26721.348911689813</v>
      </c>
      <c r="W501" s="167" t="str">
        <f ca="1">IF(Table1[[#This Row],[TGL.PENSIUN (usia)]]&lt;&gt;0,TEXT(Table1[[#This Row],[TGL.PENSIUN (usia)]],"yyyy"),"")</f>
        <v>1973</v>
      </c>
      <c r="X5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Row],[JABATAN]],tbl_refJabatan,7,FALSE),"yr","day")-CONVERT(DATEDIF(M501,tglAcuan,"y"),"yr","day"))),(NOW()+(CONVERT(VLOOKUP(Table1[[#This Row],[JABATAN]],tbl_refJabatan,7,FALSE),"yr","day")-CONVERT(DATEDIF(M501,NOW(),"y"),"yr","day")))),"tgl SK salah"),"")</f>
        <v>60324.348911689813</v>
      </c>
      <c r="Y501" s="167" t="str">
        <f ca="1">IF(Table1[[#This Row],[TGL. PENSIUN (jabatan)]]&lt;&gt;0,TEXT(Table1[[#This Row],[TGL. PENSIUN (jabatan)]],"yyyy"),"")</f>
        <v>2065</v>
      </c>
      <c r="Z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Row],[JABATAN]],tbl_refJabatan,8,FALSE),"yr","day")-CONVERT(DATEDIF(H501,tglAcuan,"y"),"yr","day"))),(NOW()+(CONVERT(VLOOKUP(Table1[[#This Row],[JABATAN]],tbl_refJabatan,8,FALSE),"yr","day")-CONVERT(DATEDIF(H501,NOW(),"y"),"yr","day")))),"Usia Salah"),"")</f>
        <v>48636.348911689813</v>
      </c>
      <c r="AA501" s="167" t="str">
        <f ca="1">IF(Table1[[#This Row],[TGL.PENSIUN (usia )]]&lt;&gt;0,TEXT(Table1[[#This Row],[TGL.PENSIUN (usia )]],"yyyy"),"")</f>
        <v>2033</v>
      </c>
      <c r="AB5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Row],[JABATAN]],tbl_refJabatan,9,FALSE),"yr","day")-CONVERT(DATEDIF(M501,tglAcuan,"y"),"yr","day"))),(NOW()+(CONVERT(VLOOKUP(Table1[[#This Row],[JABATAN]],tbl_refJabatan,9,FALSE),"yr","day")-CONVERT(DATEDIF(M501,NOW(),"y"),"yr","day")))),"tgl SK salah"),"")</f>
        <v>43888.098911689813</v>
      </c>
      <c r="AC501" s="167" t="str">
        <f ca="1">IF(Table1[[#This Row],[TGL. PENSIUN (jabatan )]]&lt;&gt;0,TEXT(Table1[[#This Row],[TGL. PENSIUN (jabatan )]],"yyyy"),"")</f>
        <v>2020</v>
      </c>
      <c r="AD5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2" spans="1:30" s="53" customFormat="1" ht="21.75" customHeight="1" x14ac:dyDescent="0.25">
      <c r="A502" s="43">
        <f t="shared" si="17"/>
        <v>497</v>
      </c>
      <c r="B502" s="44" t="s">
        <v>881</v>
      </c>
      <c r="C502" s="44" t="s">
        <v>881</v>
      </c>
      <c r="D502" s="72" t="s">
        <v>63</v>
      </c>
      <c r="E502" s="59" t="s">
        <v>144</v>
      </c>
      <c r="F502" s="43" t="s">
        <v>41</v>
      </c>
      <c r="G502" s="46" t="s">
        <v>42</v>
      </c>
      <c r="H502" s="94">
        <v>28380</v>
      </c>
      <c r="I502" s="45"/>
      <c r="J502" s="48"/>
      <c r="K502" s="63" t="s">
        <v>43</v>
      </c>
      <c r="L502" s="90" t="s">
        <v>963</v>
      </c>
      <c r="M502" s="94">
        <v>40612</v>
      </c>
      <c r="N502" s="52" t="str">
        <f t="shared" ca="1" si="18"/>
        <v>46 Tahun 5 Bulan 15 hari</v>
      </c>
      <c r="O5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11 Bulan 17 Hari </v>
      </c>
      <c r="P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Row],[JABATAN]],tbl_refJabatan,2,FALSE),"yr","day")-CONVERT(DATEDIF(H502,tglAcuan,"y"),"yr","day"))),(NOW()+(CONVERT(VLOOKUP(Table1[[#This Row],[JABATAN]],tbl_refJabatan,2,FALSE),"yr","day")-CONVERT(DATEDIF(H502,NOW(),"y"),"yr","day")))),"Usia Salah"),"")</f>
        <v>50462.598911689813</v>
      </c>
      <c r="Q502" s="167" t="str">
        <f ca="1">IF(Table1[[#This Row],[TGL. PENSIUN (usia)]]&lt;&gt;0,TEXT(Table1[[#This Row],[TGL. PENSIUN (usia)]],"yyyy"),"")</f>
        <v>2038</v>
      </c>
      <c r="R502" s="166">
        <f ca="1">IF(AND(Table1[[#This Row],[TGL. PENSIUN (usia)]]&lt;&gt;"",Table1[[#This Row],[TGL. PENSIUN (usia)]]&lt;&gt;"USIA SALAH"),IF(tglAcuan&lt;&gt;0,(INT(CONVERT(VLOOKUP(Table1[[#This Row],[JABATAN]],tbl_refJabatan,2,FALSE),"yr","day")-CONVERT(DATEDIF(H502,tglAcuan,"y"),"yr","day"))),(INT(CONVERT(VLOOKUP(Table1[[#This Row],[JABATAN]],tbl_refJabatan,2,FALSE),"yr","day")-CONVERT(DATEDIF(H502,NOW(),"y"),"yr","day")))),"")</f>
        <v>5113</v>
      </c>
      <c r="S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Row],[JABATAN]],tbl_refJabatan,4,FALSE),"yr","day")-CONVERT(DATEDIF(H502,tglAcuan,"y"),"yr","day"))),(NOW()+(CONVERT(VLOOKUP(Table1[[#This Row],[JABATAN]],tbl_refJabatan,4,FALSE),"yr","day")-CONVERT(DATEDIF(H502,NOW(),"y"),"yr","day")))),"Usia Salah"),"")</f>
        <v>35852.598911689813</v>
      </c>
      <c r="T502" s="167" t="str">
        <f ca="1">IF(Table1[[#This Row],[TGL. PENSIUN ( usia )]]&lt;&gt;0,TEXT(Table1[[#This Row],[TGL. PENSIUN ( usia )]],"yyyy"),"")</f>
        <v>1998</v>
      </c>
      <c r="U502" s="166">
        <f ca="1">IF(AND(Table1[[#This Row],[TGL. PENSIUN (usia)]]&lt;&gt;"",Table1[[#This Row],[TGL. PENSIUN (usia)]]&lt;&gt;"USIA SALAH"),IF(tglAcuan&lt;&gt;0,(INT(CONVERT(VLOOKUP(Table1[[#This Row],[JABATAN]],tbl_refJabatan,4,FALSE),"yr","day")-CONVERT(DATEDIF(H502,tglAcuan,"y"),"yr","day"))),(INT(CONVERT(VLOOKUP(Table1[[#This Row],[JABATAN]],tbl_refJabatan,4,FALSE),"yr","day")-CONVERT(DATEDIF(H502,NOW(),"y"),"yr","day")))),"")</f>
        <v>-9497</v>
      </c>
      <c r="V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Row],[JABATAN]],tbl_refJabatan,6,FALSE),"yr","day")-CONVERT(DATEDIF(H502,tglAcuan,"y"),"yr","day"))),(NOW()+(CONVERT(VLOOKUP(Table1[[#This Row],[JABATAN]],tbl_refJabatan,6,FALSE),"yr","day")-CONVERT(DATEDIF(H502,NOW(),"y"),"yr","day")))),"Usia Salah"),"")</f>
        <v>28547.598911689813</v>
      </c>
      <c r="W502" s="167" t="str">
        <f ca="1">IF(Table1[[#This Row],[TGL.PENSIUN (usia)]]&lt;&gt;0,TEXT(Table1[[#This Row],[TGL.PENSIUN (usia)]],"yyyy"),"")</f>
        <v>1978</v>
      </c>
      <c r="X5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Row],[JABATAN]],tbl_refJabatan,7,FALSE),"yr","day")-CONVERT(DATEDIF(M502,tglAcuan,"y"),"yr","day"))),(NOW()+(CONVERT(VLOOKUP(Table1[[#This Row],[JABATAN]],tbl_refJabatan,7,FALSE),"yr","day")-CONVERT(DATEDIF(M502,NOW(),"y"),"yr","day")))),"tgl SK salah"),"")</f>
        <v>62881.098911689813</v>
      </c>
      <c r="Y502" s="167" t="str">
        <f ca="1">IF(Table1[[#This Row],[TGL. PENSIUN (jabatan)]]&lt;&gt;0,TEXT(Table1[[#This Row],[TGL. PENSIUN (jabatan)]],"yyyy"),"")</f>
        <v>2072</v>
      </c>
      <c r="Z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Row],[JABATAN]],tbl_refJabatan,8,FALSE),"yr","day")-CONVERT(DATEDIF(H502,tglAcuan,"y"),"yr","day"))),(NOW()+(CONVERT(VLOOKUP(Table1[[#This Row],[JABATAN]],tbl_refJabatan,8,FALSE),"yr","day")-CONVERT(DATEDIF(H502,NOW(),"y"),"yr","day")))),"Usia Salah"),"")</f>
        <v>50462.598911689813</v>
      </c>
      <c r="AA502" s="167" t="str">
        <f ca="1">IF(Table1[[#This Row],[TGL.PENSIUN (usia )]]&lt;&gt;0,TEXT(Table1[[#This Row],[TGL.PENSIUN (usia )]],"yyyy"),"")</f>
        <v>2038</v>
      </c>
      <c r="AB5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Row],[JABATAN]],tbl_refJabatan,9,FALSE),"yr","day")-CONVERT(DATEDIF(M502,tglAcuan,"y"),"yr","day"))),(NOW()+(CONVERT(VLOOKUP(Table1[[#This Row],[JABATAN]],tbl_refJabatan,9,FALSE),"yr","day")-CONVERT(DATEDIF(M502,NOW(),"y"),"yr","day")))),"tgl SK salah"),"")</f>
        <v>46444.848911689813</v>
      </c>
      <c r="AC502" s="167" t="str">
        <f ca="1">IF(Table1[[#This Row],[TGL. PENSIUN (jabatan )]]&lt;&gt;0,TEXT(Table1[[#This Row],[TGL. PENSIUN (jabatan )]],"yyyy"),"")</f>
        <v>2027</v>
      </c>
      <c r="AD5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3" spans="1:30" s="53" customFormat="1" ht="21.75" customHeight="1" x14ac:dyDescent="0.25">
      <c r="A503" s="43">
        <f t="shared" si="17"/>
        <v>498</v>
      </c>
      <c r="B503" s="44" t="s">
        <v>881</v>
      </c>
      <c r="C503" s="44" t="s">
        <v>881</v>
      </c>
      <c r="D503" s="72" t="s">
        <v>63</v>
      </c>
      <c r="E503" s="59" t="s">
        <v>964</v>
      </c>
      <c r="F503" s="43" t="s">
        <v>41</v>
      </c>
      <c r="G503" s="46" t="s">
        <v>42</v>
      </c>
      <c r="H503" s="94">
        <v>23391</v>
      </c>
      <c r="I503" s="45"/>
      <c r="J503" s="48"/>
      <c r="K503" s="63" t="s">
        <v>43</v>
      </c>
      <c r="L503" s="90" t="s">
        <v>965</v>
      </c>
      <c r="M503" s="94">
        <v>39327</v>
      </c>
      <c r="N503" s="52" t="str">
        <f t="shared" ca="1" si="18"/>
        <v>60 Tahun 1 Bulan 12 hari</v>
      </c>
      <c r="O5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5 Bulan 25 Hari </v>
      </c>
      <c r="P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Row],[JABATAN]],tbl_refJabatan,2,FALSE),"yr","day")-CONVERT(DATEDIF(H503,tglAcuan,"y"),"yr","day"))),(NOW()+(CONVERT(VLOOKUP(Table1[[#This Row],[JABATAN]],tbl_refJabatan,2,FALSE),"yr","day")-CONVERT(DATEDIF(H503,NOW(),"y"),"yr","day")))),"Usia Salah"),"")</f>
        <v>45349.098911689813</v>
      </c>
      <c r="Q503" s="167" t="str">
        <f ca="1">IF(Table1[[#This Row],[TGL. PENSIUN (usia)]]&lt;&gt;0,TEXT(Table1[[#This Row],[TGL. PENSIUN (usia)]],"yyyy"),"")</f>
        <v>2024</v>
      </c>
      <c r="R503" s="166">
        <f ca="1">IF(AND(Table1[[#This Row],[TGL. PENSIUN (usia)]]&lt;&gt;"",Table1[[#This Row],[TGL. PENSIUN (usia)]]&lt;&gt;"USIA SALAH"),IF(tglAcuan&lt;&gt;0,(INT(CONVERT(VLOOKUP(Table1[[#This Row],[JABATAN]],tbl_refJabatan,2,FALSE),"yr","day")-CONVERT(DATEDIF(H503,tglAcuan,"y"),"yr","day"))),(INT(CONVERT(VLOOKUP(Table1[[#This Row],[JABATAN]],tbl_refJabatan,2,FALSE),"yr","day")-CONVERT(DATEDIF(H503,NOW(),"y"),"yr","day")))),"")</f>
        <v>0</v>
      </c>
      <c r="S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Row],[JABATAN]],tbl_refJabatan,4,FALSE),"yr","day")-CONVERT(DATEDIF(H503,tglAcuan,"y"),"yr","day"))),(NOW()+(CONVERT(VLOOKUP(Table1[[#This Row],[JABATAN]],tbl_refJabatan,4,FALSE),"yr","day")-CONVERT(DATEDIF(H503,NOW(),"y"),"yr","day")))),"Usia Salah"),"")</f>
        <v>30739.098911689813</v>
      </c>
      <c r="T503" s="167" t="str">
        <f ca="1">IF(Table1[[#This Row],[TGL. PENSIUN ( usia )]]&lt;&gt;0,TEXT(Table1[[#This Row],[TGL. PENSIUN ( usia )]],"yyyy"),"")</f>
        <v>1984</v>
      </c>
      <c r="U503" s="166">
        <f ca="1">IF(AND(Table1[[#This Row],[TGL. PENSIUN (usia)]]&lt;&gt;"",Table1[[#This Row],[TGL. PENSIUN (usia)]]&lt;&gt;"USIA SALAH"),IF(tglAcuan&lt;&gt;0,(INT(CONVERT(VLOOKUP(Table1[[#This Row],[JABATAN]],tbl_refJabatan,4,FALSE),"yr","day")-CONVERT(DATEDIF(H503,tglAcuan,"y"),"yr","day"))),(INT(CONVERT(VLOOKUP(Table1[[#This Row],[JABATAN]],tbl_refJabatan,4,FALSE),"yr","day")-CONVERT(DATEDIF(H503,NOW(),"y"),"yr","day")))),"")</f>
        <v>-14610</v>
      </c>
      <c r="V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Row],[JABATAN]],tbl_refJabatan,6,FALSE),"yr","day")-CONVERT(DATEDIF(H503,tglAcuan,"y"),"yr","day"))),(NOW()+(CONVERT(VLOOKUP(Table1[[#This Row],[JABATAN]],tbl_refJabatan,6,FALSE),"yr","day")-CONVERT(DATEDIF(H503,NOW(),"y"),"yr","day")))),"Usia Salah"),"")</f>
        <v>23434.098911689813</v>
      </c>
      <c r="W503" s="167" t="str">
        <f ca="1">IF(Table1[[#This Row],[TGL.PENSIUN (usia)]]&lt;&gt;0,TEXT(Table1[[#This Row],[TGL.PENSIUN (usia)]],"yyyy"),"")</f>
        <v>1964</v>
      </c>
      <c r="X5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Row],[JABATAN]],tbl_refJabatan,7,FALSE),"yr","day")-CONVERT(DATEDIF(M503,tglAcuan,"y"),"yr","day"))),(NOW()+(CONVERT(VLOOKUP(Table1[[#This Row],[JABATAN]],tbl_refJabatan,7,FALSE),"yr","day")-CONVERT(DATEDIF(M503,NOW(),"y"),"yr","day")))),"tgl SK salah"),"")</f>
        <v>61420.098911689813</v>
      </c>
      <c r="Y503" s="167" t="str">
        <f ca="1">IF(Table1[[#This Row],[TGL. PENSIUN (jabatan)]]&lt;&gt;0,TEXT(Table1[[#This Row],[TGL. PENSIUN (jabatan)]],"yyyy"),"")</f>
        <v>2068</v>
      </c>
      <c r="Z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Row],[JABATAN]],tbl_refJabatan,8,FALSE),"yr","day")-CONVERT(DATEDIF(H503,tglAcuan,"y"),"yr","day"))),(NOW()+(CONVERT(VLOOKUP(Table1[[#This Row],[JABATAN]],tbl_refJabatan,8,FALSE),"yr","day")-CONVERT(DATEDIF(H503,NOW(),"y"),"yr","day")))),"Usia Salah"),"")</f>
        <v>45349.098911689813</v>
      </c>
      <c r="AA503" s="167" t="str">
        <f ca="1">IF(Table1[[#This Row],[TGL.PENSIUN (usia )]]&lt;&gt;0,TEXT(Table1[[#This Row],[TGL.PENSIUN (usia )]],"yyyy"),"")</f>
        <v>2024</v>
      </c>
      <c r="AB5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Row],[JABATAN]],tbl_refJabatan,9,FALSE),"yr","day")-CONVERT(DATEDIF(M503,tglAcuan,"y"),"yr","day"))),(NOW()+(CONVERT(VLOOKUP(Table1[[#This Row],[JABATAN]],tbl_refJabatan,9,FALSE),"yr","day")-CONVERT(DATEDIF(M503,NOW(),"y"),"yr","day")))),"tgl SK salah"),"")</f>
        <v>44983.848911689813</v>
      </c>
      <c r="AC503" s="167" t="str">
        <f ca="1">IF(Table1[[#This Row],[TGL. PENSIUN (jabatan )]]&lt;&gt;0,TEXT(Table1[[#This Row],[TGL. PENSIUN (jabatan )]],"yyyy"),"")</f>
        <v>2023</v>
      </c>
      <c r="AD5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04" spans="1:30" s="53" customFormat="1" ht="21.75" customHeight="1" x14ac:dyDescent="0.25">
      <c r="A504" s="43">
        <f t="shared" si="17"/>
        <v>499</v>
      </c>
      <c r="B504" s="44" t="s">
        <v>881</v>
      </c>
      <c r="C504" s="44" t="s">
        <v>881</v>
      </c>
      <c r="D504" s="72" t="s">
        <v>63</v>
      </c>
      <c r="E504" s="59" t="s">
        <v>966</v>
      </c>
      <c r="F504" s="43" t="s">
        <v>41</v>
      </c>
      <c r="G504" s="46" t="s">
        <v>42</v>
      </c>
      <c r="H504" s="94">
        <v>31012</v>
      </c>
      <c r="I504" s="45"/>
      <c r="J504" s="48"/>
      <c r="K504" s="63" t="s">
        <v>43</v>
      </c>
      <c r="L504" s="90" t="s">
        <v>967</v>
      </c>
      <c r="M504" s="94">
        <v>42641</v>
      </c>
      <c r="N504" s="52" t="str">
        <f t="shared" ca="1" si="18"/>
        <v>39 Tahun 3 Bulan 1 hari</v>
      </c>
      <c r="O5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4 Bulan 30 Hari </v>
      </c>
      <c r="P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Row],[JABATAN]],tbl_refJabatan,2,FALSE),"yr","day")-CONVERT(DATEDIF(H504,tglAcuan,"y"),"yr","day"))),(NOW()+(CONVERT(VLOOKUP(Table1[[#This Row],[JABATAN]],tbl_refJabatan,2,FALSE),"yr","day")-CONVERT(DATEDIF(H504,NOW(),"y"),"yr","day")))),"Usia Salah"),"")</f>
        <v>53019.348911689813</v>
      </c>
      <c r="Q504" s="167" t="str">
        <f ca="1">IF(Table1[[#This Row],[TGL. PENSIUN (usia)]]&lt;&gt;0,TEXT(Table1[[#This Row],[TGL. PENSIUN (usia)]],"yyyy"),"")</f>
        <v>2045</v>
      </c>
      <c r="R504" s="166">
        <f ca="1">IF(AND(Table1[[#This Row],[TGL. PENSIUN (usia)]]&lt;&gt;"",Table1[[#This Row],[TGL. PENSIUN (usia)]]&lt;&gt;"USIA SALAH"),IF(tglAcuan&lt;&gt;0,(INT(CONVERT(VLOOKUP(Table1[[#This Row],[JABATAN]],tbl_refJabatan,2,FALSE),"yr","day")-CONVERT(DATEDIF(H504,tglAcuan,"y"),"yr","day"))),(INT(CONVERT(VLOOKUP(Table1[[#This Row],[JABATAN]],tbl_refJabatan,2,FALSE),"yr","day")-CONVERT(DATEDIF(H504,NOW(),"y"),"yr","day")))),"")</f>
        <v>7670</v>
      </c>
      <c r="S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Row],[JABATAN]],tbl_refJabatan,4,FALSE),"yr","day")-CONVERT(DATEDIF(H504,tglAcuan,"y"),"yr","day"))),(NOW()+(CONVERT(VLOOKUP(Table1[[#This Row],[JABATAN]],tbl_refJabatan,4,FALSE),"yr","day")-CONVERT(DATEDIF(H504,NOW(),"y"),"yr","day")))),"Usia Salah"),"")</f>
        <v>38409.348911689813</v>
      </c>
      <c r="T504" s="167" t="str">
        <f ca="1">IF(Table1[[#This Row],[TGL. PENSIUN ( usia )]]&lt;&gt;0,TEXT(Table1[[#This Row],[TGL. PENSIUN ( usia )]],"yyyy"),"")</f>
        <v>2005</v>
      </c>
      <c r="U504" s="166">
        <f ca="1">IF(AND(Table1[[#This Row],[TGL. PENSIUN (usia)]]&lt;&gt;"",Table1[[#This Row],[TGL. PENSIUN (usia)]]&lt;&gt;"USIA SALAH"),IF(tglAcuan&lt;&gt;0,(INT(CONVERT(VLOOKUP(Table1[[#This Row],[JABATAN]],tbl_refJabatan,4,FALSE),"yr","day")-CONVERT(DATEDIF(H504,tglAcuan,"y"),"yr","day"))),(INT(CONVERT(VLOOKUP(Table1[[#This Row],[JABATAN]],tbl_refJabatan,4,FALSE),"yr","day")-CONVERT(DATEDIF(H504,NOW(),"y"),"yr","day")))),"")</f>
        <v>-6940</v>
      </c>
      <c r="V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Row],[JABATAN]],tbl_refJabatan,6,FALSE),"yr","day")-CONVERT(DATEDIF(H504,tglAcuan,"y"),"yr","day"))),(NOW()+(CONVERT(VLOOKUP(Table1[[#This Row],[JABATAN]],tbl_refJabatan,6,FALSE),"yr","day")-CONVERT(DATEDIF(H504,NOW(),"y"),"yr","day")))),"Usia Salah"),"")</f>
        <v>31104.348911689813</v>
      </c>
      <c r="W504" s="167" t="str">
        <f ca="1">IF(Table1[[#This Row],[TGL.PENSIUN (usia)]]&lt;&gt;0,TEXT(Table1[[#This Row],[TGL.PENSIUN (usia)]],"yyyy"),"")</f>
        <v>1985</v>
      </c>
      <c r="X5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Row],[JABATAN]],tbl_refJabatan,7,FALSE),"yr","day")-CONVERT(DATEDIF(M504,tglAcuan,"y"),"yr","day"))),(NOW()+(CONVERT(VLOOKUP(Table1[[#This Row],[JABATAN]],tbl_refJabatan,7,FALSE),"yr","day")-CONVERT(DATEDIF(M504,NOW(),"y"),"yr","day")))),"tgl SK salah"),"")</f>
        <v>64707.348911689813</v>
      </c>
      <c r="Y504" s="167" t="str">
        <f ca="1">IF(Table1[[#This Row],[TGL. PENSIUN (jabatan)]]&lt;&gt;0,TEXT(Table1[[#This Row],[TGL. PENSIUN (jabatan)]],"yyyy"),"")</f>
        <v>2077</v>
      </c>
      <c r="Z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Row],[JABATAN]],tbl_refJabatan,8,FALSE),"yr","day")-CONVERT(DATEDIF(H504,tglAcuan,"y"),"yr","day"))),(NOW()+(CONVERT(VLOOKUP(Table1[[#This Row],[JABATAN]],tbl_refJabatan,8,FALSE),"yr","day")-CONVERT(DATEDIF(H504,NOW(),"y"),"yr","day")))),"Usia Salah"),"")</f>
        <v>53019.348911689813</v>
      </c>
      <c r="AA504" s="167" t="str">
        <f ca="1">IF(Table1[[#This Row],[TGL.PENSIUN (usia )]]&lt;&gt;0,TEXT(Table1[[#This Row],[TGL.PENSIUN (usia )]],"yyyy"),"")</f>
        <v>2045</v>
      </c>
      <c r="AB5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Row],[JABATAN]],tbl_refJabatan,9,FALSE),"yr","day")-CONVERT(DATEDIF(M504,tglAcuan,"y"),"yr","day"))),(NOW()+(CONVERT(VLOOKUP(Table1[[#This Row],[JABATAN]],tbl_refJabatan,9,FALSE),"yr","day")-CONVERT(DATEDIF(M504,NOW(),"y"),"yr","day")))),"tgl SK salah"),"")</f>
        <v>48271.098911689813</v>
      </c>
      <c r="AC504" s="167" t="str">
        <f ca="1">IF(Table1[[#This Row],[TGL. PENSIUN (jabatan )]]&lt;&gt;0,TEXT(Table1[[#This Row],[TGL. PENSIUN (jabatan )]],"yyyy"),"")</f>
        <v>2032</v>
      </c>
      <c r="AD5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5" spans="1:30" s="53" customFormat="1" ht="21.75" customHeight="1" x14ac:dyDescent="0.25">
      <c r="A505" s="43">
        <f t="shared" si="17"/>
        <v>500</v>
      </c>
      <c r="B505" s="44" t="s">
        <v>881</v>
      </c>
      <c r="C505" s="44" t="s">
        <v>881</v>
      </c>
      <c r="D505" s="72" t="s">
        <v>63</v>
      </c>
      <c r="E505" s="59" t="s">
        <v>968</v>
      </c>
      <c r="F505" s="43" t="s">
        <v>41</v>
      </c>
      <c r="G505" s="46" t="s">
        <v>42</v>
      </c>
      <c r="H505" s="94">
        <v>26841</v>
      </c>
      <c r="I505" s="45"/>
      <c r="J505" s="48"/>
      <c r="K505" s="63" t="s">
        <v>43</v>
      </c>
      <c r="L505" s="90" t="s">
        <v>969</v>
      </c>
      <c r="M505" s="94">
        <v>40162</v>
      </c>
      <c r="N505" s="52" t="str">
        <f t="shared" ca="1" si="18"/>
        <v>50 Tahun 8 Bulan 1 hari</v>
      </c>
      <c r="O5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2 Bulan 12 Hari </v>
      </c>
      <c r="P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Row],[JABATAN]],tbl_refJabatan,2,FALSE),"yr","day")-CONVERT(DATEDIF(H505,tglAcuan,"y"),"yr","day"))),(NOW()+(CONVERT(VLOOKUP(Table1[[#This Row],[JABATAN]],tbl_refJabatan,2,FALSE),"yr","day")-CONVERT(DATEDIF(H505,NOW(),"y"),"yr","day")))),"Usia Salah"),"")</f>
        <v>49001.598911689813</v>
      </c>
      <c r="Q505" s="167" t="str">
        <f ca="1">IF(Table1[[#This Row],[TGL. PENSIUN (usia)]]&lt;&gt;0,TEXT(Table1[[#This Row],[TGL. PENSIUN (usia)]],"yyyy"),"")</f>
        <v>2034</v>
      </c>
      <c r="R505" s="166">
        <f ca="1">IF(AND(Table1[[#This Row],[TGL. PENSIUN (usia)]]&lt;&gt;"",Table1[[#This Row],[TGL. PENSIUN (usia)]]&lt;&gt;"USIA SALAH"),IF(tglAcuan&lt;&gt;0,(INT(CONVERT(VLOOKUP(Table1[[#This Row],[JABATAN]],tbl_refJabatan,2,FALSE),"yr","day")-CONVERT(DATEDIF(H505,tglAcuan,"y"),"yr","day"))),(INT(CONVERT(VLOOKUP(Table1[[#This Row],[JABATAN]],tbl_refJabatan,2,FALSE),"yr","day")-CONVERT(DATEDIF(H505,NOW(),"y"),"yr","day")))),"")</f>
        <v>3652</v>
      </c>
      <c r="S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Row],[JABATAN]],tbl_refJabatan,4,FALSE),"yr","day")-CONVERT(DATEDIF(H505,tglAcuan,"y"),"yr","day"))),(NOW()+(CONVERT(VLOOKUP(Table1[[#This Row],[JABATAN]],tbl_refJabatan,4,FALSE),"yr","day")-CONVERT(DATEDIF(H505,NOW(),"y"),"yr","day")))),"Usia Salah"),"")</f>
        <v>34391.598911689813</v>
      </c>
      <c r="T505" s="167" t="str">
        <f ca="1">IF(Table1[[#This Row],[TGL. PENSIUN ( usia )]]&lt;&gt;0,TEXT(Table1[[#This Row],[TGL. PENSIUN ( usia )]],"yyyy"),"")</f>
        <v>1994</v>
      </c>
      <c r="U505" s="166">
        <f ca="1">IF(AND(Table1[[#This Row],[TGL. PENSIUN (usia)]]&lt;&gt;"",Table1[[#This Row],[TGL. PENSIUN (usia)]]&lt;&gt;"USIA SALAH"),IF(tglAcuan&lt;&gt;0,(INT(CONVERT(VLOOKUP(Table1[[#This Row],[JABATAN]],tbl_refJabatan,4,FALSE),"yr","day")-CONVERT(DATEDIF(H505,tglAcuan,"y"),"yr","day"))),(INT(CONVERT(VLOOKUP(Table1[[#This Row],[JABATAN]],tbl_refJabatan,4,FALSE),"yr","day")-CONVERT(DATEDIF(H505,NOW(),"y"),"yr","day")))),"")</f>
        <v>-10958</v>
      </c>
      <c r="V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Row],[JABATAN]],tbl_refJabatan,6,FALSE),"yr","day")-CONVERT(DATEDIF(H505,tglAcuan,"y"),"yr","day"))),(NOW()+(CONVERT(VLOOKUP(Table1[[#This Row],[JABATAN]],tbl_refJabatan,6,FALSE),"yr","day")-CONVERT(DATEDIF(H505,NOW(),"y"),"yr","day")))),"Usia Salah"),"")</f>
        <v>27086.598911689813</v>
      </c>
      <c r="W505" s="167" t="str">
        <f ca="1">IF(Table1[[#This Row],[TGL.PENSIUN (usia)]]&lt;&gt;0,TEXT(Table1[[#This Row],[TGL.PENSIUN (usia)]],"yyyy"),"")</f>
        <v>1974</v>
      </c>
      <c r="X5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Row],[JABATAN]],tbl_refJabatan,7,FALSE),"yr","day")-CONVERT(DATEDIF(M505,tglAcuan,"y"),"yr","day"))),(NOW()+(CONVERT(VLOOKUP(Table1[[#This Row],[JABATAN]],tbl_refJabatan,7,FALSE),"yr","day")-CONVERT(DATEDIF(M505,NOW(),"y"),"yr","day")))),"tgl SK salah"),"")</f>
        <v>62150.598911689813</v>
      </c>
      <c r="Y505" s="167" t="str">
        <f ca="1">IF(Table1[[#This Row],[TGL. PENSIUN (jabatan)]]&lt;&gt;0,TEXT(Table1[[#This Row],[TGL. PENSIUN (jabatan)]],"yyyy"),"")</f>
        <v>2070</v>
      </c>
      <c r="Z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Row],[JABATAN]],tbl_refJabatan,8,FALSE),"yr","day")-CONVERT(DATEDIF(H505,tglAcuan,"y"),"yr","day"))),(NOW()+(CONVERT(VLOOKUP(Table1[[#This Row],[JABATAN]],tbl_refJabatan,8,FALSE),"yr","day")-CONVERT(DATEDIF(H505,NOW(),"y"),"yr","day")))),"Usia Salah"),"")</f>
        <v>49001.598911689813</v>
      </c>
      <c r="AA505" s="167" t="str">
        <f ca="1">IF(Table1[[#This Row],[TGL.PENSIUN (usia )]]&lt;&gt;0,TEXT(Table1[[#This Row],[TGL.PENSIUN (usia )]],"yyyy"),"")</f>
        <v>2034</v>
      </c>
      <c r="AB5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Row],[JABATAN]],tbl_refJabatan,9,FALSE),"yr","day")-CONVERT(DATEDIF(M505,tglAcuan,"y"),"yr","day"))),(NOW()+(CONVERT(VLOOKUP(Table1[[#This Row],[JABATAN]],tbl_refJabatan,9,FALSE),"yr","day")-CONVERT(DATEDIF(M505,NOW(),"y"),"yr","day")))),"tgl SK salah"),"")</f>
        <v>45714.348911689813</v>
      </c>
      <c r="AC505" s="167" t="str">
        <f ca="1">IF(Table1[[#This Row],[TGL. PENSIUN (jabatan )]]&lt;&gt;0,TEXT(Table1[[#This Row],[TGL. PENSIUN (jabatan )]],"yyyy"),"")</f>
        <v>2025</v>
      </c>
      <c r="AD5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6" spans="1:30" s="53" customFormat="1" ht="21.75" customHeight="1" x14ac:dyDescent="0.25">
      <c r="A506" s="43">
        <f t="shared" si="17"/>
        <v>501</v>
      </c>
      <c r="B506" s="44" t="s">
        <v>881</v>
      </c>
      <c r="C506" s="44" t="s">
        <v>881</v>
      </c>
      <c r="D506" s="72" t="s">
        <v>63</v>
      </c>
      <c r="E506" s="59" t="s">
        <v>970</v>
      </c>
      <c r="F506" s="43" t="s">
        <v>41</v>
      </c>
      <c r="G506" s="46" t="s">
        <v>42</v>
      </c>
      <c r="H506" s="94">
        <v>34367</v>
      </c>
      <c r="I506" s="45"/>
      <c r="J506" s="48"/>
      <c r="K506" s="63" t="s">
        <v>56</v>
      </c>
      <c r="L506" s="90" t="s">
        <v>971</v>
      </c>
      <c r="M506" s="94">
        <v>44252</v>
      </c>
      <c r="N506" s="52" t="str">
        <f t="shared" ca="1" si="18"/>
        <v>30 Tahun 0 Bulan 25 hari</v>
      </c>
      <c r="O5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0 Bulan 2 Hari </v>
      </c>
      <c r="P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Row],[JABATAN]],tbl_refJabatan,2,FALSE),"yr","day")-CONVERT(DATEDIF(H506,tglAcuan,"y"),"yr","day"))),(NOW()+(CONVERT(VLOOKUP(Table1[[#This Row],[JABATAN]],tbl_refJabatan,2,FALSE),"yr","day")-CONVERT(DATEDIF(H506,NOW(),"y"),"yr","day")))),"Usia Salah"),"")</f>
        <v>56306.598911689813</v>
      </c>
      <c r="Q506" s="167" t="str">
        <f ca="1">IF(Table1[[#This Row],[TGL. PENSIUN (usia)]]&lt;&gt;0,TEXT(Table1[[#This Row],[TGL. PENSIUN (usia)]],"yyyy"),"")</f>
        <v>2054</v>
      </c>
      <c r="R506" s="166">
        <f ca="1">IF(AND(Table1[[#This Row],[TGL. PENSIUN (usia)]]&lt;&gt;"",Table1[[#This Row],[TGL. PENSIUN (usia)]]&lt;&gt;"USIA SALAH"),IF(tglAcuan&lt;&gt;0,(INT(CONVERT(VLOOKUP(Table1[[#This Row],[JABATAN]],tbl_refJabatan,2,FALSE),"yr","day")-CONVERT(DATEDIF(H506,tglAcuan,"y"),"yr","day"))),(INT(CONVERT(VLOOKUP(Table1[[#This Row],[JABATAN]],tbl_refJabatan,2,FALSE),"yr","day")-CONVERT(DATEDIF(H506,NOW(),"y"),"yr","day")))),"")</f>
        <v>10957</v>
      </c>
      <c r="S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Row],[JABATAN]],tbl_refJabatan,4,FALSE),"yr","day")-CONVERT(DATEDIF(H506,tglAcuan,"y"),"yr","day"))),(NOW()+(CONVERT(VLOOKUP(Table1[[#This Row],[JABATAN]],tbl_refJabatan,4,FALSE),"yr","day")-CONVERT(DATEDIF(H506,NOW(),"y"),"yr","day")))),"Usia Salah"),"")</f>
        <v>41696.598911689813</v>
      </c>
      <c r="T506" s="167" t="str">
        <f ca="1">IF(Table1[[#This Row],[TGL. PENSIUN ( usia )]]&lt;&gt;0,TEXT(Table1[[#This Row],[TGL. PENSIUN ( usia )]],"yyyy"),"")</f>
        <v>2014</v>
      </c>
      <c r="U506" s="166">
        <f ca="1">IF(AND(Table1[[#This Row],[TGL. PENSIUN (usia)]]&lt;&gt;"",Table1[[#This Row],[TGL. PENSIUN (usia)]]&lt;&gt;"USIA SALAH"),IF(tglAcuan&lt;&gt;0,(INT(CONVERT(VLOOKUP(Table1[[#This Row],[JABATAN]],tbl_refJabatan,4,FALSE),"yr","day")-CONVERT(DATEDIF(H506,tglAcuan,"y"),"yr","day"))),(INT(CONVERT(VLOOKUP(Table1[[#This Row],[JABATAN]],tbl_refJabatan,4,FALSE),"yr","day")-CONVERT(DATEDIF(H506,NOW(),"y"),"yr","day")))),"")</f>
        <v>-3653</v>
      </c>
      <c r="V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Row],[JABATAN]],tbl_refJabatan,6,FALSE),"yr","day")-CONVERT(DATEDIF(H506,tglAcuan,"y"),"yr","day"))),(NOW()+(CONVERT(VLOOKUP(Table1[[#This Row],[JABATAN]],tbl_refJabatan,6,FALSE),"yr","day")-CONVERT(DATEDIF(H506,NOW(),"y"),"yr","day")))),"Usia Salah"),"")</f>
        <v>34391.598911689813</v>
      </c>
      <c r="W506" s="167" t="str">
        <f ca="1">IF(Table1[[#This Row],[TGL.PENSIUN (usia)]]&lt;&gt;0,TEXT(Table1[[#This Row],[TGL.PENSIUN (usia)]],"yyyy"),"")</f>
        <v>1994</v>
      </c>
      <c r="X5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Row],[JABATAN]],tbl_refJabatan,7,FALSE),"yr","day")-CONVERT(DATEDIF(M506,tglAcuan,"y"),"yr","day"))),(NOW()+(CONVERT(VLOOKUP(Table1[[#This Row],[JABATAN]],tbl_refJabatan,7,FALSE),"yr","day")-CONVERT(DATEDIF(M506,NOW(),"y"),"yr","day")))),"tgl SK salah"),"")</f>
        <v>66168.348911689813</v>
      </c>
      <c r="Y506" s="167" t="str">
        <f ca="1">IF(Table1[[#This Row],[TGL. PENSIUN (jabatan)]]&lt;&gt;0,TEXT(Table1[[#This Row],[TGL. PENSIUN (jabatan)]],"yyyy"),"")</f>
        <v>2081</v>
      </c>
      <c r="Z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Row],[JABATAN]],tbl_refJabatan,8,FALSE),"yr","day")-CONVERT(DATEDIF(H506,tglAcuan,"y"),"yr","day"))),(NOW()+(CONVERT(VLOOKUP(Table1[[#This Row],[JABATAN]],tbl_refJabatan,8,FALSE),"yr","day")-CONVERT(DATEDIF(H506,NOW(),"y"),"yr","day")))),"Usia Salah"),"")</f>
        <v>56306.598911689813</v>
      </c>
      <c r="AA506" s="167" t="str">
        <f ca="1">IF(Table1[[#This Row],[TGL.PENSIUN (usia )]]&lt;&gt;0,TEXT(Table1[[#This Row],[TGL.PENSIUN (usia )]],"yyyy"),"")</f>
        <v>2054</v>
      </c>
      <c r="AB5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Row],[JABATAN]],tbl_refJabatan,9,FALSE),"yr","day")-CONVERT(DATEDIF(M506,tglAcuan,"y"),"yr","day"))),(NOW()+(CONVERT(VLOOKUP(Table1[[#This Row],[JABATAN]],tbl_refJabatan,9,FALSE),"yr","day")-CONVERT(DATEDIF(M506,NOW(),"y"),"yr","day")))),"tgl SK salah"),"")</f>
        <v>49732.098911689813</v>
      </c>
      <c r="AC506" s="167" t="str">
        <f ca="1">IF(Table1[[#This Row],[TGL. PENSIUN (jabatan )]]&lt;&gt;0,TEXT(Table1[[#This Row],[TGL. PENSIUN (jabatan )]],"yyyy"),"")</f>
        <v>2036</v>
      </c>
      <c r="AD5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7" spans="1:30" s="53" customFormat="1" ht="21.75" customHeight="1" x14ac:dyDescent="0.25">
      <c r="A507" s="43">
        <f t="shared" si="17"/>
        <v>502</v>
      </c>
      <c r="B507" s="44" t="s">
        <v>881</v>
      </c>
      <c r="C507" s="44" t="s">
        <v>881</v>
      </c>
      <c r="D507" s="72" t="s">
        <v>63</v>
      </c>
      <c r="E507" s="59" t="s">
        <v>972</v>
      </c>
      <c r="F507" s="43" t="s">
        <v>41</v>
      </c>
      <c r="G507" s="46" t="s">
        <v>42</v>
      </c>
      <c r="H507" s="94">
        <v>23812</v>
      </c>
      <c r="I507" s="45"/>
      <c r="J507" s="48"/>
      <c r="K507" s="63" t="s">
        <v>43</v>
      </c>
      <c r="L507" s="90" t="s">
        <v>973</v>
      </c>
      <c r="M507" s="94">
        <v>40984</v>
      </c>
      <c r="N507" s="52" t="str">
        <f t="shared" ca="1" si="18"/>
        <v>58 Tahun 11 Bulan 16 hari</v>
      </c>
      <c r="O5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11 Bulan 11 Hari </v>
      </c>
      <c r="P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Row],[JABATAN]],tbl_refJabatan,2,FALSE),"yr","day")-CONVERT(DATEDIF(H507,tglAcuan,"y"),"yr","day"))),(NOW()+(CONVERT(VLOOKUP(Table1[[#This Row],[JABATAN]],tbl_refJabatan,2,FALSE),"yr","day")-CONVERT(DATEDIF(H507,NOW(),"y"),"yr","day")))),"Usia Salah"),"")</f>
        <v>46079.598911689813</v>
      </c>
      <c r="Q507" s="167" t="str">
        <f ca="1">IF(Table1[[#This Row],[TGL. PENSIUN (usia)]]&lt;&gt;0,TEXT(Table1[[#This Row],[TGL. PENSIUN (usia)]],"yyyy"),"")</f>
        <v>2026</v>
      </c>
      <c r="R507" s="166">
        <f ca="1">IF(AND(Table1[[#This Row],[TGL. PENSIUN (usia)]]&lt;&gt;"",Table1[[#This Row],[TGL. PENSIUN (usia)]]&lt;&gt;"USIA SALAH"),IF(tglAcuan&lt;&gt;0,(INT(CONVERT(VLOOKUP(Table1[[#This Row],[JABATAN]],tbl_refJabatan,2,FALSE),"yr","day")-CONVERT(DATEDIF(H507,tglAcuan,"y"),"yr","day"))),(INT(CONVERT(VLOOKUP(Table1[[#This Row],[JABATAN]],tbl_refJabatan,2,FALSE),"yr","day")-CONVERT(DATEDIF(H507,NOW(),"y"),"yr","day")))),"")</f>
        <v>730</v>
      </c>
      <c r="S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Row],[JABATAN]],tbl_refJabatan,4,FALSE),"yr","day")-CONVERT(DATEDIF(H507,tglAcuan,"y"),"yr","day"))),(NOW()+(CONVERT(VLOOKUP(Table1[[#This Row],[JABATAN]],tbl_refJabatan,4,FALSE),"yr","day")-CONVERT(DATEDIF(H507,NOW(),"y"),"yr","day")))),"Usia Salah"),"")</f>
        <v>31469.598911689813</v>
      </c>
      <c r="T507" s="167" t="str">
        <f ca="1">IF(Table1[[#This Row],[TGL. PENSIUN ( usia )]]&lt;&gt;0,TEXT(Table1[[#This Row],[TGL. PENSIUN ( usia )]],"yyyy"),"")</f>
        <v>1986</v>
      </c>
      <c r="U507" s="166">
        <f ca="1">IF(AND(Table1[[#This Row],[TGL. PENSIUN (usia)]]&lt;&gt;"",Table1[[#This Row],[TGL. PENSIUN (usia)]]&lt;&gt;"USIA SALAH"),IF(tglAcuan&lt;&gt;0,(INT(CONVERT(VLOOKUP(Table1[[#This Row],[JABATAN]],tbl_refJabatan,4,FALSE),"yr","day")-CONVERT(DATEDIF(H507,tglAcuan,"y"),"yr","day"))),(INT(CONVERT(VLOOKUP(Table1[[#This Row],[JABATAN]],tbl_refJabatan,4,FALSE),"yr","day")-CONVERT(DATEDIF(H507,NOW(),"y"),"yr","day")))),"")</f>
        <v>-13880</v>
      </c>
      <c r="V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Row],[JABATAN]],tbl_refJabatan,6,FALSE),"yr","day")-CONVERT(DATEDIF(H507,tglAcuan,"y"),"yr","day"))),(NOW()+(CONVERT(VLOOKUP(Table1[[#This Row],[JABATAN]],tbl_refJabatan,6,FALSE),"yr","day")-CONVERT(DATEDIF(H507,NOW(),"y"),"yr","day")))),"Usia Salah"),"")</f>
        <v>24164.598911689813</v>
      </c>
      <c r="W507" s="167" t="str">
        <f ca="1">IF(Table1[[#This Row],[TGL.PENSIUN (usia)]]&lt;&gt;0,TEXT(Table1[[#This Row],[TGL.PENSIUN (usia)]],"yyyy"),"")</f>
        <v>1966</v>
      </c>
      <c r="X5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Row],[JABATAN]],tbl_refJabatan,7,FALSE),"yr","day")-CONVERT(DATEDIF(M507,tglAcuan,"y"),"yr","day"))),(NOW()+(CONVERT(VLOOKUP(Table1[[#This Row],[JABATAN]],tbl_refJabatan,7,FALSE),"yr","day")-CONVERT(DATEDIF(M507,NOW(),"y"),"yr","day")))),"tgl SK salah"),"")</f>
        <v>63246.348911689813</v>
      </c>
      <c r="Y507" s="167" t="str">
        <f ca="1">IF(Table1[[#This Row],[TGL. PENSIUN (jabatan)]]&lt;&gt;0,TEXT(Table1[[#This Row],[TGL. PENSIUN (jabatan)]],"yyyy"),"")</f>
        <v>2073</v>
      </c>
      <c r="Z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Row],[JABATAN]],tbl_refJabatan,8,FALSE),"yr","day")-CONVERT(DATEDIF(H507,tglAcuan,"y"),"yr","day"))),(NOW()+(CONVERT(VLOOKUP(Table1[[#This Row],[JABATAN]],tbl_refJabatan,8,FALSE),"yr","day")-CONVERT(DATEDIF(H507,NOW(),"y"),"yr","day")))),"Usia Salah"),"")</f>
        <v>46079.598911689813</v>
      </c>
      <c r="AA507" s="167" t="str">
        <f ca="1">IF(Table1[[#This Row],[TGL.PENSIUN (usia )]]&lt;&gt;0,TEXT(Table1[[#This Row],[TGL.PENSIUN (usia )]],"yyyy"),"")</f>
        <v>2026</v>
      </c>
      <c r="AB5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Row],[JABATAN]],tbl_refJabatan,9,FALSE),"yr","day")-CONVERT(DATEDIF(M507,tglAcuan,"y"),"yr","day"))),(NOW()+(CONVERT(VLOOKUP(Table1[[#This Row],[JABATAN]],tbl_refJabatan,9,FALSE),"yr","day")-CONVERT(DATEDIF(M507,NOW(),"y"),"yr","day")))),"tgl SK salah"),"")</f>
        <v>46810.098911689813</v>
      </c>
      <c r="AC507" s="167" t="str">
        <f ca="1">IF(Table1[[#This Row],[TGL. PENSIUN (jabatan )]]&lt;&gt;0,TEXT(Table1[[#This Row],[TGL. PENSIUN (jabatan )]],"yyyy"),"")</f>
        <v>2028</v>
      </c>
      <c r="AD5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8" spans="1:30" s="62" customFormat="1" ht="21.75" customHeight="1" x14ac:dyDescent="0.25">
      <c r="A508" s="43">
        <f t="shared" si="17"/>
        <v>503</v>
      </c>
      <c r="B508" s="44" t="s">
        <v>881</v>
      </c>
      <c r="C508" s="44" t="s">
        <v>974</v>
      </c>
      <c r="D508" s="45" t="s">
        <v>39</v>
      </c>
      <c r="E508" s="59" t="s">
        <v>88</v>
      </c>
      <c r="F508" s="43" t="s">
        <v>41</v>
      </c>
      <c r="G508" s="46" t="s">
        <v>42</v>
      </c>
      <c r="H508" s="67">
        <v>22411</v>
      </c>
      <c r="I508" s="45"/>
      <c r="J508" s="146"/>
      <c r="K508" s="63" t="s">
        <v>43</v>
      </c>
      <c r="L508" s="63" t="s">
        <v>975</v>
      </c>
      <c r="M508" s="67">
        <v>43812</v>
      </c>
      <c r="N508" s="52" t="str">
        <f t="shared" ca="1" si="18"/>
        <v>62 Tahun 9 Bulan 17 hari</v>
      </c>
      <c r="O5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Row],[JABATAN]],tbl_refJabatan,2,FALSE),"yr","day")-CONVERT(DATEDIF(H508,tglAcuan,"y"),"yr","day"))),(NOW()+(CONVERT(VLOOKUP(Table1[[#This Row],[JABATAN]],tbl_refJabatan,2,FALSE),"yr","day")-CONVERT(DATEDIF(H508,NOW(),"y"),"yr","day")))),"Usia Salah"),"")</f>
        <v>22703.598911689813</v>
      </c>
      <c r="Q508" s="167" t="str">
        <f ca="1">IF(Table1[[#This Row],[TGL. PENSIUN (usia)]]&lt;&gt;0,TEXT(Table1[[#This Row],[TGL. PENSIUN (usia)]],"yyyy"),"")</f>
        <v>1962</v>
      </c>
      <c r="R508" s="166">
        <f ca="1">IF(AND(Table1[[#This Row],[TGL. PENSIUN (usia)]]&lt;&gt;"",Table1[[#This Row],[TGL. PENSIUN (usia)]]&lt;&gt;"USIA SALAH"),IF(tglAcuan&lt;&gt;0,(INT(CONVERT(VLOOKUP(Table1[[#This Row],[JABATAN]],tbl_refJabatan,2,FALSE),"yr","day")-CONVERT(DATEDIF(H508,tglAcuan,"y"),"yr","day"))),(INT(CONVERT(VLOOKUP(Table1[[#This Row],[JABATAN]],tbl_refJabatan,2,FALSE),"yr","day")-CONVERT(DATEDIF(H508,NOW(),"y"),"yr","day")))),"")</f>
        <v>-22646</v>
      </c>
      <c r="S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Row],[JABATAN]],tbl_refJabatan,4,FALSE),"yr","day")-CONVERT(DATEDIF(H508,tglAcuan,"y"),"yr","day"))),(NOW()+(CONVERT(VLOOKUP(Table1[[#This Row],[JABATAN]],tbl_refJabatan,4,FALSE),"yr","day")-CONVERT(DATEDIF(H508,NOW(),"y"),"yr","day")))),"Usia Salah"),"")</f>
        <v>22703.598911689813</v>
      </c>
      <c r="T508" s="167" t="str">
        <f ca="1">IF(Table1[[#This Row],[TGL. PENSIUN ( usia )]]&lt;&gt;0,TEXT(Table1[[#This Row],[TGL. PENSIUN ( usia )]],"yyyy"),"")</f>
        <v>1962</v>
      </c>
      <c r="U508" s="166">
        <f ca="1">IF(AND(Table1[[#This Row],[TGL. PENSIUN (usia)]]&lt;&gt;"",Table1[[#This Row],[TGL. PENSIUN (usia)]]&lt;&gt;"USIA SALAH"),IF(tglAcuan&lt;&gt;0,(INT(CONVERT(VLOOKUP(Table1[[#This Row],[JABATAN]],tbl_refJabatan,4,FALSE),"yr","day")-CONVERT(DATEDIF(H508,tglAcuan,"y"),"yr","day"))),(INT(CONVERT(VLOOKUP(Table1[[#This Row],[JABATAN]],tbl_refJabatan,4,FALSE),"yr","day")-CONVERT(DATEDIF(H508,NOW(),"y"),"yr","day")))),"")</f>
        <v>-22646</v>
      </c>
      <c r="V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Row],[JABATAN]],tbl_refJabatan,6,FALSE),"yr","day")-CONVERT(DATEDIF(H508,tglAcuan,"y"),"yr","day"))),(NOW()+(CONVERT(VLOOKUP(Table1[[#This Row],[JABATAN]],tbl_refJabatan,6,FALSE),"yr","day")-CONVERT(DATEDIF(H508,NOW(),"y"),"yr","day")))),"Usia Salah"),"")</f>
        <v>22703.598911689813</v>
      </c>
      <c r="W508" s="167" t="str">
        <f ca="1">IF(Table1[[#This Row],[TGL.PENSIUN (usia)]]&lt;&gt;0,TEXT(Table1[[#This Row],[TGL.PENSIUN (usia)]],"yyyy"),"")</f>
        <v>1962</v>
      </c>
      <c r="X5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Row],[JABATAN]],tbl_refJabatan,7,FALSE),"yr","day")-CONVERT(DATEDIF(M508,tglAcuan,"y"),"yr","day"))),(NOW()+(CONVERT(VLOOKUP(Table1[[#This Row],[JABATAN]],tbl_refJabatan,7,FALSE),"yr","day")-CONVERT(DATEDIF(M508,NOW(),"y"),"yr","day")))),"tgl SK salah"),"")</f>
        <v>43888.098911689813</v>
      </c>
      <c r="Y508" s="167" t="str">
        <f ca="1">IF(Table1[[#This Row],[TGL. PENSIUN (jabatan)]]&lt;&gt;0,TEXT(Table1[[#This Row],[TGL. PENSIUN (jabatan)]],"yyyy"),"")</f>
        <v>2020</v>
      </c>
      <c r="Z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Row],[JABATAN]],tbl_refJabatan,8,FALSE),"yr","day")-CONVERT(DATEDIF(H508,tglAcuan,"y"),"yr","day"))),(NOW()+(CONVERT(VLOOKUP(Table1[[#This Row],[JABATAN]],tbl_refJabatan,8,FALSE),"yr","day")-CONVERT(DATEDIF(H508,NOW(),"y"),"yr","day")))),"Usia Salah"),"")</f>
        <v>22703.598911689813</v>
      </c>
      <c r="AA508" s="167" t="str">
        <f ca="1">IF(Table1[[#This Row],[TGL.PENSIUN (usia )]]&lt;&gt;0,TEXT(Table1[[#This Row],[TGL.PENSIUN (usia )]],"yyyy"),"")</f>
        <v>1962</v>
      </c>
      <c r="AB5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Row],[JABATAN]],tbl_refJabatan,9,FALSE),"yr","day")-CONVERT(DATEDIF(M508,tglAcuan,"y"),"yr","day"))),(NOW()+(CONVERT(VLOOKUP(Table1[[#This Row],[JABATAN]],tbl_refJabatan,9,FALSE),"yr","day")-CONVERT(DATEDIF(M508,NOW(),"y"),"yr","day")))),"tgl SK salah"),"")</f>
        <v>43888.098911689813</v>
      </c>
      <c r="AC508" s="167" t="str">
        <f ca="1">IF(Table1[[#This Row],[TGL. PENSIUN (jabatan )]]&lt;&gt;0,TEXT(Table1[[#This Row],[TGL. PENSIUN (jabatan )]],"yyyy"),"")</f>
        <v>2020</v>
      </c>
      <c r="AD5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09" spans="1:30" s="53" customFormat="1" ht="21.75" customHeight="1" x14ac:dyDescent="0.25">
      <c r="A509" s="43">
        <f t="shared" si="17"/>
        <v>504</v>
      </c>
      <c r="B509" s="44" t="s">
        <v>881</v>
      </c>
      <c r="C509" s="44" t="s">
        <v>974</v>
      </c>
      <c r="D509" s="72" t="s">
        <v>45</v>
      </c>
      <c r="E509" s="59" t="s">
        <v>128</v>
      </c>
      <c r="F509" s="43" t="s">
        <v>41</v>
      </c>
      <c r="G509" s="46" t="s">
        <v>42</v>
      </c>
      <c r="H509" s="67">
        <v>24628</v>
      </c>
      <c r="I509" s="45"/>
      <c r="J509" s="48"/>
      <c r="K509" s="63" t="s">
        <v>43</v>
      </c>
      <c r="L509" s="63" t="s">
        <v>976</v>
      </c>
      <c r="M509" s="67">
        <v>43446</v>
      </c>
      <c r="N509" s="52" t="str">
        <f t="shared" ca="1" si="18"/>
        <v>56 Tahun 8 Bulan 22 hari</v>
      </c>
      <c r="O5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Row],[JABATAN]],tbl_refJabatan,2,FALSE),"yr","day")-CONVERT(DATEDIF(H509,tglAcuan,"y"),"yr","day"))),(NOW()+(CONVERT(VLOOKUP(Table1[[#This Row],[JABATAN]],tbl_refJabatan,2,FALSE),"yr","day")-CONVERT(DATEDIF(H509,NOW(),"y"),"yr","day")))),"Usia Salah"),"")</f>
        <v>24895.098911689813</v>
      </c>
      <c r="Q509" s="167" t="str">
        <f ca="1">IF(Table1[[#This Row],[TGL. PENSIUN (usia)]]&lt;&gt;0,TEXT(Table1[[#This Row],[TGL. PENSIUN (usia)]],"yyyy"),"")</f>
        <v>1968</v>
      </c>
      <c r="R509" s="166">
        <f ca="1">IF(AND(Table1[[#This Row],[TGL. PENSIUN (usia)]]&lt;&gt;"",Table1[[#This Row],[TGL. PENSIUN (usia)]]&lt;&gt;"USIA SALAH"),IF(tglAcuan&lt;&gt;0,(INT(CONVERT(VLOOKUP(Table1[[#This Row],[JABATAN]],tbl_refJabatan,2,FALSE),"yr","day")-CONVERT(DATEDIF(H509,tglAcuan,"y"),"yr","day"))),(INT(CONVERT(VLOOKUP(Table1[[#This Row],[JABATAN]],tbl_refJabatan,2,FALSE),"yr","day")-CONVERT(DATEDIF(H509,NOW(),"y"),"yr","day")))),"")</f>
        <v>-20454</v>
      </c>
      <c r="S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Row],[JABATAN]],tbl_refJabatan,4,FALSE),"yr","day")-CONVERT(DATEDIF(H509,tglAcuan,"y"),"yr","day"))),(NOW()+(CONVERT(VLOOKUP(Table1[[#This Row],[JABATAN]],tbl_refJabatan,4,FALSE),"yr","day")-CONVERT(DATEDIF(H509,NOW(),"y"),"yr","day")))),"Usia Salah"),"")</f>
        <v>24895.098911689813</v>
      </c>
      <c r="T509" s="167" t="str">
        <f ca="1">IF(Table1[[#This Row],[TGL. PENSIUN ( usia )]]&lt;&gt;0,TEXT(Table1[[#This Row],[TGL. PENSIUN ( usia )]],"yyyy"),"")</f>
        <v>1968</v>
      </c>
      <c r="U509" s="166">
        <f ca="1">IF(AND(Table1[[#This Row],[TGL. PENSIUN (usia)]]&lt;&gt;"",Table1[[#This Row],[TGL. PENSIUN (usia)]]&lt;&gt;"USIA SALAH"),IF(tglAcuan&lt;&gt;0,(INT(CONVERT(VLOOKUP(Table1[[#This Row],[JABATAN]],tbl_refJabatan,4,FALSE),"yr","day")-CONVERT(DATEDIF(H509,tglAcuan,"y"),"yr","day"))),(INT(CONVERT(VLOOKUP(Table1[[#This Row],[JABATAN]],tbl_refJabatan,4,FALSE),"yr","day")-CONVERT(DATEDIF(H509,NOW(),"y"),"yr","day")))),"")</f>
        <v>-20454</v>
      </c>
      <c r="V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Row],[JABATAN]],tbl_refJabatan,6,FALSE),"yr","day")-CONVERT(DATEDIF(H509,tglAcuan,"y"),"yr","day"))),(NOW()+(CONVERT(VLOOKUP(Table1[[#This Row],[JABATAN]],tbl_refJabatan,6,FALSE),"yr","day")-CONVERT(DATEDIF(H509,NOW(),"y"),"yr","day")))),"Usia Salah"),"")</f>
        <v>24895.098911689813</v>
      </c>
      <c r="W509" s="167" t="str">
        <f ca="1">IF(Table1[[#This Row],[TGL.PENSIUN (usia)]]&lt;&gt;0,TEXT(Table1[[#This Row],[TGL.PENSIUN (usia)]],"yyyy"),"")</f>
        <v>1968</v>
      </c>
      <c r="X5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Row],[JABATAN]],tbl_refJabatan,7,FALSE),"yr","day")-CONVERT(DATEDIF(M509,tglAcuan,"y"),"yr","day"))),(NOW()+(CONVERT(VLOOKUP(Table1[[#This Row],[JABATAN]],tbl_refJabatan,7,FALSE),"yr","day")-CONVERT(DATEDIF(M509,NOW(),"y"),"yr","day")))),"tgl SK salah"),"")</f>
        <v>43522.848911689813</v>
      </c>
      <c r="Y509" s="167" t="str">
        <f ca="1">IF(Table1[[#This Row],[TGL. PENSIUN (jabatan)]]&lt;&gt;0,TEXT(Table1[[#This Row],[TGL. PENSIUN (jabatan)]],"yyyy"),"")</f>
        <v>2019</v>
      </c>
      <c r="Z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Row],[JABATAN]],tbl_refJabatan,8,FALSE),"yr","day")-CONVERT(DATEDIF(H509,tglAcuan,"y"),"yr","day"))),(NOW()+(CONVERT(VLOOKUP(Table1[[#This Row],[JABATAN]],tbl_refJabatan,8,FALSE),"yr","day")-CONVERT(DATEDIF(H509,NOW(),"y"),"yr","day")))),"Usia Salah"),"")</f>
        <v>24895.098911689813</v>
      </c>
      <c r="AA509" s="167" t="str">
        <f ca="1">IF(Table1[[#This Row],[TGL.PENSIUN (usia )]]&lt;&gt;0,TEXT(Table1[[#This Row],[TGL.PENSIUN (usia )]],"yyyy"),"")</f>
        <v>1968</v>
      </c>
      <c r="AB5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Row],[JABATAN]],tbl_refJabatan,9,FALSE),"yr","day")-CONVERT(DATEDIF(M509,tglAcuan,"y"),"yr","day"))),(NOW()+(CONVERT(VLOOKUP(Table1[[#This Row],[JABATAN]],tbl_refJabatan,9,FALSE),"yr","day")-CONVERT(DATEDIF(M509,NOW(),"y"),"yr","day")))),"tgl SK salah"),"")</f>
        <v>43522.848911689813</v>
      </c>
      <c r="AC509" s="167" t="str">
        <f ca="1">IF(Table1[[#This Row],[TGL. PENSIUN (jabatan )]]&lt;&gt;0,TEXT(Table1[[#This Row],[TGL. PENSIUN (jabatan )]],"yyyy"),"")</f>
        <v>2019</v>
      </c>
      <c r="AD5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0" spans="1:30" s="53" customFormat="1" ht="21.75" customHeight="1" x14ac:dyDescent="0.25">
      <c r="A510" s="43">
        <f t="shared" si="17"/>
        <v>505</v>
      </c>
      <c r="B510" s="44" t="s">
        <v>881</v>
      </c>
      <c r="C510" s="44" t="s">
        <v>974</v>
      </c>
      <c r="D510" s="72" t="s">
        <v>48</v>
      </c>
      <c r="E510" s="59" t="s">
        <v>977</v>
      </c>
      <c r="F510" s="43" t="s">
        <v>41</v>
      </c>
      <c r="G510" s="46" t="s">
        <v>42</v>
      </c>
      <c r="H510" s="67">
        <v>34662</v>
      </c>
      <c r="I510" s="45"/>
      <c r="J510" s="48"/>
      <c r="K510" s="63" t="s">
        <v>56</v>
      </c>
      <c r="L510" s="63" t="s">
        <v>978</v>
      </c>
      <c r="M510" s="67">
        <v>43446</v>
      </c>
      <c r="N510" s="52" t="str">
        <f t="shared" ca="1" si="18"/>
        <v>29 Tahun 3 Bulan 3 hari</v>
      </c>
      <c r="O5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Row],[JABATAN]],tbl_refJabatan,2,FALSE),"yr","day")-CONVERT(DATEDIF(H510,tglAcuan,"y"),"yr","day"))),(NOW()+(CONVERT(VLOOKUP(Table1[[#This Row],[JABATAN]],tbl_refJabatan,2,FALSE),"yr","day")-CONVERT(DATEDIF(H510,NOW(),"y"),"yr","day")))),"Usia Salah"),"")</f>
        <v>56671.848911689813</v>
      </c>
      <c r="Q510" s="167" t="str">
        <f ca="1">IF(Table1[[#This Row],[TGL. PENSIUN (usia)]]&lt;&gt;0,TEXT(Table1[[#This Row],[TGL. PENSIUN (usia)]],"yyyy"),"")</f>
        <v>2055</v>
      </c>
      <c r="R510" s="166">
        <f ca="1">IF(AND(Table1[[#This Row],[TGL. PENSIUN (usia)]]&lt;&gt;"",Table1[[#This Row],[TGL. PENSIUN (usia)]]&lt;&gt;"USIA SALAH"),IF(tglAcuan&lt;&gt;0,(INT(CONVERT(VLOOKUP(Table1[[#This Row],[JABATAN]],tbl_refJabatan,2,FALSE),"yr","day")-CONVERT(DATEDIF(H510,tglAcuan,"y"),"yr","day"))),(INT(CONVERT(VLOOKUP(Table1[[#This Row],[JABATAN]],tbl_refJabatan,2,FALSE),"yr","day")-CONVERT(DATEDIF(H510,NOW(),"y"),"yr","day")))),"")</f>
        <v>11322</v>
      </c>
      <c r="S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Row],[JABATAN]],tbl_refJabatan,4,FALSE),"yr","day")-CONVERT(DATEDIF(H510,tglAcuan,"y"),"yr","day"))),(NOW()+(CONVERT(VLOOKUP(Table1[[#This Row],[JABATAN]],tbl_refJabatan,4,FALSE),"yr","day")-CONVERT(DATEDIF(H510,NOW(),"y"),"yr","day")))),"Usia Salah"),"")</f>
        <v>56671.848911689813</v>
      </c>
      <c r="T510" s="167" t="str">
        <f ca="1">IF(Table1[[#This Row],[TGL. PENSIUN ( usia )]]&lt;&gt;0,TEXT(Table1[[#This Row],[TGL. PENSIUN ( usia )]],"yyyy"),"")</f>
        <v>2055</v>
      </c>
      <c r="U510" s="166">
        <f ca="1">IF(AND(Table1[[#This Row],[TGL. PENSIUN (usia)]]&lt;&gt;"",Table1[[#This Row],[TGL. PENSIUN (usia)]]&lt;&gt;"USIA SALAH"),IF(tglAcuan&lt;&gt;0,(INT(CONVERT(VLOOKUP(Table1[[#This Row],[JABATAN]],tbl_refJabatan,4,FALSE),"yr","day")-CONVERT(DATEDIF(H510,tglAcuan,"y"),"yr","day"))),(INT(CONVERT(VLOOKUP(Table1[[#This Row],[JABATAN]],tbl_refJabatan,4,FALSE),"yr","day")-CONVERT(DATEDIF(H510,NOW(),"y"),"yr","day")))),"")</f>
        <v>11322</v>
      </c>
      <c r="V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Row],[JABATAN]],tbl_refJabatan,6,FALSE),"yr","day")-CONVERT(DATEDIF(H510,tglAcuan,"y"),"yr","day"))),(NOW()+(CONVERT(VLOOKUP(Table1[[#This Row],[JABATAN]],tbl_refJabatan,6,FALSE),"yr","day")-CONVERT(DATEDIF(H510,NOW(),"y"),"yr","day")))),"Usia Salah"),"")</f>
        <v>55210.848911689813</v>
      </c>
      <c r="W510" s="167" t="str">
        <f ca="1">IF(Table1[[#This Row],[TGL.PENSIUN (usia)]]&lt;&gt;0,TEXT(Table1[[#This Row],[TGL.PENSIUN (usia)]],"yyyy"),"")</f>
        <v>2051</v>
      </c>
      <c r="X5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Row],[JABATAN]],tbl_refJabatan,7,FALSE),"yr","day")-CONVERT(DATEDIF(M510,tglAcuan,"y"),"yr","day"))),(NOW()+(CONVERT(VLOOKUP(Table1[[#This Row],[JABATAN]],tbl_refJabatan,7,FALSE),"yr","day")-CONVERT(DATEDIF(M510,NOW(),"y"),"yr","day")))),"tgl SK salah"),"")</f>
        <v>50827.848911689813</v>
      </c>
      <c r="Y510" s="167" t="str">
        <f ca="1">IF(Table1[[#This Row],[TGL. PENSIUN (jabatan)]]&lt;&gt;0,TEXT(Table1[[#This Row],[TGL. PENSIUN (jabatan)]],"yyyy"),"")</f>
        <v>2039</v>
      </c>
      <c r="Z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Row],[JABATAN]],tbl_refJabatan,8,FALSE),"yr","day")-CONVERT(DATEDIF(H510,tglAcuan,"y"),"yr","day"))),(NOW()+(CONVERT(VLOOKUP(Table1[[#This Row],[JABATAN]],tbl_refJabatan,8,FALSE),"yr","day")-CONVERT(DATEDIF(H510,NOW(),"y"),"yr","day")))),"Usia Salah"),"")</f>
        <v>55210.848911689813</v>
      </c>
      <c r="AA510" s="167" t="str">
        <f ca="1">IF(Table1[[#This Row],[TGL.PENSIUN (usia )]]&lt;&gt;0,TEXT(Table1[[#This Row],[TGL.PENSIUN (usia )]],"yyyy"),"")</f>
        <v>2051</v>
      </c>
      <c r="AB5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Row],[JABATAN]],tbl_refJabatan,9,FALSE),"yr","day")-CONVERT(DATEDIF(M510,tglAcuan,"y"),"yr","day"))),(NOW()+(CONVERT(VLOOKUP(Table1[[#This Row],[JABATAN]],tbl_refJabatan,9,FALSE),"yr","day")-CONVERT(DATEDIF(M510,NOW(),"y"),"yr","day")))),"tgl SK salah"),"")</f>
        <v>50827.848911689813</v>
      </c>
      <c r="AC510" s="167" t="str">
        <f ca="1">IF(Table1[[#This Row],[TGL. PENSIUN (jabatan )]]&lt;&gt;0,TEXT(Table1[[#This Row],[TGL. PENSIUN (jabatan )]],"yyyy"),"")</f>
        <v>2039</v>
      </c>
      <c r="AD5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1" spans="1:30" s="53" customFormat="1" ht="21.75" customHeight="1" x14ac:dyDescent="0.25">
      <c r="A511" s="43">
        <f t="shared" si="17"/>
        <v>506</v>
      </c>
      <c r="B511" s="44" t="s">
        <v>881</v>
      </c>
      <c r="C511" s="44" t="s">
        <v>974</v>
      </c>
      <c r="D511" s="72" t="s">
        <v>52</v>
      </c>
      <c r="E511" s="72" t="s">
        <v>979</v>
      </c>
      <c r="F511" s="43" t="s">
        <v>50</v>
      </c>
      <c r="G511" s="46" t="s">
        <v>42</v>
      </c>
      <c r="H511" s="47">
        <v>31768</v>
      </c>
      <c r="I511" s="45"/>
      <c r="J511" s="76"/>
      <c r="K511" s="74" t="s">
        <v>56</v>
      </c>
      <c r="L511" s="74" t="s">
        <v>980</v>
      </c>
      <c r="M511" s="80">
        <v>44866</v>
      </c>
      <c r="N511" s="52" t="str">
        <f t="shared" ca="1" si="18"/>
        <v>37 Tahun 2 Bulan 5 hari</v>
      </c>
      <c r="O5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3 Bulan 26 Hari </v>
      </c>
      <c r="P511" s="167">
        <f>Table1[[#This Row],[TGL SK]]+(60*365)</f>
        <v>66766</v>
      </c>
      <c r="Q511" s="167" t="str">
        <f>IF(Table1[[#This Row],[TGL. PENSIUN (usia)]]&lt;&gt;0,TEXT(Table1[[#This Row],[TGL. PENSIUN (usia)]],"yyyy"),"")</f>
        <v>2082</v>
      </c>
      <c r="R511" s="166">
        <f ca="1">IF(tglAcuan&lt;&gt;0,(INT(CONVERT(VLOOKUP(Table1[[#This Row],[JABATAN]],tbl_refJabatan,2,FALSE),"yr","day")-CONVERT(DATEDIF(H511,tglAcuan,"y"),"yr","day"))),(INT(CONVERT(VLOOKUP(Table1[[#This Row],[JABATAN]],tbl_refJabatan,2,FALSE),"yr","day")-CONVERT(DATEDIF(H511,NOW(),"y"),"yr","day"))))</f>
        <v>8400</v>
      </c>
      <c r="S511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Row],[JABATAN]],tbl_refJabatan,4,FALSE),"yr","day")-CONVERT(DATEDIF(H511,tglAcuan,"y"),"yr","day"))),(NOW()+(CONVERT(VLOOKUP(Table1[[#This Row],[JABATAN]],tbl_refJabatan,4,FALSE),"yr","day")-CONVERT(DATEDIF(H511,NOW(),"y"),"yr","day")))),"Usia Salah"),"")</f>
        <v>53749.848911689813</v>
      </c>
      <c r="T511" s="167" t="str">
        <f ca="1">IF(Table1[[#This Row],[TGL. PENSIUN ( usia )]]&lt;&gt;0,TEXT(Table1[[#This Row],[TGL. PENSIUN ( usia )]],"yyyy"),"")</f>
        <v>2047</v>
      </c>
      <c r="U511" s="166">
        <f ca="1">IF(AND(Table1[[#This Row],[TGL. PENSIUN (usia)]]&lt;&gt;"",Table1[[#This Row],[TGL. PENSIUN (usia)]]&lt;&gt;"USIA SALAH"),IF(tglAcuan&lt;&gt;0,(INT(CONVERT(VLOOKUP(Table1[[#This Row],[JABATAN]],tbl_refJabatan,4,FALSE),"yr","day")-CONVERT(DATEDIF(H511,tglAcuan,"y"),"yr","day"))),(INT(CONVERT(VLOOKUP(Table1[[#This Row],[JABATAN]],tbl_refJabatan,4,FALSE),"yr","day")-CONVERT(DATEDIF(H511,NOW(),"y"),"yr","day")))),"")</f>
        <v>8400</v>
      </c>
      <c r="V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Row],[JABATAN]],tbl_refJabatan,6,FALSE),"yr","day")-CONVERT(DATEDIF(H511,tglAcuan,"y"),"yr","day"))),(NOW()+(CONVERT(VLOOKUP(Table1[[#This Row],[JABATAN]],tbl_refJabatan,6,FALSE),"yr","day")-CONVERT(DATEDIF(H511,NOW(),"y"),"yr","day")))),"Usia Salah"),"")</f>
        <v>52288.848911689813</v>
      </c>
      <c r="W511" s="167" t="str">
        <f ca="1">IF(Table1[[#This Row],[TGL.PENSIUN (usia)]]&lt;&gt;0,TEXT(Table1[[#This Row],[TGL.PENSIUN (usia)]],"yyyy"),"")</f>
        <v>2043</v>
      </c>
      <c r="X5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Row],[JABATAN]],tbl_refJabatan,7,FALSE),"yr","day")-CONVERT(DATEDIF(M511,tglAcuan,"y"),"yr","day"))),(NOW()+(CONVERT(VLOOKUP(Table1[[#This Row],[JABATAN]],tbl_refJabatan,7,FALSE),"yr","day")-CONVERT(DATEDIF(M511,NOW(),"y"),"yr","day")))),"tgl SK salah"),"")</f>
        <v>52288.848911689813</v>
      </c>
      <c r="Y511" s="167" t="str">
        <f ca="1">IF(Table1[[#This Row],[TGL. PENSIUN (jabatan)]]&lt;&gt;0,TEXT(Table1[[#This Row],[TGL. PENSIUN (jabatan)]],"yyyy"),"")</f>
        <v>2043</v>
      </c>
      <c r="Z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Row],[JABATAN]],tbl_refJabatan,8,FALSE),"yr","day")-CONVERT(DATEDIF(H511,tglAcuan,"y"),"yr","day"))),(NOW()+(CONVERT(VLOOKUP(Table1[[#This Row],[JABATAN]],tbl_refJabatan,8,FALSE),"yr","day")-CONVERT(DATEDIF(H511,NOW(),"y"),"yr","day")))),"Usia Salah"),"")</f>
        <v>52288.848911689813</v>
      </c>
      <c r="AA511" s="167" t="str">
        <f ca="1">IF(Table1[[#This Row],[TGL.PENSIUN (usia )]]&lt;&gt;0,TEXT(Table1[[#This Row],[TGL.PENSIUN (usia )]],"yyyy"),"")</f>
        <v>2043</v>
      </c>
      <c r="AB5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Row],[JABATAN]],tbl_refJabatan,9,FALSE),"yr","day")-CONVERT(DATEDIF(M511,tglAcuan,"y"),"yr","day"))),(NOW()+(CONVERT(VLOOKUP(Table1[[#This Row],[JABATAN]],tbl_refJabatan,9,FALSE),"yr","day")-CONVERT(DATEDIF(M511,NOW(),"y"),"yr","day")))),"tgl SK salah"),"")</f>
        <v>52288.848911689813</v>
      </c>
      <c r="AC511" s="167" t="str">
        <f ca="1">IF(Table1[[#This Row],[TGL. PENSIUN (jabatan )]]&lt;&gt;0,TEXT(Table1[[#This Row],[TGL. PENSIUN (jabatan )]],"yyyy"),"")</f>
        <v>2043</v>
      </c>
      <c r="AD5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2" spans="1:30" s="53" customFormat="1" ht="21.75" customHeight="1" x14ac:dyDescent="0.25">
      <c r="A512" s="43">
        <f t="shared" si="17"/>
        <v>507</v>
      </c>
      <c r="B512" s="44" t="s">
        <v>881</v>
      </c>
      <c r="C512" s="44" t="s">
        <v>974</v>
      </c>
      <c r="D512" s="72" t="s">
        <v>54</v>
      </c>
      <c r="E512" s="59" t="s">
        <v>981</v>
      </c>
      <c r="F512" s="43" t="s">
        <v>50</v>
      </c>
      <c r="G512" s="46" t="s">
        <v>42</v>
      </c>
      <c r="H512" s="67">
        <v>27038</v>
      </c>
      <c r="I512" s="45"/>
      <c r="J512" s="48"/>
      <c r="K512" s="63" t="s">
        <v>43</v>
      </c>
      <c r="L512" s="63" t="s">
        <v>982</v>
      </c>
      <c r="M512" s="67">
        <v>43446</v>
      </c>
      <c r="N512" s="52" t="str">
        <f t="shared" ca="1" si="18"/>
        <v>50 Tahun 1 Bulan 18 hari</v>
      </c>
      <c r="O5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Row],[JABATAN]],tbl_refJabatan,2,FALSE),"yr","day")-CONVERT(DATEDIF(H512,tglAcuan,"y"),"yr","day"))),(NOW()+(CONVERT(VLOOKUP(Table1[[#This Row],[JABATAN]],tbl_refJabatan,2,FALSE),"yr","day")-CONVERT(DATEDIF(H512,NOW(),"y"),"yr","day")))),"Usia Salah"),"")</f>
        <v>49001.598911689813</v>
      </c>
      <c r="Q512" s="167" t="str">
        <f ca="1">IF(Table1[[#This Row],[TGL. PENSIUN (usia)]]&lt;&gt;0,TEXT(Table1[[#This Row],[TGL. PENSIUN (usia)]],"yyyy"),"")</f>
        <v>2034</v>
      </c>
      <c r="R512" s="166">
        <f ca="1">IF(AND(Table1[[#This Row],[TGL. PENSIUN (usia)]]&lt;&gt;"",Table1[[#This Row],[TGL. PENSIUN (usia)]]&lt;&gt;"USIA SALAH"),IF(tglAcuan&lt;&gt;0,(INT(CONVERT(VLOOKUP(Table1[[#This Row],[JABATAN]],tbl_refJabatan,2,FALSE),"yr","day")-CONVERT(DATEDIF(H512,tglAcuan,"y"),"yr","day"))),(INT(CONVERT(VLOOKUP(Table1[[#This Row],[JABATAN]],tbl_refJabatan,2,FALSE),"yr","day")-CONVERT(DATEDIF(H512,NOW(),"y"),"yr","day")))),"")</f>
        <v>3652</v>
      </c>
      <c r="S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Row],[JABATAN]],tbl_refJabatan,4,FALSE),"yr","day")-CONVERT(DATEDIF(H512,tglAcuan,"y"),"yr","day"))),(NOW()+(CONVERT(VLOOKUP(Table1[[#This Row],[JABATAN]],tbl_refJabatan,4,FALSE),"yr","day")-CONVERT(DATEDIF(H512,NOW(),"y"),"yr","day")))),"Usia Salah"),"")</f>
        <v>49001.598911689813</v>
      </c>
      <c r="T512" s="167" t="str">
        <f ca="1">IF(Table1[[#This Row],[TGL. PENSIUN ( usia )]]&lt;&gt;0,TEXT(Table1[[#This Row],[TGL. PENSIUN ( usia )]],"yyyy"),"")</f>
        <v>2034</v>
      </c>
      <c r="U512" s="166">
        <f ca="1">IF(AND(Table1[[#This Row],[TGL. PENSIUN (usia)]]&lt;&gt;"",Table1[[#This Row],[TGL. PENSIUN (usia)]]&lt;&gt;"USIA SALAH"),IF(tglAcuan&lt;&gt;0,(INT(CONVERT(VLOOKUP(Table1[[#This Row],[JABATAN]],tbl_refJabatan,4,FALSE),"yr","day")-CONVERT(DATEDIF(H512,tglAcuan,"y"),"yr","day"))),(INT(CONVERT(VLOOKUP(Table1[[#This Row],[JABATAN]],tbl_refJabatan,4,FALSE),"yr","day")-CONVERT(DATEDIF(H512,NOW(),"y"),"yr","day")))),"")</f>
        <v>3652</v>
      </c>
      <c r="V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Row],[JABATAN]],tbl_refJabatan,6,FALSE),"yr","day")-CONVERT(DATEDIF(H512,tglAcuan,"y"),"yr","day"))),(NOW()+(CONVERT(VLOOKUP(Table1[[#This Row],[JABATAN]],tbl_refJabatan,6,FALSE),"yr","day")-CONVERT(DATEDIF(H512,NOW(),"y"),"yr","day")))),"Usia Salah"),"")</f>
        <v>47540.598911689813</v>
      </c>
      <c r="W512" s="167" t="str">
        <f ca="1">IF(Table1[[#This Row],[TGL.PENSIUN (usia)]]&lt;&gt;0,TEXT(Table1[[#This Row],[TGL.PENSIUN (usia)]],"yyyy"),"")</f>
        <v>2030</v>
      </c>
      <c r="X5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Row],[JABATAN]],tbl_refJabatan,7,FALSE),"yr","day")-CONVERT(DATEDIF(M512,tglAcuan,"y"),"yr","day"))),(NOW()+(CONVERT(VLOOKUP(Table1[[#This Row],[JABATAN]],tbl_refJabatan,7,FALSE),"yr","day")-CONVERT(DATEDIF(M512,NOW(),"y"),"yr","day")))),"tgl SK salah"),"")</f>
        <v>50827.848911689813</v>
      </c>
      <c r="Y512" s="167" t="str">
        <f ca="1">IF(Table1[[#This Row],[TGL. PENSIUN (jabatan)]]&lt;&gt;0,TEXT(Table1[[#This Row],[TGL. PENSIUN (jabatan)]],"yyyy"),"")</f>
        <v>2039</v>
      </c>
      <c r="Z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Row],[JABATAN]],tbl_refJabatan,8,FALSE),"yr","day")-CONVERT(DATEDIF(H512,tglAcuan,"y"),"yr","day"))),(NOW()+(CONVERT(VLOOKUP(Table1[[#This Row],[JABATAN]],tbl_refJabatan,8,FALSE),"yr","day")-CONVERT(DATEDIF(H512,NOW(),"y"),"yr","day")))),"Usia Salah"),"")</f>
        <v>47540.598911689813</v>
      </c>
      <c r="AA512" s="167" t="str">
        <f ca="1">IF(Table1[[#This Row],[TGL.PENSIUN (usia )]]&lt;&gt;0,TEXT(Table1[[#This Row],[TGL.PENSIUN (usia )]],"yyyy"),"")</f>
        <v>2030</v>
      </c>
      <c r="AB5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Row],[JABATAN]],tbl_refJabatan,9,FALSE),"yr","day")-CONVERT(DATEDIF(M512,tglAcuan,"y"),"yr","day"))),(NOW()+(CONVERT(VLOOKUP(Table1[[#This Row],[JABATAN]],tbl_refJabatan,9,FALSE),"yr","day")-CONVERT(DATEDIF(M512,NOW(),"y"),"yr","day")))),"tgl SK salah"),"")</f>
        <v>50827.848911689813</v>
      </c>
      <c r="AC512" s="167" t="str">
        <f ca="1">IF(Table1[[#This Row],[TGL. PENSIUN (jabatan )]]&lt;&gt;0,TEXT(Table1[[#This Row],[TGL. PENSIUN (jabatan )]],"yyyy"),"")</f>
        <v>2039</v>
      </c>
      <c r="AD5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3" spans="1:30" s="53" customFormat="1" ht="21.75" customHeight="1" x14ac:dyDescent="0.25">
      <c r="A513" s="43">
        <f t="shared" si="17"/>
        <v>508</v>
      </c>
      <c r="B513" s="44" t="s">
        <v>881</v>
      </c>
      <c r="C513" s="44" t="s">
        <v>974</v>
      </c>
      <c r="D513" s="72" t="s">
        <v>57</v>
      </c>
      <c r="E513" s="59" t="s">
        <v>983</v>
      </c>
      <c r="F513" s="43" t="s">
        <v>41</v>
      </c>
      <c r="G513" s="46" t="s">
        <v>42</v>
      </c>
      <c r="H513" s="67">
        <v>32017</v>
      </c>
      <c r="I513" s="45"/>
      <c r="J513" s="48"/>
      <c r="K513" s="63" t="s">
        <v>43</v>
      </c>
      <c r="L513" s="63" t="s">
        <v>984</v>
      </c>
      <c r="M513" s="67">
        <v>43446</v>
      </c>
      <c r="N513" s="52" t="str">
        <f t="shared" ca="1" si="18"/>
        <v>36 Tahun 5 Bulan 30 hari</v>
      </c>
      <c r="O5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Row],[JABATAN]],tbl_refJabatan,2,FALSE),"yr","day")-CONVERT(DATEDIF(H513,tglAcuan,"y"),"yr","day"))),(NOW()+(CONVERT(VLOOKUP(Table1[[#This Row],[JABATAN]],tbl_refJabatan,2,FALSE),"yr","day")-CONVERT(DATEDIF(H513,NOW(),"y"),"yr","day")))),"Usia Salah"),"")</f>
        <v>54115.098911689813</v>
      </c>
      <c r="Q513" s="167" t="str">
        <f ca="1">IF(Table1[[#This Row],[TGL. PENSIUN (usia)]]&lt;&gt;0,TEXT(Table1[[#This Row],[TGL. PENSIUN (usia)]],"yyyy"),"")</f>
        <v>2048</v>
      </c>
      <c r="R513" s="166">
        <f ca="1">IF(AND(Table1[[#This Row],[TGL. PENSIUN (usia)]]&lt;&gt;"",Table1[[#This Row],[TGL. PENSIUN (usia)]]&lt;&gt;"USIA SALAH"),IF(tglAcuan&lt;&gt;0,(INT(CONVERT(VLOOKUP(Table1[[#This Row],[JABATAN]],tbl_refJabatan,2,FALSE),"yr","day")-CONVERT(DATEDIF(H513,tglAcuan,"y"),"yr","day"))),(INT(CONVERT(VLOOKUP(Table1[[#This Row],[JABATAN]],tbl_refJabatan,2,FALSE),"yr","day")-CONVERT(DATEDIF(H513,NOW(),"y"),"yr","day")))),"")</f>
        <v>8766</v>
      </c>
      <c r="S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Row],[JABATAN]],tbl_refJabatan,4,FALSE),"yr","day")-CONVERT(DATEDIF(H513,tglAcuan,"y"),"yr","day"))),(NOW()+(CONVERT(VLOOKUP(Table1[[#This Row],[JABATAN]],tbl_refJabatan,4,FALSE),"yr","day")-CONVERT(DATEDIF(H513,NOW(),"y"),"yr","day")))),"Usia Salah"),"")</f>
        <v>54115.098911689813</v>
      </c>
      <c r="T513" s="167" t="str">
        <f ca="1">IF(Table1[[#This Row],[TGL. PENSIUN ( usia )]]&lt;&gt;0,TEXT(Table1[[#This Row],[TGL. PENSIUN ( usia )]],"yyyy"),"")</f>
        <v>2048</v>
      </c>
      <c r="U513" s="166">
        <f ca="1">IF(AND(Table1[[#This Row],[TGL. PENSIUN (usia)]]&lt;&gt;"",Table1[[#This Row],[TGL. PENSIUN (usia)]]&lt;&gt;"USIA SALAH"),IF(tglAcuan&lt;&gt;0,(INT(CONVERT(VLOOKUP(Table1[[#This Row],[JABATAN]],tbl_refJabatan,4,FALSE),"yr","day")-CONVERT(DATEDIF(H513,tglAcuan,"y"),"yr","day"))),(INT(CONVERT(VLOOKUP(Table1[[#This Row],[JABATAN]],tbl_refJabatan,4,FALSE),"yr","day")-CONVERT(DATEDIF(H513,NOW(),"y"),"yr","day")))),"")</f>
        <v>8766</v>
      </c>
      <c r="V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Row],[JABATAN]],tbl_refJabatan,6,FALSE),"yr","day")-CONVERT(DATEDIF(H513,tglAcuan,"y"),"yr","day"))),(NOW()+(CONVERT(VLOOKUP(Table1[[#This Row],[JABATAN]],tbl_refJabatan,6,FALSE),"yr","day")-CONVERT(DATEDIF(H513,NOW(),"y"),"yr","day")))),"Usia Salah"),"")</f>
        <v>52654.098911689813</v>
      </c>
      <c r="W513" s="167" t="str">
        <f ca="1">IF(Table1[[#This Row],[TGL.PENSIUN (usia)]]&lt;&gt;0,TEXT(Table1[[#This Row],[TGL.PENSIUN (usia)]],"yyyy"),"")</f>
        <v>2044</v>
      </c>
      <c r="X5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Row],[JABATAN]],tbl_refJabatan,7,FALSE),"yr","day")-CONVERT(DATEDIF(M513,tglAcuan,"y"),"yr","day"))),(NOW()+(CONVERT(VLOOKUP(Table1[[#This Row],[JABATAN]],tbl_refJabatan,7,FALSE),"yr","day")-CONVERT(DATEDIF(M513,NOW(),"y"),"yr","day")))),"tgl SK salah"),"")</f>
        <v>50827.848911689813</v>
      </c>
      <c r="Y513" s="167" t="str">
        <f ca="1">IF(Table1[[#This Row],[TGL. PENSIUN (jabatan)]]&lt;&gt;0,TEXT(Table1[[#This Row],[TGL. PENSIUN (jabatan)]],"yyyy"),"")</f>
        <v>2039</v>
      </c>
      <c r="Z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Row],[JABATAN]],tbl_refJabatan,8,FALSE),"yr","day")-CONVERT(DATEDIF(H513,tglAcuan,"y"),"yr","day"))),(NOW()+(CONVERT(VLOOKUP(Table1[[#This Row],[JABATAN]],tbl_refJabatan,8,FALSE),"yr","day")-CONVERT(DATEDIF(H513,NOW(),"y"),"yr","day")))),"Usia Salah"),"")</f>
        <v>52654.098911689813</v>
      </c>
      <c r="AA513" s="167" t="str">
        <f ca="1">IF(Table1[[#This Row],[TGL.PENSIUN (usia )]]&lt;&gt;0,TEXT(Table1[[#This Row],[TGL.PENSIUN (usia )]],"yyyy"),"")</f>
        <v>2044</v>
      </c>
      <c r="AB5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Row],[JABATAN]],tbl_refJabatan,9,FALSE),"yr","day")-CONVERT(DATEDIF(M513,tglAcuan,"y"),"yr","day"))),(NOW()+(CONVERT(VLOOKUP(Table1[[#This Row],[JABATAN]],tbl_refJabatan,9,FALSE),"yr","day")-CONVERT(DATEDIF(M513,NOW(),"y"),"yr","day")))),"tgl SK salah"),"")</f>
        <v>50827.848911689813</v>
      </c>
      <c r="AC513" s="167" t="str">
        <f ca="1">IF(Table1[[#This Row],[TGL. PENSIUN (jabatan )]]&lt;&gt;0,TEXT(Table1[[#This Row],[TGL. PENSIUN (jabatan )]],"yyyy"),"")</f>
        <v>2039</v>
      </c>
      <c r="AD5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4" spans="1:30" s="53" customFormat="1" ht="21.75" customHeight="1" x14ac:dyDescent="0.25">
      <c r="A514" s="43">
        <f t="shared" si="17"/>
        <v>509</v>
      </c>
      <c r="B514" s="44" t="s">
        <v>881</v>
      </c>
      <c r="C514" s="44" t="s">
        <v>974</v>
      </c>
      <c r="D514" s="72" t="s">
        <v>59</v>
      </c>
      <c r="E514" s="59" t="s">
        <v>985</v>
      </c>
      <c r="F514" s="43" t="s">
        <v>41</v>
      </c>
      <c r="G514" s="46" t="s">
        <v>42</v>
      </c>
      <c r="H514" s="67">
        <v>32365</v>
      </c>
      <c r="I514" s="45"/>
      <c r="J514" s="48"/>
      <c r="K514" s="63" t="s">
        <v>986</v>
      </c>
      <c r="L514" s="63" t="s">
        <v>987</v>
      </c>
      <c r="M514" s="67">
        <v>43446</v>
      </c>
      <c r="N514" s="52" t="str">
        <f t="shared" ca="1" si="18"/>
        <v>35 Tahun 6 Bulan 17 hari</v>
      </c>
      <c r="O5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Row],[JABATAN]],tbl_refJabatan,2,FALSE),"yr","day")-CONVERT(DATEDIF(H514,tglAcuan,"y"),"yr","day"))),(NOW()+(CONVERT(VLOOKUP(Table1[[#This Row],[JABATAN]],tbl_refJabatan,2,FALSE),"yr","day")-CONVERT(DATEDIF(H514,NOW(),"y"),"yr","day")))),"Usia Salah"),"")</f>
        <v>54480.348911689813</v>
      </c>
      <c r="Q514" s="167" t="str">
        <f ca="1">IF(Table1[[#This Row],[TGL. PENSIUN (usia)]]&lt;&gt;0,TEXT(Table1[[#This Row],[TGL. PENSIUN (usia)]],"yyyy"),"")</f>
        <v>2049</v>
      </c>
      <c r="R514" s="166">
        <f ca="1">IF(AND(Table1[[#This Row],[TGL. PENSIUN (usia)]]&lt;&gt;"",Table1[[#This Row],[TGL. PENSIUN (usia)]]&lt;&gt;"USIA SALAH"),IF(tglAcuan&lt;&gt;0,(INT(CONVERT(VLOOKUP(Table1[[#This Row],[JABATAN]],tbl_refJabatan,2,FALSE),"yr","day")-CONVERT(DATEDIF(H514,tglAcuan,"y"),"yr","day"))),(INT(CONVERT(VLOOKUP(Table1[[#This Row],[JABATAN]],tbl_refJabatan,2,FALSE),"yr","day")-CONVERT(DATEDIF(H514,NOW(),"y"),"yr","day")))),"")</f>
        <v>9131</v>
      </c>
      <c r="S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Row],[JABATAN]],tbl_refJabatan,4,FALSE),"yr","day")-CONVERT(DATEDIF(H514,tglAcuan,"y"),"yr","day"))),(NOW()+(CONVERT(VLOOKUP(Table1[[#This Row],[JABATAN]],tbl_refJabatan,4,FALSE),"yr","day")-CONVERT(DATEDIF(H514,NOW(),"y"),"yr","day")))),"Usia Salah"),"")</f>
        <v>54480.348911689813</v>
      </c>
      <c r="T514" s="167" t="str">
        <f ca="1">IF(Table1[[#This Row],[TGL. PENSIUN ( usia )]]&lt;&gt;0,TEXT(Table1[[#This Row],[TGL. PENSIUN ( usia )]],"yyyy"),"")</f>
        <v>2049</v>
      </c>
      <c r="U514" s="166">
        <f ca="1">IF(AND(Table1[[#This Row],[TGL. PENSIUN (usia)]]&lt;&gt;"",Table1[[#This Row],[TGL. PENSIUN (usia)]]&lt;&gt;"USIA SALAH"),IF(tglAcuan&lt;&gt;0,(INT(CONVERT(VLOOKUP(Table1[[#This Row],[JABATAN]],tbl_refJabatan,4,FALSE),"yr","day")-CONVERT(DATEDIF(H514,tglAcuan,"y"),"yr","day"))),(INT(CONVERT(VLOOKUP(Table1[[#This Row],[JABATAN]],tbl_refJabatan,4,FALSE),"yr","day")-CONVERT(DATEDIF(H514,NOW(),"y"),"yr","day")))),"")</f>
        <v>9131</v>
      </c>
      <c r="V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Row],[JABATAN]],tbl_refJabatan,6,FALSE),"yr","day")-CONVERT(DATEDIF(H514,tglAcuan,"y"),"yr","day"))),(NOW()+(CONVERT(VLOOKUP(Table1[[#This Row],[JABATAN]],tbl_refJabatan,6,FALSE),"yr","day")-CONVERT(DATEDIF(H514,NOW(),"y"),"yr","day")))),"Usia Salah"),"")</f>
        <v>53019.348911689813</v>
      </c>
      <c r="W514" s="167" t="str">
        <f ca="1">IF(Table1[[#This Row],[TGL.PENSIUN (usia)]]&lt;&gt;0,TEXT(Table1[[#This Row],[TGL.PENSIUN (usia)]],"yyyy"),"")</f>
        <v>2045</v>
      </c>
      <c r="X5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Row],[JABATAN]],tbl_refJabatan,7,FALSE),"yr","day")-CONVERT(DATEDIF(M514,tglAcuan,"y"),"yr","day"))),(NOW()+(CONVERT(VLOOKUP(Table1[[#This Row],[JABATAN]],tbl_refJabatan,7,FALSE),"yr","day")-CONVERT(DATEDIF(M514,NOW(),"y"),"yr","day")))),"tgl SK salah"),"")</f>
        <v>50827.848911689813</v>
      </c>
      <c r="Y514" s="167" t="str">
        <f ca="1">IF(Table1[[#This Row],[TGL. PENSIUN (jabatan)]]&lt;&gt;0,TEXT(Table1[[#This Row],[TGL. PENSIUN (jabatan)]],"yyyy"),"")</f>
        <v>2039</v>
      </c>
      <c r="Z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Row],[JABATAN]],tbl_refJabatan,8,FALSE),"yr","day")-CONVERT(DATEDIF(H514,tglAcuan,"y"),"yr","day"))),(NOW()+(CONVERT(VLOOKUP(Table1[[#This Row],[JABATAN]],tbl_refJabatan,8,FALSE),"yr","day")-CONVERT(DATEDIF(H514,NOW(),"y"),"yr","day")))),"Usia Salah"),"")</f>
        <v>53019.348911689813</v>
      </c>
      <c r="AA514" s="167" t="str">
        <f ca="1">IF(Table1[[#This Row],[TGL.PENSIUN (usia )]]&lt;&gt;0,TEXT(Table1[[#This Row],[TGL.PENSIUN (usia )]],"yyyy"),"")</f>
        <v>2045</v>
      </c>
      <c r="AB5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Row],[JABATAN]],tbl_refJabatan,9,FALSE),"yr","day")-CONVERT(DATEDIF(M514,tglAcuan,"y"),"yr","day"))),(NOW()+(CONVERT(VLOOKUP(Table1[[#This Row],[JABATAN]],tbl_refJabatan,9,FALSE),"yr","day")-CONVERT(DATEDIF(M514,NOW(),"y"),"yr","day")))),"tgl SK salah"),"")</f>
        <v>50827.848911689813</v>
      </c>
      <c r="AC514" s="167" t="str">
        <f ca="1">IF(Table1[[#This Row],[TGL. PENSIUN (jabatan )]]&lt;&gt;0,TEXT(Table1[[#This Row],[TGL. PENSIUN (jabatan )]],"yyyy"),"")</f>
        <v>2039</v>
      </c>
      <c r="AD5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5" spans="1:30" s="53" customFormat="1" ht="21.75" customHeight="1" x14ac:dyDescent="0.25">
      <c r="A515" s="43">
        <f t="shared" si="17"/>
        <v>510</v>
      </c>
      <c r="B515" s="44" t="s">
        <v>881</v>
      </c>
      <c r="C515" s="44" t="s">
        <v>974</v>
      </c>
      <c r="D515" s="72" t="s">
        <v>61</v>
      </c>
      <c r="E515" s="59" t="s">
        <v>228</v>
      </c>
      <c r="F515" s="43" t="s">
        <v>41</v>
      </c>
      <c r="G515" s="46" t="s">
        <v>42</v>
      </c>
      <c r="H515" s="67">
        <v>26114</v>
      </c>
      <c r="I515" s="45"/>
      <c r="J515" s="48"/>
      <c r="K515" s="63" t="s">
        <v>43</v>
      </c>
      <c r="L515" s="63" t="s">
        <v>988</v>
      </c>
      <c r="M515" s="67">
        <v>43446</v>
      </c>
      <c r="N515" s="52" t="str">
        <f t="shared" ca="1" si="18"/>
        <v>52 Tahun 7 Bulan 28 hari</v>
      </c>
      <c r="O5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Row],[JABATAN]],tbl_refJabatan,2,FALSE),"yr","day")-CONVERT(DATEDIF(H515,tglAcuan,"y"),"yr","day"))),(NOW()+(CONVERT(VLOOKUP(Table1[[#This Row],[JABATAN]],tbl_refJabatan,2,FALSE),"yr","day")-CONVERT(DATEDIF(H515,NOW(),"y"),"yr","day")))),"Usia Salah"),"")</f>
        <v>48271.098911689813</v>
      </c>
      <c r="Q515" s="167" t="str">
        <f ca="1">IF(Table1[[#This Row],[TGL. PENSIUN (usia)]]&lt;&gt;0,TEXT(Table1[[#This Row],[TGL. PENSIUN (usia)]],"yyyy"),"")</f>
        <v>2032</v>
      </c>
      <c r="R515" s="166">
        <f ca="1">IF(AND(Table1[[#This Row],[TGL. PENSIUN (usia)]]&lt;&gt;"",Table1[[#This Row],[TGL. PENSIUN (usia)]]&lt;&gt;"USIA SALAH"),IF(tglAcuan&lt;&gt;0,(INT(CONVERT(VLOOKUP(Table1[[#This Row],[JABATAN]],tbl_refJabatan,2,FALSE),"yr","day")-CONVERT(DATEDIF(H515,tglAcuan,"y"),"yr","day"))),(INT(CONVERT(VLOOKUP(Table1[[#This Row],[JABATAN]],tbl_refJabatan,2,FALSE),"yr","day")-CONVERT(DATEDIF(H515,NOW(),"y"),"yr","day")))),"")</f>
        <v>2922</v>
      </c>
      <c r="S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Row],[JABATAN]],tbl_refJabatan,4,FALSE),"yr","day")-CONVERT(DATEDIF(H515,tglAcuan,"y"),"yr","day"))),(NOW()+(CONVERT(VLOOKUP(Table1[[#This Row],[JABATAN]],tbl_refJabatan,4,FALSE),"yr","day")-CONVERT(DATEDIF(H515,NOW(),"y"),"yr","day")))),"Usia Salah"),"")</f>
        <v>48271.098911689813</v>
      </c>
      <c r="T515" s="167" t="str">
        <f ca="1">IF(Table1[[#This Row],[TGL. PENSIUN ( usia )]]&lt;&gt;0,TEXT(Table1[[#This Row],[TGL. PENSIUN ( usia )]],"yyyy"),"")</f>
        <v>2032</v>
      </c>
      <c r="U515" s="166">
        <f ca="1">IF(AND(Table1[[#This Row],[TGL. PENSIUN (usia)]]&lt;&gt;"",Table1[[#This Row],[TGL. PENSIUN (usia)]]&lt;&gt;"USIA SALAH"),IF(tglAcuan&lt;&gt;0,(INT(CONVERT(VLOOKUP(Table1[[#This Row],[JABATAN]],tbl_refJabatan,4,FALSE),"yr","day")-CONVERT(DATEDIF(H515,tglAcuan,"y"),"yr","day"))),(INT(CONVERT(VLOOKUP(Table1[[#This Row],[JABATAN]],tbl_refJabatan,4,FALSE),"yr","day")-CONVERT(DATEDIF(H515,NOW(),"y"),"yr","day")))),"")</f>
        <v>2922</v>
      </c>
      <c r="V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Row],[JABATAN]],tbl_refJabatan,6,FALSE),"yr","day")-CONVERT(DATEDIF(H515,tglAcuan,"y"),"yr","day"))),(NOW()+(CONVERT(VLOOKUP(Table1[[#This Row],[JABATAN]],tbl_refJabatan,6,FALSE),"yr","day")-CONVERT(DATEDIF(H515,NOW(),"y"),"yr","day")))),"Usia Salah"),"")</f>
        <v>46810.098911689813</v>
      </c>
      <c r="W515" s="167" t="str">
        <f ca="1">IF(Table1[[#This Row],[TGL.PENSIUN (usia)]]&lt;&gt;0,TEXT(Table1[[#This Row],[TGL.PENSIUN (usia)]],"yyyy"),"")</f>
        <v>2028</v>
      </c>
      <c r="X5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Row],[JABATAN]],tbl_refJabatan,7,FALSE),"yr","day")-CONVERT(DATEDIF(M515,tglAcuan,"y"),"yr","day"))),(NOW()+(CONVERT(VLOOKUP(Table1[[#This Row],[JABATAN]],tbl_refJabatan,7,FALSE),"yr","day")-CONVERT(DATEDIF(M515,NOW(),"y"),"yr","day")))),"tgl SK salah"),"")</f>
        <v>50827.848911689813</v>
      </c>
      <c r="Y515" s="167" t="str">
        <f ca="1">IF(Table1[[#This Row],[TGL. PENSIUN (jabatan)]]&lt;&gt;0,TEXT(Table1[[#This Row],[TGL. PENSIUN (jabatan)]],"yyyy"),"")</f>
        <v>2039</v>
      </c>
      <c r="Z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Row],[JABATAN]],tbl_refJabatan,8,FALSE),"yr","day")-CONVERT(DATEDIF(H515,tglAcuan,"y"),"yr","day"))),(NOW()+(CONVERT(VLOOKUP(Table1[[#This Row],[JABATAN]],tbl_refJabatan,8,FALSE),"yr","day")-CONVERT(DATEDIF(H515,NOW(),"y"),"yr","day")))),"Usia Salah"),"")</f>
        <v>46810.098911689813</v>
      </c>
      <c r="AA515" s="167" t="str">
        <f ca="1">IF(Table1[[#This Row],[TGL.PENSIUN (usia )]]&lt;&gt;0,TEXT(Table1[[#This Row],[TGL.PENSIUN (usia )]],"yyyy"),"")</f>
        <v>2028</v>
      </c>
      <c r="AB5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Row],[JABATAN]],tbl_refJabatan,9,FALSE),"yr","day")-CONVERT(DATEDIF(M515,tglAcuan,"y"),"yr","day"))),(NOW()+(CONVERT(VLOOKUP(Table1[[#This Row],[JABATAN]],tbl_refJabatan,9,FALSE),"yr","day")-CONVERT(DATEDIF(M515,NOW(),"y"),"yr","day")))),"tgl SK salah"),"")</f>
        <v>50827.848911689813</v>
      </c>
      <c r="AC515" s="167" t="str">
        <f ca="1">IF(Table1[[#This Row],[TGL. PENSIUN (jabatan )]]&lt;&gt;0,TEXT(Table1[[#This Row],[TGL. PENSIUN (jabatan )]],"yyyy"),"")</f>
        <v>2039</v>
      </c>
      <c r="AD5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6" spans="1:30" s="53" customFormat="1" ht="21.75" customHeight="1" x14ac:dyDescent="0.25">
      <c r="A516" s="43">
        <f t="shared" si="17"/>
        <v>511</v>
      </c>
      <c r="B516" s="44" t="s">
        <v>881</v>
      </c>
      <c r="C516" s="44" t="s">
        <v>974</v>
      </c>
      <c r="D516" s="72" t="s">
        <v>63</v>
      </c>
      <c r="E516" s="59" t="s">
        <v>989</v>
      </c>
      <c r="F516" s="43" t="s">
        <v>41</v>
      </c>
      <c r="G516" s="46" t="s">
        <v>42</v>
      </c>
      <c r="H516" s="67">
        <v>23928</v>
      </c>
      <c r="I516" s="45"/>
      <c r="J516" s="48"/>
      <c r="K516" s="63" t="s">
        <v>93</v>
      </c>
      <c r="L516" s="63" t="s">
        <v>990</v>
      </c>
      <c r="M516" s="67">
        <v>43446</v>
      </c>
      <c r="N516" s="52" t="str">
        <f t="shared" ca="1" si="18"/>
        <v>58 Tahun 7 Bulan 22 hari</v>
      </c>
      <c r="O5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Row],[JABATAN]],tbl_refJabatan,2,FALSE),"yr","day")-CONVERT(DATEDIF(H516,tglAcuan,"y"),"yr","day"))),(NOW()+(CONVERT(VLOOKUP(Table1[[#This Row],[JABATAN]],tbl_refJabatan,2,FALSE),"yr","day")-CONVERT(DATEDIF(H516,NOW(),"y"),"yr","day")))),"Usia Salah"),"")</f>
        <v>46079.598911689813</v>
      </c>
      <c r="Q516" s="167" t="str">
        <f ca="1">IF(Table1[[#This Row],[TGL. PENSIUN (usia)]]&lt;&gt;0,TEXT(Table1[[#This Row],[TGL. PENSIUN (usia)]],"yyyy"),"")</f>
        <v>2026</v>
      </c>
      <c r="R516" s="166">
        <f ca="1">IF(AND(Table1[[#This Row],[TGL. PENSIUN (usia)]]&lt;&gt;"",Table1[[#This Row],[TGL. PENSIUN (usia)]]&lt;&gt;"USIA SALAH"),IF(tglAcuan&lt;&gt;0,(INT(CONVERT(VLOOKUP(Table1[[#This Row],[JABATAN]],tbl_refJabatan,2,FALSE),"yr","day")-CONVERT(DATEDIF(H516,tglAcuan,"y"),"yr","day"))),(INT(CONVERT(VLOOKUP(Table1[[#This Row],[JABATAN]],tbl_refJabatan,2,FALSE),"yr","day")-CONVERT(DATEDIF(H516,NOW(),"y"),"yr","day")))),"")</f>
        <v>730</v>
      </c>
      <c r="S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Row],[JABATAN]],tbl_refJabatan,4,FALSE),"yr","day")-CONVERT(DATEDIF(H516,tglAcuan,"y"),"yr","day"))),(NOW()+(CONVERT(VLOOKUP(Table1[[#This Row],[JABATAN]],tbl_refJabatan,4,FALSE),"yr","day")-CONVERT(DATEDIF(H516,NOW(),"y"),"yr","day")))),"Usia Salah"),"")</f>
        <v>31469.598911689813</v>
      </c>
      <c r="T516" s="167" t="str">
        <f ca="1">IF(Table1[[#This Row],[TGL. PENSIUN ( usia )]]&lt;&gt;0,TEXT(Table1[[#This Row],[TGL. PENSIUN ( usia )]],"yyyy"),"")</f>
        <v>1986</v>
      </c>
      <c r="U516" s="166">
        <f ca="1">IF(AND(Table1[[#This Row],[TGL. PENSIUN (usia)]]&lt;&gt;"",Table1[[#This Row],[TGL. PENSIUN (usia)]]&lt;&gt;"USIA SALAH"),IF(tglAcuan&lt;&gt;0,(INT(CONVERT(VLOOKUP(Table1[[#This Row],[JABATAN]],tbl_refJabatan,4,FALSE),"yr","day")-CONVERT(DATEDIF(H516,tglAcuan,"y"),"yr","day"))),(INT(CONVERT(VLOOKUP(Table1[[#This Row],[JABATAN]],tbl_refJabatan,4,FALSE),"yr","day")-CONVERT(DATEDIF(H516,NOW(),"y"),"yr","day")))),"")</f>
        <v>-13880</v>
      </c>
      <c r="V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Row],[JABATAN]],tbl_refJabatan,6,FALSE),"yr","day")-CONVERT(DATEDIF(H516,tglAcuan,"y"),"yr","day"))),(NOW()+(CONVERT(VLOOKUP(Table1[[#This Row],[JABATAN]],tbl_refJabatan,6,FALSE),"yr","day")-CONVERT(DATEDIF(H516,NOW(),"y"),"yr","day")))),"Usia Salah"),"")</f>
        <v>24164.598911689813</v>
      </c>
      <c r="W516" s="167" t="str">
        <f ca="1">IF(Table1[[#This Row],[TGL.PENSIUN (usia)]]&lt;&gt;0,TEXT(Table1[[#This Row],[TGL.PENSIUN (usia)]],"yyyy"),"")</f>
        <v>1966</v>
      </c>
      <c r="X5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Row],[JABATAN]],tbl_refJabatan,7,FALSE),"yr","day")-CONVERT(DATEDIF(M516,tglAcuan,"y"),"yr","day"))),(NOW()+(CONVERT(VLOOKUP(Table1[[#This Row],[JABATAN]],tbl_refJabatan,7,FALSE),"yr","day")-CONVERT(DATEDIF(M516,NOW(),"y"),"yr","day")))),"tgl SK salah"),"")</f>
        <v>65437.848911689813</v>
      </c>
      <c r="Y516" s="167" t="str">
        <f ca="1">IF(Table1[[#This Row],[TGL. PENSIUN (jabatan)]]&lt;&gt;0,TEXT(Table1[[#This Row],[TGL. PENSIUN (jabatan)]],"yyyy"),"")</f>
        <v>2079</v>
      </c>
      <c r="Z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Row],[JABATAN]],tbl_refJabatan,8,FALSE),"yr","day")-CONVERT(DATEDIF(H516,tglAcuan,"y"),"yr","day"))),(NOW()+(CONVERT(VLOOKUP(Table1[[#This Row],[JABATAN]],tbl_refJabatan,8,FALSE),"yr","day")-CONVERT(DATEDIF(H516,NOW(),"y"),"yr","day")))),"Usia Salah"),"")</f>
        <v>46079.598911689813</v>
      </c>
      <c r="AA516" s="167" t="str">
        <f ca="1">IF(Table1[[#This Row],[TGL.PENSIUN (usia )]]&lt;&gt;0,TEXT(Table1[[#This Row],[TGL.PENSIUN (usia )]],"yyyy"),"")</f>
        <v>2026</v>
      </c>
      <c r="AB5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Row],[JABATAN]],tbl_refJabatan,9,FALSE),"yr","day")-CONVERT(DATEDIF(M516,tglAcuan,"y"),"yr","day"))),(NOW()+(CONVERT(VLOOKUP(Table1[[#This Row],[JABATAN]],tbl_refJabatan,9,FALSE),"yr","day")-CONVERT(DATEDIF(M516,NOW(),"y"),"yr","day")))),"tgl SK salah"),"")</f>
        <v>49001.598911689813</v>
      </c>
      <c r="AC516" s="167" t="str">
        <f ca="1">IF(Table1[[#This Row],[TGL. PENSIUN (jabatan )]]&lt;&gt;0,TEXT(Table1[[#This Row],[TGL. PENSIUN (jabatan )]],"yyyy"),"")</f>
        <v>2034</v>
      </c>
      <c r="AD5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7" spans="1:30" s="53" customFormat="1" ht="21.75" customHeight="1" x14ac:dyDescent="0.25">
      <c r="A517" s="43">
        <f t="shared" si="17"/>
        <v>512</v>
      </c>
      <c r="B517" s="44" t="s">
        <v>881</v>
      </c>
      <c r="C517" s="44" t="s">
        <v>974</v>
      </c>
      <c r="D517" s="72" t="s">
        <v>63</v>
      </c>
      <c r="E517" s="59" t="s">
        <v>991</v>
      </c>
      <c r="F517" s="43" t="s">
        <v>41</v>
      </c>
      <c r="G517" s="46" t="s">
        <v>42</v>
      </c>
      <c r="H517" s="67">
        <v>29141</v>
      </c>
      <c r="I517" s="45"/>
      <c r="J517" s="48"/>
      <c r="K517" s="63" t="s">
        <v>43</v>
      </c>
      <c r="L517" s="63" t="s">
        <v>992</v>
      </c>
      <c r="M517" s="67">
        <v>43446</v>
      </c>
      <c r="N517" s="52" t="str">
        <f t="shared" ca="1" si="18"/>
        <v>44 Tahun 4 Bulan 14 hari</v>
      </c>
      <c r="O5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Row],[JABATAN]],tbl_refJabatan,2,FALSE),"yr","day")-CONVERT(DATEDIF(H517,tglAcuan,"y"),"yr","day"))),(NOW()+(CONVERT(VLOOKUP(Table1[[#This Row],[JABATAN]],tbl_refJabatan,2,FALSE),"yr","day")-CONVERT(DATEDIF(H517,NOW(),"y"),"yr","day")))),"Usia Salah"),"")</f>
        <v>51193.098911689813</v>
      </c>
      <c r="Q517" s="167" t="str">
        <f ca="1">IF(Table1[[#This Row],[TGL. PENSIUN (usia)]]&lt;&gt;0,TEXT(Table1[[#This Row],[TGL. PENSIUN (usia)]],"yyyy"),"")</f>
        <v>2040</v>
      </c>
      <c r="R517" s="166">
        <f ca="1">IF(AND(Table1[[#This Row],[TGL. PENSIUN (usia)]]&lt;&gt;"",Table1[[#This Row],[TGL. PENSIUN (usia)]]&lt;&gt;"USIA SALAH"),IF(tglAcuan&lt;&gt;0,(INT(CONVERT(VLOOKUP(Table1[[#This Row],[JABATAN]],tbl_refJabatan,2,FALSE),"yr","day")-CONVERT(DATEDIF(H517,tglAcuan,"y"),"yr","day"))),(INT(CONVERT(VLOOKUP(Table1[[#This Row],[JABATAN]],tbl_refJabatan,2,FALSE),"yr","day")-CONVERT(DATEDIF(H517,NOW(),"y"),"yr","day")))),"")</f>
        <v>5844</v>
      </c>
      <c r="S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Row],[JABATAN]],tbl_refJabatan,4,FALSE),"yr","day")-CONVERT(DATEDIF(H517,tglAcuan,"y"),"yr","day"))),(NOW()+(CONVERT(VLOOKUP(Table1[[#This Row],[JABATAN]],tbl_refJabatan,4,FALSE),"yr","day")-CONVERT(DATEDIF(H517,NOW(),"y"),"yr","day")))),"Usia Salah"),"")</f>
        <v>36583.098911689813</v>
      </c>
      <c r="T517" s="167" t="str">
        <f ca="1">IF(Table1[[#This Row],[TGL. PENSIUN ( usia )]]&lt;&gt;0,TEXT(Table1[[#This Row],[TGL. PENSIUN ( usia )]],"yyyy"),"")</f>
        <v>2000</v>
      </c>
      <c r="U517" s="166">
        <f ca="1">IF(AND(Table1[[#This Row],[TGL. PENSIUN (usia)]]&lt;&gt;"",Table1[[#This Row],[TGL. PENSIUN (usia)]]&lt;&gt;"USIA SALAH"),IF(tglAcuan&lt;&gt;0,(INT(CONVERT(VLOOKUP(Table1[[#This Row],[JABATAN]],tbl_refJabatan,4,FALSE),"yr","day")-CONVERT(DATEDIF(H517,tglAcuan,"y"),"yr","day"))),(INT(CONVERT(VLOOKUP(Table1[[#This Row],[JABATAN]],tbl_refJabatan,4,FALSE),"yr","day")-CONVERT(DATEDIF(H517,NOW(),"y"),"yr","day")))),"")</f>
        <v>-8766</v>
      </c>
      <c r="V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Row],[JABATAN]],tbl_refJabatan,6,FALSE),"yr","day")-CONVERT(DATEDIF(H517,tglAcuan,"y"),"yr","day"))),(NOW()+(CONVERT(VLOOKUP(Table1[[#This Row],[JABATAN]],tbl_refJabatan,6,FALSE),"yr","day")-CONVERT(DATEDIF(H517,NOW(),"y"),"yr","day")))),"Usia Salah"),"")</f>
        <v>29278.098911689813</v>
      </c>
      <c r="W517" s="167" t="str">
        <f ca="1">IF(Table1[[#This Row],[TGL.PENSIUN (usia)]]&lt;&gt;0,TEXT(Table1[[#This Row],[TGL.PENSIUN (usia)]],"yyyy"),"")</f>
        <v>1980</v>
      </c>
      <c r="X5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Row],[JABATAN]],tbl_refJabatan,7,FALSE),"yr","day")-CONVERT(DATEDIF(M517,tglAcuan,"y"),"yr","day"))),(NOW()+(CONVERT(VLOOKUP(Table1[[#This Row],[JABATAN]],tbl_refJabatan,7,FALSE),"yr","day")-CONVERT(DATEDIF(M517,NOW(),"y"),"yr","day")))),"tgl SK salah"),"")</f>
        <v>65437.848911689813</v>
      </c>
      <c r="Y517" s="167" t="str">
        <f ca="1">IF(Table1[[#This Row],[TGL. PENSIUN (jabatan)]]&lt;&gt;0,TEXT(Table1[[#This Row],[TGL. PENSIUN (jabatan)]],"yyyy"),"")</f>
        <v>2079</v>
      </c>
      <c r="Z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Row],[JABATAN]],tbl_refJabatan,8,FALSE),"yr","day")-CONVERT(DATEDIF(H517,tglAcuan,"y"),"yr","day"))),(NOW()+(CONVERT(VLOOKUP(Table1[[#This Row],[JABATAN]],tbl_refJabatan,8,FALSE),"yr","day")-CONVERT(DATEDIF(H517,NOW(),"y"),"yr","day")))),"Usia Salah"),"")</f>
        <v>51193.098911689813</v>
      </c>
      <c r="AA517" s="167" t="str">
        <f ca="1">IF(Table1[[#This Row],[TGL.PENSIUN (usia )]]&lt;&gt;0,TEXT(Table1[[#This Row],[TGL.PENSIUN (usia )]],"yyyy"),"")</f>
        <v>2040</v>
      </c>
      <c r="AB5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Row],[JABATAN]],tbl_refJabatan,9,FALSE),"yr","day")-CONVERT(DATEDIF(M517,tglAcuan,"y"),"yr","day"))),(NOW()+(CONVERT(VLOOKUP(Table1[[#This Row],[JABATAN]],tbl_refJabatan,9,FALSE),"yr","day")-CONVERT(DATEDIF(M517,NOW(),"y"),"yr","day")))),"tgl SK salah"),"")</f>
        <v>49001.598911689813</v>
      </c>
      <c r="AC517" s="167" t="str">
        <f ca="1">IF(Table1[[#This Row],[TGL. PENSIUN (jabatan )]]&lt;&gt;0,TEXT(Table1[[#This Row],[TGL. PENSIUN (jabatan )]],"yyyy"),"")</f>
        <v>2034</v>
      </c>
      <c r="AD5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8" spans="1:30" s="53" customFormat="1" ht="21.75" customHeight="1" x14ac:dyDescent="0.25">
      <c r="A518" s="43">
        <f t="shared" si="17"/>
        <v>513</v>
      </c>
      <c r="B518" s="44" t="s">
        <v>881</v>
      </c>
      <c r="C518" s="44" t="s">
        <v>974</v>
      </c>
      <c r="D518" s="45" t="s">
        <v>63</v>
      </c>
      <c r="E518" s="59" t="s">
        <v>74</v>
      </c>
      <c r="F518" s="43" t="s">
        <v>41</v>
      </c>
      <c r="G518" s="46" t="s">
        <v>42</v>
      </c>
      <c r="H518" s="67">
        <v>24262</v>
      </c>
      <c r="I518" s="45"/>
      <c r="J518" s="48"/>
      <c r="K518" s="63" t="s">
        <v>93</v>
      </c>
      <c r="L518" s="63" t="s">
        <v>993</v>
      </c>
      <c r="M518" s="67">
        <v>43446</v>
      </c>
      <c r="N518" s="52" t="str">
        <f t="shared" ca="1" si="18"/>
        <v>57 Tahun 8 Bulan 23 hari</v>
      </c>
      <c r="O5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Row],[JABATAN]],tbl_refJabatan,2,FALSE),"yr","day")-CONVERT(DATEDIF(H518,tglAcuan,"y"),"yr","day"))),(NOW()+(CONVERT(VLOOKUP(Table1[[#This Row],[JABATAN]],tbl_refJabatan,2,FALSE),"yr","day")-CONVERT(DATEDIF(H518,NOW(),"y"),"yr","day")))),"Usia Salah"),"")</f>
        <v>46444.848911689813</v>
      </c>
      <c r="Q518" s="167" t="str">
        <f ca="1">IF(Table1[[#This Row],[TGL. PENSIUN (usia)]]&lt;&gt;0,TEXT(Table1[[#This Row],[TGL. PENSIUN (usia)]],"yyyy"),"")</f>
        <v>2027</v>
      </c>
      <c r="R518" s="166">
        <f ca="1">IF(AND(Table1[[#This Row],[TGL. PENSIUN (usia)]]&lt;&gt;"",Table1[[#This Row],[TGL. PENSIUN (usia)]]&lt;&gt;"USIA SALAH"),IF(tglAcuan&lt;&gt;0,(INT(CONVERT(VLOOKUP(Table1[[#This Row],[JABATAN]],tbl_refJabatan,2,FALSE),"yr","day")-CONVERT(DATEDIF(H518,tglAcuan,"y"),"yr","day"))),(INT(CONVERT(VLOOKUP(Table1[[#This Row],[JABATAN]],tbl_refJabatan,2,FALSE),"yr","day")-CONVERT(DATEDIF(H518,NOW(),"y"),"yr","day")))),"")</f>
        <v>1095</v>
      </c>
      <c r="S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Row],[JABATAN]],tbl_refJabatan,4,FALSE),"yr","day")-CONVERT(DATEDIF(H518,tglAcuan,"y"),"yr","day"))),(NOW()+(CONVERT(VLOOKUP(Table1[[#This Row],[JABATAN]],tbl_refJabatan,4,FALSE),"yr","day")-CONVERT(DATEDIF(H518,NOW(),"y"),"yr","day")))),"Usia Salah"),"")</f>
        <v>31834.848911689813</v>
      </c>
      <c r="T518" s="167" t="str">
        <f ca="1">IF(Table1[[#This Row],[TGL. PENSIUN ( usia )]]&lt;&gt;0,TEXT(Table1[[#This Row],[TGL. PENSIUN ( usia )]],"yyyy"),"")</f>
        <v>1987</v>
      </c>
      <c r="U518" s="166">
        <f ca="1">IF(AND(Table1[[#This Row],[TGL. PENSIUN (usia)]]&lt;&gt;"",Table1[[#This Row],[TGL. PENSIUN (usia)]]&lt;&gt;"USIA SALAH"),IF(tglAcuan&lt;&gt;0,(INT(CONVERT(VLOOKUP(Table1[[#This Row],[JABATAN]],tbl_refJabatan,4,FALSE),"yr","day")-CONVERT(DATEDIF(H518,tglAcuan,"y"),"yr","day"))),(INT(CONVERT(VLOOKUP(Table1[[#This Row],[JABATAN]],tbl_refJabatan,4,FALSE),"yr","day")-CONVERT(DATEDIF(H518,NOW(),"y"),"yr","day")))),"")</f>
        <v>-13515</v>
      </c>
      <c r="V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Row],[JABATAN]],tbl_refJabatan,6,FALSE),"yr","day")-CONVERT(DATEDIF(H518,tglAcuan,"y"),"yr","day"))),(NOW()+(CONVERT(VLOOKUP(Table1[[#This Row],[JABATAN]],tbl_refJabatan,6,FALSE),"yr","day")-CONVERT(DATEDIF(H518,NOW(),"y"),"yr","day")))),"Usia Salah"),"")</f>
        <v>24529.848911689813</v>
      </c>
      <c r="W518" s="167" t="str">
        <f ca="1">IF(Table1[[#This Row],[TGL.PENSIUN (usia)]]&lt;&gt;0,TEXT(Table1[[#This Row],[TGL.PENSIUN (usia)]],"yyyy"),"")</f>
        <v>1967</v>
      </c>
      <c r="X5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Row],[JABATAN]],tbl_refJabatan,7,FALSE),"yr","day")-CONVERT(DATEDIF(M518,tglAcuan,"y"),"yr","day"))),(NOW()+(CONVERT(VLOOKUP(Table1[[#This Row],[JABATAN]],tbl_refJabatan,7,FALSE),"yr","day")-CONVERT(DATEDIF(M518,NOW(),"y"),"yr","day")))),"tgl SK salah"),"")</f>
        <v>65437.848911689813</v>
      </c>
      <c r="Y518" s="167" t="str">
        <f ca="1">IF(Table1[[#This Row],[TGL. PENSIUN (jabatan)]]&lt;&gt;0,TEXT(Table1[[#This Row],[TGL. PENSIUN (jabatan)]],"yyyy"),"")</f>
        <v>2079</v>
      </c>
      <c r="Z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Row],[JABATAN]],tbl_refJabatan,8,FALSE),"yr","day")-CONVERT(DATEDIF(H518,tglAcuan,"y"),"yr","day"))),(NOW()+(CONVERT(VLOOKUP(Table1[[#This Row],[JABATAN]],tbl_refJabatan,8,FALSE),"yr","day")-CONVERT(DATEDIF(H518,NOW(),"y"),"yr","day")))),"Usia Salah"),"")</f>
        <v>46444.848911689813</v>
      </c>
      <c r="AA518" s="167" t="str">
        <f ca="1">IF(Table1[[#This Row],[TGL.PENSIUN (usia )]]&lt;&gt;0,TEXT(Table1[[#This Row],[TGL.PENSIUN (usia )]],"yyyy"),"")</f>
        <v>2027</v>
      </c>
      <c r="AB5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Row],[JABATAN]],tbl_refJabatan,9,FALSE),"yr","day")-CONVERT(DATEDIF(M518,tglAcuan,"y"),"yr","day"))),(NOW()+(CONVERT(VLOOKUP(Table1[[#This Row],[JABATAN]],tbl_refJabatan,9,FALSE),"yr","day")-CONVERT(DATEDIF(M518,NOW(),"y"),"yr","day")))),"tgl SK salah"),"")</f>
        <v>49001.598911689813</v>
      </c>
      <c r="AC518" s="167" t="str">
        <f ca="1">IF(Table1[[#This Row],[TGL. PENSIUN (jabatan )]]&lt;&gt;0,TEXT(Table1[[#This Row],[TGL. PENSIUN (jabatan )]],"yyyy"),"")</f>
        <v>2034</v>
      </c>
      <c r="AD5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19" spans="1:30" s="53" customFormat="1" ht="21.75" customHeight="1" x14ac:dyDescent="0.25">
      <c r="A519" s="43">
        <f t="shared" ref="A519:A582" si="19">ROW()-5</f>
        <v>514</v>
      </c>
      <c r="B519" s="44" t="s">
        <v>881</v>
      </c>
      <c r="C519" s="44" t="s">
        <v>974</v>
      </c>
      <c r="D519" s="72" t="s">
        <v>63</v>
      </c>
      <c r="E519" s="59" t="s">
        <v>994</v>
      </c>
      <c r="F519" s="43" t="s">
        <v>41</v>
      </c>
      <c r="G519" s="46" t="s">
        <v>42</v>
      </c>
      <c r="H519" s="67">
        <v>27128</v>
      </c>
      <c r="I519" s="45"/>
      <c r="J519" s="48"/>
      <c r="K519" s="63" t="s">
        <v>43</v>
      </c>
      <c r="L519" s="63" t="s">
        <v>995</v>
      </c>
      <c r="M519" s="67">
        <v>43446</v>
      </c>
      <c r="N519" s="52" t="str">
        <f t="shared" ca="1" si="18"/>
        <v>49 Tahun 10 Bulan 18 hari</v>
      </c>
      <c r="O5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Row],[JABATAN]],tbl_refJabatan,2,FALSE),"yr","day")-CONVERT(DATEDIF(H519,tglAcuan,"y"),"yr","day"))),(NOW()+(CONVERT(VLOOKUP(Table1[[#This Row],[JABATAN]],tbl_refJabatan,2,FALSE),"yr","day")-CONVERT(DATEDIF(H519,NOW(),"y"),"yr","day")))),"Usia Salah"),"")</f>
        <v>49366.848911689813</v>
      </c>
      <c r="Q519" s="167" t="str">
        <f ca="1">IF(Table1[[#This Row],[TGL. PENSIUN (usia)]]&lt;&gt;0,TEXT(Table1[[#This Row],[TGL. PENSIUN (usia)]],"yyyy"),"")</f>
        <v>2035</v>
      </c>
      <c r="R519" s="166">
        <f ca="1">IF(AND(Table1[[#This Row],[TGL. PENSIUN (usia)]]&lt;&gt;"",Table1[[#This Row],[TGL. PENSIUN (usia)]]&lt;&gt;"USIA SALAH"),IF(tglAcuan&lt;&gt;0,(INT(CONVERT(VLOOKUP(Table1[[#This Row],[JABATAN]],tbl_refJabatan,2,FALSE),"yr","day")-CONVERT(DATEDIF(H519,tglAcuan,"y"),"yr","day"))),(INT(CONVERT(VLOOKUP(Table1[[#This Row],[JABATAN]],tbl_refJabatan,2,FALSE),"yr","day")-CONVERT(DATEDIF(H519,NOW(),"y"),"yr","day")))),"")</f>
        <v>4017</v>
      </c>
      <c r="S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Row],[JABATAN]],tbl_refJabatan,4,FALSE),"yr","day")-CONVERT(DATEDIF(H519,tglAcuan,"y"),"yr","day"))),(NOW()+(CONVERT(VLOOKUP(Table1[[#This Row],[JABATAN]],tbl_refJabatan,4,FALSE),"yr","day")-CONVERT(DATEDIF(H519,NOW(),"y"),"yr","day")))),"Usia Salah"),"")</f>
        <v>34756.848911689813</v>
      </c>
      <c r="T519" s="167" t="str">
        <f ca="1">IF(Table1[[#This Row],[TGL. PENSIUN ( usia )]]&lt;&gt;0,TEXT(Table1[[#This Row],[TGL. PENSIUN ( usia )]],"yyyy"),"")</f>
        <v>1995</v>
      </c>
      <c r="U519" s="166">
        <f ca="1">IF(AND(Table1[[#This Row],[TGL. PENSIUN (usia)]]&lt;&gt;"",Table1[[#This Row],[TGL. PENSIUN (usia)]]&lt;&gt;"USIA SALAH"),IF(tglAcuan&lt;&gt;0,(INT(CONVERT(VLOOKUP(Table1[[#This Row],[JABATAN]],tbl_refJabatan,4,FALSE),"yr","day")-CONVERT(DATEDIF(H519,tglAcuan,"y"),"yr","day"))),(INT(CONVERT(VLOOKUP(Table1[[#This Row],[JABATAN]],tbl_refJabatan,4,FALSE),"yr","day")-CONVERT(DATEDIF(H519,NOW(),"y"),"yr","day")))),"")</f>
        <v>-10593</v>
      </c>
      <c r="V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Row],[JABATAN]],tbl_refJabatan,6,FALSE),"yr","day")-CONVERT(DATEDIF(H519,tglAcuan,"y"),"yr","day"))),(NOW()+(CONVERT(VLOOKUP(Table1[[#This Row],[JABATAN]],tbl_refJabatan,6,FALSE),"yr","day")-CONVERT(DATEDIF(H519,NOW(),"y"),"yr","day")))),"Usia Salah"),"")</f>
        <v>27451.848911689813</v>
      </c>
      <c r="W519" s="167" t="str">
        <f ca="1">IF(Table1[[#This Row],[TGL.PENSIUN (usia)]]&lt;&gt;0,TEXT(Table1[[#This Row],[TGL.PENSIUN (usia)]],"yyyy"),"")</f>
        <v>1975</v>
      </c>
      <c r="X5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Row],[JABATAN]],tbl_refJabatan,7,FALSE),"yr","day")-CONVERT(DATEDIF(M519,tglAcuan,"y"),"yr","day"))),(NOW()+(CONVERT(VLOOKUP(Table1[[#This Row],[JABATAN]],tbl_refJabatan,7,FALSE),"yr","day")-CONVERT(DATEDIF(M519,NOW(),"y"),"yr","day")))),"tgl SK salah"),"")</f>
        <v>65437.848911689813</v>
      </c>
      <c r="Y519" s="167" t="str">
        <f ca="1">IF(Table1[[#This Row],[TGL. PENSIUN (jabatan)]]&lt;&gt;0,TEXT(Table1[[#This Row],[TGL. PENSIUN (jabatan)]],"yyyy"),"")</f>
        <v>2079</v>
      </c>
      <c r="Z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Row],[JABATAN]],tbl_refJabatan,8,FALSE),"yr","day")-CONVERT(DATEDIF(H519,tglAcuan,"y"),"yr","day"))),(NOW()+(CONVERT(VLOOKUP(Table1[[#This Row],[JABATAN]],tbl_refJabatan,8,FALSE),"yr","day")-CONVERT(DATEDIF(H519,NOW(),"y"),"yr","day")))),"Usia Salah"),"")</f>
        <v>49366.848911689813</v>
      </c>
      <c r="AA519" s="167" t="str">
        <f ca="1">IF(Table1[[#This Row],[TGL.PENSIUN (usia )]]&lt;&gt;0,TEXT(Table1[[#This Row],[TGL.PENSIUN (usia )]],"yyyy"),"")</f>
        <v>2035</v>
      </c>
      <c r="AB5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Row],[JABATAN]],tbl_refJabatan,9,FALSE),"yr","day")-CONVERT(DATEDIF(M519,tglAcuan,"y"),"yr","day"))),(NOW()+(CONVERT(VLOOKUP(Table1[[#This Row],[JABATAN]],tbl_refJabatan,9,FALSE),"yr","day")-CONVERT(DATEDIF(M519,NOW(),"y"),"yr","day")))),"tgl SK salah"),"")</f>
        <v>49001.598911689813</v>
      </c>
      <c r="AC519" s="167" t="str">
        <f ca="1">IF(Table1[[#This Row],[TGL. PENSIUN (jabatan )]]&lt;&gt;0,TEXT(Table1[[#This Row],[TGL. PENSIUN (jabatan )]],"yyyy"),"")</f>
        <v>2034</v>
      </c>
      <c r="AD5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0" spans="1:30" s="53" customFormat="1" ht="21.75" customHeight="1" x14ac:dyDescent="0.25">
      <c r="A520" s="43">
        <f t="shared" si="19"/>
        <v>515</v>
      </c>
      <c r="B520" s="44" t="s">
        <v>881</v>
      </c>
      <c r="C520" s="44" t="s">
        <v>974</v>
      </c>
      <c r="D520" s="72" t="s">
        <v>63</v>
      </c>
      <c r="E520" s="59" t="s">
        <v>996</v>
      </c>
      <c r="F520" s="43" t="s">
        <v>41</v>
      </c>
      <c r="G520" s="46" t="s">
        <v>42</v>
      </c>
      <c r="H520" s="67">
        <v>27349</v>
      </c>
      <c r="I520" s="45"/>
      <c r="J520" s="48"/>
      <c r="K520" s="63" t="s">
        <v>43</v>
      </c>
      <c r="L520" s="63" t="s">
        <v>997</v>
      </c>
      <c r="M520" s="67">
        <v>42335</v>
      </c>
      <c r="N520" s="52" t="str">
        <f t="shared" ca="1" si="18"/>
        <v>49 Tahun 3 Bulan 11 hari</v>
      </c>
      <c r="O5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3 Bulan 0 Hari </v>
      </c>
      <c r="P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Row],[JABATAN]],tbl_refJabatan,2,FALSE),"yr","day")-CONVERT(DATEDIF(H520,tglAcuan,"y"),"yr","day"))),(NOW()+(CONVERT(VLOOKUP(Table1[[#This Row],[JABATAN]],tbl_refJabatan,2,FALSE),"yr","day")-CONVERT(DATEDIF(H520,NOW(),"y"),"yr","day")))),"Usia Salah"),"")</f>
        <v>49366.848911689813</v>
      </c>
      <c r="Q520" s="167" t="str">
        <f ca="1">IF(Table1[[#This Row],[TGL. PENSIUN (usia)]]&lt;&gt;0,TEXT(Table1[[#This Row],[TGL. PENSIUN (usia)]],"yyyy"),"")</f>
        <v>2035</v>
      </c>
      <c r="R520" s="166">
        <f ca="1">IF(AND(Table1[[#This Row],[TGL. PENSIUN (usia)]]&lt;&gt;"",Table1[[#This Row],[TGL. PENSIUN (usia)]]&lt;&gt;"USIA SALAH"),IF(tglAcuan&lt;&gt;0,(INT(CONVERT(VLOOKUP(Table1[[#This Row],[JABATAN]],tbl_refJabatan,2,FALSE),"yr","day")-CONVERT(DATEDIF(H520,tglAcuan,"y"),"yr","day"))),(INT(CONVERT(VLOOKUP(Table1[[#This Row],[JABATAN]],tbl_refJabatan,2,FALSE),"yr","day")-CONVERT(DATEDIF(H520,NOW(),"y"),"yr","day")))),"")</f>
        <v>4017</v>
      </c>
      <c r="S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Row],[JABATAN]],tbl_refJabatan,4,FALSE),"yr","day")-CONVERT(DATEDIF(H520,tglAcuan,"y"),"yr","day"))),(NOW()+(CONVERT(VLOOKUP(Table1[[#This Row],[JABATAN]],tbl_refJabatan,4,FALSE),"yr","day")-CONVERT(DATEDIF(H520,NOW(),"y"),"yr","day")))),"Usia Salah"),"")</f>
        <v>34756.848911689813</v>
      </c>
      <c r="T520" s="167" t="str">
        <f ca="1">IF(Table1[[#This Row],[TGL. PENSIUN ( usia )]]&lt;&gt;0,TEXT(Table1[[#This Row],[TGL. PENSIUN ( usia )]],"yyyy"),"")</f>
        <v>1995</v>
      </c>
      <c r="U520" s="166">
        <f ca="1">IF(AND(Table1[[#This Row],[TGL. PENSIUN (usia)]]&lt;&gt;"",Table1[[#This Row],[TGL. PENSIUN (usia)]]&lt;&gt;"USIA SALAH"),IF(tglAcuan&lt;&gt;0,(INT(CONVERT(VLOOKUP(Table1[[#This Row],[JABATAN]],tbl_refJabatan,4,FALSE),"yr","day")-CONVERT(DATEDIF(H520,tglAcuan,"y"),"yr","day"))),(INT(CONVERT(VLOOKUP(Table1[[#This Row],[JABATAN]],tbl_refJabatan,4,FALSE),"yr","day")-CONVERT(DATEDIF(H520,NOW(),"y"),"yr","day")))),"")</f>
        <v>-10593</v>
      </c>
      <c r="V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Row],[JABATAN]],tbl_refJabatan,6,FALSE),"yr","day")-CONVERT(DATEDIF(H520,tglAcuan,"y"),"yr","day"))),(NOW()+(CONVERT(VLOOKUP(Table1[[#This Row],[JABATAN]],tbl_refJabatan,6,FALSE),"yr","day")-CONVERT(DATEDIF(H520,NOW(),"y"),"yr","day")))),"Usia Salah"),"")</f>
        <v>27451.848911689813</v>
      </c>
      <c r="W520" s="167" t="str">
        <f ca="1">IF(Table1[[#This Row],[TGL.PENSIUN (usia)]]&lt;&gt;0,TEXT(Table1[[#This Row],[TGL.PENSIUN (usia)]],"yyyy"),"")</f>
        <v>1975</v>
      </c>
      <c r="X5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Row],[JABATAN]],tbl_refJabatan,7,FALSE),"yr","day")-CONVERT(DATEDIF(M520,tglAcuan,"y"),"yr","day"))),(NOW()+(CONVERT(VLOOKUP(Table1[[#This Row],[JABATAN]],tbl_refJabatan,7,FALSE),"yr","day")-CONVERT(DATEDIF(M520,NOW(),"y"),"yr","day")))),"tgl SK salah"),"")</f>
        <v>64342.098911689813</v>
      </c>
      <c r="Y520" s="167" t="str">
        <f ca="1">IF(Table1[[#This Row],[TGL. PENSIUN (jabatan)]]&lt;&gt;0,TEXT(Table1[[#This Row],[TGL. PENSIUN (jabatan)]],"yyyy"),"")</f>
        <v>2076</v>
      </c>
      <c r="Z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Row],[JABATAN]],tbl_refJabatan,8,FALSE),"yr","day")-CONVERT(DATEDIF(H520,tglAcuan,"y"),"yr","day"))),(NOW()+(CONVERT(VLOOKUP(Table1[[#This Row],[JABATAN]],tbl_refJabatan,8,FALSE),"yr","day")-CONVERT(DATEDIF(H520,NOW(),"y"),"yr","day")))),"Usia Salah"),"")</f>
        <v>49366.848911689813</v>
      </c>
      <c r="AA520" s="167" t="str">
        <f ca="1">IF(Table1[[#This Row],[TGL.PENSIUN (usia )]]&lt;&gt;0,TEXT(Table1[[#This Row],[TGL.PENSIUN (usia )]],"yyyy"),"")</f>
        <v>2035</v>
      </c>
      <c r="AB5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Row],[JABATAN]],tbl_refJabatan,9,FALSE),"yr","day")-CONVERT(DATEDIF(M520,tglAcuan,"y"),"yr","day"))),(NOW()+(CONVERT(VLOOKUP(Table1[[#This Row],[JABATAN]],tbl_refJabatan,9,FALSE),"yr","day")-CONVERT(DATEDIF(M520,NOW(),"y"),"yr","day")))),"tgl SK salah"),"")</f>
        <v>47905.848911689813</v>
      </c>
      <c r="AC520" s="167" t="str">
        <f ca="1">IF(Table1[[#This Row],[TGL. PENSIUN (jabatan )]]&lt;&gt;0,TEXT(Table1[[#This Row],[TGL. PENSIUN (jabatan )]],"yyyy"),"")</f>
        <v>2031</v>
      </c>
      <c r="AD5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1" spans="1:30" s="53" customFormat="1" ht="21.75" customHeight="1" x14ac:dyDescent="0.25">
      <c r="A521" s="43">
        <f t="shared" si="19"/>
        <v>516</v>
      </c>
      <c r="B521" s="44" t="s">
        <v>881</v>
      </c>
      <c r="C521" s="44" t="s">
        <v>974</v>
      </c>
      <c r="D521" s="72" t="s">
        <v>63</v>
      </c>
      <c r="E521" s="59" t="s">
        <v>159</v>
      </c>
      <c r="F521" s="43" t="s">
        <v>41</v>
      </c>
      <c r="G521" s="46" t="s">
        <v>42</v>
      </c>
      <c r="H521" s="67">
        <v>27860</v>
      </c>
      <c r="I521" s="45"/>
      <c r="J521" s="48"/>
      <c r="K521" s="63" t="s">
        <v>43</v>
      </c>
      <c r="L521" s="63" t="s">
        <v>998</v>
      </c>
      <c r="M521" s="67">
        <v>43446</v>
      </c>
      <c r="N521" s="52" t="str">
        <f t="shared" ca="1" si="18"/>
        <v>47 Tahun 10 Bulan 17 hari</v>
      </c>
      <c r="O5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Row],[JABATAN]],tbl_refJabatan,2,FALSE),"yr","day")-CONVERT(DATEDIF(H521,tglAcuan,"y"),"yr","day"))),(NOW()+(CONVERT(VLOOKUP(Table1[[#This Row],[JABATAN]],tbl_refJabatan,2,FALSE),"yr","day")-CONVERT(DATEDIF(H521,NOW(),"y"),"yr","day")))),"Usia Salah"),"")</f>
        <v>50097.348911689813</v>
      </c>
      <c r="Q521" s="167" t="str">
        <f ca="1">IF(Table1[[#This Row],[TGL. PENSIUN (usia)]]&lt;&gt;0,TEXT(Table1[[#This Row],[TGL. PENSIUN (usia)]],"yyyy"),"")</f>
        <v>2037</v>
      </c>
      <c r="R521" s="166">
        <f ca="1">IF(AND(Table1[[#This Row],[TGL. PENSIUN (usia)]]&lt;&gt;"",Table1[[#This Row],[TGL. PENSIUN (usia)]]&lt;&gt;"USIA SALAH"),IF(tglAcuan&lt;&gt;0,(INT(CONVERT(VLOOKUP(Table1[[#This Row],[JABATAN]],tbl_refJabatan,2,FALSE),"yr","day")-CONVERT(DATEDIF(H521,tglAcuan,"y"),"yr","day"))),(INT(CONVERT(VLOOKUP(Table1[[#This Row],[JABATAN]],tbl_refJabatan,2,FALSE),"yr","day")-CONVERT(DATEDIF(H521,NOW(),"y"),"yr","day")))),"")</f>
        <v>4748</v>
      </c>
      <c r="S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Row],[JABATAN]],tbl_refJabatan,4,FALSE),"yr","day")-CONVERT(DATEDIF(H521,tglAcuan,"y"),"yr","day"))),(NOW()+(CONVERT(VLOOKUP(Table1[[#This Row],[JABATAN]],tbl_refJabatan,4,FALSE),"yr","day")-CONVERT(DATEDIF(H521,NOW(),"y"),"yr","day")))),"Usia Salah"),"")</f>
        <v>35487.348911689813</v>
      </c>
      <c r="T521" s="167" t="str">
        <f ca="1">IF(Table1[[#This Row],[TGL. PENSIUN ( usia )]]&lt;&gt;0,TEXT(Table1[[#This Row],[TGL. PENSIUN ( usia )]],"yyyy"),"")</f>
        <v>1997</v>
      </c>
      <c r="U521" s="166">
        <f ca="1">IF(AND(Table1[[#This Row],[TGL. PENSIUN (usia)]]&lt;&gt;"",Table1[[#This Row],[TGL. PENSIUN (usia)]]&lt;&gt;"USIA SALAH"),IF(tglAcuan&lt;&gt;0,(INT(CONVERT(VLOOKUP(Table1[[#This Row],[JABATAN]],tbl_refJabatan,4,FALSE),"yr","day")-CONVERT(DATEDIF(H521,tglAcuan,"y"),"yr","day"))),(INT(CONVERT(VLOOKUP(Table1[[#This Row],[JABATAN]],tbl_refJabatan,4,FALSE),"yr","day")-CONVERT(DATEDIF(H521,NOW(),"y"),"yr","day")))),"")</f>
        <v>-9862</v>
      </c>
      <c r="V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Row],[JABATAN]],tbl_refJabatan,6,FALSE),"yr","day")-CONVERT(DATEDIF(H521,tglAcuan,"y"),"yr","day"))),(NOW()+(CONVERT(VLOOKUP(Table1[[#This Row],[JABATAN]],tbl_refJabatan,6,FALSE),"yr","day")-CONVERT(DATEDIF(H521,NOW(),"y"),"yr","day")))),"Usia Salah"),"")</f>
        <v>28182.348911689813</v>
      </c>
      <c r="W521" s="167" t="str">
        <f ca="1">IF(Table1[[#This Row],[TGL.PENSIUN (usia)]]&lt;&gt;0,TEXT(Table1[[#This Row],[TGL.PENSIUN (usia)]],"yyyy"),"")</f>
        <v>1977</v>
      </c>
      <c r="X5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Row],[JABATAN]],tbl_refJabatan,7,FALSE),"yr","day")-CONVERT(DATEDIF(M521,tglAcuan,"y"),"yr","day"))),(NOW()+(CONVERT(VLOOKUP(Table1[[#This Row],[JABATAN]],tbl_refJabatan,7,FALSE),"yr","day")-CONVERT(DATEDIF(M521,NOW(),"y"),"yr","day")))),"tgl SK salah"),"")</f>
        <v>65437.848911689813</v>
      </c>
      <c r="Y521" s="167" t="str">
        <f ca="1">IF(Table1[[#This Row],[TGL. PENSIUN (jabatan)]]&lt;&gt;0,TEXT(Table1[[#This Row],[TGL. PENSIUN (jabatan)]],"yyyy"),"")</f>
        <v>2079</v>
      </c>
      <c r="Z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Row],[JABATAN]],tbl_refJabatan,8,FALSE),"yr","day")-CONVERT(DATEDIF(H521,tglAcuan,"y"),"yr","day"))),(NOW()+(CONVERT(VLOOKUP(Table1[[#This Row],[JABATAN]],tbl_refJabatan,8,FALSE),"yr","day")-CONVERT(DATEDIF(H521,NOW(),"y"),"yr","day")))),"Usia Salah"),"")</f>
        <v>50097.348911689813</v>
      </c>
      <c r="AA521" s="167" t="str">
        <f ca="1">IF(Table1[[#This Row],[TGL.PENSIUN (usia )]]&lt;&gt;0,TEXT(Table1[[#This Row],[TGL.PENSIUN (usia )]],"yyyy"),"")</f>
        <v>2037</v>
      </c>
      <c r="AB5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Row],[JABATAN]],tbl_refJabatan,9,FALSE),"yr","day")-CONVERT(DATEDIF(M521,tglAcuan,"y"),"yr","day"))),(NOW()+(CONVERT(VLOOKUP(Table1[[#This Row],[JABATAN]],tbl_refJabatan,9,FALSE),"yr","day")-CONVERT(DATEDIF(M521,NOW(),"y"),"yr","day")))),"tgl SK salah"),"")</f>
        <v>49001.598911689813</v>
      </c>
      <c r="AC521" s="167" t="str">
        <f ca="1">IF(Table1[[#This Row],[TGL. PENSIUN (jabatan )]]&lt;&gt;0,TEXT(Table1[[#This Row],[TGL. PENSIUN (jabatan )]],"yyyy"),"")</f>
        <v>2034</v>
      </c>
      <c r="AD5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2" spans="1:30" s="62" customFormat="1" ht="21.75" customHeight="1" x14ac:dyDescent="0.25">
      <c r="A522" s="43">
        <f t="shared" si="19"/>
        <v>517</v>
      </c>
      <c r="B522" s="44" t="s">
        <v>881</v>
      </c>
      <c r="C522" s="44" t="s">
        <v>999</v>
      </c>
      <c r="D522" s="45" t="s">
        <v>39</v>
      </c>
      <c r="E522" s="59" t="s">
        <v>1000</v>
      </c>
      <c r="F522" s="43" t="s">
        <v>41</v>
      </c>
      <c r="G522" s="46" t="s">
        <v>42</v>
      </c>
      <c r="H522" s="71">
        <v>26573</v>
      </c>
      <c r="I522" s="44"/>
      <c r="J522" s="147"/>
      <c r="K522" s="74" t="s">
        <v>43</v>
      </c>
      <c r="L522" s="96" t="s">
        <v>1001</v>
      </c>
      <c r="M522" s="71" t="s">
        <v>396</v>
      </c>
      <c r="N522" s="52" t="str">
        <f t="shared" ref="N522:N539" ca="1" si="20">IFERROR(IF(H522&lt;&gt;0,IF(tglAcuan&lt;&gt;0,DATEDIF(H522,tglAcuan,"y")&amp;" Tahun "&amp;DATEDIF(H522,tglAcuan,"ym")&amp;" Bulan "&amp;DATEDIF(H522,tglAcuan,"md")&amp;" hari",DATEDIF(H522,NOW(),"y")&amp;" Tahun "&amp;DATEDIF(H522,NOW(),"ym")&amp;" Bulan "&amp;DATEDIF(H522,NOW(),"md")&amp;" hari"),"tgl lahir salah/ null"),"tgl lahir salah")</f>
        <v>51 Tahun 4 Bulan 26 hari</v>
      </c>
      <c r="O5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Row],[JABATAN]],tbl_refJabatan,2,FALSE),"yr","day")-CONVERT(DATEDIF(H522,tglAcuan,"y"),"yr","day"))),(NOW()+(CONVERT(VLOOKUP(Table1[[#This Row],[JABATAN]],tbl_refJabatan,2,FALSE),"yr","day")-CONVERT(DATEDIF(H522,NOW(),"y"),"yr","day")))),"Usia Salah"),"")</f>
        <v>26721.348911689813</v>
      </c>
      <c r="Q522" s="167" t="str">
        <f ca="1">IF(Table1[[#This Row],[TGL. PENSIUN (usia)]]&lt;&gt;0,TEXT(Table1[[#This Row],[TGL. PENSIUN (usia)]],"yyyy"),"")</f>
        <v>1973</v>
      </c>
      <c r="R522" s="166">
        <f ca="1">IF(AND(Table1[[#This Row],[TGL. PENSIUN (usia)]]&lt;&gt;"",Table1[[#This Row],[TGL. PENSIUN (usia)]]&lt;&gt;"USIA SALAH"),IF(tglAcuan&lt;&gt;0,(INT(CONVERT(VLOOKUP(Table1[[#This Row],[JABATAN]],tbl_refJabatan,2,FALSE),"yr","day")-CONVERT(DATEDIF(H522,tglAcuan,"y"),"yr","day"))),(INT(CONVERT(VLOOKUP(Table1[[#This Row],[JABATAN]],tbl_refJabatan,2,FALSE),"yr","day")-CONVERT(DATEDIF(H522,NOW(),"y"),"yr","day")))),"")</f>
        <v>-18628</v>
      </c>
      <c r="S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Row],[JABATAN]],tbl_refJabatan,4,FALSE),"yr","day")-CONVERT(DATEDIF(H522,tglAcuan,"y"),"yr","day"))),(NOW()+(CONVERT(VLOOKUP(Table1[[#This Row],[JABATAN]],tbl_refJabatan,4,FALSE),"yr","day")-CONVERT(DATEDIF(H522,NOW(),"y"),"yr","day")))),"Usia Salah"),"")</f>
        <v>26721.348911689813</v>
      </c>
      <c r="T522" s="167" t="str">
        <f ca="1">IF(Table1[[#This Row],[TGL. PENSIUN ( usia )]]&lt;&gt;0,TEXT(Table1[[#This Row],[TGL. PENSIUN ( usia )]],"yyyy"),"")</f>
        <v>1973</v>
      </c>
      <c r="U522" s="166">
        <f ca="1">IF(AND(Table1[[#This Row],[TGL. PENSIUN (usia)]]&lt;&gt;"",Table1[[#This Row],[TGL. PENSIUN (usia)]]&lt;&gt;"USIA SALAH"),IF(tglAcuan&lt;&gt;0,(INT(CONVERT(VLOOKUP(Table1[[#This Row],[JABATAN]],tbl_refJabatan,4,FALSE),"yr","day")-CONVERT(DATEDIF(H522,tglAcuan,"y"),"yr","day"))),(INT(CONVERT(VLOOKUP(Table1[[#This Row],[JABATAN]],tbl_refJabatan,4,FALSE),"yr","day")-CONVERT(DATEDIF(H522,NOW(),"y"),"yr","day")))),"")</f>
        <v>-18628</v>
      </c>
      <c r="V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Row],[JABATAN]],tbl_refJabatan,6,FALSE),"yr","day")-CONVERT(DATEDIF(H522,tglAcuan,"y"),"yr","day"))),(NOW()+(CONVERT(VLOOKUP(Table1[[#This Row],[JABATAN]],tbl_refJabatan,6,FALSE),"yr","day")-CONVERT(DATEDIF(H522,NOW(),"y"),"yr","day")))),"Usia Salah"),"")</f>
        <v>26721.348911689813</v>
      </c>
      <c r="W522" s="167" t="str">
        <f ca="1">IF(Table1[[#This Row],[TGL.PENSIUN (usia)]]&lt;&gt;0,TEXT(Table1[[#This Row],[TGL.PENSIUN (usia)]],"yyyy"),"")</f>
        <v>1973</v>
      </c>
      <c r="X5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Row],[JABATAN]],tbl_refJabatan,7,FALSE),"yr","day")-CONVERT(DATEDIF(M522,tglAcuan,"y"),"yr","day"))),(NOW()+(CONVERT(VLOOKUP(Table1[[#This Row],[JABATAN]],tbl_refJabatan,7,FALSE),"yr","day")-CONVERT(DATEDIF(M522,NOW(),"y"),"yr","day")))),"tgl SK salah"),"")</f>
        <v>45349.098911689813</v>
      </c>
      <c r="Y522" s="167" t="str">
        <f ca="1">IF(Table1[[#This Row],[TGL. PENSIUN (jabatan)]]&lt;&gt;0,TEXT(Table1[[#This Row],[TGL. PENSIUN (jabatan)]],"yyyy"),"")</f>
        <v>2024</v>
      </c>
      <c r="Z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Row],[JABATAN]],tbl_refJabatan,8,FALSE),"yr","day")-CONVERT(DATEDIF(H522,tglAcuan,"y"),"yr","day"))),(NOW()+(CONVERT(VLOOKUP(Table1[[#This Row],[JABATAN]],tbl_refJabatan,8,FALSE),"yr","day")-CONVERT(DATEDIF(H522,NOW(),"y"),"yr","day")))),"Usia Salah"),"")</f>
        <v>26721.348911689813</v>
      </c>
      <c r="AA522" s="167" t="str">
        <f ca="1">IF(Table1[[#This Row],[TGL.PENSIUN (usia )]]&lt;&gt;0,TEXT(Table1[[#This Row],[TGL.PENSIUN (usia )]],"yyyy"),"")</f>
        <v>1973</v>
      </c>
      <c r="AB5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Row],[JABATAN]],tbl_refJabatan,9,FALSE),"yr","day")-CONVERT(DATEDIF(M522,tglAcuan,"y"),"yr","day"))),(NOW()+(CONVERT(VLOOKUP(Table1[[#This Row],[JABATAN]],tbl_refJabatan,9,FALSE),"yr","day")-CONVERT(DATEDIF(M522,NOW(),"y"),"yr","day")))),"tgl SK salah"),"")</f>
        <v>45349.098911689813</v>
      </c>
      <c r="AC522" s="167" t="str">
        <f ca="1">IF(Table1[[#This Row],[TGL. PENSIUN (jabatan )]]&lt;&gt;0,TEXT(Table1[[#This Row],[TGL. PENSIUN (jabatan )]],"yyyy"),"")</f>
        <v>2024</v>
      </c>
      <c r="AD5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23" spans="1:30" s="62" customFormat="1" ht="21.75" customHeight="1" x14ac:dyDescent="0.25">
      <c r="A523" s="43">
        <f t="shared" si="19"/>
        <v>518</v>
      </c>
      <c r="B523" s="44" t="s">
        <v>881</v>
      </c>
      <c r="C523" s="44" t="s">
        <v>999</v>
      </c>
      <c r="D523" s="72" t="s">
        <v>45</v>
      </c>
      <c r="E523" s="59" t="s">
        <v>1002</v>
      </c>
      <c r="F523" s="43" t="s">
        <v>50</v>
      </c>
      <c r="G523" s="46" t="s">
        <v>42</v>
      </c>
      <c r="H523" s="71">
        <v>31355</v>
      </c>
      <c r="I523" s="44"/>
      <c r="J523" s="44"/>
      <c r="K523" s="74" t="s">
        <v>56</v>
      </c>
      <c r="L523" s="90" t="s">
        <v>1003</v>
      </c>
      <c r="M523" s="77">
        <v>43554</v>
      </c>
      <c r="N523" s="52" t="str">
        <f t="shared" ca="1" si="20"/>
        <v>38 Tahun 3 Bulan 23 hari</v>
      </c>
      <c r="O5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28 Hari </v>
      </c>
      <c r="P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Row],[JABATAN]],tbl_refJabatan,2,FALSE),"yr","day")-CONVERT(DATEDIF(H523,tglAcuan,"y"),"yr","day"))),(NOW()+(CONVERT(VLOOKUP(Table1[[#This Row],[JABATAN]],tbl_refJabatan,2,FALSE),"yr","day")-CONVERT(DATEDIF(H523,NOW(),"y"),"yr","day")))),"Usia Salah"),"")</f>
        <v>31469.598911689813</v>
      </c>
      <c r="Q523" s="167" t="str">
        <f ca="1">IF(Table1[[#This Row],[TGL. PENSIUN (usia)]]&lt;&gt;0,TEXT(Table1[[#This Row],[TGL. PENSIUN (usia)]],"yyyy"),"")</f>
        <v>1986</v>
      </c>
      <c r="R523" s="166">
        <f ca="1">IF(AND(Table1[[#This Row],[TGL. PENSIUN (usia)]]&lt;&gt;"",Table1[[#This Row],[TGL. PENSIUN (usia)]]&lt;&gt;"USIA SALAH"),IF(tglAcuan&lt;&gt;0,(INT(CONVERT(VLOOKUP(Table1[[#This Row],[JABATAN]],tbl_refJabatan,2,FALSE),"yr","day")-CONVERT(DATEDIF(H523,tglAcuan,"y"),"yr","day"))),(INT(CONVERT(VLOOKUP(Table1[[#This Row],[JABATAN]],tbl_refJabatan,2,FALSE),"yr","day")-CONVERT(DATEDIF(H523,NOW(),"y"),"yr","day")))),"")</f>
        <v>-13880</v>
      </c>
      <c r="S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Row],[JABATAN]],tbl_refJabatan,4,FALSE),"yr","day")-CONVERT(DATEDIF(H523,tglAcuan,"y"),"yr","day"))),(NOW()+(CONVERT(VLOOKUP(Table1[[#This Row],[JABATAN]],tbl_refJabatan,4,FALSE),"yr","day")-CONVERT(DATEDIF(H523,NOW(),"y"),"yr","day")))),"Usia Salah"),"")</f>
        <v>31469.598911689813</v>
      </c>
      <c r="T523" s="167" t="str">
        <f ca="1">IF(Table1[[#This Row],[TGL. PENSIUN ( usia )]]&lt;&gt;0,TEXT(Table1[[#This Row],[TGL. PENSIUN ( usia )]],"yyyy"),"")</f>
        <v>1986</v>
      </c>
      <c r="U523" s="166">
        <f ca="1">IF(AND(Table1[[#This Row],[TGL. PENSIUN (usia)]]&lt;&gt;"",Table1[[#This Row],[TGL. PENSIUN (usia)]]&lt;&gt;"USIA SALAH"),IF(tglAcuan&lt;&gt;0,(INT(CONVERT(VLOOKUP(Table1[[#This Row],[JABATAN]],tbl_refJabatan,4,FALSE),"yr","day")-CONVERT(DATEDIF(H523,tglAcuan,"y"),"yr","day"))),(INT(CONVERT(VLOOKUP(Table1[[#This Row],[JABATAN]],tbl_refJabatan,4,FALSE),"yr","day")-CONVERT(DATEDIF(H523,NOW(),"y"),"yr","day")))),"")</f>
        <v>-13880</v>
      </c>
      <c r="V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Row],[JABATAN]],tbl_refJabatan,6,FALSE),"yr","day")-CONVERT(DATEDIF(H523,tglAcuan,"y"),"yr","day"))),(NOW()+(CONVERT(VLOOKUP(Table1[[#This Row],[JABATAN]],tbl_refJabatan,6,FALSE),"yr","day")-CONVERT(DATEDIF(H523,NOW(),"y"),"yr","day")))),"Usia Salah"),"")</f>
        <v>31469.598911689813</v>
      </c>
      <c r="W523" s="167" t="str">
        <f ca="1">IF(Table1[[#This Row],[TGL.PENSIUN (usia)]]&lt;&gt;0,TEXT(Table1[[#This Row],[TGL.PENSIUN (usia)]],"yyyy"),"")</f>
        <v>1986</v>
      </c>
      <c r="X5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Row],[JABATAN]],tbl_refJabatan,7,FALSE),"yr","day")-CONVERT(DATEDIF(M523,tglAcuan,"y"),"yr","day"))),(NOW()+(CONVERT(VLOOKUP(Table1[[#This Row],[JABATAN]],tbl_refJabatan,7,FALSE),"yr","day")-CONVERT(DATEDIF(M523,NOW(),"y"),"yr","day")))),"tgl SK salah"),"")</f>
        <v>43888.098911689813</v>
      </c>
      <c r="Y523" s="167" t="str">
        <f ca="1">IF(Table1[[#This Row],[TGL. PENSIUN (jabatan)]]&lt;&gt;0,TEXT(Table1[[#This Row],[TGL. PENSIUN (jabatan)]],"yyyy"),"")</f>
        <v>2020</v>
      </c>
      <c r="Z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Row],[JABATAN]],tbl_refJabatan,8,FALSE),"yr","day")-CONVERT(DATEDIF(H523,tglAcuan,"y"),"yr","day"))),(NOW()+(CONVERT(VLOOKUP(Table1[[#This Row],[JABATAN]],tbl_refJabatan,8,FALSE),"yr","day")-CONVERT(DATEDIF(H523,NOW(),"y"),"yr","day")))),"Usia Salah"),"")</f>
        <v>31469.598911689813</v>
      </c>
      <c r="AA523" s="167" t="str">
        <f ca="1">IF(Table1[[#This Row],[TGL.PENSIUN (usia )]]&lt;&gt;0,TEXT(Table1[[#This Row],[TGL.PENSIUN (usia )]],"yyyy"),"")</f>
        <v>1986</v>
      </c>
      <c r="AB5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Row],[JABATAN]],tbl_refJabatan,9,FALSE),"yr","day")-CONVERT(DATEDIF(M523,tglAcuan,"y"),"yr","day"))),(NOW()+(CONVERT(VLOOKUP(Table1[[#This Row],[JABATAN]],tbl_refJabatan,9,FALSE),"yr","day")-CONVERT(DATEDIF(M523,NOW(),"y"),"yr","day")))),"tgl SK salah"),"")</f>
        <v>43888.098911689813</v>
      </c>
      <c r="AC523" s="167" t="str">
        <f ca="1">IF(Table1[[#This Row],[TGL. PENSIUN (jabatan )]]&lt;&gt;0,TEXT(Table1[[#This Row],[TGL. PENSIUN (jabatan )]],"yyyy"),"")</f>
        <v>2020</v>
      </c>
      <c r="AD5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4" spans="1:30" s="62" customFormat="1" ht="21.75" customHeight="1" x14ac:dyDescent="0.25">
      <c r="A524" s="43">
        <f t="shared" si="19"/>
        <v>519</v>
      </c>
      <c r="B524" s="44" t="s">
        <v>881</v>
      </c>
      <c r="C524" s="44" t="s">
        <v>999</v>
      </c>
      <c r="D524" s="72" t="s">
        <v>48</v>
      </c>
      <c r="E524" s="59" t="s">
        <v>1004</v>
      </c>
      <c r="F524" s="43" t="s">
        <v>50</v>
      </c>
      <c r="G524" s="46" t="s">
        <v>42</v>
      </c>
      <c r="H524" s="71" t="s">
        <v>1005</v>
      </c>
      <c r="I524" s="44"/>
      <c r="J524" s="147"/>
      <c r="K524" s="74" t="s">
        <v>56</v>
      </c>
      <c r="L524" s="90" t="s">
        <v>1006</v>
      </c>
      <c r="M524" s="71">
        <v>43438</v>
      </c>
      <c r="N524" s="52" t="str">
        <f t="shared" ca="1" si="20"/>
        <v>42 Tahun 10 Bulan 9 hari</v>
      </c>
      <c r="O5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Row],[JABATAN]],tbl_refJabatan,2,FALSE),"yr","day")-CONVERT(DATEDIF(H524,tglAcuan,"y"),"yr","day"))),(NOW()+(CONVERT(VLOOKUP(Table1[[#This Row],[JABATAN]],tbl_refJabatan,2,FALSE),"yr","day")-CONVERT(DATEDIF(H524,NOW(),"y"),"yr","day")))),"Usia Salah"),"")</f>
        <v>51923.598911689813</v>
      </c>
      <c r="Q524" s="167" t="str">
        <f ca="1">IF(Table1[[#This Row],[TGL. PENSIUN (usia)]]&lt;&gt;0,TEXT(Table1[[#This Row],[TGL. PENSIUN (usia)]],"yyyy"),"")</f>
        <v>2042</v>
      </c>
      <c r="R524" s="166">
        <f ca="1">IF(AND(Table1[[#This Row],[TGL. PENSIUN (usia)]]&lt;&gt;"",Table1[[#This Row],[TGL. PENSIUN (usia)]]&lt;&gt;"USIA SALAH"),IF(tglAcuan&lt;&gt;0,(INT(CONVERT(VLOOKUP(Table1[[#This Row],[JABATAN]],tbl_refJabatan,2,FALSE),"yr","day")-CONVERT(DATEDIF(H524,tglAcuan,"y"),"yr","day"))),(INT(CONVERT(VLOOKUP(Table1[[#This Row],[JABATAN]],tbl_refJabatan,2,FALSE),"yr","day")-CONVERT(DATEDIF(H524,NOW(),"y"),"yr","day")))),"")</f>
        <v>6574</v>
      </c>
      <c r="S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Row],[JABATAN]],tbl_refJabatan,4,FALSE),"yr","day")-CONVERT(DATEDIF(H524,tglAcuan,"y"),"yr","day"))),(NOW()+(CONVERT(VLOOKUP(Table1[[#This Row],[JABATAN]],tbl_refJabatan,4,FALSE),"yr","day")-CONVERT(DATEDIF(H524,NOW(),"y"),"yr","day")))),"Usia Salah"),"")</f>
        <v>51923.598911689813</v>
      </c>
      <c r="T524" s="167" t="str">
        <f ca="1">IF(Table1[[#This Row],[TGL. PENSIUN ( usia )]]&lt;&gt;0,TEXT(Table1[[#This Row],[TGL. PENSIUN ( usia )]],"yyyy"),"")</f>
        <v>2042</v>
      </c>
      <c r="U524" s="166">
        <f ca="1">IF(AND(Table1[[#This Row],[TGL. PENSIUN (usia)]]&lt;&gt;"",Table1[[#This Row],[TGL. PENSIUN (usia)]]&lt;&gt;"USIA SALAH"),IF(tglAcuan&lt;&gt;0,(INT(CONVERT(VLOOKUP(Table1[[#This Row],[JABATAN]],tbl_refJabatan,4,FALSE),"yr","day")-CONVERT(DATEDIF(H524,tglAcuan,"y"),"yr","day"))),(INT(CONVERT(VLOOKUP(Table1[[#This Row],[JABATAN]],tbl_refJabatan,4,FALSE),"yr","day")-CONVERT(DATEDIF(H524,NOW(),"y"),"yr","day")))),"")</f>
        <v>6574</v>
      </c>
      <c r="V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Row],[JABATAN]],tbl_refJabatan,6,FALSE),"yr","day")-CONVERT(DATEDIF(H524,tglAcuan,"y"),"yr","day"))),(NOW()+(CONVERT(VLOOKUP(Table1[[#This Row],[JABATAN]],tbl_refJabatan,6,FALSE),"yr","day")-CONVERT(DATEDIF(H524,NOW(),"y"),"yr","day")))),"Usia Salah"),"")</f>
        <v>50462.598911689813</v>
      </c>
      <c r="W524" s="167" t="str">
        <f ca="1">IF(Table1[[#This Row],[TGL.PENSIUN (usia)]]&lt;&gt;0,TEXT(Table1[[#This Row],[TGL.PENSIUN (usia)]],"yyyy"),"")</f>
        <v>2038</v>
      </c>
      <c r="X5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Row],[JABATAN]],tbl_refJabatan,7,FALSE),"yr","day")-CONVERT(DATEDIF(M524,tglAcuan,"y"),"yr","day"))),(NOW()+(CONVERT(VLOOKUP(Table1[[#This Row],[JABATAN]],tbl_refJabatan,7,FALSE),"yr","day")-CONVERT(DATEDIF(M524,NOW(),"y"),"yr","day")))),"tgl SK salah"),"")</f>
        <v>50827.848911689813</v>
      </c>
      <c r="Y524" s="167" t="str">
        <f ca="1">IF(Table1[[#This Row],[TGL. PENSIUN (jabatan)]]&lt;&gt;0,TEXT(Table1[[#This Row],[TGL. PENSIUN (jabatan)]],"yyyy"),"")</f>
        <v>2039</v>
      </c>
      <c r="Z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Row],[JABATAN]],tbl_refJabatan,8,FALSE),"yr","day")-CONVERT(DATEDIF(H524,tglAcuan,"y"),"yr","day"))),(NOW()+(CONVERT(VLOOKUP(Table1[[#This Row],[JABATAN]],tbl_refJabatan,8,FALSE),"yr","day")-CONVERT(DATEDIF(H524,NOW(),"y"),"yr","day")))),"Usia Salah"),"")</f>
        <v>50462.598911689813</v>
      </c>
      <c r="AA524" s="167" t="str">
        <f ca="1">IF(Table1[[#This Row],[TGL.PENSIUN (usia )]]&lt;&gt;0,TEXT(Table1[[#This Row],[TGL.PENSIUN (usia )]],"yyyy"),"")</f>
        <v>2038</v>
      </c>
      <c r="AB5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Row],[JABATAN]],tbl_refJabatan,9,FALSE),"yr","day")-CONVERT(DATEDIF(M524,tglAcuan,"y"),"yr","day"))),(NOW()+(CONVERT(VLOOKUP(Table1[[#This Row],[JABATAN]],tbl_refJabatan,9,FALSE),"yr","day")-CONVERT(DATEDIF(M524,NOW(),"y"),"yr","day")))),"tgl SK salah"),"")</f>
        <v>50827.848911689813</v>
      </c>
      <c r="AC524" s="167" t="str">
        <f ca="1">IF(Table1[[#This Row],[TGL. PENSIUN (jabatan )]]&lt;&gt;0,TEXT(Table1[[#This Row],[TGL. PENSIUN (jabatan )]],"yyyy"),"")</f>
        <v>2039</v>
      </c>
      <c r="AD5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5" spans="1:30" s="62" customFormat="1" ht="21.75" customHeight="1" x14ac:dyDescent="0.25">
      <c r="A525" s="43">
        <f t="shared" si="19"/>
        <v>520</v>
      </c>
      <c r="B525" s="44" t="s">
        <v>881</v>
      </c>
      <c r="C525" s="44" t="s">
        <v>999</v>
      </c>
      <c r="D525" s="72" t="s">
        <v>52</v>
      </c>
      <c r="E525" s="59" t="s">
        <v>1007</v>
      </c>
      <c r="F525" s="43" t="s">
        <v>41</v>
      </c>
      <c r="G525" s="46" t="s">
        <v>42</v>
      </c>
      <c r="H525" s="71" t="s">
        <v>1008</v>
      </c>
      <c r="I525" s="44"/>
      <c r="J525" s="147"/>
      <c r="K525" s="74" t="s">
        <v>43</v>
      </c>
      <c r="L525" s="90" t="s">
        <v>1009</v>
      </c>
      <c r="M525" s="71">
        <v>43601</v>
      </c>
      <c r="N525" s="52" t="str">
        <f t="shared" ca="1" si="20"/>
        <v>32 Tahun 4 Bulan 2 hari</v>
      </c>
      <c r="O5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11 Hari </v>
      </c>
      <c r="P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Row],[JABATAN]],tbl_refJabatan,2,FALSE),"yr","day")-CONVERT(DATEDIF(H525,tglAcuan,"y"),"yr","day"))),(NOW()+(CONVERT(VLOOKUP(Table1[[#This Row],[JABATAN]],tbl_refJabatan,2,FALSE),"yr","day")-CONVERT(DATEDIF(H525,NOW(),"y"),"yr","day")))),"Usia Salah"),"")</f>
        <v>55576.098911689813</v>
      </c>
      <c r="Q525" s="167" t="str">
        <f ca="1">IF(Table1[[#This Row],[TGL. PENSIUN (usia)]]&lt;&gt;0,TEXT(Table1[[#This Row],[TGL. PENSIUN (usia)]],"yyyy"),"")</f>
        <v>2052</v>
      </c>
      <c r="R525" s="166">
        <f ca="1">IF(AND(Table1[[#This Row],[TGL. PENSIUN (usia)]]&lt;&gt;"",Table1[[#This Row],[TGL. PENSIUN (usia)]]&lt;&gt;"USIA SALAH"),IF(tglAcuan&lt;&gt;0,(INT(CONVERT(VLOOKUP(Table1[[#This Row],[JABATAN]],tbl_refJabatan,2,FALSE),"yr","day")-CONVERT(DATEDIF(H525,tglAcuan,"y"),"yr","day"))),(INT(CONVERT(VLOOKUP(Table1[[#This Row],[JABATAN]],tbl_refJabatan,2,FALSE),"yr","day")-CONVERT(DATEDIF(H525,NOW(),"y"),"yr","day")))),"")</f>
        <v>10227</v>
      </c>
      <c r="S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Row],[JABATAN]],tbl_refJabatan,4,FALSE),"yr","day")-CONVERT(DATEDIF(H525,tglAcuan,"y"),"yr","day"))),(NOW()+(CONVERT(VLOOKUP(Table1[[#This Row],[JABATAN]],tbl_refJabatan,4,FALSE),"yr","day")-CONVERT(DATEDIF(H525,NOW(),"y"),"yr","day")))),"Usia Salah"),"")</f>
        <v>55576.098911689813</v>
      </c>
      <c r="T525" s="167" t="str">
        <f ca="1">IF(Table1[[#This Row],[TGL. PENSIUN ( usia )]]&lt;&gt;0,TEXT(Table1[[#This Row],[TGL. PENSIUN ( usia )]],"yyyy"),"")</f>
        <v>2052</v>
      </c>
      <c r="U525" s="166">
        <f ca="1">IF(AND(Table1[[#This Row],[TGL. PENSIUN (usia)]]&lt;&gt;"",Table1[[#This Row],[TGL. PENSIUN (usia)]]&lt;&gt;"USIA SALAH"),IF(tglAcuan&lt;&gt;0,(INT(CONVERT(VLOOKUP(Table1[[#This Row],[JABATAN]],tbl_refJabatan,4,FALSE),"yr","day")-CONVERT(DATEDIF(H525,tglAcuan,"y"),"yr","day"))),(INT(CONVERT(VLOOKUP(Table1[[#This Row],[JABATAN]],tbl_refJabatan,4,FALSE),"yr","day")-CONVERT(DATEDIF(H525,NOW(),"y"),"yr","day")))),"")</f>
        <v>10227</v>
      </c>
      <c r="V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Row],[JABATAN]],tbl_refJabatan,6,FALSE),"yr","day")-CONVERT(DATEDIF(H525,tglAcuan,"y"),"yr","day"))),(NOW()+(CONVERT(VLOOKUP(Table1[[#This Row],[JABATAN]],tbl_refJabatan,6,FALSE),"yr","day")-CONVERT(DATEDIF(H525,NOW(),"y"),"yr","day")))),"Usia Salah"),"")</f>
        <v>54115.098911689813</v>
      </c>
      <c r="W525" s="167" t="str">
        <f ca="1">IF(Table1[[#This Row],[TGL.PENSIUN (usia)]]&lt;&gt;0,TEXT(Table1[[#This Row],[TGL.PENSIUN (usia)]],"yyyy"),"")</f>
        <v>2048</v>
      </c>
      <c r="X5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Row],[JABATAN]],tbl_refJabatan,7,FALSE),"yr","day")-CONVERT(DATEDIF(M525,tglAcuan,"y"),"yr","day"))),(NOW()+(CONVERT(VLOOKUP(Table1[[#This Row],[JABATAN]],tbl_refJabatan,7,FALSE),"yr","day")-CONVERT(DATEDIF(M525,NOW(),"y"),"yr","day")))),"tgl SK salah"),"")</f>
        <v>51193.098911689813</v>
      </c>
      <c r="Y525" s="167" t="str">
        <f ca="1">IF(Table1[[#This Row],[TGL. PENSIUN (jabatan)]]&lt;&gt;0,TEXT(Table1[[#This Row],[TGL. PENSIUN (jabatan)]],"yyyy"),"")</f>
        <v>2040</v>
      </c>
      <c r="Z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Row],[JABATAN]],tbl_refJabatan,8,FALSE),"yr","day")-CONVERT(DATEDIF(H525,tglAcuan,"y"),"yr","day"))),(NOW()+(CONVERT(VLOOKUP(Table1[[#This Row],[JABATAN]],tbl_refJabatan,8,FALSE),"yr","day")-CONVERT(DATEDIF(H525,NOW(),"y"),"yr","day")))),"Usia Salah"),"")</f>
        <v>54115.098911689813</v>
      </c>
      <c r="AA525" s="167" t="str">
        <f ca="1">IF(Table1[[#This Row],[TGL.PENSIUN (usia )]]&lt;&gt;0,TEXT(Table1[[#This Row],[TGL.PENSIUN (usia )]],"yyyy"),"")</f>
        <v>2048</v>
      </c>
      <c r="AB5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Row],[JABATAN]],tbl_refJabatan,9,FALSE),"yr","day")-CONVERT(DATEDIF(M525,tglAcuan,"y"),"yr","day"))),(NOW()+(CONVERT(VLOOKUP(Table1[[#This Row],[JABATAN]],tbl_refJabatan,9,FALSE),"yr","day")-CONVERT(DATEDIF(M525,NOW(),"y"),"yr","day")))),"tgl SK salah"),"")</f>
        <v>51193.098911689813</v>
      </c>
      <c r="AC525" s="167" t="str">
        <f ca="1">IF(Table1[[#This Row],[TGL. PENSIUN (jabatan )]]&lt;&gt;0,TEXT(Table1[[#This Row],[TGL. PENSIUN (jabatan )]],"yyyy"),"")</f>
        <v>2040</v>
      </c>
      <c r="AD5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6" spans="1:30" s="62" customFormat="1" ht="21.75" customHeight="1" x14ac:dyDescent="0.25">
      <c r="A526" s="43">
        <f t="shared" si="19"/>
        <v>521</v>
      </c>
      <c r="B526" s="44" t="s">
        <v>881</v>
      </c>
      <c r="C526" s="44" t="s">
        <v>999</v>
      </c>
      <c r="D526" s="72" t="s">
        <v>54</v>
      </c>
      <c r="E526" s="59" t="s">
        <v>1010</v>
      </c>
      <c r="F526" s="43" t="s">
        <v>41</v>
      </c>
      <c r="G526" s="46" t="s">
        <v>1011</v>
      </c>
      <c r="H526" s="71">
        <v>27767</v>
      </c>
      <c r="I526" s="44"/>
      <c r="J526" s="147"/>
      <c r="K526" s="74" t="s">
        <v>90</v>
      </c>
      <c r="L526" s="90" t="s">
        <v>1006</v>
      </c>
      <c r="M526" s="71">
        <v>43438</v>
      </c>
      <c r="N526" s="52" t="str">
        <f t="shared" ca="1" si="20"/>
        <v>48 Tahun 1 Bulan 19 hari</v>
      </c>
      <c r="O5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Row],[JABATAN]],tbl_refJabatan,2,FALSE),"yr","day")-CONVERT(DATEDIF(H526,tglAcuan,"y"),"yr","day"))),(NOW()+(CONVERT(VLOOKUP(Table1[[#This Row],[JABATAN]],tbl_refJabatan,2,FALSE),"yr","day")-CONVERT(DATEDIF(H526,NOW(),"y"),"yr","day")))),"Usia Salah"),"")</f>
        <v>49732.098911689813</v>
      </c>
      <c r="Q526" s="167" t="str">
        <f ca="1">IF(Table1[[#This Row],[TGL. PENSIUN (usia)]]&lt;&gt;0,TEXT(Table1[[#This Row],[TGL. PENSIUN (usia)]],"yyyy"),"")</f>
        <v>2036</v>
      </c>
      <c r="R526" s="166">
        <f ca="1">IF(AND(Table1[[#This Row],[TGL. PENSIUN (usia)]]&lt;&gt;"",Table1[[#This Row],[TGL. PENSIUN (usia)]]&lt;&gt;"USIA SALAH"),IF(tglAcuan&lt;&gt;0,(INT(CONVERT(VLOOKUP(Table1[[#This Row],[JABATAN]],tbl_refJabatan,2,FALSE),"yr","day")-CONVERT(DATEDIF(H526,tglAcuan,"y"),"yr","day"))),(INT(CONVERT(VLOOKUP(Table1[[#This Row],[JABATAN]],tbl_refJabatan,2,FALSE),"yr","day")-CONVERT(DATEDIF(H526,NOW(),"y"),"yr","day")))),"")</f>
        <v>4383</v>
      </c>
      <c r="S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Row],[JABATAN]],tbl_refJabatan,4,FALSE),"yr","day")-CONVERT(DATEDIF(H526,tglAcuan,"y"),"yr","day"))),(NOW()+(CONVERT(VLOOKUP(Table1[[#This Row],[JABATAN]],tbl_refJabatan,4,FALSE),"yr","day")-CONVERT(DATEDIF(H526,NOW(),"y"),"yr","day")))),"Usia Salah"),"")</f>
        <v>49732.098911689813</v>
      </c>
      <c r="T526" s="167" t="str">
        <f ca="1">IF(Table1[[#This Row],[TGL. PENSIUN ( usia )]]&lt;&gt;0,TEXT(Table1[[#This Row],[TGL. PENSIUN ( usia )]],"yyyy"),"")</f>
        <v>2036</v>
      </c>
      <c r="U526" s="166">
        <f ca="1">IF(AND(Table1[[#This Row],[TGL. PENSIUN (usia)]]&lt;&gt;"",Table1[[#This Row],[TGL. PENSIUN (usia)]]&lt;&gt;"USIA SALAH"),IF(tglAcuan&lt;&gt;0,(INT(CONVERT(VLOOKUP(Table1[[#This Row],[JABATAN]],tbl_refJabatan,4,FALSE),"yr","day")-CONVERT(DATEDIF(H526,tglAcuan,"y"),"yr","day"))),(INT(CONVERT(VLOOKUP(Table1[[#This Row],[JABATAN]],tbl_refJabatan,4,FALSE),"yr","day")-CONVERT(DATEDIF(H526,NOW(),"y"),"yr","day")))),"")</f>
        <v>4383</v>
      </c>
      <c r="V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Row],[JABATAN]],tbl_refJabatan,6,FALSE),"yr","day")-CONVERT(DATEDIF(H526,tglAcuan,"y"),"yr","day"))),(NOW()+(CONVERT(VLOOKUP(Table1[[#This Row],[JABATAN]],tbl_refJabatan,6,FALSE),"yr","day")-CONVERT(DATEDIF(H526,NOW(),"y"),"yr","day")))),"Usia Salah"),"")</f>
        <v>48271.098911689813</v>
      </c>
      <c r="W526" s="167" t="str">
        <f ca="1">IF(Table1[[#This Row],[TGL.PENSIUN (usia)]]&lt;&gt;0,TEXT(Table1[[#This Row],[TGL.PENSIUN (usia)]],"yyyy"),"")</f>
        <v>2032</v>
      </c>
      <c r="X5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Row],[JABATAN]],tbl_refJabatan,7,FALSE),"yr","day")-CONVERT(DATEDIF(M526,tglAcuan,"y"),"yr","day"))),(NOW()+(CONVERT(VLOOKUP(Table1[[#This Row],[JABATAN]],tbl_refJabatan,7,FALSE),"yr","day")-CONVERT(DATEDIF(M526,NOW(),"y"),"yr","day")))),"tgl SK salah"),"")</f>
        <v>50827.848911689813</v>
      </c>
      <c r="Y526" s="167" t="str">
        <f ca="1">IF(Table1[[#This Row],[TGL. PENSIUN (jabatan)]]&lt;&gt;0,TEXT(Table1[[#This Row],[TGL. PENSIUN (jabatan)]],"yyyy"),"")</f>
        <v>2039</v>
      </c>
      <c r="Z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Row],[JABATAN]],tbl_refJabatan,8,FALSE),"yr","day")-CONVERT(DATEDIF(H526,tglAcuan,"y"),"yr","day"))),(NOW()+(CONVERT(VLOOKUP(Table1[[#This Row],[JABATAN]],tbl_refJabatan,8,FALSE),"yr","day")-CONVERT(DATEDIF(H526,NOW(),"y"),"yr","day")))),"Usia Salah"),"")</f>
        <v>48271.098911689813</v>
      </c>
      <c r="AA526" s="167" t="str">
        <f ca="1">IF(Table1[[#This Row],[TGL.PENSIUN (usia )]]&lt;&gt;0,TEXT(Table1[[#This Row],[TGL.PENSIUN (usia )]],"yyyy"),"")</f>
        <v>2032</v>
      </c>
      <c r="AB5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Row],[JABATAN]],tbl_refJabatan,9,FALSE),"yr","day")-CONVERT(DATEDIF(M526,tglAcuan,"y"),"yr","day"))),(NOW()+(CONVERT(VLOOKUP(Table1[[#This Row],[JABATAN]],tbl_refJabatan,9,FALSE),"yr","day")-CONVERT(DATEDIF(M526,NOW(),"y"),"yr","day")))),"tgl SK salah"),"")</f>
        <v>50827.848911689813</v>
      </c>
      <c r="AC526" s="167" t="str">
        <f ca="1">IF(Table1[[#This Row],[TGL. PENSIUN (jabatan )]]&lt;&gt;0,TEXT(Table1[[#This Row],[TGL. PENSIUN (jabatan )]],"yyyy"),"")</f>
        <v>2039</v>
      </c>
      <c r="AD5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7" spans="1:30" s="62" customFormat="1" ht="21.75" customHeight="1" x14ac:dyDescent="0.25">
      <c r="A527" s="43">
        <f t="shared" si="19"/>
        <v>522</v>
      </c>
      <c r="B527" s="44" t="s">
        <v>881</v>
      </c>
      <c r="C527" s="44" t="s">
        <v>999</v>
      </c>
      <c r="D527" s="72" t="s">
        <v>57</v>
      </c>
      <c r="E527" s="59" t="s">
        <v>1012</v>
      </c>
      <c r="F527" s="43" t="s">
        <v>50</v>
      </c>
      <c r="G527" s="46" t="s">
        <v>42</v>
      </c>
      <c r="H527" s="71" t="s">
        <v>1013</v>
      </c>
      <c r="I527" s="44"/>
      <c r="J527" s="147"/>
      <c r="K527" s="74" t="s">
        <v>43</v>
      </c>
      <c r="L527" s="90" t="s">
        <v>1006</v>
      </c>
      <c r="M527" s="71">
        <v>43438</v>
      </c>
      <c r="N527" s="52" t="str">
        <f t="shared" ca="1" si="20"/>
        <v>46 Tahun 4 Bulan 11 hari</v>
      </c>
      <c r="O5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Row],[JABATAN]],tbl_refJabatan,2,FALSE),"yr","day")-CONVERT(DATEDIF(H527,tglAcuan,"y"),"yr","day"))),(NOW()+(CONVERT(VLOOKUP(Table1[[#This Row],[JABATAN]],tbl_refJabatan,2,FALSE),"yr","day")-CONVERT(DATEDIF(H527,NOW(),"y"),"yr","day")))),"Usia Salah"),"")</f>
        <v>50462.598911689813</v>
      </c>
      <c r="Q527" s="167" t="str">
        <f ca="1">IF(Table1[[#This Row],[TGL. PENSIUN (usia)]]&lt;&gt;0,TEXT(Table1[[#This Row],[TGL. PENSIUN (usia)]],"yyyy"),"")</f>
        <v>2038</v>
      </c>
      <c r="R527" s="166">
        <f ca="1">IF(AND(Table1[[#This Row],[TGL. PENSIUN (usia)]]&lt;&gt;"",Table1[[#This Row],[TGL. PENSIUN (usia)]]&lt;&gt;"USIA SALAH"),IF(tglAcuan&lt;&gt;0,(INT(CONVERT(VLOOKUP(Table1[[#This Row],[JABATAN]],tbl_refJabatan,2,FALSE),"yr","day")-CONVERT(DATEDIF(H527,tglAcuan,"y"),"yr","day"))),(INT(CONVERT(VLOOKUP(Table1[[#This Row],[JABATAN]],tbl_refJabatan,2,FALSE),"yr","day")-CONVERT(DATEDIF(H527,NOW(),"y"),"yr","day")))),"")</f>
        <v>5113</v>
      </c>
      <c r="S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Row],[JABATAN]],tbl_refJabatan,4,FALSE),"yr","day")-CONVERT(DATEDIF(H527,tglAcuan,"y"),"yr","day"))),(NOW()+(CONVERT(VLOOKUP(Table1[[#This Row],[JABATAN]],tbl_refJabatan,4,FALSE),"yr","day")-CONVERT(DATEDIF(H527,NOW(),"y"),"yr","day")))),"Usia Salah"),"")</f>
        <v>50462.598911689813</v>
      </c>
      <c r="T527" s="167" t="str">
        <f ca="1">IF(Table1[[#This Row],[TGL. PENSIUN ( usia )]]&lt;&gt;0,TEXT(Table1[[#This Row],[TGL. PENSIUN ( usia )]],"yyyy"),"")</f>
        <v>2038</v>
      </c>
      <c r="U527" s="166">
        <f ca="1">IF(AND(Table1[[#This Row],[TGL. PENSIUN (usia)]]&lt;&gt;"",Table1[[#This Row],[TGL. PENSIUN (usia)]]&lt;&gt;"USIA SALAH"),IF(tglAcuan&lt;&gt;0,(INT(CONVERT(VLOOKUP(Table1[[#This Row],[JABATAN]],tbl_refJabatan,4,FALSE),"yr","day")-CONVERT(DATEDIF(H527,tglAcuan,"y"),"yr","day"))),(INT(CONVERT(VLOOKUP(Table1[[#This Row],[JABATAN]],tbl_refJabatan,4,FALSE),"yr","day")-CONVERT(DATEDIF(H527,NOW(),"y"),"yr","day")))),"")</f>
        <v>5113</v>
      </c>
      <c r="V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Row],[JABATAN]],tbl_refJabatan,6,FALSE),"yr","day")-CONVERT(DATEDIF(H527,tglAcuan,"y"),"yr","day"))),(NOW()+(CONVERT(VLOOKUP(Table1[[#This Row],[JABATAN]],tbl_refJabatan,6,FALSE),"yr","day")-CONVERT(DATEDIF(H527,NOW(),"y"),"yr","day")))),"Usia Salah"),"")</f>
        <v>49001.598911689813</v>
      </c>
      <c r="W527" s="167" t="str">
        <f ca="1">IF(Table1[[#This Row],[TGL.PENSIUN (usia)]]&lt;&gt;0,TEXT(Table1[[#This Row],[TGL.PENSIUN (usia)]],"yyyy"),"")</f>
        <v>2034</v>
      </c>
      <c r="X5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Row],[JABATAN]],tbl_refJabatan,7,FALSE),"yr","day")-CONVERT(DATEDIF(M527,tglAcuan,"y"),"yr","day"))),(NOW()+(CONVERT(VLOOKUP(Table1[[#This Row],[JABATAN]],tbl_refJabatan,7,FALSE),"yr","day")-CONVERT(DATEDIF(M527,NOW(),"y"),"yr","day")))),"tgl SK salah"),"")</f>
        <v>50827.848911689813</v>
      </c>
      <c r="Y527" s="167" t="str">
        <f ca="1">IF(Table1[[#This Row],[TGL. PENSIUN (jabatan)]]&lt;&gt;0,TEXT(Table1[[#This Row],[TGL. PENSIUN (jabatan)]],"yyyy"),"")</f>
        <v>2039</v>
      </c>
      <c r="Z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Row],[JABATAN]],tbl_refJabatan,8,FALSE),"yr","day")-CONVERT(DATEDIF(H527,tglAcuan,"y"),"yr","day"))),(NOW()+(CONVERT(VLOOKUP(Table1[[#This Row],[JABATAN]],tbl_refJabatan,8,FALSE),"yr","day")-CONVERT(DATEDIF(H527,NOW(),"y"),"yr","day")))),"Usia Salah"),"")</f>
        <v>49001.598911689813</v>
      </c>
      <c r="AA527" s="167" t="str">
        <f ca="1">IF(Table1[[#This Row],[TGL.PENSIUN (usia )]]&lt;&gt;0,TEXT(Table1[[#This Row],[TGL.PENSIUN (usia )]],"yyyy"),"")</f>
        <v>2034</v>
      </c>
      <c r="AB5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Row],[JABATAN]],tbl_refJabatan,9,FALSE),"yr","day")-CONVERT(DATEDIF(M527,tglAcuan,"y"),"yr","day"))),(NOW()+(CONVERT(VLOOKUP(Table1[[#This Row],[JABATAN]],tbl_refJabatan,9,FALSE),"yr","day")-CONVERT(DATEDIF(M527,NOW(),"y"),"yr","day")))),"tgl SK salah"),"")</f>
        <v>50827.848911689813</v>
      </c>
      <c r="AC527" s="167" t="str">
        <f ca="1">IF(Table1[[#This Row],[TGL. PENSIUN (jabatan )]]&lt;&gt;0,TEXT(Table1[[#This Row],[TGL. PENSIUN (jabatan )]],"yyyy"),"")</f>
        <v>2039</v>
      </c>
      <c r="AD5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28" spans="1:30" s="62" customFormat="1" ht="21.75" customHeight="1" x14ac:dyDescent="0.25">
      <c r="A528" s="43">
        <f t="shared" si="19"/>
        <v>523</v>
      </c>
      <c r="B528" s="44" t="s">
        <v>881</v>
      </c>
      <c r="C528" s="44" t="s">
        <v>999</v>
      </c>
      <c r="D528" s="72" t="s">
        <v>59</v>
      </c>
      <c r="E528" s="59" t="s">
        <v>1014</v>
      </c>
      <c r="F528" s="43" t="s">
        <v>41</v>
      </c>
      <c r="G528" s="46" t="s">
        <v>42</v>
      </c>
      <c r="H528" s="71">
        <v>24729</v>
      </c>
      <c r="I528" s="44"/>
      <c r="J528" s="44"/>
      <c r="K528" s="74" t="s">
        <v>93</v>
      </c>
      <c r="L528" s="90" t="s">
        <v>1006</v>
      </c>
      <c r="M528" s="71">
        <v>43438</v>
      </c>
      <c r="N528" s="52" t="str">
        <f t="shared" ca="1" si="20"/>
        <v>56 Tahun 5 Bulan 13 hari</v>
      </c>
      <c r="O5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Row],[JABATAN]],tbl_refJabatan,2,FALSE),"yr","day")-CONVERT(DATEDIF(H528,tglAcuan,"y"),"yr","day"))),(NOW()+(CONVERT(VLOOKUP(Table1[[#This Row],[JABATAN]],tbl_refJabatan,2,FALSE),"yr","day")-CONVERT(DATEDIF(H528,NOW(),"y"),"yr","day")))),"Usia Salah"),"")</f>
        <v>46810.098911689813</v>
      </c>
      <c r="Q528" s="167" t="str">
        <f ca="1">IF(Table1[[#This Row],[TGL. PENSIUN (usia)]]&lt;&gt;0,TEXT(Table1[[#This Row],[TGL. PENSIUN (usia)]],"yyyy"),"")</f>
        <v>2028</v>
      </c>
      <c r="R528" s="166">
        <f ca="1">IF(AND(Table1[[#This Row],[TGL. PENSIUN (usia)]]&lt;&gt;"",Table1[[#This Row],[TGL. PENSIUN (usia)]]&lt;&gt;"USIA SALAH"),IF(tglAcuan&lt;&gt;0,(INT(CONVERT(VLOOKUP(Table1[[#This Row],[JABATAN]],tbl_refJabatan,2,FALSE),"yr","day")-CONVERT(DATEDIF(H528,tglAcuan,"y"),"yr","day"))),(INT(CONVERT(VLOOKUP(Table1[[#This Row],[JABATAN]],tbl_refJabatan,2,FALSE),"yr","day")-CONVERT(DATEDIF(H528,NOW(),"y"),"yr","day")))),"")</f>
        <v>1461</v>
      </c>
      <c r="S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Row],[JABATAN]],tbl_refJabatan,4,FALSE),"yr","day")-CONVERT(DATEDIF(H528,tglAcuan,"y"),"yr","day"))),(NOW()+(CONVERT(VLOOKUP(Table1[[#This Row],[JABATAN]],tbl_refJabatan,4,FALSE),"yr","day")-CONVERT(DATEDIF(H528,NOW(),"y"),"yr","day")))),"Usia Salah"),"")</f>
        <v>46810.098911689813</v>
      </c>
      <c r="T528" s="167" t="str">
        <f ca="1">IF(Table1[[#This Row],[TGL. PENSIUN ( usia )]]&lt;&gt;0,TEXT(Table1[[#This Row],[TGL. PENSIUN ( usia )]],"yyyy"),"")</f>
        <v>2028</v>
      </c>
      <c r="U528" s="166">
        <f ca="1">IF(AND(Table1[[#This Row],[TGL. PENSIUN (usia)]]&lt;&gt;"",Table1[[#This Row],[TGL. PENSIUN (usia)]]&lt;&gt;"USIA SALAH"),IF(tglAcuan&lt;&gt;0,(INT(CONVERT(VLOOKUP(Table1[[#This Row],[JABATAN]],tbl_refJabatan,4,FALSE),"yr","day")-CONVERT(DATEDIF(H528,tglAcuan,"y"),"yr","day"))),(INT(CONVERT(VLOOKUP(Table1[[#This Row],[JABATAN]],tbl_refJabatan,4,FALSE),"yr","day")-CONVERT(DATEDIF(H528,NOW(),"y"),"yr","day")))),"")</f>
        <v>1461</v>
      </c>
      <c r="V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Row],[JABATAN]],tbl_refJabatan,6,FALSE),"yr","day")-CONVERT(DATEDIF(H528,tglAcuan,"y"),"yr","day"))),(NOW()+(CONVERT(VLOOKUP(Table1[[#This Row],[JABATAN]],tbl_refJabatan,6,FALSE),"yr","day")-CONVERT(DATEDIF(H528,NOW(),"y"),"yr","day")))),"Usia Salah"),"")</f>
        <v>45349.098911689813</v>
      </c>
      <c r="W528" s="167" t="str">
        <f ca="1">IF(Table1[[#This Row],[TGL.PENSIUN (usia)]]&lt;&gt;0,TEXT(Table1[[#This Row],[TGL.PENSIUN (usia)]],"yyyy"),"")</f>
        <v>2024</v>
      </c>
      <c r="X5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Row],[JABATAN]],tbl_refJabatan,7,FALSE),"yr","day")-CONVERT(DATEDIF(M528,tglAcuan,"y"),"yr","day"))),(NOW()+(CONVERT(VLOOKUP(Table1[[#This Row],[JABATAN]],tbl_refJabatan,7,FALSE),"yr","day")-CONVERT(DATEDIF(M528,NOW(),"y"),"yr","day")))),"tgl SK salah"),"")</f>
        <v>50827.848911689813</v>
      </c>
      <c r="Y528" s="167" t="str">
        <f ca="1">IF(Table1[[#This Row],[TGL. PENSIUN (jabatan)]]&lt;&gt;0,TEXT(Table1[[#This Row],[TGL. PENSIUN (jabatan)]],"yyyy"),"")</f>
        <v>2039</v>
      </c>
      <c r="Z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Row],[JABATAN]],tbl_refJabatan,8,FALSE),"yr","day")-CONVERT(DATEDIF(H528,tglAcuan,"y"),"yr","day"))),(NOW()+(CONVERT(VLOOKUP(Table1[[#This Row],[JABATAN]],tbl_refJabatan,8,FALSE),"yr","day")-CONVERT(DATEDIF(H528,NOW(),"y"),"yr","day")))),"Usia Salah"),"")</f>
        <v>45349.098911689813</v>
      </c>
      <c r="AA528" s="167" t="str">
        <f ca="1">IF(Table1[[#This Row],[TGL.PENSIUN (usia )]]&lt;&gt;0,TEXT(Table1[[#This Row],[TGL.PENSIUN (usia )]],"yyyy"),"")</f>
        <v>2024</v>
      </c>
      <c r="AB5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Row],[JABATAN]],tbl_refJabatan,9,FALSE),"yr","day")-CONVERT(DATEDIF(M528,tglAcuan,"y"),"yr","day"))),(NOW()+(CONVERT(VLOOKUP(Table1[[#This Row],[JABATAN]],tbl_refJabatan,9,FALSE),"yr","day")-CONVERT(DATEDIF(M528,NOW(),"y"),"yr","day")))),"tgl SK salah"),"")</f>
        <v>50827.848911689813</v>
      </c>
      <c r="AC528" s="167" t="str">
        <f ca="1">IF(Table1[[#This Row],[TGL. PENSIUN (jabatan )]]&lt;&gt;0,TEXT(Table1[[#This Row],[TGL. PENSIUN (jabatan )]],"yyyy"),"")</f>
        <v>2039</v>
      </c>
      <c r="AD5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29" spans="1:30" s="62" customFormat="1" ht="21.75" customHeight="1" x14ac:dyDescent="0.25">
      <c r="A529" s="43">
        <f t="shared" si="19"/>
        <v>524</v>
      </c>
      <c r="B529" s="44" t="s">
        <v>881</v>
      </c>
      <c r="C529" s="44" t="s">
        <v>999</v>
      </c>
      <c r="D529" s="72" t="s">
        <v>61</v>
      </c>
      <c r="E529" s="59" t="s">
        <v>1015</v>
      </c>
      <c r="F529" s="43" t="s">
        <v>41</v>
      </c>
      <c r="G529" s="46" t="s">
        <v>42</v>
      </c>
      <c r="H529" s="71">
        <v>23231</v>
      </c>
      <c r="I529" s="44"/>
      <c r="J529" s="44"/>
      <c r="K529" s="74" t="s">
        <v>43</v>
      </c>
      <c r="L529" s="90" t="s">
        <v>1006</v>
      </c>
      <c r="M529" s="71">
        <v>43438</v>
      </c>
      <c r="N529" s="52" t="str">
        <f t="shared" ca="1" si="20"/>
        <v>60 Tahun 6 Bulan 19 hari</v>
      </c>
      <c r="O5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Row],[JABATAN]],tbl_refJabatan,2,FALSE),"yr","day")-CONVERT(DATEDIF(H529,tglAcuan,"y"),"yr","day"))),(NOW()+(CONVERT(VLOOKUP(Table1[[#This Row],[JABATAN]],tbl_refJabatan,2,FALSE),"yr","day")-CONVERT(DATEDIF(H529,NOW(),"y"),"yr","day")))),"Usia Salah"),"")</f>
        <v>45349.098911689813</v>
      </c>
      <c r="Q529" s="167" t="str">
        <f ca="1">IF(Table1[[#This Row],[TGL. PENSIUN (usia)]]&lt;&gt;0,TEXT(Table1[[#This Row],[TGL. PENSIUN (usia)]],"yyyy"),"")</f>
        <v>2024</v>
      </c>
      <c r="R529" s="166">
        <f ca="1">IF(AND(Table1[[#This Row],[TGL. PENSIUN (usia)]]&lt;&gt;"",Table1[[#This Row],[TGL. PENSIUN (usia)]]&lt;&gt;"USIA SALAH"),IF(tglAcuan&lt;&gt;0,(INT(CONVERT(VLOOKUP(Table1[[#This Row],[JABATAN]],tbl_refJabatan,2,FALSE),"yr","day")-CONVERT(DATEDIF(H529,tglAcuan,"y"),"yr","day"))),(INT(CONVERT(VLOOKUP(Table1[[#This Row],[JABATAN]],tbl_refJabatan,2,FALSE),"yr","day")-CONVERT(DATEDIF(H529,NOW(),"y"),"yr","day")))),"")</f>
        <v>0</v>
      </c>
      <c r="S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Row],[JABATAN]],tbl_refJabatan,4,FALSE),"yr","day")-CONVERT(DATEDIF(H529,tglAcuan,"y"),"yr","day"))),(NOW()+(CONVERT(VLOOKUP(Table1[[#This Row],[JABATAN]],tbl_refJabatan,4,FALSE),"yr","day")-CONVERT(DATEDIF(H529,NOW(),"y"),"yr","day")))),"Usia Salah"),"")</f>
        <v>45349.098911689813</v>
      </c>
      <c r="T529" s="167" t="str">
        <f ca="1">IF(Table1[[#This Row],[TGL. PENSIUN ( usia )]]&lt;&gt;0,TEXT(Table1[[#This Row],[TGL. PENSIUN ( usia )]],"yyyy"),"")</f>
        <v>2024</v>
      </c>
      <c r="U529" s="166">
        <f ca="1">IF(AND(Table1[[#This Row],[TGL. PENSIUN (usia)]]&lt;&gt;"",Table1[[#This Row],[TGL. PENSIUN (usia)]]&lt;&gt;"USIA SALAH"),IF(tglAcuan&lt;&gt;0,(INT(CONVERT(VLOOKUP(Table1[[#This Row],[JABATAN]],tbl_refJabatan,4,FALSE),"yr","day")-CONVERT(DATEDIF(H529,tglAcuan,"y"),"yr","day"))),(INT(CONVERT(VLOOKUP(Table1[[#This Row],[JABATAN]],tbl_refJabatan,4,FALSE),"yr","day")-CONVERT(DATEDIF(H529,NOW(),"y"),"yr","day")))),"")</f>
        <v>0</v>
      </c>
      <c r="V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Row],[JABATAN]],tbl_refJabatan,6,FALSE),"yr","day")-CONVERT(DATEDIF(H529,tglAcuan,"y"),"yr","day"))),(NOW()+(CONVERT(VLOOKUP(Table1[[#This Row],[JABATAN]],tbl_refJabatan,6,FALSE),"yr","day")-CONVERT(DATEDIF(H529,NOW(),"y"),"yr","day")))),"Usia Salah"),"")</f>
        <v>43888.098911689813</v>
      </c>
      <c r="W529" s="167" t="str">
        <f ca="1">IF(Table1[[#This Row],[TGL.PENSIUN (usia)]]&lt;&gt;0,TEXT(Table1[[#This Row],[TGL.PENSIUN (usia)]],"yyyy"),"")</f>
        <v>2020</v>
      </c>
      <c r="X5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Row],[JABATAN]],tbl_refJabatan,7,FALSE),"yr","day")-CONVERT(DATEDIF(M529,tglAcuan,"y"),"yr","day"))),(NOW()+(CONVERT(VLOOKUP(Table1[[#This Row],[JABATAN]],tbl_refJabatan,7,FALSE),"yr","day")-CONVERT(DATEDIF(M529,NOW(),"y"),"yr","day")))),"tgl SK salah"),"")</f>
        <v>50827.848911689813</v>
      </c>
      <c r="Y529" s="167" t="str">
        <f ca="1">IF(Table1[[#This Row],[TGL. PENSIUN (jabatan)]]&lt;&gt;0,TEXT(Table1[[#This Row],[TGL. PENSIUN (jabatan)]],"yyyy"),"")</f>
        <v>2039</v>
      </c>
      <c r="Z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Row],[JABATAN]],tbl_refJabatan,8,FALSE),"yr","day")-CONVERT(DATEDIF(H529,tglAcuan,"y"),"yr","day"))),(NOW()+(CONVERT(VLOOKUP(Table1[[#This Row],[JABATAN]],tbl_refJabatan,8,FALSE),"yr","day")-CONVERT(DATEDIF(H529,NOW(),"y"),"yr","day")))),"Usia Salah"),"")</f>
        <v>43888.098911689813</v>
      </c>
      <c r="AA529" s="167" t="str">
        <f ca="1">IF(Table1[[#This Row],[TGL.PENSIUN (usia )]]&lt;&gt;0,TEXT(Table1[[#This Row],[TGL.PENSIUN (usia )]],"yyyy"),"")</f>
        <v>2020</v>
      </c>
      <c r="AB5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Row],[JABATAN]],tbl_refJabatan,9,FALSE),"yr","day")-CONVERT(DATEDIF(M529,tglAcuan,"y"),"yr","day"))),(NOW()+(CONVERT(VLOOKUP(Table1[[#This Row],[JABATAN]],tbl_refJabatan,9,FALSE),"yr","day")-CONVERT(DATEDIF(M529,NOW(),"y"),"yr","day")))),"tgl SK salah"),"")</f>
        <v>50827.848911689813</v>
      </c>
      <c r="AC529" s="167" t="str">
        <f ca="1">IF(Table1[[#This Row],[TGL. PENSIUN (jabatan )]]&lt;&gt;0,TEXT(Table1[[#This Row],[TGL. PENSIUN (jabatan )]],"yyyy"),"")</f>
        <v>2039</v>
      </c>
      <c r="AD5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30" spans="1:30" s="62" customFormat="1" ht="21.75" customHeight="1" x14ac:dyDescent="0.25">
      <c r="A530" s="43">
        <f t="shared" si="19"/>
        <v>525</v>
      </c>
      <c r="B530" s="44" t="s">
        <v>881</v>
      </c>
      <c r="C530" s="44" t="s">
        <v>999</v>
      </c>
      <c r="D530" s="72" t="s">
        <v>63</v>
      </c>
      <c r="E530" s="59" t="s">
        <v>527</v>
      </c>
      <c r="F530" s="43" t="s">
        <v>41</v>
      </c>
      <c r="G530" s="46" t="s">
        <v>42</v>
      </c>
      <c r="H530" s="71" t="s">
        <v>1016</v>
      </c>
      <c r="I530" s="44"/>
      <c r="J530" s="44"/>
      <c r="K530" s="63" t="s">
        <v>43</v>
      </c>
      <c r="L530" s="90" t="s">
        <v>1017</v>
      </c>
      <c r="M530" s="71">
        <v>43438</v>
      </c>
      <c r="N530" s="52" t="str">
        <f t="shared" ca="1" si="20"/>
        <v>47 Tahun 11 Bulan 7 hari</v>
      </c>
      <c r="O5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Row],[JABATAN]],tbl_refJabatan,2,FALSE),"yr","day")-CONVERT(DATEDIF(H530,tglAcuan,"y"),"yr","day"))),(NOW()+(CONVERT(VLOOKUP(Table1[[#This Row],[JABATAN]],tbl_refJabatan,2,FALSE),"yr","day")-CONVERT(DATEDIF(H530,NOW(),"y"),"yr","day")))),"Usia Salah"),"")</f>
        <v>50097.348911689813</v>
      </c>
      <c r="Q530" s="167" t="str">
        <f ca="1">IF(Table1[[#This Row],[TGL. PENSIUN (usia)]]&lt;&gt;0,TEXT(Table1[[#This Row],[TGL. PENSIUN (usia)]],"yyyy"),"")</f>
        <v>2037</v>
      </c>
      <c r="R530" s="166">
        <f ca="1">IF(AND(Table1[[#This Row],[TGL. PENSIUN (usia)]]&lt;&gt;"",Table1[[#This Row],[TGL. PENSIUN (usia)]]&lt;&gt;"USIA SALAH"),IF(tglAcuan&lt;&gt;0,(INT(CONVERT(VLOOKUP(Table1[[#This Row],[JABATAN]],tbl_refJabatan,2,FALSE),"yr","day")-CONVERT(DATEDIF(H530,tglAcuan,"y"),"yr","day"))),(INT(CONVERT(VLOOKUP(Table1[[#This Row],[JABATAN]],tbl_refJabatan,2,FALSE),"yr","day")-CONVERT(DATEDIF(H530,NOW(),"y"),"yr","day")))),"")</f>
        <v>4748</v>
      </c>
      <c r="S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Row],[JABATAN]],tbl_refJabatan,4,FALSE),"yr","day")-CONVERT(DATEDIF(H530,tglAcuan,"y"),"yr","day"))),(NOW()+(CONVERT(VLOOKUP(Table1[[#This Row],[JABATAN]],tbl_refJabatan,4,FALSE),"yr","day")-CONVERT(DATEDIF(H530,NOW(),"y"),"yr","day")))),"Usia Salah"),"")</f>
        <v>35487.348911689813</v>
      </c>
      <c r="T530" s="167" t="str">
        <f ca="1">IF(Table1[[#This Row],[TGL. PENSIUN ( usia )]]&lt;&gt;0,TEXT(Table1[[#This Row],[TGL. PENSIUN ( usia )]],"yyyy"),"")</f>
        <v>1997</v>
      </c>
      <c r="U530" s="166">
        <f ca="1">IF(AND(Table1[[#This Row],[TGL. PENSIUN (usia)]]&lt;&gt;"",Table1[[#This Row],[TGL. PENSIUN (usia)]]&lt;&gt;"USIA SALAH"),IF(tglAcuan&lt;&gt;0,(INT(CONVERT(VLOOKUP(Table1[[#This Row],[JABATAN]],tbl_refJabatan,4,FALSE),"yr","day")-CONVERT(DATEDIF(H530,tglAcuan,"y"),"yr","day"))),(INT(CONVERT(VLOOKUP(Table1[[#This Row],[JABATAN]],tbl_refJabatan,4,FALSE),"yr","day")-CONVERT(DATEDIF(H530,NOW(),"y"),"yr","day")))),"")</f>
        <v>-9862</v>
      </c>
      <c r="V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Row],[JABATAN]],tbl_refJabatan,6,FALSE),"yr","day")-CONVERT(DATEDIF(H530,tglAcuan,"y"),"yr","day"))),(NOW()+(CONVERT(VLOOKUP(Table1[[#This Row],[JABATAN]],tbl_refJabatan,6,FALSE),"yr","day")-CONVERT(DATEDIF(H530,NOW(),"y"),"yr","day")))),"Usia Salah"),"")</f>
        <v>28182.348911689813</v>
      </c>
      <c r="W530" s="167" t="str">
        <f ca="1">IF(Table1[[#This Row],[TGL.PENSIUN (usia)]]&lt;&gt;0,TEXT(Table1[[#This Row],[TGL.PENSIUN (usia)]],"yyyy"),"")</f>
        <v>1977</v>
      </c>
      <c r="X5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Row],[JABATAN]],tbl_refJabatan,7,FALSE),"yr","day")-CONVERT(DATEDIF(M530,tglAcuan,"y"),"yr","day"))),(NOW()+(CONVERT(VLOOKUP(Table1[[#This Row],[JABATAN]],tbl_refJabatan,7,FALSE),"yr","day")-CONVERT(DATEDIF(M530,NOW(),"y"),"yr","day")))),"tgl SK salah"),"")</f>
        <v>65437.848911689813</v>
      </c>
      <c r="Y530" s="167" t="str">
        <f ca="1">IF(Table1[[#This Row],[TGL. PENSIUN (jabatan)]]&lt;&gt;0,TEXT(Table1[[#This Row],[TGL. PENSIUN (jabatan)]],"yyyy"),"")</f>
        <v>2079</v>
      </c>
      <c r="Z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Row],[JABATAN]],tbl_refJabatan,8,FALSE),"yr","day")-CONVERT(DATEDIF(H530,tglAcuan,"y"),"yr","day"))),(NOW()+(CONVERT(VLOOKUP(Table1[[#This Row],[JABATAN]],tbl_refJabatan,8,FALSE),"yr","day")-CONVERT(DATEDIF(H530,NOW(),"y"),"yr","day")))),"Usia Salah"),"")</f>
        <v>50097.348911689813</v>
      </c>
      <c r="AA530" s="167" t="str">
        <f ca="1">IF(Table1[[#This Row],[TGL.PENSIUN (usia )]]&lt;&gt;0,TEXT(Table1[[#This Row],[TGL.PENSIUN (usia )]],"yyyy"),"")</f>
        <v>2037</v>
      </c>
      <c r="AB5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Row],[JABATAN]],tbl_refJabatan,9,FALSE),"yr","day")-CONVERT(DATEDIF(M530,tglAcuan,"y"),"yr","day"))),(NOW()+(CONVERT(VLOOKUP(Table1[[#This Row],[JABATAN]],tbl_refJabatan,9,FALSE),"yr","day")-CONVERT(DATEDIF(M530,NOW(),"y"),"yr","day")))),"tgl SK salah"),"")</f>
        <v>49001.598911689813</v>
      </c>
      <c r="AC530" s="167" t="str">
        <f ca="1">IF(Table1[[#This Row],[TGL. PENSIUN (jabatan )]]&lt;&gt;0,TEXT(Table1[[#This Row],[TGL. PENSIUN (jabatan )]],"yyyy"),"")</f>
        <v>2034</v>
      </c>
      <c r="AD5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1" spans="1:30" s="62" customFormat="1" ht="21.75" customHeight="1" x14ac:dyDescent="0.25">
      <c r="A531" s="43">
        <f t="shared" si="19"/>
        <v>526</v>
      </c>
      <c r="B531" s="44" t="s">
        <v>881</v>
      </c>
      <c r="C531" s="44" t="s">
        <v>999</v>
      </c>
      <c r="D531" s="72" t="s">
        <v>63</v>
      </c>
      <c r="E531" s="59" t="s">
        <v>1018</v>
      </c>
      <c r="F531" s="43" t="s">
        <v>41</v>
      </c>
      <c r="G531" s="46" t="s">
        <v>334</v>
      </c>
      <c r="H531" s="71" t="s">
        <v>1019</v>
      </c>
      <c r="I531" s="44"/>
      <c r="J531" s="44"/>
      <c r="K531" s="63" t="s">
        <v>43</v>
      </c>
      <c r="L531" s="90" t="s">
        <v>1017</v>
      </c>
      <c r="M531" s="71">
        <v>43438</v>
      </c>
      <c r="N531" s="52" t="str">
        <f t="shared" ca="1" si="20"/>
        <v>61 Tahun 4 Bulan 7 hari</v>
      </c>
      <c r="O5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Row],[JABATAN]],tbl_refJabatan,2,FALSE),"yr","day")-CONVERT(DATEDIF(H531,tglAcuan,"y"),"yr","day"))),(NOW()+(CONVERT(VLOOKUP(Table1[[#This Row],[JABATAN]],tbl_refJabatan,2,FALSE),"yr","day")-CONVERT(DATEDIF(H531,NOW(),"y"),"yr","day")))),"Usia Salah"),"")</f>
        <v>44983.848911689813</v>
      </c>
      <c r="Q531" s="167" t="str">
        <f ca="1">IF(Table1[[#This Row],[TGL. PENSIUN (usia)]]&lt;&gt;0,TEXT(Table1[[#This Row],[TGL. PENSIUN (usia)]],"yyyy"),"")</f>
        <v>2023</v>
      </c>
      <c r="R531" s="166">
        <f ca="1">IF(AND(Table1[[#This Row],[TGL. PENSIUN (usia)]]&lt;&gt;"",Table1[[#This Row],[TGL. PENSIUN (usia)]]&lt;&gt;"USIA SALAH"),IF(tglAcuan&lt;&gt;0,(INT(CONVERT(VLOOKUP(Table1[[#This Row],[JABATAN]],tbl_refJabatan,2,FALSE),"yr","day")-CONVERT(DATEDIF(H531,tglAcuan,"y"),"yr","day"))),(INT(CONVERT(VLOOKUP(Table1[[#This Row],[JABATAN]],tbl_refJabatan,2,FALSE),"yr","day")-CONVERT(DATEDIF(H531,NOW(),"y"),"yr","day")))),"")</f>
        <v>-366</v>
      </c>
      <c r="S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Row],[JABATAN]],tbl_refJabatan,4,FALSE),"yr","day")-CONVERT(DATEDIF(H531,tglAcuan,"y"),"yr","day"))),(NOW()+(CONVERT(VLOOKUP(Table1[[#This Row],[JABATAN]],tbl_refJabatan,4,FALSE),"yr","day")-CONVERT(DATEDIF(H531,NOW(),"y"),"yr","day")))),"Usia Salah"),"")</f>
        <v>30373.848911689813</v>
      </c>
      <c r="T531" s="167" t="str">
        <f ca="1">IF(Table1[[#This Row],[TGL. PENSIUN ( usia )]]&lt;&gt;0,TEXT(Table1[[#This Row],[TGL. PENSIUN ( usia )]],"yyyy"),"")</f>
        <v>1983</v>
      </c>
      <c r="U531" s="166">
        <f ca="1">IF(AND(Table1[[#This Row],[TGL. PENSIUN (usia)]]&lt;&gt;"",Table1[[#This Row],[TGL. PENSIUN (usia)]]&lt;&gt;"USIA SALAH"),IF(tglAcuan&lt;&gt;0,(INT(CONVERT(VLOOKUP(Table1[[#This Row],[JABATAN]],tbl_refJabatan,4,FALSE),"yr","day")-CONVERT(DATEDIF(H531,tglAcuan,"y"),"yr","day"))),(INT(CONVERT(VLOOKUP(Table1[[#This Row],[JABATAN]],tbl_refJabatan,4,FALSE),"yr","day")-CONVERT(DATEDIF(H531,NOW(),"y"),"yr","day")))),"")</f>
        <v>-14976</v>
      </c>
      <c r="V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Row],[JABATAN]],tbl_refJabatan,6,FALSE),"yr","day")-CONVERT(DATEDIF(H531,tglAcuan,"y"),"yr","day"))),(NOW()+(CONVERT(VLOOKUP(Table1[[#This Row],[JABATAN]],tbl_refJabatan,6,FALSE),"yr","day")-CONVERT(DATEDIF(H531,NOW(),"y"),"yr","day")))),"Usia Salah"),"")</f>
        <v>23068.848911689813</v>
      </c>
      <c r="W531" s="167" t="str">
        <f ca="1">IF(Table1[[#This Row],[TGL.PENSIUN (usia)]]&lt;&gt;0,TEXT(Table1[[#This Row],[TGL.PENSIUN (usia)]],"yyyy"),"")</f>
        <v>1963</v>
      </c>
      <c r="X5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Row],[JABATAN]],tbl_refJabatan,7,FALSE),"yr","day")-CONVERT(DATEDIF(M531,tglAcuan,"y"),"yr","day"))),(NOW()+(CONVERT(VLOOKUP(Table1[[#This Row],[JABATAN]],tbl_refJabatan,7,FALSE),"yr","day")-CONVERT(DATEDIF(M531,NOW(),"y"),"yr","day")))),"tgl SK salah"),"")</f>
        <v>65437.848911689813</v>
      </c>
      <c r="Y531" s="167" t="str">
        <f ca="1">IF(Table1[[#This Row],[TGL. PENSIUN (jabatan)]]&lt;&gt;0,TEXT(Table1[[#This Row],[TGL. PENSIUN (jabatan)]],"yyyy"),"")</f>
        <v>2079</v>
      </c>
      <c r="Z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Row],[JABATAN]],tbl_refJabatan,8,FALSE),"yr","day")-CONVERT(DATEDIF(H531,tglAcuan,"y"),"yr","day"))),(NOW()+(CONVERT(VLOOKUP(Table1[[#This Row],[JABATAN]],tbl_refJabatan,8,FALSE),"yr","day")-CONVERT(DATEDIF(H531,NOW(),"y"),"yr","day")))),"Usia Salah"),"")</f>
        <v>44983.848911689813</v>
      </c>
      <c r="AA531" s="167" t="str">
        <f ca="1">IF(Table1[[#This Row],[TGL.PENSIUN (usia )]]&lt;&gt;0,TEXT(Table1[[#This Row],[TGL.PENSIUN (usia )]],"yyyy"),"")</f>
        <v>2023</v>
      </c>
      <c r="AB5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Row],[JABATAN]],tbl_refJabatan,9,FALSE),"yr","day")-CONVERT(DATEDIF(M531,tglAcuan,"y"),"yr","day"))),(NOW()+(CONVERT(VLOOKUP(Table1[[#This Row],[JABATAN]],tbl_refJabatan,9,FALSE),"yr","day")-CONVERT(DATEDIF(M531,NOW(),"y"),"yr","day")))),"tgl SK salah"),"")</f>
        <v>49001.598911689813</v>
      </c>
      <c r="AC531" s="167" t="str">
        <f ca="1">IF(Table1[[#This Row],[TGL. PENSIUN (jabatan )]]&lt;&gt;0,TEXT(Table1[[#This Row],[TGL. PENSIUN (jabatan )]],"yyyy"),"")</f>
        <v>2034</v>
      </c>
      <c r="AD5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2" spans="1:30" s="62" customFormat="1" ht="21.75" customHeight="1" x14ac:dyDescent="0.25">
      <c r="A532" s="43">
        <f t="shared" si="19"/>
        <v>527</v>
      </c>
      <c r="B532" s="44" t="s">
        <v>881</v>
      </c>
      <c r="C532" s="44" t="s">
        <v>999</v>
      </c>
      <c r="D532" s="72" t="s">
        <v>63</v>
      </c>
      <c r="E532" s="59" t="s">
        <v>1020</v>
      </c>
      <c r="F532" s="43" t="s">
        <v>50</v>
      </c>
      <c r="G532" s="46" t="s">
        <v>42</v>
      </c>
      <c r="H532" s="71">
        <v>32335</v>
      </c>
      <c r="I532" s="44"/>
      <c r="J532" s="44"/>
      <c r="K532" s="63" t="s">
        <v>56</v>
      </c>
      <c r="L532" s="90" t="s">
        <v>1017</v>
      </c>
      <c r="M532" s="71">
        <v>43438</v>
      </c>
      <c r="N532" s="52" t="str">
        <f t="shared" ca="1" si="20"/>
        <v>35 Tahun 7 Bulan 16 hari</v>
      </c>
      <c r="O5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Row],[JABATAN]],tbl_refJabatan,2,FALSE),"yr","day")-CONVERT(DATEDIF(H532,tglAcuan,"y"),"yr","day"))),(NOW()+(CONVERT(VLOOKUP(Table1[[#This Row],[JABATAN]],tbl_refJabatan,2,FALSE),"yr","day")-CONVERT(DATEDIF(H532,NOW(),"y"),"yr","day")))),"Usia Salah"),"")</f>
        <v>54480.348911689813</v>
      </c>
      <c r="Q532" s="167" t="str">
        <f ca="1">IF(Table1[[#This Row],[TGL. PENSIUN (usia)]]&lt;&gt;0,TEXT(Table1[[#This Row],[TGL. PENSIUN (usia)]],"yyyy"),"")</f>
        <v>2049</v>
      </c>
      <c r="R532" s="166">
        <f ca="1">IF(AND(Table1[[#This Row],[TGL. PENSIUN (usia)]]&lt;&gt;"",Table1[[#This Row],[TGL. PENSIUN (usia)]]&lt;&gt;"USIA SALAH"),IF(tglAcuan&lt;&gt;0,(INT(CONVERT(VLOOKUP(Table1[[#This Row],[JABATAN]],tbl_refJabatan,2,FALSE),"yr","day")-CONVERT(DATEDIF(H532,tglAcuan,"y"),"yr","day"))),(INT(CONVERT(VLOOKUP(Table1[[#This Row],[JABATAN]],tbl_refJabatan,2,FALSE),"yr","day")-CONVERT(DATEDIF(H532,NOW(),"y"),"yr","day")))),"")</f>
        <v>9131</v>
      </c>
      <c r="S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Row],[JABATAN]],tbl_refJabatan,4,FALSE),"yr","day")-CONVERT(DATEDIF(H532,tglAcuan,"y"),"yr","day"))),(NOW()+(CONVERT(VLOOKUP(Table1[[#This Row],[JABATAN]],tbl_refJabatan,4,FALSE),"yr","day")-CONVERT(DATEDIF(H532,NOW(),"y"),"yr","day")))),"Usia Salah"),"")</f>
        <v>39870.348911689813</v>
      </c>
      <c r="T532" s="167" t="str">
        <f ca="1">IF(Table1[[#This Row],[TGL. PENSIUN ( usia )]]&lt;&gt;0,TEXT(Table1[[#This Row],[TGL. PENSIUN ( usia )]],"yyyy"),"")</f>
        <v>2009</v>
      </c>
      <c r="U532" s="166">
        <f ca="1">IF(AND(Table1[[#This Row],[TGL. PENSIUN (usia)]]&lt;&gt;"",Table1[[#This Row],[TGL. PENSIUN (usia)]]&lt;&gt;"USIA SALAH"),IF(tglAcuan&lt;&gt;0,(INT(CONVERT(VLOOKUP(Table1[[#This Row],[JABATAN]],tbl_refJabatan,4,FALSE),"yr","day")-CONVERT(DATEDIF(H532,tglAcuan,"y"),"yr","day"))),(INT(CONVERT(VLOOKUP(Table1[[#This Row],[JABATAN]],tbl_refJabatan,4,FALSE),"yr","day")-CONVERT(DATEDIF(H532,NOW(),"y"),"yr","day")))),"")</f>
        <v>-5479</v>
      </c>
      <c r="V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Row],[JABATAN]],tbl_refJabatan,6,FALSE),"yr","day")-CONVERT(DATEDIF(H532,tglAcuan,"y"),"yr","day"))),(NOW()+(CONVERT(VLOOKUP(Table1[[#This Row],[JABATAN]],tbl_refJabatan,6,FALSE),"yr","day")-CONVERT(DATEDIF(H532,NOW(),"y"),"yr","day")))),"Usia Salah"),"")</f>
        <v>32565.348911689813</v>
      </c>
      <c r="W532" s="167" t="str">
        <f ca="1">IF(Table1[[#This Row],[TGL.PENSIUN (usia)]]&lt;&gt;0,TEXT(Table1[[#This Row],[TGL.PENSIUN (usia)]],"yyyy"),"")</f>
        <v>1989</v>
      </c>
      <c r="X5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Row],[JABATAN]],tbl_refJabatan,7,FALSE),"yr","day")-CONVERT(DATEDIF(M532,tglAcuan,"y"),"yr","day"))),(NOW()+(CONVERT(VLOOKUP(Table1[[#This Row],[JABATAN]],tbl_refJabatan,7,FALSE),"yr","day")-CONVERT(DATEDIF(M532,NOW(),"y"),"yr","day")))),"tgl SK salah"),"")</f>
        <v>65437.848911689813</v>
      </c>
      <c r="Y532" s="167" t="str">
        <f ca="1">IF(Table1[[#This Row],[TGL. PENSIUN (jabatan)]]&lt;&gt;0,TEXT(Table1[[#This Row],[TGL. PENSIUN (jabatan)]],"yyyy"),"")</f>
        <v>2079</v>
      </c>
      <c r="Z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Row],[JABATAN]],tbl_refJabatan,8,FALSE),"yr","day")-CONVERT(DATEDIF(H532,tglAcuan,"y"),"yr","day"))),(NOW()+(CONVERT(VLOOKUP(Table1[[#This Row],[JABATAN]],tbl_refJabatan,8,FALSE),"yr","day")-CONVERT(DATEDIF(H532,NOW(),"y"),"yr","day")))),"Usia Salah"),"")</f>
        <v>54480.348911689813</v>
      </c>
      <c r="AA532" s="167" t="str">
        <f ca="1">IF(Table1[[#This Row],[TGL.PENSIUN (usia )]]&lt;&gt;0,TEXT(Table1[[#This Row],[TGL.PENSIUN (usia )]],"yyyy"),"")</f>
        <v>2049</v>
      </c>
      <c r="AB5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Row],[JABATAN]],tbl_refJabatan,9,FALSE),"yr","day")-CONVERT(DATEDIF(M532,tglAcuan,"y"),"yr","day"))),(NOW()+(CONVERT(VLOOKUP(Table1[[#This Row],[JABATAN]],tbl_refJabatan,9,FALSE),"yr","day")-CONVERT(DATEDIF(M532,NOW(),"y"),"yr","day")))),"tgl SK salah"),"")</f>
        <v>49001.598911689813</v>
      </c>
      <c r="AC532" s="167" t="str">
        <f ca="1">IF(Table1[[#This Row],[TGL. PENSIUN (jabatan )]]&lt;&gt;0,TEXT(Table1[[#This Row],[TGL. PENSIUN (jabatan )]],"yyyy"),"")</f>
        <v>2034</v>
      </c>
      <c r="AD5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3" spans="1:30" s="62" customFormat="1" ht="21.75" customHeight="1" x14ac:dyDescent="0.25">
      <c r="A533" s="43">
        <f t="shared" si="19"/>
        <v>528</v>
      </c>
      <c r="B533" s="44" t="s">
        <v>881</v>
      </c>
      <c r="C533" s="44" t="s">
        <v>999</v>
      </c>
      <c r="D533" s="72" t="s">
        <v>63</v>
      </c>
      <c r="E533" s="59" t="s">
        <v>258</v>
      </c>
      <c r="F533" s="43" t="s">
        <v>41</v>
      </c>
      <c r="G533" s="46" t="s">
        <v>42</v>
      </c>
      <c r="H533" s="71">
        <v>29285</v>
      </c>
      <c r="I533" s="44"/>
      <c r="J533" s="44"/>
      <c r="K533" s="63" t="s">
        <v>43</v>
      </c>
      <c r="L533" s="90" t="s">
        <v>1017</v>
      </c>
      <c r="M533" s="71">
        <v>43438</v>
      </c>
      <c r="N533" s="52" t="str">
        <f t="shared" ca="1" si="20"/>
        <v>43 Tahun 11 Bulan 22 hari</v>
      </c>
      <c r="O5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Row],[JABATAN]],tbl_refJabatan,2,FALSE),"yr","day")-CONVERT(DATEDIF(H533,tglAcuan,"y"),"yr","day"))),(NOW()+(CONVERT(VLOOKUP(Table1[[#This Row],[JABATAN]],tbl_refJabatan,2,FALSE),"yr","day")-CONVERT(DATEDIF(H533,NOW(),"y"),"yr","day")))),"Usia Salah"),"")</f>
        <v>51558.348911689813</v>
      </c>
      <c r="Q533" s="167" t="str">
        <f ca="1">IF(Table1[[#This Row],[TGL. PENSIUN (usia)]]&lt;&gt;0,TEXT(Table1[[#This Row],[TGL. PENSIUN (usia)]],"yyyy"),"")</f>
        <v>2041</v>
      </c>
      <c r="R533" s="166">
        <f ca="1">IF(AND(Table1[[#This Row],[TGL. PENSIUN (usia)]]&lt;&gt;"",Table1[[#This Row],[TGL. PENSIUN (usia)]]&lt;&gt;"USIA SALAH"),IF(tglAcuan&lt;&gt;0,(INT(CONVERT(VLOOKUP(Table1[[#This Row],[JABATAN]],tbl_refJabatan,2,FALSE),"yr","day")-CONVERT(DATEDIF(H533,tglAcuan,"y"),"yr","day"))),(INT(CONVERT(VLOOKUP(Table1[[#This Row],[JABATAN]],tbl_refJabatan,2,FALSE),"yr","day")-CONVERT(DATEDIF(H533,NOW(),"y"),"yr","day")))),"")</f>
        <v>6209</v>
      </c>
      <c r="S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Row],[JABATAN]],tbl_refJabatan,4,FALSE),"yr","day")-CONVERT(DATEDIF(H533,tglAcuan,"y"),"yr","day"))),(NOW()+(CONVERT(VLOOKUP(Table1[[#This Row],[JABATAN]],tbl_refJabatan,4,FALSE),"yr","day")-CONVERT(DATEDIF(H533,NOW(),"y"),"yr","day")))),"Usia Salah"),"")</f>
        <v>36948.348911689813</v>
      </c>
      <c r="T533" s="167" t="str">
        <f ca="1">IF(Table1[[#This Row],[TGL. PENSIUN ( usia )]]&lt;&gt;0,TEXT(Table1[[#This Row],[TGL. PENSIUN ( usia )]],"yyyy"),"")</f>
        <v>2001</v>
      </c>
      <c r="U533" s="166">
        <f ca="1">IF(AND(Table1[[#This Row],[TGL. PENSIUN (usia)]]&lt;&gt;"",Table1[[#This Row],[TGL. PENSIUN (usia)]]&lt;&gt;"USIA SALAH"),IF(tglAcuan&lt;&gt;0,(INT(CONVERT(VLOOKUP(Table1[[#This Row],[JABATAN]],tbl_refJabatan,4,FALSE),"yr","day")-CONVERT(DATEDIF(H533,tglAcuan,"y"),"yr","day"))),(INT(CONVERT(VLOOKUP(Table1[[#This Row],[JABATAN]],tbl_refJabatan,4,FALSE),"yr","day")-CONVERT(DATEDIF(H533,NOW(),"y"),"yr","day")))),"")</f>
        <v>-8401</v>
      </c>
      <c r="V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Row],[JABATAN]],tbl_refJabatan,6,FALSE),"yr","day")-CONVERT(DATEDIF(H533,tglAcuan,"y"),"yr","day"))),(NOW()+(CONVERT(VLOOKUP(Table1[[#This Row],[JABATAN]],tbl_refJabatan,6,FALSE),"yr","day")-CONVERT(DATEDIF(H533,NOW(),"y"),"yr","day")))),"Usia Salah"),"")</f>
        <v>29643.348911689813</v>
      </c>
      <c r="W533" s="167" t="str">
        <f ca="1">IF(Table1[[#This Row],[TGL.PENSIUN (usia)]]&lt;&gt;0,TEXT(Table1[[#This Row],[TGL.PENSIUN (usia)]],"yyyy"),"")</f>
        <v>1981</v>
      </c>
      <c r="X5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Row],[JABATAN]],tbl_refJabatan,7,FALSE),"yr","day")-CONVERT(DATEDIF(M533,tglAcuan,"y"),"yr","day"))),(NOW()+(CONVERT(VLOOKUP(Table1[[#This Row],[JABATAN]],tbl_refJabatan,7,FALSE),"yr","day")-CONVERT(DATEDIF(M533,NOW(),"y"),"yr","day")))),"tgl SK salah"),"")</f>
        <v>65437.848911689813</v>
      </c>
      <c r="Y533" s="167" t="str">
        <f ca="1">IF(Table1[[#This Row],[TGL. PENSIUN (jabatan)]]&lt;&gt;0,TEXT(Table1[[#This Row],[TGL. PENSIUN (jabatan)]],"yyyy"),"")</f>
        <v>2079</v>
      </c>
      <c r="Z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Row],[JABATAN]],tbl_refJabatan,8,FALSE),"yr","day")-CONVERT(DATEDIF(H533,tglAcuan,"y"),"yr","day"))),(NOW()+(CONVERT(VLOOKUP(Table1[[#This Row],[JABATAN]],tbl_refJabatan,8,FALSE),"yr","day")-CONVERT(DATEDIF(H533,NOW(),"y"),"yr","day")))),"Usia Salah"),"")</f>
        <v>51558.348911689813</v>
      </c>
      <c r="AA533" s="167" t="str">
        <f ca="1">IF(Table1[[#This Row],[TGL.PENSIUN (usia )]]&lt;&gt;0,TEXT(Table1[[#This Row],[TGL.PENSIUN (usia )]],"yyyy"),"")</f>
        <v>2041</v>
      </c>
      <c r="AB5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Row],[JABATAN]],tbl_refJabatan,9,FALSE),"yr","day")-CONVERT(DATEDIF(M533,tglAcuan,"y"),"yr","day"))),(NOW()+(CONVERT(VLOOKUP(Table1[[#This Row],[JABATAN]],tbl_refJabatan,9,FALSE),"yr","day")-CONVERT(DATEDIF(M533,NOW(),"y"),"yr","day")))),"tgl SK salah"),"")</f>
        <v>49001.598911689813</v>
      </c>
      <c r="AC533" s="167" t="str">
        <f ca="1">IF(Table1[[#This Row],[TGL. PENSIUN (jabatan )]]&lt;&gt;0,TEXT(Table1[[#This Row],[TGL. PENSIUN (jabatan )]],"yyyy"),"")</f>
        <v>2034</v>
      </c>
      <c r="AD5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4" spans="1:30" s="62" customFormat="1" ht="21.75" customHeight="1" x14ac:dyDescent="0.25">
      <c r="A534" s="43">
        <f t="shared" si="19"/>
        <v>529</v>
      </c>
      <c r="B534" s="44" t="s">
        <v>881</v>
      </c>
      <c r="C534" s="44" t="s">
        <v>999</v>
      </c>
      <c r="D534" s="72" t="s">
        <v>63</v>
      </c>
      <c r="E534" s="59" t="s">
        <v>236</v>
      </c>
      <c r="F534" s="43" t="s">
        <v>41</v>
      </c>
      <c r="G534" s="46" t="s">
        <v>42</v>
      </c>
      <c r="H534" s="71" t="s">
        <v>1021</v>
      </c>
      <c r="I534" s="44"/>
      <c r="J534" s="44"/>
      <c r="K534" s="63" t="s">
        <v>93</v>
      </c>
      <c r="L534" s="90" t="s">
        <v>1017</v>
      </c>
      <c r="M534" s="71">
        <v>43438</v>
      </c>
      <c r="N534" s="52" t="str">
        <f t="shared" ca="1" si="20"/>
        <v>51 Tahun 3 Bulan 14 hari</v>
      </c>
      <c r="O5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Row],[JABATAN]],tbl_refJabatan,2,FALSE),"yr","day")-CONVERT(DATEDIF(H534,tglAcuan,"y"),"yr","day"))),(NOW()+(CONVERT(VLOOKUP(Table1[[#This Row],[JABATAN]],tbl_refJabatan,2,FALSE),"yr","day")-CONVERT(DATEDIF(H534,NOW(),"y"),"yr","day")))),"Usia Salah"),"")</f>
        <v>48636.348911689813</v>
      </c>
      <c r="Q534" s="167" t="str">
        <f ca="1">IF(Table1[[#This Row],[TGL. PENSIUN (usia)]]&lt;&gt;0,TEXT(Table1[[#This Row],[TGL. PENSIUN (usia)]],"yyyy"),"")</f>
        <v>2033</v>
      </c>
      <c r="R534" s="166">
        <f ca="1">IF(AND(Table1[[#This Row],[TGL. PENSIUN (usia)]]&lt;&gt;"",Table1[[#This Row],[TGL. PENSIUN (usia)]]&lt;&gt;"USIA SALAH"),IF(tglAcuan&lt;&gt;0,(INT(CONVERT(VLOOKUP(Table1[[#This Row],[JABATAN]],tbl_refJabatan,2,FALSE),"yr","day")-CONVERT(DATEDIF(H534,tglAcuan,"y"),"yr","day"))),(INT(CONVERT(VLOOKUP(Table1[[#This Row],[JABATAN]],tbl_refJabatan,2,FALSE),"yr","day")-CONVERT(DATEDIF(H534,NOW(),"y"),"yr","day")))),"")</f>
        <v>3287</v>
      </c>
      <c r="S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Row],[JABATAN]],tbl_refJabatan,4,FALSE),"yr","day")-CONVERT(DATEDIF(H534,tglAcuan,"y"),"yr","day"))),(NOW()+(CONVERT(VLOOKUP(Table1[[#This Row],[JABATAN]],tbl_refJabatan,4,FALSE),"yr","day")-CONVERT(DATEDIF(H534,NOW(),"y"),"yr","day")))),"Usia Salah"),"")</f>
        <v>34026.348911689813</v>
      </c>
      <c r="T534" s="167" t="str">
        <f ca="1">IF(Table1[[#This Row],[TGL. PENSIUN ( usia )]]&lt;&gt;0,TEXT(Table1[[#This Row],[TGL. PENSIUN ( usia )]],"yyyy"),"")</f>
        <v>1993</v>
      </c>
      <c r="U534" s="166">
        <f ca="1">IF(AND(Table1[[#This Row],[TGL. PENSIUN (usia)]]&lt;&gt;"",Table1[[#This Row],[TGL. PENSIUN (usia)]]&lt;&gt;"USIA SALAH"),IF(tglAcuan&lt;&gt;0,(INT(CONVERT(VLOOKUP(Table1[[#This Row],[JABATAN]],tbl_refJabatan,4,FALSE),"yr","day")-CONVERT(DATEDIF(H534,tglAcuan,"y"),"yr","day"))),(INT(CONVERT(VLOOKUP(Table1[[#This Row],[JABATAN]],tbl_refJabatan,4,FALSE),"yr","day")-CONVERT(DATEDIF(H534,NOW(),"y"),"yr","day")))),"")</f>
        <v>-11323</v>
      </c>
      <c r="V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Row],[JABATAN]],tbl_refJabatan,6,FALSE),"yr","day")-CONVERT(DATEDIF(H534,tglAcuan,"y"),"yr","day"))),(NOW()+(CONVERT(VLOOKUP(Table1[[#This Row],[JABATAN]],tbl_refJabatan,6,FALSE),"yr","day")-CONVERT(DATEDIF(H534,NOW(),"y"),"yr","day")))),"Usia Salah"),"")</f>
        <v>26721.348911689813</v>
      </c>
      <c r="W534" s="167" t="str">
        <f ca="1">IF(Table1[[#This Row],[TGL.PENSIUN (usia)]]&lt;&gt;0,TEXT(Table1[[#This Row],[TGL.PENSIUN (usia)]],"yyyy"),"")</f>
        <v>1973</v>
      </c>
      <c r="X5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Row],[JABATAN]],tbl_refJabatan,7,FALSE),"yr","day")-CONVERT(DATEDIF(M534,tglAcuan,"y"),"yr","day"))),(NOW()+(CONVERT(VLOOKUP(Table1[[#This Row],[JABATAN]],tbl_refJabatan,7,FALSE),"yr","day")-CONVERT(DATEDIF(M534,NOW(),"y"),"yr","day")))),"tgl SK salah"),"")</f>
        <v>65437.848911689813</v>
      </c>
      <c r="Y534" s="167" t="str">
        <f ca="1">IF(Table1[[#This Row],[TGL. PENSIUN (jabatan)]]&lt;&gt;0,TEXT(Table1[[#This Row],[TGL. PENSIUN (jabatan)]],"yyyy"),"")</f>
        <v>2079</v>
      </c>
      <c r="Z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Row],[JABATAN]],tbl_refJabatan,8,FALSE),"yr","day")-CONVERT(DATEDIF(H534,tglAcuan,"y"),"yr","day"))),(NOW()+(CONVERT(VLOOKUP(Table1[[#This Row],[JABATAN]],tbl_refJabatan,8,FALSE),"yr","day")-CONVERT(DATEDIF(H534,NOW(),"y"),"yr","day")))),"Usia Salah"),"")</f>
        <v>48636.348911689813</v>
      </c>
      <c r="AA534" s="167" t="str">
        <f ca="1">IF(Table1[[#This Row],[TGL.PENSIUN (usia )]]&lt;&gt;0,TEXT(Table1[[#This Row],[TGL.PENSIUN (usia )]],"yyyy"),"")</f>
        <v>2033</v>
      </c>
      <c r="AB5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Row],[JABATAN]],tbl_refJabatan,9,FALSE),"yr","day")-CONVERT(DATEDIF(M534,tglAcuan,"y"),"yr","day"))),(NOW()+(CONVERT(VLOOKUP(Table1[[#This Row],[JABATAN]],tbl_refJabatan,9,FALSE),"yr","day")-CONVERT(DATEDIF(M534,NOW(),"y"),"yr","day")))),"tgl SK salah"),"")</f>
        <v>49001.598911689813</v>
      </c>
      <c r="AC534" s="167" t="str">
        <f ca="1">IF(Table1[[#This Row],[TGL. PENSIUN (jabatan )]]&lt;&gt;0,TEXT(Table1[[#This Row],[TGL. PENSIUN (jabatan )]],"yyyy"),"")</f>
        <v>2034</v>
      </c>
      <c r="AD5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5" spans="1:30" s="53" customFormat="1" ht="21.75" customHeight="1" x14ac:dyDescent="0.25">
      <c r="A535" s="43">
        <f t="shared" si="19"/>
        <v>530</v>
      </c>
      <c r="B535" s="44" t="s">
        <v>881</v>
      </c>
      <c r="C535" s="44" t="s">
        <v>999</v>
      </c>
      <c r="D535" s="72" t="s">
        <v>63</v>
      </c>
      <c r="E535" s="59" t="s">
        <v>160</v>
      </c>
      <c r="F535" s="43" t="s">
        <v>41</v>
      </c>
      <c r="G535" s="46" t="s">
        <v>42</v>
      </c>
      <c r="H535" s="71" t="s">
        <v>1022</v>
      </c>
      <c r="I535" s="45"/>
      <c r="J535" s="76"/>
      <c r="K535" s="63" t="s">
        <v>93</v>
      </c>
      <c r="L535" s="90" t="s">
        <v>1023</v>
      </c>
      <c r="M535" s="71">
        <v>43438</v>
      </c>
      <c r="N535" s="52" t="str">
        <f t="shared" ca="1" si="20"/>
        <v>65 Tahun 3 Bulan 28 hari</v>
      </c>
      <c r="O5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Row],[JABATAN]],tbl_refJabatan,2,FALSE),"yr","day")-CONVERT(DATEDIF(H535,tglAcuan,"y"),"yr","day"))),(NOW()+(CONVERT(VLOOKUP(Table1[[#This Row],[JABATAN]],tbl_refJabatan,2,FALSE),"yr","day")-CONVERT(DATEDIF(H535,NOW(),"y"),"yr","day")))),"Usia Salah"),"")</f>
        <v>43522.848911689813</v>
      </c>
      <c r="Q535" s="167" t="str">
        <f ca="1">IF(Table1[[#This Row],[TGL. PENSIUN (usia)]]&lt;&gt;0,TEXT(Table1[[#This Row],[TGL. PENSIUN (usia)]],"yyyy"),"")</f>
        <v>2019</v>
      </c>
      <c r="R535" s="166">
        <f ca="1">IF(AND(Table1[[#This Row],[TGL. PENSIUN (usia)]]&lt;&gt;"",Table1[[#This Row],[TGL. PENSIUN (usia)]]&lt;&gt;"USIA SALAH"),IF(tglAcuan&lt;&gt;0,(INT(CONVERT(VLOOKUP(Table1[[#This Row],[JABATAN]],tbl_refJabatan,2,FALSE),"yr","day")-CONVERT(DATEDIF(H535,tglAcuan,"y"),"yr","day"))),(INT(CONVERT(VLOOKUP(Table1[[#This Row],[JABATAN]],tbl_refJabatan,2,FALSE),"yr","day")-CONVERT(DATEDIF(H535,NOW(),"y"),"yr","day")))),"")</f>
        <v>-1827</v>
      </c>
      <c r="S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Row],[JABATAN]],tbl_refJabatan,4,FALSE),"yr","day")-CONVERT(DATEDIF(H535,tglAcuan,"y"),"yr","day"))),(NOW()+(CONVERT(VLOOKUP(Table1[[#This Row],[JABATAN]],tbl_refJabatan,4,FALSE),"yr","day")-CONVERT(DATEDIF(H535,NOW(),"y"),"yr","day")))),"Usia Salah"),"")</f>
        <v>28912.848911689813</v>
      </c>
      <c r="T535" s="167" t="str">
        <f ca="1">IF(Table1[[#This Row],[TGL. PENSIUN ( usia )]]&lt;&gt;0,TEXT(Table1[[#This Row],[TGL. PENSIUN ( usia )]],"yyyy"),"")</f>
        <v>1979</v>
      </c>
      <c r="U535" s="166">
        <f ca="1">IF(AND(Table1[[#This Row],[TGL. PENSIUN (usia)]]&lt;&gt;"",Table1[[#This Row],[TGL. PENSIUN (usia)]]&lt;&gt;"USIA SALAH"),IF(tglAcuan&lt;&gt;0,(INT(CONVERT(VLOOKUP(Table1[[#This Row],[JABATAN]],tbl_refJabatan,4,FALSE),"yr","day")-CONVERT(DATEDIF(H535,tglAcuan,"y"),"yr","day"))),(INT(CONVERT(VLOOKUP(Table1[[#This Row],[JABATAN]],tbl_refJabatan,4,FALSE),"yr","day")-CONVERT(DATEDIF(H535,NOW(),"y"),"yr","day")))),"")</f>
        <v>-16437</v>
      </c>
      <c r="V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Row],[JABATAN]],tbl_refJabatan,6,FALSE),"yr","day")-CONVERT(DATEDIF(H535,tglAcuan,"y"),"yr","day"))),(NOW()+(CONVERT(VLOOKUP(Table1[[#This Row],[JABATAN]],tbl_refJabatan,6,FALSE),"yr","day")-CONVERT(DATEDIF(H535,NOW(),"y"),"yr","day")))),"Usia Salah"),"")</f>
        <v>21607.848911689813</v>
      </c>
      <c r="W535" s="167" t="str">
        <f ca="1">IF(Table1[[#This Row],[TGL.PENSIUN (usia)]]&lt;&gt;0,TEXT(Table1[[#This Row],[TGL.PENSIUN (usia)]],"yyyy"),"")</f>
        <v>1959</v>
      </c>
      <c r="X5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Row],[JABATAN]],tbl_refJabatan,7,FALSE),"yr","day")-CONVERT(DATEDIF(M535,tglAcuan,"y"),"yr","day"))),(NOW()+(CONVERT(VLOOKUP(Table1[[#This Row],[JABATAN]],tbl_refJabatan,7,FALSE),"yr","day")-CONVERT(DATEDIF(M535,NOW(),"y"),"yr","day")))),"tgl SK salah"),"")</f>
        <v>65437.848911689813</v>
      </c>
      <c r="Y535" s="167" t="str">
        <f ca="1">IF(Table1[[#This Row],[TGL. PENSIUN (jabatan)]]&lt;&gt;0,TEXT(Table1[[#This Row],[TGL. PENSIUN (jabatan)]],"yyyy"),"")</f>
        <v>2079</v>
      </c>
      <c r="Z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Row],[JABATAN]],tbl_refJabatan,8,FALSE),"yr","day")-CONVERT(DATEDIF(H535,tglAcuan,"y"),"yr","day"))),(NOW()+(CONVERT(VLOOKUP(Table1[[#This Row],[JABATAN]],tbl_refJabatan,8,FALSE),"yr","day")-CONVERT(DATEDIF(H535,NOW(),"y"),"yr","day")))),"Usia Salah"),"")</f>
        <v>43522.848911689813</v>
      </c>
      <c r="AA535" s="167" t="str">
        <f ca="1">IF(Table1[[#This Row],[TGL.PENSIUN (usia )]]&lt;&gt;0,TEXT(Table1[[#This Row],[TGL.PENSIUN (usia )]],"yyyy"),"")</f>
        <v>2019</v>
      </c>
      <c r="AB5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Row],[JABATAN]],tbl_refJabatan,9,FALSE),"yr","day")-CONVERT(DATEDIF(M535,tglAcuan,"y"),"yr","day"))),(NOW()+(CONVERT(VLOOKUP(Table1[[#This Row],[JABATAN]],tbl_refJabatan,9,FALSE),"yr","day")-CONVERT(DATEDIF(M535,NOW(),"y"),"yr","day")))),"tgl SK salah"),"")</f>
        <v>49001.598911689813</v>
      </c>
      <c r="AC535" s="167" t="str">
        <f ca="1">IF(Table1[[#This Row],[TGL. PENSIUN (jabatan )]]&lt;&gt;0,TEXT(Table1[[#This Row],[TGL. PENSIUN (jabatan )]],"yyyy"),"")</f>
        <v>2034</v>
      </c>
      <c r="AD5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6" spans="1:30" s="53" customFormat="1" ht="21.75" customHeight="1" x14ac:dyDescent="0.25">
      <c r="A536" s="43">
        <f t="shared" si="19"/>
        <v>531</v>
      </c>
      <c r="B536" s="44" t="s">
        <v>881</v>
      </c>
      <c r="C536" s="44" t="s">
        <v>999</v>
      </c>
      <c r="D536" s="72" t="s">
        <v>63</v>
      </c>
      <c r="E536" s="59" t="s">
        <v>1024</v>
      </c>
      <c r="F536" s="43" t="s">
        <v>41</v>
      </c>
      <c r="G536" s="46" t="s">
        <v>42</v>
      </c>
      <c r="H536" s="71" t="s">
        <v>1025</v>
      </c>
      <c r="I536" s="45"/>
      <c r="J536" s="76"/>
      <c r="K536" s="63" t="s">
        <v>43</v>
      </c>
      <c r="L536" s="90" t="s">
        <v>1017</v>
      </c>
      <c r="M536" s="71">
        <v>43438</v>
      </c>
      <c r="N536" s="52" t="str">
        <f t="shared" ca="1" si="20"/>
        <v>45 Tahun 5 Bulan 11 hari</v>
      </c>
      <c r="O5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Row],[JABATAN]],tbl_refJabatan,2,FALSE),"yr","day")-CONVERT(DATEDIF(H536,tglAcuan,"y"),"yr","day"))),(NOW()+(CONVERT(VLOOKUP(Table1[[#This Row],[JABATAN]],tbl_refJabatan,2,FALSE),"yr","day")-CONVERT(DATEDIF(H536,NOW(),"y"),"yr","day")))),"Usia Salah"),"")</f>
        <v>50827.848911689813</v>
      </c>
      <c r="Q536" s="167" t="str">
        <f ca="1">IF(Table1[[#This Row],[TGL. PENSIUN (usia)]]&lt;&gt;0,TEXT(Table1[[#This Row],[TGL. PENSIUN (usia)]],"yyyy"),"")</f>
        <v>2039</v>
      </c>
      <c r="R536" s="166">
        <f ca="1">IF(AND(Table1[[#This Row],[TGL. PENSIUN (usia)]]&lt;&gt;"",Table1[[#This Row],[TGL. PENSIUN (usia)]]&lt;&gt;"USIA SALAH"),IF(tglAcuan&lt;&gt;0,(INT(CONVERT(VLOOKUP(Table1[[#This Row],[JABATAN]],tbl_refJabatan,2,FALSE),"yr","day")-CONVERT(DATEDIF(H536,tglAcuan,"y"),"yr","day"))),(INT(CONVERT(VLOOKUP(Table1[[#This Row],[JABATAN]],tbl_refJabatan,2,FALSE),"yr","day")-CONVERT(DATEDIF(H536,NOW(),"y"),"yr","day")))),"")</f>
        <v>5478</v>
      </c>
      <c r="S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Row],[JABATAN]],tbl_refJabatan,4,FALSE),"yr","day")-CONVERT(DATEDIF(H536,tglAcuan,"y"),"yr","day"))),(NOW()+(CONVERT(VLOOKUP(Table1[[#This Row],[JABATAN]],tbl_refJabatan,4,FALSE),"yr","day")-CONVERT(DATEDIF(H536,NOW(),"y"),"yr","day")))),"Usia Salah"),"")</f>
        <v>36217.848911689813</v>
      </c>
      <c r="T536" s="167" t="str">
        <f ca="1">IF(Table1[[#This Row],[TGL. PENSIUN ( usia )]]&lt;&gt;0,TEXT(Table1[[#This Row],[TGL. PENSIUN ( usia )]],"yyyy"),"")</f>
        <v>1999</v>
      </c>
      <c r="U536" s="166">
        <f ca="1">IF(AND(Table1[[#This Row],[TGL. PENSIUN (usia)]]&lt;&gt;"",Table1[[#This Row],[TGL. PENSIUN (usia)]]&lt;&gt;"USIA SALAH"),IF(tglAcuan&lt;&gt;0,(INT(CONVERT(VLOOKUP(Table1[[#This Row],[JABATAN]],tbl_refJabatan,4,FALSE),"yr","day")-CONVERT(DATEDIF(H536,tglAcuan,"y"),"yr","day"))),(INT(CONVERT(VLOOKUP(Table1[[#This Row],[JABATAN]],tbl_refJabatan,4,FALSE),"yr","day")-CONVERT(DATEDIF(H536,NOW(),"y"),"yr","day")))),"")</f>
        <v>-9132</v>
      </c>
      <c r="V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Row],[JABATAN]],tbl_refJabatan,6,FALSE),"yr","day")-CONVERT(DATEDIF(H536,tglAcuan,"y"),"yr","day"))),(NOW()+(CONVERT(VLOOKUP(Table1[[#This Row],[JABATAN]],tbl_refJabatan,6,FALSE),"yr","day")-CONVERT(DATEDIF(H536,NOW(),"y"),"yr","day")))),"Usia Salah"),"")</f>
        <v>28912.848911689813</v>
      </c>
      <c r="W536" s="167" t="str">
        <f ca="1">IF(Table1[[#This Row],[TGL.PENSIUN (usia)]]&lt;&gt;0,TEXT(Table1[[#This Row],[TGL.PENSIUN (usia)]],"yyyy"),"")</f>
        <v>1979</v>
      </c>
      <c r="X5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Row],[JABATAN]],tbl_refJabatan,7,FALSE),"yr","day")-CONVERT(DATEDIF(M536,tglAcuan,"y"),"yr","day"))),(NOW()+(CONVERT(VLOOKUP(Table1[[#This Row],[JABATAN]],tbl_refJabatan,7,FALSE),"yr","day")-CONVERT(DATEDIF(M536,NOW(),"y"),"yr","day")))),"tgl SK salah"),"")</f>
        <v>65437.848911689813</v>
      </c>
      <c r="Y536" s="167" t="str">
        <f ca="1">IF(Table1[[#This Row],[TGL. PENSIUN (jabatan)]]&lt;&gt;0,TEXT(Table1[[#This Row],[TGL. PENSIUN (jabatan)]],"yyyy"),"")</f>
        <v>2079</v>
      </c>
      <c r="Z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Row],[JABATAN]],tbl_refJabatan,8,FALSE),"yr","day")-CONVERT(DATEDIF(H536,tglAcuan,"y"),"yr","day"))),(NOW()+(CONVERT(VLOOKUP(Table1[[#This Row],[JABATAN]],tbl_refJabatan,8,FALSE),"yr","day")-CONVERT(DATEDIF(H536,NOW(),"y"),"yr","day")))),"Usia Salah"),"")</f>
        <v>50827.848911689813</v>
      </c>
      <c r="AA536" s="167" t="str">
        <f ca="1">IF(Table1[[#This Row],[TGL.PENSIUN (usia )]]&lt;&gt;0,TEXT(Table1[[#This Row],[TGL.PENSIUN (usia )]],"yyyy"),"")</f>
        <v>2039</v>
      </c>
      <c r="AB5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Row],[JABATAN]],tbl_refJabatan,9,FALSE),"yr","day")-CONVERT(DATEDIF(M536,tglAcuan,"y"),"yr","day"))),(NOW()+(CONVERT(VLOOKUP(Table1[[#This Row],[JABATAN]],tbl_refJabatan,9,FALSE),"yr","day")-CONVERT(DATEDIF(M536,NOW(),"y"),"yr","day")))),"tgl SK salah"),"")</f>
        <v>49001.598911689813</v>
      </c>
      <c r="AC536" s="167" t="str">
        <f ca="1">IF(Table1[[#This Row],[TGL. PENSIUN (jabatan )]]&lt;&gt;0,TEXT(Table1[[#This Row],[TGL. PENSIUN (jabatan )]],"yyyy"),"")</f>
        <v>2034</v>
      </c>
      <c r="AD5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7" spans="1:30" s="53" customFormat="1" ht="21.75" customHeight="1" x14ac:dyDescent="0.25">
      <c r="A537" s="43">
        <f t="shared" si="19"/>
        <v>532</v>
      </c>
      <c r="B537" s="44" t="s">
        <v>881</v>
      </c>
      <c r="C537" s="44" t="s">
        <v>999</v>
      </c>
      <c r="D537" s="72" t="s">
        <v>63</v>
      </c>
      <c r="E537" s="59" t="s">
        <v>673</v>
      </c>
      <c r="F537" s="43" t="s">
        <v>41</v>
      </c>
      <c r="G537" s="46" t="s">
        <v>42</v>
      </c>
      <c r="H537" s="71" t="s">
        <v>1026</v>
      </c>
      <c r="I537" s="45"/>
      <c r="J537" s="76"/>
      <c r="K537" s="63" t="s">
        <v>93</v>
      </c>
      <c r="L537" s="90" t="s">
        <v>1017</v>
      </c>
      <c r="M537" s="71">
        <v>43438</v>
      </c>
      <c r="N537" s="52" t="str">
        <f t="shared" ca="1" si="20"/>
        <v>44 Tahun 3 Bulan 28 hari</v>
      </c>
      <c r="O5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Row],[JABATAN]],tbl_refJabatan,2,FALSE),"yr","day")-CONVERT(DATEDIF(H537,tglAcuan,"y"),"yr","day"))),(NOW()+(CONVERT(VLOOKUP(Table1[[#This Row],[JABATAN]],tbl_refJabatan,2,FALSE),"yr","day")-CONVERT(DATEDIF(H537,NOW(),"y"),"yr","day")))),"Usia Salah"),"")</f>
        <v>51193.098911689813</v>
      </c>
      <c r="Q537" s="167" t="str">
        <f ca="1">IF(Table1[[#This Row],[TGL. PENSIUN (usia)]]&lt;&gt;0,TEXT(Table1[[#This Row],[TGL. PENSIUN (usia)]],"yyyy"),"")</f>
        <v>2040</v>
      </c>
      <c r="R537" s="166">
        <f ca="1">IF(AND(Table1[[#This Row],[TGL. PENSIUN (usia)]]&lt;&gt;"",Table1[[#This Row],[TGL. PENSIUN (usia)]]&lt;&gt;"USIA SALAH"),IF(tglAcuan&lt;&gt;0,(INT(CONVERT(VLOOKUP(Table1[[#This Row],[JABATAN]],tbl_refJabatan,2,FALSE),"yr","day")-CONVERT(DATEDIF(H537,tglAcuan,"y"),"yr","day"))),(INT(CONVERT(VLOOKUP(Table1[[#This Row],[JABATAN]],tbl_refJabatan,2,FALSE),"yr","day")-CONVERT(DATEDIF(H537,NOW(),"y"),"yr","day")))),"")</f>
        <v>5844</v>
      </c>
      <c r="S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Row],[JABATAN]],tbl_refJabatan,4,FALSE),"yr","day")-CONVERT(DATEDIF(H537,tglAcuan,"y"),"yr","day"))),(NOW()+(CONVERT(VLOOKUP(Table1[[#This Row],[JABATAN]],tbl_refJabatan,4,FALSE),"yr","day")-CONVERT(DATEDIF(H537,NOW(),"y"),"yr","day")))),"Usia Salah"),"")</f>
        <v>36583.098911689813</v>
      </c>
      <c r="T537" s="167" t="str">
        <f ca="1">IF(Table1[[#This Row],[TGL. PENSIUN ( usia )]]&lt;&gt;0,TEXT(Table1[[#This Row],[TGL. PENSIUN ( usia )]],"yyyy"),"")</f>
        <v>2000</v>
      </c>
      <c r="U537" s="166">
        <f ca="1">IF(AND(Table1[[#This Row],[TGL. PENSIUN (usia)]]&lt;&gt;"",Table1[[#This Row],[TGL. PENSIUN (usia)]]&lt;&gt;"USIA SALAH"),IF(tglAcuan&lt;&gt;0,(INT(CONVERT(VLOOKUP(Table1[[#This Row],[JABATAN]],tbl_refJabatan,4,FALSE),"yr","day")-CONVERT(DATEDIF(H537,tglAcuan,"y"),"yr","day"))),(INT(CONVERT(VLOOKUP(Table1[[#This Row],[JABATAN]],tbl_refJabatan,4,FALSE),"yr","day")-CONVERT(DATEDIF(H537,NOW(),"y"),"yr","day")))),"")</f>
        <v>-8766</v>
      </c>
      <c r="V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Row],[JABATAN]],tbl_refJabatan,6,FALSE),"yr","day")-CONVERT(DATEDIF(H537,tglAcuan,"y"),"yr","day"))),(NOW()+(CONVERT(VLOOKUP(Table1[[#This Row],[JABATAN]],tbl_refJabatan,6,FALSE),"yr","day")-CONVERT(DATEDIF(H537,NOW(),"y"),"yr","day")))),"Usia Salah"),"")</f>
        <v>29278.098911689813</v>
      </c>
      <c r="W537" s="167" t="str">
        <f ca="1">IF(Table1[[#This Row],[TGL.PENSIUN (usia)]]&lt;&gt;0,TEXT(Table1[[#This Row],[TGL.PENSIUN (usia)]],"yyyy"),"")</f>
        <v>1980</v>
      </c>
      <c r="X5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Row],[JABATAN]],tbl_refJabatan,7,FALSE),"yr","day")-CONVERT(DATEDIF(M537,tglAcuan,"y"),"yr","day"))),(NOW()+(CONVERT(VLOOKUP(Table1[[#This Row],[JABATAN]],tbl_refJabatan,7,FALSE),"yr","day")-CONVERT(DATEDIF(M537,NOW(),"y"),"yr","day")))),"tgl SK salah"),"")</f>
        <v>65437.848911689813</v>
      </c>
      <c r="Y537" s="167" t="str">
        <f ca="1">IF(Table1[[#This Row],[TGL. PENSIUN (jabatan)]]&lt;&gt;0,TEXT(Table1[[#This Row],[TGL. PENSIUN (jabatan)]],"yyyy"),"")</f>
        <v>2079</v>
      </c>
      <c r="Z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Row],[JABATAN]],tbl_refJabatan,8,FALSE),"yr","day")-CONVERT(DATEDIF(H537,tglAcuan,"y"),"yr","day"))),(NOW()+(CONVERT(VLOOKUP(Table1[[#This Row],[JABATAN]],tbl_refJabatan,8,FALSE),"yr","day")-CONVERT(DATEDIF(H537,NOW(),"y"),"yr","day")))),"Usia Salah"),"")</f>
        <v>51193.098911689813</v>
      </c>
      <c r="AA537" s="167" t="str">
        <f ca="1">IF(Table1[[#This Row],[TGL.PENSIUN (usia )]]&lt;&gt;0,TEXT(Table1[[#This Row],[TGL.PENSIUN (usia )]],"yyyy"),"")</f>
        <v>2040</v>
      </c>
      <c r="AB5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Row],[JABATAN]],tbl_refJabatan,9,FALSE),"yr","day")-CONVERT(DATEDIF(M537,tglAcuan,"y"),"yr","day"))),(NOW()+(CONVERT(VLOOKUP(Table1[[#This Row],[JABATAN]],tbl_refJabatan,9,FALSE),"yr","day")-CONVERT(DATEDIF(M537,NOW(),"y"),"yr","day")))),"tgl SK salah"),"")</f>
        <v>49001.598911689813</v>
      </c>
      <c r="AC537" s="167" t="str">
        <f ca="1">IF(Table1[[#This Row],[TGL. PENSIUN (jabatan )]]&lt;&gt;0,TEXT(Table1[[#This Row],[TGL. PENSIUN (jabatan )]],"yyyy"),"")</f>
        <v>2034</v>
      </c>
      <c r="AD5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8" spans="1:30" s="53" customFormat="1" ht="21.75" customHeight="1" x14ac:dyDescent="0.25">
      <c r="A538" s="43">
        <f t="shared" si="19"/>
        <v>533</v>
      </c>
      <c r="B538" s="44" t="s">
        <v>881</v>
      </c>
      <c r="C538" s="44" t="s">
        <v>999</v>
      </c>
      <c r="D538" s="72" t="s">
        <v>63</v>
      </c>
      <c r="E538" s="59" t="s">
        <v>1027</v>
      </c>
      <c r="F538" s="43" t="s">
        <v>41</v>
      </c>
      <c r="G538" s="46" t="s">
        <v>42</v>
      </c>
      <c r="H538" s="71" t="s">
        <v>1028</v>
      </c>
      <c r="I538" s="45"/>
      <c r="J538" s="76"/>
      <c r="K538" s="63" t="s">
        <v>43</v>
      </c>
      <c r="L538" s="90" t="s">
        <v>1017</v>
      </c>
      <c r="M538" s="71">
        <v>43438</v>
      </c>
      <c r="N538" s="52" t="str">
        <f t="shared" ca="1" si="20"/>
        <v>49 Tahun 3 Bulan 7 hari</v>
      </c>
      <c r="O5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Row],[JABATAN]],tbl_refJabatan,2,FALSE),"yr","day")-CONVERT(DATEDIF(H538,tglAcuan,"y"),"yr","day"))),(NOW()+(CONVERT(VLOOKUP(Table1[[#This Row],[JABATAN]],tbl_refJabatan,2,FALSE),"yr","day")-CONVERT(DATEDIF(H538,NOW(),"y"),"yr","day")))),"Usia Salah"),"")</f>
        <v>49366.848911689813</v>
      </c>
      <c r="Q538" s="167" t="str">
        <f ca="1">IF(Table1[[#This Row],[TGL. PENSIUN (usia)]]&lt;&gt;0,TEXT(Table1[[#This Row],[TGL. PENSIUN (usia)]],"yyyy"),"")</f>
        <v>2035</v>
      </c>
      <c r="R538" s="166">
        <f ca="1">IF(AND(Table1[[#This Row],[TGL. PENSIUN (usia)]]&lt;&gt;"",Table1[[#This Row],[TGL. PENSIUN (usia)]]&lt;&gt;"USIA SALAH"),IF(tglAcuan&lt;&gt;0,(INT(CONVERT(VLOOKUP(Table1[[#This Row],[JABATAN]],tbl_refJabatan,2,FALSE),"yr","day")-CONVERT(DATEDIF(H538,tglAcuan,"y"),"yr","day"))),(INT(CONVERT(VLOOKUP(Table1[[#This Row],[JABATAN]],tbl_refJabatan,2,FALSE),"yr","day")-CONVERT(DATEDIF(H538,NOW(),"y"),"yr","day")))),"")</f>
        <v>4017</v>
      </c>
      <c r="S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Row],[JABATAN]],tbl_refJabatan,4,FALSE),"yr","day")-CONVERT(DATEDIF(H538,tglAcuan,"y"),"yr","day"))),(NOW()+(CONVERT(VLOOKUP(Table1[[#This Row],[JABATAN]],tbl_refJabatan,4,FALSE),"yr","day")-CONVERT(DATEDIF(H538,NOW(),"y"),"yr","day")))),"Usia Salah"),"")</f>
        <v>34756.848911689813</v>
      </c>
      <c r="T538" s="167" t="str">
        <f ca="1">IF(Table1[[#This Row],[TGL. PENSIUN ( usia )]]&lt;&gt;0,TEXT(Table1[[#This Row],[TGL. PENSIUN ( usia )]],"yyyy"),"")</f>
        <v>1995</v>
      </c>
      <c r="U538" s="166">
        <f ca="1">IF(AND(Table1[[#This Row],[TGL. PENSIUN (usia)]]&lt;&gt;"",Table1[[#This Row],[TGL. PENSIUN (usia)]]&lt;&gt;"USIA SALAH"),IF(tglAcuan&lt;&gt;0,(INT(CONVERT(VLOOKUP(Table1[[#This Row],[JABATAN]],tbl_refJabatan,4,FALSE),"yr","day")-CONVERT(DATEDIF(H538,tglAcuan,"y"),"yr","day"))),(INT(CONVERT(VLOOKUP(Table1[[#This Row],[JABATAN]],tbl_refJabatan,4,FALSE),"yr","day")-CONVERT(DATEDIF(H538,NOW(),"y"),"yr","day")))),"")</f>
        <v>-10593</v>
      </c>
      <c r="V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Row],[JABATAN]],tbl_refJabatan,6,FALSE),"yr","day")-CONVERT(DATEDIF(H538,tglAcuan,"y"),"yr","day"))),(NOW()+(CONVERT(VLOOKUP(Table1[[#This Row],[JABATAN]],tbl_refJabatan,6,FALSE),"yr","day")-CONVERT(DATEDIF(H538,NOW(),"y"),"yr","day")))),"Usia Salah"),"")</f>
        <v>27451.848911689813</v>
      </c>
      <c r="W538" s="167" t="str">
        <f ca="1">IF(Table1[[#This Row],[TGL.PENSIUN (usia)]]&lt;&gt;0,TEXT(Table1[[#This Row],[TGL.PENSIUN (usia)]],"yyyy"),"")</f>
        <v>1975</v>
      </c>
      <c r="X5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Row],[JABATAN]],tbl_refJabatan,7,FALSE),"yr","day")-CONVERT(DATEDIF(M538,tglAcuan,"y"),"yr","day"))),(NOW()+(CONVERT(VLOOKUP(Table1[[#This Row],[JABATAN]],tbl_refJabatan,7,FALSE),"yr","day")-CONVERT(DATEDIF(M538,NOW(),"y"),"yr","day")))),"tgl SK salah"),"")</f>
        <v>65437.848911689813</v>
      </c>
      <c r="Y538" s="167" t="str">
        <f ca="1">IF(Table1[[#This Row],[TGL. PENSIUN (jabatan)]]&lt;&gt;0,TEXT(Table1[[#This Row],[TGL. PENSIUN (jabatan)]],"yyyy"),"")</f>
        <v>2079</v>
      </c>
      <c r="Z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Row],[JABATAN]],tbl_refJabatan,8,FALSE),"yr","day")-CONVERT(DATEDIF(H538,tglAcuan,"y"),"yr","day"))),(NOW()+(CONVERT(VLOOKUP(Table1[[#This Row],[JABATAN]],tbl_refJabatan,8,FALSE),"yr","day")-CONVERT(DATEDIF(H538,NOW(),"y"),"yr","day")))),"Usia Salah"),"")</f>
        <v>49366.848911689813</v>
      </c>
      <c r="AA538" s="167" t="str">
        <f ca="1">IF(Table1[[#This Row],[TGL.PENSIUN (usia )]]&lt;&gt;0,TEXT(Table1[[#This Row],[TGL.PENSIUN (usia )]],"yyyy"),"")</f>
        <v>2035</v>
      </c>
      <c r="AB5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Row],[JABATAN]],tbl_refJabatan,9,FALSE),"yr","day")-CONVERT(DATEDIF(M538,tglAcuan,"y"),"yr","day"))),(NOW()+(CONVERT(VLOOKUP(Table1[[#This Row],[JABATAN]],tbl_refJabatan,9,FALSE),"yr","day")-CONVERT(DATEDIF(M538,NOW(),"y"),"yr","day")))),"tgl SK salah"),"")</f>
        <v>49001.598911689813</v>
      </c>
      <c r="AC538" s="167" t="str">
        <f ca="1">IF(Table1[[#This Row],[TGL. PENSIUN (jabatan )]]&lt;&gt;0,TEXT(Table1[[#This Row],[TGL. PENSIUN (jabatan )]],"yyyy"),"")</f>
        <v>2034</v>
      </c>
      <c r="AD5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39" spans="1:30" s="53" customFormat="1" ht="21.75" customHeight="1" x14ac:dyDescent="0.25">
      <c r="A539" s="43">
        <f t="shared" si="19"/>
        <v>534</v>
      </c>
      <c r="B539" s="44" t="s">
        <v>881</v>
      </c>
      <c r="C539" s="44" t="s">
        <v>999</v>
      </c>
      <c r="D539" s="72" t="s">
        <v>63</v>
      </c>
      <c r="E539" s="59" t="s">
        <v>482</v>
      </c>
      <c r="F539" s="43" t="s">
        <v>41</v>
      </c>
      <c r="G539" s="46" t="s">
        <v>42</v>
      </c>
      <c r="H539" s="71">
        <v>31170</v>
      </c>
      <c r="I539" s="45"/>
      <c r="J539" s="76"/>
      <c r="K539" s="63" t="s">
        <v>43</v>
      </c>
      <c r="L539" s="90" t="s">
        <v>1029</v>
      </c>
      <c r="M539" s="71">
        <v>44468</v>
      </c>
      <c r="N539" s="52" t="str">
        <f t="shared" ca="1" si="20"/>
        <v>38 Tahun 9 Bulan 24 hari</v>
      </c>
      <c r="O5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29 Hari </v>
      </c>
      <c r="P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Row],[JABATAN]],tbl_refJabatan,2,FALSE),"yr","day")-CONVERT(DATEDIF(H539,tglAcuan,"y"),"yr","day"))),(NOW()+(CONVERT(VLOOKUP(Table1[[#This Row],[JABATAN]],tbl_refJabatan,2,FALSE),"yr","day")-CONVERT(DATEDIF(H539,NOW(),"y"),"yr","day")))),"Usia Salah"),"")</f>
        <v>53384.598911689813</v>
      </c>
      <c r="Q539" s="167" t="str">
        <f ca="1">IF(Table1[[#This Row],[TGL. PENSIUN (usia)]]&lt;&gt;0,TEXT(Table1[[#This Row],[TGL. PENSIUN (usia)]],"yyyy"),"")</f>
        <v>2046</v>
      </c>
      <c r="R539" s="166">
        <f ca="1">IF(AND(Table1[[#This Row],[TGL. PENSIUN (usia)]]&lt;&gt;"",Table1[[#This Row],[TGL. PENSIUN (usia)]]&lt;&gt;"USIA SALAH"),IF(tglAcuan&lt;&gt;0,(INT(CONVERT(VLOOKUP(Table1[[#This Row],[JABATAN]],tbl_refJabatan,2,FALSE),"yr","day")-CONVERT(DATEDIF(H539,tglAcuan,"y"),"yr","day"))),(INT(CONVERT(VLOOKUP(Table1[[#This Row],[JABATAN]],tbl_refJabatan,2,FALSE),"yr","day")-CONVERT(DATEDIF(H539,NOW(),"y"),"yr","day")))),"")</f>
        <v>8035</v>
      </c>
      <c r="S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Row],[JABATAN]],tbl_refJabatan,4,FALSE),"yr","day")-CONVERT(DATEDIF(H539,tglAcuan,"y"),"yr","day"))),(NOW()+(CONVERT(VLOOKUP(Table1[[#This Row],[JABATAN]],tbl_refJabatan,4,FALSE),"yr","day")-CONVERT(DATEDIF(H539,NOW(),"y"),"yr","day")))),"Usia Salah"),"")</f>
        <v>38774.598911689813</v>
      </c>
      <c r="T539" s="167" t="str">
        <f ca="1">IF(Table1[[#This Row],[TGL. PENSIUN ( usia )]]&lt;&gt;0,TEXT(Table1[[#This Row],[TGL. PENSIUN ( usia )]],"yyyy"),"")</f>
        <v>2006</v>
      </c>
      <c r="U539" s="166">
        <f ca="1">IF(AND(Table1[[#This Row],[TGL. PENSIUN (usia)]]&lt;&gt;"",Table1[[#This Row],[TGL. PENSIUN (usia)]]&lt;&gt;"USIA SALAH"),IF(tglAcuan&lt;&gt;0,(INT(CONVERT(VLOOKUP(Table1[[#This Row],[JABATAN]],tbl_refJabatan,4,FALSE),"yr","day")-CONVERT(DATEDIF(H539,tglAcuan,"y"),"yr","day"))),(INT(CONVERT(VLOOKUP(Table1[[#This Row],[JABATAN]],tbl_refJabatan,4,FALSE),"yr","day")-CONVERT(DATEDIF(H539,NOW(),"y"),"yr","day")))),"")</f>
        <v>-6575</v>
      </c>
      <c r="V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Row],[JABATAN]],tbl_refJabatan,6,FALSE),"yr","day")-CONVERT(DATEDIF(H539,tglAcuan,"y"),"yr","day"))),(NOW()+(CONVERT(VLOOKUP(Table1[[#This Row],[JABATAN]],tbl_refJabatan,6,FALSE),"yr","day")-CONVERT(DATEDIF(H539,NOW(),"y"),"yr","day")))),"Usia Salah"),"")</f>
        <v>31469.598911689813</v>
      </c>
      <c r="W539" s="167" t="str">
        <f ca="1">IF(Table1[[#This Row],[TGL.PENSIUN (usia)]]&lt;&gt;0,TEXT(Table1[[#This Row],[TGL.PENSIUN (usia)]],"yyyy"),"")</f>
        <v>1986</v>
      </c>
      <c r="X5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Row],[JABATAN]],tbl_refJabatan,7,FALSE),"yr","day")-CONVERT(DATEDIF(M539,tglAcuan,"y"),"yr","day"))),(NOW()+(CONVERT(VLOOKUP(Table1[[#This Row],[JABATAN]],tbl_refJabatan,7,FALSE),"yr","day")-CONVERT(DATEDIF(M539,NOW(),"y"),"yr","day")))),"tgl SK salah"),"")</f>
        <v>66533.598911689813</v>
      </c>
      <c r="Y539" s="167" t="str">
        <f ca="1">IF(Table1[[#This Row],[TGL. PENSIUN (jabatan)]]&lt;&gt;0,TEXT(Table1[[#This Row],[TGL. PENSIUN (jabatan)]],"yyyy"),"")</f>
        <v>2082</v>
      </c>
      <c r="Z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Row],[JABATAN]],tbl_refJabatan,8,FALSE),"yr","day")-CONVERT(DATEDIF(H539,tglAcuan,"y"),"yr","day"))),(NOW()+(CONVERT(VLOOKUP(Table1[[#This Row],[JABATAN]],tbl_refJabatan,8,FALSE),"yr","day")-CONVERT(DATEDIF(H539,NOW(),"y"),"yr","day")))),"Usia Salah"),"")</f>
        <v>53384.598911689813</v>
      </c>
      <c r="AA539" s="167" t="str">
        <f ca="1">IF(Table1[[#This Row],[TGL.PENSIUN (usia )]]&lt;&gt;0,TEXT(Table1[[#This Row],[TGL.PENSIUN (usia )]],"yyyy"),"")</f>
        <v>2046</v>
      </c>
      <c r="AB5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Row],[JABATAN]],tbl_refJabatan,9,FALSE),"yr","day")-CONVERT(DATEDIF(M539,tglAcuan,"y"),"yr","day"))),(NOW()+(CONVERT(VLOOKUP(Table1[[#This Row],[JABATAN]],tbl_refJabatan,9,FALSE),"yr","day")-CONVERT(DATEDIF(M539,NOW(),"y"),"yr","day")))),"tgl SK salah"),"")</f>
        <v>50097.348911689813</v>
      </c>
      <c r="AC539" s="167" t="str">
        <f ca="1">IF(Table1[[#This Row],[TGL. PENSIUN (jabatan )]]&lt;&gt;0,TEXT(Table1[[#This Row],[TGL. PENSIUN (jabatan )]],"yyyy"),"")</f>
        <v>2037</v>
      </c>
      <c r="AD5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0" spans="1:30" s="62" customFormat="1" ht="21.75" customHeight="1" x14ac:dyDescent="0.25">
      <c r="A540" s="43">
        <f t="shared" si="19"/>
        <v>535</v>
      </c>
      <c r="B540" s="44" t="s">
        <v>881</v>
      </c>
      <c r="C540" s="44" t="s">
        <v>1030</v>
      </c>
      <c r="D540" s="45" t="s">
        <v>39</v>
      </c>
      <c r="E540" s="59" t="s">
        <v>1031</v>
      </c>
      <c r="F540" s="43" t="s">
        <v>41</v>
      </c>
      <c r="G540" s="46" t="s">
        <v>42</v>
      </c>
      <c r="H540" s="77">
        <v>25051</v>
      </c>
      <c r="I540" s="45"/>
      <c r="J540" s="48"/>
      <c r="K540" s="63" t="s">
        <v>56</v>
      </c>
      <c r="L540" s="63" t="s">
        <v>1032</v>
      </c>
      <c r="M540" s="77">
        <v>43812</v>
      </c>
      <c r="N540" s="52" t="str">
        <f t="shared" ca="1" si="18"/>
        <v>55 Tahun 6 Bulan 26 hari</v>
      </c>
      <c r="O5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Row],[JABATAN]],tbl_refJabatan,2,FALSE),"yr","day")-CONVERT(DATEDIF(H540,tglAcuan,"y"),"yr","day"))),(NOW()+(CONVERT(VLOOKUP(Table1[[#This Row],[JABATAN]],tbl_refJabatan,2,FALSE),"yr","day")-CONVERT(DATEDIF(H540,NOW(),"y"),"yr","day")))),"Usia Salah"),"")</f>
        <v>25260.348911689813</v>
      </c>
      <c r="Q540" s="167" t="str">
        <f ca="1">IF(Table1[[#This Row],[TGL. PENSIUN (usia)]]&lt;&gt;0,TEXT(Table1[[#This Row],[TGL. PENSIUN (usia)]],"yyyy"),"")</f>
        <v>1969</v>
      </c>
      <c r="R540" s="166">
        <f ca="1">IF(AND(Table1[[#This Row],[TGL. PENSIUN (usia)]]&lt;&gt;"",Table1[[#This Row],[TGL. PENSIUN (usia)]]&lt;&gt;"USIA SALAH"),IF(tglAcuan&lt;&gt;0,(INT(CONVERT(VLOOKUP(Table1[[#This Row],[JABATAN]],tbl_refJabatan,2,FALSE),"yr","day")-CONVERT(DATEDIF(H540,tglAcuan,"y"),"yr","day"))),(INT(CONVERT(VLOOKUP(Table1[[#This Row],[JABATAN]],tbl_refJabatan,2,FALSE),"yr","day")-CONVERT(DATEDIF(H540,NOW(),"y"),"yr","day")))),"")</f>
        <v>-20089</v>
      </c>
      <c r="S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Row],[JABATAN]],tbl_refJabatan,4,FALSE),"yr","day")-CONVERT(DATEDIF(H540,tglAcuan,"y"),"yr","day"))),(NOW()+(CONVERT(VLOOKUP(Table1[[#This Row],[JABATAN]],tbl_refJabatan,4,FALSE),"yr","day")-CONVERT(DATEDIF(H540,NOW(),"y"),"yr","day")))),"Usia Salah"),"")</f>
        <v>25260.348911689813</v>
      </c>
      <c r="T540" s="167" t="str">
        <f ca="1">IF(Table1[[#This Row],[TGL. PENSIUN ( usia )]]&lt;&gt;0,TEXT(Table1[[#This Row],[TGL. PENSIUN ( usia )]],"yyyy"),"")</f>
        <v>1969</v>
      </c>
      <c r="U540" s="166">
        <f ca="1">IF(AND(Table1[[#This Row],[TGL. PENSIUN (usia)]]&lt;&gt;"",Table1[[#This Row],[TGL. PENSIUN (usia)]]&lt;&gt;"USIA SALAH"),IF(tglAcuan&lt;&gt;0,(INT(CONVERT(VLOOKUP(Table1[[#This Row],[JABATAN]],tbl_refJabatan,4,FALSE),"yr","day")-CONVERT(DATEDIF(H540,tglAcuan,"y"),"yr","day"))),(INT(CONVERT(VLOOKUP(Table1[[#This Row],[JABATAN]],tbl_refJabatan,4,FALSE),"yr","day")-CONVERT(DATEDIF(H540,NOW(),"y"),"yr","day")))),"")</f>
        <v>-20089</v>
      </c>
      <c r="V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Row],[JABATAN]],tbl_refJabatan,6,FALSE),"yr","day")-CONVERT(DATEDIF(H540,tglAcuan,"y"),"yr","day"))),(NOW()+(CONVERT(VLOOKUP(Table1[[#This Row],[JABATAN]],tbl_refJabatan,6,FALSE),"yr","day")-CONVERT(DATEDIF(H540,NOW(),"y"),"yr","day")))),"Usia Salah"),"")</f>
        <v>25260.348911689813</v>
      </c>
      <c r="W540" s="167" t="str">
        <f ca="1">IF(Table1[[#This Row],[TGL.PENSIUN (usia)]]&lt;&gt;0,TEXT(Table1[[#This Row],[TGL.PENSIUN (usia)]],"yyyy"),"")</f>
        <v>1969</v>
      </c>
      <c r="X5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Row],[JABATAN]],tbl_refJabatan,7,FALSE),"yr","day")-CONVERT(DATEDIF(M540,tglAcuan,"y"),"yr","day"))),(NOW()+(CONVERT(VLOOKUP(Table1[[#This Row],[JABATAN]],tbl_refJabatan,7,FALSE),"yr","day")-CONVERT(DATEDIF(M540,NOW(),"y"),"yr","day")))),"tgl SK salah"),"")</f>
        <v>43888.098911689813</v>
      </c>
      <c r="Y540" s="167" t="str">
        <f ca="1">IF(Table1[[#This Row],[TGL. PENSIUN (jabatan)]]&lt;&gt;0,TEXT(Table1[[#This Row],[TGL. PENSIUN (jabatan)]],"yyyy"),"")</f>
        <v>2020</v>
      </c>
      <c r="Z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Row],[JABATAN]],tbl_refJabatan,8,FALSE),"yr","day")-CONVERT(DATEDIF(H540,tglAcuan,"y"),"yr","day"))),(NOW()+(CONVERT(VLOOKUP(Table1[[#This Row],[JABATAN]],tbl_refJabatan,8,FALSE),"yr","day")-CONVERT(DATEDIF(H540,NOW(),"y"),"yr","day")))),"Usia Salah"),"")</f>
        <v>25260.348911689813</v>
      </c>
      <c r="AA540" s="167" t="str">
        <f ca="1">IF(Table1[[#This Row],[TGL.PENSIUN (usia )]]&lt;&gt;0,TEXT(Table1[[#This Row],[TGL.PENSIUN (usia )]],"yyyy"),"")</f>
        <v>1969</v>
      </c>
      <c r="AB5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Row],[JABATAN]],tbl_refJabatan,9,FALSE),"yr","day")-CONVERT(DATEDIF(M540,tglAcuan,"y"),"yr","day"))),(NOW()+(CONVERT(VLOOKUP(Table1[[#This Row],[JABATAN]],tbl_refJabatan,9,FALSE),"yr","day")-CONVERT(DATEDIF(M540,NOW(),"y"),"yr","day")))),"tgl SK salah"),"")</f>
        <v>43888.098911689813</v>
      </c>
      <c r="AC540" s="167" t="str">
        <f ca="1">IF(Table1[[#This Row],[TGL. PENSIUN (jabatan )]]&lt;&gt;0,TEXT(Table1[[#This Row],[TGL. PENSIUN (jabatan )]],"yyyy"),"")</f>
        <v>2020</v>
      </c>
      <c r="AD5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1" spans="1:30" s="53" customFormat="1" ht="21.75" customHeight="1" x14ac:dyDescent="0.25">
      <c r="A541" s="43">
        <f t="shared" si="19"/>
        <v>536</v>
      </c>
      <c r="B541" s="44" t="s">
        <v>881</v>
      </c>
      <c r="C541" s="44" t="s">
        <v>1030</v>
      </c>
      <c r="D541" s="72" t="s">
        <v>45</v>
      </c>
      <c r="E541" s="59" t="s">
        <v>1033</v>
      </c>
      <c r="F541" s="43" t="s">
        <v>50</v>
      </c>
      <c r="G541" s="46" t="s">
        <v>42</v>
      </c>
      <c r="H541" s="77">
        <v>32572</v>
      </c>
      <c r="I541" s="45"/>
      <c r="J541" s="48"/>
      <c r="K541" s="63" t="s">
        <v>43</v>
      </c>
      <c r="L541" s="63" t="s">
        <v>1034</v>
      </c>
      <c r="M541" s="77">
        <v>43564</v>
      </c>
      <c r="N541" s="52" t="str">
        <f t="shared" ca="1" si="18"/>
        <v>34 Tahun 11 Bulan 22 hari</v>
      </c>
      <c r="O5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Row],[JABATAN]],tbl_refJabatan,2,FALSE),"yr","day")-CONVERT(DATEDIF(H541,tglAcuan,"y"),"yr","day"))),(NOW()+(CONVERT(VLOOKUP(Table1[[#This Row],[JABATAN]],tbl_refJabatan,2,FALSE),"yr","day")-CONVERT(DATEDIF(H541,NOW(),"y"),"yr","day")))),"Usia Salah"),"")</f>
        <v>32930.598911689813</v>
      </c>
      <c r="Q541" s="167" t="str">
        <f ca="1">IF(Table1[[#This Row],[TGL. PENSIUN (usia)]]&lt;&gt;0,TEXT(Table1[[#This Row],[TGL. PENSIUN (usia)]],"yyyy"),"")</f>
        <v>1990</v>
      </c>
      <c r="R541" s="166">
        <f ca="1">IF(AND(Table1[[#This Row],[TGL. PENSIUN (usia)]]&lt;&gt;"",Table1[[#This Row],[TGL. PENSIUN (usia)]]&lt;&gt;"USIA SALAH"),IF(tglAcuan&lt;&gt;0,(INT(CONVERT(VLOOKUP(Table1[[#This Row],[JABATAN]],tbl_refJabatan,2,FALSE),"yr","day")-CONVERT(DATEDIF(H541,tglAcuan,"y"),"yr","day"))),(INT(CONVERT(VLOOKUP(Table1[[#This Row],[JABATAN]],tbl_refJabatan,2,FALSE),"yr","day")-CONVERT(DATEDIF(H541,NOW(),"y"),"yr","day")))),"")</f>
        <v>-12419</v>
      </c>
      <c r="S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Row],[JABATAN]],tbl_refJabatan,4,FALSE),"yr","day")-CONVERT(DATEDIF(H541,tglAcuan,"y"),"yr","day"))),(NOW()+(CONVERT(VLOOKUP(Table1[[#This Row],[JABATAN]],tbl_refJabatan,4,FALSE),"yr","day")-CONVERT(DATEDIF(H541,NOW(),"y"),"yr","day")))),"Usia Salah"),"")</f>
        <v>32930.598911689813</v>
      </c>
      <c r="T541" s="167" t="str">
        <f ca="1">IF(Table1[[#This Row],[TGL. PENSIUN ( usia )]]&lt;&gt;0,TEXT(Table1[[#This Row],[TGL. PENSIUN ( usia )]],"yyyy"),"")</f>
        <v>1990</v>
      </c>
      <c r="U541" s="166">
        <f ca="1">IF(AND(Table1[[#This Row],[TGL. PENSIUN (usia)]]&lt;&gt;"",Table1[[#This Row],[TGL. PENSIUN (usia)]]&lt;&gt;"USIA SALAH"),IF(tglAcuan&lt;&gt;0,(INT(CONVERT(VLOOKUP(Table1[[#This Row],[JABATAN]],tbl_refJabatan,4,FALSE),"yr","day")-CONVERT(DATEDIF(H541,tglAcuan,"y"),"yr","day"))),(INT(CONVERT(VLOOKUP(Table1[[#This Row],[JABATAN]],tbl_refJabatan,4,FALSE),"yr","day")-CONVERT(DATEDIF(H541,NOW(),"y"),"yr","day")))),"")</f>
        <v>-12419</v>
      </c>
      <c r="V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Row],[JABATAN]],tbl_refJabatan,6,FALSE),"yr","day")-CONVERT(DATEDIF(H541,tglAcuan,"y"),"yr","day"))),(NOW()+(CONVERT(VLOOKUP(Table1[[#This Row],[JABATAN]],tbl_refJabatan,6,FALSE),"yr","day")-CONVERT(DATEDIF(H541,NOW(),"y"),"yr","day")))),"Usia Salah"),"")</f>
        <v>32930.598911689813</v>
      </c>
      <c r="W541" s="167" t="str">
        <f ca="1">IF(Table1[[#This Row],[TGL.PENSIUN (usia)]]&lt;&gt;0,TEXT(Table1[[#This Row],[TGL.PENSIUN (usia)]],"yyyy"),"")</f>
        <v>1990</v>
      </c>
      <c r="X5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Row],[JABATAN]],tbl_refJabatan,7,FALSE),"yr","day")-CONVERT(DATEDIF(M541,tglAcuan,"y"),"yr","day"))),(NOW()+(CONVERT(VLOOKUP(Table1[[#This Row],[JABATAN]],tbl_refJabatan,7,FALSE),"yr","day")-CONVERT(DATEDIF(M541,NOW(),"y"),"yr","day")))),"tgl SK salah"),"")</f>
        <v>43888.098911689813</v>
      </c>
      <c r="Y541" s="167" t="str">
        <f ca="1">IF(Table1[[#This Row],[TGL. PENSIUN (jabatan)]]&lt;&gt;0,TEXT(Table1[[#This Row],[TGL. PENSIUN (jabatan)]],"yyyy"),"")</f>
        <v>2020</v>
      </c>
      <c r="Z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Row],[JABATAN]],tbl_refJabatan,8,FALSE),"yr","day")-CONVERT(DATEDIF(H541,tglAcuan,"y"),"yr","day"))),(NOW()+(CONVERT(VLOOKUP(Table1[[#This Row],[JABATAN]],tbl_refJabatan,8,FALSE),"yr","day")-CONVERT(DATEDIF(H541,NOW(),"y"),"yr","day")))),"Usia Salah"),"")</f>
        <v>32930.598911689813</v>
      </c>
      <c r="AA541" s="167" t="str">
        <f ca="1">IF(Table1[[#This Row],[TGL.PENSIUN (usia )]]&lt;&gt;0,TEXT(Table1[[#This Row],[TGL.PENSIUN (usia )]],"yyyy"),"")</f>
        <v>1990</v>
      </c>
      <c r="AB5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Row],[JABATAN]],tbl_refJabatan,9,FALSE),"yr","day")-CONVERT(DATEDIF(M541,tglAcuan,"y"),"yr","day"))),(NOW()+(CONVERT(VLOOKUP(Table1[[#This Row],[JABATAN]],tbl_refJabatan,9,FALSE),"yr","day")-CONVERT(DATEDIF(M541,NOW(),"y"),"yr","day")))),"tgl SK salah"),"")</f>
        <v>43888.098911689813</v>
      </c>
      <c r="AC541" s="167" t="str">
        <f ca="1">IF(Table1[[#This Row],[TGL. PENSIUN (jabatan )]]&lt;&gt;0,TEXT(Table1[[#This Row],[TGL. PENSIUN (jabatan )]],"yyyy"),"")</f>
        <v>2020</v>
      </c>
      <c r="AD5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2" spans="1:30" s="53" customFormat="1" ht="21.75" customHeight="1" x14ac:dyDescent="0.25">
      <c r="A542" s="43">
        <f t="shared" si="19"/>
        <v>537</v>
      </c>
      <c r="B542" s="55" t="s">
        <v>881</v>
      </c>
      <c r="C542" s="55" t="s">
        <v>1030</v>
      </c>
      <c r="D542" s="97" t="s">
        <v>48</v>
      </c>
      <c r="E542" s="98" t="s">
        <v>1035</v>
      </c>
      <c r="F542" s="57" t="s">
        <v>41</v>
      </c>
      <c r="G542" s="58" t="s">
        <v>42</v>
      </c>
      <c r="H542" s="112">
        <v>31451</v>
      </c>
      <c r="I542" s="45"/>
      <c r="J542" s="48"/>
      <c r="K542" s="110" t="s">
        <v>43</v>
      </c>
      <c r="L542" s="110" t="s">
        <v>1036</v>
      </c>
      <c r="M542" s="77">
        <v>45288</v>
      </c>
      <c r="N542" s="52" t="str">
        <f t="shared" ca="1" si="18"/>
        <v>38 Tahun 0 Bulan 19 hari</v>
      </c>
      <c r="O5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30 Hari </v>
      </c>
      <c r="P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Row],[JABATAN]],tbl_refJabatan,2,FALSE),"yr","day")-CONVERT(DATEDIF(H542,tglAcuan,"y"),"yr","day"))),(NOW()+(CONVERT(VLOOKUP(Table1[[#This Row],[JABATAN]],tbl_refJabatan,2,FALSE),"yr","day")-CONVERT(DATEDIF(H542,NOW(),"y"),"yr","day")))),"Usia Salah"),"")</f>
        <v>53384.598911689813</v>
      </c>
      <c r="Q542" s="167" t="str">
        <f ca="1">IF(Table1[[#This Row],[TGL. PENSIUN (usia)]]&lt;&gt;0,TEXT(Table1[[#This Row],[TGL. PENSIUN (usia)]],"yyyy"),"")</f>
        <v>2046</v>
      </c>
      <c r="R542" s="166">
        <f ca="1">IF(AND(Table1[[#This Row],[TGL. PENSIUN (usia)]]&lt;&gt;"",Table1[[#This Row],[TGL. PENSIUN (usia)]]&lt;&gt;"USIA SALAH"),IF(tglAcuan&lt;&gt;0,(INT(CONVERT(VLOOKUP(Table1[[#This Row],[JABATAN]],tbl_refJabatan,2,FALSE),"yr","day")-CONVERT(DATEDIF(H542,tglAcuan,"y"),"yr","day"))),(INT(CONVERT(VLOOKUP(Table1[[#This Row],[JABATAN]],tbl_refJabatan,2,FALSE),"yr","day")-CONVERT(DATEDIF(H542,NOW(),"y"),"yr","day")))),"")</f>
        <v>8035</v>
      </c>
      <c r="S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Row],[JABATAN]],tbl_refJabatan,4,FALSE),"yr","day")-CONVERT(DATEDIF(H542,tglAcuan,"y"),"yr","day"))),(NOW()+(CONVERT(VLOOKUP(Table1[[#This Row],[JABATAN]],tbl_refJabatan,4,FALSE),"yr","day")-CONVERT(DATEDIF(H542,NOW(),"y"),"yr","day")))),"Usia Salah"),"")</f>
        <v>53384.598911689813</v>
      </c>
      <c r="T542" s="167" t="str">
        <f ca="1">IF(Table1[[#This Row],[TGL. PENSIUN ( usia )]]&lt;&gt;0,TEXT(Table1[[#This Row],[TGL. PENSIUN ( usia )]],"yyyy"),"")</f>
        <v>2046</v>
      </c>
      <c r="U542" s="166">
        <f ca="1">IF(AND(Table1[[#This Row],[TGL. PENSIUN (usia)]]&lt;&gt;"",Table1[[#This Row],[TGL. PENSIUN (usia)]]&lt;&gt;"USIA SALAH"),IF(tglAcuan&lt;&gt;0,(INT(CONVERT(VLOOKUP(Table1[[#This Row],[JABATAN]],tbl_refJabatan,4,FALSE),"yr","day")-CONVERT(DATEDIF(H542,tglAcuan,"y"),"yr","day"))),(INT(CONVERT(VLOOKUP(Table1[[#This Row],[JABATAN]],tbl_refJabatan,4,FALSE),"yr","day")-CONVERT(DATEDIF(H542,NOW(),"y"),"yr","day")))),"")</f>
        <v>8035</v>
      </c>
      <c r="V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Row],[JABATAN]],tbl_refJabatan,6,FALSE),"yr","day")-CONVERT(DATEDIF(H542,tglAcuan,"y"),"yr","day"))),(NOW()+(CONVERT(VLOOKUP(Table1[[#This Row],[JABATAN]],tbl_refJabatan,6,FALSE),"yr","day")-CONVERT(DATEDIF(H542,NOW(),"y"),"yr","day")))),"Usia Salah"),"")</f>
        <v>51923.598911689813</v>
      </c>
      <c r="W542" s="167" t="str">
        <f ca="1">IF(Table1[[#This Row],[TGL.PENSIUN (usia)]]&lt;&gt;0,TEXT(Table1[[#This Row],[TGL.PENSIUN (usia)]],"yyyy"),"")</f>
        <v>2042</v>
      </c>
      <c r="X5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Row],[JABATAN]],tbl_refJabatan,7,FALSE),"yr","day")-CONVERT(DATEDIF(M542,tglAcuan,"y"),"yr","day"))),(NOW()+(CONVERT(VLOOKUP(Table1[[#This Row],[JABATAN]],tbl_refJabatan,7,FALSE),"yr","day")-CONVERT(DATEDIF(M542,NOW(),"y"),"yr","day")))),"tgl SK salah"),"")</f>
        <v>52654.098911689813</v>
      </c>
      <c r="Y542" s="167" t="str">
        <f ca="1">IF(Table1[[#This Row],[TGL. PENSIUN (jabatan)]]&lt;&gt;0,TEXT(Table1[[#This Row],[TGL. PENSIUN (jabatan)]],"yyyy"),"")</f>
        <v>2044</v>
      </c>
      <c r="Z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Row],[JABATAN]],tbl_refJabatan,8,FALSE),"yr","day")-CONVERT(DATEDIF(H542,tglAcuan,"y"),"yr","day"))),(NOW()+(CONVERT(VLOOKUP(Table1[[#This Row],[JABATAN]],tbl_refJabatan,8,FALSE),"yr","day")-CONVERT(DATEDIF(H542,NOW(),"y"),"yr","day")))),"Usia Salah"),"")</f>
        <v>51923.598911689813</v>
      </c>
      <c r="AA542" s="167" t="str">
        <f ca="1">IF(Table1[[#This Row],[TGL.PENSIUN (usia )]]&lt;&gt;0,TEXT(Table1[[#This Row],[TGL.PENSIUN (usia )]],"yyyy"),"")</f>
        <v>2042</v>
      </c>
      <c r="AB5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Row],[JABATAN]],tbl_refJabatan,9,FALSE),"yr","day")-CONVERT(DATEDIF(M542,tglAcuan,"y"),"yr","day"))),(NOW()+(CONVERT(VLOOKUP(Table1[[#This Row],[JABATAN]],tbl_refJabatan,9,FALSE),"yr","day")-CONVERT(DATEDIF(M542,NOW(),"y"),"yr","day")))),"tgl SK salah"),"")</f>
        <v>52654.098911689813</v>
      </c>
      <c r="AC542" s="167" t="str">
        <f ca="1">IF(Table1[[#This Row],[TGL. PENSIUN (jabatan )]]&lt;&gt;0,TEXT(Table1[[#This Row],[TGL. PENSIUN (jabatan )]],"yyyy"),"")</f>
        <v>2044</v>
      </c>
      <c r="AD5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3" spans="1:30" s="53" customFormat="1" ht="21.75" customHeight="1" x14ac:dyDescent="0.25">
      <c r="A543" s="43">
        <f t="shared" si="19"/>
        <v>538</v>
      </c>
      <c r="B543" s="44" t="s">
        <v>881</v>
      </c>
      <c r="C543" s="44" t="s">
        <v>1030</v>
      </c>
      <c r="D543" s="72" t="s">
        <v>52</v>
      </c>
      <c r="E543" s="59" t="s">
        <v>896</v>
      </c>
      <c r="F543" s="43" t="s">
        <v>41</v>
      </c>
      <c r="G543" s="46" t="s">
        <v>42</v>
      </c>
      <c r="H543" s="77">
        <v>24943</v>
      </c>
      <c r="I543" s="45"/>
      <c r="J543" s="48"/>
      <c r="K543" s="63" t="s">
        <v>43</v>
      </c>
      <c r="L543" s="63" t="s">
        <v>1037</v>
      </c>
      <c r="M543" s="77">
        <f>M542</f>
        <v>45288</v>
      </c>
      <c r="N543" s="52" t="str">
        <f t="shared" ca="1" si="18"/>
        <v>55 Tahun 10 Bulan 12 hari</v>
      </c>
      <c r="O5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30 Hari </v>
      </c>
      <c r="P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Row],[JABATAN]],tbl_refJabatan,2,FALSE),"yr","day")-CONVERT(DATEDIF(H543,tglAcuan,"y"),"yr","day"))),(NOW()+(CONVERT(VLOOKUP(Table1[[#This Row],[JABATAN]],tbl_refJabatan,2,FALSE),"yr","day")-CONVERT(DATEDIF(H543,NOW(),"y"),"yr","day")))),"Usia Salah"),"")</f>
        <v>47175.348911689813</v>
      </c>
      <c r="Q543" s="167" t="str">
        <f ca="1">IF(Table1[[#This Row],[TGL. PENSIUN (usia)]]&lt;&gt;0,TEXT(Table1[[#This Row],[TGL. PENSIUN (usia)]],"yyyy"),"")</f>
        <v>2029</v>
      </c>
      <c r="R543" s="166">
        <f ca="1">IF(AND(Table1[[#This Row],[TGL. PENSIUN (usia)]]&lt;&gt;"",Table1[[#This Row],[TGL. PENSIUN (usia)]]&lt;&gt;"USIA SALAH"),IF(tglAcuan&lt;&gt;0,(INT(CONVERT(VLOOKUP(Table1[[#This Row],[JABATAN]],tbl_refJabatan,2,FALSE),"yr","day")-CONVERT(DATEDIF(H543,tglAcuan,"y"),"yr","day"))),(INT(CONVERT(VLOOKUP(Table1[[#This Row],[JABATAN]],tbl_refJabatan,2,FALSE),"yr","day")-CONVERT(DATEDIF(H543,NOW(),"y"),"yr","day")))),"")</f>
        <v>1826</v>
      </c>
      <c r="S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Row],[JABATAN]],tbl_refJabatan,4,FALSE),"yr","day")-CONVERT(DATEDIF(H543,tglAcuan,"y"),"yr","day"))),(NOW()+(CONVERT(VLOOKUP(Table1[[#This Row],[JABATAN]],tbl_refJabatan,4,FALSE),"yr","day")-CONVERT(DATEDIF(H543,NOW(),"y"),"yr","day")))),"Usia Salah"),"")</f>
        <v>47175.348911689813</v>
      </c>
      <c r="T543" s="167" t="str">
        <f ca="1">IF(Table1[[#This Row],[TGL. PENSIUN ( usia )]]&lt;&gt;0,TEXT(Table1[[#This Row],[TGL. PENSIUN ( usia )]],"yyyy"),"")</f>
        <v>2029</v>
      </c>
      <c r="U543" s="166">
        <f ca="1">IF(AND(Table1[[#This Row],[TGL. PENSIUN (usia)]]&lt;&gt;"",Table1[[#This Row],[TGL. PENSIUN (usia)]]&lt;&gt;"USIA SALAH"),IF(tglAcuan&lt;&gt;0,(INT(CONVERT(VLOOKUP(Table1[[#This Row],[JABATAN]],tbl_refJabatan,4,FALSE),"yr","day")-CONVERT(DATEDIF(H543,tglAcuan,"y"),"yr","day"))),(INT(CONVERT(VLOOKUP(Table1[[#This Row],[JABATAN]],tbl_refJabatan,4,FALSE),"yr","day")-CONVERT(DATEDIF(H543,NOW(),"y"),"yr","day")))),"")</f>
        <v>1826</v>
      </c>
      <c r="V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Row],[JABATAN]],tbl_refJabatan,6,FALSE),"yr","day")-CONVERT(DATEDIF(H543,tglAcuan,"y"),"yr","day"))),(NOW()+(CONVERT(VLOOKUP(Table1[[#This Row],[JABATAN]],tbl_refJabatan,6,FALSE),"yr","day")-CONVERT(DATEDIF(H543,NOW(),"y"),"yr","day")))),"Usia Salah"),"")</f>
        <v>45714.348911689813</v>
      </c>
      <c r="W543" s="167" t="str">
        <f ca="1">IF(Table1[[#This Row],[TGL.PENSIUN (usia)]]&lt;&gt;0,TEXT(Table1[[#This Row],[TGL.PENSIUN (usia)]],"yyyy"),"")</f>
        <v>2025</v>
      </c>
      <c r="X5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Row],[JABATAN]],tbl_refJabatan,7,FALSE),"yr","day")-CONVERT(DATEDIF(M543,tglAcuan,"y"),"yr","day"))),(NOW()+(CONVERT(VLOOKUP(Table1[[#This Row],[JABATAN]],tbl_refJabatan,7,FALSE),"yr","day")-CONVERT(DATEDIF(M543,NOW(),"y"),"yr","day")))),"tgl SK salah"),"")</f>
        <v>52654.098911689813</v>
      </c>
      <c r="Y543" s="167" t="str">
        <f ca="1">IF(Table1[[#This Row],[TGL. PENSIUN (jabatan)]]&lt;&gt;0,TEXT(Table1[[#This Row],[TGL. PENSIUN (jabatan)]],"yyyy"),"")</f>
        <v>2044</v>
      </c>
      <c r="Z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Row],[JABATAN]],tbl_refJabatan,8,FALSE),"yr","day")-CONVERT(DATEDIF(H543,tglAcuan,"y"),"yr","day"))),(NOW()+(CONVERT(VLOOKUP(Table1[[#This Row],[JABATAN]],tbl_refJabatan,8,FALSE),"yr","day")-CONVERT(DATEDIF(H543,NOW(),"y"),"yr","day")))),"Usia Salah"),"")</f>
        <v>45714.348911689813</v>
      </c>
      <c r="AA543" s="167" t="str">
        <f ca="1">IF(Table1[[#This Row],[TGL.PENSIUN (usia )]]&lt;&gt;0,TEXT(Table1[[#This Row],[TGL.PENSIUN (usia )]],"yyyy"),"")</f>
        <v>2025</v>
      </c>
      <c r="AB5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Row],[JABATAN]],tbl_refJabatan,9,FALSE),"yr","day")-CONVERT(DATEDIF(M543,tglAcuan,"y"),"yr","day"))),(NOW()+(CONVERT(VLOOKUP(Table1[[#This Row],[JABATAN]],tbl_refJabatan,9,FALSE),"yr","day")-CONVERT(DATEDIF(M543,NOW(),"y"),"yr","day")))),"tgl SK salah"),"")</f>
        <v>52654.098911689813</v>
      </c>
      <c r="AC543" s="167" t="str">
        <f ca="1">IF(Table1[[#This Row],[TGL. PENSIUN (jabatan )]]&lt;&gt;0,TEXT(Table1[[#This Row],[TGL. PENSIUN (jabatan )]],"yyyy"),"")</f>
        <v>2044</v>
      </c>
      <c r="AD5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4" spans="1:30" s="53" customFormat="1" ht="21.75" customHeight="1" x14ac:dyDescent="0.25">
      <c r="A544" s="43">
        <f t="shared" si="19"/>
        <v>539</v>
      </c>
      <c r="B544" s="44" t="s">
        <v>881</v>
      </c>
      <c r="C544" s="44" t="s">
        <v>1030</v>
      </c>
      <c r="D544" s="72" t="s">
        <v>54</v>
      </c>
      <c r="E544" s="59" t="s">
        <v>394</v>
      </c>
      <c r="F544" s="43" t="s">
        <v>41</v>
      </c>
      <c r="G544" s="46" t="s">
        <v>42</v>
      </c>
      <c r="H544" s="77">
        <v>29476</v>
      </c>
      <c r="I544" s="45"/>
      <c r="J544" s="48"/>
      <c r="K544" s="63" t="s">
        <v>43</v>
      </c>
      <c r="L544" s="63" t="s">
        <v>1038</v>
      </c>
      <c r="M544" s="77">
        <f>M543</f>
        <v>45288</v>
      </c>
      <c r="N544" s="52" t="str">
        <f t="shared" ca="1" si="18"/>
        <v>43 Tahun 5 Bulan 15 hari</v>
      </c>
      <c r="O5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30 Hari </v>
      </c>
      <c r="P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Row],[JABATAN]],tbl_refJabatan,2,FALSE),"yr","day")-CONVERT(DATEDIF(H544,tglAcuan,"y"),"yr","day"))),(NOW()+(CONVERT(VLOOKUP(Table1[[#This Row],[JABATAN]],tbl_refJabatan,2,FALSE),"yr","day")-CONVERT(DATEDIF(H544,NOW(),"y"),"yr","day")))),"Usia Salah"),"")</f>
        <v>51558.348911689813</v>
      </c>
      <c r="Q544" s="167" t="str">
        <f ca="1">IF(Table1[[#This Row],[TGL. PENSIUN (usia)]]&lt;&gt;0,TEXT(Table1[[#This Row],[TGL. PENSIUN (usia)]],"yyyy"),"")</f>
        <v>2041</v>
      </c>
      <c r="R544" s="166">
        <f ca="1">IF(AND(Table1[[#This Row],[TGL. PENSIUN (usia)]]&lt;&gt;"",Table1[[#This Row],[TGL. PENSIUN (usia)]]&lt;&gt;"USIA SALAH"),IF(tglAcuan&lt;&gt;0,(INT(CONVERT(VLOOKUP(Table1[[#This Row],[JABATAN]],tbl_refJabatan,2,FALSE),"yr","day")-CONVERT(DATEDIF(H544,tglAcuan,"y"),"yr","day"))),(INT(CONVERT(VLOOKUP(Table1[[#This Row],[JABATAN]],tbl_refJabatan,2,FALSE),"yr","day")-CONVERT(DATEDIF(H544,NOW(),"y"),"yr","day")))),"")</f>
        <v>6209</v>
      </c>
      <c r="S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Row],[JABATAN]],tbl_refJabatan,4,FALSE),"yr","day")-CONVERT(DATEDIF(H544,tglAcuan,"y"),"yr","day"))),(NOW()+(CONVERT(VLOOKUP(Table1[[#This Row],[JABATAN]],tbl_refJabatan,4,FALSE),"yr","day")-CONVERT(DATEDIF(H544,NOW(),"y"),"yr","day")))),"Usia Salah"),"")</f>
        <v>51558.348911689813</v>
      </c>
      <c r="T544" s="167" t="str">
        <f ca="1">IF(Table1[[#This Row],[TGL. PENSIUN ( usia )]]&lt;&gt;0,TEXT(Table1[[#This Row],[TGL. PENSIUN ( usia )]],"yyyy"),"")</f>
        <v>2041</v>
      </c>
      <c r="U544" s="166">
        <f ca="1">IF(AND(Table1[[#This Row],[TGL. PENSIUN (usia)]]&lt;&gt;"",Table1[[#This Row],[TGL. PENSIUN (usia)]]&lt;&gt;"USIA SALAH"),IF(tglAcuan&lt;&gt;0,(INT(CONVERT(VLOOKUP(Table1[[#This Row],[JABATAN]],tbl_refJabatan,4,FALSE),"yr","day")-CONVERT(DATEDIF(H544,tglAcuan,"y"),"yr","day"))),(INT(CONVERT(VLOOKUP(Table1[[#This Row],[JABATAN]],tbl_refJabatan,4,FALSE),"yr","day")-CONVERT(DATEDIF(H544,NOW(),"y"),"yr","day")))),"")</f>
        <v>6209</v>
      </c>
      <c r="V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Row],[JABATAN]],tbl_refJabatan,6,FALSE),"yr","day")-CONVERT(DATEDIF(H544,tglAcuan,"y"),"yr","day"))),(NOW()+(CONVERT(VLOOKUP(Table1[[#This Row],[JABATAN]],tbl_refJabatan,6,FALSE),"yr","day")-CONVERT(DATEDIF(H544,NOW(),"y"),"yr","day")))),"Usia Salah"),"")</f>
        <v>50097.348911689813</v>
      </c>
      <c r="W544" s="167" t="str">
        <f ca="1">IF(Table1[[#This Row],[TGL.PENSIUN (usia)]]&lt;&gt;0,TEXT(Table1[[#This Row],[TGL.PENSIUN (usia)]],"yyyy"),"")</f>
        <v>2037</v>
      </c>
      <c r="X5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Row],[JABATAN]],tbl_refJabatan,7,FALSE),"yr","day")-CONVERT(DATEDIF(M544,tglAcuan,"y"),"yr","day"))),(NOW()+(CONVERT(VLOOKUP(Table1[[#This Row],[JABATAN]],tbl_refJabatan,7,FALSE),"yr","day")-CONVERT(DATEDIF(M544,NOW(),"y"),"yr","day")))),"tgl SK salah"),"")</f>
        <v>52654.098911689813</v>
      </c>
      <c r="Y544" s="167" t="str">
        <f ca="1">IF(Table1[[#This Row],[TGL. PENSIUN (jabatan)]]&lt;&gt;0,TEXT(Table1[[#This Row],[TGL. PENSIUN (jabatan)]],"yyyy"),"")</f>
        <v>2044</v>
      </c>
      <c r="Z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Row],[JABATAN]],tbl_refJabatan,8,FALSE),"yr","day")-CONVERT(DATEDIF(H544,tglAcuan,"y"),"yr","day"))),(NOW()+(CONVERT(VLOOKUP(Table1[[#This Row],[JABATAN]],tbl_refJabatan,8,FALSE),"yr","day")-CONVERT(DATEDIF(H544,NOW(),"y"),"yr","day")))),"Usia Salah"),"")</f>
        <v>50097.348911689813</v>
      </c>
      <c r="AA544" s="167" t="str">
        <f ca="1">IF(Table1[[#This Row],[TGL.PENSIUN (usia )]]&lt;&gt;0,TEXT(Table1[[#This Row],[TGL.PENSIUN (usia )]],"yyyy"),"")</f>
        <v>2037</v>
      </c>
      <c r="AB5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Row],[JABATAN]],tbl_refJabatan,9,FALSE),"yr","day")-CONVERT(DATEDIF(M544,tglAcuan,"y"),"yr","day"))),(NOW()+(CONVERT(VLOOKUP(Table1[[#This Row],[JABATAN]],tbl_refJabatan,9,FALSE),"yr","day")-CONVERT(DATEDIF(M544,NOW(),"y"),"yr","day")))),"tgl SK salah"),"")</f>
        <v>52654.098911689813</v>
      </c>
      <c r="AC544" s="167" t="str">
        <f ca="1">IF(Table1[[#This Row],[TGL. PENSIUN (jabatan )]]&lt;&gt;0,TEXT(Table1[[#This Row],[TGL. PENSIUN (jabatan )]],"yyyy"),"")</f>
        <v>2044</v>
      </c>
      <c r="AD5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5" spans="1:30" s="53" customFormat="1" ht="21.75" customHeight="1" x14ac:dyDescent="0.25">
      <c r="A545" s="43">
        <f t="shared" si="19"/>
        <v>540</v>
      </c>
      <c r="B545" s="44" t="s">
        <v>881</v>
      </c>
      <c r="C545" s="44" t="s">
        <v>1030</v>
      </c>
      <c r="D545" s="72" t="s">
        <v>57</v>
      </c>
      <c r="E545" s="59" t="s">
        <v>1039</v>
      </c>
      <c r="F545" s="43" t="s">
        <v>41</v>
      </c>
      <c r="G545" s="46" t="s">
        <v>42</v>
      </c>
      <c r="H545" s="77">
        <v>25999</v>
      </c>
      <c r="I545" s="45"/>
      <c r="J545" s="48"/>
      <c r="K545" s="63" t="s">
        <v>43</v>
      </c>
      <c r="L545" s="63" t="s">
        <v>1040</v>
      </c>
      <c r="M545" s="77">
        <v>43102</v>
      </c>
      <c r="N545" s="52" t="str">
        <f t="shared" ca="1" si="18"/>
        <v>52 Tahun 11 Bulan 20 hari</v>
      </c>
      <c r="O5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25 Hari </v>
      </c>
      <c r="P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Row],[JABATAN]],tbl_refJabatan,2,FALSE),"yr","day")-CONVERT(DATEDIF(H545,tglAcuan,"y"),"yr","day"))),(NOW()+(CONVERT(VLOOKUP(Table1[[#This Row],[JABATAN]],tbl_refJabatan,2,FALSE),"yr","day")-CONVERT(DATEDIF(H545,NOW(),"y"),"yr","day")))),"Usia Salah"),"")</f>
        <v>48271.098911689813</v>
      </c>
      <c r="Q545" s="167" t="str">
        <f ca="1">IF(Table1[[#This Row],[TGL. PENSIUN (usia)]]&lt;&gt;0,TEXT(Table1[[#This Row],[TGL. PENSIUN (usia)]],"yyyy"),"")</f>
        <v>2032</v>
      </c>
      <c r="R545" s="166">
        <f ca="1">IF(AND(Table1[[#This Row],[TGL. PENSIUN (usia)]]&lt;&gt;"",Table1[[#This Row],[TGL. PENSIUN (usia)]]&lt;&gt;"USIA SALAH"),IF(tglAcuan&lt;&gt;0,(INT(CONVERT(VLOOKUP(Table1[[#This Row],[JABATAN]],tbl_refJabatan,2,FALSE),"yr","day")-CONVERT(DATEDIF(H545,tglAcuan,"y"),"yr","day"))),(INT(CONVERT(VLOOKUP(Table1[[#This Row],[JABATAN]],tbl_refJabatan,2,FALSE),"yr","day")-CONVERT(DATEDIF(H545,NOW(),"y"),"yr","day")))),"")</f>
        <v>2922</v>
      </c>
      <c r="S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Row],[JABATAN]],tbl_refJabatan,4,FALSE),"yr","day")-CONVERT(DATEDIF(H545,tglAcuan,"y"),"yr","day"))),(NOW()+(CONVERT(VLOOKUP(Table1[[#This Row],[JABATAN]],tbl_refJabatan,4,FALSE),"yr","day")-CONVERT(DATEDIF(H545,NOW(),"y"),"yr","day")))),"Usia Salah"),"")</f>
        <v>48271.098911689813</v>
      </c>
      <c r="T545" s="167" t="str">
        <f ca="1">IF(Table1[[#This Row],[TGL. PENSIUN ( usia )]]&lt;&gt;0,TEXT(Table1[[#This Row],[TGL. PENSIUN ( usia )]],"yyyy"),"")</f>
        <v>2032</v>
      </c>
      <c r="U545" s="166">
        <f ca="1">IF(AND(Table1[[#This Row],[TGL. PENSIUN (usia)]]&lt;&gt;"",Table1[[#This Row],[TGL. PENSIUN (usia)]]&lt;&gt;"USIA SALAH"),IF(tglAcuan&lt;&gt;0,(INT(CONVERT(VLOOKUP(Table1[[#This Row],[JABATAN]],tbl_refJabatan,4,FALSE),"yr","day")-CONVERT(DATEDIF(H545,tglAcuan,"y"),"yr","day"))),(INT(CONVERT(VLOOKUP(Table1[[#This Row],[JABATAN]],tbl_refJabatan,4,FALSE),"yr","day")-CONVERT(DATEDIF(H545,NOW(),"y"),"yr","day")))),"")</f>
        <v>2922</v>
      </c>
      <c r="V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Row],[JABATAN]],tbl_refJabatan,6,FALSE),"yr","day")-CONVERT(DATEDIF(H545,tglAcuan,"y"),"yr","day"))),(NOW()+(CONVERT(VLOOKUP(Table1[[#This Row],[JABATAN]],tbl_refJabatan,6,FALSE),"yr","day")-CONVERT(DATEDIF(H545,NOW(),"y"),"yr","day")))),"Usia Salah"),"")</f>
        <v>46810.098911689813</v>
      </c>
      <c r="W545" s="167" t="str">
        <f ca="1">IF(Table1[[#This Row],[TGL.PENSIUN (usia)]]&lt;&gt;0,TEXT(Table1[[#This Row],[TGL.PENSIUN (usia)]],"yyyy"),"")</f>
        <v>2028</v>
      </c>
      <c r="X5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Row],[JABATAN]],tbl_refJabatan,7,FALSE),"yr","day")-CONVERT(DATEDIF(M545,tglAcuan,"y"),"yr","day"))),(NOW()+(CONVERT(VLOOKUP(Table1[[#This Row],[JABATAN]],tbl_refJabatan,7,FALSE),"yr","day")-CONVERT(DATEDIF(M545,NOW(),"y"),"yr","day")))),"tgl SK salah"),"")</f>
        <v>50462.598911689813</v>
      </c>
      <c r="Y545" s="167" t="str">
        <f ca="1">IF(Table1[[#This Row],[TGL. PENSIUN (jabatan)]]&lt;&gt;0,TEXT(Table1[[#This Row],[TGL. PENSIUN (jabatan)]],"yyyy"),"")</f>
        <v>2038</v>
      </c>
      <c r="Z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Row],[JABATAN]],tbl_refJabatan,8,FALSE),"yr","day")-CONVERT(DATEDIF(H545,tglAcuan,"y"),"yr","day"))),(NOW()+(CONVERT(VLOOKUP(Table1[[#This Row],[JABATAN]],tbl_refJabatan,8,FALSE),"yr","day")-CONVERT(DATEDIF(H545,NOW(),"y"),"yr","day")))),"Usia Salah"),"")</f>
        <v>46810.098911689813</v>
      </c>
      <c r="AA545" s="167" t="str">
        <f ca="1">IF(Table1[[#This Row],[TGL.PENSIUN (usia )]]&lt;&gt;0,TEXT(Table1[[#This Row],[TGL.PENSIUN (usia )]],"yyyy"),"")</f>
        <v>2028</v>
      </c>
      <c r="AB5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Row],[JABATAN]],tbl_refJabatan,9,FALSE),"yr","day")-CONVERT(DATEDIF(M545,tglAcuan,"y"),"yr","day"))),(NOW()+(CONVERT(VLOOKUP(Table1[[#This Row],[JABATAN]],tbl_refJabatan,9,FALSE),"yr","day")-CONVERT(DATEDIF(M545,NOW(),"y"),"yr","day")))),"tgl SK salah"),"")</f>
        <v>50462.598911689813</v>
      </c>
      <c r="AC545" s="167" t="str">
        <f ca="1">IF(Table1[[#This Row],[TGL. PENSIUN (jabatan )]]&lt;&gt;0,TEXT(Table1[[#This Row],[TGL. PENSIUN (jabatan )]],"yyyy"),"")</f>
        <v>2038</v>
      </c>
      <c r="AD5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6" spans="1:30" s="53" customFormat="1" ht="21.75" customHeight="1" x14ac:dyDescent="0.25">
      <c r="A546" s="43">
        <f t="shared" si="19"/>
        <v>541</v>
      </c>
      <c r="B546" s="44" t="s">
        <v>881</v>
      </c>
      <c r="C546" s="44" t="s">
        <v>1030</v>
      </c>
      <c r="D546" s="72" t="s">
        <v>59</v>
      </c>
      <c r="E546" s="59" t="s">
        <v>1041</v>
      </c>
      <c r="F546" s="43" t="s">
        <v>41</v>
      </c>
      <c r="G546" s="46" t="s">
        <v>42</v>
      </c>
      <c r="H546" s="77">
        <v>31839</v>
      </c>
      <c r="I546" s="45"/>
      <c r="J546" s="48"/>
      <c r="K546" s="63" t="s">
        <v>56</v>
      </c>
      <c r="L546" s="63" t="s">
        <v>1042</v>
      </c>
      <c r="M546" s="77">
        <v>43102</v>
      </c>
      <c r="N546" s="52" t="str">
        <f t="shared" ca="1" si="18"/>
        <v>36 Tahun 11 Bulan 24 hari</v>
      </c>
      <c r="O5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25 Hari </v>
      </c>
      <c r="P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Row],[JABATAN]],tbl_refJabatan,2,FALSE),"yr","day")-CONVERT(DATEDIF(H546,tglAcuan,"y"),"yr","day"))),(NOW()+(CONVERT(VLOOKUP(Table1[[#This Row],[JABATAN]],tbl_refJabatan,2,FALSE),"yr","day")-CONVERT(DATEDIF(H546,NOW(),"y"),"yr","day")))),"Usia Salah"),"")</f>
        <v>54115.098911689813</v>
      </c>
      <c r="Q546" s="167" t="str">
        <f ca="1">IF(Table1[[#This Row],[TGL. PENSIUN (usia)]]&lt;&gt;0,TEXT(Table1[[#This Row],[TGL. PENSIUN (usia)]],"yyyy"),"")</f>
        <v>2048</v>
      </c>
      <c r="R546" s="166">
        <f ca="1">IF(AND(Table1[[#This Row],[TGL. PENSIUN (usia)]]&lt;&gt;"",Table1[[#This Row],[TGL. PENSIUN (usia)]]&lt;&gt;"USIA SALAH"),IF(tglAcuan&lt;&gt;0,(INT(CONVERT(VLOOKUP(Table1[[#This Row],[JABATAN]],tbl_refJabatan,2,FALSE),"yr","day")-CONVERT(DATEDIF(H546,tglAcuan,"y"),"yr","day"))),(INT(CONVERT(VLOOKUP(Table1[[#This Row],[JABATAN]],tbl_refJabatan,2,FALSE),"yr","day")-CONVERT(DATEDIF(H546,NOW(),"y"),"yr","day")))),"")</f>
        <v>8766</v>
      </c>
      <c r="S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Row],[JABATAN]],tbl_refJabatan,4,FALSE),"yr","day")-CONVERT(DATEDIF(H546,tglAcuan,"y"),"yr","day"))),(NOW()+(CONVERT(VLOOKUP(Table1[[#This Row],[JABATAN]],tbl_refJabatan,4,FALSE),"yr","day")-CONVERT(DATEDIF(H546,NOW(),"y"),"yr","day")))),"Usia Salah"),"")</f>
        <v>54115.098911689813</v>
      </c>
      <c r="T546" s="167" t="str">
        <f ca="1">IF(Table1[[#This Row],[TGL. PENSIUN ( usia )]]&lt;&gt;0,TEXT(Table1[[#This Row],[TGL. PENSIUN ( usia )]],"yyyy"),"")</f>
        <v>2048</v>
      </c>
      <c r="U546" s="166">
        <f ca="1">IF(AND(Table1[[#This Row],[TGL. PENSIUN (usia)]]&lt;&gt;"",Table1[[#This Row],[TGL. PENSIUN (usia)]]&lt;&gt;"USIA SALAH"),IF(tglAcuan&lt;&gt;0,(INT(CONVERT(VLOOKUP(Table1[[#This Row],[JABATAN]],tbl_refJabatan,4,FALSE),"yr","day")-CONVERT(DATEDIF(H546,tglAcuan,"y"),"yr","day"))),(INT(CONVERT(VLOOKUP(Table1[[#This Row],[JABATAN]],tbl_refJabatan,4,FALSE),"yr","day")-CONVERT(DATEDIF(H546,NOW(),"y"),"yr","day")))),"")</f>
        <v>8766</v>
      </c>
      <c r="V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Row],[JABATAN]],tbl_refJabatan,6,FALSE),"yr","day")-CONVERT(DATEDIF(H546,tglAcuan,"y"),"yr","day"))),(NOW()+(CONVERT(VLOOKUP(Table1[[#This Row],[JABATAN]],tbl_refJabatan,6,FALSE),"yr","day")-CONVERT(DATEDIF(H546,NOW(),"y"),"yr","day")))),"Usia Salah"),"")</f>
        <v>52654.098911689813</v>
      </c>
      <c r="W546" s="167" t="str">
        <f ca="1">IF(Table1[[#This Row],[TGL.PENSIUN (usia)]]&lt;&gt;0,TEXT(Table1[[#This Row],[TGL.PENSIUN (usia)]],"yyyy"),"")</f>
        <v>2044</v>
      </c>
      <c r="X5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Row],[JABATAN]],tbl_refJabatan,7,FALSE),"yr","day")-CONVERT(DATEDIF(M546,tglAcuan,"y"),"yr","day"))),(NOW()+(CONVERT(VLOOKUP(Table1[[#This Row],[JABATAN]],tbl_refJabatan,7,FALSE),"yr","day")-CONVERT(DATEDIF(M546,NOW(),"y"),"yr","day")))),"tgl SK salah"),"")</f>
        <v>50462.598911689813</v>
      </c>
      <c r="Y546" s="167" t="str">
        <f ca="1">IF(Table1[[#This Row],[TGL. PENSIUN (jabatan)]]&lt;&gt;0,TEXT(Table1[[#This Row],[TGL. PENSIUN (jabatan)]],"yyyy"),"")</f>
        <v>2038</v>
      </c>
      <c r="Z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Row],[JABATAN]],tbl_refJabatan,8,FALSE),"yr","day")-CONVERT(DATEDIF(H546,tglAcuan,"y"),"yr","day"))),(NOW()+(CONVERT(VLOOKUP(Table1[[#This Row],[JABATAN]],tbl_refJabatan,8,FALSE),"yr","day")-CONVERT(DATEDIF(H546,NOW(),"y"),"yr","day")))),"Usia Salah"),"")</f>
        <v>52654.098911689813</v>
      </c>
      <c r="AA546" s="167" t="str">
        <f ca="1">IF(Table1[[#This Row],[TGL.PENSIUN (usia )]]&lt;&gt;0,TEXT(Table1[[#This Row],[TGL.PENSIUN (usia )]],"yyyy"),"")</f>
        <v>2044</v>
      </c>
      <c r="AB5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Row],[JABATAN]],tbl_refJabatan,9,FALSE),"yr","day")-CONVERT(DATEDIF(M546,tglAcuan,"y"),"yr","day"))),(NOW()+(CONVERT(VLOOKUP(Table1[[#This Row],[JABATAN]],tbl_refJabatan,9,FALSE),"yr","day")-CONVERT(DATEDIF(M546,NOW(),"y"),"yr","day")))),"tgl SK salah"),"")</f>
        <v>50462.598911689813</v>
      </c>
      <c r="AC546" s="167" t="str">
        <f ca="1">IF(Table1[[#This Row],[TGL. PENSIUN (jabatan )]]&lt;&gt;0,TEXT(Table1[[#This Row],[TGL. PENSIUN (jabatan )]],"yyyy"),"")</f>
        <v>2038</v>
      </c>
      <c r="AD5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7" spans="1:30" s="53" customFormat="1" ht="21.75" customHeight="1" x14ac:dyDescent="0.25">
      <c r="A547" s="43">
        <f t="shared" si="19"/>
        <v>542</v>
      </c>
      <c r="B547" s="44" t="s">
        <v>881</v>
      </c>
      <c r="C547" s="44" t="s">
        <v>1030</v>
      </c>
      <c r="D547" s="72" t="s">
        <v>61</v>
      </c>
      <c r="E547" s="59" t="s">
        <v>1043</v>
      </c>
      <c r="F547" s="43" t="s">
        <v>41</v>
      </c>
      <c r="G547" s="46" t="s">
        <v>42</v>
      </c>
      <c r="H547" s="77">
        <v>25363</v>
      </c>
      <c r="I547" s="45"/>
      <c r="J547" s="48"/>
      <c r="K547" s="63" t="s">
        <v>43</v>
      </c>
      <c r="L547" s="63" t="s">
        <v>1044</v>
      </c>
      <c r="M547" s="77">
        <f>M546</f>
        <v>43102</v>
      </c>
      <c r="N547" s="52" t="str">
        <f t="shared" ca="1" si="18"/>
        <v>54 Tahun 8 Bulan 18 hari</v>
      </c>
      <c r="O5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25 Hari </v>
      </c>
      <c r="P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Row],[JABATAN]],tbl_refJabatan,2,FALSE),"yr","day")-CONVERT(DATEDIF(H547,tglAcuan,"y"),"yr","day"))),(NOW()+(CONVERT(VLOOKUP(Table1[[#This Row],[JABATAN]],tbl_refJabatan,2,FALSE),"yr","day")-CONVERT(DATEDIF(H547,NOW(),"y"),"yr","day")))),"Usia Salah"),"")</f>
        <v>47540.598911689813</v>
      </c>
      <c r="Q547" s="167" t="str">
        <f ca="1">IF(Table1[[#This Row],[TGL. PENSIUN (usia)]]&lt;&gt;0,TEXT(Table1[[#This Row],[TGL. PENSIUN (usia)]],"yyyy"),"")</f>
        <v>2030</v>
      </c>
      <c r="R547" s="166">
        <f ca="1">IF(AND(Table1[[#This Row],[TGL. PENSIUN (usia)]]&lt;&gt;"",Table1[[#This Row],[TGL. PENSIUN (usia)]]&lt;&gt;"USIA SALAH"),IF(tglAcuan&lt;&gt;0,(INT(CONVERT(VLOOKUP(Table1[[#This Row],[JABATAN]],tbl_refJabatan,2,FALSE),"yr","day")-CONVERT(DATEDIF(H547,tglAcuan,"y"),"yr","day"))),(INT(CONVERT(VLOOKUP(Table1[[#This Row],[JABATAN]],tbl_refJabatan,2,FALSE),"yr","day")-CONVERT(DATEDIF(H547,NOW(),"y"),"yr","day")))),"")</f>
        <v>2191</v>
      </c>
      <c r="S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Row],[JABATAN]],tbl_refJabatan,4,FALSE),"yr","day")-CONVERT(DATEDIF(H547,tglAcuan,"y"),"yr","day"))),(NOW()+(CONVERT(VLOOKUP(Table1[[#This Row],[JABATAN]],tbl_refJabatan,4,FALSE),"yr","day")-CONVERT(DATEDIF(H547,NOW(),"y"),"yr","day")))),"Usia Salah"),"")</f>
        <v>47540.598911689813</v>
      </c>
      <c r="T547" s="167" t="str">
        <f ca="1">IF(Table1[[#This Row],[TGL. PENSIUN ( usia )]]&lt;&gt;0,TEXT(Table1[[#This Row],[TGL. PENSIUN ( usia )]],"yyyy"),"")</f>
        <v>2030</v>
      </c>
      <c r="U547" s="166">
        <f ca="1">IF(AND(Table1[[#This Row],[TGL. PENSIUN (usia)]]&lt;&gt;"",Table1[[#This Row],[TGL. PENSIUN (usia)]]&lt;&gt;"USIA SALAH"),IF(tglAcuan&lt;&gt;0,(INT(CONVERT(VLOOKUP(Table1[[#This Row],[JABATAN]],tbl_refJabatan,4,FALSE),"yr","day")-CONVERT(DATEDIF(H547,tglAcuan,"y"),"yr","day"))),(INT(CONVERT(VLOOKUP(Table1[[#This Row],[JABATAN]],tbl_refJabatan,4,FALSE),"yr","day")-CONVERT(DATEDIF(H547,NOW(),"y"),"yr","day")))),"")</f>
        <v>2191</v>
      </c>
      <c r="V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Row],[JABATAN]],tbl_refJabatan,6,FALSE),"yr","day")-CONVERT(DATEDIF(H547,tglAcuan,"y"),"yr","day"))),(NOW()+(CONVERT(VLOOKUP(Table1[[#This Row],[JABATAN]],tbl_refJabatan,6,FALSE),"yr","day")-CONVERT(DATEDIF(H547,NOW(),"y"),"yr","day")))),"Usia Salah"),"")</f>
        <v>46079.598911689813</v>
      </c>
      <c r="W547" s="167" t="str">
        <f ca="1">IF(Table1[[#This Row],[TGL.PENSIUN (usia)]]&lt;&gt;0,TEXT(Table1[[#This Row],[TGL.PENSIUN (usia)]],"yyyy"),"")</f>
        <v>2026</v>
      </c>
      <c r="X5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Row],[JABATAN]],tbl_refJabatan,7,FALSE),"yr","day")-CONVERT(DATEDIF(M547,tglAcuan,"y"),"yr","day"))),(NOW()+(CONVERT(VLOOKUP(Table1[[#This Row],[JABATAN]],tbl_refJabatan,7,FALSE),"yr","day")-CONVERT(DATEDIF(M547,NOW(),"y"),"yr","day")))),"tgl SK salah"),"")</f>
        <v>50462.598911689813</v>
      </c>
      <c r="Y547" s="167" t="str">
        <f ca="1">IF(Table1[[#This Row],[TGL. PENSIUN (jabatan)]]&lt;&gt;0,TEXT(Table1[[#This Row],[TGL. PENSIUN (jabatan)]],"yyyy"),"")</f>
        <v>2038</v>
      </c>
      <c r="Z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Row],[JABATAN]],tbl_refJabatan,8,FALSE),"yr","day")-CONVERT(DATEDIF(H547,tglAcuan,"y"),"yr","day"))),(NOW()+(CONVERT(VLOOKUP(Table1[[#This Row],[JABATAN]],tbl_refJabatan,8,FALSE),"yr","day")-CONVERT(DATEDIF(H547,NOW(),"y"),"yr","day")))),"Usia Salah"),"")</f>
        <v>46079.598911689813</v>
      </c>
      <c r="AA547" s="167" t="str">
        <f ca="1">IF(Table1[[#This Row],[TGL.PENSIUN (usia )]]&lt;&gt;0,TEXT(Table1[[#This Row],[TGL.PENSIUN (usia )]],"yyyy"),"")</f>
        <v>2026</v>
      </c>
      <c r="AB5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Row],[JABATAN]],tbl_refJabatan,9,FALSE),"yr","day")-CONVERT(DATEDIF(M547,tglAcuan,"y"),"yr","day"))),(NOW()+(CONVERT(VLOOKUP(Table1[[#This Row],[JABATAN]],tbl_refJabatan,9,FALSE),"yr","day")-CONVERT(DATEDIF(M547,NOW(),"y"),"yr","day")))),"tgl SK salah"),"")</f>
        <v>50462.598911689813</v>
      </c>
      <c r="AC547" s="167" t="str">
        <f ca="1">IF(Table1[[#This Row],[TGL. PENSIUN (jabatan )]]&lt;&gt;0,TEXT(Table1[[#This Row],[TGL. PENSIUN (jabatan )]],"yyyy"),"")</f>
        <v>2038</v>
      </c>
      <c r="AD5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8" spans="1:30" s="53" customFormat="1" ht="21.75" customHeight="1" x14ac:dyDescent="0.25">
      <c r="A548" s="43">
        <f t="shared" si="19"/>
        <v>543</v>
      </c>
      <c r="B548" s="44" t="s">
        <v>881</v>
      </c>
      <c r="C548" s="44" t="s">
        <v>1030</v>
      </c>
      <c r="D548" s="72" t="s">
        <v>63</v>
      </c>
      <c r="E548" s="59" t="s">
        <v>1045</v>
      </c>
      <c r="F548" s="43" t="s">
        <v>41</v>
      </c>
      <c r="G548" s="46" t="s">
        <v>42</v>
      </c>
      <c r="H548" s="77">
        <v>25194</v>
      </c>
      <c r="I548" s="45"/>
      <c r="J548" s="48"/>
      <c r="K548" s="63" t="s">
        <v>56</v>
      </c>
      <c r="L548" s="148" t="s">
        <v>1046</v>
      </c>
      <c r="M548" s="149">
        <v>40492</v>
      </c>
      <c r="N548" s="52" t="str">
        <f t="shared" ca="1" si="18"/>
        <v>55 Tahun 2 Bulan 5 hari</v>
      </c>
      <c r="O5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3 Bulan 17 Hari </v>
      </c>
      <c r="P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Row],[JABATAN]],tbl_refJabatan,2,FALSE),"yr","day")-CONVERT(DATEDIF(H548,tglAcuan,"y"),"yr","day"))),(NOW()+(CONVERT(VLOOKUP(Table1[[#This Row],[JABATAN]],tbl_refJabatan,2,FALSE),"yr","day")-CONVERT(DATEDIF(H548,NOW(),"y"),"yr","day")))),"Usia Salah"),"")</f>
        <v>47175.348911689813</v>
      </c>
      <c r="Q548" s="167" t="str">
        <f ca="1">IF(Table1[[#This Row],[TGL. PENSIUN (usia)]]&lt;&gt;0,TEXT(Table1[[#This Row],[TGL. PENSIUN (usia)]],"yyyy"),"")</f>
        <v>2029</v>
      </c>
      <c r="R548" s="166">
        <f ca="1">IF(AND(Table1[[#This Row],[TGL. PENSIUN (usia)]]&lt;&gt;"",Table1[[#This Row],[TGL. PENSIUN (usia)]]&lt;&gt;"USIA SALAH"),IF(tglAcuan&lt;&gt;0,(INT(CONVERT(VLOOKUP(Table1[[#This Row],[JABATAN]],tbl_refJabatan,2,FALSE),"yr","day")-CONVERT(DATEDIF(H548,tglAcuan,"y"),"yr","day"))),(INT(CONVERT(VLOOKUP(Table1[[#This Row],[JABATAN]],tbl_refJabatan,2,FALSE),"yr","day")-CONVERT(DATEDIF(H548,NOW(),"y"),"yr","day")))),"")</f>
        <v>1826</v>
      </c>
      <c r="S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Row],[JABATAN]],tbl_refJabatan,4,FALSE),"yr","day")-CONVERT(DATEDIF(H548,tglAcuan,"y"),"yr","day"))),(NOW()+(CONVERT(VLOOKUP(Table1[[#This Row],[JABATAN]],tbl_refJabatan,4,FALSE),"yr","day")-CONVERT(DATEDIF(H548,NOW(),"y"),"yr","day")))),"Usia Salah"),"")</f>
        <v>32565.348911689813</v>
      </c>
      <c r="T548" s="167" t="str">
        <f ca="1">IF(Table1[[#This Row],[TGL. PENSIUN ( usia )]]&lt;&gt;0,TEXT(Table1[[#This Row],[TGL. PENSIUN ( usia )]],"yyyy"),"")</f>
        <v>1989</v>
      </c>
      <c r="U548" s="166">
        <f ca="1">IF(AND(Table1[[#This Row],[TGL. PENSIUN (usia)]]&lt;&gt;"",Table1[[#This Row],[TGL. PENSIUN (usia)]]&lt;&gt;"USIA SALAH"),IF(tglAcuan&lt;&gt;0,(INT(CONVERT(VLOOKUP(Table1[[#This Row],[JABATAN]],tbl_refJabatan,4,FALSE),"yr","day")-CONVERT(DATEDIF(H548,tglAcuan,"y"),"yr","day"))),(INT(CONVERT(VLOOKUP(Table1[[#This Row],[JABATAN]],tbl_refJabatan,4,FALSE),"yr","day")-CONVERT(DATEDIF(H548,NOW(),"y"),"yr","day")))),"")</f>
        <v>-12784</v>
      </c>
      <c r="V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Row],[JABATAN]],tbl_refJabatan,6,FALSE),"yr","day")-CONVERT(DATEDIF(H548,tglAcuan,"y"),"yr","day"))),(NOW()+(CONVERT(VLOOKUP(Table1[[#This Row],[JABATAN]],tbl_refJabatan,6,FALSE),"yr","day")-CONVERT(DATEDIF(H548,NOW(),"y"),"yr","day")))),"Usia Salah"),"")</f>
        <v>25260.348911689813</v>
      </c>
      <c r="W548" s="167" t="str">
        <f ca="1">IF(Table1[[#This Row],[TGL.PENSIUN (usia)]]&lt;&gt;0,TEXT(Table1[[#This Row],[TGL.PENSIUN (usia)]],"yyyy"),"")</f>
        <v>1969</v>
      </c>
      <c r="X5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Row],[JABATAN]],tbl_refJabatan,7,FALSE),"yr","day")-CONVERT(DATEDIF(M548,tglAcuan,"y"),"yr","day"))),(NOW()+(CONVERT(VLOOKUP(Table1[[#This Row],[JABATAN]],tbl_refJabatan,7,FALSE),"yr","day")-CONVERT(DATEDIF(M548,NOW(),"y"),"yr","day")))),"tgl SK salah"),"")</f>
        <v>62515.848911689813</v>
      </c>
      <c r="Y548" s="167" t="str">
        <f ca="1">IF(Table1[[#This Row],[TGL. PENSIUN (jabatan)]]&lt;&gt;0,TEXT(Table1[[#This Row],[TGL. PENSIUN (jabatan)]],"yyyy"),"")</f>
        <v>2071</v>
      </c>
      <c r="Z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Row],[JABATAN]],tbl_refJabatan,8,FALSE),"yr","day")-CONVERT(DATEDIF(H548,tglAcuan,"y"),"yr","day"))),(NOW()+(CONVERT(VLOOKUP(Table1[[#This Row],[JABATAN]],tbl_refJabatan,8,FALSE),"yr","day")-CONVERT(DATEDIF(H548,NOW(),"y"),"yr","day")))),"Usia Salah"),"")</f>
        <v>47175.348911689813</v>
      </c>
      <c r="AA548" s="167" t="str">
        <f ca="1">IF(Table1[[#This Row],[TGL.PENSIUN (usia )]]&lt;&gt;0,TEXT(Table1[[#This Row],[TGL.PENSIUN (usia )]],"yyyy"),"")</f>
        <v>2029</v>
      </c>
      <c r="AB5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Row],[JABATAN]],tbl_refJabatan,9,FALSE),"yr","day")-CONVERT(DATEDIF(M548,tglAcuan,"y"),"yr","day"))),(NOW()+(CONVERT(VLOOKUP(Table1[[#This Row],[JABATAN]],tbl_refJabatan,9,FALSE),"yr","day")-CONVERT(DATEDIF(M548,NOW(),"y"),"yr","day")))),"tgl SK salah"),"")</f>
        <v>46079.598911689813</v>
      </c>
      <c r="AC548" s="167" t="str">
        <f ca="1">IF(Table1[[#This Row],[TGL. PENSIUN (jabatan )]]&lt;&gt;0,TEXT(Table1[[#This Row],[TGL. PENSIUN (jabatan )]],"yyyy"),"")</f>
        <v>2026</v>
      </c>
      <c r="AD5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49" spans="1:30" s="53" customFormat="1" ht="21.75" customHeight="1" x14ac:dyDescent="0.25">
      <c r="A549" s="57">
        <f t="shared" si="19"/>
        <v>544</v>
      </c>
      <c r="B549" s="55" t="s">
        <v>881</v>
      </c>
      <c r="C549" s="55" t="s">
        <v>1030</v>
      </c>
      <c r="D549" s="97" t="s">
        <v>63</v>
      </c>
      <c r="E549" s="98" t="s">
        <v>817</v>
      </c>
      <c r="F549" s="57"/>
      <c r="G549" s="58"/>
      <c r="H549" s="112"/>
      <c r="I549" s="45"/>
      <c r="J549" s="48"/>
      <c r="K549" s="110"/>
      <c r="L549" s="150"/>
      <c r="M549" s="149"/>
      <c r="N549" s="52" t="str">
        <f t="shared" ca="1" si="18"/>
        <v>tgl lahir salah/ null</v>
      </c>
      <c r="O5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54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Row],[JABATAN]],tbl_refJabatan,2,FALSE),"yr","day")-CONVERT(DATEDIF(H549,tglAcuan,"y"),"yr","day"))),(NOW()+(CONVERT(VLOOKUP(Table1[[#This Row],[JABATAN]],tbl_refJabatan,2,FALSE),"yr","day")-CONVERT(DATEDIF(H549,NOW(),"y"),"yr","day")))),"Usia Salah"),"")</f>
        <v>Usia Salah</v>
      </c>
      <c r="Q549" s="167" t="str">
        <f ca="1">IF(Table1[[#This Row],[TGL. PENSIUN (usia)]]&lt;&gt;0,TEXT(Table1[[#This Row],[TGL. PENSIUN (usia)]],"yyyy"),"")</f>
        <v>Usia Salah</v>
      </c>
      <c r="R549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Row],[JABATAN]],tbl_refJabatan,2,FALSE),"yr","day")-CONVERT(DATEDIF(H549,tglAcuan,"y"),"yr","day"))),(INT(CONVERT(VLOOKUP(Table1[[#This Row],[JABATAN]],tbl_refJabatan,2,FALSE),"yr","day")-CONVERT(DATEDIF(H549,NOW(),"y"),"yr","day")))),"")</f>
        <v/>
      </c>
      <c r="S54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Row],[JABATAN]],tbl_refJabatan,4,FALSE),"yr","day")-CONVERT(DATEDIF(H549,tglAcuan,"y"),"yr","day"))),(NOW()+(CONVERT(VLOOKUP(Table1[[#This Row],[JABATAN]],tbl_refJabatan,4,FALSE),"yr","day")-CONVERT(DATEDIF(H549,NOW(),"y"),"yr","day")))),"Usia Salah"),"")</f>
        <v>Usia Salah</v>
      </c>
      <c r="T549" s="167" t="str">
        <f ca="1">IF(Table1[[#This Row],[TGL. PENSIUN ( usia )]]&lt;&gt;0,TEXT(Table1[[#This Row],[TGL. PENSIUN ( usia )]],"yyyy"),"")</f>
        <v>Usia Salah</v>
      </c>
      <c r="U549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Row],[JABATAN]],tbl_refJabatan,4,FALSE),"yr","day")-CONVERT(DATEDIF(H549,tglAcuan,"y"),"yr","day"))),(INT(CONVERT(VLOOKUP(Table1[[#This Row],[JABATAN]],tbl_refJabatan,4,FALSE),"yr","day")-CONVERT(DATEDIF(H549,NOW(),"y"),"yr","day")))),"")</f>
        <v/>
      </c>
      <c r="V54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Row],[JABATAN]],tbl_refJabatan,6,FALSE),"yr","day")-CONVERT(DATEDIF(H549,tglAcuan,"y"),"yr","day"))),(NOW()+(CONVERT(VLOOKUP(Table1[[#This Row],[JABATAN]],tbl_refJabatan,6,FALSE),"yr","day")-CONVERT(DATEDIF(H549,NOW(),"y"),"yr","day")))),"Usia Salah"),"")</f>
        <v>Usia Salah</v>
      </c>
      <c r="W549" s="167" t="str">
        <f ca="1">IF(Table1[[#This Row],[TGL.PENSIUN (usia)]]&lt;&gt;0,TEXT(Table1[[#This Row],[TGL.PENSIUN (usia)]],"yyyy"),"")</f>
        <v>Usia Salah</v>
      </c>
      <c r="X54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Row],[JABATAN]],tbl_refJabatan,7,FALSE),"yr","day")-CONVERT(DATEDIF(M549,tglAcuan,"y"),"yr","day"))),(NOW()+(CONVERT(VLOOKUP(Table1[[#This Row],[JABATAN]],tbl_refJabatan,7,FALSE),"yr","day")-CONVERT(DATEDIF(M549,NOW(),"y"),"yr","day")))),"tgl SK salah"),"")</f>
        <v>tgl SK salah</v>
      </c>
      <c r="Y549" s="167" t="str">
        <f ca="1">IF(Table1[[#This Row],[TGL. PENSIUN (jabatan)]]&lt;&gt;0,TEXT(Table1[[#This Row],[TGL. PENSIUN (jabatan)]],"yyyy"),"")</f>
        <v>tgl SK salah</v>
      </c>
      <c r="Z54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Row],[JABATAN]],tbl_refJabatan,8,FALSE),"yr","day")-CONVERT(DATEDIF(H549,tglAcuan,"y"),"yr","day"))),(NOW()+(CONVERT(VLOOKUP(Table1[[#This Row],[JABATAN]],tbl_refJabatan,8,FALSE),"yr","day")-CONVERT(DATEDIF(H549,NOW(),"y"),"yr","day")))),"Usia Salah"),"")</f>
        <v>Usia Salah</v>
      </c>
      <c r="AA549" s="167" t="str">
        <f ca="1">IF(Table1[[#This Row],[TGL.PENSIUN (usia )]]&lt;&gt;0,TEXT(Table1[[#This Row],[TGL.PENSIUN (usia )]],"yyyy"),"")</f>
        <v>Usia Salah</v>
      </c>
      <c r="AB54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Row],[JABATAN]],tbl_refJabatan,9,FALSE),"yr","day")-CONVERT(DATEDIF(M549,tglAcuan,"y"),"yr","day"))),(NOW()+(CONVERT(VLOOKUP(Table1[[#This Row],[JABATAN]],tbl_refJabatan,9,FALSE),"yr","day")-CONVERT(DATEDIF(M549,NOW(),"y"),"yr","day")))),"tgl SK salah"),"")</f>
        <v>tgl SK salah</v>
      </c>
      <c r="AC549" s="167" t="str">
        <f ca="1">IF(Table1[[#This Row],[TGL. PENSIUN (jabatan )]]&lt;&gt;0,TEXT(Table1[[#This Row],[TGL. PENSIUN (jabatan )]],"yyyy"),"")</f>
        <v>tgl SK salah</v>
      </c>
      <c r="AD5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0" spans="1:30" s="53" customFormat="1" ht="21.75" customHeight="1" x14ac:dyDescent="0.25">
      <c r="A550" s="43">
        <f t="shared" si="19"/>
        <v>545</v>
      </c>
      <c r="B550" s="55" t="s">
        <v>881</v>
      </c>
      <c r="C550" s="55" t="s">
        <v>1030</v>
      </c>
      <c r="D550" s="97" t="s">
        <v>63</v>
      </c>
      <c r="E550" s="98" t="s">
        <v>1047</v>
      </c>
      <c r="F550" s="57" t="s">
        <v>41</v>
      </c>
      <c r="G550" s="58" t="s">
        <v>42</v>
      </c>
      <c r="H550" s="112">
        <v>45241</v>
      </c>
      <c r="I550" s="45"/>
      <c r="J550" s="48"/>
      <c r="K550" s="110" t="s">
        <v>43</v>
      </c>
      <c r="L550" s="150" t="s">
        <v>1048</v>
      </c>
      <c r="M550" s="151">
        <v>45065</v>
      </c>
      <c r="N550" s="52" t="str">
        <f t="shared" ca="1" si="18"/>
        <v>0 Tahun 3 Bulan 16 hari</v>
      </c>
      <c r="O5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8 Hari </v>
      </c>
      <c r="P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Row],[JABATAN]],tbl_refJabatan,2,FALSE),"yr","day")-CONVERT(DATEDIF(H550,tglAcuan,"y"),"yr","day"))),(NOW()+(CONVERT(VLOOKUP(Table1[[#This Row],[JABATAN]],tbl_refJabatan,2,FALSE),"yr","day")-CONVERT(DATEDIF(H550,NOW(),"y"),"yr","day")))),"Usia Salah"),"")</f>
        <v>67264.098911689813</v>
      </c>
      <c r="Q550" s="167" t="str">
        <f ca="1">IF(Table1[[#This Row],[TGL. PENSIUN (usia)]]&lt;&gt;0,TEXT(Table1[[#This Row],[TGL. PENSIUN (usia)]],"yyyy"),"")</f>
        <v>2084</v>
      </c>
      <c r="R550" s="166">
        <f ca="1">IF(AND(Table1[[#This Row],[TGL. PENSIUN (usia)]]&lt;&gt;"",Table1[[#This Row],[TGL. PENSIUN (usia)]]&lt;&gt;"USIA SALAH"),IF(tglAcuan&lt;&gt;0,(INT(CONVERT(VLOOKUP(Table1[[#This Row],[JABATAN]],tbl_refJabatan,2,FALSE),"yr","day")-CONVERT(DATEDIF(H550,tglAcuan,"y"),"yr","day"))),(INT(CONVERT(VLOOKUP(Table1[[#This Row],[JABATAN]],tbl_refJabatan,2,FALSE),"yr","day")-CONVERT(DATEDIF(H550,NOW(),"y"),"yr","day")))),"")</f>
        <v>21915</v>
      </c>
      <c r="S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Row],[JABATAN]],tbl_refJabatan,4,FALSE),"yr","day")-CONVERT(DATEDIF(H550,tglAcuan,"y"),"yr","day"))),(NOW()+(CONVERT(VLOOKUP(Table1[[#This Row],[JABATAN]],tbl_refJabatan,4,FALSE),"yr","day")-CONVERT(DATEDIF(H550,NOW(),"y"),"yr","day")))),"Usia Salah"),"")</f>
        <v>52654.098911689813</v>
      </c>
      <c r="T550" s="167" t="str">
        <f ca="1">IF(Table1[[#This Row],[TGL. PENSIUN ( usia )]]&lt;&gt;0,TEXT(Table1[[#This Row],[TGL. PENSIUN ( usia )]],"yyyy"),"")</f>
        <v>2044</v>
      </c>
      <c r="U550" s="166">
        <f ca="1">IF(AND(Table1[[#This Row],[TGL. PENSIUN (usia)]]&lt;&gt;"",Table1[[#This Row],[TGL. PENSIUN (usia)]]&lt;&gt;"USIA SALAH"),IF(tglAcuan&lt;&gt;0,(INT(CONVERT(VLOOKUP(Table1[[#This Row],[JABATAN]],tbl_refJabatan,4,FALSE),"yr","day")-CONVERT(DATEDIF(H550,tglAcuan,"y"),"yr","day"))),(INT(CONVERT(VLOOKUP(Table1[[#This Row],[JABATAN]],tbl_refJabatan,4,FALSE),"yr","day")-CONVERT(DATEDIF(H550,NOW(),"y"),"yr","day")))),"")</f>
        <v>7305</v>
      </c>
      <c r="V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Row],[JABATAN]],tbl_refJabatan,6,FALSE),"yr","day")-CONVERT(DATEDIF(H550,tglAcuan,"y"),"yr","day"))),(NOW()+(CONVERT(VLOOKUP(Table1[[#This Row],[JABATAN]],tbl_refJabatan,6,FALSE),"yr","day")-CONVERT(DATEDIF(H550,NOW(),"y"),"yr","day")))),"Usia Salah"),"")</f>
        <v>45349.098911689813</v>
      </c>
      <c r="W550" s="167" t="str">
        <f ca="1">IF(Table1[[#This Row],[TGL.PENSIUN (usia)]]&lt;&gt;0,TEXT(Table1[[#This Row],[TGL.PENSIUN (usia)]],"yyyy"),"")</f>
        <v>2024</v>
      </c>
      <c r="X5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Row],[JABATAN]],tbl_refJabatan,7,FALSE),"yr","day")-CONVERT(DATEDIF(M550,tglAcuan,"y"),"yr","day"))),(NOW()+(CONVERT(VLOOKUP(Table1[[#This Row],[JABATAN]],tbl_refJabatan,7,FALSE),"yr","day")-CONVERT(DATEDIF(M550,NOW(),"y"),"yr","day")))),"tgl SK salah"),"")</f>
        <v>67264.098911689813</v>
      </c>
      <c r="Y550" s="167" t="str">
        <f ca="1">IF(Table1[[#This Row],[TGL. PENSIUN (jabatan)]]&lt;&gt;0,TEXT(Table1[[#This Row],[TGL. PENSIUN (jabatan)]],"yyyy"),"")</f>
        <v>2084</v>
      </c>
      <c r="Z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Row],[JABATAN]],tbl_refJabatan,8,FALSE),"yr","day")-CONVERT(DATEDIF(H550,tglAcuan,"y"),"yr","day"))),(NOW()+(CONVERT(VLOOKUP(Table1[[#This Row],[JABATAN]],tbl_refJabatan,8,FALSE),"yr","day")-CONVERT(DATEDIF(H550,NOW(),"y"),"yr","day")))),"Usia Salah"),"")</f>
        <v>67264.098911689813</v>
      </c>
      <c r="AA550" s="167" t="str">
        <f ca="1">IF(Table1[[#This Row],[TGL.PENSIUN (usia )]]&lt;&gt;0,TEXT(Table1[[#This Row],[TGL.PENSIUN (usia )]],"yyyy"),"")</f>
        <v>2084</v>
      </c>
      <c r="AB5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Row],[JABATAN]],tbl_refJabatan,9,FALSE),"yr","day")-CONVERT(DATEDIF(M550,tglAcuan,"y"),"yr","day"))),(NOW()+(CONVERT(VLOOKUP(Table1[[#This Row],[JABATAN]],tbl_refJabatan,9,FALSE),"yr","day")-CONVERT(DATEDIF(M550,NOW(),"y"),"yr","day")))),"tgl SK salah"),"")</f>
        <v>50827.848911689813</v>
      </c>
      <c r="AC550" s="167" t="str">
        <f ca="1">IF(Table1[[#This Row],[TGL. PENSIUN (jabatan )]]&lt;&gt;0,TEXT(Table1[[#This Row],[TGL. PENSIUN (jabatan )]],"yyyy"),"")</f>
        <v>2039</v>
      </c>
      <c r="AD5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51" spans="1:30" s="53" customFormat="1" ht="21.75" customHeight="1" x14ac:dyDescent="0.25">
      <c r="A551" s="43">
        <f t="shared" si="19"/>
        <v>546</v>
      </c>
      <c r="B551" s="44" t="s">
        <v>881</v>
      </c>
      <c r="C551" s="44" t="s">
        <v>1030</v>
      </c>
      <c r="D551" s="72" t="s">
        <v>63</v>
      </c>
      <c r="E551" s="59" t="s">
        <v>1049</v>
      </c>
      <c r="F551" s="43" t="s">
        <v>41</v>
      </c>
      <c r="G551" s="46" t="s">
        <v>42</v>
      </c>
      <c r="H551" s="77">
        <v>20223</v>
      </c>
      <c r="I551" s="45"/>
      <c r="J551" s="48"/>
      <c r="K551" s="63" t="s">
        <v>93</v>
      </c>
      <c r="L551" s="148" t="s">
        <v>1050</v>
      </c>
      <c r="M551" s="149">
        <v>40513</v>
      </c>
      <c r="N551" s="52" t="str">
        <f t="shared" ca="1" si="18"/>
        <v>68 Tahun 9 Bulan 13 hari</v>
      </c>
      <c r="O5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2 Bulan 26 Hari </v>
      </c>
      <c r="P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Row],[JABATAN]],tbl_refJabatan,2,FALSE),"yr","day")-CONVERT(DATEDIF(H551,tglAcuan,"y"),"yr","day"))),(NOW()+(CONVERT(VLOOKUP(Table1[[#This Row],[JABATAN]],tbl_refJabatan,2,FALSE),"yr","day")-CONVERT(DATEDIF(H551,NOW(),"y"),"yr","day")))),"Usia Salah"),"")</f>
        <v>42427.098911689813</v>
      </c>
      <c r="Q551" s="167" t="str">
        <f ca="1">IF(Table1[[#This Row],[TGL. PENSIUN (usia)]]&lt;&gt;0,TEXT(Table1[[#This Row],[TGL. PENSIUN (usia)]],"yyyy"),"")</f>
        <v>2016</v>
      </c>
      <c r="R551" s="166">
        <f ca="1">IF(AND(Table1[[#This Row],[TGL. PENSIUN (usia)]]&lt;&gt;"",Table1[[#This Row],[TGL. PENSIUN (usia)]]&lt;&gt;"USIA SALAH"),IF(tglAcuan&lt;&gt;0,(INT(CONVERT(VLOOKUP(Table1[[#This Row],[JABATAN]],tbl_refJabatan,2,FALSE),"yr","day")-CONVERT(DATEDIF(H551,tglAcuan,"y"),"yr","day"))),(INT(CONVERT(VLOOKUP(Table1[[#This Row],[JABATAN]],tbl_refJabatan,2,FALSE),"yr","day")-CONVERT(DATEDIF(H551,NOW(),"y"),"yr","day")))),"")</f>
        <v>-2922</v>
      </c>
      <c r="S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Row],[JABATAN]],tbl_refJabatan,4,FALSE),"yr","day")-CONVERT(DATEDIF(H551,tglAcuan,"y"),"yr","day"))),(NOW()+(CONVERT(VLOOKUP(Table1[[#This Row],[JABATAN]],tbl_refJabatan,4,FALSE),"yr","day")-CONVERT(DATEDIF(H551,NOW(),"y"),"yr","day")))),"Usia Salah"),"")</f>
        <v>27817.098911689813</v>
      </c>
      <c r="T551" s="167" t="str">
        <f ca="1">IF(Table1[[#This Row],[TGL. PENSIUN ( usia )]]&lt;&gt;0,TEXT(Table1[[#This Row],[TGL. PENSIUN ( usia )]],"yyyy"),"")</f>
        <v>1976</v>
      </c>
      <c r="U551" s="166">
        <f ca="1">IF(AND(Table1[[#This Row],[TGL. PENSIUN (usia)]]&lt;&gt;"",Table1[[#This Row],[TGL. PENSIUN (usia)]]&lt;&gt;"USIA SALAH"),IF(tglAcuan&lt;&gt;0,(INT(CONVERT(VLOOKUP(Table1[[#This Row],[JABATAN]],tbl_refJabatan,4,FALSE),"yr","day")-CONVERT(DATEDIF(H551,tglAcuan,"y"),"yr","day"))),(INT(CONVERT(VLOOKUP(Table1[[#This Row],[JABATAN]],tbl_refJabatan,4,FALSE),"yr","day")-CONVERT(DATEDIF(H551,NOW(),"y"),"yr","day")))),"")</f>
        <v>-17532</v>
      </c>
      <c r="V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Row],[JABATAN]],tbl_refJabatan,6,FALSE),"yr","day")-CONVERT(DATEDIF(H551,tglAcuan,"y"),"yr","day"))),(NOW()+(CONVERT(VLOOKUP(Table1[[#This Row],[JABATAN]],tbl_refJabatan,6,FALSE),"yr","day")-CONVERT(DATEDIF(H551,NOW(),"y"),"yr","day")))),"Usia Salah"),"")</f>
        <v>20512.098911689813</v>
      </c>
      <c r="W551" s="167" t="str">
        <f ca="1">IF(Table1[[#This Row],[TGL.PENSIUN (usia)]]&lt;&gt;0,TEXT(Table1[[#This Row],[TGL.PENSIUN (usia)]],"yyyy"),"")</f>
        <v>1956</v>
      </c>
      <c r="X5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Row],[JABATAN]],tbl_refJabatan,7,FALSE),"yr","day")-CONVERT(DATEDIF(M551,tglAcuan,"y"),"yr","day"))),(NOW()+(CONVERT(VLOOKUP(Table1[[#This Row],[JABATAN]],tbl_refJabatan,7,FALSE),"yr","day")-CONVERT(DATEDIF(M551,NOW(),"y"),"yr","day")))),"tgl SK salah"),"")</f>
        <v>62515.848911689813</v>
      </c>
      <c r="Y551" s="167" t="str">
        <f ca="1">IF(Table1[[#This Row],[TGL. PENSIUN (jabatan)]]&lt;&gt;0,TEXT(Table1[[#This Row],[TGL. PENSIUN (jabatan)]],"yyyy"),"")</f>
        <v>2071</v>
      </c>
      <c r="Z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Row],[JABATAN]],tbl_refJabatan,8,FALSE),"yr","day")-CONVERT(DATEDIF(H551,tglAcuan,"y"),"yr","day"))),(NOW()+(CONVERT(VLOOKUP(Table1[[#This Row],[JABATAN]],tbl_refJabatan,8,FALSE),"yr","day")-CONVERT(DATEDIF(H551,NOW(),"y"),"yr","day")))),"Usia Salah"),"")</f>
        <v>42427.098911689813</v>
      </c>
      <c r="AA551" s="167" t="str">
        <f ca="1">IF(Table1[[#This Row],[TGL.PENSIUN (usia )]]&lt;&gt;0,TEXT(Table1[[#This Row],[TGL.PENSIUN (usia )]],"yyyy"),"")</f>
        <v>2016</v>
      </c>
      <c r="AB5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Row],[JABATAN]],tbl_refJabatan,9,FALSE),"yr","day")-CONVERT(DATEDIF(M551,tglAcuan,"y"),"yr","day"))),(NOW()+(CONVERT(VLOOKUP(Table1[[#This Row],[JABATAN]],tbl_refJabatan,9,FALSE),"yr","day")-CONVERT(DATEDIF(M551,NOW(),"y"),"yr","day")))),"tgl SK salah"),"")</f>
        <v>46079.598911689813</v>
      </c>
      <c r="AC551" s="167" t="str">
        <f ca="1">IF(Table1[[#This Row],[TGL. PENSIUN (jabatan )]]&lt;&gt;0,TEXT(Table1[[#This Row],[TGL. PENSIUN (jabatan )]],"yyyy"),"")</f>
        <v>2026</v>
      </c>
      <c r="AD5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2" spans="1:30" s="62" customFormat="1" ht="21.75" customHeight="1" x14ac:dyDescent="0.25">
      <c r="A552" s="43">
        <f t="shared" si="19"/>
        <v>547</v>
      </c>
      <c r="B552" s="44" t="s">
        <v>881</v>
      </c>
      <c r="C552" s="44" t="s">
        <v>1051</v>
      </c>
      <c r="D552" s="45" t="s">
        <v>39</v>
      </c>
      <c r="E552" s="59" t="s">
        <v>1052</v>
      </c>
      <c r="F552" s="43" t="s">
        <v>41</v>
      </c>
      <c r="G552" s="63" t="s">
        <v>42</v>
      </c>
      <c r="H552" s="71">
        <v>25122</v>
      </c>
      <c r="I552" s="44"/>
      <c r="J552" s="147"/>
      <c r="K552" s="63" t="s">
        <v>43</v>
      </c>
      <c r="L552" s="63" t="s">
        <v>1053</v>
      </c>
      <c r="M552" s="71">
        <v>43812</v>
      </c>
      <c r="N552" s="52" t="str">
        <f t="shared" ref="N552:N614" ca="1" si="21">IFERROR(IF(H552&lt;&gt;0,IF(tglAcuan&lt;&gt;0,DATEDIF(H552,tglAcuan,"y")&amp;" Tahun "&amp;DATEDIF(H552,tglAcuan,"ym")&amp;" Bulan "&amp;DATEDIF(H552,tglAcuan,"md")&amp;" hari",DATEDIF(H552,NOW(),"y")&amp;" Tahun "&amp;DATEDIF(H552,NOW(),"ym")&amp;" Bulan "&amp;DATEDIF(H552,NOW(),"md")&amp;" hari"),"tgl lahir salah/ null"),"tgl lahir salah")</f>
        <v>55 Tahun 4 Bulan 16 hari</v>
      </c>
      <c r="O5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Row],[JABATAN]],tbl_refJabatan,2,FALSE),"yr","day")-CONVERT(DATEDIF(H552,tglAcuan,"y"),"yr","day"))),(NOW()+(CONVERT(VLOOKUP(Table1[[#This Row],[JABATAN]],tbl_refJabatan,2,FALSE),"yr","day")-CONVERT(DATEDIF(H552,NOW(),"y"),"yr","day")))),"Usia Salah"),"")</f>
        <v>25260.348911689813</v>
      </c>
      <c r="Q552" s="167" t="str">
        <f ca="1">IF(Table1[[#This Row],[TGL. PENSIUN (usia)]]&lt;&gt;0,TEXT(Table1[[#This Row],[TGL. PENSIUN (usia)]],"yyyy"),"")</f>
        <v>1969</v>
      </c>
      <c r="R552" s="166">
        <f ca="1">IF(AND(Table1[[#This Row],[TGL. PENSIUN (usia)]]&lt;&gt;"",Table1[[#This Row],[TGL. PENSIUN (usia)]]&lt;&gt;"USIA SALAH"),IF(tglAcuan&lt;&gt;0,(INT(CONVERT(VLOOKUP(Table1[[#This Row],[JABATAN]],tbl_refJabatan,2,FALSE),"yr","day")-CONVERT(DATEDIF(H552,tglAcuan,"y"),"yr","day"))),(INT(CONVERT(VLOOKUP(Table1[[#This Row],[JABATAN]],tbl_refJabatan,2,FALSE),"yr","day")-CONVERT(DATEDIF(H552,NOW(),"y"),"yr","day")))),"")</f>
        <v>-20089</v>
      </c>
      <c r="S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Row],[JABATAN]],tbl_refJabatan,4,FALSE),"yr","day")-CONVERT(DATEDIF(H552,tglAcuan,"y"),"yr","day"))),(NOW()+(CONVERT(VLOOKUP(Table1[[#This Row],[JABATAN]],tbl_refJabatan,4,FALSE),"yr","day")-CONVERT(DATEDIF(H552,NOW(),"y"),"yr","day")))),"Usia Salah"),"")</f>
        <v>25260.348911689813</v>
      </c>
      <c r="T552" s="167" t="str">
        <f ca="1">IF(Table1[[#This Row],[TGL. PENSIUN ( usia )]]&lt;&gt;0,TEXT(Table1[[#This Row],[TGL. PENSIUN ( usia )]],"yyyy"),"")</f>
        <v>1969</v>
      </c>
      <c r="U552" s="166">
        <f ca="1">IF(AND(Table1[[#This Row],[TGL. PENSIUN (usia)]]&lt;&gt;"",Table1[[#This Row],[TGL. PENSIUN (usia)]]&lt;&gt;"USIA SALAH"),IF(tglAcuan&lt;&gt;0,(INT(CONVERT(VLOOKUP(Table1[[#This Row],[JABATAN]],tbl_refJabatan,4,FALSE),"yr","day")-CONVERT(DATEDIF(H552,tglAcuan,"y"),"yr","day"))),(INT(CONVERT(VLOOKUP(Table1[[#This Row],[JABATAN]],tbl_refJabatan,4,FALSE),"yr","day")-CONVERT(DATEDIF(H552,NOW(),"y"),"yr","day")))),"")</f>
        <v>-20089</v>
      </c>
      <c r="V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Row],[JABATAN]],tbl_refJabatan,6,FALSE),"yr","day")-CONVERT(DATEDIF(H552,tglAcuan,"y"),"yr","day"))),(NOW()+(CONVERT(VLOOKUP(Table1[[#This Row],[JABATAN]],tbl_refJabatan,6,FALSE),"yr","day")-CONVERT(DATEDIF(H552,NOW(),"y"),"yr","day")))),"Usia Salah"),"")</f>
        <v>25260.348911689813</v>
      </c>
      <c r="W552" s="167" t="str">
        <f ca="1">IF(Table1[[#This Row],[TGL.PENSIUN (usia)]]&lt;&gt;0,TEXT(Table1[[#This Row],[TGL.PENSIUN (usia)]],"yyyy"),"")</f>
        <v>1969</v>
      </c>
      <c r="X5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Row],[JABATAN]],tbl_refJabatan,7,FALSE),"yr","day")-CONVERT(DATEDIF(M552,tglAcuan,"y"),"yr","day"))),(NOW()+(CONVERT(VLOOKUP(Table1[[#This Row],[JABATAN]],tbl_refJabatan,7,FALSE),"yr","day")-CONVERT(DATEDIF(M552,NOW(),"y"),"yr","day")))),"tgl SK salah"),"")</f>
        <v>43888.098911689813</v>
      </c>
      <c r="Y552" s="167" t="str">
        <f ca="1">IF(Table1[[#This Row],[TGL. PENSIUN (jabatan)]]&lt;&gt;0,TEXT(Table1[[#This Row],[TGL. PENSIUN (jabatan)]],"yyyy"),"")</f>
        <v>2020</v>
      </c>
      <c r="Z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Row],[JABATAN]],tbl_refJabatan,8,FALSE),"yr","day")-CONVERT(DATEDIF(H552,tglAcuan,"y"),"yr","day"))),(NOW()+(CONVERT(VLOOKUP(Table1[[#This Row],[JABATAN]],tbl_refJabatan,8,FALSE),"yr","day")-CONVERT(DATEDIF(H552,NOW(),"y"),"yr","day")))),"Usia Salah"),"")</f>
        <v>25260.348911689813</v>
      </c>
      <c r="AA552" s="167" t="str">
        <f ca="1">IF(Table1[[#This Row],[TGL.PENSIUN (usia )]]&lt;&gt;0,TEXT(Table1[[#This Row],[TGL.PENSIUN (usia )]],"yyyy"),"")</f>
        <v>1969</v>
      </c>
      <c r="AB5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Row],[JABATAN]],tbl_refJabatan,9,FALSE),"yr","day")-CONVERT(DATEDIF(M552,tglAcuan,"y"),"yr","day"))),(NOW()+(CONVERT(VLOOKUP(Table1[[#This Row],[JABATAN]],tbl_refJabatan,9,FALSE),"yr","day")-CONVERT(DATEDIF(M552,NOW(),"y"),"yr","day")))),"tgl SK salah"),"")</f>
        <v>43888.098911689813</v>
      </c>
      <c r="AC552" s="167" t="str">
        <f ca="1">IF(Table1[[#This Row],[TGL. PENSIUN (jabatan )]]&lt;&gt;0,TEXT(Table1[[#This Row],[TGL. PENSIUN (jabatan )]],"yyyy"),"")</f>
        <v>2020</v>
      </c>
      <c r="AD5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3" spans="1:30" s="53" customFormat="1" ht="21.75" customHeight="1" x14ac:dyDescent="0.25">
      <c r="A553" s="43">
        <f t="shared" si="19"/>
        <v>548</v>
      </c>
      <c r="B553" s="44" t="s">
        <v>881</v>
      </c>
      <c r="C553" s="44" t="s">
        <v>1051</v>
      </c>
      <c r="D553" s="72" t="s">
        <v>45</v>
      </c>
      <c r="E553" s="59" t="s">
        <v>1054</v>
      </c>
      <c r="F553" s="43" t="s">
        <v>50</v>
      </c>
      <c r="G553" s="63" t="s">
        <v>42</v>
      </c>
      <c r="H553" s="71">
        <v>31869</v>
      </c>
      <c r="I553" s="45"/>
      <c r="J553" s="76"/>
      <c r="K553" s="63" t="s">
        <v>90</v>
      </c>
      <c r="L553" s="63" t="s">
        <v>1055</v>
      </c>
      <c r="M553" s="71">
        <v>43539</v>
      </c>
      <c r="N553" s="52" t="str">
        <f t="shared" ca="1" si="21"/>
        <v>36 Tahun 10 Bulan 25 hari</v>
      </c>
      <c r="O5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Row],[JABATAN]],tbl_refJabatan,2,FALSE),"yr","day")-CONVERT(DATEDIF(H553,tglAcuan,"y"),"yr","day"))),(NOW()+(CONVERT(VLOOKUP(Table1[[#This Row],[JABATAN]],tbl_refJabatan,2,FALSE),"yr","day")-CONVERT(DATEDIF(H553,NOW(),"y"),"yr","day")))),"Usia Salah"),"")</f>
        <v>32200.098911689813</v>
      </c>
      <c r="Q553" s="167" t="str">
        <f ca="1">IF(Table1[[#This Row],[TGL. PENSIUN (usia)]]&lt;&gt;0,TEXT(Table1[[#This Row],[TGL. PENSIUN (usia)]],"yyyy"),"")</f>
        <v>1988</v>
      </c>
      <c r="R553" s="166">
        <f ca="1">IF(AND(Table1[[#This Row],[TGL. PENSIUN (usia)]]&lt;&gt;"",Table1[[#This Row],[TGL. PENSIUN (usia)]]&lt;&gt;"USIA SALAH"),IF(tglAcuan&lt;&gt;0,(INT(CONVERT(VLOOKUP(Table1[[#This Row],[JABATAN]],tbl_refJabatan,2,FALSE),"yr","day")-CONVERT(DATEDIF(H553,tglAcuan,"y"),"yr","day"))),(INT(CONVERT(VLOOKUP(Table1[[#This Row],[JABATAN]],tbl_refJabatan,2,FALSE),"yr","day")-CONVERT(DATEDIF(H553,NOW(),"y"),"yr","day")))),"")</f>
        <v>-13149</v>
      </c>
      <c r="S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Row],[JABATAN]],tbl_refJabatan,4,FALSE),"yr","day")-CONVERT(DATEDIF(H553,tglAcuan,"y"),"yr","day"))),(NOW()+(CONVERT(VLOOKUP(Table1[[#This Row],[JABATAN]],tbl_refJabatan,4,FALSE),"yr","day")-CONVERT(DATEDIF(H553,NOW(),"y"),"yr","day")))),"Usia Salah"),"")</f>
        <v>32200.098911689813</v>
      </c>
      <c r="T553" s="167" t="str">
        <f ca="1">IF(Table1[[#This Row],[TGL. PENSIUN ( usia )]]&lt;&gt;0,TEXT(Table1[[#This Row],[TGL. PENSIUN ( usia )]],"yyyy"),"")</f>
        <v>1988</v>
      </c>
      <c r="U553" s="166">
        <f ca="1">IF(AND(Table1[[#This Row],[TGL. PENSIUN (usia)]]&lt;&gt;"",Table1[[#This Row],[TGL. PENSIUN (usia)]]&lt;&gt;"USIA SALAH"),IF(tglAcuan&lt;&gt;0,(INT(CONVERT(VLOOKUP(Table1[[#This Row],[JABATAN]],tbl_refJabatan,4,FALSE),"yr","day")-CONVERT(DATEDIF(H553,tglAcuan,"y"),"yr","day"))),(INT(CONVERT(VLOOKUP(Table1[[#This Row],[JABATAN]],tbl_refJabatan,4,FALSE),"yr","day")-CONVERT(DATEDIF(H553,NOW(),"y"),"yr","day")))),"")</f>
        <v>-13149</v>
      </c>
      <c r="V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Row],[JABATAN]],tbl_refJabatan,6,FALSE),"yr","day")-CONVERT(DATEDIF(H553,tglAcuan,"y"),"yr","day"))),(NOW()+(CONVERT(VLOOKUP(Table1[[#This Row],[JABATAN]],tbl_refJabatan,6,FALSE),"yr","day")-CONVERT(DATEDIF(H553,NOW(),"y"),"yr","day")))),"Usia Salah"),"")</f>
        <v>32200.098911689813</v>
      </c>
      <c r="W553" s="167" t="str">
        <f ca="1">IF(Table1[[#This Row],[TGL.PENSIUN (usia)]]&lt;&gt;0,TEXT(Table1[[#This Row],[TGL.PENSIUN (usia)]],"yyyy"),"")</f>
        <v>1988</v>
      </c>
      <c r="X5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Row],[JABATAN]],tbl_refJabatan,7,FALSE),"yr","day")-CONVERT(DATEDIF(M553,tglAcuan,"y"),"yr","day"))),(NOW()+(CONVERT(VLOOKUP(Table1[[#This Row],[JABATAN]],tbl_refJabatan,7,FALSE),"yr","day")-CONVERT(DATEDIF(M553,NOW(),"y"),"yr","day")))),"tgl SK salah"),"")</f>
        <v>43888.098911689813</v>
      </c>
      <c r="Y553" s="167" t="str">
        <f ca="1">IF(Table1[[#This Row],[TGL. PENSIUN (jabatan)]]&lt;&gt;0,TEXT(Table1[[#This Row],[TGL. PENSIUN (jabatan)]],"yyyy"),"")</f>
        <v>2020</v>
      </c>
      <c r="Z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Row],[JABATAN]],tbl_refJabatan,8,FALSE),"yr","day")-CONVERT(DATEDIF(H553,tglAcuan,"y"),"yr","day"))),(NOW()+(CONVERT(VLOOKUP(Table1[[#This Row],[JABATAN]],tbl_refJabatan,8,FALSE),"yr","day")-CONVERT(DATEDIF(H553,NOW(),"y"),"yr","day")))),"Usia Salah"),"")</f>
        <v>32200.098911689813</v>
      </c>
      <c r="AA553" s="167" t="str">
        <f ca="1">IF(Table1[[#This Row],[TGL.PENSIUN (usia )]]&lt;&gt;0,TEXT(Table1[[#This Row],[TGL.PENSIUN (usia )]],"yyyy"),"")</f>
        <v>1988</v>
      </c>
      <c r="AB5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Row],[JABATAN]],tbl_refJabatan,9,FALSE),"yr","day")-CONVERT(DATEDIF(M553,tglAcuan,"y"),"yr","day"))),(NOW()+(CONVERT(VLOOKUP(Table1[[#This Row],[JABATAN]],tbl_refJabatan,9,FALSE),"yr","day")-CONVERT(DATEDIF(M553,NOW(),"y"),"yr","day")))),"tgl SK salah"),"")</f>
        <v>43888.098911689813</v>
      </c>
      <c r="AC553" s="167" t="str">
        <f ca="1">IF(Table1[[#This Row],[TGL. PENSIUN (jabatan )]]&lt;&gt;0,TEXT(Table1[[#This Row],[TGL. PENSIUN (jabatan )]],"yyyy"),"")</f>
        <v>2020</v>
      </c>
      <c r="AD5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4" spans="1:30" s="53" customFormat="1" ht="21.75" customHeight="1" x14ac:dyDescent="0.25">
      <c r="A554" s="43">
        <f t="shared" si="19"/>
        <v>549</v>
      </c>
      <c r="B554" s="44" t="s">
        <v>881</v>
      </c>
      <c r="C554" s="44" t="s">
        <v>1051</v>
      </c>
      <c r="D554" s="72" t="s">
        <v>48</v>
      </c>
      <c r="E554" s="59" t="s">
        <v>94</v>
      </c>
      <c r="F554" s="43" t="s">
        <v>41</v>
      </c>
      <c r="G554" s="63" t="s">
        <v>1056</v>
      </c>
      <c r="H554" s="71">
        <v>26089</v>
      </c>
      <c r="I554" s="45"/>
      <c r="J554" s="76"/>
      <c r="K554" s="63" t="s">
        <v>43</v>
      </c>
      <c r="L554" s="63" t="s">
        <v>1057</v>
      </c>
      <c r="M554" s="71">
        <v>43539</v>
      </c>
      <c r="N554" s="52" t="str">
        <f t="shared" ca="1" si="21"/>
        <v>52 Tahun 8 Bulan 22 hari</v>
      </c>
      <c r="O5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Row],[JABATAN]],tbl_refJabatan,2,FALSE),"yr","day")-CONVERT(DATEDIF(H554,tglAcuan,"y"),"yr","day"))),(NOW()+(CONVERT(VLOOKUP(Table1[[#This Row],[JABATAN]],tbl_refJabatan,2,FALSE),"yr","day")-CONVERT(DATEDIF(H554,NOW(),"y"),"yr","day")))),"Usia Salah"),"")</f>
        <v>48271.098911689813</v>
      </c>
      <c r="Q554" s="167" t="str">
        <f ca="1">IF(Table1[[#This Row],[TGL. PENSIUN (usia)]]&lt;&gt;0,TEXT(Table1[[#This Row],[TGL. PENSIUN (usia)]],"yyyy"),"")</f>
        <v>2032</v>
      </c>
      <c r="R554" s="166">
        <f ca="1">IF(AND(Table1[[#This Row],[TGL. PENSIUN (usia)]]&lt;&gt;"",Table1[[#This Row],[TGL. PENSIUN (usia)]]&lt;&gt;"USIA SALAH"),IF(tglAcuan&lt;&gt;0,(INT(CONVERT(VLOOKUP(Table1[[#This Row],[JABATAN]],tbl_refJabatan,2,FALSE),"yr","day")-CONVERT(DATEDIF(H554,tglAcuan,"y"),"yr","day"))),(INT(CONVERT(VLOOKUP(Table1[[#This Row],[JABATAN]],tbl_refJabatan,2,FALSE),"yr","day")-CONVERT(DATEDIF(H554,NOW(),"y"),"yr","day")))),"")</f>
        <v>2922</v>
      </c>
      <c r="S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Row],[JABATAN]],tbl_refJabatan,4,FALSE),"yr","day")-CONVERT(DATEDIF(H554,tglAcuan,"y"),"yr","day"))),(NOW()+(CONVERT(VLOOKUP(Table1[[#This Row],[JABATAN]],tbl_refJabatan,4,FALSE),"yr","day")-CONVERT(DATEDIF(H554,NOW(),"y"),"yr","day")))),"Usia Salah"),"")</f>
        <v>48271.098911689813</v>
      </c>
      <c r="T554" s="167" t="str">
        <f ca="1">IF(Table1[[#This Row],[TGL. PENSIUN ( usia )]]&lt;&gt;0,TEXT(Table1[[#This Row],[TGL. PENSIUN ( usia )]],"yyyy"),"")</f>
        <v>2032</v>
      </c>
      <c r="U554" s="166">
        <f ca="1">IF(AND(Table1[[#This Row],[TGL. PENSIUN (usia)]]&lt;&gt;"",Table1[[#This Row],[TGL. PENSIUN (usia)]]&lt;&gt;"USIA SALAH"),IF(tglAcuan&lt;&gt;0,(INT(CONVERT(VLOOKUP(Table1[[#This Row],[JABATAN]],tbl_refJabatan,4,FALSE),"yr","day")-CONVERT(DATEDIF(H554,tglAcuan,"y"),"yr","day"))),(INT(CONVERT(VLOOKUP(Table1[[#This Row],[JABATAN]],tbl_refJabatan,4,FALSE),"yr","day")-CONVERT(DATEDIF(H554,NOW(),"y"),"yr","day")))),"")</f>
        <v>2922</v>
      </c>
      <c r="V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Row],[JABATAN]],tbl_refJabatan,6,FALSE),"yr","day")-CONVERT(DATEDIF(H554,tglAcuan,"y"),"yr","day"))),(NOW()+(CONVERT(VLOOKUP(Table1[[#This Row],[JABATAN]],tbl_refJabatan,6,FALSE),"yr","day")-CONVERT(DATEDIF(H554,NOW(),"y"),"yr","day")))),"Usia Salah"),"")</f>
        <v>46810.098911689813</v>
      </c>
      <c r="W554" s="167" t="str">
        <f ca="1">IF(Table1[[#This Row],[TGL.PENSIUN (usia)]]&lt;&gt;0,TEXT(Table1[[#This Row],[TGL.PENSIUN (usia)]],"yyyy"),"")</f>
        <v>2028</v>
      </c>
      <c r="X5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Row],[JABATAN]],tbl_refJabatan,7,FALSE),"yr","day")-CONVERT(DATEDIF(M554,tglAcuan,"y"),"yr","day"))),(NOW()+(CONVERT(VLOOKUP(Table1[[#This Row],[JABATAN]],tbl_refJabatan,7,FALSE),"yr","day")-CONVERT(DATEDIF(M554,NOW(),"y"),"yr","day")))),"tgl SK salah"),"")</f>
        <v>51193.098911689813</v>
      </c>
      <c r="Y554" s="167" t="str">
        <f ca="1">IF(Table1[[#This Row],[TGL. PENSIUN (jabatan)]]&lt;&gt;0,TEXT(Table1[[#This Row],[TGL. PENSIUN (jabatan)]],"yyyy"),"")</f>
        <v>2040</v>
      </c>
      <c r="Z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Row],[JABATAN]],tbl_refJabatan,8,FALSE),"yr","day")-CONVERT(DATEDIF(H554,tglAcuan,"y"),"yr","day"))),(NOW()+(CONVERT(VLOOKUP(Table1[[#This Row],[JABATAN]],tbl_refJabatan,8,FALSE),"yr","day")-CONVERT(DATEDIF(H554,NOW(),"y"),"yr","day")))),"Usia Salah"),"")</f>
        <v>46810.098911689813</v>
      </c>
      <c r="AA554" s="167" t="str">
        <f ca="1">IF(Table1[[#This Row],[TGL.PENSIUN (usia )]]&lt;&gt;0,TEXT(Table1[[#This Row],[TGL.PENSIUN (usia )]],"yyyy"),"")</f>
        <v>2028</v>
      </c>
      <c r="AB5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Row],[JABATAN]],tbl_refJabatan,9,FALSE),"yr","day")-CONVERT(DATEDIF(M554,tglAcuan,"y"),"yr","day"))),(NOW()+(CONVERT(VLOOKUP(Table1[[#This Row],[JABATAN]],tbl_refJabatan,9,FALSE),"yr","day")-CONVERT(DATEDIF(M554,NOW(),"y"),"yr","day")))),"tgl SK salah"),"")</f>
        <v>51193.098911689813</v>
      </c>
      <c r="AC554" s="167" t="str">
        <f ca="1">IF(Table1[[#This Row],[TGL. PENSIUN (jabatan )]]&lt;&gt;0,TEXT(Table1[[#This Row],[TGL. PENSIUN (jabatan )]],"yyyy"),"")</f>
        <v>2040</v>
      </c>
      <c r="AD5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5" spans="1:30" s="53" customFormat="1" ht="21.75" customHeight="1" x14ac:dyDescent="0.25">
      <c r="A555" s="43">
        <f t="shared" si="19"/>
        <v>550</v>
      </c>
      <c r="B555" s="44" t="s">
        <v>881</v>
      </c>
      <c r="C555" s="44" t="s">
        <v>1051</v>
      </c>
      <c r="D555" s="72" t="s">
        <v>52</v>
      </c>
      <c r="E555" s="59" t="s">
        <v>1058</v>
      </c>
      <c r="F555" s="43" t="s">
        <v>50</v>
      </c>
      <c r="G555" s="63" t="s">
        <v>42</v>
      </c>
      <c r="H555" s="71">
        <v>32356</v>
      </c>
      <c r="I555" s="45"/>
      <c r="J555" s="76"/>
      <c r="K555" s="63" t="s">
        <v>56</v>
      </c>
      <c r="L555" s="63" t="s">
        <v>1059</v>
      </c>
      <c r="M555" s="71">
        <v>43539</v>
      </c>
      <c r="N555" s="52" t="str">
        <f t="shared" ca="1" si="21"/>
        <v>35 Tahun 6 Bulan 26 hari</v>
      </c>
      <c r="O5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Row],[JABATAN]],tbl_refJabatan,2,FALSE),"yr","day")-CONVERT(DATEDIF(H555,tglAcuan,"y"),"yr","day"))),(NOW()+(CONVERT(VLOOKUP(Table1[[#This Row],[JABATAN]],tbl_refJabatan,2,FALSE),"yr","day")-CONVERT(DATEDIF(H555,NOW(),"y"),"yr","day")))),"Usia Salah"),"")</f>
        <v>54480.348911689813</v>
      </c>
      <c r="Q555" s="167" t="str">
        <f ca="1">IF(Table1[[#This Row],[TGL. PENSIUN (usia)]]&lt;&gt;0,TEXT(Table1[[#This Row],[TGL. PENSIUN (usia)]],"yyyy"),"")</f>
        <v>2049</v>
      </c>
      <c r="R555" s="166">
        <f ca="1">IF(AND(Table1[[#This Row],[TGL. PENSIUN (usia)]]&lt;&gt;"",Table1[[#This Row],[TGL. PENSIUN (usia)]]&lt;&gt;"USIA SALAH"),IF(tglAcuan&lt;&gt;0,(INT(CONVERT(VLOOKUP(Table1[[#This Row],[JABATAN]],tbl_refJabatan,2,FALSE),"yr","day")-CONVERT(DATEDIF(H555,tglAcuan,"y"),"yr","day"))),(INT(CONVERT(VLOOKUP(Table1[[#This Row],[JABATAN]],tbl_refJabatan,2,FALSE),"yr","day")-CONVERT(DATEDIF(H555,NOW(),"y"),"yr","day")))),"")</f>
        <v>9131</v>
      </c>
      <c r="S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Row],[JABATAN]],tbl_refJabatan,4,FALSE),"yr","day")-CONVERT(DATEDIF(H555,tglAcuan,"y"),"yr","day"))),(NOW()+(CONVERT(VLOOKUP(Table1[[#This Row],[JABATAN]],tbl_refJabatan,4,FALSE),"yr","day")-CONVERT(DATEDIF(H555,NOW(),"y"),"yr","day")))),"Usia Salah"),"")</f>
        <v>54480.348911689813</v>
      </c>
      <c r="T555" s="167" t="str">
        <f ca="1">IF(Table1[[#This Row],[TGL. PENSIUN ( usia )]]&lt;&gt;0,TEXT(Table1[[#This Row],[TGL. PENSIUN ( usia )]],"yyyy"),"")</f>
        <v>2049</v>
      </c>
      <c r="U555" s="166">
        <f ca="1">IF(AND(Table1[[#This Row],[TGL. PENSIUN (usia)]]&lt;&gt;"",Table1[[#This Row],[TGL. PENSIUN (usia)]]&lt;&gt;"USIA SALAH"),IF(tglAcuan&lt;&gt;0,(INT(CONVERT(VLOOKUP(Table1[[#This Row],[JABATAN]],tbl_refJabatan,4,FALSE),"yr","day")-CONVERT(DATEDIF(H555,tglAcuan,"y"),"yr","day"))),(INT(CONVERT(VLOOKUP(Table1[[#This Row],[JABATAN]],tbl_refJabatan,4,FALSE),"yr","day")-CONVERT(DATEDIF(H555,NOW(),"y"),"yr","day")))),"")</f>
        <v>9131</v>
      </c>
      <c r="V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Row],[JABATAN]],tbl_refJabatan,6,FALSE),"yr","day")-CONVERT(DATEDIF(H555,tglAcuan,"y"),"yr","day"))),(NOW()+(CONVERT(VLOOKUP(Table1[[#This Row],[JABATAN]],tbl_refJabatan,6,FALSE),"yr","day")-CONVERT(DATEDIF(H555,NOW(),"y"),"yr","day")))),"Usia Salah"),"")</f>
        <v>53019.348911689813</v>
      </c>
      <c r="W555" s="167" t="str">
        <f ca="1">IF(Table1[[#This Row],[TGL.PENSIUN (usia)]]&lt;&gt;0,TEXT(Table1[[#This Row],[TGL.PENSIUN (usia)]],"yyyy"),"")</f>
        <v>2045</v>
      </c>
      <c r="X5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Row],[JABATAN]],tbl_refJabatan,7,FALSE),"yr","day")-CONVERT(DATEDIF(M555,tglAcuan,"y"),"yr","day"))),(NOW()+(CONVERT(VLOOKUP(Table1[[#This Row],[JABATAN]],tbl_refJabatan,7,FALSE),"yr","day")-CONVERT(DATEDIF(M555,NOW(),"y"),"yr","day")))),"tgl SK salah"),"")</f>
        <v>51193.098911689813</v>
      </c>
      <c r="Y555" s="167" t="str">
        <f ca="1">IF(Table1[[#This Row],[TGL. PENSIUN (jabatan)]]&lt;&gt;0,TEXT(Table1[[#This Row],[TGL. PENSIUN (jabatan)]],"yyyy"),"")</f>
        <v>2040</v>
      </c>
      <c r="Z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Row],[JABATAN]],tbl_refJabatan,8,FALSE),"yr","day")-CONVERT(DATEDIF(H555,tglAcuan,"y"),"yr","day"))),(NOW()+(CONVERT(VLOOKUP(Table1[[#This Row],[JABATAN]],tbl_refJabatan,8,FALSE),"yr","day")-CONVERT(DATEDIF(H555,NOW(),"y"),"yr","day")))),"Usia Salah"),"")</f>
        <v>53019.348911689813</v>
      </c>
      <c r="AA555" s="167" t="str">
        <f ca="1">IF(Table1[[#This Row],[TGL.PENSIUN (usia )]]&lt;&gt;0,TEXT(Table1[[#This Row],[TGL.PENSIUN (usia )]],"yyyy"),"")</f>
        <v>2045</v>
      </c>
      <c r="AB5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Row],[JABATAN]],tbl_refJabatan,9,FALSE),"yr","day")-CONVERT(DATEDIF(M555,tglAcuan,"y"),"yr","day"))),(NOW()+(CONVERT(VLOOKUP(Table1[[#This Row],[JABATAN]],tbl_refJabatan,9,FALSE),"yr","day")-CONVERT(DATEDIF(M555,NOW(),"y"),"yr","day")))),"tgl SK salah"),"")</f>
        <v>51193.098911689813</v>
      </c>
      <c r="AC555" s="167" t="str">
        <f ca="1">IF(Table1[[#This Row],[TGL. PENSIUN (jabatan )]]&lt;&gt;0,TEXT(Table1[[#This Row],[TGL. PENSIUN (jabatan )]],"yyyy"),"")</f>
        <v>2040</v>
      </c>
      <c r="AD5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6" spans="1:30" s="53" customFormat="1" ht="21.75" customHeight="1" x14ac:dyDescent="0.25">
      <c r="A556" s="43">
        <f t="shared" si="19"/>
        <v>551</v>
      </c>
      <c r="B556" s="44" t="s">
        <v>881</v>
      </c>
      <c r="C556" s="44" t="s">
        <v>1051</v>
      </c>
      <c r="D556" s="72" t="s">
        <v>54</v>
      </c>
      <c r="E556" s="59" t="s">
        <v>1060</v>
      </c>
      <c r="F556" s="43" t="s">
        <v>41</v>
      </c>
      <c r="G556" s="63" t="s">
        <v>42</v>
      </c>
      <c r="H556" s="71">
        <v>34161</v>
      </c>
      <c r="I556" s="45"/>
      <c r="J556" s="76"/>
      <c r="K556" s="63" t="s">
        <v>43</v>
      </c>
      <c r="L556" s="63" t="s">
        <v>1061</v>
      </c>
      <c r="M556" s="71">
        <v>44140</v>
      </c>
      <c r="N556" s="52" t="str">
        <f t="shared" ca="1" si="21"/>
        <v>30 Tahun 7 Bulan 16 hari</v>
      </c>
      <c r="O5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22 Hari </v>
      </c>
      <c r="P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Row],[JABATAN]],tbl_refJabatan,2,FALSE),"yr","day")-CONVERT(DATEDIF(H556,tglAcuan,"y"),"yr","day"))),(NOW()+(CONVERT(VLOOKUP(Table1[[#This Row],[JABATAN]],tbl_refJabatan,2,FALSE),"yr","day")-CONVERT(DATEDIF(H556,NOW(),"y"),"yr","day")))),"Usia Salah"),"")</f>
        <v>56306.598911689813</v>
      </c>
      <c r="Q556" s="167" t="str">
        <f ca="1">IF(Table1[[#This Row],[TGL. PENSIUN (usia)]]&lt;&gt;0,TEXT(Table1[[#This Row],[TGL. PENSIUN (usia)]],"yyyy"),"")</f>
        <v>2054</v>
      </c>
      <c r="R556" s="166">
        <f ca="1">IF(AND(Table1[[#This Row],[TGL. PENSIUN (usia)]]&lt;&gt;"",Table1[[#This Row],[TGL. PENSIUN (usia)]]&lt;&gt;"USIA SALAH"),IF(tglAcuan&lt;&gt;0,(INT(CONVERT(VLOOKUP(Table1[[#This Row],[JABATAN]],tbl_refJabatan,2,FALSE),"yr","day")-CONVERT(DATEDIF(H556,tglAcuan,"y"),"yr","day"))),(INT(CONVERT(VLOOKUP(Table1[[#This Row],[JABATAN]],tbl_refJabatan,2,FALSE),"yr","day")-CONVERT(DATEDIF(H556,NOW(),"y"),"yr","day")))),"")</f>
        <v>10957</v>
      </c>
      <c r="S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Row],[JABATAN]],tbl_refJabatan,4,FALSE),"yr","day")-CONVERT(DATEDIF(H556,tglAcuan,"y"),"yr","day"))),(NOW()+(CONVERT(VLOOKUP(Table1[[#This Row],[JABATAN]],tbl_refJabatan,4,FALSE),"yr","day")-CONVERT(DATEDIF(H556,NOW(),"y"),"yr","day")))),"Usia Salah"),"")</f>
        <v>56306.598911689813</v>
      </c>
      <c r="T556" s="167" t="str">
        <f ca="1">IF(Table1[[#This Row],[TGL. PENSIUN ( usia )]]&lt;&gt;0,TEXT(Table1[[#This Row],[TGL. PENSIUN ( usia )]],"yyyy"),"")</f>
        <v>2054</v>
      </c>
      <c r="U556" s="166">
        <f ca="1">IF(AND(Table1[[#This Row],[TGL. PENSIUN (usia)]]&lt;&gt;"",Table1[[#This Row],[TGL. PENSIUN (usia)]]&lt;&gt;"USIA SALAH"),IF(tglAcuan&lt;&gt;0,(INT(CONVERT(VLOOKUP(Table1[[#This Row],[JABATAN]],tbl_refJabatan,4,FALSE),"yr","day")-CONVERT(DATEDIF(H556,tglAcuan,"y"),"yr","day"))),(INT(CONVERT(VLOOKUP(Table1[[#This Row],[JABATAN]],tbl_refJabatan,4,FALSE),"yr","day")-CONVERT(DATEDIF(H556,NOW(),"y"),"yr","day")))),"")</f>
        <v>10957</v>
      </c>
      <c r="V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Row],[JABATAN]],tbl_refJabatan,6,FALSE),"yr","day")-CONVERT(DATEDIF(H556,tglAcuan,"y"),"yr","day"))),(NOW()+(CONVERT(VLOOKUP(Table1[[#This Row],[JABATAN]],tbl_refJabatan,6,FALSE),"yr","day")-CONVERT(DATEDIF(H556,NOW(),"y"),"yr","day")))),"Usia Salah"),"")</f>
        <v>54845.598911689813</v>
      </c>
      <c r="W556" s="167" t="str">
        <f ca="1">IF(Table1[[#This Row],[TGL.PENSIUN (usia)]]&lt;&gt;0,TEXT(Table1[[#This Row],[TGL.PENSIUN (usia)]],"yyyy"),"")</f>
        <v>2050</v>
      </c>
      <c r="X5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Row],[JABATAN]],tbl_refJabatan,7,FALSE),"yr","day")-CONVERT(DATEDIF(M556,tglAcuan,"y"),"yr","day"))),(NOW()+(CONVERT(VLOOKUP(Table1[[#This Row],[JABATAN]],tbl_refJabatan,7,FALSE),"yr","day")-CONVERT(DATEDIF(M556,NOW(),"y"),"yr","day")))),"tgl SK salah"),"")</f>
        <v>51558.348911689813</v>
      </c>
      <c r="Y556" s="167" t="str">
        <f ca="1">IF(Table1[[#This Row],[TGL. PENSIUN (jabatan)]]&lt;&gt;0,TEXT(Table1[[#This Row],[TGL. PENSIUN (jabatan)]],"yyyy"),"")</f>
        <v>2041</v>
      </c>
      <c r="Z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Row],[JABATAN]],tbl_refJabatan,8,FALSE),"yr","day")-CONVERT(DATEDIF(H556,tglAcuan,"y"),"yr","day"))),(NOW()+(CONVERT(VLOOKUP(Table1[[#This Row],[JABATAN]],tbl_refJabatan,8,FALSE),"yr","day")-CONVERT(DATEDIF(H556,NOW(),"y"),"yr","day")))),"Usia Salah"),"")</f>
        <v>54845.598911689813</v>
      </c>
      <c r="AA556" s="167" t="str">
        <f ca="1">IF(Table1[[#This Row],[TGL.PENSIUN (usia )]]&lt;&gt;0,TEXT(Table1[[#This Row],[TGL.PENSIUN (usia )]],"yyyy"),"")</f>
        <v>2050</v>
      </c>
      <c r="AB5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Row],[JABATAN]],tbl_refJabatan,9,FALSE),"yr","day")-CONVERT(DATEDIF(M556,tglAcuan,"y"),"yr","day"))),(NOW()+(CONVERT(VLOOKUP(Table1[[#This Row],[JABATAN]],tbl_refJabatan,9,FALSE),"yr","day")-CONVERT(DATEDIF(M556,NOW(),"y"),"yr","day")))),"tgl SK salah"),"")</f>
        <v>51558.348911689813</v>
      </c>
      <c r="AC556" s="167" t="str">
        <f ca="1">IF(Table1[[#This Row],[TGL. PENSIUN (jabatan )]]&lt;&gt;0,TEXT(Table1[[#This Row],[TGL. PENSIUN (jabatan )]],"yyyy"),"")</f>
        <v>2041</v>
      </c>
      <c r="AD5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7" spans="1:30" s="53" customFormat="1" ht="21.75" customHeight="1" x14ac:dyDescent="0.25">
      <c r="A557" s="43">
        <f t="shared" si="19"/>
        <v>552</v>
      </c>
      <c r="B557" s="44" t="s">
        <v>881</v>
      </c>
      <c r="C557" s="44" t="s">
        <v>1051</v>
      </c>
      <c r="D557" s="72" t="s">
        <v>57</v>
      </c>
      <c r="E557" s="59" t="s">
        <v>1062</v>
      </c>
      <c r="F557" s="43" t="s">
        <v>50</v>
      </c>
      <c r="G557" s="63" t="s">
        <v>42</v>
      </c>
      <c r="H557" s="71">
        <v>30380</v>
      </c>
      <c r="I557" s="45"/>
      <c r="J557" s="76"/>
      <c r="K557" s="63" t="s">
        <v>116</v>
      </c>
      <c r="L557" s="63" t="s">
        <v>1063</v>
      </c>
      <c r="M557" s="71">
        <v>43104</v>
      </c>
      <c r="N557" s="52" t="str">
        <f t="shared" ca="1" si="21"/>
        <v>40 Tahun 11 Bulan 22 hari</v>
      </c>
      <c r="O5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23 Hari </v>
      </c>
      <c r="P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Row],[JABATAN]],tbl_refJabatan,2,FALSE),"yr","day")-CONVERT(DATEDIF(H557,tglAcuan,"y"),"yr","day"))),(NOW()+(CONVERT(VLOOKUP(Table1[[#This Row],[JABATAN]],tbl_refJabatan,2,FALSE),"yr","day")-CONVERT(DATEDIF(H557,NOW(),"y"),"yr","day")))),"Usia Salah"),"")</f>
        <v>52654.098911689813</v>
      </c>
      <c r="Q557" s="167" t="str">
        <f ca="1">IF(Table1[[#This Row],[TGL. PENSIUN (usia)]]&lt;&gt;0,TEXT(Table1[[#This Row],[TGL. PENSIUN (usia)]],"yyyy"),"")</f>
        <v>2044</v>
      </c>
      <c r="R557" s="166">
        <f ca="1">IF(AND(Table1[[#This Row],[TGL. PENSIUN (usia)]]&lt;&gt;"",Table1[[#This Row],[TGL. PENSIUN (usia)]]&lt;&gt;"USIA SALAH"),IF(tglAcuan&lt;&gt;0,(INT(CONVERT(VLOOKUP(Table1[[#This Row],[JABATAN]],tbl_refJabatan,2,FALSE),"yr","day")-CONVERT(DATEDIF(H557,tglAcuan,"y"),"yr","day"))),(INT(CONVERT(VLOOKUP(Table1[[#This Row],[JABATAN]],tbl_refJabatan,2,FALSE),"yr","day")-CONVERT(DATEDIF(H557,NOW(),"y"),"yr","day")))),"")</f>
        <v>7305</v>
      </c>
      <c r="S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Row],[JABATAN]],tbl_refJabatan,4,FALSE),"yr","day")-CONVERT(DATEDIF(H557,tglAcuan,"y"),"yr","day"))),(NOW()+(CONVERT(VLOOKUP(Table1[[#This Row],[JABATAN]],tbl_refJabatan,4,FALSE),"yr","day")-CONVERT(DATEDIF(H557,NOW(),"y"),"yr","day")))),"Usia Salah"),"")</f>
        <v>52654.098911689813</v>
      </c>
      <c r="T557" s="167" t="str">
        <f ca="1">IF(Table1[[#This Row],[TGL. PENSIUN ( usia )]]&lt;&gt;0,TEXT(Table1[[#This Row],[TGL. PENSIUN ( usia )]],"yyyy"),"")</f>
        <v>2044</v>
      </c>
      <c r="U557" s="166">
        <f ca="1">IF(AND(Table1[[#This Row],[TGL. PENSIUN (usia)]]&lt;&gt;"",Table1[[#This Row],[TGL. PENSIUN (usia)]]&lt;&gt;"USIA SALAH"),IF(tglAcuan&lt;&gt;0,(INT(CONVERT(VLOOKUP(Table1[[#This Row],[JABATAN]],tbl_refJabatan,4,FALSE),"yr","day")-CONVERT(DATEDIF(H557,tglAcuan,"y"),"yr","day"))),(INT(CONVERT(VLOOKUP(Table1[[#This Row],[JABATAN]],tbl_refJabatan,4,FALSE),"yr","day")-CONVERT(DATEDIF(H557,NOW(),"y"),"yr","day")))),"")</f>
        <v>7305</v>
      </c>
      <c r="V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Row],[JABATAN]],tbl_refJabatan,6,FALSE),"yr","day")-CONVERT(DATEDIF(H557,tglAcuan,"y"),"yr","day"))),(NOW()+(CONVERT(VLOOKUP(Table1[[#This Row],[JABATAN]],tbl_refJabatan,6,FALSE),"yr","day")-CONVERT(DATEDIF(H557,NOW(),"y"),"yr","day")))),"Usia Salah"),"")</f>
        <v>51193.098911689813</v>
      </c>
      <c r="W557" s="167" t="str">
        <f ca="1">IF(Table1[[#This Row],[TGL.PENSIUN (usia)]]&lt;&gt;0,TEXT(Table1[[#This Row],[TGL.PENSIUN (usia)]],"yyyy"),"")</f>
        <v>2040</v>
      </c>
      <c r="X5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Row],[JABATAN]],tbl_refJabatan,7,FALSE),"yr","day")-CONVERT(DATEDIF(M557,tglAcuan,"y"),"yr","day"))),(NOW()+(CONVERT(VLOOKUP(Table1[[#This Row],[JABATAN]],tbl_refJabatan,7,FALSE),"yr","day")-CONVERT(DATEDIF(M557,NOW(),"y"),"yr","day")))),"tgl SK salah"),"")</f>
        <v>50462.598911689813</v>
      </c>
      <c r="Y557" s="167" t="str">
        <f ca="1">IF(Table1[[#This Row],[TGL. PENSIUN (jabatan)]]&lt;&gt;0,TEXT(Table1[[#This Row],[TGL. PENSIUN (jabatan)]],"yyyy"),"")</f>
        <v>2038</v>
      </c>
      <c r="Z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Row],[JABATAN]],tbl_refJabatan,8,FALSE),"yr","day")-CONVERT(DATEDIF(H557,tglAcuan,"y"),"yr","day"))),(NOW()+(CONVERT(VLOOKUP(Table1[[#This Row],[JABATAN]],tbl_refJabatan,8,FALSE),"yr","day")-CONVERT(DATEDIF(H557,NOW(),"y"),"yr","day")))),"Usia Salah"),"")</f>
        <v>51193.098911689813</v>
      </c>
      <c r="AA557" s="167" t="str">
        <f ca="1">IF(Table1[[#This Row],[TGL.PENSIUN (usia )]]&lt;&gt;0,TEXT(Table1[[#This Row],[TGL.PENSIUN (usia )]],"yyyy"),"")</f>
        <v>2040</v>
      </c>
      <c r="AB5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Row],[JABATAN]],tbl_refJabatan,9,FALSE),"yr","day")-CONVERT(DATEDIF(M557,tglAcuan,"y"),"yr","day"))),(NOW()+(CONVERT(VLOOKUP(Table1[[#This Row],[JABATAN]],tbl_refJabatan,9,FALSE),"yr","day")-CONVERT(DATEDIF(M557,NOW(),"y"),"yr","day")))),"tgl SK salah"),"")</f>
        <v>50462.598911689813</v>
      </c>
      <c r="AC557" s="167" t="str">
        <f ca="1">IF(Table1[[#This Row],[TGL. PENSIUN (jabatan )]]&lt;&gt;0,TEXT(Table1[[#This Row],[TGL. PENSIUN (jabatan )]],"yyyy"),"")</f>
        <v>2038</v>
      </c>
      <c r="AD5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8" spans="1:30" s="53" customFormat="1" ht="21.75" customHeight="1" x14ac:dyDescent="0.25">
      <c r="A558" s="43">
        <f t="shared" si="19"/>
        <v>553</v>
      </c>
      <c r="B558" s="44" t="s">
        <v>881</v>
      </c>
      <c r="C558" s="44" t="s">
        <v>1051</v>
      </c>
      <c r="D558" s="72" t="s">
        <v>59</v>
      </c>
      <c r="E558" s="59" t="s">
        <v>1064</v>
      </c>
      <c r="F558" s="43" t="s">
        <v>50</v>
      </c>
      <c r="G558" s="63" t="s">
        <v>42</v>
      </c>
      <c r="H558" s="71">
        <v>34776</v>
      </c>
      <c r="I558" s="45"/>
      <c r="J558" s="76"/>
      <c r="K558" s="63" t="s">
        <v>43</v>
      </c>
      <c r="L558" s="63" t="s">
        <v>1065</v>
      </c>
      <c r="M558" s="71">
        <v>43539</v>
      </c>
      <c r="N558" s="52" t="str">
        <f t="shared" ca="1" si="21"/>
        <v>28 Tahun 11 Bulan 9 hari</v>
      </c>
      <c r="O5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Row],[JABATAN]],tbl_refJabatan,2,FALSE),"yr","day")-CONVERT(DATEDIF(H558,tglAcuan,"y"),"yr","day"))),(NOW()+(CONVERT(VLOOKUP(Table1[[#This Row],[JABATAN]],tbl_refJabatan,2,FALSE),"yr","day")-CONVERT(DATEDIF(H558,NOW(),"y"),"yr","day")))),"Usia Salah"),"")</f>
        <v>57037.098911689813</v>
      </c>
      <c r="Q558" s="167" t="str">
        <f ca="1">IF(Table1[[#This Row],[TGL. PENSIUN (usia)]]&lt;&gt;0,TEXT(Table1[[#This Row],[TGL. PENSIUN (usia)]],"yyyy"),"")</f>
        <v>2056</v>
      </c>
      <c r="R558" s="166">
        <f ca="1">IF(AND(Table1[[#This Row],[TGL. PENSIUN (usia)]]&lt;&gt;"",Table1[[#This Row],[TGL. PENSIUN (usia)]]&lt;&gt;"USIA SALAH"),IF(tglAcuan&lt;&gt;0,(INT(CONVERT(VLOOKUP(Table1[[#This Row],[JABATAN]],tbl_refJabatan,2,FALSE),"yr","day")-CONVERT(DATEDIF(H558,tglAcuan,"y"),"yr","day"))),(INT(CONVERT(VLOOKUP(Table1[[#This Row],[JABATAN]],tbl_refJabatan,2,FALSE),"yr","day")-CONVERT(DATEDIF(H558,NOW(),"y"),"yr","day")))),"")</f>
        <v>11688</v>
      </c>
      <c r="S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Row],[JABATAN]],tbl_refJabatan,4,FALSE),"yr","day")-CONVERT(DATEDIF(H558,tglAcuan,"y"),"yr","day"))),(NOW()+(CONVERT(VLOOKUP(Table1[[#This Row],[JABATAN]],tbl_refJabatan,4,FALSE),"yr","day")-CONVERT(DATEDIF(H558,NOW(),"y"),"yr","day")))),"Usia Salah"),"")</f>
        <v>57037.098911689813</v>
      </c>
      <c r="T558" s="167" t="str">
        <f ca="1">IF(Table1[[#This Row],[TGL. PENSIUN ( usia )]]&lt;&gt;0,TEXT(Table1[[#This Row],[TGL. PENSIUN ( usia )]],"yyyy"),"")</f>
        <v>2056</v>
      </c>
      <c r="U558" s="166">
        <f ca="1">IF(AND(Table1[[#This Row],[TGL. PENSIUN (usia)]]&lt;&gt;"",Table1[[#This Row],[TGL. PENSIUN (usia)]]&lt;&gt;"USIA SALAH"),IF(tglAcuan&lt;&gt;0,(INT(CONVERT(VLOOKUP(Table1[[#This Row],[JABATAN]],tbl_refJabatan,4,FALSE),"yr","day")-CONVERT(DATEDIF(H558,tglAcuan,"y"),"yr","day"))),(INT(CONVERT(VLOOKUP(Table1[[#This Row],[JABATAN]],tbl_refJabatan,4,FALSE),"yr","day")-CONVERT(DATEDIF(H558,NOW(),"y"),"yr","day")))),"")</f>
        <v>11688</v>
      </c>
      <c r="V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Row],[JABATAN]],tbl_refJabatan,6,FALSE),"yr","day")-CONVERT(DATEDIF(H558,tglAcuan,"y"),"yr","day"))),(NOW()+(CONVERT(VLOOKUP(Table1[[#This Row],[JABATAN]],tbl_refJabatan,6,FALSE),"yr","day")-CONVERT(DATEDIF(H558,NOW(),"y"),"yr","day")))),"Usia Salah"),"")</f>
        <v>55576.098911689813</v>
      </c>
      <c r="W558" s="167" t="str">
        <f ca="1">IF(Table1[[#This Row],[TGL.PENSIUN (usia)]]&lt;&gt;0,TEXT(Table1[[#This Row],[TGL.PENSIUN (usia)]],"yyyy"),"")</f>
        <v>2052</v>
      </c>
      <c r="X5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Row],[JABATAN]],tbl_refJabatan,7,FALSE),"yr","day")-CONVERT(DATEDIF(M558,tglAcuan,"y"),"yr","day"))),(NOW()+(CONVERT(VLOOKUP(Table1[[#This Row],[JABATAN]],tbl_refJabatan,7,FALSE),"yr","day")-CONVERT(DATEDIF(M558,NOW(),"y"),"yr","day")))),"tgl SK salah"),"")</f>
        <v>51193.098911689813</v>
      </c>
      <c r="Y558" s="167" t="str">
        <f ca="1">IF(Table1[[#This Row],[TGL. PENSIUN (jabatan)]]&lt;&gt;0,TEXT(Table1[[#This Row],[TGL. PENSIUN (jabatan)]],"yyyy"),"")</f>
        <v>2040</v>
      </c>
      <c r="Z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Row],[JABATAN]],tbl_refJabatan,8,FALSE),"yr","day")-CONVERT(DATEDIF(H558,tglAcuan,"y"),"yr","day"))),(NOW()+(CONVERT(VLOOKUP(Table1[[#This Row],[JABATAN]],tbl_refJabatan,8,FALSE),"yr","day")-CONVERT(DATEDIF(H558,NOW(),"y"),"yr","day")))),"Usia Salah"),"")</f>
        <v>55576.098911689813</v>
      </c>
      <c r="AA558" s="167" t="str">
        <f ca="1">IF(Table1[[#This Row],[TGL.PENSIUN (usia )]]&lt;&gt;0,TEXT(Table1[[#This Row],[TGL.PENSIUN (usia )]],"yyyy"),"")</f>
        <v>2052</v>
      </c>
      <c r="AB5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Row],[JABATAN]],tbl_refJabatan,9,FALSE),"yr","day")-CONVERT(DATEDIF(M558,tglAcuan,"y"),"yr","day"))),(NOW()+(CONVERT(VLOOKUP(Table1[[#This Row],[JABATAN]],tbl_refJabatan,9,FALSE),"yr","day")-CONVERT(DATEDIF(M558,NOW(),"y"),"yr","day")))),"tgl SK salah"),"")</f>
        <v>51193.098911689813</v>
      </c>
      <c r="AC558" s="167" t="str">
        <f ca="1">IF(Table1[[#This Row],[TGL. PENSIUN (jabatan )]]&lt;&gt;0,TEXT(Table1[[#This Row],[TGL. PENSIUN (jabatan )]],"yyyy"),"")</f>
        <v>2040</v>
      </c>
      <c r="AD5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59" spans="1:30" s="53" customFormat="1" ht="21.75" customHeight="1" x14ac:dyDescent="0.25">
      <c r="A559" s="43">
        <f t="shared" si="19"/>
        <v>554</v>
      </c>
      <c r="B559" s="44" t="s">
        <v>881</v>
      </c>
      <c r="C559" s="44" t="s">
        <v>1051</v>
      </c>
      <c r="D559" s="72" t="s">
        <v>61</v>
      </c>
      <c r="E559" s="59" t="s">
        <v>1066</v>
      </c>
      <c r="F559" s="43" t="s">
        <v>41</v>
      </c>
      <c r="G559" s="63" t="s">
        <v>42</v>
      </c>
      <c r="H559" s="71">
        <v>34011</v>
      </c>
      <c r="I559" s="45"/>
      <c r="J559" s="76"/>
      <c r="K559" s="63" t="s">
        <v>56</v>
      </c>
      <c r="L559" s="63" t="s">
        <v>1067</v>
      </c>
      <c r="M559" s="71">
        <v>44140</v>
      </c>
      <c r="N559" s="52" t="str">
        <f t="shared" ca="1" si="21"/>
        <v>31 Tahun 0 Bulan 16 hari</v>
      </c>
      <c r="O5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22 Hari </v>
      </c>
      <c r="P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Row],[JABATAN]],tbl_refJabatan,2,FALSE),"yr","day")-CONVERT(DATEDIF(H559,tglAcuan,"y"),"yr","day"))),(NOW()+(CONVERT(VLOOKUP(Table1[[#This Row],[JABATAN]],tbl_refJabatan,2,FALSE),"yr","day")-CONVERT(DATEDIF(H559,NOW(),"y"),"yr","day")))),"Usia Salah"),"")</f>
        <v>55941.348911689813</v>
      </c>
      <c r="Q559" s="167" t="str">
        <f ca="1">IF(Table1[[#This Row],[TGL. PENSIUN (usia)]]&lt;&gt;0,TEXT(Table1[[#This Row],[TGL. PENSIUN (usia)]],"yyyy"),"")</f>
        <v>2053</v>
      </c>
      <c r="R559" s="166">
        <f ca="1">IF(AND(Table1[[#This Row],[TGL. PENSIUN (usia)]]&lt;&gt;"",Table1[[#This Row],[TGL. PENSIUN (usia)]]&lt;&gt;"USIA SALAH"),IF(tglAcuan&lt;&gt;0,(INT(CONVERT(VLOOKUP(Table1[[#This Row],[JABATAN]],tbl_refJabatan,2,FALSE),"yr","day")-CONVERT(DATEDIF(H559,tglAcuan,"y"),"yr","day"))),(INT(CONVERT(VLOOKUP(Table1[[#This Row],[JABATAN]],tbl_refJabatan,2,FALSE),"yr","day")-CONVERT(DATEDIF(H559,NOW(),"y"),"yr","day")))),"")</f>
        <v>10592</v>
      </c>
      <c r="S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Row],[JABATAN]],tbl_refJabatan,4,FALSE),"yr","day")-CONVERT(DATEDIF(H559,tglAcuan,"y"),"yr","day"))),(NOW()+(CONVERT(VLOOKUP(Table1[[#This Row],[JABATAN]],tbl_refJabatan,4,FALSE),"yr","day")-CONVERT(DATEDIF(H559,NOW(),"y"),"yr","day")))),"Usia Salah"),"")</f>
        <v>55941.348911689813</v>
      </c>
      <c r="T559" s="167" t="str">
        <f ca="1">IF(Table1[[#This Row],[TGL. PENSIUN ( usia )]]&lt;&gt;0,TEXT(Table1[[#This Row],[TGL. PENSIUN ( usia )]],"yyyy"),"")</f>
        <v>2053</v>
      </c>
      <c r="U559" s="166">
        <f ca="1">IF(AND(Table1[[#This Row],[TGL. PENSIUN (usia)]]&lt;&gt;"",Table1[[#This Row],[TGL. PENSIUN (usia)]]&lt;&gt;"USIA SALAH"),IF(tglAcuan&lt;&gt;0,(INT(CONVERT(VLOOKUP(Table1[[#This Row],[JABATAN]],tbl_refJabatan,4,FALSE),"yr","day")-CONVERT(DATEDIF(H559,tglAcuan,"y"),"yr","day"))),(INT(CONVERT(VLOOKUP(Table1[[#This Row],[JABATAN]],tbl_refJabatan,4,FALSE),"yr","day")-CONVERT(DATEDIF(H559,NOW(),"y"),"yr","day")))),"")</f>
        <v>10592</v>
      </c>
      <c r="V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Row],[JABATAN]],tbl_refJabatan,6,FALSE),"yr","day")-CONVERT(DATEDIF(H559,tglAcuan,"y"),"yr","day"))),(NOW()+(CONVERT(VLOOKUP(Table1[[#This Row],[JABATAN]],tbl_refJabatan,6,FALSE),"yr","day")-CONVERT(DATEDIF(H559,NOW(),"y"),"yr","day")))),"Usia Salah"),"")</f>
        <v>54480.348911689813</v>
      </c>
      <c r="W559" s="167" t="str">
        <f ca="1">IF(Table1[[#This Row],[TGL.PENSIUN (usia)]]&lt;&gt;0,TEXT(Table1[[#This Row],[TGL.PENSIUN (usia)]],"yyyy"),"")</f>
        <v>2049</v>
      </c>
      <c r="X5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Row],[JABATAN]],tbl_refJabatan,7,FALSE),"yr","day")-CONVERT(DATEDIF(M559,tglAcuan,"y"),"yr","day"))),(NOW()+(CONVERT(VLOOKUP(Table1[[#This Row],[JABATAN]],tbl_refJabatan,7,FALSE),"yr","day")-CONVERT(DATEDIF(M559,NOW(),"y"),"yr","day")))),"tgl SK salah"),"")</f>
        <v>51558.348911689813</v>
      </c>
      <c r="Y559" s="167" t="str">
        <f ca="1">IF(Table1[[#This Row],[TGL. PENSIUN (jabatan)]]&lt;&gt;0,TEXT(Table1[[#This Row],[TGL. PENSIUN (jabatan)]],"yyyy"),"")</f>
        <v>2041</v>
      </c>
      <c r="Z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Row],[JABATAN]],tbl_refJabatan,8,FALSE),"yr","day")-CONVERT(DATEDIF(H559,tglAcuan,"y"),"yr","day"))),(NOW()+(CONVERT(VLOOKUP(Table1[[#This Row],[JABATAN]],tbl_refJabatan,8,FALSE),"yr","day")-CONVERT(DATEDIF(H559,NOW(),"y"),"yr","day")))),"Usia Salah"),"")</f>
        <v>54480.348911689813</v>
      </c>
      <c r="AA559" s="167" t="str">
        <f ca="1">IF(Table1[[#This Row],[TGL.PENSIUN (usia )]]&lt;&gt;0,TEXT(Table1[[#This Row],[TGL.PENSIUN (usia )]],"yyyy"),"")</f>
        <v>2049</v>
      </c>
      <c r="AB5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Row],[JABATAN]],tbl_refJabatan,9,FALSE),"yr","day")-CONVERT(DATEDIF(M559,tglAcuan,"y"),"yr","day"))),(NOW()+(CONVERT(VLOOKUP(Table1[[#This Row],[JABATAN]],tbl_refJabatan,9,FALSE),"yr","day")-CONVERT(DATEDIF(M559,NOW(),"y"),"yr","day")))),"tgl SK salah"),"")</f>
        <v>51558.348911689813</v>
      </c>
      <c r="AC559" s="167" t="str">
        <f ca="1">IF(Table1[[#This Row],[TGL. PENSIUN (jabatan )]]&lt;&gt;0,TEXT(Table1[[#This Row],[TGL. PENSIUN (jabatan )]],"yyyy"),"")</f>
        <v>2041</v>
      </c>
      <c r="AD5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0" spans="1:30" s="53" customFormat="1" ht="21.75" customHeight="1" x14ac:dyDescent="0.25">
      <c r="A560" s="43">
        <f t="shared" si="19"/>
        <v>555</v>
      </c>
      <c r="B560" s="44" t="s">
        <v>881</v>
      </c>
      <c r="C560" s="44" t="s">
        <v>1051</v>
      </c>
      <c r="D560" s="72" t="s">
        <v>63</v>
      </c>
      <c r="E560" s="59" t="s">
        <v>1068</v>
      </c>
      <c r="F560" s="43" t="s">
        <v>41</v>
      </c>
      <c r="G560" s="63" t="s">
        <v>42</v>
      </c>
      <c r="H560" s="71">
        <v>23804</v>
      </c>
      <c r="I560" s="45"/>
      <c r="J560" s="76"/>
      <c r="K560" s="63" t="s">
        <v>43</v>
      </c>
      <c r="L560" s="63" t="s">
        <v>973</v>
      </c>
      <c r="M560" s="71">
        <v>40935</v>
      </c>
      <c r="N560" s="52" t="str">
        <f t="shared" ca="1" si="21"/>
        <v>58 Tahun 11 Bulan 24 hari</v>
      </c>
      <c r="O5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0 Hari </v>
      </c>
      <c r="P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Row],[JABATAN]],tbl_refJabatan,2,FALSE),"yr","day")-CONVERT(DATEDIF(H560,tglAcuan,"y"),"yr","day"))),(NOW()+(CONVERT(VLOOKUP(Table1[[#This Row],[JABATAN]],tbl_refJabatan,2,FALSE),"yr","day")-CONVERT(DATEDIF(H560,NOW(),"y"),"yr","day")))),"Usia Salah"),"")</f>
        <v>46079.598911689813</v>
      </c>
      <c r="Q560" s="167" t="str">
        <f ca="1">IF(Table1[[#This Row],[TGL. PENSIUN (usia)]]&lt;&gt;0,TEXT(Table1[[#This Row],[TGL. PENSIUN (usia)]],"yyyy"),"")</f>
        <v>2026</v>
      </c>
      <c r="R560" s="166">
        <f ca="1">IF(AND(Table1[[#This Row],[TGL. PENSIUN (usia)]]&lt;&gt;"",Table1[[#This Row],[TGL. PENSIUN (usia)]]&lt;&gt;"USIA SALAH"),IF(tglAcuan&lt;&gt;0,(INT(CONVERT(VLOOKUP(Table1[[#This Row],[JABATAN]],tbl_refJabatan,2,FALSE),"yr","day")-CONVERT(DATEDIF(H560,tglAcuan,"y"),"yr","day"))),(INT(CONVERT(VLOOKUP(Table1[[#This Row],[JABATAN]],tbl_refJabatan,2,FALSE),"yr","day")-CONVERT(DATEDIF(H560,NOW(),"y"),"yr","day")))),"")</f>
        <v>730</v>
      </c>
      <c r="S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Row],[JABATAN]],tbl_refJabatan,4,FALSE),"yr","day")-CONVERT(DATEDIF(H560,tglAcuan,"y"),"yr","day"))),(NOW()+(CONVERT(VLOOKUP(Table1[[#This Row],[JABATAN]],tbl_refJabatan,4,FALSE),"yr","day")-CONVERT(DATEDIF(H560,NOW(),"y"),"yr","day")))),"Usia Salah"),"")</f>
        <v>31469.598911689813</v>
      </c>
      <c r="T560" s="167" t="str">
        <f ca="1">IF(Table1[[#This Row],[TGL. PENSIUN ( usia )]]&lt;&gt;0,TEXT(Table1[[#This Row],[TGL. PENSIUN ( usia )]],"yyyy"),"")</f>
        <v>1986</v>
      </c>
      <c r="U560" s="166">
        <f ca="1">IF(AND(Table1[[#This Row],[TGL. PENSIUN (usia)]]&lt;&gt;"",Table1[[#This Row],[TGL. PENSIUN (usia)]]&lt;&gt;"USIA SALAH"),IF(tglAcuan&lt;&gt;0,(INT(CONVERT(VLOOKUP(Table1[[#This Row],[JABATAN]],tbl_refJabatan,4,FALSE),"yr","day")-CONVERT(DATEDIF(H560,tglAcuan,"y"),"yr","day"))),(INT(CONVERT(VLOOKUP(Table1[[#This Row],[JABATAN]],tbl_refJabatan,4,FALSE),"yr","day")-CONVERT(DATEDIF(H560,NOW(),"y"),"yr","day")))),"")</f>
        <v>-13880</v>
      </c>
      <c r="V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Row],[JABATAN]],tbl_refJabatan,6,FALSE),"yr","day")-CONVERT(DATEDIF(H560,tglAcuan,"y"),"yr","day"))),(NOW()+(CONVERT(VLOOKUP(Table1[[#This Row],[JABATAN]],tbl_refJabatan,6,FALSE),"yr","day")-CONVERT(DATEDIF(H560,NOW(),"y"),"yr","day")))),"Usia Salah"),"")</f>
        <v>24164.598911689813</v>
      </c>
      <c r="W560" s="167" t="str">
        <f ca="1">IF(Table1[[#This Row],[TGL.PENSIUN (usia)]]&lt;&gt;0,TEXT(Table1[[#This Row],[TGL.PENSIUN (usia)]],"yyyy"),"")</f>
        <v>1966</v>
      </c>
      <c r="X5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Row],[JABATAN]],tbl_refJabatan,7,FALSE),"yr","day")-CONVERT(DATEDIF(M560,tglAcuan,"y"),"yr","day"))),(NOW()+(CONVERT(VLOOKUP(Table1[[#This Row],[JABATAN]],tbl_refJabatan,7,FALSE),"yr","day")-CONVERT(DATEDIF(M560,NOW(),"y"),"yr","day")))),"tgl SK salah"),"")</f>
        <v>62881.098911689813</v>
      </c>
      <c r="Y560" s="167" t="str">
        <f ca="1">IF(Table1[[#This Row],[TGL. PENSIUN (jabatan)]]&lt;&gt;0,TEXT(Table1[[#This Row],[TGL. PENSIUN (jabatan)]],"yyyy"),"")</f>
        <v>2072</v>
      </c>
      <c r="Z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Row],[JABATAN]],tbl_refJabatan,8,FALSE),"yr","day")-CONVERT(DATEDIF(H560,tglAcuan,"y"),"yr","day"))),(NOW()+(CONVERT(VLOOKUP(Table1[[#This Row],[JABATAN]],tbl_refJabatan,8,FALSE),"yr","day")-CONVERT(DATEDIF(H560,NOW(),"y"),"yr","day")))),"Usia Salah"),"")</f>
        <v>46079.598911689813</v>
      </c>
      <c r="AA560" s="167" t="str">
        <f ca="1">IF(Table1[[#This Row],[TGL.PENSIUN (usia )]]&lt;&gt;0,TEXT(Table1[[#This Row],[TGL.PENSIUN (usia )]],"yyyy"),"")</f>
        <v>2026</v>
      </c>
      <c r="AB5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Row],[JABATAN]],tbl_refJabatan,9,FALSE),"yr","day")-CONVERT(DATEDIF(M560,tglAcuan,"y"),"yr","day"))),(NOW()+(CONVERT(VLOOKUP(Table1[[#This Row],[JABATAN]],tbl_refJabatan,9,FALSE),"yr","day")-CONVERT(DATEDIF(M560,NOW(),"y"),"yr","day")))),"tgl SK salah"),"")</f>
        <v>46444.848911689813</v>
      </c>
      <c r="AC560" s="167" t="str">
        <f ca="1">IF(Table1[[#This Row],[TGL. PENSIUN (jabatan )]]&lt;&gt;0,TEXT(Table1[[#This Row],[TGL. PENSIUN (jabatan )]],"yyyy"),"")</f>
        <v>2027</v>
      </c>
      <c r="AD5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1" spans="1:30" s="53" customFormat="1" ht="21.75" customHeight="1" x14ac:dyDescent="0.25">
      <c r="A561" s="43">
        <f t="shared" si="19"/>
        <v>556</v>
      </c>
      <c r="B561" s="44" t="s">
        <v>881</v>
      </c>
      <c r="C561" s="44" t="s">
        <v>1051</v>
      </c>
      <c r="D561" s="72" t="s">
        <v>63</v>
      </c>
      <c r="E561" s="59" t="s">
        <v>88</v>
      </c>
      <c r="F561" s="43" t="s">
        <v>41</v>
      </c>
      <c r="G561" s="63" t="s">
        <v>42</v>
      </c>
      <c r="H561" s="71">
        <v>26992</v>
      </c>
      <c r="I561" s="45"/>
      <c r="J561" s="76"/>
      <c r="K561" s="63" t="s">
        <v>43</v>
      </c>
      <c r="L561" s="63" t="s">
        <v>973</v>
      </c>
      <c r="M561" s="71">
        <v>40935</v>
      </c>
      <c r="N561" s="52" t="str">
        <f t="shared" ca="1" si="21"/>
        <v>50 Tahun 3 Bulan 3 hari</v>
      </c>
      <c r="O5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0 Hari </v>
      </c>
      <c r="P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Row],[JABATAN]],tbl_refJabatan,2,FALSE),"yr","day")-CONVERT(DATEDIF(H561,tglAcuan,"y"),"yr","day"))),(NOW()+(CONVERT(VLOOKUP(Table1[[#This Row],[JABATAN]],tbl_refJabatan,2,FALSE),"yr","day")-CONVERT(DATEDIF(H561,NOW(),"y"),"yr","day")))),"Usia Salah"),"")</f>
        <v>49001.598911689813</v>
      </c>
      <c r="Q561" s="167" t="str">
        <f ca="1">IF(Table1[[#This Row],[TGL. PENSIUN (usia)]]&lt;&gt;0,TEXT(Table1[[#This Row],[TGL. PENSIUN (usia)]],"yyyy"),"")</f>
        <v>2034</v>
      </c>
      <c r="R561" s="166">
        <f ca="1">IF(AND(Table1[[#This Row],[TGL. PENSIUN (usia)]]&lt;&gt;"",Table1[[#This Row],[TGL. PENSIUN (usia)]]&lt;&gt;"USIA SALAH"),IF(tglAcuan&lt;&gt;0,(INT(CONVERT(VLOOKUP(Table1[[#This Row],[JABATAN]],tbl_refJabatan,2,FALSE),"yr","day")-CONVERT(DATEDIF(H561,tglAcuan,"y"),"yr","day"))),(INT(CONVERT(VLOOKUP(Table1[[#This Row],[JABATAN]],tbl_refJabatan,2,FALSE),"yr","day")-CONVERT(DATEDIF(H561,NOW(),"y"),"yr","day")))),"")</f>
        <v>3652</v>
      </c>
      <c r="S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Row],[JABATAN]],tbl_refJabatan,4,FALSE),"yr","day")-CONVERT(DATEDIF(H561,tglAcuan,"y"),"yr","day"))),(NOW()+(CONVERT(VLOOKUP(Table1[[#This Row],[JABATAN]],tbl_refJabatan,4,FALSE),"yr","day")-CONVERT(DATEDIF(H561,NOW(),"y"),"yr","day")))),"Usia Salah"),"")</f>
        <v>34391.598911689813</v>
      </c>
      <c r="T561" s="167" t="str">
        <f ca="1">IF(Table1[[#This Row],[TGL. PENSIUN ( usia )]]&lt;&gt;0,TEXT(Table1[[#This Row],[TGL. PENSIUN ( usia )]],"yyyy"),"")</f>
        <v>1994</v>
      </c>
      <c r="U561" s="166">
        <f ca="1">IF(AND(Table1[[#This Row],[TGL. PENSIUN (usia)]]&lt;&gt;"",Table1[[#This Row],[TGL. PENSIUN (usia)]]&lt;&gt;"USIA SALAH"),IF(tglAcuan&lt;&gt;0,(INT(CONVERT(VLOOKUP(Table1[[#This Row],[JABATAN]],tbl_refJabatan,4,FALSE),"yr","day")-CONVERT(DATEDIF(H561,tglAcuan,"y"),"yr","day"))),(INT(CONVERT(VLOOKUP(Table1[[#This Row],[JABATAN]],tbl_refJabatan,4,FALSE),"yr","day")-CONVERT(DATEDIF(H561,NOW(),"y"),"yr","day")))),"")</f>
        <v>-10958</v>
      </c>
      <c r="V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Row],[JABATAN]],tbl_refJabatan,6,FALSE),"yr","day")-CONVERT(DATEDIF(H561,tglAcuan,"y"),"yr","day"))),(NOW()+(CONVERT(VLOOKUP(Table1[[#This Row],[JABATAN]],tbl_refJabatan,6,FALSE),"yr","day")-CONVERT(DATEDIF(H561,NOW(),"y"),"yr","day")))),"Usia Salah"),"")</f>
        <v>27086.598911689813</v>
      </c>
      <c r="W561" s="167" t="str">
        <f ca="1">IF(Table1[[#This Row],[TGL.PENSIUN (usia)]]&lt;&gt;0,TEXT(Table1[[#This Row],[TGL.PENSIUN (usia)]],"yyyy"),"")</f>
        <v>1974</v>
      </c>
      <c r="X5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Row],[JABATAN]],tbl_refJabatan,7,FALSE),"yr","day")-CONVERT(DATEDIF(M561,tglAcuan,"y"),"yr","day"))),(NOW()+(CONVERT(VLOOKUP(Table1[[#This Row],[JABATAN]],tbl_refJabatan,7,FALSE),"yr","day")-CONVERT(DATEDIF(M561,NOW(),"y"),"yr","day")))),"tgl SK salah"),"")</f>
        <v>62881.098911689813</v>
      </c>
      <c r="Y561" s="167" t="str">
        <f ca="1">IF(Table1[[#This Row],[TGL. PENSIUN (jabatan)]]&lt;&gt;0,TEXT(Table1[[#This Row],[TGL. PENSIUN (jabatan)]],"yyyy"),"")</f>
        <v>2072</v>
      </c>
      <c r="Z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Row],[JABATAN]],tbl_refJabatan,8,FALSE),"yr","day")-CONVERT(DATEDIF(H561,tglAcuan,"y"),"yr","day"))),(NOW()+(CONVERT(VLOOKUP(Table1[[#This Row],[JABATAN]],tbl_refJabatan,8,FALSE),"yr","day")-CONVERT(DATEDIF(H561,NOW(),"y"),"yr","day")))),"Usia Salah"),"")</f>
        <v>49001.598911689813</v>
      </c>
      <c r="AA561" s="167" t="str">
        <f ca="1">IF(Table1[[#This Row],[TGL.PENSIUN (usia )]]&lt;&gt;0,TEXT(Table1[[#This Row],[TGL.PENSIUN (usia )]],"yyyy"),"")</f>
        <v>2034</v>
      </c>
      <c r="AB5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Row],[JABATAN]],tbl_refJabatan,9,FALSE),"yr","day")-CONVERT(DATEDIF(M561,tglAcuan,"y"),"yr","day"))),(NOW()+(CONVERT(VLOOKUP(Table1[[#This Row],[JABATAN]],tbl_refJabatan,9,FALSE),"yr","day")-CONVERT(DATEDIF(M561,NOW(),"y"),"yr","day")))),"tgl SK salah"),"")</f>
        <v>46444.848911689813</v>
      </c>
      <c r="AC561" s="167" t="str">
        <f ca="1">IF(Table1[[#This Row],[TGL. PENSIUN (jabatan )]]&lt;&gt;0,TEXT(Table1[[#This Row],[TGL. PENSIUN (jabatan )]],"yyyy"),"")</f>
        <v>2027</v>
      </c>
      <c r="AD5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2" spans="1:30" s="53" customFormat="1" ht="21.75" customHeight="1" x14ac:dyDescent="0.25">
      <c r="A562" s="43">
        <f t="shared" si="19"/>
        <v>557</v>
      </c>
      <c r="B562" s="44" t="s">
        <v>881</v>
      </c>
      <c r="C562" s="44" t="s">
        <v>1051</v>
      </c>
      <c r="D562" s="72" t="s">
        <v>63</v>
      </c>
      <c r="E562" s="59" t="s">
        <v>1069</v>
      </c>
      <c r="F562" s="43" t="s">
        <v>41</v>
      </c>
      <c r="G562" s="63" t="s">
        <v>42</v>
      </c>
      <c r="H562" s="71">
        <v>29368</v>
      </c>
      <c r="I562" s="45"/>
      <c r="J562" s="76"/>
      <c r="K562" s="63" t="s">
        <v>43</v>
      </c>
      <c r="L562" s="63" t="s">
        <v>1070</v>
      </c>
      <c r="M562" s="71">
        <v>41908</v>
      </c>
      <c r="N562" s="52" t="str">
        <f t="shared" ca="1" si="21"/>
        <v>43 Tahun 9 Bulan 0 hari</v>
      </c>
      <c r="O5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5 Bulan 1 Hari </v>
      </c>
      <c r="P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Row],[JABATAN]],tbl_refJabatan,2,FALSE),"yr","day")-CONVERT(DATEDIF(H562,tglAcuan,"y"),"yr","day"))),(NOW()+(CONVERT(VLOOKUP(Table1[[#This Row],[JABATAN]],tbl_refJabatan,2,FALSE),"yr","day")-CONVERT(DATEDIF(H562,NOW(),"y"),"yr","day")))),"Usia Salah"),"")</f>
        <v>51558.348911689813</v>
      </c>
      <c r="Q562" s="167" t="str">
        <f ca="1">IF(Table1[[#This Row],[TGL. PENSIUN (usia)]]&lt;&gt;0,TEXT(Table1[[#This Row],[TGL. PENSIUN (usia)]],"yyyy"),"")</f>
        <v>2041</v>
      </c>
      <c r="R562" s="166">
        <f ca="1">IF(AND(Table1[[#This Row],[TGL. PENSIUN (usia)]]&lt;&gt;"",Table1[[#This Row],[TGL. PENSIUN (usia)]]&lt;&gt;"USIA SALAH"),IF(tglAcuan&lt;&gt;0,(INT(CONVERT(VLOOKUP(Table1[[#This Row],[JABATAN]],tbl_refJabatan,2,FALSE),"yr","day")-CONVERT(DATEDIF(H562,tglAcuan,"y"),"yr","day"))),(INT(CONVERT(VLOOKUP(Table1[[#This Row],[JABATAN]],tbl_refJabatan,2,FALSE),"yr","day")-CONVERT(DATEDIF(H562,NOW(),"y"),"yr","day")))),"")</f>
        <v>6209</v>
      </c>
      <c r="S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Row],[JABATAN]],tbl_refJabatan,4,FALSE),"yr","day")-CONVERT(DATEDIF(H562,tglAcuan,"y"),"yr","day"))),(NOW()+(CONVERT(VLOOKUP(Table1[[#This Row],[JABATAN]],tbl_refJabatan,4,FALSE),"yr","day")-CONVERT(DATEDIF(H562,NOW(),"y"),"yr","day")))),"Usia Salah"),"")</f>
        <v>36948.348911689813</v>
      </c>
      <c r="T562" s="167" t="str">
        <f ca="1">IF(Table1[[#This Row],[TGL. PENSIUN ( usia )]]&lt;&gt;0,TEXT(Table1[[#This Row],[TGL. PENSIUN ( usia )]],"yyyy"),"")</f>
        <v>2001</v>
      </c>
      <c r="U562" s="166">
        <f ca="1">IF(AND(Table1[[#This Row],[TGL. PENSIUN (usia)]]&lt;&gt;"",Table1[[#This Row],[TGL. PENSIUN (usia)]]&lt;&gt;"USIA SALAH"),IF(tglAcuan&lt;&gt;0,(INT(CONVERT(VLOOKUP(Table1[[#This Row],[JABATAN]],tbl_refJabatan,4,FALSE),"yr","day")-CONVERT(DATEDIF(H562,tglAcuan,"y"),"yr","day"))),(INT(CONVERT(VLOOKUP(Table1[[#This Row],[JABATAN]],tbl_refJabatan,4,FALSE),"yr","day")-CONVERT(DATEDIF(H562,NOW(),"y"),"yr","day")))),"")</f>
        <v>-8401</v>
      </c>
      <c r="V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Row],[JABATAN]],tbl_refJabatan,6,FALSE),"yr","day")-CONVERT(DATEDIF(H562,tglAcuan,"y"),"yr","day"))),(NOW()+(CONVERT(VLOOKUP(Table1[[#This Row],[JABATAN]],tbl_refJabatan,6,FALSE),"yr","day")-CONVERT(DATEDIF(H562,NOW(),"y"),"yr","day")))),"Usia Salah"),"")</f>
        <v>29643.348911689813</v>
      </c>
      <c r="W562" s="167" t="str">
        <f ca="1">IF(Table1[[#This Row],[TGL.PENSIUN (usia)]]&lt;&gt;0,TEXT(Table1[[#This Row],[TGL.PENSIUN (usia)]],"yyyy"),"")</f>
        <v>1981</v>
      </c>
      <c r="X5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Row],[JABATAN]],tbl_refJabatan,7,FALSE),"yr","day")-CONVERT(DATEDIF(M562,tglAcuan,"y"),"yr","day"))),(NOW()+(CONVERT(VLOOKUP(Table1[[#This Row],[JABATAN]],tbl_refJabatan,7,FALSE),"yr","day")-CONVERT(DATEDIF(M562,NOW(),"y"),"yr","day")))),"tgl SK salah"),"")</f>
        <v>63976.848911689813</v>
      </c>
      <c r="Y562" s="167" t="str">
        <f ca="1">IF(Table1[[#This Row],[TGL. PENSIUN (jabatan)]]&lt;&gt;0,TEXT(Table1[[#This Row],[TGL. PENSIUN (jabatan)]],"yyyy"),"")</f>
        <v>2075</v>
      </c>
      <c r="Z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Row],[JABATAN]],tbl_refJabatan,8,FALSE),"yr","day")-CONVERT(DATEDIF(H562,tglAcuan,"y"),"yr","day"))),(NOW()+(CONVERT(VLOOKUP(Table1[[#This Row],[JABATAN]],tbl_refJabatan,8,FALSE),"yr","day")-CONVERT(DATEDIF(H562,NOW(),"y"),"yr","day")))),"Usia Salah"),"")</f>
        <v>51558.348911689813</v>
      </c>
      <c r="AA562" s="167" t="str">
        <f ca="1">IF(Table1[[#This Row],[TGL.PENSIUN (usia )]]&lt;&gt;0,TEXT(Table1[[#This Row],[TGL.PENSIUN (usia )]],"yyyy"),"")</f>
        <v>2041</v>
      </c>
      <c r="AB5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Row],[JABATAN]],tbl_refJabatan,9,FALSE),"yr","day")-CONVERT(DATEDIF(M562,tglAcuan,"y"),"yr","day"))),(NOW()+(CONVERT(VLOOKUP(Table1[[#This Row],[JABATAN]],tbl_refJabatan,9,FALSE),"yr","day")-CONVERT(DATEDIF(M562,NOW(),"y"),"yr","day")))),"tgl SK salah"),"")</f>
        <v>47540.598911689813</v>
      </c>
      <c r="AC562" s="167" t="str">
        <f ca="1">IF(Table1[[#This Row],[TGL. PENSIUN (jabatan )]]&lt;&gt;0,TEXT(Table1[[#This Row],[TGL. PENSIUN (jabatan )]],"yyyy"),"")</f>
        <v>2030</v>
      </c>
      <c r="AD5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3" spans="1:30" s="53" customFormat="1" ht="21.75" customHeight="1" x14ac:dyDescent="0.25">
      <c r="A563" s="57">
        <f t="shared" si="19"/>
        <v>558</v>
      </c>
      <c r="B563" s="55" t="s">
        <v>881</v>
      </c>
      <c r="C563" s="55" t="s">
        <v>1051</v>
      </c>
      <c r="D563" s="97" t="s">
        <v>63</v>
      </c>
      <c r="E563" s="98" t="s">
        <v>1071</v>
      </c>
      <c r="F563" s="57" t="s">
        <v>41</v>
      </c>
      <c r="G563" s="110" t="s">
        <v>42</v>
      </c>
      <c r="H563" s="71">
        <v>31573</v>
      </c>
      <c r="I563" s="45"/>
      <c r="J563" s="76"/>
      <c r="K563" s="63" t="s">
        <v>43</v>
      </c>
      <c r="L563" s="63" t="s">
        <v>1072</v>
      </c>
      <c r="M563" s="71">
        <v>45289</v>
      </c>
      <c r="N563" s="52" t="str">
        <f t="shared" ca="1" si="21"/>
        <v>37 Tahun 8 Bulan 17 hari</v>
      </c>
      <c r="O5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29 Hari </v>
      </c>
      <c r="P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Row],[JABATAN]],tbl_refJabatan,2,FALSE),"yr","day")-CONVERT(DATEDIF(H563,tglAcuan,"y"),"yr","day"))),(NOW()+(CONVERT(VLOOKUP(Table1[[#This Row],[JABATAN]],tbl_refJabatan,2,FALSE),"yr","day")-CONVERT(DATEDIF(H563,NOW(),"y"),"yr","day")))),"Usia Salah"),"")</f>
        <v>53749.848911689813</v>
      </c>
      <c r="Q563" s="167" t="str">
        <f ca="1">IF(Table1[[#This Row],[TGL. PENSIUN (usia)]]&lt;&gt;0,TEXT(Table1[[#This Row],[TGL. PENSIUN (usia)]],"yyyy"),"")</f>
        <v>2047</v>
      </c>
      <c r="R563" s="166">
        <f ca="1">IF(AND(Table1[[#This Row],[TGL. PENSIUN (usia)]]&lt;&gt;"",Table1[[#This Row],[TGL. PENSIUN (usia)]]&lt;&gt;"USIA SALAH"),IF(tglAcuan&lt;&gt;0,(INT(CONVERT(VLOOKUP(Table1[[#This Row],[JABATAN]],tbl_refJabatan,2,FALSE),"yr","day")-CONVERT(DATEDIF(H563,tglAcuan,"y"),"yr","day"))),(INT(CONVERT(VLOOKUP(Table1[[#This Row],[JABATAN]],tbl_refJabatan,2,FALSE),"yr","day")-CONVERT(DATEDIF(H563,NOW(),"y"),"yr","day")))),"")</f>
        <v>8400</v>
      </c>
      <c r="S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Row],[JABATAN]],tbl_refJabatan,4,FALSE),"yr","day")-CONVERT(DATEDIF(H563,tglAcuan,"y"),"yr","day"))),(NOW()+(CONVERT(VLOOKUP(Table1[[#This Row],[JABATAN]],tbl_refJabatan,4,FALSE),"yr","day")-CONVERT(DATEDIF(H563,NOW(),"y"),"yr","day")))),"Usia Salah"),"")</f>
        <v>39139.848911689813</v>
      </c>
      <c r="T563" s="167" t="str">
        <f ca="1">IF(Table1[[#This Row],[TGL. PENSIUN ( usia )]]&lt;&gt;0,TEXT(Table1[[#This Row],[TGL. PENSIUN ( usia )]],"yyyy"),"")</f>
        <v>2007</v>
      </c>
      <c r="U563" s="166">
        <f ca="1">IF(AND(Table1[[#This Row],[TGL. PENSIUN (usia)]]&lt;&gt;"",Table1[[#This Row],[TGL. PENSIUN (usia)]]&lt;&gt;"USIA SALAH"),IF(tglAcuan&lt;&gt;0,(INT(CONVERT(VLOOKUP(Table1[[#This Row],[JABATAN]],tbl_refJabatan,4,FALSE),"yr","day")-CONVERT(DATEDIF(H563,tglAcuan,"y"),"yr","day"))),(INT(CONVERT(VLOOKUP(Table1[[#This Row],[JABATAN]],tbl_refJabatan,4,FALSE),"yr","day")-CONVERT(DATEDIF(H563,NOW(),"y"),"yr","day")))),"")</f>
        <v>-6210</v>
      </c>
      <c r="V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Row],[JABATAN]],tbl_refJabatan,6,FALSE),"yr","day")-CONVERT(DATEDIF(H563,tglAcuan,"y"),"yr","day"))),(NOW()+(CONVERT(VLOOKUP(Table1[[#This Row],[JABATAN]],tbl_refJabatan,6,FALSE),"yr","day")-CONVERT(DATEDIF(H563,NOW(),"y"),"yr","day")))),"Usia Salah"),"")</f>
        <v>31834.848911689813</v>
      </c>
      <c r="W563" s="167" t="str">
        <f ca="1">IF(Table1[[#This Row],[TGL.PENSIUN (usia)]]&lt;&gt;0,TEXT(Table1[[#This Row],[TGL.PENSIUN (usia)]],"yyyy"),"")</f>
        <v>1987</v>
      </c>
      <c r="X5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Row],[JABATAN]],tbl_refJabatan,7,FALSE),"yr","day")-CONVERT(DATEDIF(M563,tglAcuan,"y"),"yr","day"))),(NOW()+(CONVERT(VLOOKUP(Table1[[#This Row],[JABATAN]],tbl_refJabatan,7,FALSE),"yr","day")-CONVERT(DATEDIF(M563,NOW(),"y"),"yr","day")))),"tgl SK salah"),"")</f>
        <v>67264.098911689813</v>
      </c>
      <c r="Y563" s="167" t="str">
        <f ca="1">IF(Table1[[#This Row],[TGL. PENSIUN (jabatan)]]&lt;&gt;0,TEXT(Table1[[#This Row],[TGL. PENSIUN (jabatan)]],"yyyy"),"")</f>
        <v>2084</v>
      </c>
      <c r="Z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Row],[JABATAN]],tbl_refJabatan,8,FALSE),"yr","day")-CONVERT(DATEDIF(H563,tglAcuan,"y"),"yr","day"))),(NOW()+(CONVERT(VLOOKUP(Table1[[#This Row],[JABATAN]],tbl_refJabatan,8,FALSE),"yr","day")-CONVERT(DATEDIF(H563,NOW(),"y"),"yr","day")))),"Usia Salah"),"")</f>
        <v>53749.848911689813</v>
      </c>
      <c r="AA563" s="167" t="str">
        <f ca="1">IF(Table1[[#This Row],[TGL.PENSIUN (usia )]]&lt;&gt;0,TEXT(Table1[[#This Row],[TGL.PENSIUN (usia )]],"yyyy"),"")</f>
        <v>2047</v>
      </c>
      <c r="AB5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Row],[JABATAN]],tbl_refJabatan,9,FALSE),"yr","day")-CONVERT(DATEDIF(M563,tglAcuan,"y"),"yr","day"))),(NOW()+(CONVERT(VLOOKUP(Table1[[#This Row],[JABATAN]],tbl_refJabatan,9,FALSE),"yr","day")-CONVERT(DATEDIF(M563,NOW(),"y"),"yr","day")))),"tgl SK salah"),"")</f>
        <v>50827.848911689813</v>
      </c>
      <c r="AC563" s="167" t="str">
        <f ca="1">IF(Table1[[#This Row],[TGL. PENSIUN (jabatan )]]&lt;&gt;0,TEXT(Table1[[#This Row],[TGL. PENSIUN (jabatan )]],"yyyy"),"")</f>
        <v>2039</v>
      </c>
      <c r="AD5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4" spans="1:30" s="53" customFormat="1" ht="21.75" customHeight="1" x14ac:dyDescent="0.25">
      <c r="A564" s="43">
        <f t="shared" si="19"/>
        <v>559</v>
      </c>
      <c r="B564" s="44" t="s">
        <v>881</v>
      </c>
      <c r="C564" s="44" t="s">
        <v>1051</v>
      </c>
      <c r="D564" s="72" t="s">
        <v>63</v>
      </c>
      <c r="E564" s="59" t="s">
        <v>1073</v>
      </c>
      <c r="F564" s="43" t="s">
        <v>41</v>
      </c>
      <c r="G564" s="63" t="s">
        <v>42</v>
      </c>
      <c r="H564" s="71">
        <v>26759</v>
      </c>
      <c r="I564" s="45"/>
      <c r="J564" s="76"/>
      <c r="K564" s="63" t="s">
        <v>43</v>
      </c>
      <c r="L564" s="63" t="s">
        <v>1074</v>
      </c>
      <c r="M564" s="71">
        <v>40621</v>
      </c>
      <c r="N564" s="52" t="str">
        <f t="shared" ca="1" si="21"/>
        <v>50 Tahun 10 Bulan 22 hari</v>
      </c>
      <c r="O5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11 Bulan 8 Hari </v>
      </c>
      <c r="P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Row],[JABATAN]],tbl_refJabatan,2,FALSE),"yr","day")-CONVERT(DATEDIF(H564,tglAcuan,"y"),"yr","day"))),(NOW()+(CONVERT(VLOOKUP(Table1[[#This Row],[JABATAN]],tbl_refJabatan,2,FALSE),"yr","day")-CONVERT(DATEDIF(H564,NOW(),"y"),"yr","day")))),"Usia Salah"),"")</f>
        <v>49001.598911689813</v>
      </c>
      <c r="Q564" s="167" t="str">
        <f ca="1">IF(Table1[[#This Row],[TGL. PENSIUN (usia)]]&lt;&gt;0,TEXT(Table1[[#This Row],[TGL. PENSIUN (usia)]],"yyyy"),"")</f>
        <v>2034</v>
      </c>
      <c r="R564" s="166">
        <f ca="1">IF(AND(Table1[[#This Row],[TGL. PENSIUN (usia)]]&lt;&gt;"",Table1[[#This Row],[TGL. PENSIUN (usia)]]&lt;&gt;"USIA SALAH"),IF(tglAcuan&lt;&gt;0,(INT(CONVERT(VLOOKUP(Table1[[#This Row],[JABATAN]],tbl_refJabatan,2,FALSE),"yr","day")-CONVERT(DATEDIF(H564,tglAcuan,"y"),"yr","day"))),(INT(CONVERT(VLOOKUP(Table1[[#This Row],[JABATAN]],tbl_refJabatan,2,FALSE),"yr","day")-CONVERT(DATEDIF(H564,NOW(),"y"),"yr","day")))),"")</f>
        <v>3652</v>
      </c>
      <c r="S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Row],[JABATAN]],tbl_refJabatan,4,FALSE),"yr","day")-CONVERT(DATEDIF(H564,tglAcuan,"y"),"yr","day"))),(NOW()+(CONVERT(VLOOKUP(Table1[[#This Row],[JABATAN]],tbl_refJabatan,4,FALSE),"yr","day")-CONVERT(DATEDIF(H564,NOW(),"y"),"yr","day")))),"Usia Salah"),"")</f>
        <v>34391.598911689813</v>
      </c>
      <c r="T564" s="167" t="str">
        <f ca="1">IF(Table1[[#This Row],[TGL. PENSIUN ( usia )]]&lt;&gt;0,TEXT(Table1[[#This Row],[TGL. PENSIUN ( usia )]],"yyyy"),"")</f>
        <v>1994</v>
      </c>
      <c r="U564" s="166">
        <f ca="1">IF(AND(Table1[[#This Row],[TGL. PENSIUN (usia)]]&lt;&gt;"",Table1[[#This Row],[TGL. PENSIUN (usia)]]&lt;&gt;"USIA SALAH"),IF(tglAcuan&lt;&gt;0,(INT(CONVERT(VLOOKUP(Table1[[#This Row],[JABATAN]],tbl_refJabatan,4,FALSE),"yr","day")-CONVERT(DATEDIF(H564,tglAcuan,"y"),"yr","day"))),(INT(CONVERT(VLOOKUP(Table1[[#This Row],[JABATAN]],tbl_refJabatan,4,FALSE),"yr","day")-CONVERT(DATEDIF(H564,NOW(),"y"),"yr","day")))),"")</f>
        <v>-10958</v>
      </c>
      <c r="V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Row],[JABATAN]],tbl_refJabatan,6,FALSE),"yr","day")-CONVERT(DATEDIF(H564,tglAcuan,"y"),"yr","day"))),(NOW()+(CONVERT(VLOOKUP(Table1[[#This Row],[JABATAN]],tbl_refJabatan,6,FALSE),"yr","day")-CONVERT(DATEDIF(H564,NOW(),"y"),"yr","day")))),"Usia Salah"),"")</f>
        <v>27086.598911689813</v>
      </c>
      <c r="W564" s="167" t="str">
        <f ca="1">IF(Table1[[#This Row],[TGL.PENSIUN (usia)]]&lt;&gt;0,TEXT(Table1[[#This Row],[TGL.PENSIUN (usia)]],"yyyy"),"")</f>
        <v>1974</v>
      </c>
      <c r="X5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Row],[JABATAN]],tbl_refJabatan,7,FALSE),"yr","day")-CONVERT(DATEDIF(M564,tglAcuan,"y"),"yr","day"))),(NOW()+(CONVERT(VLOOKUP(Table1[[#This Row],[JABATAN]],tbl_refJabatan,7,FALSE),"yr","day")-CONVERT(DATEDIF(M564,NOW(),"y"),"yr","day")))),"tgl SK salah"),"")</f>
        <v>62881.098911689813</v>
      </c>
      <c r="Y564" s="167" t="str">
        <f ca="1">IF(Table1[[#This Row],[TGL. PENSIUN (jabatan)]]&lt;&gt;0,TEXT(Table1[[#This Row],[TGL. PENSIUN (jabatan)]],"yyyy"),"")</f>
        <v>2072</v>
      </c>
      <c r="Z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Row],[JABATAN]],tbl_refJabatan,8,FALSE),"yr","day")-CONVERT(DATEDIF(H564,tglAcuan,"y"),"yr","day"))),(NOW()+(CONVERT(VLOOKUP(Table1[[#This Row],[JABATAN]],tbl_refJabatan,8,FALSE),"yr","day")-CONVERT(DATEDIF(H564,NOW(),"y"),"yr","day")))),"Usia Salah"),"")</f>
        <v>49001.598911689813</v>
      </c>
      <c r="AA564" s="167" t="str">
        <f ca="1">IF(Table1[[#This Row],[TGL.PENSIUN (usia )]]&lt;&gt;0,TEXT(Table1[[#This Row],[TGL.PENSIUN (usia )]],"yyyy"),"")</f>
        <v>2034</v>
      </c>
      <c r="AB5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Row],[JABATAN]],tbl_refJabatan,9,FALSE),"yr","day")-CONVERT(DATEDIF(M564,tglAcuan,"y"),"yr","day"))),(NOW()+(CONVERT(VLOOKUP(Table1[[#This Row],[JABATAN]],tbl_refJabatan,9,FALSE),"yr","day")-CONVERT(DATEDIF(M564,NOW(),"y"),"yr","day")))),"tgl SK salah"),"")</f>
        <v>46444.848911689813</v>
      </c>
      <c r="AC564" s="167" t="str">
        <f ca="1">IF(Table1[[#This Row],[TGL. PENSIUN (jabatan )]]&lt;&gt;0,TEXT(Table1[[#This Row],[TGL. PENSIUN (jabatan )]],"yyyy"),"")</f>
        <v>2027</v>
      </c>
      <c r="AD5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5" spans="1:30" s="53" customFormat="1" ht="21.75" customHeight="1" x14ac:dyDescent="0.25">
      <c r="A565" s="43">
        <f t="shared" si="19"/>
        <v>560</v>
      </c>
      <c r="B565" s="44" t="s">
        <v>881</v>
      </c>
      <c r="C565" s="44" t="s">
        <v>1051</v>
      </c>
      <c r="D565" s="72" t="s">
        <v>63</v>
      </c>
      <c r="E565" s="59" t="s">
        <v>289</v>
      </c>
      <c r="F565" s="43" t="s">
        <v>41</v>
      </c>
      <c r="G565" s="63" t="s">
        <v>42</v>
      </c>
      <c r="H565" s="71">
        <v>25267</v>
      </c>
      <c r="I565" s="45"/>
      <c r="J565" s="76"/>
      <c r="K565" s="63" t="s">
        <v>43</v>
      </c>
      <c r="L565" s="63" t="s">
        <v>1075</v>
      </c>
      <c r="M565" s="71">
        <v>38355</v>
      </c>
      <c r="N565" s="52" t="str">
        <f t="shared" ca="1" si="21"/>
        <v>54 Tahun 11 Bulan 22 hari</v>
      </c>
      <c r="O5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1 Bulan 24 Hari </v>
      </c>
      <c r="P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Row],[JABATAN]],tbl_refJabatan,2,FALSE),"yr","day")-CONVERT(DATEDIF(H565,tglAcuan,"y"),"yr","day"))),(NOW()+(CONVERT(VLOOKUP(Table1[[#This Row],[JABATAN]],tbl_refJabatan,2,FALSE),"yr","day")-CONVERT(DATEDIF(H565,NOW(),"y"),"yr","day")))),"Usia Salah"),"")</f>
        <v>47540.598911689813</v>
      </c>
      <c r="Q565" s="167" t="str">
        <f ca="1">IF(Table1[[#This Row],[TGL. PENSIUN (usia)]]&lt;&gt;0,TEXT(Table1[[#This Row],[TGL. PENSIUN (usia)]],"yyyy"),"")</f>
        <v>2030</v>
      </c>
      <c r="R565" s="166">
        <f ca="1">IF(AND(Table1[[#This Row],[TGL. PENSIUN (usia)]]&lt;&gt;"",Table1[[#This Row],[TGL. PENSIUN (usia)]]&lt;&gt;"USIA SALAH"),IF(tglAcuan&lt;&gt;0,(INT(CONVERT(VLOOKUP(Table1[[#This Row],[JABATAN]],tbl_refJabatan,2,FALSE),"yr","day")-CONVERT(DATEDIF(H565,tglAcuan,"y"),"yr","day"))),(INT(CONVERT(VLOOKUP(Table1[[#This Row],[JABATAN]],tbl_refJabatan,2,FALSE),"yr","day")-CONVERT(DATEDIF(H565,NOW(),"y"),"yr","day")))),"")</f>
        <v>2191</v>
      </c>
      <c r="S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Row],[JABATAN]],tbl_refJabatan,4,FALSE),"yr","day")-CONVERT(DATEDIF(H565,tglAcuan,"y"),"yr","day"))),(NOW()+(CONVERT(VLOOKUP(Table1[[#This Row],[JABATAN]],tbl_refJabatan,4,FALSE),"yr","day")-CONVERT(DATEDIF(H565,NOW(),"y"),"yr","day")))),"Usia Salah"),"")</f>
        <v>32930.598911689813</v>
      </c>
      <c r="T565" s="167" t="str">
        <f ca="1">IF(Table1[[#This Row],[TGL. PENSIUN ( usia )]]&lt;&gt;0,TEXT(Table1[[#This Row],[TGL. PENSIUN ( usia )]],"yyyy"),"")</f>
        <v>1990</v>
      </c>
      <c r="U565" s="166">
        <f ca="1">IF(AND(Table1[[#This Row],[TGL. PENSIUN (usia)]]&lt;&gt;"",Table1[[#This Row],[TGL. PENSIUN (usia)]]&lt;&gt;"USIA SALAH"),IF(tglAcuan&lt;&gt;0,(INT(CONVERT(VLOOKUP(Table1[[#This Row],[JABATAN]],tbl_refJabatan,4,FALSE),"yr","day")-CONVERT(DATEDIF(H565,tglAcuan,"y"),"yr","day"))),(INT(CONVERT(VLOOKUP(Table1[[#This Row],[JABATAN]],tbl_refJabatan,4,FALSE),"yr","day")-CONVERT(DATEDIF(H565,NOW(),"y"),"yr","day")))),"")</f>
        <v>-12419</v>
      </c>
      <c r="V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Row],[JABATAN]],tbl_refJabatan,6,FALSE),"yr","day")-CONVERT(DATEDIF(H565,tglAcuan,"y"),"yr","day"))),(NOW()+(CONVERT(VLOOKUP(Table1[[#This Row],[JABATAN]],tbl_refJabatan,6,FALSE),"yr","day")-CONVERT(DATEDIF(H565,NOW(),"y"),"yr","day")))),"Usia Salah"),"")</f>
        <v>25625.598911689813</v>
      </c>
      <c r="W565" s="167" t="str">
        <f ca="1">IF(Table1[[#This Row],[TGL.PENSIUN (usia)]]&lt;&gt;0,TEXT(Table1[[#This Row],[TGL.PENSIUN (usia)]],"yyyy"),"")</f>
        <v>1970</v>
      </c>
      <c r="X5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Row],[JABATAN]],tbl_refJabatan,7,FALSE),"yr","day")-CONVERT(DATEDIF(M565,tglAcuan,"y"),"yr","day"))),(NOW()+(CONVERT(VLOOKUP(Table1[[#This Row],[JABATAN]],tbl_refJabatan,7,FALSE),"yr","day")-CONVERT(DATEDIF(M565,NOW(),"y"),"yr","day")))),"tgl SK salah"),"")</f>
        <v>60324.348911689813</v>
      </c>
      <c r="Y565" s="167" t="str">
        <f ca="1">IF(Table1[[#This Row],[TGL. PENSIUN (jabatan)]]&lt;&gt;0,TEXT(Table1[[#This Row],[TGL. PENSIUN (jabatan)]],"yyyy"),"")</f>
        <v>2065</v>
      </c>
      <c r="Z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Row],[JABATAN]],tbl_refJabatan,8,FALSE),"yr","day")-CONVERT(DATEDIF(H565,tglAcuan,"y"),"yr","day"))),(NOW()+(CONVERT(VLOOKUP(Table1[[#This Row],[JABATAN]],tbl_refJabatan,8,FALSE),"yr","day")-CONVERT(DATEDIF(H565,NOW(),"y"),"yr","day")))),"Usia Salah"),"")</f>
        <v>47540.598911689813</v>
      </c>
      <c r="AA565" s="167" t="str">
        <f ca="1">IF(Table1[[#This Row],[TGL.PENSIUN (usia )]]&lt;&gt;0,TEXT(Table1[[#This Row],[TGL.PENSIUN (usia )]],"yyyy"),"")</f>
        <v>2030</v>
      </c>
      <c r="AB5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Row],[JABATAN]],tbl_refJabatan,9,FALSE),"yr","day")-CONVERT(DATEDIF(M565,tglAcuan,"y"),"yr","day"))),(NOW()+(CONVERT(VLOOKUP(Table1[[#This Row],[JABATAN]],tbl_refJabatan,9,FALSE),"yr","day")-CONVERT(DATEDIF(M565,NOW(),"y"),"yr","day")))),"tgl SK salah"),"")</f>
        <v>43888.098911689813</v>
      </c>
      <c r="AC565" s="167" t="str">
        <f ca="1">IF(Table1[[#This Row],[TGL. PENSIUN (jabatan )]]&lt;&gt;0,TEXT(Table1[[#This Row],[TGL. PENSIUN (jabatan )]],"yyyy"),"")</f>
        <v>2020</v>
      </c>
      <c r="AD5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6" spans="1:30" s="53" customFormat="1" ht="21.75" customHeight="1" x14ac:dyDescent="0.25">
      <c r="A566" s="43">
        <f t="shared" si="19"/>
        <v>561</v>
      </c>
      <c r="B566" s="44" t="s">
        <v>881</v>
      </c>
      <c r="C566" s="44" t="s">
        <v>1051</v>
      </c>
      <c r="D566" s="72" t="s">
        <v>63</v>
      </c>
      <c r="E566" s="59" t="s">
        <v>1076</v>
      </c>
      <c r="F566" s="43" t="s">
        <v>50</v>
      </c>
      <c r="G566" s="63" t="s">
        <v>42</v>
      </c>
      <c r="H566" s="71">
        <v>29509</v>
      </c>
      <c r="I566" s="45"/>
      <c r="J566" s="76"/>
      <c r="K566" s="63" t="s">
        <v>43</v>
      </c>
      <c r="L566" s="63" t="s">
        <v>1077</v>
      </c>
      <c r="M566" s="71">
        <v>43539</v>
      </c>
      <c r="N566" s="52" t="str">
        <f t="shared" ca="1" si="21"/>
        <v>43 Tahun 4 Bulan 12 hari</v>
      </c>
      <c r="O5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Row],[JABATAN]],tbl_refJabatan,2,FALSE),"yr","day")-CONVERT(DATEDIF(H566,tglAcuan,"y"),"yr","day"))),(NOW()+(CONVERT(VLOOKUP(Table1[[#This Row],[JABATAN]],tbl_refJabatan,2,FALSE),"yr","day")-CONVERT(DATEDIF(H566,NOW(),"y"),"yr","day")))),"Usia Salah"),"")</f>
        <v>51558.348911689813</v>
      </c>
      <c r="Q566" s="167" t="str">
        <f ca="1">IF(Table1[[#This Row],[TGL. PENSIUN (usia)]]&lt;&gt;0,TEXT(Table1[[#This Row],[TGL. PENSIUN (usia)]],"yyyy"),"")</f>
        <v>2041</v>
      </c>
      <c r="R566" s="166">
        <f ca="1">IF(AND(Table1[[#This Row],[TGL. PENSIUN (usia)]]&lt;&gt;"",Table1[[#This Row],[TGL. PENSIUN (usia)]]&lt;&gt;"USIA SALAH"),IF(tglAcuan&lt;&gt;0,(INT(CONVERT(VLOOKUP(Table1[[#This Row],[JABATAN]],tbl_refJabatan,2,FALSE),"yr","day")-CONVERT(DATEDIF(H566,tglAcuan,"y"),"yr","day"))),(INT(CONVERT(VLOOKUP(Table1[[#This Row],[JABATAN]],tbl_refJabatan,2,FALSE),"yr","day")-CONVERT(DATEDIF(H566,NOW(),"y"),"yr","day")))),"")</f>
        <v>6209</v>
      </c>
      <c r="S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Row],[JABATAN]],tbl_refJabatan,4,FALSE),"yr","day")-CONVERT(DATEDIF(H566,tglAcuan,"y"),"yr","day"))),(NOW()+(CONVERT(VLOOKUP(Table1[[#This Row],[JABATAN]],tbl_refJabatan,4,FALSE),"yr","day")-CONVERT(DATEDIF(H566,NOW(),"y"),"yr","day")))),"Usia Salah"),"")</f>
        <v>36948.348911689813</v>
      </c>
      <c r="T566" s="167" t="str">
        <f ca="1">IF(Table1[[#This Row],[TGL. PENSIUN ( usia )]]&lt;&gt;0,TEXT(Table1[[#This Row],[TGL. PENSIUN ( usia )]],"yyyy"),"")</f>
        <v>2001</v>
      </c>
      <c r="U566" s="166">
        <f ca="1">IF(AND(Table1[[#This Row],[TGL. PENSIUN (usia)]]&lt;&gt;"",Table1[[#This Row],[TGL. PENSIUN (usia)]]&lt;&gt;"USIA SALAH"),IF(tglAcuan&lt;&gt;0,(INT(CONVERT(VLOOKUP(Table1[[#This Row],[JABATAN]],tbl_refJabatan,4,FALSE),"yr","day")-CONVERT(DATEDIF(H566,tglAcuan,"y"),"yr","day"))),(INT(CONVERT(VLOOKUP(Table1[[#This Row],[JABATAN]],tbl_refJabatan,4,FALSE),"yr","day")-CONVERT(DATEDIF(H566,NOW(),"y"),"yr","day")))),"")</f>
        <v>-8401</v>
      </c>
      <c r="V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Row],[JABATAN]],tbl_refJabatan,6,FALSE),"yr","day")-CONVERT(DATEDIF(H566,tglAcuan,"y"),"yr","day"))),(NOW()+(CONVERT(VLOOKUP(Table1[[#This Row],[JABATAN]],tbl_refJabatan,6,FALSE),"yr","day")-CONVERT(DATEDIF(H566,NOW(),"y"),"yr","day")))),"Usia Salah"),"")</f>
        <v>29643.348911689813</v>
      </c>
      <c r="W566" s="167" t="str">
        <f ca="1">IF(Table1[[#This Row],[TGL.PENSIUN (usia)]]&lt;&gt;0,TEXT(Table1[[#This Row],[TGL.PENSIUN (usia)]],"yyyy"),"")</f>
        <v>1981</v>
      </c>
      <c r="X5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Row],[JABATAN]],tbl_refJabatan,7,FALSE),"yr","day")-CONVERT(DATEDIF(M566,tglAcuan,"y"),"yr","day"))),(NOW()+(CONVERT(VLOOKUP(Table1[[#This Row],[JABATAN]],tbl_refJabatan,7,FALSE),"yr","day")-CONVERT(DATEDIF(M566,NOW(),"y"),"yr","day")))),"tgl SK salah"),"")</f>
        <v>65803.098911689813</v>
      </c>
      <c r="Y566" s="167" t="str">
        <f ca="1">IF(Table1[[#This Row],[TGL. PENSIUN (jabatan)]]&lt;&gt;0,TEXT(Table1[[#This Row],[TGL. PENSIUN (jabatan)]],"yyyy"),"")</f>
        <v>2080</v>
      </c>
      <c r="Z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Row],[JABATAN]],tbl_refJabatan,8,FALSE),"yr","day")-CONVERT(DATEDIF(H566,tglAcuan,"y"),"yr","day"))),(NOW()+(CONVERT(VLOOKUP(Table1[[#This Row],[JABATAN]],tbl_refJabatan,8,FALSE),"yr","day")-CONVERT(DATEDIF(H566,NOW(),"y"),"yr","day")))),"Usia Salah"),"")</f>
        <v>51558.348911689813</v>
      </c>
      <c r="AA566" s="167" t="str">
        <f ca="1">IF(Table1[[#This Row],[TGL.PENSIUN (usia )]]&lt;&gt;0,TEXT(Table1[[#This Row],[TGL.PENSIUN (usia )]],"yyyy"),"")</f>
        <v>2041</v>
      </c>
      <c r="AB5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Row],[JABATAN]],tbl_refJabatan,9,FALSE),"yr","day")-CONVERT(DATEDIF(M566,tglAcuan,"y"),"yr","day"))),(NOW()+(CONVERT(VLOOKUP(Table1[[#This Row],[JABATAN]],tbl_refJabatan,9,FALSE),"yr","day")-CONVERT(DATEDIF(M566,NOW(),"y"),"yr","day")))),"tgl SK salah"),"")</f>
        <v>49366.848911689813</v>
      </c>
      <c r="AC566" s="167" t="str">
        <f ca="1">IF(Table1[[#This Row],[TGL. PENSIUN (jabatan )]]&lt;&gt;0,TEXT(Table1[[#This Row],[TGL. PENSIUN (jabatan )]],"yyyy"),"")</f>
        <v>2035</v>
      </c>
      <c r="AD5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7" spans="1:30" s="62" customFormat="1" ht="21.75" customHeight="1" x14ac:dyDescent="0.25">
      <c r="A567" s="43">
        <f t="shared" si="19"/>
        <v>562</v>
      </c>
      <c r="B567" s="44" t="s">
        <v>881</v>
      </c>
      <c r="C567" s="44" t="s">
        <v>1078</v>
      </c>
      <c r="D567" s="45" t="s">
        <v>39</v>
      </c>
      <c r="E567" s="152" t="s">
        <v>1079</v>
      </c>
      <c r="F567" s="43" t="s">
        <v>41</v>
      </c>
      <c r="G567" s="63" t="s">
        <v>42</v>
      </c>
      <c r="H567" s="125">
        <v>22416</v>
      </c>
      <c r="I567" s="44"/>
      <c r="J567" s="147"/>
      <c r="K567" s="63" t="s">
        <v>43</v>
      </c>
      <c r="L567" s="69" t="s">
        <v>1080</v>
      </c>
      <c r="M567" s="125">
        <v>43812</v>
      </c>
      <c r="N567" s="52" t="str">
        <f t="shared" ca="1" si="21"/>
        <v>62 Tahun 9 Bulan 12 hari</v>
      </c>
      <c r="O5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Row],[JABATAN]],tbl_refJabatan,2,FALSE),"yr","day")-CONVERT(DATEDIF(H567,tglAcuan,"y"),"yr","day"))),(NOW()+(CONVERT(VLOOKUP(Table1[[#This Row],[JABATAN]],tbl_refJabatan,2,FALSE),"yr","day")-CONVERT(DATEDIF(H567,NOW(),"y"),"yr","day")))),"Usia Salah"),"")</f>
        <v>22703.598911689813</v>
      </c>
      <c r="Q567" s="167" t="str">
        <f ca="1">IF(Table1[[#This Row],[TGL. PENSIUN (usia)]]&lt;&gt;0,TEXT(Table1[[#This Row],[TGL. PENSIUN (usia)]],"yyyy"),"")</f>
        <v>1962</v>
      </c>
      <c r="R567" s="166">
        <f ca="1">IF(AND(Table1[[#This Row],[TGL. PENSIUN (usia)]]&lt;&gt;"",Table1[[#This Row],[TGL. PENSIUN (usia)]]&lt;&gt;"USIA SALAH"),IF(tglAcuan&lt;&gt;0,(INT(CONVERT(VLOOKUP(Table1[[#This Row],[JABATAN]],tbl_refJabatan,2,FALSE),"yr","day")-CONVERT(DATEDIF(H567,tglAcuan,"y"),"yr","day"))),(INT(CONVERT(VLOOKUP(Table1[[#This Row],[JABATAN]],tbl_refJabatan,2,FALSE),"yr","day")-CONVERT(DATEDIF(H567,NOW(),"y"),"yr","day")))),"")</f>
        <v>-22646</v>
      </c>
      <c r="S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Row],[JABATAN]],tbl_refJabatan,4,FALSE),"yr","day")-CONVERT(DATEDIF(H567,tglAcuan,"y"),"yr","day"))),(NOW()+(CONVERT(VLOOKUP(Table1[[#This Row],[JABATAN]],tbl_refJabatan,4,FALSE),"yr","day")-CONVERT(DATEDIF(H567,NOW(),"y"),"yr","day")))),"Usia Salah"),"")</f>
        <v>22703.598911689813</v>
      </c>
      <c r="T567" s="167" t="str">
        <f ca="1">IF(Table1[[#This Row],[TGL. PENSIUN ( usia )]]&lt;&gt;0,TEXT(Table1[[#This Row],[TGL. PENSIUN ( usia )]],"yyyy"),"")</f>
        <v>1962</v>
      </c>
      <c r="U567" s="166">
        <f ca="1">IF(AND(Table1[[#This Row],[TGL. PENSIUN (usia)]]&lt;&gt;"",Table1[[#This Row],[TGL. PENSIUN (usia)]]&lt;&gt;"USIA SALAH"),IF(tglAcuan&lt;&gt;0,(INT(CONVERT(VLOOKUP(Table1[[#This Row],[JABATAN]],tbl_refJabatan,4,FALSE),"yr","day")-CONVERT(DATEDIF(H567,tglAcuan,"y"),"yr","day"))),(INT(CONVERT(VLOOKUP(Table1[[#This Row],[JABATAN]],tbl_refJabatan,4,FALSE),"yr","day")-CONVERT(DATEDIF(H567,NOW(),"y"),"yr","day")))),"")</f>
        <v>-22646</v>
      </c>
      <c r="V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Row],[JABATAN]],tbl_refJabatan,6,FALSE),"yr","day")-CONVERT(DATEDIF(H567,tglAcuan,"y"),"yr","day"))),(NOW()+(CONVERT(VLOOKUP(Table1[[#This Row],[JABATAN]],tbl_refJabatan,6,FALSE),"yr","day")-CONVERT(DATEDIF(H567,NOW(),"y"),"yr","day")))),"Usia Salah"),"")</f>
        <v>22703.598911689813</v>
      </c>
      <c r="W567" s="167" t="str">
        <f ca="1">IF(Table1[[#This Row],[TGL.PENSIUN (usia)]]&lt;&gt;0,TEXT(Table1[[#This Row],[TGL.PENSIUN (usia)]],"yyyy"),"")</f>
        <v>1962</v>
      </c>
      <c r="X5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Row],[JABATAN]],tbl_refJabatan,7,FALSE),"yr","day")-CONVERT(DATEDIF(M567,tglAcuan,"y"),"yr","day"))),(NOW()+(CONVERT(VLOOKUP(Table1[[#This Row],[JABATAN]],tbl_refJabatan,7,FALSE),"yr","day")-CONVERT(DATEDIF(M567,NOW(),"y"),"yr","day")))),"tgl SK salah"),"")</f>
        <v>43888.098911689813</v>
      </c>
      <c r="Y567" s="167" t="str">
        <f ca="1">IF(Table1[[#This Row],[TGL. PENSIUN (jabatan)]]&lt;&gt;0,TEXT(Table1[[#This Row],[TGL. PENSIUN (jabatan)]],"yyyy"),"")</f>
        <v>2020</v>
      </c>
      <c r="Z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Row],[JABATAN]],tbl_refJabatan,8,FALSE),"yr","day")-CONVERT(DATEDIF(H567,tglAcuan,"y"),"yr","day"))),(NOW()+(CONVERT(VLOOKUP(Table1[[#This Row],[JABATAN]],tbl_refJabatan,8,FALSE),"yr","day")-CONVERT(DATEDIF(H567,NOW(),"y"),"yr","day")))),"Usia Salah"),"")</f>
        <v>22703.598911689813</v>
      </c>
      <c r="AA567" s="167" t="str">
        <f ca="1">IF(Table1[[#This Row],[TGL.PENSIUN (usia )]]&lt;&gt;0,TEXT(Table1[[#This Row],[TGL.PENSIUN (usia )]],"yyyy"),"")</f>
        <v>1962</v>
      </c>
      <c r="AB5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Row],[JABATAN]],tbl_refJabatan,9,FALSE),"yr","day")-CONVERT(DATEDIF(M567,tglAcuan,"y"),"yr","day"))),(NOW()+(CONVERT(VLOOKUP(Table1[[#This Row],[JABATAN]],tbl_refJabatan,9,FALSE),"yr","day")-CONVERT(DATEDIF(M567,NOW(),"y"),"yr","day")))),"tgl SK salah"),"")</f>
        <v>43888.098911689813</v>
      </c>
      <c r="AC567" s="167" t="str">
        <f ca="1">IF(Table1[[#This Row],[TGL. PENSIUN (jabatan )]]&lt;&gt;0,TEXT(Table1[[#This Row],[TGL. PENSIUN (jabatan )]],"yyyy"),"")</f>
        <v>2020</v>
      </c>
      <c r="AD5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8" spans="1:30" s="53" customFormat="1" ht="21.75" customHeight="1" x14ac:dyDescent="0.25">
      <c r="A568" s="43">
        <f t="shared" si="19"/>
        <v>563</v>
      </c>
      <c r="B568" s="44" t="s">
        <v>881</v>
      </c>
      <c r="C568" s="44" t="s">
        <v>1078</v>
      </c>
      <c r="D568" s="72" t="s">
        <v>45</v>
      </c>
      <c r="E568" s="152" t="s">
        <v>1081</v>
      </c>
      <c r="F568" s="43" t="s">
        <v>50</v>
      </c>
      <c r="G568" s="63" t="s">
        <v>42</v>
      </c>
      <c r="H568" s="125">
        <v>28747</v>
      </c>
      <c r="I568" s="45"/>
      <c r="J568" s="76"/>
      <c r="K568" s="63" t="s">
        <v>43</v>
      </c>
      <c r="L568" s="96" t="s">
        <v>1082</v>
      </c>
      <c r="M568" s="38">
        <v>43556</v>
      </c>
      <c r="N568" s="52" t="str">
        <f t="shared" ca="1" si="21"/>
        <v>45 Tahun 5 Bulan 13 hari</v>
      </c>
      <c r="O5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26 Hari </v>
      </c>
      <c r="P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Row],[JABATAN]],tbl_refJabatan,2,FALSE),"yr","day")-CONVERT(DATEDIF(H568,tglAcuan,"y"),"yr","day"))),(NOW()+(CONVERT(VLOOKUP(Table1[[#This Row],[JABATAN]],tbl_refJabatan,2,FALSE),"yr","day")-CONVERT(DATEDIF(H568,NOW(),"y"),"yr","day")))),"Usia Salah"),"")</f>
        <v>28912.848911689813</v>
      </c>
      <c r="Q568" s="167" t="str">
        <f ca="1">IF(Table1[[#This Row],[TGL. PENSIUN (usia)]]&lt;&gt;0,TEXT(Table1[[#This Row],[TGL. PENSIUN (usia)]],"yyyy"),"")</f>
        <v>1979</v>
      </c>
      <c r="R568" s="166">
        <f ca="1">IF(AND(Table1[[#This Row],[TGL. PENSIUN (usia)]]&lt;&gt;"",Table1[[#This Row],[TGL. PENSIUN (usia)]]&lt;&gt;"USIA SALAH"),IF(tglAcuan&lt;&gt;0,(INT(CONVERT(VLOOKUP(Table1[[#This Row],[JABATAN]],tbl_refJabatan,2,FALSE),"yr","day")-CONVERT(DATEDIF(H568,tglAcuan,"y"),"yr","day"))),(INT(CONVERT(VLOOKUP(Table1[[#This Row],[JABATAN]],tbl_refJabatan,2,FALSE),"yr","day")-CONVERT(DATEDIF(H568,NOW(),"y"),"yr","day")))),"")</f>
        <v>-16437</v>
      </c>
      <c r="S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Row],[JABATAN]],tbl_refJabatan,4,FALSE),"yr","day")-CONVERT(DATEDIF(H568,tglAcuan,"y"),"yr","day"))),(NOW()+(CONVERT(VLOOKUP(Table1[[#This Row],[JABATAN]],tbl_refJabatan,4,FALSE),"yr","day")-CONVERT(DATEDIF(H568,NOW(),"y"),"yr","day")))),"Usia Salah"),"")</f>
        <v>28912.848911689813</v>
      </c>
      <c r="T568" s="167" t="str">
        <f ca="1">IF(Table1[[#This Row],[TGL. PENSIUN ( usia )]]&lt;&gt;0,TEXT(Table1[[#This Row],[TGL. PENSIUN ( usia )]],"yyyy"),"")</f>
        <v>1979</v>
      </c>
      <c r="U568" s="166">
        <f ca="1">IF(AND(Table1[[#This Row],[TGL. PENSIUN (usia)]]&lt;&gt;"",Table1[[#This Row],[TGL. PENSIUN (usia)]]&lt;&gt;"USIA SALAH"),IF(tglAcuan&lt;&gt;0,(INT(CONVERT(VLOOKUP(Table1[[#This Row],[JABATAN]],tbl_refJabatan,4,FALSE),"yr","day")-CONVERT(DATEDIF(H568,tglAcuan,"y"),"yr","day"))),(INT(CONVERT(VLOOKUP(Table1[[#This Row],[JABATAN]],tbl_refJabatan,4,FALSE),"yr","day")-CONVERT(DATEDIF(H568,NOW(),"y"),"yr","day")))),"")</f>
        <v>-16437</v>
      </c>
      <c r="V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Row],[JABATAN]],tbl_refJabatan,6,FALSE),"yr","day")-CONVERT(DATEDIF(H568,tglAcuan,"y"),"yr","day"))),(NOW()+(CONVERT(VLOOKUP(Table1[[#This Row],[JABATAN]],tbl_refJabatan,6,FALSE),"yr","day")-CONVERT(DATEDIF(H568,NOW(),"y"),"yr","day")))),"Usia Salah"),"")</f>
        <v>28912.848911689813</v>
      </c>
      <c r="W568" s="167" t="str">
        <f ca="1">IF(Table1[[#This Row],[TGL.PENSIUN (usia)]]&lt;&gt;0,TEXT(Table1[[#This Row],[TGL.PENSIUN (usia)]],"yyyy"),"")</f>
        <v>1979</v>
      </c>
      <c r="X5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Row],[JABATAN]],tbl_refJabatan,7,FALSE),"yr","day")-CONVERT(DATEDIF(M568,tglAcuan,"y"),"yr","day"))),(NOW()+(CONVERT(VLOOKUP(Table1[[#This Row],[JABATAN]],tbl_refJabatan,7,FALSE),"yr","day")-CONVERT(DATEDIF(M568,NOW(),"y"),"yr","day")))),"tgl SK salah"),"")</f>
        <v>43888.098911689813</v>
      </c>
      <c r="Y568" s="167" t="str">
        <f ca="1">IF(Table1[[#This Row],[TGL. PENSIUN (jabatan)]]&lt;&gt;0,TEXT(Table1[[#This Row],[TGL. PENSIUN (jabatan)]],"yyyy"),"")</f>
        <v>2020</v>
      </c>
      <c r="Z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Row],[JABATAN]],tbl_refJabatan,8,FALSE),"yr","day")-CONVERT(DATEDIF(H568,tglAcuan,"y"),"yr","day"))),(NOW()+(CONVERT(VLOOKUP(Table1[[#This Row],[JABATAN]],tbl_refJabatan,8,FALSE),"yr","day")-CONVERT(DATEDIF(H568,NOW(),"y"),"yr","day")))),"Usia Salah"),"")</f>
        <v>28912.848911689813</v>
      </c>
      <c r="AA568" s="167" t="str">
        <f ca="1">IF(Table1[[#This Row],[TGL.PENSIUN (usia )]]&lt;&gt;0,TEXT(Table1[[#This Row],[TGL.PENSIUN (usia )]],"yyyy"),"")</f>
        <v>1979</v>
      </c>
      <c r="AB5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Row],[JABATAN]],tbl_refJabatan,9,FALSE),"yr","day")-CONVERT(DATEDIF(M568,tglAcuan,"y"),"yr","day"))),(NOW()+(CONVERT(VLOOKUP(Table1[[#This Row],[JABATAN]],tbl_refJabatan,9,FALSE),"yr","day")-CONVERT(DATEDIF(M568,NOW(),"y"),"yr","day")))),"tgl SK salah"),"")</f>
        <v>43888.098911689813</v>
      </c>
      <c r="AC568" s="167" t="str">
        <f ca="1">IF(Table1[[#This Row],[TGL. PENSIUN (jabatan )]]&lt;&gt;0,TEXT(Table1[[#This Row],[TGL. PENSIUN (jabatan )]],"yyyy"),"")</f>
        <v>2020</v>
      </c>
      <c r="AD5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69" spans="1:30" s="53" customFormat="1" ht="21.75" customHeight="1" x14ac:dyDescent="0.25">
      <c r="A569" s="43">
        <f t="shared" si="19"/>
        <v>564</v>
      </c>
      <c r="B569" s="44" t="s">
        <v>881</v>
      </c>
      <c r="C569" s="44" t="s">
        <v>1078</v>
      </c>
      <c r="D569" s="72" t="s">
        <v>48</v>
      </c>
      <c r="E569" s="152" t="s">
        <v>1018</v>
      </c>
      <c r="F569" s="43" t="s">
        <v>41</v>
      </c>
      <c r="G569" s="63" t="s">
        <v>42</v>
      </c>
      <c r="H569" s="125">
        <v>23530</v>
      </c>
      <c r="I569" s="45"/>
      <c r="J569" s="76"/>
      <c r="K569" s="63" t="s">
        <v>43</v>
      </c>
      <c r="L569" s="96" t="s">
        <v>1083</v>
      </c>
      <c r="M569" s="125">
        <v>39813</v>
      </c>
      <c r="N569" s="52" t="str">
        <f t="shared" ca="1" si="21"/>
        <v>59 Tahun 8 Bulan 25 hari</v>
      </c>
      <c r="O5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Row],[JABATAN]],tbl_refJabatan,2,FALSE),"yr","day")-CONVERT(DATEDIF(H569,tglAcuan,"y"),"yr","day"))),(NOW()+(CONVERT(VLOOKUP(Table1[[#This Row],[JABATAN]],tbl_refJabatan,2,FALSE),"yr","day")-CONVERT(DATEDIF(H569,NOW(),"y"),"yr","day")))),"Usia Salah"),"")</f>
        <v>45714.348911689813</v>
      </c>
      <c r="Q569" s="167" t="str">
        <f ca="1">IF(Table1[[#This Row],[TGL. PENSIUN (usia)]]&lt;&gt;0,TEXT(Table1[[#This Row],[TGL. PENSIUN (usia)]],"yyyy"),"")</f>
        <v>2025</v>
      </c>
      <c r="R569" s="166">
        <f ca="1">IF(AND(Table1[[#This Row],[TGL. PENSIUN (usia)]]&lt;&gt;"",Table1[[#This Row],[TGL. PENSIUN (usia)]]&lt;&gt;"USIA SALAH"),IF(tglAcuan&lt;&gt;0,(INT(CONVERT(VLOOKUP(Table1[[#This Row],[JABATAN]],tbl_refJabatan,2,FALSE),"yr","day")-CONVERT(DATEDIF(H569,tglAcuan,"y"),"yr","day"))),(INT(CONVERT(VLOOKUP(Table1[[#This Row],[JABATAN]],tbl_refJabatan,2,FALSE),"yr","day")-CONVERT(DATEDIF(H569,NOW(),"y"),"yr","day")))),"")</f>
        <v>365</v>
      </c>
      <c r="S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Row],[JABATAN]],tbl_refJabatan,4,FALSE),"yr","day")-CONVERT(DATEDIF(H569,tglAcuan,"y"),"yr","day"))),(NOW()+(CONVERT(VLOOKUP(Table1[[#This Row],[JABATAN]],tbl_refJabatan,4,FALSE),"yr","day")-CONVERT(DATEDIF(H569,NOW(),"y"),"yr","day")))),"Usia Salah"),"")</f>
        <v>45714.348911689813</v>
      </c>
      <c r="T569" s="167" t="str">
        <f ca="1">IF(Table1[[#This Row],[TGL. PENSIUN ( usia )]]&lt;&gt;0,TEXT(Table1[[#This Row],[TGL. PENSIUN ( usia )]],"yyyy"),"")</f>
        <v>2025</v>
      </c>
      <c r="U569" s="166">
        <f ca="1">IF(AND(Table1[[#This Row],[TGL. PENSIUN (usia)]]&lt;&gt;"",Table1[[#This Row],[TGL. PENSIUN (usia)]]&lt;&gt;"USIA SALAH"),IF(tglAcuan&lt;&gt;0,(INT(CONVERT(VLOOKUP(Table1[[#This Row],[JABATAN]],tbl_refJabatan,4,FALSE),"yr","day")-CONVERT(DATEDIF(H569,tglAcuan,"y"),"yr","day"))),(INT(CONVERT(VLOOKUP(Table1[[#This Row],[JABATAN]],tbl_refJabatan,4,FALSE),"yr","day")-CONVERT(DATEDIF(H569,NOW(),"y"),"yr","day")))),"")</f>
        <v>365</v>
      </c>
      <c r="V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Row],[JABATAN]],tbl_refJabatan,6,FALSE),"yr","day")-CONVERT(DATEDIF(H569,tglAcuan,"y"),"yr","day"))),(NOW()+(CONVERT(VLOOKUP(Table1[[#This Row],[JABATAN]],tbl_refJabatan,6,FALSE),"yr","day")-CONVERT(DATEDIF(H569,NOW(),"y"),"yr","day")))),"Usia Salah"),"")</f>
        <v>44253.348911689813</v>
      </c>
      <c r="W569" s="167" t="str">
        <f ca="1">IF(Table1[[#This Row],[TGL.PENSIUN (usia)]]&lt;&gt;0,TEXT(Table1[[#This Row],[TGL.PENSIUN (usia)]],"yyyy"),"")</f>
        <v>2021</v>
      </c>
      <c r="X5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Row],[JABATAN]],tbl_refJabatan,7,FALSE),"yr","day")-CONVERT(DATEDIF(M569,tglAcuan,"y"),"yr","day"))),(NOW()+(CONVERT(VLOOKUP(Table1[[#This Row],[JABATAN]],tbl_refJabatan,7,FALSE),"yr","day")-CONVERT(DATEDIF(M569,NOW(),"y"),"yr","day")))),"tgl SK salah"),"")</f>
        <v>47175.348911689813</v>
      </c>
      <c r="Y569" s="167" t="str">
        <f ca="1">IF(Table1[[#This Row],[TGL. PENSIUN (jabatan)]]&lt;&gt;0,TEXT(Table1[[#This Row],[TGL. PENSIUN (jabatan)]],"yyyy"),"")</f>
        <v>2029</v>
      </c>
      <c r="Z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Row],[JABATAN]],tbl_refJabatan,8,FALSE),"yr","day")-CONVERT(DATEDIF(H569,tglAcuan,"y"),"yr","day"))),(NOW()+(CONVERT(VLOOKUP(Table1[[#This Row],[JABATAN]],tbl_refJabatan,8,FALSE),"yr","day")-CONVERT(DATEDIF(H569,NOW(),"y"),"yr","day")))),"Usia Salah"),"")</f>
        <v>44253.348911689813</v>
      </c>
      <c r="AA569" s="167" t="str">
        <f ca="1">IF(Table1[[#This Row],[TGL.PENSIUN (usia )]]&lt;&gt;0,TEXT(Table1[[#This Row],[TGL.PENSIUN (usia )]],"yyyy"),"")</f>
        <v>2021</v>
      </c>
      <c r="AB5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Row],[JABATAN]],tbl_refJabatan,9,FALSE),"yr","day")-CONVERT(DATEDIF(M569,tglAcuan,"y"),"yr","day"))),(NOW()+(CONVERT(VLOOKUP(Table1[[#This Row],[JABATAN]],tbl_refJabatan,9,FALSE),"yr","day")-CONVERT(DATEDIF(M569,NOW(),"y"),"yr","day")))),"tgl SK salah"),"")</f>
        <v>47175.348911689813</v>
      </c>
      <c r="AC569" s="167" t="str">
        <f ca="1">IF(Table1[[#This Row],[TGL. PENSIUN (jabatan )]]&lt;&gt;0,TEXT(Table1[[#This Row],[TGL. PENSIUN (jabatan )]],"yyyy"),"")</f>
        <v>2029</v>
      </c>
      <c r="AD5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0" spans="1:30" s="53" customFormat="1" ht="21.75" customHeight="1" x14ac:dyDescent="0.25">
      <c r="A570" s="43">
        <f t="shared" si="19"/>
        <v>565</v>
      </c>
      <c r="B570" s="44" t="s">
        <v>881</v>
      </c>
      <c r="C570" s="44" t="s">
        <v>1078</v>
      </c>
      <c r="D570" s="72" t="s">
        <v>52</v>
      </c>
      <c r="E570" s="152" t="s">
        <v>1084</v>
      </c>
      <c r="F570" s="43" t="s">
        <v>41</v>
      </c>
      <c r="G570" s="63" t="s">
        <v>42</v>
      </c>
      <c r="H570" s="125">
        <v>30061</v>
      </c>
      <c r="I570" s="45"/>
      <c r="J570" s="76"/>
      <c r="K570" s="63" t="s">
        <v>56</v>
      </c>
      <c r="L570" s="96" t="s">
        <v>1083</v>
      </c>
      <c r="M570" s="125">
        <v>39813</v>
      </c>
      <c r="N570" s="52" t="str">
        <f t="shared" ca="1" si="21"/>
        <v>41 Tahun 10 Bulan 7 hari</v>
      </c>
      <c r="O5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Row],[JABATAN]],tbl_refJabatan,2,FALSE),"yr","day")-CONVERT(DATEDIF(H570,tglAcuan,"y"),"yr","day"))),(NOW()+(CONVERT(VLOOKUP(Table1[[#This Row],[JABATAN]],tbl_refJabatan,2,FALSE),"yr","day")-CONVERT(DATEDIF(H570,NOW(),"y"),"yr","day")))),"Usia Salah"),"")</f>
        <v>52288.848911689813</v>
      </c>
      <c r="Q570" s="167" t="str">
        <f ca="1">IF(Table1[[#This Row],[TGL. PENSIUN (usia)]]&lt;&gt;0,TEXT(Table1[[#This Row],[TGL. PENSIUN (usia)]],"yyyy"),"")</f>
        <v>2043</v>
      </c>
      <c r="R570" s="166">
        <f ca="1">IF(AND(Table1[[#This Row],[TGL. PENSIUN (usia)]]&lt;&gt;"",Table1[[#This Row],[TGL. PENSIUN (usia)]]&lt;&gt;"USIA SALAH"),IF(tglAcuan&lt;&gt;0,(INT(CONVERT(VLOOKUP(Table1[[#This Row],[JABATAN]],tbl_refJabatan,2,FALSE),"yr","day")-CONVERT(DATEDIF(H570,tglAcuan,"y"),"yr","day"))),(INT(CONVERT(VLOOKUP(Table1[[#This Row],[JABATAN]],tbl_refJabatan,2,FALSE),"yr","day")-CONVERT(DATEDIF(H570,NOW(),"y"),"yr","day")))),"")</f>
        <v>6939</v>
      </c>
      <c r="S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Row],[JABATAN]],tbl_refJabatan,4,FALSE),"yr","day")-CONVERT(DATEDIF(H570,tglAcuan,"y"),"yr","day"))),(NOW()+(CONVERT(VLOOKUP(Table1[[#This Row],[JABATAN]],tbl_refJabatan,4,FALSE),"yr","day")-CONVERT(DATEDIF(H570,NOW(),"y"),"yr","day")))),"Usia Salah"),"")</f>
        <v>52288.848911689813</v>
      </c>
      <c r="T570" s="167" t="str">
        <f ca="1">IF(Table1[[#This Row],[TGL. PENSIUN ( usia )]]&lt;&gt;0,TEXT(Table1[[#This Row],[TGL. PENSIUN ( usia )]],"yyyy"),"")</f>
        <v>2043</v>
      </c>
      <c r="U570" s="166">
        <f ca="1">IF(AND(Table1[[#This Row],[TGL. PENSIUN (usia)]]&lt;&gt;"",Table1[[#This Row],[TGL. PENSIUN (usia)]]&lt;&gt;"USIA SALAH"),IF(tglAcuan&lt;&gt;0,(INT(CONVERT(VLOOKUP(Table1[[#This Row],[JABATAN]],tbl_refJabatan,4,FALSE),"yr","day")-CONVERT(DATEDIF(H570,tglAcuan,"y"),"yr","day"))),(INT(CONVERT(VLOOKUP(Table1[[#This Row],[JABATAN]],tbl_refJabatan,4,FALSE),"yr","day")-CONVERT(DATEDIF(H570,NOW(),"y"),"yr","day")))),"")</f>
        <v>6939</v>
      </c>
      <c r="V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Row],[JABATAN]],tbl_refJabatan,6,FALSE),"yr","day")-CONVERT(DATEDIF(H570,tglAcuan,"y"),"yr","day"))),(NOW()+(CONVERT(VLOOKUP(Table1[[#This Row],[JABATAN]],tbl_refJabatan,6,FALSE),"yr","day")-CONVERT(DATEDIF(H570,NOW(),"y"),"yr","day")))),"Usia Salah"),"")</f>
        <v>50827.848911689813</v>
      </c>
      <c r="W570" s="167" t="str">
        <f ca="1">IF(Table1[[#This Row],[TGL.PENSIUN (usia)]]&lt;&gt;0,TEXT(Table1[[#This Row],[TGL.PENSIUN (usia)]],"yyyy"),"")</f>
        <v>2039</v>
      </c>
      <c r="X5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Row],[JABATAN]],tbl_refJabatan,7,FALSE),"yr","day")-CONVERT(DATEDIF(M570,tglAcuan,"y"),"yr","day"))),(NOW()+(CONVERT(VLOOKUP(Table1[[#This Row],[JABATAN]],tbl_refJabatan,7,FALSE),"yr","day")-CONVERT(DATEDIF(M570,NOW(),"y"),"yr","day")))),"tgl SK salah"),"")</f>
        <v>47175.348911689813</v>
      </c>
      <c r="Y570" s="167" t="str">
        <f ca="1">IF(Table1[[#This Row],[TGL. PENSIUN (jabatan)]]&lt;&gt;0,TEXT(Table1[[#This Row],[TGL. PENSIUN (jabatan)]],"yyyy"),"")</f>
        <v>2029</v>
      </c>
      <c r="Z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Row],[JABATAN]],tbl_refJabatan,8,FALSE),"yr","day")-CONVERT(DATEDIF(H570,tglAcuan,"y"),"yr","day"))),(NOW()+(CONVERT(VLOOKUP(Table1[[#This Row],[JABATAN]],tbl_refJabatan,8,FALSE),"yr","day")-CONVERT(DATEDIF(H570,NOW(),"y"),"yr","day")))),"Usia Salah"),"")</f>
        <v>50827.848911689813</v>
      </c>
      <c r="AA570" s="167" t="str">
        <f ca="1">IF(Table1[[#This Row],[TGL.PENSIUN (usia )]]&lt;&gt;0,TEXT(Table1[[#This Row],[TGL.PENSIUN (usia )]],"yyyy"),"")</f>
        <v>2039</v>
      </c>
      <c r="AB5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Row],[JABATAN]],tbl_refJabatan,9,FALSE),"yr","day")-CONVERT(DATEDIF(M570,tglAcuan,"y"),"yr","day"))),(NOW()+(CONVERT(VLOOKUP(Table1[[#This Row],[JABATAN]],tbl_refJabatan,9,FALSE),"yr","day")-CONVERT(DATEDIF(M570,NOW(),"y"),"yr","day")))),"tgl SK salah"),"")</f>
        <v>47175.348911689813</v>
      </c>
      <c r="AC570" s="167" t="str">
        <f ca="1">IF(Table1[[#This Row],[TGL. PENSIUN (jabatan )]]&lt;&gt;0,TEXT(Table1[[#This Row],[TGL. PENSIUN (jabatan )]],"yyyy"),"")</f>
        <v>2029</v>
      </c>
      <c r="AD5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1" spans="1:30" s="53" customFormat="1" ht="21.75" customHeight="1" x14ac:dyDescent="0.25">
      <c r="A571" s="43">
        <f t="shared" si="19"/>
        <v>566</v>
      </c>
      <c r="B571" s="44" t="s">
        <v>881</v>
      </c>
      <c r="C571" s="44" t="s">
        <v>1078</v>
      </c>
      <c r="D571" s="72" t="s">
        <v>54</v>
      </c>
      <c r="E571" s="152" t="s">
        <v>1085</v>
      </c>
      <c r="F571" s="43" t="s">
        <v>50</v>
      </c>
      <c r="G571" s="63" t="s">
        <v>42</v>
      </c>
      <c r="H571" s="125">
        <v>24900</v>
      </c>
      <c r="I571" s="45"/>
      <c r="J571" s="76"/>
      <c r="K571" s="69" t="s">
        <v>93</v>
      </c>
      <c r="L571" s="96" t="s">
        <v>1083</v>
      </c>
      <c r="M571" s="125">
        <v>39813</v>
      </c>
      <c r="N571" s="52" t="str">
        <f t="shared" ca="1" si="21"/>
        <v>55 Tahun 11 Bulan 24 hari</v>
      </c>
      <c r="O5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Row],[JABATAN]],tbl_refJabatan,2,FALSE),"yr","day")-CONVERT(DATEDIF(H571,tglAcuan,"y"),"yr","day"))),(NOW()+(CONVERT(VLOOKUP(Table1[[#This Row],[JABATAN]],tbl_refJabatan,2,FALSE),"yr","day")-CONVERT(DATEDIF(H571,NOW(),"y"),"yr","day")))),"Usia Salah"),"")</f>
        <v>47175.348911689813</v>
      </c>
      <c r="Q571" s="167" t="str">
        <f ca="1">IF(Table1[[#This Row],[TGL. PENSIUN (usia)]]&lt;&gt;0,TEXT(Table1[[#This Row],[TGL. PENSIUN (usia)]],"yyyy"),"")</f>
        <v>2029</v>
      </c>
      <c r="R571" s="166">
        <f ca="1">IF(AND(Table1[[#This Row],[TGL. PENSIUN (usia)]]&lt;&gt;"",Table1[[#This Row],[TGL. PENSIUN (usia)]]&lt;&gt;"USIA SALAH"),IF(tglAcuan&lt;&gt;0,(INT(CONVERT(VLOOKUP(Table1[[#This Row],[JABATAN]],tbl_refJabatan,2,FALSE),"yr","day")-CONVERT(DATEDIF(H571,tglAcuan,"y"),"yr","day"))),(INT(CONVERT(VLOOKUP(Table1[[#This Row],[JABATAN]],tbl_refJabatan,2,FALSE),"yr","day")-CONVERT(DATEDIF(H571,NOW(),"y"),"yr","day")))),"")</f>
        <v>1826</v>
      </c>
      <c r="S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Row],[JABATAN]],tbl_refJabatan,4,FALSE),"yr","day")-CONVERT(DATEDIF(H571,tglAcuan,"y"),"yr","day"))),(NOW()+(CONVERT(VLOOKUP(Table1[[#This Row],[JABATAN]],tbl_refJabatan,4,FALSE),"yr","day")-CONVERT(DATEDIF(H571,NOW(),"y"),"yr","day")))),"Usia Salah"),"")</f>
        <v>47175.348911689813</v>
      </c>
      <c r="T571" s="167" t="str">
        <f ca="1">IF(Table1[[#This Row],[TGL. PENSIUN ( usia )]]&lt;&gt;0,TEXT(Table1[[#This Row],[TGL. PENSIUN ( usia )]],"yyyy"),"")</f>
        <v>2029</v>
      </c>
      <c r="U571" s="166">
        <f ca="1">IF(AND(Table1[[#This Row],[TGL. PENSIUN (usia)]]&lt;&gt;"",Table1[[#This Row],[TGL. PENSIUN (usia)]]&lt;&gt;"USIA SALAH"),IF(tglAcuan&lt;&gt;0,(INT(CONVERT(VLOOKUP(Table1[[#This Row],[JABATAN]],tbl_refJabatan,4,FALSE),"yr","day")-CONVERT(DATEDIF(H571,tglAcuan,"y"),"yr","day"))),(INT(CONVERT(VLOOKUP(Table1[[#This Row],[JABATAN]],tbl_refJabatan,4,FALSE),"yr","day")-CONVERT(DATEDIF(H571,NOW(),"y"),"yr","day")))),"")</f>
        <v>1826</v>
      </c>
      <c r="V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Row],[JABATAN]],tbl_refJabatan,6,FALSE),"yr","day")-CONVERT(DATEDIF(H571,tglAcuan,"y"),"yr","day"))),(NOW()+(CONVERT(VLOOKUP(Table1[[#This Row],[JABATAN]],tbl_refJabatan,6,FALSE),"yr","day")-CONVERT(DATEDIF(H571,NOW(),"y"),"yr","day")))),"Usia Salah"),"")</f>
        <v>45714.348911689813</v>
      </c>
      <c r="W571" s="167" t="str">
        <f ca="1">IF(Table1[[#This Row],[TGL.PENSIUN (usia)]]&lt;&gt;0,TEXT(Table1[[#This Row],[TGL.PENSIUN (usia)]],"yyyy"),"")</f>
        <v>2025</v>
      </c>
      <c r="X5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Row],[JABATAN]],tbl_refJabatan,7,FALSE),"yr","day")-CONVERT(DATEDIF(M571,tglAcuan,"y"),"yr","day"))),(NOW()+(CONVERT(VLOOKUP(Table1[[#This Row],[JABATAN]],tbl_refJabatan,7,FALSE),"yr","day")-CONVERT(DATEDIF(M571,NOW(),"y"),"yr","day")))),"tgl SK salah"),"")</f>
        <v>47175.348911689813</v>
      </c>
      <c r="Y571" s="167" t="str">
        <f ca="1">IF(Table1[[#This Row],[TGL. PENSIUN (jabatan)]]&lt;&gt;0,TEXT(Table1[[#This Row],[TGL. PENSIUN (jabatan)]],"yyyy"),"")</f>
        <v>2029</v>
      </c>
      <c r="Z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Row],[JABATAN]],tbl_refJabatan,8,FALSE),"yr","day")-CONVERT(DATEDIF(H571,tglAcuan,"y"),"yr","day"))),(NOW()+(CONVERT(VLOOKUP(Table1[[#This Row],[JABATAN]],tbl_refJabatan,8,FALSE),"yr","day")-CONVERT(DATEDIF(H571,NOW(),"y"),"yr","day")))),"Usia Salah"),"")</f>
        <v>45714.348911689813</v>
      </c>
      <c r="AA571" s="167" t="str">
        <f ca="1">IF(Table1[[#This Row],[TGL.PENSIUN (usia )]]&lt;&gt;0,TEXT(Table1[[#This Row],[TGL.PENSIUN (usia )]],"yyyy"),"")</f>
        <v>2025</v>
      </c>
      <c r="AB5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Row],[JABATAN]],tbl_refJabatan,9,FALSE),"yr","day")-CONVERT(DATEDIF(M571,tglAcuan,"y"),"yr","day"))),(NOW()+(CONVERT(VLOOKUP(Table1[[#This Row],[JABATAN]],tbl_refJabatan,9,FALSE),"yr","day")-CONVERT(DATEDIF(M571,NOW(),"y"),"yr","day")))),"tgl SK salah"),"")</f>
        <v>47175.348911689813</v>
      </c>
      <c r="AC571" s="167" t="str">
        <f ca="1">IF(Table1[[#This Row],[TGL. PENSIUN (jabatan )]]&lt;&gt;0,TEXT(Table1[[#This Row],[TGL. PENSIUN (jabatan )]],"yyyy"),"")</f>
        <v>2029</v>
      </c>
      <c r="AD5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2" spans="1:30" s="53" customFormat="1" ht="21.75" customHeight="1" x14ac:dyDescent="0.25">
      <c r="A572" s="43">
        <f t="shared" si="19"/>
        <v>567</v>
      </c>
      <c r="B572" s="44" t="s">
        <v>881</v>
      </c>
      <c r="C572" s="44" t="s">
        <v>1078</v>
      </c>
      <c r="D572" s="45" t="s">
        <v>57</v>
      </c>
      <c r="E572" s="152" t="s">
        <v>1086</v>
      </c>
      <c r="F572" s="43" t="s">
        <v>41</v>
      </c>
      <c r="G572" s="63" t="s">
        <v>42</v>
      </c>
      <c r="H572" s="125">
        <v>33727</v>
      </c>
      <c r="I572" s="45"/>
      <c r="J572" s="76"/>
      <c r="K572" s="63" t="s">
        <v>90</v>
      </c>
      <c r="L572" s="96" t="s">
        <v>1087</v>
      </c>
      <c r="M572" s="125">
        <v>43557</v>
      </c>
      <c r="N572" s="52" t="str">
        <f t="shared" ca="1" si="21"/>
        <v>31 Tahun 9 Bulan 24 hari</v>
      </c>
      <c r="O5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25 Hari </v>
      </c>
      <c r="P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Row],[JABATAN]],tbl_refJabatan,2,FALSE),"yr","day")-CONVERT(DATEDIF(H572,tglAcuan,"y"),"yr","day"))),(NOW()+(CONVERT(VLOOKUP(Table1[[#This Row],[JABATAN]],tbl_refJabatan,2,FALSE),"yr","day")-CONVERT(DATEDIF(H572,NOW(),"y"),"yr","day")))),"Usia Salah"),"")</f>
        <v>55941.348911689813</v>
      </c>
      <c r="Q572" s="167" t="str">
        <f ca="1">IF(Table1[[#This Row],[TGL. PENSIUN (usia)]]&lt;&gt;0,TEXT(Table1[[#This Row],[TGL. PENSIUN (usia)]],"yyyy"),"")</f>
        <v>2053</v>
      </c>
      <c r="R572" s="166">
        <f ca="1">IF(AND(Table1[[#This Row],[TGL. PENSIUN (usia)]]&lt;&gt;"",Table1[[#This Row],[TGL. PENSIUN (usia)]]&lt;&gt;"USIA SALAH"),IF(tglAcuan&lt;&gt;0,(INT(CONVERT(VLOOKUP(Table1[[#This Row],[JABATAN]],tbl_refJabatan,2,FALSE),"yr","day")-CONVERT(DATEDIF(H572,tglAcuan,"y"),"yr","day"))),(INT(CONVERT(VLOOKUP(Table1[[#This Row],[JABATAN]],tbl_refJabatan,2,FALSE),"yr","day")-CONVERT(DATEDIF(H572,NOW(),"y"),"yr","day")))),"")</f>
        <v>10592</v>
      </c>
      <c r="S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Row],[JABATAN]],tbl_refJabatan,4,FALSE),"yr","day")-CONVERT(DATEDIF(H572,tglAcuan,"y"),"yr","day"))),(NOW()+(CONVERT(VLOOKUP(Table1[[#This Row],[JABATAN]],tbl_refJabatan,4,FALSE),"yr","day")-CONVERT(DATEDIF(H572,NOW(),"y"),"yr","day")))),"Usia Salah"),"")</f>
        <v>55941.348911689813</v>
      </c>
      <c r="T572" s="167" t="str">
        <f ca="1">IF(Table1[[#This Row],[TGL. PENSIUN ( usia )]]&lt;&gt;0,TEXT(Table1[[#This Row],[TGL. PENSIUN ( usia )]],"yyyy"),"")</f>
        <v>2053</v>
      </c>
      <c r="U572" s="166">
        <f ca="1">IF(AND(Table1[[#This Row],[TGL. PENSIUN (usia)]]&lt;&gt;"",Table1[[#This Row],[TGL. PENSIUN (usia)]]&lt;&gt;"USIA SALAH"),IF(tglAcuan&lt;&gt;0,(INT(CONVERT(VLOOKUP(Table1[[#This Row],[JABATAN]],tbl_refJabatan,4,FALSE),"yr","day")-CONVERT(DATEDIF(H572,tglAcuan,"y"),"yr","day"))),(INT(CONVERT(VLOOKUP(Table1[[#This Row],[JABATAN]],tbl_refJabatan,4,FALSE),"yr","day")-CONVERT(DATEDIF(H572,NOW(),"y"),"yr","day")))),"")</f>
        <v>10592</v>
      </c>
      <c r="V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Row],[JABATAN]],tbl_refJabatan,6,FALSE),"yr","day")-CONVERT(DATEDIF(H572,tglAcuan,"y"),"yr","day"))),(NOW()+(CONVERT(VLOOKUP(Table1[[#This Row],[JABATAN]],tbl_refJabatan,6,FALSE),"yr","day")-CONVERT(DATEDIF(H572,NOW(),"y"),"yr","day")))),"Usia Salah"),"")</f>
        <v>54480.348911689813</v>
      </c>
      <c r="W572" s="167" t="str">
        <f ca="1">IF(Table1[[#This Row],[TGL.PENSIUN (usia)]]&lt;&gt;0,TEXT(Table1[[#This Row],[TGL.PENSIUN (usia)]],"yyyy"),"")</f>
        <v>2049</v>
      </c>
      <c r="X5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Row],[JABATAN]],tbl_refJabatan,7,FALSE),"yr","day")-CONVERT(DATEDIF(M572,tglAcuan,"y"),"yr","day"))),(NOW()+(CONVERT(VLOOKUP(Table1[[#This Row],[JABATAN]],tbl_refJabatan,7,FALSE),"yr","day")-CONVERT(DATEDIF(M572,NOW(),"y"),"yr","day")))),"tgl SK salah"),"")</f>
        <v>51193.098911689813</v>
      </c>
      <c r="Y572" s="167" t="str">
        <f ca="1">IF(Table1[[#This Row],[TGL. PENSIUN (jabatan)]]&lt;&gt;0,TEXT(Table1[[#This Row],[TGL. PENSIUN (jabatan)]],"yyyy"),"")</f>
        <v>2040</v>
      </c>
      <c r="Z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Row],[JABATAN]],tbl_refJabatan,8,FALSE),"yr","day")-CONVERT(DATEDIF(H572,tglAcuan,"y"),"yr","day"))),(NOW()+(CONVERT(VLOOKUP(Table1[[#This Row],[JABATAN]],tbl_refJabatan,8,FALSE),"yr","day")-CONVERT(DATEDIF(H572,NOW(),"y"),"yr","day")))),"Usia Salah"),"")</f>
        <v>54480.348911689813</v>
      </c>
      <c r="AA572" s="167" t="str">
        <f ca="1">IF(Table1[[#This Row],[TGL.PENSIUN (usia )]]&lt;&gt;0,TEXT(Table1[[#This Row],[TGL.PENSIUN (usia )]],"yyyy"),"")</f>
        <v>2049</v>
      </c>
      <c r="AB5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Row],[JABATAN]],tbl_refJabatan,9,FALSE),"yr","day")-CONVERT(DATEDIF(M572,tglAcuan,"y"),"yr","day"))),(NOW()+(CONVERT(VLOOKUP(Table1[[#This Row],[JABATAN]],tbl_refJabatan,9,FALSE),"yr","day")-CONVERT(DATEDIF(M572,NOW(),"y"),"yr","day")))),"tgl SK salah"),"")</f>
        <v>51193.098911689813</v>
      </c>
      <c r="AC572" s="167" t="str">
        <f ca="1">IF(Table1[[#This Row],[TGL. PENSIUN (jabatan )]]&lt;&gt;0,TEXT(Table1[[#This Row],[TGL. PENSIUN (jabatan )]],"yyyy"),"")</f>
        <v>2040</v>
      </c>
      <c r="AD5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3" spans="1:30" s="53" customFormat="1" ht="21.75" customHeight="1" x14ac:dyDescent="0.25">
      <c r="A573" s="43">
        <f t="shared" si="19"/>
        <v>568</v>
      </c>
      <c r="B573" s="44" t="s">
        <v>881</v>
      </c>
      <c r="C573" s="44" t="s">
        <v>1078</v>
      </c>
      <c r="D573" s="72" t="s">
        <v>59</v>
      </c>
      <c r="E573" s="152" t="s">
        <v>1088</v>
      </c>
      <c r="F573" s="43" t="s">
        <v>41</v>
      </c>
      <c r="G573" s="63" t="s">
        <v>42</v>
      </c>
      <c r="H573" s="125">
        <v>24753</v>
      </c>
      <c r="I573" s="45"/>
      <c r="J573" s="76"/>
      <c r="K573" s="63" t="s">
        <v>43</v>
      </c>
      <c r="L573" s="96" t="s">
        <v>1083</v>
      </c>
      <c r="M573" s="125">
        <v>39813</v>
      </c>
      <c r="N573" s="52" t="str">
        <f t="shared" ca="1" si="21"/>
        <v>56 Tahun 4 Bulan 19 hari</v>
      </c>
      <c r="O5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Row],[JABATAN]],tbl_refJabatan,2,FALSE),"yr","day")-CONVERT(DATEDIF(H573,tglAcuan,"y"),"yr","day"))),(NOW()+(CONVERT(VLOOKUP(Table1[[#This Row],[JABATAN]],tbl_refJabatan,2,FALSE),"yr","day")-CONVERT(DATEDIF(H573,NOW(),"y"),"yr","day")))),"Usia Salah"),"")</f>
        <v>46810.098911689813</v>
      </c>
      <c r="Q573" s="167" t="str">
        <f ca="1">IF(Table1[[#This Row],[TGL. PENSIUN (usia)]]&lt;&gt;0,TEXT(Table1[[#This Row],[TGL. PENSIUN (usia)]],"yyyy"),"")</f>
        <v>2028</v>
      </c>
      <c r="R573" s="166">
        <f ca="1">IF(AND(Table1[[#This Row],[TGL. PENSIUN (usia)]]&lt;&gt;"",Table1[[#This Row],[TGL. PENSIUN (usia)]]&lt;&gt;"USIA SALAH"),IF(tglAcuan&lt;&gt;0,(INT(CONVERT(VLOOKUP(Table1[[#This Row],[JABATAN]],tbl_refJabatan,2,FALSE),"yr","day")-CONVERT(DATEDIF(H573,tglAcuan,"y"),"yr","day"))),(INT(CONVERT(VLOOKUP(Table1[[#This Row],[JABATAN]],tbl_refJabatan,2,FALSE),"yr","day")-CONVERT(DATEDIF(H573,NOW(),"y"),"yr","day")))),"")</f>
        <v>1461</v>
      </c>
      <c r="S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Row],[JABATAN]],tbl_refJabatan,4,FALSE),"yr","day")-CONVERT(DATEDIF(H573,tglAcuan,"y"),"yr","day"))),(NOW()+(CONVERT(VLOOKUP(Table1[[#This Row],[JABATAN]],tbl_refJabatan,4,FALSE),"yr","day")-CONVERT(DATEDIF(H573,NOW(),"y"),"yr","day")))),"Usia Salah"),"")</f>
        <v>46810.098911689813</v>
      </c>
      <c r="T573" s="167" t="str">
        <f ca="1">IF(Table1[[#This Row],[TGL. PENSIUN ( usia )]]&lt;&gt;0,TEXT(Table1[[#This Row],[TGL. PENSIUN ( usia )]],"yyyy"),"")</f>
        <v>2028</v>
      </c>
      <c r="U573" s="166">
        <f ca="1">IF(AND(Table1[[#This Row],[TGL. PENSIUN (usia)]]&lt;&gt;"",Table1[[#This Row],[TGL. PENSIUN (usia)]]&lt;&gt;"USIA SALAH"),IF(tglAcuan&lt;&gt;0,(INT(CONVERT(VLOOKUP(Table1[[#This Row],[JABATAN]],tbl_refJabatan,4,FALSE),"yr","day")-CONVERT(DATEDIF(H573,tglAcuan,"y"),"yr","day"))),(INT(CONVERT(VLOOKUP(Table1[[#This Row],[JABATAN]],tbl_refJabatan,4,FALSE),"yr","day")-CONVERT(DATEDIF(H573,NOW(),"y"),"yr","day")))),"")</f>
        <v>1461</v>
      </c>
      <c r="V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Row],[JABATAN]],tbl_refJabatan,6,FALSE),"yr","day")-CONVERT(DATEDIF(H573,tglAcuan,"y"),"yr","day"))),(NOW()+(CONVERT(VLOOKUP(Table1[[#This Row],[JABATAN]],tbl_refJabatan,6,FALSE),"yr","day")-CONVERT(DATEDIF(H573,NOW(),"y"),"yr","day")))),"Usia Salah"),"")</f>
        <v>45349.098911689813</v>
      </c>
      <c r="W573" s="167" t="str">
        <f ca="1">IF(Table1[[#This Row],[TGL.PENSIUN (usia)]]&lt;&gt;0,TEXT(Table1[[#This Row],[TGL.PENSIUN (usia)]],"yyyy"),"")</f>
        <v>2024</v>
      </c>
      <c r="X5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Row],[JABATAN]],tbl_refJabatan,7,FALSE),"yr","day")-CONVERT(DATEDIF(M573,tglAcuan,"y"),"yr","day"))),(NOW()+(CONVERT(VLOOKUP(Table1[[#This Row],[JABATAN]],tbl_refJabatan,7,FALSE),"yr","day")-CONVERT(DATEDIF(M573,NOW(),"y"),"yr","day")))),"tgl SK salah"),"")</f>
        <v>47175.348911689813</v>
      </c>
      <c r="Y573" s="167" t="str">
        <f ca="1">IF(Table1[[#This Row],[TGL. PENSIUN (jabatan)]]&lt;&gt;0,TEXT(Table1[[#This Row],[TGL. PENSIUN (jabatan)]],"yyyy"),"")</f>
        <v>2029</v>
      </c>
      <c r="Z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Row],[JABATAN]],tbl_refJabatan,8,FALSE),"yr","day")-CONVERT(DATEDIF(H573,tglAcuan,"y"),"yr","day"))),(NOW()+(CONVERT(VLOOKUP(Table1[[#This Row],[JABATAN]],tbl_refJabatan,8,FALSE),"yr","day")-CONVERT(DATEDIF(H573,NOW(),"y"),"yr","day")))),"Usia Salah"),"")</f>
        <v>45349.098911689813</v>
      </c>
      <c r="AA573" s="167" t="str">
        <f ca="1">IF(Table1[[#This Row],[TGL.PENSIUN (usia )]]&lt;&gt;0,TEXT(Table1[[#This Row],[TGL.PENSIUN (usia )]],"yyyy"),"")</f>
        <v>2024</v>
      </c>
      <c r="AB5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Row],[JABATAN]],tbl_refJabatan,9,FALSE),"yr","day")-CONVERT(DATEDIF(M573,tglAcuan,"y"),"yr","day"))),(NOW()+(CONVERT(VLOOKUP(Table1[[#This Row],[JABATAN]],tbl_refJabatan,9,FALSE),"yr","day")-CONVERT(DATEDIF(M573,NOW(),"y"),"yr","day")))),"tgl SK salah"),"")</f>
        <v>47175.348911689813</v>
      </c>
      <c r="AC573" s="167" t="str">
        <f ca="1">IF(Table1[[#This Row],[TGL. PENSIUN (jabatan )]]&lt;&gt;0,TEXT(Table1[[#This Row],[TGL. PENSIUN (jabatan )]],"yyyy"),"")</f>
        <v>2029</v>
      </c>
      <c r="AD5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74" spans="1:30" s="53" customFormat="1" ht="21.75" customHeight="1" x14ac:dyDescent="0.25">
      <c r="A574" s="43">
        <f t="shared" si="19"/>
        <v>569</v>
      </c>
      <c r="B574" s="44" t="s">
        <v>881</v>
      </c>
      <c r="C574" s="44" t="s">
        <v>1078</v>
      </c>
      <c r="D574" s="72" t="s">
        <v>61</v>
      </c>
      <c r="E574" s="152" t="s">
        <v>1089</v>
      </c>
      <c r="F574" s="43" t="s">
        <v>50</v>
      </c>
      <c r="G574" s="63" t="s">
        <v>42</v>
      </c>
      <c r="H574" s="125">
        <v>30236</v>
      </c>
      <c r="I574" s="45"/>
      <c r="J574" s="76"/>
      <c r="K574" s="63" t="s">
        <v>43</v>
      </c>
      <c r="L574" s="96" t="s">
        <v>1083</v>
      </c>
      <c r="M574" s="125">
        <v>39813</v>
      </c>
      <c r="N574" s="52" t="str">
        <f t="shared" ca="1" si="21"/>
        <v>41 Tahun 4 Bulan 15 hari</v>
      </c>
      <c r="O5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Row],[JABATAN]],tbl_refJabatan,2,FALSE),"yr","day")-CONVERT(DATEDIF(H574,tglAcuan,"y"),"yr","day"))),(NOW()+(CONVERT(VLOOKUP(Table1[[#This Row],[JABATAN]],tbl_refJabatan,2,FALSE),"yr","day")-CONVERT(DATEDIF(H574,NOW(),"y"),"yr","day")))),"Usia Salah"),"")</f>
        <v>52288.848911689813</v>
      </c>
      <c r="Q574" s="167" t="str">
        <f ca="1">IF(Table1[[#This Row],[TGL. PENSIUN (usia)]]&lt;&gt;0,TEXT(Table1[[#This Row],[TGL. PENSIUN (usia)]],"yyyy"),"")</f>
        <v>2043</v>
      </c>
      <c r="R574" s="166">
        <f ca="1">IF(AND(Table1[[#This Row],[TGL. PENSIUN (usia)]]&lt;&gt;"",Table1[[#This Row],[TGL. PENSIUN (usia)]]&lt;&gt;"USIA SALAH"),IF(tglAcuan&lt;&gt;0,(INT(CONVERT(VLOOKUP(Table1[[#This Row],[JABATAN]],tbl_refJabatan,2,FALSE),"yr","day")-CONVERT(DATEDIF(H574,tglAcuan,"y"),"yr","day"))),(INT(CONVERT(VLOOKUP(Table1[[#This Row],[JABATAN]],tbl_refJabatan,2,FALSE),"yr","day")-CONVERT(DATEDIF(H574,NOW(),"y"),"yr","day")))),"")</f>
        <v>6939</v>
      </c>
      <c r="S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Row],[JABATAN]],tbl_refJabatan,4,FALSE),"yr","day")-CONVERT(DATEDIF(H574,tglAcuan,"y"),"yr","day"))),(NOW()+(CONVERT(VLOOKUP(Table1[[#This Row],[JABATAN]],tbl_refJabatan,4,FALSE),"yr","day")-CONVERT(DATEDIF(H574,NOW(),"y"),"yr","day")))),"Usia Salah"),"")</f>
        <v>52288.848911689813</v>
      </c>
      <c r="T574" s="167" t="str">
        <f ca="1">IF(Table1[[#This Row],[TGL. PENSIUN ( usia )]]&lt;&gt;0,TEXT(Table1[[#This Row],[TGL. PENSIUN ( usia )]],"yyyy"),"")</f>
        <v>2043</v>
      </c>
      <c r="U574" s="166">
        <f ca="1">IF(AND(Table1[[#This Row],[TGL. PENSIUN (usia)]]&lt;&gt;"",Table1[[#This Row],[TGL. PENSIUN (usia)]]&lt;&gt;"USIA SALAH"),IF(tglAcuan&lt;&gt;0,(INT(CONVERT(VLOOKUP(Table1[[#This Row],[JABATAN]],tbl_refJabatan,4,FALSE),"yr","day")-CONVERT(DATEDIF(H574,tglAcuan,"y"),"yr","day"))),(INT(CONVERT(VLOOKUP(Table1[[#This Row],[JABATAN]],tbl_refJabatan,4,FALSE),"yr","day")-CONVERT(DATEDIF(H574,NOW(),"y"),"yr","day")))),"")</f>
        <v>6939</v>
      </c>
      <c r="V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Row],[JABATAN]],tbl_refJabatan,6,FALSE),"yr","day")-CONVERT(DATEDIF(H574,tglAcuan,"y"),"yr","day"))),(NOW()+(CONVERT(VLOOKUP(Table1[[#This Row],[JABATAN]],tbl_refJabatan,6,FALSE),"yr","day")-CONVERT(DATEDIF(H574,NOW(),"y"),"yr","day")))),"Usia Salah"),"")</f>
        <v>50827.848911689813</v>
      </c>
      <c r="W574" s="167" t="str">
        <f ca="1">IF(Table1[[#This Row],[TGL.PENSIUN (usia)]]&lt;&gt;0,TEXT(Table1[[#This Row],[TGL.PENSIUN (usia)]],"yyyy"),"")</f>
        <v>2039</v>
      </c>
      <c r="X5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Row],[JABATAN]],tbl_refJabatan,7,FALSE),"yr","day")-CONVERT(DATEDIF(M574,tglAcuan,"y"),"yr","day"))),(NOW()+(CONVERT(VLOOKUP(Table1[[#This Row],[JABATAN]],tbl_refJabatan,7,FALSE),"yr","day")-CONVERT(DATEDIF(M574,NOW(),"y"),"yr","day")))),"tgl SK salah"),"")</f>
        <v>47175.348911689813</v>
      </c>
      <c r="Y574" s="167" t="str">
        <f ca="1">IF(Table1[[#This Row],[TGL. PENSIUN (jabatan)]]&lt;&gt;0,TEXT(Table1[[#This Row],[TGL. PENSIUN (jabatan)]],"yyyy"),"")</f>
        <v>2029</v>
      </c>
      <c r="Z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Row],[JABATAN]],tbl_refJabatan,8,FALSE),"yr","day")-CONVERT(DATEDIF(H574,tglAcuan,"y"),"yr","day"))),(NOW()+(CONVERT(VLOOKUP(Table1[[#This Row],[JABATAN]],tbl_refJabatan,8,FALSE),"yr","day")-CONVERT(DATEDIF(H574,NOW(),"y"),"yr","day")))),"Usia Salah"),"")</f>
        <v>50827.848911689813</v>
      </c>
      <c r="AA574" s="167" t="str">
        <f ca="1">IF(Table1[[#This Row],[TGL.PENSIUN (usia )]]&lt;&gt;0,TEXT(Table1[[#This Row],[TGL.PENSIUN (usia )]],"yyyy"),"")</f>
        <v>2039</v>
      </c>
      <c r="AB5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Row],[JABATAN]],tbl_refJabatan,9,FALSE),"yr","day")-CONVERT(DATEDIF(M574,tglAcuan,"y"),"yr","day"))),(NOW()+(CONVERT(VLOOKUP(Table1[[#This Row],[JABATAN]],tbl_refJabatan,9,FALSE),"yr","day")-CONVERT(DATEDIF(M574,NOW(),"y"),"yr","day")))),"tgl SK salah"),"")</f>
        <v>47175.348911689813</v>
      </c>
      <c r="AC574" s="167" t="str">
        <f ca="1">IF(Table1[[#This Row],[TGL. PENSIUN (jabatan )]]&lt;&gt;0,TEXT(Table1[[#This Row],[TGL. PENSIUN (jabatan )]],"yyyy"),"")</f>
        <v>2029</v>
      </c>
      <c r="AD5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5" spans="1:30" s="53" customFormat="1" ht="21.75" customHeight="1" x14ac:dyDescent="0.25">
      <c r="A575" s="43">
        <f t="shared" si="19"/>
        <v>570</v>
      </c>
      <c r="B575" s="44" t="s">
        <v>881</v>
      </c>
      <c r="C575" s="44" t="s">
        <v>1078</v>
      </c>
      <c r="D575" s="72" t="s">
        <v>63</v>
      </c>
      <c r="E575" s="141" t="s">
        <v>1090</v>
      </c>
      <c r="F575" s="43" t="s">
        <v>41</v>
      </c>
      <c r="G575" s="63" t="s">
        <v>42</v>
      </c>
      <c r="H575" s="125">
        <v>24168</v>
      </c>
      <c r="I575" s="45"/>
      <c r="J575" s="76"/>
      <c r="K575" s="69" t="s">
        <v>93</v>
      </c>
      <c r="L575" s="96" t="s">
        <v>1083</v>
      </c>
      <c r="M575" s="125">
        <v>39813</v>
      </c>
      <c r="N575" s="52" t="str">
        <f t="shared" ca="1" si="21"/>
        <v>57 Tahun 11 Bulan 25 hari</v>
      </c>
      <c r="O5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Row],[JABATAN]],tbl_refJabatan,2,FALSE),"yr","day")-CONVERT(DATEDIF(H575,tglAcuan,"y"),"yr","day"))),(NOW()+(CONVERT(VLOOKUP(Table1[[#This Row],[JABATAN]],tbl_refJabatan,2,FALSE),"yr","day")-CONVERT(DATEDIF(H575,NOW(),"y"),"yr","day")))),"Usia Salah"),"")</f>
        <v>46444.848911689813</v>
      </c>
      <c r="Q575" s="167" t="str">
        <f ca="1">IF(Table1[[#This Row],[TGL. PENSIUN (usia)]]&lt;&gt;0,TEXT(Table1[[#This Row],[TGL. PENSIUN (usia)]],"yyyy"),"")</f>
        <v>2027</v>
      </c>
      <c r="R575" s="166">
        <f ca="1">IF(AND(Table1[[#This Row],[TGL. PENSIUN (usia)]]&lt;&gt;"",Table1[[#This Row],[TGL. PENSIUN (usia)]]&lt;&gt;"USIA SALAH"),IF(tglAcuan&lt;&gt;0,(INT(CONVERT(VLOOKUP(Table1[[#This Row],[JABATAN]],tbl_refJabatan,2,FALSE),"yr","day")-CONVERT(DATEDIF(H575,tglAcuan,"y"),"yr","day"))),(INT(CONVERT(VLOOKUP(Table1[[#This Row],[JABATAN]],tbl_refJabatan,2,FALSE),"yr","day")-CONVERT(DATEDIF(H575,NOW(),"y"),"yr","day")))),"")</f>
        <v>1095</v>
      </c>
      <c r="S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Row],[JABATAN]],tbl_refJabatan,4,FALSE),"yr","day")-CONVERT(DATEDIF(H575,tglAcuan,"y"),"yr","day"))),(NOW()+(CONVERT(VLOOKUP(Table1[[#This Row],[JABATAN]],tbl_refJabatan,4,FALSE),"yr","day")-CONVERT(DATEDIF(H575,NOW(),"y"),"yr","day")))),"Usia Salah"),"")</f>
        <v>31834.848911689813</v>
      </c>
      <c r="T575" s="167" t="str">
        <f ca="1">IF(Table1[[#This Row],[TGL. PENSIUN ( usia )]]&lt;&gt;0,TEXT(Table1[[#This Row],[TGL. PENSIUN ( usia )]],"yyyy"),"")</f>
        <v>1987</v>
      </c>
      <c r="U575" s="166">
        <f ca="1">IF(AND(Table1[[#This Row],[TGL. PENSIUN (usia)]]&lt;&gt;"",Table1[[#This Row],[TGL. PENSIUN (usia)]]&lt;&gt;"USIA SALAH"),IF(tglAcuan&lt;&gt;0,(INT(CONVERT(VLOOKUP(Table1[[#This Row],[JABATAN]],tbl_refJabatan,4,FALSE),"yr","day")-CONVERT(DATEDIF(H575,tglAcuan,"y"),"yr","day"))),(INT(CONVERT(VLOOKUP(Table1[[#This Row],[JABATAN]],tbl_refJabatan,4,FALSE),"yr","day")-CONVERT(DATEDIF(H575,NOW(),"y"),"yr","day")))),"")</f>
        <v>-13515</v>
      </c>
      <c r="V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Row],[JABATAN]],tbl_refJabatan,6,FALSE),"yr","day")-CONVERT(DATEDIF(H575,tglAcuan,"y"),"yr","day"))),(NOW()+(CONVERT(VLOOKUP(Table1[[#This Row],[JABATAN]],tbl_refJabatan,6,FALSE),"yr","day")-CONVERT(DATEDIF(H575,NOW(),"y"),"yr","day")))),"Usia Salah"),"")</f>
        <v>24529.848911689813</v>
      </c>
      <c r="W575" s="167" t="str">
        <f ca="1">IF(Table1[[#This Row],[TGL.PENSIUN (usia)]]&lt;&gt;0,TEXT(Table1[[#This Row],[TGL.PENSIUN (usia)]],"yyyy"),"")</f>
        <v>1967</v>
      </c>
      <c r="X5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Row],[JABATAN]],tbl_refJabatan,7,FALSE),"yr","day")-CONVERT(DATEDIF(M575,tglAcuan,"y"),"yr","day"))),(NOW()+(CONVERT(VLOOKUP(Table1[[#This Row],[JABATAN]],tbl_refJabatan,7,FALSE),"yr","day")-CONVERT(DATEDIF(M575,NOW(),"y"),"yr","day")))),"tgl SK salah"),"")</f>
        <v>61785.348911689813</v>
      </c>
      <c r="Y575" s="167" t="str">
        <f ca="1">IF(Table1[[#This Row],[TGL. PENSIUN (jabatan)]]&lt;&gt;0,TEXT(Table1[[#This Row],[TGL. PENSIUN (jabatan)]],"yyyy"),"")</f>
        <v>2069</v>
      </c>
      <c r="Z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Row],[JABATAN]],tbl_refJabatan,8,FALSE),"yr","day")-CONVERT(DATEDIF(H575,tglAcuan,"y"),"yr","day"))),(NOW()+(CONVERT(VLOOKUP(Table1[[#This Row],[JABATAN]],tbl_refJabatan,8,FALSE),"yr","day")-CONVERT(DATEDIF(H575,NOW(),"y"),"yr","day")))),"Usia Salah"),"")</f>
        <v>46444.848911689813</v>
      </c>
      <c r="AA575" s="167" t="str">
        <f ca="1">IF(Table1[[#This Row],[TGL.PENSIUN (usia )]]&lt;&gt;0,TEXT(Table1[[#This Row],[TGL.PENSIUN (usia )]],"yyyy"),"")</f>
        <v>2027</v>
      </c>
      <c r="AB5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Row],[JABATAN]],tbl_refJabatan,9,FALSE),"yr","day")-CONVERT(DATEDIF(M575,tglAcuan,"y"),"yr","day"))),(NOW()+(CONVERT(VLOOKUP(Table1[[#This Row],[JABATAN]],tbl_refJabatan,9,FALSE),"yr","day")-CONVERT(DATEDIF(M575,NOW(),"y"),"yr","day")))),"tgl SK salah"),"")</f>
        <v>45349.098911689813</v>
      </c>
      <c r="AC575" s="167" t="str">
        <f ca="1">IF(Table1[[#This Row],[TGL. PENSIUN (jabatan )]]&lt;&gt;0,TEXT(Table1[[#This Row],[TGL. PENSIUN (jabatan )]],"yyyy"),"")</f>
        <v>2024</v>
      </c>
      <c r="AD5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76" spans="1:30" s="53" customFormat="1" ht="21.75" customHeight="1" x14ac:dyDescent="0.25">
      <c r="A576" s="43">
        <f t="shared" si="19"/>
        <v>571</v>
      </c>
      <c r="B576" s="44" t="s">
        <v>881</v>
      </c>
      <c r="C576" s="44" t="s">
        <v>1078</v>
      </c>
      <c r="D576" s="72" t="s">
        <v>63</v>
      </c>
      <c r="E576" s="141" t="s">
        <v>1091</v>
      </c>
      <c r="F576" s="43" t="s">
        <v>41</v>
      </c>
      <c r="G576" s="63" t="s">
        <v>42</v>
      </c>
      <c r="H576" s="125">
        <v>26791</v>
      </c>
      <c r="I576" s="45"/>
      <c r="J576" s="76"/>
      <c r="K576" s="69" t="s">
        <v>43</v>
      </c>
      <c r="L576" s="96" t="s">
        <v>1083</v>
      </c>
      <c r="M576" s="125">
        <v>39813</v>
      </c>
      <c r="N576" s="52" t="str">
        <f t="shared" ca="1" si="21"/>
        <v>50 Tahun 9 Bulan 20 hari</v>
      </c>
      <c r="O5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Row],[JABATAN]],tbl_refJabatan,2,FALSE),"yr","day")-CONVERT(DATEDIF(H576,tglAcuan,"y"),"yr","day"))),(NOW()+(CONVERT(VLOOKUP(Table1[[#This Row],[JABATAN]],tbl_refJabatan,2,FALSE),"yr","day")-CONVERT(DATEDIF(H576,NOW(),"y"),"yr","day")))),"Usia Salah"),"")</f>
        <v>49001.598911689813</v>
      </c>
      <c r="Q576" s="167" t="str">
        <f ca="1">IF(Table1[[#This Row],[TGL. PENSIUN (usia)]]&lt;&gt;0,TEXT(Table1[[#This Row],[TGL. PENSIUN (usia)]],"yyyy"),"")</f>
        <v>2034</v>
      </c>
      <c r="R576" s="166">
        <f ca="1">IF(AND(Table1[[#This Row],[TGL. PENSIUN (usia)]]&lt;&gt;"",Table1[[#This Row],[TGL. PENSIUN (usia)]]&lt;&gt;"USIA SALAH"),IF(tglAcuan&lt;&gt;0,(INT(CONVERT(VLOOKUP(Table1[[#This Row],[JABATAN]],tbl_refJabatan,2,FALSE),"yr","day")-CONVERT(DATEDIF(H576,tglAcuan,"y"),"yr","day"))),(INT(CONVERT(VLOOKUP(Table1[[#This Row],[JABATAN]],tbl_refJabatan,2,FALSE),"yr","day")-CONVERT(DATEDIF(H576,NOW(),"y"),"yr","day")))),"")</f>
        <v>3652</v>
      </c>
      <c r="S5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Row],[JABATAN]],tbl_refJabatan,4,FALSE),"yr","day")-CONVERT(DATEDIF(H576,tglAcuan,"y"),"yr","day"))),(NOW()+(CONVERT(VLOOKUP(Table1[[#This Row],[JABATAN]],tbl_refJabatan,4,FALSE),"yr","day")-CONVERT(DATEDIF(H576,NOW(),"y"),"yr","day")))),"Usia Salah"),"")</f>
        <v>34391.598911689813</v>
      </c>
      <c r="T576" s="167" t="str">
        <f ca="1">IF(Table1[[#This Row],[TGL. PENSIUN ( usia )]]&lt;&gt;0,TEXT(Table1[[#This Row],[TGL. PENSIUN ( usia )]],"yyyy"),"")</f>
        <v>1994</v>
      </c>
      <c r="U576" s="166">
        <f ca="1">IF(AND(Table1[[#This Row],[TGL. PENSIUN (usia)]]&lt;&gt;"",Table1[[#This Row],[TGL. PENSIUN (usia)]]&lt;&gt;"USIA SALAH"),IF(tglAcuan&lt;&gt;0,(INT(CONVERT(VLOOKUP(Table1[[#This Row],[JABATAN]],tbl_refJabatan,4,FALSE),"yr","day")-CONVERT(DATEDIF(H576,tglAcuan,"y"),"yr","day"))),(INT(CONVERT(VLOOKUP(Table1[[#This Row],[JABATAN]],tbl_refJabatan,4,FALSE),"yr","day")-CONVERT(DATEDIF(H576,NOW(),"y"),"yr","day")))),"")</f>
        <v>-10958</v>
      </c>
      <c r="V5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Row],[JABATAN]],tbl_refJabatan,6,FALSE),"yr","day")-CONVERT(DATEDIF(H576,tglAcuan,"y"),"yr","day"))),(NOW()+(CONVERT(VLOOKUP(Table1[[#This Row],[JABATAN]],tbl_refJabatan,6,FALSE),"yr","day")-CONVERT(DATEDIF(H576,NOW(),"y"),"yr","day")))),"Usia Salah"),"")</f>
        <v>27086.598911689813</v>
      </c>
      <c r="W576" s="167" t="str">
        <f ca="1">IF(Table1[[#This Row],[TGL.PENSIUN (usia)]]&lt;&gt;0,TEXT(Table1[[#This Row],[TGL.PENSIUN (usia)]],"yyyy"),"")</f>
        <v>1974</v>
      </c>
      <c r="X5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Row],[JABATAN]],tbl_refJabatan,7,FALSE),"yr","day")-CONVERT(DATEDIF(M576,tglAcuan,"y"),"yr","day"))),(NOW()+(CONVERT(VLOOKUP(Table1[[#This Row],[JABATAN]],tbl_refJabatan,7,FALSE),"yr","day")-CONVERT(DATEDIF(M576,NOW(),"y"),"yr","day")))),"tgl SK salah"),"")</f>
        <v>61785.348911689813</v>
      </c>
      <c r="Y576" s="167" t="str">
        <f ca="1">IF(Table1[[#This Row],[TGL. PENSIUN (jabatan)]]&lt;&gt;0,TEXT(Table1[[#This Row],[TGL. PENSIUN (jabatan)]],"yyyy"),"")</f>
        <v>2069</v>
      </c>
      <c r="Z5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Row],[JABATAN]],tbl_refJabatan,8,FALSE),"yr","day")-CONVERT(DATEDIF(H576,tglAcuan,"y"),"yr","day"))),(NOW()+(CONVERT(VLOOKUP(Table1[[#This Row],[JABATAN]],tbl_refJabatan,8,FALSE),"yr","day")-CONVERT(DATEDIF(H576,NOW(),"y"),"yr","day")))),"Usia Salah"),"")</f>
        <v>49001.598911689813</v>
      </c>
      <c r="AA576" s="167" t="str">
        <f ca="1">IF(Table1[[#This Row],[TGL.PENSIUN (usia )]]&lt;&gt;0,TEXT(Table1[[#This Row],[TGL.PENSIUN (usia )]],"yyyy"),"")</f>
        <v>2034</v>
      </c>
      <c r="AB5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Row],[JABATAN]],tbl_refJabatan,9,FALSE),"yr","day")-CONVERT(DATEDIF(M576,tglAcuan,"y"),"yr","day"))),(NOW()+(CONVERT(VLOOKUP(Table1[[#This Row],[JABATAN]],tbl_refJabatan,9,FALSE),"yr","day")-CONVERT(DATEDIF(M576,NOW(),"y"),"yr","day")))),"tgl SK salah"),"")</f>
        <v>45349.098911689813</v>
      </c>
      <c r="AC576" s="167" t="str">
        <f ca="1">IF(Table1[[#This Row],[TGL. PENSIUN (jabatan )]]&lt;&gt;0,TEXT(Table1[[#This Row],[TGL. PENSIUN (jabatan )]],"yyyy"),"")</f>
        <v>2024</v>
      </c>
      <c r="AD5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77" spans="1:30" s="53" customFormat="1" ht="21.75" customHeight="1" x14ac:dyDescent="0.25">
      <c r="A577" s="43">
        <f t="shared" si="19"/>
        <v>572</v>
      </c>
      <c r="B577" s="44" t="s">
        <v>881</v>
      </c>
      <c r="C577" s="44" t="s">
        <v>1078</v>
      </c>
      <c r="D577" s="72" t="s">
        <v>63</v>
      </c>
      <c r="E577" s="141" t="s">
        <v>1092</v>
      </c>
      <c r="F577" s="43" t="s">
        <v>41</v>
      </c>
      <c r="G577" s="63" t="s">
        <v>42</v>
      </c>
      <c r="H577" s="125">
        <v>27899</v>
      </c>
      <c r="I577" s="45"/>
      <c r="J577" s="76"/>
      <c r="K577" s="69" t="s">
        <v>43</v>
      </c>
      <c r="L577" s="96" t="s">
        <v>1083</v>
      </c>
      <c r="M577" s="125">
        <v>39813</v>
      </c>
      <c r="N577" s="52" t="str">
        <f t="shared" ca="1" si="21"/>
        <v>47 Tahun 9 Bulan 8 hari</v>
      </c>
      <c r="O5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Row],[JABATAN]],tbl_refJabatan,2,FALSE),"yr","day")-CONVERT(DATEDIF(H577,tglAcuan,"y"),"yr","day"))),(NOW()+(CONVERT(VLOOKUP(Table1[[#This Row],[JABATAN]],tbl_refJabatan,2,FALSE),"yr","day")-CONVERT(DATEDIF(H577,NOW(),"y"),"yr","day")))),"Usia Salah"),"")</f>
        <v>50097.348911689813</v>
      </c>
      <c r="Q577" s="167" t="str">
        <f ca="1">IF(Table1[[#This Row],[TGL. PENSIUN (usia)]]&lt;&gt;0,TEXT(Table1[[#This Row],[TGL. PENSIUN (usia)]],"yyyy"),"")</f>
        <v>2037</v>
      </c>
      <c r="R577" s="166">
        <f ca="1">IF(AND(Table1[[#This Row],[TGL. PENSIUN (usia)]]&lt;&gt;"",Table1[[#This Row],[TGL. PENSIUN (usia)]]&lt;&gt;"USIA SALAH"),IF(tglAcuan&lt;&gt;0,(INT(CONVERT(VLOOKUP(Table1[[#This Row],[JABATAN]],tbl_refJabatan,2,FALSE),"yr","day")-CONVERT(DATEDIF(H577,tglAcuan,"y"),"yr","day"))),(INT(CONVERT(VLOOKUP(Table1[[#This Row],[JABATAN]],tbl_refJabatan,2,FALSE),"yr","day")-CONVERT(DATEDIF(H577,NOW(),"y"),"yr","day")))),"")</f>
        <v>4748</v>
      </c>
      <c r="S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Row],[JABATAN]],tbl_refJabatan,4,FALSE),"yr","day")-CONVERT(DATEDIF(H577,tglAcuan,"y"),"yr","day"))),(NOW()+(CONVERT(VLOOKUP(Table1[[#This Row],[JABATAN]],tbl_refJabatan,4,FALSE),"yr","day")-CONVERT(DATEDIF(H577,NOW(),"y"),"yr","day")))),"Usia Salah"),"")</f>
        <v>35487.348911689813</v>
      </c>
      <c r="T577" s="167" t="str">
        <f ca="1">IF(Table1[[#This Row],[TGL. PENSIUN ( usia )]]&lt;&gt;0,TEXT(Table1[[#This Row],[TGL. PENSIUN ( usia )]],"yyyy"),"")</f>
        <v>1997</v>
      </c>
      <c r="U577" s="166">
        <f ca="1">IF(AND(Table1[[#This Row],[TGL. PENSIUN (usia)]]&lt;&gt;"",Table1[[#This Row],[TGL. PENSIUN (usia)]]&lt;&gt;"USIA SALAH"),IF(tglAcuan&lt;&gt;0,(INT(CONVERT(VLOOKUP(Table1[[#This Row],[JABATAN]],tbl_refJabatan,4,FALSE),"yr","day")-CONVERT(DATEDIF(H577,tglAcuan,"y"),"yr","day"))),(INT(CONVERT(VLOOKUP(Table1[[#This Row],[JABATAN]],tbl_refJabatan,4,FALSE),"yr","day")-CONVERT(DATEDIF(H577,NOW(),"y"),"yr","day")))),"")</f>
        <v>-9862</v>
      </c>
      <c r="V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Row],[JABATAN]],tbl_refJabatan,6,FALSE),"yr","day")-CONVERT(DATEDIF(H577,tglAcuan,"y"),"yr","day"))),(NOW()+(CONVERT(VLOOKUP(Table1[[#This Row],[JABATAN]],tbl_refJabatan,6,FALSE),"yr","day")-CONVERT(DATEDIF(H577,NOW(),"y"),"yr","day")))),"Usia Salah"),"")</f>
        <v>28182.348911689813</v>
      </c>
      <c r="W577" s="167" t="str">
        <f ca="1">IF(Table1[[#This Row],[TGL.PENSIUN (usia)]]&lt;&gt;0,TEXT(Table1[[#This Row],[TGL.PENSIUN (usia)]],"yyyy"),"")</f>
        <v>1977</v>
      </c>
      <c r="X5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Row],[JABATAN]],tbl_refJabatan,7,FALSE),"yr","day")-CONVERT(DATEDIF(M577,tglAcuan,"y"),"yr","day"))),(NOW()+(CONVERT(VLOOKUP(Table1[[#This Row],[JABATAN]],tbl_refJabatan,7,FALSE),"yr","day")-CONVERT(DATEDIF(M577,NOW(),"y"),"yr","day")))),"tgl SK salah"),"")</f>
        <v>61785.348911689813</v>
      </c>
      <c r="Y577" s="167" t="str">
        <f ca="1">IF(Table1[[#This Row],[TGL. PENSIUN (jabatan)]]&lt;&gt;0,TEXT(Table1[[#This Row],[TGL. PENSIUN (jabatan)]],"yyyy"),"")</f>
        <v>2069</v>
      </c>
      <c r="Z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Row],[JABATAN]],tbl_refJabatan,8,FALSE),"yr","day")-CONVERT(DATEDIF(H577,tglAcuan,"y"),"yr","day"))),(NOW()+(CONVERT(VLOOKUP(Table1[[#This Row],[JABATAN]],tbl_refJabatan,8,FALSE),"yr","day")-CONVERT(DATEDIF(H577,NOW(),"y"),"yr","day")))),"Usia Salah"),"")</f>
        <v>50097.348911689813</v>
      </c>
      <c r="AA577" s="167" t="str">
        <f ca="1">IF(Table1[[#This Row],[TGL.PENSIUN (usia )]]&lt;&gt;0,TEXT(Table1[[#This Row],[TGL.PENSIUN (usia )]],"yyyy"),"")</f>
        <v>2037</v>
      </c>
      <c r="AB5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Row],[JABATAN]],tbl_refJabatan,9,FALSE),"yr","day")-CONVERT(DATEDIF(M577,tglAcuan,"y"),"yr","day"))),(NOW()+(CONVERT(VLOOKUP(Table1[[#This Row],[JABATAN]],tbl_refJabatan,9,FALSE),"yr","day")-CONVERT(DATEDIF(M577,NOW(),"y"),"yr","day")))),"tgl SK salah"),"")</f>
        <v>45349.098911689813</v>
      </c>
      <c r="AC577" s="167" t="str">
        <f ca="1">IF(Table1[[#This Row],[TGL. PENSIUN (jabatan )]]&lt;&gt;0,TEXT(Table1[[#This Row],[TGL. PENSIUN (jabatan )]],"yyyy"),"")</f>
        <v>2024</v>
      </c>
      <c r="AD5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78" spans="1:30" s="53" customFormat="1" ht="21.75" customHeight="1" x14ac:dyDescent="0.25">
      <c r="A578" s="43">
        <f t="shared" si="19"/>
        <v>573</v>
      </c>
      <c r="B578" s="44" t="s">
        <v>881</v>
      </c>
      <c r="C578" s="44" t="s">
        <v>1078</v>
      </c>
      <c r="D578" s="72" t="s">
        <v>63</v>
      </c>
      <c r="E578" s="141" t="s">
        <v>1093</v>
      </c>
      <c r="F578" s="43" t="s">
        <v>41</v>
      </c>
      <c r="G578" s="63" t="s">
        <v>42</v>
      </c>
      <c r="H578" s="125">
        <v>30773</v>
      </c>
      <c r="I578" s="45"/>
      <c r="J578" s="76"/>
      <c r="K578" s="69" t="s">
        <v>43</v>
      </c>
      <c r="L578" s="96" t="s">
        <v>1083</v>
      </c>
      <c r="M578" s="125">
        <v>44769</v>
      </c>
      <c r="N578" s="52" t="str">
        <f t="shared" ca="1" si="21"/>
        <v>39 Tahun 10 Bulan 26 hari</v>
      </c>
      <c r="O5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0 Hari </v>
      </c>
      <c r="P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Row],[JABATAN]],tbl_refJabatan,2,FALSE),"yr","day")-CONVERT(DATEDIF(H578,tglAcuan,"y"),"yr","day"))),(NOW()+(CONVERT(VLOOKUP(Table1[[#This Row],[JABATAN]],tbl_refJabatan,2,FALSE),"yr","day")-CONVERT(DATEDIF(H578,NOW(),"y"),"yr","day")))),"Usia Salah"),"")</f>
        <v>53019.348911689813</v>
      </c>
      <c r="Q578" s="167" t="str">
        <f ca="1">IF(Table1[[#This Row],[TGL. PENSIUN (usia)]]&lt;&gt;0,TEXT(Table1[[#This Row],[TGL. PENSIUN (usia)]],"yyyy"),"")</f>
        <v>2045</v>
      </c>
      <c r="R578" s="166">
        <f ca="1">IF(AND(Table1[[#This Row],[TGL. PENSIUN (usia)]]&lt;&gt;"",Table1[[#This Row],[TGL. PENSIUN (usia)]]&lt;&gt;"USIA SALAH"),IF(tglAcuan&lt;&gt;0,(INT(CONVERT(VLOOKUP(Table1[[#This Row],[JABATAN]],tbl_refJabatan,2,FALSE),"yr","day")-CONVERT(DATEDIF(H578,tglAcuan,"y"),"yr","day"))),(INT(CONVERT(VLOOKUP(Table1[[#This Row],[JABATAN]],tbl_refJabatan,2,FALSE),"yr","day")-CONVERT(DATEDIF(H578,NOW(),"y"),"yr","day")))),"")</f>
        <v>7670</v>
      </c>
      <c r="S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Row],[JABATAN]],tbl_refJabatan,4,FALSE),"yr","day")-CONVERT(DATEDIF(H578,tglAcuan,"y"),"yr","day"))),(NOW()+(CONVERT(VLOOKUP(Table1[[#This Row],[JABATAN]],tbl_refJabatan,4,FALSE),"yr","day")-CONVERT(DATEDIF(H578,NOW(),"y"),"yr","day")))),"Usia Salah"),"")</f>
        <v>38409.348911689813</v>
      </c>
      <c r="T578" s="167" t="str">
        <f ca="1">IF(Table1[[#This Row],[TGL. PENSIUN ( usia )]]&lt;&gt;0,TEXT(Table1[[#This Row],[TGL. PENSIUN ( usia )]],"yyyy"),"")</f>
        <v>2005</v>
      </c>
      <c r="U578" s="166">
        <f ca="1">IF(AND(Table1[[#This Row],[TGL. PENSIUN (usia)]]&lt;&gt;"",Table1[[#This Row],[TGL. PENSIUN (usia)]]&lt;&gt;"USIA SALAH"),IF(tglAcuan&lt;&gt;0,(INT(CONVERT(VLOOKUP(Table1[[#This Row],[JABATAN]],tbl_refJabatan,4,FALSE),"yr","day")-CONVERT(DATEDIF(H578,tglAcuan,"y"),"yr","day"))),(INT(CONVERT(VLOOKUP(Table1[[#This Row],[JABATAN]],tbl_refJabatan,4,FALSE),"yr","day")-CONVERT(DATEDIF(H578,NOW(),"y"),"yr","day")))),"")</f>
        <v>-6940</v>
      </c>
      <c r="V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Row],[JABATAN]],tbl_refJabatan,6,FALSE),"yr","day")-CONVERT(DATEDIF(H578,tglAcuan,"y"),"yr","day"))),(NOW()+(CONVERT(VLOOKUP(Table1[[#This Row],[JABATAN]],tbl_refJabatan,6,FALSE),"yr","day")-CONVERT(DATEDIF(H578,NOW(),"y"),"yr","day")))),"Usia Salah"),"")</f>
        <v>31104.348911689813</v>
      </c>
      <c r="W578" s="167" t="str">
        <f ca="1">IF(Table1[[#This Row],[TGL.PENSIUN (usia)]]&lt;&gt;0,TEXT(Table1[[#This Row],[TGL.PENSIUN (usia)]],"yyyy"),"")</f>
        <v>1985</v>
      </c>
      <c r="X5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Row],[JABATAN]],tbl_refJabatan,7,FALSE),"yr","day")-CONVERT(DATEDIF(M578,tglAcuan,"y"),"yr","day"))),(NOW()+(CONVERT(VLOOKUP(Table1[[#This Row],[JABATAN]],tbl_refJabatan,7,FALSE),"yr","day")-CONVERT(DATEDIF(M578,NOW(),"y"),"yr","day")))),"tgl SK salah"),"")</f>
        <v>66898.848911689813</v>
      </c>
      <c r="Y578" s="167" t="str">
        <f ca="1">IF(Table1[[#This Row],[TGL. PENSIUN (jabatan)]]&lt;&gt;0,TEXT(Table1[[#This Row],[TGL. PENSIUN (jabatan)]],"yyyy"),"")</f>
        <v>2083</v>
      </c>
      <c r="Z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Row],[JABATAN]],tbl_refJabatan,8,FALSE),"yr","day")-CONVERT(DATEDIF(H578,tglAcuan,"y"),"yr","day"))),(NOW()+(CONVERT(VLOOKUP(Table1[[#This Row],[JABATAN]],tbl_refJabatan,8,FALSE),"yr","day")-CONVERT(DATEDIF(H578,NOW(),"y"),"yr","day")))),"Usia Salah"),"")</f>
        <v>53019.348911689813</v>
      </c>
      <c r="AA578" s="167" t="str">
        <f ca="1">IF(Table1[[#This Row],[TGL.PENSIUN (usia )]]&lt;&gt;0,TEXT(Table1[[#This Row],[TGL.PENSIUN (usia )]],"yyyy"),"")</f>
        <v>2045</v>
      </c>
      <c r="AB5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Row],[JABATAN]],tbl_refJabatan,9,FALSE),"yr","day")-CONVERT(DATEDIF(M578,tglAcuan,"y"),"yr","day"))),(NOW()+(CONVERT(VLOOKUP(Table1[[#This Row],[JABATAN]],tbl_refJabatan,9,FALSE),"yr","day")-CONVERT(DATEDIF(M578,NOW(),"y"),"yr","day")))),"tgl SK salah"),"")</f>
        <v>50462.598911689813</v>
      </c>
      <c r="AC578" s="167" t="str">
        <f ca="1">IF(Table1[[#This Row],[TGL. PENSIUN (jabatan )]]&lt;&gt;0,TEXT(Table1[[#This Row],[TGL. PENSIUN (jabatan )]],"yyyy"),"")</f>
        <v>2038</v>
      </c>
      <c r="AD5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79" spans="1:30" s="53" customFormat="1" ht="21.75" customHeight="1" x14ac:dyDescent="0.25">
      <c r="A579" s="43">
        <f t="shared" si="19"/>
        <v>574</v>
      </c>
      <c r="B579" s="44" t="s">
        <v>881</v>
      </c>
      <c r="C579" s="44" t="s">
        <v>1078</v>
      </c>
      <c r="D579" s="72" t="s">
        <v>63</v>
      </c>
      <c r="E579" s="141" t="s">
        <v>1094</v>
      </c>
      <c r="F579" s="43" t="s">
        <v>41</v>
      </c>
      <c r="G579" s="63" t="s">
        <v>42</v>
      </c>
      <c r="H579" s="125">
        <v>31126</v>
      </c>
      <c r="I579" s="45"/>
      <c r="J579" s="76"/>
      <c r="K579" s="69" t="s">
        <v>43</v>
      </c>
      <c r="L579" s="96" t="s">
        <v>1083</v>
      </c>
      <c r="M579" s="125">
        <v>39813</v>
      </c>
      <c r="N579" s="52" t="str">
        <f t="shared" ca="1" si="21"/>
        <v>38 Tahun 11 Bulan 7 hari</v>
      </c>
      <c r="O5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Row],[JABATAN]],tbl_refJabatan,2,FALSE),"yr","day")-CONVERT(DATEDIF(H579,tglAcuan,"y"),"yr","day"))),(NOW()+(CONVERT(VLOOKUP(Table1[[#This Row],[JABATAN]],tbl_refJabatan,2,FALSE),"yr","day")-CONVERT(DATEDIF(H579,NOW(),"y"),"yr","day")))),"Usia Salah"),"")</f>
        <v>53384.598911689813</v>
      </c>
      <c r="Q579" s="167" t="str">
        <f ca="1">IF(Table1[[#This Row],[TGL. PENSIUN (usia)]]&lt;&gt;0,TEXT(Table1[[#This Row],[TGL. PENSIUN (usia)]],"yyyy"),"")</f>
        <v>2046</v>
      </c>
      <c r="R579" s="166">
        <f ca="1">IF(AND(Table1[[#This Row],[TGL. PENSIUN (usia)]]&lt;&gt;"",Table1[[#This Row],[TGL. PENSIUN (usia)]]&lt;&gt;"USIA SALAH"),IF(tglAcuan&lt;&gt;0,(INT(CONVERT(VLOOKUP(Table1[[#This Row],[JABATAN]],tbl_refJabatan,2,FALSE),"yr","day")-CONVERT(DATEDIF(H579,tglAcuan,"y"),"yr","day"))),(INT(CONVERT(VLOOKUP(Table1[[#This Row],[JABATAN]],tbl_refJabatan,2,FALSE),"yr","day")-CONVERT(DATEDIF(H579,NOW(),"y"),"yr","day")))),"")</f>
        <v>8035</v>
      </c>
      <c r="S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Row],[JABATAN]],tbl_refJabatan,4,FALSE),"yr","day")-CONVERT(DATEDIF(H579,tglAcuan,"y"),"yr","day"))),(NOW()+(CONVERT(VLOOKUP(Table1[[#This Row],[JABATAN]],tbl_refJabatan,4,FALSE),"yr","day")-CONVERT(DATEDIF(H579,NOW(),"y"),"yr","day")))),"Usia Salah"),"")</f>
        <v>38774.598911689813</v>
      </c>
      <c r="T579" s="167" t="str">
        <f ca="1">IF(Table1[[#This Row],[TGL. PENSIUN ( usia )]]&lt;&gt;0,TEXT(Table1[[#This Row],[TGL. PENSIUN ( usia )]],"yyyy"),"")</f>
        <v>2006</v>
      </c>
      <c r="U579" s="166">
        <f ca="1">IF(AND(Table1[[#This Row],[TGL. PENSIUN (usia)]]&lt;&gt;"",Table1[[#This Row],[TGL. PENSIUN (usia)]]&lt;&gt;"USIA SALAH"),IF(tglAcuan&lt;&gt;0,(INT(CONVERT(VLOOKUP(Table1[[#This Row],[JABATAN]],tbl_refJabatan,4,FALSE),"yr","day")-CONVERT(DATEDIF(H579,tglAcuan,"y"),"yr","day"))),(INT(CONVERT(VLOOKUP(Table1[[#This Row],[JABATAN]],tbl_refJabatan,4,FALSE),"yr","day")-CONVERT(DATEDIF(H579,NOW(),"y"),"yr","day")))),"")</f>
        <v>-6575</v>
      </c>
      <c r="V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Row],[JABATAN]],tbl_refJabatan,6,FALSE),"yr","day")-CONVERT(DATEDIF(H579,tglAcuan,"y"),"yr","day"))),(NOW()+(CONVERT(VLOOKUP(Table1[[#This Row],[JABATAN]],tbl_refJabatan,6,FALSE),"yr","day")-CONVERT(DATEDIF(H579,NOW(),"y"),"yr","day")))),"Usia Salah"),"")</f>
        <v>31469.598911689813</v>
      </c>
      <c r="W579" s="167" t="str">
        <f ca="1">IF(Table1[[#This Row],[TGL.PENSIUN (usia)]]&lt;&gt;0,TEXT(Table1[[#This Row],[TGL.PENSIUN (usia)]],"yyyy"),"")</f>
        <v>1986</v>
      </c>
      <c r="X5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Row],[JABATAN]],tbl_refJabatan,7,FALSE),"yr","day")-CONVERT(DATEDIF(M579,tglAcuan,"y"),"yr","day"))),(NOW()+(CONVERT(VLOOKUP(Table1[[#This Row],[JABATAN]],tbl_refJabatan,7,FALSE),"yr","day")-CONVERT(DATEDIF(M579,NOW(),"y"),"yr","day")))),"tgl SK salah"),"")</f>
        <v>61785.348911689813</v>
      </c>
      <c r="Y579" s="167" t="str">
        <f ca="1">IF(Table1[[#This Row],[TGL. PENSIUN (jabatan)]]&lt;&gt;0,TEXT(Table1[[#This Row],[TGL. PENSIUN (jabatan)]],"yyyy"),"")</f>
        <v>2069</v>
      </c>
      <c r="Z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Row],[JABATAN]],tbl_refJabatan,8,FALSE),"yr","day")-CONVERT(DATEDIF(H579,tglAcuan,"y"),"yr","day"))),(NOW()+(CONVERT(VLOOKUP(Table1[[#This Row],[JABATAN]],tbl_refJabatan,8,FALSE),"yr","day")-CONVERT(DATEDIF(H579,NOW(),"y"),"yr","day")))),"Usia Salah"),"")</f>
        <v>53384.598911689813</v>
      </c>
      <c r="AA579" s="167" t="str">
        <f ca="1">IF(Table1[[#This Row],[TGL.PENSIUN (usia )]]&lt;&gt;0,TEXT(Table1[[#This Row],[TGL.PENSIUN (usia )]],"yyyy"),"")</f>
        <v>2046</v>
      </c>
      <c r="AB5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Row],[JABATAN]],tbl_refJabatan,9,FALSE),"yr","day")-CONVERT(DATEDIF(M579,tglAcuan,"y"),"yr","day"))),(NOW()+(CONVERT(VLOOKUP(Table1[[#This Row],[JABATAN]],tbl_refJabatan,9,FALSE),"yr","day")-CONVERT(DATEDIF(M579,NOW(),"y"),"yr","day")))),"tgl SK salah"),"")</f>
        <v>45349.098911689813</v>
      </c>
      <c r="AC579" s="167" t="str">
        <f ca="1">IF(Table1[[#This Row],[TGL. PENSIUN (jabatan )]]&lt;&gt;0,TEXT(Table1[[#This Row],[TGL. PENSIUN (jabatan )]],"yyyy"),"")</f>
        <v>2024</v>
      </c>
      <c r="AD5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0" spans="1:30" s="53" customFormat="1" ht="21.75" customHeight="1" x14ac:dyDescent="0.25">
      <c r="A580" s="43">
        <f t="shared" si="19"/>
        <v>575</v>
      </c>
      <c r="B580" s="44" t="s">
        <v>881</v>
      </c>
      <c r="C580" s="44" t="s">
        <v>1078</v>
      </c>
      <c r="D580" s="72" t="s">
        <v>63</v>
      </c>
      <c r="E580" s="141" t="s">
        <v>1095</v>
      </c>
      <c r="F580" s="43" t="s">
        <v>50</v>
      </c>
      <c r="G580" s="63" t="s">
        <v>42</v>
      </c>
      <c r="H580" s="125">
        <v>27608</v>
      </c>
      <c r="I580" s="45"/>
      <c r="J580" s="76"/>
      <c r="K580" s="69" t="s">
        <v>43</v>
      </c>
      <c r="L580" s="96" t="s">
        <v>1083</v>
      </c>
      <c r="M580" s="125">
        <v>39813</v>
      </c>
      <c r="N580" s="52" t="str">
        <f t="shared" ca="1" si="21"/>
        <v>48 Tahun 6 Bulan 25 hari</v>
      </c>
      <c r="O5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Row],[JABATAN]],tbl_refJabatan,2,FALSE),"yr","day")-CONVERT(DATEDIF(H580,tglAcuan,"y"),"yr","day"))),(NOW()+(CONVERT(VLOOKUP(Table1[[#This Row],[JABATAN]],tbl_refJabatan,2,FALSE),"yr","day")-CONVERT(DATEDIF(H580,NOW(),"y"),"yr","day")))),"Usia Salah"),"")</f>
        <v>49732.098911689813</v>
      </c>
      <c r="Q580" s="167" t="str">
        <f ca="1">IF(Table1[[#This Row],[TGL. PENSIUN (usia)]]&lt;&gt;0,TEXT(Table1[[#This Row],[TGL. PENSIUN (usia)]],"yyyy"),"")</f>
        <v>2036</v>
      </c>
      <c r="R580" s="166">
        <f ca="1">IF(AND(Table1[[#This Row],[TGL. PENSIUN (usia)]]&lt;&gt;"",Table1[[#This Row],[TGL. PENSIUN (usia)]]&lt;&gt;"USIA SALAH"),IF(tglAcuan&lt;&gt;0,(INT(CONVERT(VLOOKUP(Table1[[#This Row],[JABATAN]],tbl_refJabatan,2,FALSE),"yr","day")-CONVERT(DATEDIF(H580,tglAcuan,"y"),"yr","day"))),(INT(CONVERT(VLOOKUP(Table1[[#This Row],[JABATAN]],tbl_refJabatan,2,FALSE),"yr","day")-CONVERT(DATEDIF(H580,NOW(),"y"),"yr","day")))),"")</f>
        <v>4383</v>
      </c>
      <c r="S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Row],[JABATAN]],tbl_refJabatan,4,FALSE),"yr","day")-CONVERT(DATEDIF(H580,tglAcuan,"y"),"yr","day"))),(NOW()+(CONVERT(VLOOKUP(Table1[[#This Row],[JABATAN]],tbl_refJabatan,4,FALSE),"yr","day")-CONVERT(DATEDIF(H580,NOW(),"y"),"yr","day")))),"Usia Salah"),"")</f>
        <v>35122.098911689813</v>
      </c>
      <c r="T580" s="167" t="str">
        <f ca="1">IF(Table1[[#This Row],[TGL. PENSIUN ( usia )]]&lt;&gt;0,TEXT(Table1[[#This Row],[TGL. PENSIUN ( usia )]],"yyyy"),"")</f>
        <v>1996</v>
      </c>
      <c r="U580" s="166">
        <f ca="1">IF(AND(Table1[[#This Row],[TGL. PENSIUN (usia)]]&lt;&gt;"",Table1[[#This Row],[TGL. PENSIUN (usia)]]&lt;&gt;"USIA SALAH"),IF(tglAcuan&lt;&gt;0,(INT(CONVERT(VLOOKUP(Table1[[#This Row],[JABATAN]],tbl_refJabatan,4,FALSE),"yr","day")-CONVERT(DATEDIF(H580,tglAcuan,"y"),"yr","day"))),(INT(CONVERT(VLOOKUP(Table1[[#This Row],[JABATAN]],tbl_refJabatan,4,FALSE),"yr","day")-CONVERT(DATEDIF(H580,NOW(),"y"),"yr","day")))),"")</f>
        <v>-10227</v>
      </c>
      <c r="V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Row],[JABATAN]],tbl_refJabatan,6,FALSE),"yr","day")-CONVERT(DATEDIF(H580,tglAcuan,"y"),"yr","day"))),(NOW()+(CONVERT(VLOOKUP(Table1[[#This Row],[JABATAN]],tbl_refJabatan,6,FALSE),"yr","day")-CONVERT(DATEDIF(H580,NOW(),"y"),"yr","day")))),"Usia Salah"),"")</f>
        <v>27817.098911689813</v>
      </c>
      <c r="W580" s="167" t="str">
        <f ca="1">IF(Table1[[#This Row],[TGL.PENSIUN (usia)]]&lt;&gt;0,TEXT(Table1[[#This Row],[TGL.PENSIUN (usia)]],"yyyy"),"")</f>
        <v>1976</v>
      </c>
      <c r="X5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Row],[JABATAN]],tbl_refJabatan,7,FALSE),"yr","day")-CONVERT(DATEDIF(M580,tglAcuan,"y"),"yr","day"))),(NOW()+(CONVERT(VLOOKUP(Table1[[#This Row],[JABATAN]],tbl_refJabatan,7,FALSE),"yr","day")-CONVERT(DATEDIF(M580,NOW(),"y"),"yr","day")))),"tgl SK salah"),"")</f>
        <v>61785.348911689813</v>
      </c>
      <c r="Y580" s="167" t="str">
        <f ca="1">IF(Table1[[#This Row],[TGL. PENSIUN (jabatan)]]&lt;&gt;0,TEXT(Table1[[#This Row],[TGL. PENSIUN (jabatan)]],"yyyy"),"")</f>
        <v>2069</v>
      </c>
      <c r="Z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Row],[JABATAN]],tbl_refJabatan,8,FALSE),"yr","day")-CONVERT(DATEDIF(H580,tglAcuan,"y"),"yr","day"))),(NOW()+(CONVERT(VLOOKUP(Table1[[#This Row],[JABATAN]],tbl_refJabatan,8,FALSE),"yr","day")-CONVERT(DATEDIF(H580,NOW(),"y"),"yr","day")))),"Usia Salah"),"")</f>
        <v>49732.098911689813</v>
      </c>
      <c r="AA580" s="167" t="str">
        <f ca="1">IF(Table1[[#This Row],[TGL.PENSIUN (usia )]]&lt;&gt;0,TEXT(Table1[[#This Row],[TGL.PENSIUN (usia )]],"yyyy"),"")</f>
        <v>2036</v>
      </c>
      <c r="AB5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Row],[JABATAN]],tbl_refJabatan,9,FALSE),"yr","day")-CONVERT(DATEDIF(M580,tglAcuan,"y"),"yr","day"))),(NOW()+(CONVERT(VLOOKUP(Table1[[#This Row],[JABATAN]],tbl_refJabatan,9,FALSE),"yr","day")-CONVERT(DATEDIF(M580,NOW(),"y"),"yr","day")))),"tgl SK salah"),"")</f>
        <v>45349.098911689813</v>
      </c>
      <c r="AC580" s="167" t="str">
        <f ca="1">IF(Table1[[#This Row],[TGL. PENSIUN (jabatan )]]&lt;&gt;0,TEXT(Table1[[#This Row],[TGL. PENSIUN (jabatan )]],"yyyy"),"")</f>
        <v>2024</v>
      </c>
      <c r="AD5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1" spans="1:30" s="53" customFormat="1" ht="21.75" customHeight="1" x14ac:dyDescent="0.25">
      <c r="A581" s="43">
        <f t="shared" si="19"/>
        <v>576</v>
      </c>
      <c r="B581" s="44" t="s">
        <v>881</v>
      </c>
      <c r="C581" s="44" t="s">
        <v>1078</v>
      </c>
      <c r="D581" s="72" t="s">
        <v>63</v>
      </c>
      <c r="E581" s="141" t="s">
        <v>1096</v>
      </c>
      <c r="F581" s="43" t="s">
        <v>41</v>
      </c>
      <c r="G581" s="63" t="s">
        <v>42</v>
      </c>
      <c r="H581" s="125">
        <v>23622</v>
      </c>
      <c r="I581" s="45"/>
      <c r="J581" s="76"/>
      <c r="K581" s="69" t="s">
        <v>93</v>
      </c>
      <c r="L581" s="96" t="s">
        <v>1083</v>
      </c>
      <c r="M581" s="125">
        <v>39813</v>
      </c>
      <c r="N581" s="52" t="str">
        <f t="shared" ca="1" si="21"/>
        <v>59 Tahun 5 Bulan 25 hari</v>
      </c>
      <c r="O5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Row],[JABATAN]],tbl_refJabatan,2,FALSE),"yr","day")-CONVERT(DATEDIF(H581,tglAcuan,"y"),"yr","day"))),(NOW()+(CONVERT(VLOOKUP(Table1[[#This Row],[JABATAN]],tbl_refJabatan,2,FALSE),"yr","day")-CONVERT(DATEDIF(H581,NOW(),"y"),"yr","day")))),"Usia Salah"),"")</f>
        <v>45714.348911689813</v>
      </c>
      <c r="Q581" s="167" t="str">
        <f ca="1">IF(Table1[[#This Row],[TGL. PENSIUN (usia)]]&lt;&gt;0,TEXT(Table1[[#This Row],[TGL. PENSIUN (usia)]],"yyyy"),"")</f>
        <v>2025</v>
      </c>
      <c r="R581" s="166">
        <f ca="1">IF(AND(Table1[[#This Row],[TGL. PENSIUN (usia)]]&lt;&gt;"",Table1[[#This Row],[TGL. PENSIUN (usia)]]&lt;&gt;"USIA SALAH"),IF(tglAcuan&lt;&gt;0,(INT(CONVERT(VLOOKUP(Table1[[#This Row],[JABATAN]],tbl_refJabatan,2,FALSE),"yr","day")-CONVERT(DATEDIF(H581,tglAcuan,"y"),"yr","day"))),(INT(CONVERT(VLOOKUP(Table1[[#This Row],[JABATAN]],tbl_refJabatan,2,FALSE),"yr","day")-CONVERT(DATEDIF(H581,NOW(),"y"),"yr","day")))),"")</f>
        <v>365</v>
      </c>
      <c r="S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Row],[JABATAN]],tbl_refJabatan,4,FALSE),"yr","day")-CONVERT(DATEDIF(H581,tglAcuan,"y"),"yr","day"))),(NOW()+(CONVERT(VLOOKUP(Table1[[#This Row],[JABATAN]],tbl_refJabatan,4,FALSE),"yr","day")-CONVERT(DATEDIF(H581,NOW(),"y"),"yr","day")))),"Usia Salah"),"")</f>
        <v>31104.348911689813</v>
      </c>
      <c r="T581" s="167" t="str">
        <f ca="1">IF(Table1[[#This Row],[TGL. PENSIUN ( usia )]]&lt;&gt;0,TEXT(Table1[[#This Row],[TGL. PENSIUN ( usia )]],"yyyy"),"")</f>
        <v>1985</v>
      </c>
      <c r="U581" s="166">
        <f ca="1">IF(AND(Table1[[#This Row],[TGL. PENSIUN (usia)]]&lt;&gt;"",Table1[[#This Row],[TGL. PENSIUN (usia)]]&lt;&gt;"USIA SALAH"),IF(tglAcuan&lt;&gt;0,(INT(CONVERT(VLOOKUP(Table1[[#This Row],[JABATAN]],tbl_refJabatan,4,FALSE),"yr","day")-CONVERT(DATEDIF(H581,tglAcuan,"y"),"yr","day"))),(INT(CONVERT(VLOOKUP(Table1[[#This Row],[JABATAN]],tbl_refJabatan,4,FALSE),"yr","day")-CONVERT(DATEDIF(H581,NOW(),"y"),"yr","day")))),"")</f>
        <v>-14245</v>
      </c>
      <c r="V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Row],[JABATAN]],tbl_refJabatan,6,FALSE),"yr","day")-CONVERT(DATEDIF(H581,tglAcuan,"y"),"yr","day"))),(NOW()+(CONVERT(VLOOKUP(Table1[[#This Row],[JABATAN]],tbl_refJabatan,6,FALSE),"yr","day")-CONVERT(DATEDIF(H581,NOW(),"y"),"yr","day")))),"Usia Salah"),"")</f>
        <v>23799.348911689813</v>
      </c>
      <c r="W581" s="167" t="str">
        <f ca="1">IF(Table1[[#This Row],[TGL.PENSIUN (usia)]]&lt;&gt;0,TEXT(Table1[[#This Row],[TGL.PENSIUN (usia)]],"yyyy"),"")</f>
        <v>1965</v>
      </c>
      <c r="X5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Row],[JABATAN]],tbl_refJabatan,7,FALSE),"yr","day")-CONVERT(DATEDIF(M581,tglAcuan,"y"),"yr","day"))),(NOW()+(CONVERT(VLOOKUP(Table1[[#This Row],[JABATAN]],tbl_refJabatan,7,FALSE),"yr","day")-CONVERT(DATEDIF(M581,NOW(),"y"),"yr","day")))),"tgl SK salah"),"")</f>
        <v>61785.348911689813</v>
      </c>
      <c r="Y581" s="167" t="str">
        <f ca="1">IF(Table1[[#This Row],[TGL. PENSIUN (jabatan)]]&lt;&gt;0,TEXT(Table1[[#This Row],[TGL. PENSIUN (jabatan)]],"yyyy"),"")</f>
        <v>2069</v>
      </c>
      <c r="Z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Row],[JABATAN]],tbl_refJabatan,8,FALSE),"yr","day")-CONVERT(DATEDIF(H581,tglAcuan,"y"),"yr","day"))),(NOW()+(CONVERT(VLOOKUP(Table1[[#This Row],[JABATAN]],tbl_refJabatan,8,FALSE),"yr","day")-CONVERT(DATEDIF(H581,NOW(),"y"),"yr","day")))),"Usia Salah"),"")</f>
        <v>45714.348911689813</v>
      </c>
      <c r="AA581" s="167" t="str">
        <f ca="1">IF(Table1[[#This Row],[TGL.PENSIUN (usia )]]&lt;&gt;0,TEXT(Table1[[#This Row],[TGL.PENSIUN (usia )]],"yyyy"),"")</f>
        <v>2025</v>
      </c>
      <c r="AB5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Row],[JABATAN]],tbl_refJabatan,9,FALSE),"yr","day")-CONVERT(DATEDIF(M581,tglAcuan,"y"),"yr","day"))),(NOW()+(CONVERT(VLOOKUP(Table1[[#This Row],[JABATAN]],tbl_refJabatan,9,FALSE),"yr","day")-CONVERT(DATEDIF(M581,NOW(),"y"),"yr","day")))),"tgl SK salah"),"")</f>
        <v>45349.098911689813</v>
      </c>
      <c r="AC581" s="167" t="str">
        <f ca="1">IF(Table1[[#This Row],[TGL. PENSIUN (jabatan )]]&lt;&gt;0,TEXT(Table1[[#This Row],[TGL. PENSIUN (jabatan )]],"yyyy"),"")</f>
        <v>2024</v>
      </c>
      <c r="AD5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2" spans="1:30" s="53" customFormat="1" ht="21.75" customHeight="1" x14ac:dyDescent="0.25">
      <c r="A582" s="43">
        <f t="shared" si="19"/>
        <v>577</v>
      </c>
      <c r="B582" s="44" t="s">
        <v>881</v>
      </c>
      <c r="C582" s="44" t="s">
        <v>1078</v>
      </c>
      <c r="D582" s="72" t="s">
        <v>63</v>
      </c>
      <c r="E582" s="141" t="s">
        <v>1097</v>
      </c>
      <c r="F582" s="43" t="s">
        <v>41</v>
      </c>
      <c r="G582" s="63" t="s">
        <v>42</v>
      </c>
      <c r="H582" s="125">
        <v>33955</v>
      </c>
      <c r="I582" s="45"/>
      <c r="J582" s="76"/>
      <c r="K582" s="69" t="s">
        <v>43</v>
      </c>
      <c r="L582" s="96" t="s">
        <v>1083</v>
      </c>
      <c r="M582" s="125">
        <v>39813</v>
      </c>
      <c r="N582" s="52" t="str">
        <f t="shared" ca="1" si="21"/>
        <v>31 Tahun 2 Bulan 10 hari</v>
      </c>
      <c r="O5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27 Hari </v>
      </c>
      <c r="P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Row],[JABATAN]],tbl_refJabatan,2,FALSE),"yr","day")-CONVERT(DATEDIF(H582,tglAcuan,"y"),"yr","day"))),(NOW()+(CONVERT(VLOOKUP(Table1[[#This Row],[JABATAN]],tbl_refJabatan,2,FALSE),"yr","day")-CONVERT(DATEDIF(H582,NOW(),"y"),"yr","day")))),"Usia Salah"),"")</f>
        <v>55941.348911689813</v>
      </c>
      <c r="Q582" s="167" t="str">
        <f ca="1">IF(Table1[[#This Row],[TGL. PENSIUN (usia)]]&lt;&gt;0,TEXT(Table1[[#This Row],[TGL. PENSIUN (usia)]],"yyyy"),"")</f>
        <v>2053</v>
      </c>
      <c r="R582" s="166">
        <f ca="1">IF(AND(Table1[[#This Row],[TGL. PENSIUN (usia)]]&lt;&gt;"",Table1[[#This Row],[TGL. PENSIUN (usia)]]&lt;&gt;"USIA SALAH"),IF(tglAcuan&lt;&gt;0,(INT(CONVERT(VLOOKUP(Table1[[#This Row],[JABATAN]],tbl_refJabatan,2,FALSE),"yr","day")-CONVERT(DATEDIF(H582,tglAcuan,"y"),"yr","day"))),(INT(CONVERT(VLOOKUP(Table1[[#This Row],[JABATAN]],tbl_refJabatan,2,FALSE),"yr","day")-CONVERT(DATEDIF(H582,NOW(),"y"),"yr","day")))),"")</f>
        <v>10592</v>
      </c>
      <c r="S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Row],[JABATAN]],tbl_refJabatan,4,FALSE),"yr","day")-CONVERT(DATEDIF(H582,tglAcuan,"y"),"yr","day"))),(NOW()+(CONVERT(VLOOKUP(Table1[[#This Row],[JABATAN]],tbl_refJabatan,4,FALSE),"yr","day")-CONVERT(DATEDIF(H582,NOW(),"y"),"yr","day")))),"Usia Salah"),"")</f>
        <v>41331.348911689813</v>
      </c>
      <c r="T582" s="167" t="str">
        <f ca="1">IF(Table1[[#This Row],[TGL. PENSIUN ( usia )]]&lt;&gt;0,TEXT(Table1[[#This Row],[TGL. PENSIUN ( usia )]],"yyyy"),"")</f>
        <v>2013</v>
      </c>
      <c r="U582" s="166">
        <f ca="1">IF(AND(Table1[[#This Row],[TGL. PENSIUN (usia)]]&lt;&gt;"",Table1[[#This Row],[TGL. PENSIUN (usia)]]&lt;&gt;"USIA SALAH"),IF(tglAcuan&lt;&gt;0,(INT(CONVERT(VLOOKUP(Table1[[#This Row],[JABATAN]],tbl_refJabatan,4,FALSE),"yr","day")-CONVERT(DATEDIF(H582,tglAcuan,"y"),"yr","day"))),(INT(CONVERT(VLOOKUP(Table1[[#This Row],[JABATAN]],tbl_refJabatan,4,FALSE),"yr","day")-CONVERT(DATEDIF(H582,NOW(),"y"),"yr","day")))),"")</f>
        <v>-4018</v>
      </c>
      <c r="V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Row],[JABATAN]],tbl_refJabatan,6,FALSE),"yr","day")-CONVERT(DATEDIF(H582,tglAcuan,"y"),"yr","day"))),(NOW()+(CONVERT(VLOOKUP(Table1[[#This Row],[JABATAN]],tbl_refJabatan,6,FALSE),"yr","day")-CONVERT(DATEDIF(H582,NOW(),"y"),"yr","day")))),"Usia Salah"),"")</f>
        <v>34026.348911689813</v>
      </c>
      <c r="W582" s="167" t="str">
        <f ca="1">IF(Table1[[#This Row],[TGL.PENSIUN (usia)]]&lt;&gt;0,TEXT(Table1[[#This Row],[TGL.PENSIUN (usia)]],"yyyy"),"")</f>
        <v>1993</v>
      </c>
      <c r="X5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Row],[JABATAN]],tbl_refJabatan,7,FALSE),"yr","day")-CONVERT(DATEDIF(M582,tglAcuan,"y"),"yr","day"))),(NOW()+(CONVERT(VLOOKUP(Table1[[#This Row],[JABATAN]],tbl_refJabatan,7,FALSE),"yr","day")-CONVERT(DATEDIF(M582,NOW(),"y"),"yr","day")))),"tgl SK salah"),"")</f>
        <v>61785.348911689813</v>
      </c>
      <c r="Y582" s="167" t="str">
        <f ca="1">IF(Table1[[#This Row],[TGL. PENSIUN (jabatan)]]&lt;&gt;0,TEXT(Table1[[#This Row],[TGL. PENSIUN (jabatan)]],"yyyy"),"")</f>
        <v>2069</v>
      </c>
      <c r="Z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Row],[JABATAN]],tbl_refJabatan,8,FALSE),"yr","day")-CONVERT(DATEDIF(H582,tglAcuan,"y"),"yr","day"))),(NOW()+(CONVERT(VLOOKUP(Table1[[#This Row],[JABATAN]],tbl_refJabatan,8,FALSE),"yr","day")-CONVERT(DATEDIF(H582,NOW(),"y"),"yr","day")))),"Usia Salah"),"")</f>
        <v>55941.348911689813</v>
      </c>
      <c r="AA582" s="167" t="str">
        <f ca="1">IF(Table1[[#This Row],[TGL.PENSIUN (usia )]]&lt;&gt;0,TEXT(Table1[[#This Row],[TGL.PENSIUN (usia )]],"yyyy"),"")</f>
        <v>2053</v>
      </c>
      <c r="AB5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Row],[JABATAN]],tbl_refJabatan,9,FALSE),"yr","day")-CONVERT(DATEDIF(M582,tglAcuan,"y"),"yr","day"))),(NOW()+(CONVERT(VLOOKUP(Table1[[#This Row],[JABATAN]],tbl_refJabatan,9,FALSE),"yr","day")-CONVERT(DATEDIF(M582,NOW(),"y"),"yr","day")))),"tgl SK salah"),"")</f>
        <v>45349.098911689813</v>
      </c>
      <c r="AC582" s="167" t="str">
        <f ca="1">IF(Table1[[#This Row],[TGL. PENSIUN (jabatan )]]&lt;&gt;0,TEXT(Table1[[#This Row],[TGL. PENSIUN (jabatan )]],"yyyy"),"")</f>
        <v>2024</v>
      </c>
      <c r="AD5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3" spans="1:30" s="62" customFormat="1" ht="21.75" customHeight="1" x14ac:dyDescent="0.25">
      <c r="A583" s="43">
        <f t="shared" ref="A583:A646" si="22">ROW()-5</f>
        <v>578</v>
      </c>
      <c r="B583" s="44" t="s">
        <v>881</v>
      </c>
      <c r="C583" s="44" t="s">
        <v>1098</v>
      </c>
      <c r="D583" s="45" t="s">
        <v>39</v>
      </c>
      <c r="E583" s="59" t="s">
        <v>1099</v>
      </c>
      <c r="F583" s="43" t="s">
        <v>41</v>
      </c>
      <c r="G583" s="46" t="s">
        <v>42</v>
      </c>
      <c r="H583" s="94">
        <v>29745</v>
      </c>
      <c r="I583" s="45"/>
      <c r="J583" s="48"/>
      <c r="K583" s="63" t="s">
        <v>43</v>
      </c>
      <c r="L583" s="96" t="s">
        <v>1100</v>
      </c>
      <c r="M583" s="71" t="s">
        <v>396</v>
      </c>
      <c r="N583" s="52" t="str">
        <f t="shared" ca="1" si="21"/>
        <v>42 Tahun 8 Bulan 19 hari</v>
      </c>
      <c r="O5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Row],[JABATAN]],tbl_refJabatan,2,FALSE),"yr","day")-CONVERT(DATEDIF(H583,tglAcuan,"y"),"yr","day"))),(NOW()+(CONVERT(VLOOKUP(Table1[[#This Row],[JABATAN]],tbl_refJabatan,2,FALSE),"yr","day")-CONVERT(DATEDIF(H583,NOW(),"y"),"yr","day")))),"Usia Salah"),"")</f>
        <v>30008.598911689813</v>
      </c>
      <c r="Q583" s="167" t="str">
        <f ca="1">IF(Table1[[#This Row],[TGL. PENSIUN (usia)]]&lt;&gt;0,TEXT(Table1[[#This Row],[TGL. PENSIUN (usia)]],"yyyy"),"")</f>
        <v>1982</v>
      </c>
      <c r="R583" s="166">
        <f ca="1">IF(AND(Table1[[#This Row],[TGL. PENSIUN (usia)]]&lt;&gt;"",Table1[[#This Row],[TGL. PENSIUN (usia)]]&lt;&gt;"USIA SALAH"),IF(tglAcuan&lt;&gt;0,(INT(CONVERT(VLOOKUP(Table1[[#This Row],[JABATAN]],tbl_refJabatan,2,FALSE),"yr","day")-CONVERT(DATEDIF(H583,tglAcuan,"y"),"yr","day"))),(INT(CONVERT(VLOOKUP(Table1[[#This Row],[JABATAN]],tbl_refJabatan,2,FALSE),"yr","day")-CONVERT(DATEDIF(H583,NOW(),"y"),"yr","day")))),"")</f>
        <v>-15341</v>
      </c>
      <c r="S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Row],[JABATAN]],tbl_refJabatan,4,FALSE),"yr","day")-CONVERT(DATEDIF(H583,tglAcuan,"y"),"yr","day"))),(NOW()+(CONVERT(VLOOKUP(Table1[[#This Row],[JABATAN]],tbl_refJabatan,4,FALSE),"yr","day")-CONVERT(DATEDIF(H583,NOW(),"y"),"yr","day")))),"Usia Salah"),"")</f>
        <v>30008.598911689813</v>
      </c>
      <c r="T583" s="167" t="str">
        <f ca="1">IF(Table1[[#This Row],[TGL. PENSIUN ( usia )]]&lt;&gt;0,TEXT(Table1[[#This Row],[TGL. PENSIUN ( usia )]],"yyyy"),"")</f>
        <v>1982</v>
      </c>
      <c r="U583" s="166">
        <f ca="1">IF(AND(Table1[[#This Row],[TGL. PENSIUN (usia)]]&lt;&gt;"",Table1[[#This Row],[TGL. PENSIUN (usia)]]&lt;&gt;"USIA SALAH"),IF(tglAcuan&lt;&gt;0,(INT(CONVERT(VLOOKUP(Table1[[#This Row],[JABATAN]],tbl_refJabatan,4,FALSE),"yr","day")-CONVERT(DATEDIF(H583,tglAcuan,"y"),"yr","day"))),(INT(CONVERT(VLOOKUP(Table1[[#This Row],[JABATAN]],tbl_refJabatan,4,FALSE),"yr","day")-CONVERT(DATEDIF(H583,NOW(),"y"),"yr","day")))),"")</f>
        <v>-15341</v>
      </c>
      <c r="V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Row],[JABATAN]],tbl_refJabatan,6,FALSE),"yr","day")-CONVERT(DATEDIF(H583,tglAcuan,"y"),"yr","day"))),(NOW()+(CONVERT(VLOOKUP(Table1[[#This Row],[JABATAN]],tbl_refJabatan,6,FALSE),"yr","day")-CONVERT(DATEDIF(H583,NOW(),"y"),"yr","day")))),"Usia Salah"),"")</f>
        <v>30008.598911689813</v>
      </c>
      <c r="W583" s="167" t="str">
        <f ca="1">IF(Table1[[#This Row],[TGL.PENSIUN (usia)]]&lt;&gt;0,TEXT(Table1[[#This Row],[TGL.PENSIUN (usia)]],"yyyy"),"")</f>
        <v>1982</v>
      </c>
      <c r="X5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Row],[JABATAN]],tbl_refJabatan,7,FALSE),"yr","day")-CONVERT(DATEDIF(M583,tglAcuan,"y"),"yr","day"))),(NOW()+(CONVERT(VLOOKUP(Table1[[#This Row],[JABATAN]],tbl_refJabatan,7,FALSE),"yr","day")-CONVERT(DATEDIF(M583,NOW(),"y"),"yr","day")))),"tgl SK salah"),"")</f>
        <v>45349.098911689813</v>
      </c>
      <c r="Y583" s="167" t="str">
        <f ca="1">IF(Table1[[#This Row],[TGL. PENSIUN (jabatan)]]&lt;&gt;0,TEXT(Table1[[#This Row],[TGL. PENSIUN (jabatan)]],"yyyy"),"")</f>
        <v>2024</v>
      </c>
      <c r="Z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Row],[JABATAN]],tbl_refJabatan,8,FALSE),"yr","day")-CONVERT(DATEDIF(H583,tglAcuan,"y"),"yr","day"))),(NOW()+(CONVERT(VLOOKUP(Table1[[#This Row],[JABATAN]],tbl_refJabatan,8,FALSE),"yr","day")-CONVERT(DATEDIF(H583,NOW(),"y"),"yr","day")))),"Usia Salah"),"")</f>
        <v>30008.598911689813</v>
      </c>
      <c r="AA583" s="167" t="str">
        <f ca="1">IF(Table1[[#This Row],[TGL.PENSIUN (usia )]]&lt;&gt;0,TEXT(Table1[[#This Row],[TGL.PENSIUN (usia )]],"yyyy"),"")</f>
        <v>1982</v>
      </c>
      <c r="AB5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Row],[JABATAN]],tbl_refJabatan,9,FALSE),"yr","day")-CONVERT(DATEDIF(M583,tglAcuan,"y"),"yr","day"))),(NOW()+(CONVERT(VLOOKUP(Table1[[#This Row],[JABATAN]],tbl_refJabatan,9,FALSE),"yr","day")-CONVERT(DATEDIF(M583,NOW(),"y"),"yr","day")))),"tgl SK salah"),"")</f>
        <v>45349.098911689813</v>
      </c>
      <c r="AC583" s="167" t="str">
        <f ca="1">IF(Table1[[#This Row],[TGL. PENSIUN (jabatan )]]&lt;&gt;0,TEXT(Table1[[#This Row],[TGL. PENSIUN (jabatan )]],"yyyy"),"")</f>
        <v>2024</v>
      </c>
      <c r="AD5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4" spans="1:30" s="53" customFormat="1" ht="21.75" customHeight="1" x14ac:dyDescent="0.25">
      <c r="A584" s="43">
        <f t="shared" si="22"/>
        <v>579</v>
      </c>
      <c r="B584" s="44" t="s">
        <v>881</v>
      </c>
      <c r="C584" s="44" t="s">
        <v>1098</v>
      </c>
      <c r="D584" s="72" t="s">
        <v>45</v>
      </c>
      <c r="E584" s="59" t="s">
        <v>400</v>
      </c>
      <c r="F584" s="43" t="s">
        <v>41</v>
      </c>
      <c r="G584" s="46" t="s">
        <v>42</v>
      </c>
      <c r="H584" s="94">
        <v>28358</v>
      </c>
      <c r="I584" s="45"/>
      <c r="J584" s="48"/>
      <c r="K584" s="63" t="s">
        <v>43</v>
      </c>
      <c r="L584" s="90" t="s">
        <v>1101</v>
      </c>
      <c r="M584" s="94">
        <v>43462</v>
      </c>
      <c r="N584" s="52" t="str">
        <f t="shared" ca="1" si="21"/>
        <v>46 Tahun 6 Bulan 6 hari</v>
      </c>
      <c r="O5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Row],[JABATAN]],tbl_refJabatan,2,FALSE),"yr","day")-CONVERT(DATEDIF(H584,tglAcuan,"y"),"yr","day"))),(NOW()+(CONVERT(VLOOKUP(Table1[[#This Row],[JABATAN]],tbl_refJabatan,2,FALSE),"yr","day")-CONVERT(DATEDIF(H584,NOW(),"y"),"yr","day")))),"Usia Salah"),"")</f>
        <v>28547.598911689813</v>
      </c>
      <c r="Q584" s="167" t="str">
        <f ca="1">IF(Table1[[#This Row],[TGL. PENSIUN (usia)]]&lt;&gt;0,TEXT(Table1[[#This Row],[TGL. PENSIUN (usia)]],"yyyy"),"")</f>
        <v>1978</v>
      </c>
      <c r="R584" s="166">
        <f ca="1">IF(AND(Table1[[#This Row],[TGL. PENSIUN (usia)]]&lt;&gt;"",Table1[[#This Row],[TGL. PENSIUN (usia)]]&lt;&gt;"USIA SALAH"),IF(tglAcuan&lt;&gt;0,(INT(CONVERT(VLOOKUP(Table1[[#This Row],[JABATAN]],tbl_refJabatan,2,FALSE),"yr","day")-CONVERT(DATEDIF(H584,tglAcuan,"y"),"yr","day"))),(INT(CONVERT(VLOOKUP(Table1[[#This Row],[JABATAN]],tbl_refJabatan,2,FALSE),"yr","day")-CONVERT(DATEDIF(H584,NOW(),"y"),"yr","day")))),"")</f>
        <v>-16802</v>
      </c>
      <c r="S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Row],[JABATAN]],tbl_refJabatan,4,FALSE),"yr","day")-CONVERT(DATEDIF(H584,tglAcuan,"y"),"yr","day"))),(NOW()+(CONVERT(VLOOKUP(Table1[[#This Row],[JABATAN]],tbl_refJabatan,4,FALSE),"yr","day")-CONVERT(DATEDIF(H584,NOW(),"y"),"yr","day")))),"Usia Salah"),"")</f>
        <v>28547.598911689813</v>
      </c>
      <c r="T584" s="167" t="str">
        <f ca="1">IF(Table1[[#This Row],[TGL. PENSIUN ( usia )]]&lt;&gt;0,TEXT(Table1[[#This Row],[TGL. PENSIUN ( usia )]],"yyyy"),"")</f>
        <v>1978</v>
      </c>
      <c r="U584" s="166">
        <f ca="1">IF(AND(Table1[[#This Row],[TGL. PENSIUN (usia)]]&lt;&gt;"",Table1[[#This Row],[TGL. PENSIUN (usia)]]&lt;&gt;"USIA SALAH"),IF(tglAcuan&lt;&gt;0,(INT(CONVERT(VLOOKUP(Table1[[#This Row],[JABATAN]],tbl_refJabatan,4,FALSE),"yr","day")-CONVERT(DATEDIF(H584,tglAcuan,"y"),"yr","day"))),(INT(CONVERT(VLOOKUP(Table1[[#This Row],[JABATAN]],tbl_refJabatan,4,FALSE),"yr","day")-CONVERT(DATEDIF(H584,NOW(),"y"),"yr","day")))),"")</f>
        <v>-16802</v>
      </c>
      <c r="V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Row],[JABATAN]],tbl_refJabatan,6,FALSE),"yr","day")-CONVERT(DATEDIF(H584,tglAcuan,"y"),"yr","day"))),(NOW()+(CONVERT(VLOOKUP(Table1[[#This Row],[JABATAN]],tbl_refJabatan,6,FALSE),"yr","day")-CONVERT(DATEDIF(H584,NOW(),"y"),"yr","day")))),"Usia Salah"),"")</f>
        <v>28547.598911689813</v>
      </c>
      <c r="W584" s="167" t="str">
        <f ca="1">IF(Table1[[#This Row],[TGL.PENSIUN (usia)]]&lt;&gt;0,TEXT(Table1[[#This Row],[TGL.PENSIUN (usia)]],"yyyy"),"")</f>
        <v>1978</v>
      </c>
      <c r="X5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Row],[JABATAN]],tbl_refJabatan,7,FALSE),"yr","day")-CONVERT(DATEDIF(M584,tglAcuan,"y"),"yr","day"))),(NOW()+(CONVERT(VLOOKUP(Table1[[#This Row],[JABATAN]],tbl_refJabatan,7,FALSE),"yr","day")-CONVERT(DATEDIF(M584,NOW(),"y"),"yr","day")))),"tgl SK salah"),"")</f>
        <v>43522.848911689813</v>
      </c>
      <c r="Y584" s="167" t="str">
        <f ca="1">IF(Table1[[#This Row],[TGL. PENSIUN (jabatan)]]&lt;&gt;0,TEXT(Table1[[#This Row],[TGL. PENSIUN (jabatan)]],"yyyy"),"")</f>
        <v>2019</v>
      </c>
      <c r="Z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Row],[JABATAN]],tbl_refJabatan,8,FALSE),"yr","day")-CONVERT(DATEDIF(H584,tglAcuan,"y"),"yr","day"))),(NOW()+(CONVERT(VLOOKUP(Table1[[#This Row],[JABATAN]],tbl_refJabatan,8,FALSE),"yr","day")-CONVERT(DATEDIF(H584,NOW(),"y"),"yr","day")))),"Usia Salah"),"")</f>
        <v>28547.598911689813</v>
      </c>
      <c r="AA584" s="167" t="str">
        <f ca="1">IF(Table1[[#This Row],[TGL.PENSIUN (usia )]]&lt;&gt;0,TEXT(Table1[[#This Row],[TGL.PENSIUN (usia )]],"yyyy"),"")</f>
        <v>1978</v>
      </c>
      <c r="AB5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Row],[JABATAN]],tbl_refJabatan,9,FALSE),"yr","day")-CONVERT(DATEDIF(M584,tglAcuan,"y"),"yr","day"))),(NOW()+(CONVERT(VLOOKUP(Table1[[#This Row],[JABATAN]],tbl_refJabatan,9,FALSE),"yr","day")-CONVERT(DATEDIF(M584,NOW(),"y"),"yr","day")))),"tgl SK salah"),"")</f>
        <v>43522.848911689813</v>
      </c>
      <c r="AC584" s="167" t="str">
        <f ca="1">IF(Table1[[#This Row],[TGL. PENSIUN (jabatan )]]&lt;&gt;0,TEXT(Table1[[#This Row],[TGL. PENSIUN (jabatan )]],"yyyy"),"")</f>
        <v>2019</v>
      </c>
      <c r="AD5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85" spans="1:30" s="53" customFormat="1" ht="21.75" customHeight="1" x14ac:dyDescent="0.25">
      <c r="A585" s="43">
        <f t="shared" si="22"/>
        <v>580</v>
      </c>
      <c r="B585" s="44" t="s">
        <v>881</v>
      </c>
      <c r="C585" s="44" t="s">
        <v>1098</v>
      </c>
      <c r="D585" s="72" t="s">
        <v>48</v>
      </c>
      <c r="E585" s="72" t="s">
        <v>1102</v>
      </c>
      <c r="F585" s="43" t="s">
        <v>41</v>
      </c>
      <c r="G585" s="46" t="s">
        <v>42</v>
      </c>
      <c r="H585" s="94">
        <v>23419</v>
      </c>
      <c r="I585" s="45"/>
      <c r="J585" s="48"/>
      <c r="K585" s="63" t="s">
        <v>43</v>
      </c>
      <c r="L585" s="90" t="s">
        <v>1101</v>
      </c>
      <c r="M585" s="94">
        <v>43462</v>
      </c>
      <c r="N585" s="52" t="str">
        <f t="shared" ca="1" si="21"/>
        <v>60 Tahun 0 Bulan 15 hari</v>
      </c>
      <c r="O5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Row],[JABATAN]],tbl_refJabatan,2,FALSE),"yr","day")-CONVERT(DATEDIF(H585,tglAcuan,"y"),"yr","day"))),(NOW()+(CONVERT(VLOOKUP(Table1[[#This Row],[JABATAN]],tbl_refJabatan,2,FALSE),"yr","day")-CONVERT(DATEDIF(H585,NOW(),"y"),"yr","day")))),"Usia Salah"),"")</f>
        <v>45349.098911689813</v>
      </c>
      <c r="Q585" s="167" t="str">
        <f ca="1">IF(Table1[[#This Row],[TGL. PENSIUN (usia)]]&lt;&gt;0,TEXT(Table1[[#This Row],[TGL. PENSIUN (usia)]],"yyyy"),"")</f>
        <v>2024</v>
      </c>
      <c r="R585" s="166">
        <f ca="1">IF(AND(Table1[[#This Row],[TGL. PENSIUN (usia)]]&lt;&gt;"",Table1[[#This Row],[TGL. PENSIUN (usia)]]&lt;&gt;"USIA SALAH"),IF(tglAcuan&lt;&gt;0,(INT(CONVERT(VLOOKUP(Table1[[#This Row],[JABATAN]],tbl_refJabatan,2,FALSE),"yr","day")-CONVERT(DATEDIF(H585,tglAcuan,"y"),"yr","day"))),(INT(CONVERT(VLOOKUP(Table1[[#This Row],[JABATAN]],tbl_refJabatan,2,FALSE),"yr","day")-CONVERT(DATEDIF(H585,NOW(),"y"),"yr","day")))),"")</f>
        <v>0</v>
      </c>
      <c r="S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Row],[JABATAN]],tbl_refJabatan,4,FALSE),"yr","day")-CONVERT(DATEDIF(H585,tglAcuan,"y"),"yr","day"))),(NOW()+(CONVERT(VLOOKUP(Table1[[#This Row],[JABATAN]],tbl_refJabatan,4,FALSE),"yr","day")-CONVERT(DATEDIF(H585,NOW(),"y"),"yr","day")))),"Usia Salah"),"")</f>
        <v>45349.098911689813</v>
      </c>
      <c r="T585" s="167" t="str">
        <f ca="1">IF(Table1[[#This Row],[TGL. PENSIUN ( usia )]]&lt;&gt;0,TEXT(Table1[[#This Row],[TGL. PENSIUN ( usia )]],"yyyy"),"")</f>
        <v>2024</v>
      </c>
      <c r="U585" s="166">
        <f ca="1">IF(AND(Table1[[#This Row],[TGL. PENSIUN (usia)]]&lt;&gt;"",Table1[[#This Row],[TGL. PENSIUN (usia)]]&lt;&gt;"USIA SALAH"),IF(tglAcuan&lt;&gt;0,(INT(CONVERT(VLOOKUP(Table1[[#This Row],[JABATAN]],tbl_refJabatan,4,FALSE),"yr","day")-CONVERT(DATEDIF(H585,tglAcuan,"y"),"yr","day"))),(INT(CONVERT(VLOOKUP(Table1[[#This Row],[JABATAN]],tbl_refJabatan,4,FALSE),"yr","day")-CONVERT(DATEDIF(H585,NOW(),"y"),"yr","day")))),"")</f>
        <v>0</v>
      </c>
      <c r="V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Row],[JABATAN]],tbl_refJabatan,6,FALSE),"yr","day")-CONVERT(DATEDIF(H585,tglAcuan,"y"),"yr","day"))),(NOW()+(CONVERT(VLOOKUP(Table1[[#This Row],[JABATAN]],tbl_refJabatan,6,FALSE),"yr","day")-CONVERT(DATEDIF(H585,NOW(),"y"),"yr","day")))),"Usia Salah"),"")</f>
        <v>43888.098911689813</v>
      </c>
      <c r="W585" s="167" t="str">
        <f ca="1">IF(Table1[[#This Row],[TGL.PENSIUN (usia)]]&lt;&gt;0,TEXT(Table1[[#This Row],[TGL.PENSIUN (usia)]],"yyyy"),"")</f>
        <v>2020</v>
      </c>
      <c r="X5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Row],[JABATAN]],tbl_refJabatan,7,FALSE),"yr","day")-CONVERT(DATEDIF(M585,tglAcuan,"y"),"yr","day"))),(NOW()+(CONVERT(VLOOKUP(Table1[[#This Row],[JABATAN]],tbl_refJabatan,7,FALSE),"yr","day")-CONVERT(DATEDIF(M585,NOW(),"y"),"yr","day")))),"tgl SK salah"),"")</f>
        <v>50827.848911689813</v>
      </c>
      <c r="Y585" s="167" t="str">
        <f ca="1">IF(Table1[[#This Row],[TGL. PENSIUN (jabatan)]]&lt;&gt;0,TEXT(Table1[[#This Row],[TGL. PENSIUN (jabatan)]],"yyyy"),"")</f>
        <v>2039</v>
      </c>
      <c r="Z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Row],[JABATAN]],tbl_refJabatan,8,FALSE),"yr","day")-CONVERT(DATEDIF(H585,tglAcuan,"y"),"yr","day"))),(NOW()+(CONVERT(VLOOKUP(Table1[[#This Row],[JABATAN]],tbl_refJabatan,8,FALSE),"yr","day")-CONVERT(DATEDIF(H585,NOW(),"y"),"yr","day")))),"Usia Salah"),"")</f>
        <v>43888.098911689813</v>
      </c>
      <c r="AA585" s="167" t="str">
        <f ca="1">IF(Table1[[#This Row],[TGL.PENSIUN (usia )]]&lt;&gt;0,TEXT(Table1[[#This Row],[TGL.PENSIUN (usia )]],"yyyy"),"")</f>
        <v>2020</v>
      </c>
      <c r="AB5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Row],[JABATAN]],tbl_refJabatan,9,FALSE),"yr","day")-CONVERT(DATEDIF(M585,tglAcuan,"y"),"yr","day"))),(NOW()+(CONVERT(VLOOKUP(Table1[[#This Row],[JABATAN]],tbl_refJabatan,9,FALSE),"yr","day")-CONVERT(DATEDIF(M585,NOW(),"y"),"yr","day")))),"tgl SK salah"),"")</f>
        <v>50827.848911689813</v>
      </c>
      <c r="AC585" s="167" t="str">
        <f ca="1">IF(Table1[[#This Row],[TGL. PENSIUN (jabatan )]]&lt;&gt;0,TEXT(Table1[[#This Row],[TGL. PENSIUN (jabatan )]],"yyyy"),"")</f>
        <v>2039</v>
      </c>
      <c r="AD5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86" spans="1:30" s="53" customFormat="1" ht="21.75" customHeight="1" x14ac:dyDescent="0.25">
      <c r="A586" s="43">
        <f t="shared" si="22"/>
        <v>581</v>
      </c>
      <c r="B586" s="44" t="s">
        <v>881</v>
      </c>
      <c r="C586" s="44" t="s">
        <v>1098</v>
      </c>
      <c r="D586" s="72" t="s">
        <v>52</v>
      </c>
      <c r="E586" s="72" t="s">
        <v>1103</v>
      </c>
      <c r="F586" s="43" t="s">
        <v>41</v>
      </c>
      <c r="G586" s="46" t="s">
        <v>42</v>
      </c>
      <c r="H586" s="94">
        <v>27285</v>
      </c>
      <c r="I586" s="45"/>
      <c r="J586" s="48"/>
      <c r="K586" s="63" t="s">
        <v>43</v>
      </c>
      <c r="L586" s="90" t="s">
        <v>1101</v>
      </c>
      <c r="M586" s="94">
        <v>43462</v>
      </c>
      <c r="N586" s="52" t="str">
        <f t="shared" ca="1" si="21"/>
        <v>49 Tahun 5 Bulan 14 hari</v>
      </c>
      <c r="O5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Row],[JABATAN]],tbl_refJabatan,2,FALSE),"yr","day")-CONVERT(DATEDIF(H586,tglAcuan,"y"),"yr","day"))),(NOW()+(CONVERT(VLOOKUP(Table1[[#This Row],[JABATAN]],tbl_refJabatan,2,FALSE),"yr","day")-CONVERT(DATEDIF(H586,NOW(),"y"),"yr","day")))),"Usia Salah"),"")</f>
        <v>49366.848911689813</v>
      </c>
      <c r="Q586" s="167" t="str">
        <f ca="1">IF(Table1[[#This Row],[TGL. PENSIUN (usia)]]&lt;&gt;0,TEXT(Table1[[#This Row],[TGL. PENSIUN (usia)]],"yyyy"),"")</f>
        <v>2035</v>
      </c>
      <c r="R586" s="166">
        <f ca="1">IF(AND(Table1[[#This Row],[TGL. PENSIUN (usia)]]&lt;&gt;"",Table1[[#This Row],[TGL. PENSIUN (usia)]]&lt;&gt;"USIA SALAH"),IF(tglAcuan&lt;&gt;0,(INT(CONVERT(VLOOKUP(Table1[[#This Row],[JABATAN]],tbl_refJabatan,2,FALSE),"yr","day")-CONVERT(DATEDIF(H586,tglAcuan,"y"),"yr","day"))),(INT(CONVERT(VLOOKUP(Table1[[#This Row],[JABATAN]],tbl_refJabatan,2,FALSE),"yr","day")-CONVERT(DATEDIF(H586,NOW(),"y"),"yr","day")))),"")</f>
        <v>4017</v>
      </c>
      <c r="S5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Row],[JABATAN]],tbl_refJabatan,4,FALSE),"yr","day")-CONVERT(DATEDIF(H586,tglAcuan,"y"),"yr","day"))),(NOW()+(CONVERT(VLOOKUP(Table1[[#This Row],[JABATAN]],tbl_refJabatan,4,FALSE),"yr","day")-CONVERT(DATEDIF(H586,NOW(),"y"),"yr","day")))),"Usia Salah"),"")</f>
        <v>49366.848911689813</v>
      </c>
      <c r="T586" s="167" t="str">
        <f ca="1">IF(Table1[[#This Row],[TGL. PENSIUN ( usia )]]&lt;&gt;0,TEXT(Table1[[#This Row],[TGL. PENSIUN ( usia )]],"yyyy"),"")</f>
        <v>2035</v>
      </c>
      <c r="U586" s="166">
        <f ca="1">IF(AND(Table1[[#This Row],[TGL. PENSIUN (usia)]]&lt;&gt;"",Table1[[#This Row],[TGL. PENSIUN (usia)]]&lt;&gt;"USIA SALAH"),IF(tglAcuan&lt;&gt;0,(INT(CONVERT(VLOOKUP(Table1[[#This Row],[JABATAN]],tbl_refJabatan,4,FALSE),"yr","day")-CONVERT(DATEDIF(H586,tglAcuan,"y"),"yr","day"))),(INT(CONVERT(VLOOKUP(Table1[[#This Row],[JABATAN]],tbl_refJabatan,4,FALSE),"yr","day")-CONVERT(DATEDIF(H586,NOW(),"y"),"yr","day")))),"")</f>
        <v>4017</v>
      </c>
      <c r="V5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Row],[JABATAN]],tbl_refJabatan,6,FALSE),"yr","day")-CONVERT(DATEDIF(H586,tglAcuan,"y"),"yr","day"))),(NOW()+(CONVERT(VLOOKUP(Table1[[#This Row],[JABATAN]],tbl_refJabatan,6,FALSE),"yr","day")-CONVERT(DATEDIF(H586,NOW(),"y"),"yr","day")))),"Usia Salah"),"")</f>
        <v>47905.848911689813</v>
      </c>
      <c r="W586" s="167" t="str">
        <f ca="1">IF(Table1[[#This Row],[TGL.PENSIUN (usia)]]&lt;&gt;0,TEXT(Table1[[#This Row],[TGL.PENSIUN (usia)]],"yyyy"),"")</f>
        <v>2031</v>
      </c>
      <c r="X5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Row],[JABATAN]],tbl_refJabatan,7,FALSE),"yr","day")-CONVERT(DATEDIF(M586,tglAcuan,"y"),"yr","day"))),(NOW()+(CONVERT(VLOOKUP(Table1[[#This Row],[JABATAN]],tbl_refJabatan,7,FALSE),"yr","day")-CONVERT(DATEDIF(M586,NOW(),"y"),"yr","day")))),"tgl SK salah"),"")</f>
        <v>50827.848911689813</v>
      </c>
      <c r="Y586" s="167" t="str">
        <f ca="1">IF(Table1[[#This Row],[TGL. PENSIUN (jabatan)]]&lt;&gt;0,TEXT(Table1[[#This Row],[TGL. PENSIUN (jabatan)]],"yyyy"),"")</f>
        <v>2039</v>
      </c>
      <c r="Z5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Row],[JABATAN]],tbl_refJabatan,8,FALSE),"yr","day")-CONVERT(DATEDIF(H586,tglAcuan,"y"),"yr","day"))),(NOW()+(CONVERT(VLOOKUP(Table1[[#This Row],[JABATAN]],tbl_refJabatan,8,FALSE),"yr","day")-CONVERT(DATEDIF(H586,NOW(),"y"),"yr","day")))),"Usia Salah"),"")</f>
        <v>47905.848911689813</v>
      </c>
      <c r="AA586" s="167" t="str">
        <f ca="1">IF(Table1[[#This Row],[TGL.PENSIUN (usia )]]&lt;&gt;0,TEXT(Table1[[#This Row],[TGL.PENSIUN (usia )]],"yyyy"),"")</f>
        <v>2031</v>
      </c>
      <c r="AB5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Row],[JABATAN]],tbl_refJabatan,9,FALSE),"yr","day")-CONVERT(DATEDIF(M586,tglAcuan,"y"),"yr","day"))),(NOW()+(CONVERT(VLOOKUP(Table1[[#This Row],[JABATAN]],tbl_refJabatan,9,FALSE),"yr","day")-CONVERT(DATEDIF(M586,NOW(),"y"),"yr","day")))),"tgl SK salah"),"")</f>
        <v>50827.848911689813</v>
      </c>
      <c r="AC586" s="167" t="str">
        <f ca="1">IF(Table1[[#This Row],[TGL. PENSIUN (jabatan )]]&lt;&gt;0,TEXT(Table1[[#This Row],[TGL. PENSIUN (jabatan )]],"yyyy"),"")</f>
        <v>2039</v>
      </c>
      <c r="AD5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87" spans="1:30" s="53" customFormat="1" ht="21.75" customHeight="1" x14ac:dyDescent="0.25">
      <c r="A587" s="43">
        <f t="shared" si="22"/>
        <v>582</v>
      </c>
      <c r="B587" s="44" t="s">
        <v>881</v>
      </c>
      <c r="C587" s="44" t="s">
        <v>1098</v>
      </c>
      <c r="D587" s="72" t="s">
        <v>54</v>
      </c>
      <c r="E587" s="72" t="s">
        <v>1104</v>
      </c>
      <c r="F587" s="43" t="s">
        <v>41</v>
      </c>
      <c r="G587" s="46" t="s">
        <v>42</v>
      </c>
      <c r="H587" s="94">
        <v>25197</v>
      </c>
      <c r="I587" s="45"/>
      <c r="J587" s="48"/>
      <c r="K587" s="63" t="s">
        <v>43</v>
      </c>
      <c r="L587" s="90" t="s">
        <v>1101</v>
      </c>
      <c r="M587" s="94">
        <v>43462</v>
      </c>
      <c r="N587" s="52" t="str">
        <f t="shared" ca="1" si="21"/>
        <v>55 Tahun 2 Bulan 2 hari</v>
      </c>
      <c r="O5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Row],[JABATAN]],tbl_refJabatan,2,FALSE),"yr","day")-CONVERT(DATEDIF(H587,tglAcuan,"y"),"yr","day"))),(NOW()+(CONVERT(VLOOKUP(Table1[[#This Row],[JABATAN]],tbl_refJabatan,2,FALSE),"yr","day")-CONVERT(DATEDIF(H587,NOW(),"y"),"yr","day")))),"Usia Salah"),"")</f>
        <v>47175.348911689813</v>
      </c>
      <c r="Q587" s="167" t="str">
        <f ca="1">IF(Table1[[#This Row],[TGL. PENSIUN (usia)]]&lt;&gt;0,TEXT(Table1[[#This Row],[TGL. PENSIUN (usia)]],"yyyy"),"")</f>
        <v>2029</v>
      </c>
      <c r="R587" s="166">
        <f ca="1">IF(AND(Table1[[#This Row],[TGL. PENSIUN (usia)]]&lt;&gt;"",Table1[[#This Row],[TGL. PENSIUN (usia)]]&lt;&gt;"USIA SALAH"),IF(tglAcuan&lt;&gt;0,(INT(CONVERT(VLOOKUP(Table1[[#This Row],[JABATAN]],tbl_refJabatan,2,FALSE),"yr","day")-CONVERT(DATEDIF(H587,tglAcuan,"y"),"yr","day"))),(INT(CONVERT(VLOOKUP(Table1[[#This Row],[JABATAN]],tbl_refJabatan,2,FALSE),"yr","day")-CONVERT(DATEDIF(H587,NOW(),"y"),"yr","day")))),"")</f>
        <v>1826</v>
      </c>
      <c r="S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Row],[JABATAN]],tbl_refJabatan,4,FALSE),"yr","day")-CONVERT(DATEDIF(H587,tglAcuan,"y"),"yr","day"))),(NOW()+(CONVERT(VLOOKUP(Table1[[#This Row],[JABATAN]],tbl_refJabatan,4,FALSE),"yr","day")-CONVERT(DATEDIF(H587,NOW(),"y"),"yr","day")))),"Usia Salah"),"")</f>
        <v>47175.348911689813</v>
      </c>
      <c r="T587" s="167" t="str">
        <f ca="1">IF(Table1[[#This Row],[TGL. PENSIUN ( usia )]]&lt;&gt;0,TEXT(Table1[[#This Row],[TGL. PENSIUN ( usia )]],"yyyy"),"")</f>
        <v>2029</v>
      </c>
      <c r="U587" s="166">
        <f ca="1">IF(AND(Table1[[#This Row],[TGL. PENSIUN (usia)]]&lt;&gt;"",Table1[[#This Row],[TGL. PENSIUN (usia)]]&lt;&gt;"USIA SALAH"),IF(tglAcuan&lt;&gt;0,(INT(CONVERT(VLOOKUP(Table1[[#This Row],[JABATAN]],tbl_refJabatan,4,FALSE),"yr","day")-CONVERT(DATEDIF(H587,tglAcuan,"y"),"yr","day"))),(INT(CONVERT(VLOOKUP(Table1[[#This Row],[JABATAN]],tbl_refJabatan,4,FALSE),"yr","day")-CONVERT(DATEDIF(H587,NOW(),"y"),"yr","day")))),"")</f>
        <v>1826</v>
      </c>
      <c r="V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Row],[JABATAN]],tbl_refJabatan,6,FALSE),"yr","day")-CONVERT(DATEDIF(H587,tglAcuan,"y"),"yr","day"))),(NOW()+(CONVERT(VLOOKUP(Table1[[#This Row],[JABATAN]],tbl_refJabatan,6,FALSE),"yr","day")-CONVERT(DATEDIF(H587,NOW(),"y"),"yr","day")))),"Usia Salah"),"")</f>
        <v>45714.348911689813</v>
      </c>
      <c r="W587" s="167" t="str">
        <f ca="1">IF(Table1[[#This Row],[TGL.PENSIUN (usia)]]&lt;&gt;0,TEXT(Table1[[#This Row],[TGL.PENSIUN (usia)]],"yyyy"),"")</f>
        <v>2025</v>
      </c>
      <c r="X5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Row],[JABATAN]],tbl_refJabatan,7,FALSE),"yr","day")-CONVERT(DATEDIF(M587,tglAcuan,"y"),"yr","day"))),(NOW()+(CONVERT(VLOOKUP(Table1[[#This Row],[JABATAN]],tbl_refJabatan,7,FALSE),"yr","day")-CONVERT(DATEDIF(M587,NOW(),"y"),"yr","day")))),"tgl SK salah"),"")</f>
        <v>50827.848911689813</v>
      </c>
      <c r="Y587" s="167" t="str">
        <f ca="1">IF(Table1[[#This Row],[TGL. PENSIUN (jabatan)]]&lt;&gt;0,TEXT(Table1[[#This Row],[TGL. PENSIUN (jabatan)]],"yyyy"),"")</f>
        <v>2039</v>
      </c>
      <c r="Z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Row],[JABATAN]],tbl_refJabatan,8,FALSE),"yr","day")-CONVERT(DATEDIF(H587,tglAcuan,"y"),"yr","day"))),(NOW()+(CONVERT(VLOOKUP(Table1[[#This Row],[JABATAN]],tbl_refJabatan,8,FALSE),"yr","day")-CONVERT(DATEDIF(H587,NOW(),"y"),"yr","day")))),"Usia Salah"),"")</f>
        <v>45714.348911689813</v>
      </c>
      <c r="AA587" s="167" t="str">
        <f ca="1">IF(Table1[[#This Row],[TGL.PENSIUN (usia )]]&lt;&gt;0,TEXT(Table1[[#This Row],[TGL.PENSIUN (usia )]],"yyyy"),"")</f>
        <v>2025</v>
      </c>
      <c r="AB5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Row],[JABATAN]],tbl_refJabatan,9,FALSE),"yr","day")-CONVERT(DATEDIF(M587,tglAcuan,"y"),"yr","day"))),(NOW()+(CONVERT(VLOOKUP(Table1[[#This Row],[JABATAN]],tbl_refJabatan,9,FALSE),"yr","day")-CONVERT(DATEDIF(M587,NOW(),"y"),"yr","day")))),"tgl SK salah"),"")</f>
        <v>50827.848911689813</v>
      </c>
      <c r="AC587" s="167" t="str">
        <f ca="1">IF(Table1[[#This Row],[TGL. PENSIUN (jabatan )]]&lt;&gt;0,TEXT(Table1[[#This Row],[TGL. PENSIUN (jabatan )]],"yyyy"),"")</f>
        <v>2039</v>
      </c>
      <c r="AD5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88" spans="1:30" s="53" customFormat="1" ht="21.75" customHeight="1" x14ac:dyDescent="0.25">
      <c r="A588" s="43">
        <f t="shared" si="22"/>
        <v>583</v>
      </c>
      <c r="B588" s="44" t="s">
        <v>881</v>
      </c>
      <c r="C588" s="44" t="s">
        <v>1098</v>
      </c>
      <c r="D588" s="45" t="s">
        <v>57</v>
      </c>
      <c r="E588" s="72" t="s">
        <v>1105</v>
      </c>
      <c r="F588" s="43" t="s">
        <v>41</v>
      </c>
      <c r="G588" s="46" t="s">
        <v>42</v>
      </c>
      <c r="H588" s="94">
        <v>26783</v>
      </c>
      <c r="I588" s="45"/>
      <c r="J588" s="48"/>
      <c r="K588" s="63" t="s">
        <v>43</v>
      </c>
      <c r="L588" s="90" t="s">
        <v>1101</v>
      </c>
      <c r="M588" s="94">
        <v>43462</v>
      </c>
      <c r="N588" s="52" t="str">
        <f t="shared" ca="1" si="21"/>
        <v>50 Tahun 9 Bulan 29 hari</v>
      </c>
      <c r="O5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Row],[JABATAN]],tbl_refJabatan,2,FALSE),"yr","day")-CONVERT(DATEDIF(H588,tglAcuan,"y"),"yr","day"))),(NOW()+(CONVERT(VLOOKUP(Table1[[#This Row],[JABATAN]],tbl_refJabatan,2,FALSE),"yr","day")-CONVERT(DATEDIF(H588,NOW(),"y"),"yr","day")))),"Usia Salah"),"")</f>
        <v>49001.598911689813</v>
      </c>
      <c r="Q588" s="167" t="str">
        <f ca="1">IF(Table1[[#This Row],[TGL. PENSIUN (usia)]]&lt;&gt;0,TEXT(Table1[[#This Row],[TGL. PENSIUN (usia)]],"yyyy"),"")</f>
        <v>2034</v>
      </c>
      <c r="R588" s="166">
        <f ca="1">IF(AND(Table1[[#This Row],[TGL. PENSIUN (usia)]]&lt;&gt;"",Table1[[#This Row],[TGL. PENSIUN (usia)]]&lt;&gt;"USIA SALAH"),IF(tglAcuan&lt;&gt;0,(INT(CONVERT(VLOOKUP(Table1[[#This Row],[JABATAN]],tbl_refJabatan,2,FALSE),"yr","day")-CONVERT(DATEDIF(H588,tglAcuan,"y"),"yr","day"))),(INT(CONVERT(VLOOKUP(Table1[[#This Row],[JABATAN]],tbl_refJabatan,2,FALSE),"yr","day")-CONVERT(DATEDIF(H588,NOW(),"y"),"yr","day")))),"")</f>
        <v>3652</v>
      </c>
      <c r="S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Row],[JABATAN]],tbl_refJabatan,4,FALSE),"yr","day")-CONVERT(DATEDIF(H588,tglAcuan,"y"),"yr","day"))),(NOW()+(CONVERT(VLOOKUP(Table1[[#This Row],[JABATAN]],tbl_refJabatan,4,FALSE),"yr","day")-CONVERT(DATEDIF(H588,NOW(),"y"),"yr","day")))),"Usia Salah"),"")</f>
        <v>49001.598911689813</v>
      </c>
      <c r="T588" s="167" t="str">
        <f ca="1">IF(Table1[[#This Row],[TGL. PENSIUN ( usia )]]&lt;&gt;0,TEXT(Table1[[#This Row],[TGL. PENSIUN ( usia )]],"yyyy"),"")</f>
        <v>2034</v>
      </c>
      <c r="U588" s="166">
        <f ca="1">IF(AND(Table1[[#This Row],[TGL. PENSIUN (usia)]]&lt;&gt;"",Table1[[#This Row],[TGL. PENSIUN (usia)]]&lt;&gt;"USIA SALAH"),IF(tglAcuan&lt;&gt;0,(INT(CONVERT(VLOOKUP(Table1[[#This Row],[JABATAN]],tbl_refJabatan,4,FALSE),"yr","day")-CONVERT(DATEDIF(H588,tglAcuan,"y"),"yr","day"))),(INT(CONVERT(VLOOKUP(Table1[[#This Row],[JABATAN]],tbl_refJabatan,4,FALSE),"yr","day")-CONVERT(DATEDIF(H588,NOW(),"y"),"yr","day")))),"")</f>
        <v>3652</v>
      </c>
      <c r="V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Row],[JABATAN]],tbl_refJabatan,6,FALSE),"yr","day")-CONVERT(DATEDIF(H588,tglAcuan,"y"),"yr","day"))),(NOW()+(CONVERT(VLOOKUP(Table1[[#This Row],[JABATAN]],tbl_refJabatan,6,FALSE),"yr","day")-CONVERT(DATEDIF(H588,NOW(),"y"),"yr","day")))),"Usia Salah"),"")</f>
        <v>47540.598911689813</v>
      </c>
      <c r="W588" s="167" t="str">
        <f ca="1">IF(Table1[[#This Row],[TGL.PENSIUN (usia)]]&lt;&gt;0,TEXT(Table1[[#This Row],[TGL.PENSIUN (usia)]],"yyyy"),"")</f>
        <v>2030</v>
      </c>
      <c r="X5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Row],[JABATAN]],tbl_refJabatan,7,FALSE),"yr","day")-CONVERT(DATEDIF(M588,tglAcuan,"y"),"yr","day"))),(NOW()+(CONVERT(VLOOKUP(Table1[[#This Row],[JABATAN]],tbl_refJabatan,7,FALSE),"yr","day")-CONVERT(DATEDIF(M588,NOW(),"y"),"yr","day")))),"tgl SK salah"),"")</f>
        <v>50827.848911689813</v>
      </c>
      <c r="Y588" s="167" t="str">
        <f ca="1">IF(Table1[[#This Row],[TGL. PENSIUN (jabatan)]]&lt;&gt;0,TEXT(Table1[[#This Row],[TGL. PENSIUN (jabatan)]],"yyyy"),"")</f>
        <v>2039</v>
      </c>
      <c r="Z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Row],[JABATAN]],tbl_refJabatan,8,FALSE),"yr","day")-CONVERT(DATEDIF(H588,tglAcuan,"y"),"yr","day"))),(NOW()+(CONVERT(VLOOKUP(Table1[[#This Row],[JABATAN]],tbl_refJabatan,8,FALSE),"yr","day")-CONVERT(DATEDIF(H588,NOW(),"y"),"yr","day")))),"Usia Salah"),"")</f>
        <v>47540.598911689813</v>
      </c>
      <c r="AA588" s="167" t="str">
        <f ca="1">IF(Table1[[#This Row],[TGL.PENSIUN (usia )]]&lt;&gt;0,TEXT(Table1[[#This Row],[TGL.PENSIUN (usia )]],"yyyy"),"")</f>
        <v>2030</v>
      </c>
      <c r="AB5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Row],[JABATAN]],tbl_refJabatan,9,FALSE),"yr","day")-CONVERT(DATEDIF(M588,tglAcuan,"y"),"yr","day"))),(NOW()+(CONVERT(VLOOKUP(Table1[[#This Row],[JABATAN]],tbl_refJabatan,9,FALSE),"yr","day")-CONVERT(DATEDIF(M588,NOW(),"y"),"yr","day")))),"tgl SK salah"),"")</f>
        <v>50827.848911689813</v>
      </c>
      <c r="AC588" s="167" t="str">
        <f ca="1">IF(Table1[[#This Row],[TGL. PENSIUN (jabatan )]]&lt;&gt;0,TEXT(Table1[[#This Row],[TGL. PENSIUN (jabatan )]],"yyyy"),"")</f>
        <v>2039</v>
      </c>
      <c r="AD5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89" spans="1:30" s="53" customFormat="1" ht="21.75" customHeight="1" x14ac:dyDescent="0.25">
      <c r="A589" s="43">
        <f t="shared" si="22"/>
        <v>584</v>
      </c>
      <c r="B589" s="44" t="s">
        <v>881</v>
      </c>
      <c r="C589" s="44" t="s">
        <v>1098</v>
      </c>
      <c r="D589" s="72" t="s">
        <v>59</v>
      </c>
      <c r="E589" s="72" t="s">
        <v>1106</v>
      </c>
      <c r="F589" s="43" t="s">
        <v>41</v>
      </c>
      <c r="G589" s="46" t="s">
        <v>42</v>
      </c>
      <c r="H589" s="94">
        <v>30930</v>
      </c>
      <c r="I589" s="45"/>
      <c r="J589" s="48"/>
      <c r="K589" s="63" t="s">
        <v>43</v>
      </c>
      <c r="L589" s="90" t="s">
        <v>1101</v>
      </c>
      <c r="M589" s="94">
        <v>43462</v>
      </c>
      <c r="N589" s="52" t="str">
        <f t="shared" ca="1" si="21"/>
        <v>39 Tahun 5 Bulan 22 hari</v>
      </c>
      <c r="O5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Row],[JABATAN]],tbl_refJabatan,2,FALSE),"yr","day")-CONVERT(DATEDIF(H589,tglAcuan,"y"),"yr","day"))),(NOW()+(CONVERT(VLOOKUP(Table1[[#This Row],[JABATAN]],tbl_refJabatan,2,FALSE),"yr","day")-CONVERT(DATEDIF(H589,NOW(),"y"),"yr","day")))),"Usia Salah"),"")</f>
        <v>53019.348911689813</v>
      </c>
      <c r="Q589" s="167" t="str">
        <f ca="1">IF(Table1[[#This Row],[TGL. PENSIUN (usia)]]&lt;&gt;0,TEXT(Table1[[#This Row],[TGL. PENSIUN (usia)]],"yyyy"),"")</f>
        <v>2045</v>
      </c>
      <c r="R589" s="166">
        <f ca="1">IF(AND(Table1[[#This Row],[TGL. PENSIUN (usia)]]&lt;&gt;"",Table1[[#This Row],[TGL. PENSIUN (usia)]]&lt;&gt;"USIA SALAH"),IF(tglAcuan&lt;&gt;0,(INT(CONVERT(VLOOKUP(Table1[[#This Row],[JABATAN]],tbl_refJabatan,2,FALSE),"yr","day")-CONVERT(DATEDIF(H589,tglAcuan,"y"),"yr","day"))),(INT(CONVERT(VLOOKUP(Table1[[#This Row],[JABATAN]],tbl_refJabatan,2,FALSE),"yr","day")-CONVERT(DATEDIF(H589,NOW(),"y"),"yr","day")))),"")</f>
        <v>7670</v>
      </c>
      <c r="S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Row],[JABATAN]],tbl_refJabatan,4,FALSE),"yr","day")-CONVERT(DATEDIF(H589,tglAcuan,"y"),"yr","day"))),(NOW()+(CONVERT(VLOOKUP(Table1[[#This Row],[JABATAN]],tbl_refJabatan,4,FALSE),"yr","day")-CONVERT(DATEDIF(H589,NOW(),"y"),"yr","day")))),"Usia Salah"),"")</f>
        <v>53019.348911689813</v>
      </c>
      <c r="T589" s="167" t="str">
        <f ca="1">IF(Table1[[#This Row],[TGL. PENSIUN ( usia )]]&lt;&gt;0,TEXT(Table1[[#This Row],[TGL. PENSIUN ( usia )]],"yyyy"),"")</f>
        <v>2045</v>
      </c>
      <c r="U589" s="166">
        <f ca="1">IF(AND(Table1[[#This Row],[TGL. PENSIUN (usia)]]&lt;&gt;"",Table1[[#This Row],[TGL. PENSIUN (usia)]]&lt;&gt;"USIA SALAH"),IF(tglAcuan&lt;&gt;0,(INT(CONVERT(VLOOKUP(Table1[[#This Row],[JABATAN]],tbl_refJabatan,4,FALSE),"yr","day")-CONVERT(DATEDIF(H589,tglAcuan,"y"),"yr","day"))),(INT(CONVERT(VLOOKUP(Table1[[#This Row],[JABATAN]],tbl_refJabatan,4,FALSE),"yr","day")-CONVERT(DATEDIF(H589,NOW(),"y"),"yr","day")))),"")</f>
        <v>7670</v>
      </c>
      <c r="V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Row],[JABATAN]],tbl_refJabatan,6,FALSE),"yr","day")-CONVERT(DATEDIF(H589,tglAcuan,"y"),"yr","day"))),(NOW()+(CONVERT(VLOOKUP(Table1[[#This Row],[JABATAN]],tbl_refJabatan,6,FALSE),"yr","day")-CONVERT(DATEDIF(H589,NOW(),"y"),"yr","day")))),"Usia Salah"),"")</f>
        <v>51558.348911689813</v>
      </c>
      <c r="W589" s="167" t="str">
        <f ca="1">IF(Table1[[#This Row],[TGL.PENSIUN (usia)]]&lt;&gt;0,TEXT(Table1[[#This Row],[TGL.PENSIUN (usia)]],"yyyy"),"")</f>
        <v>2041</v>
      </c>
      <c r="X5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Row],[JABATAN]],tbl_refJabatan,7,FALSE),"yr","day")-CONVERT(DATEDIF(M589,tglAcuan,"y"),"yr","day"))),(NOW()+(CONVERT(VLOOKUP(Table1[[#This Row],[JABATAN]],tbl_refJabatan,7,FALSE),"yr","day")-CONVERT(DATEDIF(M589,NOW(),"y"),"yr","day")))),"tgl SK salah"),"")</f>
        <v>50827.848911689813</v>
      </c>
      <c r="Y589" s="167" t="str">
        <f ca="1">IF(Table1[[#This Row],[TGL. PENSIUN (jabatan)]]&lt;&gt;0,TEXT(Table1[[#This Row],[TGL. PENSIUN (jabatan)]],"yyyy"),"")</f>
        <v>2039</v>
      </c>
      <c r="Z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Row],[JABATAN]],tbl_refJabatan,8,FALSE),"yr","day")-CONVERT(DATEDIF(H589,tglAcuan,"y"),"yr","day"))),(NOW()+(CONVERT(VLOOKUP(Table1[[#This Row],[JABATAN]],tbl_refJabatan,8,FALSE),"yr","day")-CONVERT(DATEDIF(H589,NOW(),"y"),"yr","day")))),"Usia Salah"),"")</f>
        <v>51558.348911689813</v>
      </c>
      <c r="AA589" s="167" t="str">
        <f ca="1">IF(Table1[[#This Row],[TGL.PENSIUN (usia )]]&lt;&gt;0,TEXT(Table1[[#This Row],[TGL.PENSIUN (usia )]],"yyyy"),"")</f>
        <v>2041</v>
      </c>
      <c r="AB5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Row],[JABATAN]],tbl_refJabatan,9,FALSE),"yr","day")-CONVERT(DATEDIF(M589,tglAcuan,"y"),"yr","day"))),(NOW()+(CONVERT(VLOOKUP(Table1[[#This Row],[JABATAN]],tbl_refJabatan,9,FALSE),"yr","day")-CONVERT(DATEDIF(M589,NOW(),"y"),"yr","day")))),"tgl SK salah"),"")</f>
        <v>50827.848911689813</v>
      </c>
      <c r="AC589" s="167" t="str">
        <f ca="1">IF(Table1[[#This Row],[TGL. PENSIUN (jabatan )]]&lt;&gt;0,TEXT(Table1[[#This Row],[TGL. PENSIUN (jabatan )]],"yyyy"),"")</f>
        <v>2039</v>
      </c>
      <c r="AD5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0" spans="1:30" s="53" customFormat="1" ht="21.75" customHeight="1" x14ac:dyDescent="0.25">
      <c r="A590" s="43">
        <f t="shared" si="22"/>
        <v>585</v>
      </c>
      <c r="B590" s="44" t="s">
        <v>881</v>
      </c>
      <c r="C590" s="44" t="s">
        <v>1098</v>
      </c>
      <c r="D590" s="72" t="s">
        <v>61</v>
      </c>
      <c r="E590" s="72" t="s">
        <v>1107</v>
      </c>
      <c r="F590" s="43" t="s">
        <v>41</v>
      </c>
      <c r="G590" s="46" t="s">
        <v>42</v>
      </c>
      <c r="H590" s="94">
        <v>27093</v>
      </c>
      <c r="I590" s="45"/>
      <c r="J590" s="48"/>
      <c r="K590" s="63" t="s">
        <v>43</v>
      </c>
      <c r="L590" s="90" t="s">
        <v>1101</v>
      </c>
      <c r="M590" s="94">
        <v>43462</v>
      </c>
      <c r="N590" s="52" t="str">
        <f t="shared" ca="1" si="21"/>
        <v>49 Tahun 11 Bulan 22 hari</v>
      </c>
      <c r="O5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Row],[JABATAN]],tbl_refJabatan,2,FALSE),"yr","day")-CONVERT(DATEDIF(H590,tglAcuan,"y"),"yr","day"))),(NOW()+(CONVERT(VLOOKUP(Table1[[#This Row],[JABATAN]],tbl_refJabatan,2,FALSE),"yr","day")-CONVERT(DATEDIF(H590,NOW(),"y"),"yr","day")))),"Usia Salah"),"")</f>
        <v>49366.848911689813</v>
      </c>
      <c r="Q590" s="167" t="str">
        <f ca="1">IF(Table1[[#This Row],[TGL. PENSIUN (usia)]]&lt;&gt;0,TEXT(Table1[[#This Row],[TGL. PENSIUN (usia)]],"yyyy"),"")</f>
        <v>2035</v>
      </c>
      <c r="R590" s="166">
        <f ca="1">IF(AND(Table1[[#This Row],[TGL. PENSIUN (usia)]]&lt;&gt;"",Table1[[#This Row],[TGL. PENSIUN (usia)]]&lt;&gt;"USIA SALAH"),IF(tglAcuan&lt;&gt;0,(INT(CONVERT(VLOOKUP(Table1[[#This Row],[JABATAN]],tbl_refJabatan,2,FALSE),"yr","day")-CONVERT(DATEDIF(H590,tglAcuan,"y"),"yr","day"))),(INT(CONVERT(VLOOKUP(Table1[[#This Row],[JABATAN]],tbl_refJabatan,2,FALSE),"yr","day")-CONVERT(DATEDIF(H590,NOW(),"y"),"yr","day")))),"")</f>
        <v>4017</v>
      </c>
      <c r="S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Row],[JABATAN]],tbl_refJabatan,4,FALSE),"yr","day")-CONVERT(DATEDIF(H590,tglAcuan,"y"),"yr","day"))),(NOW()+(CONVERT(VLOOKUP(Table1[[#This Row],[JABATAN]],tbl_refJabatan,4,FALSE),"yr","day")-CONVERT(DATEDIF(H590,NOW(),"y"),"yr","day")))),"Usia Salah"),"")</f>
        <v>49366.848911689813</v>
      </c>
      <c r="T590" s="167" t="str">
        <f ca="1">IF(Table1[[#This Row],[TGL. PENSIUN ( usia )]]&lt;&gt;0,TEXT(Table1[[#This Row],[TGL. PENSIUN ( usia )]],"yyyy"),"")</f>
        <v>2035</v>
      </c>
      <c r="U590" s="166">
        <f ca="1">IF(AND(Table1[[#This Row],[TGL. PENSIUN (usia)]]&lt;&gt;"",Table1[[#This Row],[TGL. PENSIUN (usia)]]&lt;&gt;"USIA SALAH"),IF(tglAcuan&lt;&gt;0,(INT(CONVERT(VLOOKUP(Table1[[#This Row],[JABATAN]],tbl_refJabatan,4,FALSE),"yr","day")-CONVERT(DATEDIF(H590,tglAcuan,"y"),"yr","day"))),(INT(CONVERT(VLOOKUP(Table1[[#This Row],[JABATAN]],tbl_refJabatan,4,FALSE),"yr","day")-CONVERT(DATEDIF(H590,NOW(),"y"),"yr","day")))),"")</f>
        <v>4017</v>
      </c>
      <c r="V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Row],[JABATAN]],tbl_refJabatan,6,FALSE),"yr","day")-CONVERT(DATEDIF(H590,tglAcuan,"y"),"yr","day"))),(NOW()+(CONVERT(VLOOKUP(Table1[[#This Row],[JABATAN]],tbl_refJabatan,6,FALSE),"yr","day")-CONVERT(DATEDIF(H590,NOW(),"y"),"yr","day")))),"Usia Salah"),"")</f>
        <v>47905.848911689813</v>
      </c>
      <c r="W590" s="167" t="str">
        <f ca="1">IF(Table1[[#This Row],[TGL.PENSIUN (usia)]]&lt;&gt;0,TEXT(Table1[[#This Row],[TGL.PENSIUN (usia)]],"yyyy"),"")</f>
        <v>2031</v>
      </c>
      <c r="X5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Row],[JABATAN]],tbl_refJabatan,7,FALSE),"yr","day")-CONVERT(DATEDIF(M590,tglAcuan,"y"),"yr","day"))),(NOW()+(CONVERT(VLOOKUP(Table1[[#This Row],[JABATAN]],tbl_refJabatan,7,FALSE),"yr","day")-CONVERT(DATEDIF(M590,NOW(),"y"),"yr","day")))),"tgl SK salah"),"")</f>
        <v>50827.848911689813</v>
      </c>
      <c r="Y590" s="167" t="str">
        <f ca="1">IF(Table1[[#This Row],[TGL. PENSIUN (jabatan)]]&lt;&gt;0,TEXT(Table1[[#This Row],[TGL. PENSIUN (jabatan)]],"yyyy"),"")</f>
        <v>2039</v>
      </c>
      <c r="Z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Row],[JABATAN]],tbl_refJabatan,8,FALSE),"yr","day")-CONVERT(DATEDIF(H590,tglAcuan,"y"),"yr","day"))),(NOW()+(CONVERT(VLOOKUP(Table1[[#This Row],[JABATAN]],tbl_refJabatan,8,FALSE),"yr","day")-CONVERT(DATEDIF(H590,NOW(),"y"),"yr","day")))),"Usia Salah"),"")</f>
        <v>47905.848911689813</v>
      </c>
      <c r="AA590" s="167" t="str">
        <f ca="1">IF(Table1[[#This Row],[TGL.PENSIUN (usia )]]&lt;&gt;0,TEXT(Table1[[#This Row],[TGL.PENSIUN (usia )]],"yyyy"),"")</f>
        <v>2031</v>
      </c>
      <c r="AB5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Row],[JABATAN]],tbl_refJabatan,9,FALSE),"yr","day")-CONVERT(DATEDIF(M590,tglAcuan,"y"),"yr","day"))),(NOW()+(CONVERT(VLOOKUP(Table1[[#This Row],[JABATAN]],tbl_refJabatan,9,FALSE),"yr","day")-CONVERT(DATEDIF(M590,NOW(),"y"),"yr","day")))),"tgl SK salah"),"")</f>
        <v>50827.848911689813</v>
      </c>
      <c r="AC590" s="167" t="str">
        <f ca="1">IF(Table1[[#This Row],[TGL. PENSIUN (jabatan )]]&lt;&gt;0,TEXT(Table1[[#This Row],[TGL. PENSIUN (jabatan )]],"yyyy"),"")</f>
        <v>2039</v>
      </c>
      <c r="AD5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1" spans="1:30" s="53" customFormat="1" ht="21.75" customHeight="1" x14ac:dyDescent="0.25">
      <c r="A591" s="43">
        <f t="shared" si="22"/>
        <v>586</v>
      </c>
      <c r="B591" s="44" t="s">
        <v>881</v>
      </c>
      <c r="C591" s="44" t="s">
        <v>1098</v>
      </c>
      <c r="D591" s="45" t="s">
        <v>63</v>
      </c>
      <c r="E591" s="72" t="s">
        <v>74</v>
      </c>
      <c r="F591" s="43" t="s">
        <v>41</v>
      </c>
      <c r="G591" s="46" t="s">
        <v>42</v>
      </c>
      <c r="H591" s="94">
        <v>25440</v>
      </c>
      <c r="I591" s="45"/>
      <c r="J591" s="48"/>
      <c r="K591" s="63" t="s">
        <v>43</v>
      </c>
      <c r="L591" s="153" t="s">
        <v>1108</v>
      </c>
      <c r="M591" s="94">
        <v>37411</v>
      </c>
      <c r="N591" s="52" t="str">
        <f t="shared" ca="1" si="21"/>
        <v>54 Tahun 6 Bulan 2 hari</v>
      </c>
      <c r="O5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21 Tahun 8 Bulan 23 Hari </v>
      </c>
      <c r="P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Row],[JABATAN]],tbl_refJabatan,2,FALSE),"yr","day")-CONVERT(DATEDIF(H591,tglAcuan,"y"),"yr","day"))),(NOW()+(CONVERT(VLOOKUP(Table1[[#This Row],[JABATAN]],tbl_refJabatan,2,FALSE),"yr","day")-CONVERT(DATEDIF(H591,NOW(),"y"),"yr","day")))),"Usia Salah"),"")</f>
        <v>47540.598911689813</v>
      </c>
      <c r="Q591" s="167" t="str">
        <f ca="1">IF(Table1[[#This Row],[TGL. PENSIUN (usia)]]&lt;&gt;0,TEXT(Table1[[#This Row],[TGL. PENSIUN (usia)]],"yyyy"),"")</f>
        <v>2030</v>
      </c>
      <c r="R591" s="166">
        <f ca="1">IF(AND(Table1[[#This Row],[TGL. PENSIUN (usia)]]&lt;&gt;"",Table1[[#This Row],[TGL. PENSIUN (usia)]]&lt;&gt;"USIA SALAH"),IF(tglAcuan&lt;&gt;0,(INT(CONVERT(VLOOKUP(Table1[[#This Row],[JABATAN]],tbl_refJabatan,2,FALSE),"yr","day")-CONVERT(DATEDIF(H591,tglAcuan,"y"),"yr","day"))),(INT(CONVERT(VLOOKUP(Table1[[#This Row],[JABATAN]],tbl_refJabatan,2,FALSE),"yr","day")-CONVERT(DATEDIF(H591,NOW(),"y"),"yr","day")))),"")</f>
        <v>2191</v>
      </c>
      <c r="S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Row],[JABATAN]],tbl_refJabatan,4,FALSE),"yr","day")-CONVERT(DATEDIF(H591,tglAcuan,"y"),"yr","day"))),(NOW()+(CONVERT(VLOOKUP(Table1[[#This Row],[JABATAN]],tbl_refJabatan,4,FALSE),"yr","day")-CONVERT(DATEDIF(H591,NOW(),"y"),"yr","day")))),"Usia Salah"),"")</f>
        <v>32930.598911689813</v>
      </c>
      <c r="T591" s="167" t="str">
        <f ca="1">IF(Table1[[#This Row],[TGL. PENSIUN ( usia )]]&lt;&gt;0,TEXT(Table1[[#This Row],[TGL. PENSIUN ( usia )]],"yyyy"),"")</f>
        <v>1990</v>
      </c>
      <c r="U591" s="166">
        <f ca="1">IF(AND(Table1[[#This Row],[TGL. PENSIUN (usia)]]&lt;&gt;"",Table1[[#This Row],[TGL. PENSIUN (usia)]]&lt;&gt;"USIA SALAH"),IF(tglAcuan&lt;&gt;0,(INT(CONVERT(VLOOKUP(Table1[[#This Row],[JABATAN]],tbl_refJabatan,4,FALSE),"yr","day")-CONVERT(DATEDIF(H591,tglAcuan,"y"),"yr","day"))),(INT(CONVERT(VLOOKUP(Table1[[#This Row],[JABATAN]],tbl_refJabatan,4,FALSE),"yr","day")-CONVERT(DATEDIF(H591,NOW(),"y"),"yr","day")))),"")</f>
        <v>-12419</v>
      </c>
      <c r="V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Row],[JABATAN]],tbl_refJabatan,6,FALSE),"yr","day")-CONVERT(DATEDIF(H591,tglAcuan,"y"),"yr","day"))),(NOW()+(CONVERT(VLOOKUP(Table1[[#This Row],[JABATAN]],tbl_refJabatan,6,FALSE),"yr","day")-CONVERT(DATEDIF(H591,NOW(),"y"),"yr","day")))),"Usia Salah"),"")</f>
        <v>25625.598911689813</v>
      </c>
      <c r="W591" s="167" t="str">
        <f ca="1">IF(Table1[[#This Row],[TGL.PENSIUN (usia)]]&lt;&gt;0,TEXT(Table1[[#This Row],[TGL.PENSIUN (usia)]],"yyyy"),"")</f>
        <v>1970</v>
      </c>
      <c r="X5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Row],[JABATAN]],tbl_refJabatan,7,FALSE),"yr","day")-CONVERT(DATEDIF(M591,tglAcuan,"y"),"yr","day"))),(NOW()+(CONVERT(VLOOKUP(Table1[[#This Row],[JABATAN]],tbl_refJabatan,7,FALSE),"yr","day")-CONVERT(DATEDIF(M591,NOW(),"y"),"yr","day")))),"tgl SK salah"),"")</f>
        <v>59593.848911689813</v>
      </c>
      <c r="Y591" s="167" t="str">
        <f ca="1">IF(Table1[[#This Row],[TGL. PENSIUN (jabatan)]]&lt;&gt;0,TEXT(Table1[[#This Row],[TGL. PENSIUN (jabatan)]],"yyyy"),"")</f>
        <v>2063</v>
      </c>
      <c r="Z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Row],[JABATAN]],tbl_refJabatan,8,FALSE),"yr","day")-CONVERT(DATEDIF(H591,tglAcuan,"y"),"yr","day"))),(NOW()+(CONVERT(VLOOKUP(Table1[[#This Row],[JABATAN]],tbl_refJabatan,8,FALSE),"yr","day")-CONVERT(DATEDIF(H591,NOW(),"y"),"yr","day")))),"Usia Salah"),"")</f>
        <v>47540.598911689813</v>
      </c>
      <c r="AA591" s="167" t="str">
        <f ca="1">IF(Table1[[#This Row],[TGL.PENSIUN (usia )]]&lt;&gt;0,TEXT(Table1[[#This Row],[TGL.PENSIUN (usia )]],"yyyy"),"")</f>
        <v>2030</v>
      </c>
      <c r="AB5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Row],[JABATAN]],tbl_refJabatan,9,FALSE),"yr","day")-CONVERT(DATEDIF(M591,tglAcuan,"y"),"yr","day"))),(NOW()+(CONVERT(VLOOKUP(Table1[[#This Row],[JABATAN]],tbl_refJabatan,9,FALSE),"yr","day")-CONVERT(DATEDIF(M591,NOW(),"y"),"yr","day")))),"tgl SK salah"),"")</f>
        <v>43157.598911689813</v>
      </c>
      <c r="AC591" s="167" t="str">
        <f ca="1">IF(Table1[[#This Row],[TGL. PENSIUN (jabatan )]]&lt;&gt;0,TEXT(Table1[[#This Row],[TGL. PENSIUN (jabatan )]],"yyyy"),"")</f>
        <v>2018</v>
      </c>
      <c r="AD5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2" spans="1:30" s="53" customFormat="1" ht="21.75" customHeight="1" x14ac:dyDescent="0.25">
      <c r="A592" s="43">
        <f t="shared" si="22"/>
        <v>587</v>
      </c>
      <c r="B592" s="44" t="s">
        <v>881</v>
      </c>
      <c r="C592" s="44" t="s">
        <v>1098</v>
      </c>
      <c r="D592" s="72" t="s">
        <v>63</v>
      </c>
      <c r="E592" s="72" t="s">
        <v>1109</v>
      </c>
      <c r="F592" s="43" t="s">
        <v>41</v>
      </c>
      <c r="G592" s="46" t="s">
        <v>42</v>
      </c>
      <c r="H592" s="94">
        <v>28495</v>
      </c>
      <c r="I592" s="45"/>
      <c r="J592" s="48"/>
      <c r="K592" s="63" t="s">
        <v>43</v>
      </c>
      <c r="L592" s="90" t="s">
        <v>1110</v>
      </c>
      <c r="M592" s="94">
        <v>41582</v>
      </c>
      <c r="N592" s="52" t="str">
        <f t="shared" ca="1" si="21"/>
        <v>46 Tahun 1 Bulan 22 hari</v>
      </c>
      <c r="O5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23 Hari </v>
      </c>
      <c r="P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Row],[JABATAN]],tbl_refJabatan,2,FALSE),"yr","day")-CONVERT(DATEDIF(H592,tglAcuan,"y"),"yr","day"))),(NOW()+(CONVERT(VLOOKUP(Table1[[#This Row],[JABATAN]],tbl_refJabatan,2,FALSE),"yr","day")-CONVERT(DATEDIF(H592,NOW(),"y"),"yr","day")))),"Usia Salah"),"")</f>
        <v>50462.598911689813</v>
      </c>
      <c r="Q592" s="167" t="str">
        <f ca="1">IF(Table1[[#This Row],[TGL. PENSIUN (usia)]]&lt;&gt;0,TEXT(Table1[[#This Row],[TGL. PENSIUN (usia)]],"yyyy"),"")</f>
        <v>2038</v>
      </c>
      <c r="R592" s="166">
        <f ca="1">IF(AND(Table1[[#This Row],[TGL. PENSIUN (usia)]]&lt;&gt;"",Table1[[#This Row],[TGL. PENSIUN (usia)]]&lt;&gt;"USIA SALAH"),IF(tglAcuan&lt;&gt;0,(INT(CONVERT(VLOOKUP(Table1[[#This Row],[JABATAN]],tbl_refJabatan,2,FALSE),"yr","day")-CONVERT(DATEDIF(H592,tglAcuan,"y"),"yr","day"))),(INT(CONVERT(VLOOKUP(Table1[[#This Row],[JABATAN]],tbl_refJabatan,2,FALSE),"yr","day")-CONVERT(DATEDIF(H592,NOW(),"y"),"yr","day")))),"")</f>
        <v>5113</v>
      </c>
      <c r="S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Row],[JABATAN]],tbl_refJabatan,4,FALSE),"yr","day")-CONVERT(DATEDIF(H592,tglAcuan,"y"),"yr","day"))),(NOW()+(CONVERT(VLOOKUP(Table1[[#This Row],[JABATAN]],tbl_refJabatan,4,FALSE),"yr","day")-CONVERT(DATEDIF(H592,NOW(),"y"),"yr","day")))),"Usia Salah"),"")</f>
        <v>35852.598911689813</v>
      </c>
      <c r="T592" s="167" t="str">
        <f ca="1">IF(Table1[[#This Row],[TGL. PENSIUN ( usia )]]&lt;&gt;0,TEXT(Table1[[#This Row],[TGL. PENSIUN ( usia )]],"yyyy"),"")</f>
        <v>1998</v>
      </c>
      <c r="U592" s="166">
        <f ca="1">IF(AND(Table1[[#This Row],[TGL. PENSIUN (usia)]]&lt;&gt;"",Table1[[#This Row],[TGL. PENSIUN (usia)]]&lt;&gt;"USIA SALAH"),IF(tglAcuan&lt;&gt;0,(INT(CONVERT(VLOOKUP(Table1[[#This Row],[JABATAN]],tbl_refJabatan,4,FALSE),"yr","day")-CONVERT(DATEDIF(H592,tglAcuan,"y"),"yr","day"))),(INT(CONVERT(VLOOKUP(Table1[[#This Row],[JABATAN]],tbl_refJabatan,4,FALSE),"yr","day")-CONVERT(DATEDIF(H592,NOW(),"y"),"yr","day")))),"")</f>
        <v>-9497</v>
      </c>
      <c r="V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Row],[JABATAN]],tbl_refJabatan,6,FALSE),"yr","day")-CONVERT(DATEDIF(H592,tglAcuan,"y"),"yr","day"))),(NOW()+(CONVERT(VLOOKUP(Table1[[#This Row],[JABATAN]],tbl_refJabatan,6,FALSE),"yr","day")-CONVERT(DATEDIF(H592,NOW(),"y"),"yr","day")))),"Usia Salah"),"")</f>
        <v>28547.598911689813</v>
      </c>
      <c r="W592" s="167" t="str">
        <f ca="1">IF(Table1[[#This Row],[TGL.PENSIUN (usia)]]&lt;&gt;0,TEXT(Table1[[#This Row],[TGL.PENSIUN (usia)]],"yyyy"),"")</f>
        <v>1978</v>
      </c>
      <c r="X5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Row],[JABATAN]],tbl_refJabatan,7,FALSE),"yr","day")-CONVERT(DATEDIF(M592,tglAcuan,"y"),"yr","day"))),(NOW()+(CONVERT(VLOOKUP(Table1[[#This Row],[JABATAN]],tbl_refJabatan,7,FALSE),"yr","day")-CONVERT(DATEDIF(M592,NOW(),"y"),"yr","day")))),"tgl SK salah"),"")</f>
        <v>63611.598911689813</v>
      </c>
      <c r="Y592" s="167" t="str">
        <f ca="1">IF(Table1[[#This Row],[TGL. PENSIUN (jabatan)]]&lt;&gt;0,TEXT(Table1[[#This Row],[TGL. PENSIUN (jabatan)]],"yyyy"),"")</f>
        <v>2074</v>
      </c>
      <c r="Z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Row],[JABATAN]],tbl_refJabatan,8,FALSE),"yr","day")-CONVERT(DATEDIF(H592,tglAcuan,"y"),"yr","day"))),(NOW()+(CONVERT(VLOOKUP(Table1[[#This Row],[JABATAN]],tbl_refJabatan,8,FALSE),"yr","day")-CONVERT(DATEDIF(H592,NOW(),"y"),"yr","day")))),"Usia Salah"),"")</f>
        <v>50462.598911689813</v>
      </c>
      <c r="AA592" s="167" t="str">
        <f ca="1">IF(Table1[[#This Row],[TGL.PENSIUN (usia )]]&lt;&gt;0,TEXT(Table1[[#This Row],[TGL.PENSIUN (usia )]],"yyyy"),"")</f>
        <v>2038</v>
      </c>
      <c r="AB5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Row],[JABATAN]],tbl_refJabatan,9,FALSE),"yr","day")-CONVERT(DATEDIF(M592,tglAcuan,"y"),"yr","day"))),(NOW()+(CONVERT(VLOOKUP(Table1[[#This Row],[JABATAN]],tbl_refJabatan,9,FALSE),"yr","day")-CONVERT(DATEDIF(M592,NOW(),"y"),"yr","day")))),"tgl SK salah"),"")</f>
        <v>47175.348911689813</v>
      </c>
      <c r="AC592" s="167" t="str">
        <f ca="1">IF(Table1[[#This Row],[TGL. PENSIUN (jabatan )]]&lt;&gt;0,TEXT(Table1[[#This Row],[TGL. PENSIUN (jabatan )]],"yyyy"),"")</f>
        <v>2029</v>
      </c>
      <c r="AD5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3" spans="1:30" s="53" customFormat="1" ht="21.75" customHeight="1" x14ac:dyDescent="0.25">
      <c r="A593" s="43">
        <f t="shared" si="22"/>
        <v>588</v>
      </c>
      <c r="B593" s="44" t="s">
        <v>881</v>
      </c>
      <c r="C593" s="44" t="s">
        <v>1098</v>
      </c>
      <c r="D593" s="45" t="s">
        <v>63</v>
      </c>
      <c r="E593" s="72" t="s">
        <v>74</v>
      </c>
      <c r="F593" s="43" t="s">
        <v>41</v>
      </c>
      <c r="G593" s="46" t="s">
        <v>42</v>
      </c>
      <c r="H593" s="94">
        <v>28817</v>
      </c>
      <c r="I593" s="45"/>
      <c r="J593" s="48"/>
      <c r="K593" s="63" t="s">
        <v>43</v>
      </c>
      <c r="L593" s="90" t="s">
        <v>1111</v>
      </c>
      <c r="M593" s="94">
        <v>40918</v>
      </c>
      <c r="N593" s="52" t="str">
        <f t="shared" ca="1" si="21"/>
        <v>45 Tahun 3 Bulan 4 hari</v>
      </c>
      <c r="O5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17 Hari </v>
      </c>
      <c r="P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Row],[JABATAN]],tbl_refJabatan,2,FALSE),"yr","day")-CONVERT(DATEDIF(H593,tglAcuan,"y"),"yr","day"))),(NOW()+(CONVERT(VLOOKUP(Table1[[#This Row],[JABATAN]],tbl_refJabatan,2,FALSE),"yr","day")-CONVERT(DATEDIF(H593,NOW(),"y"),"yr","day")))),"Usia Salah"),"")</f>
        <v>50827.848911689813</v>
      </c>
      <c r="Q593" s="167" t="str">
        <f ca="1">IF(Table1[[#This Row],[TGL. PENSIUN (usia)]]&lt;&gt;0,TEXT(Table1[[#This Row],[TGL. PENSIUN (usia)]],"yyyy"),"")</f>
        <v>2039</v>
      </c>
      <c r="R593" s="166">
        <f ca="1">IF(AND(Table1[[#This Row],[TGL. PENSIUN (usia)]]&lt;&gt;"",Table1[[#This Row],[TGL. PENSIUN (usia)]]&lt;&gt;"USIA SALAH"),IF(tglAcuan&lt;&gt;0,(INT(CONVERT(VLOOKUP(Table1[[#This Row],[JABATAN]],tbl_refJabatan,2,FALSE),"yr","day")-CONVERT(DATEDIF(H593,tglAcuan,"y"),"yr","day"))),(INT(CONVERT(VLOOKUP(Table1[[#This Row],[JABATAN]],tbl_refJabatan,2,FALSE),"yr","day")-CONVERT(DATEDIF(H593,NOW(),"y"),"yr","day")))),"")</f>
        <v>5478</v>
      </c>
      <c r="S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Row],[JABATAN]],tbl_refJabatan,4,FALSE),"yr","day")-CONVERT(DATEDIF(H593,tglAcuan,"y"),"yr","day"))),(NOW()+(CONVERT(VLOOKUP(Table1[[#This Row],[JABATAN]],tbl_refJabatan,4,FALSE),"yr","day")-CONVERT(DATEDIF(H593,NOW(),"y"),"yr","day")))),"Usia Salah"),"")</f>
        <v>36217.848911689813</v>
      </c>
      <c r="T593" s="167" t="str">
        <f ca="1">IF(Table1[[#This Row],[TGL. PENSIUN ( usia )]]&lt;&gt;0,TEXT(Table1[[#This Row],[TGL. PENSIUN ( usia )]],"yyyy"),"")</f>
        <v>1999</v>
      </c>
      <c r="U593" s="166">
        <f ca="1">IF(AND(Table1[[#This Row],[TGL. PENSIUN (usia)]]&lt;&gt;"",Table1[[#This Row],[TGL. PENSIUN (usia)]]&lt;&gt;"USIA SALAH"),IF(tglAcuan&lt;&gt;0,(INT(CONVERT(VLOOKUP(Table1[[#This Row],[JABATAN]],tbl_refJabatan,4,FALSE),"yr","day")-CONVERT(DATEDIF(H593,tglAcuan,"y"),"yr","day"))),(INT(CONVERT(VLOOKUP(Table1[[#This Row],[JABATAN]],tbl_refJabatan,4,FALSE),"yr","day")-CONVERT(DATEDIF(H593,NOW(),"y"),"yr","day")))),"")</f>
        <v>-9132</v>
      </c>
      <c r="V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Row],[JABATAN]],tbl_refJabatan,6,FALSE),"yr","day")-CONVERT(DATEDIF(H593,tglAcuan,"y"),"yr","day"))),(NOW()+(CONVERT(VLOOKUP(Table1[[#This Row],[JABATAN]],tbl_refJabatan,6,FALSE),"yr","day")-CONVERT(DATEDIF(H593,NOW(),"y"),"yr","day")))),"Usia Salah"),"")</f>
        <v>28912.848911689813</v>
      </c>
      <c r="W593" s="167" t="str">
        <f ca="1">IF(Table1[[#This Row],[TGL.PENSIUN (usia)]]&lt;&gt;0,TEXT(Table1[[#This Row],[TGL.PENSIUN (usia)]],"yyyy"),"")</f>
        <v>1979</v>
      </c>
      <c r="X5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Row],[JABATAN]],tbl_refJabatan,7,FALSE),"yr","day")-CONVERT(DATEDIF(M593,tglAcuan,"y"),"yr","day"))),(NOW()+(CONVERT(VLOOKUP(Table1[[#This Row],[JABATAN]],tbl_refJabatan,7,FALSE),"yr","day")-CONVERT(DATEDIF(M593,NOW(),"y"),"yr","day")))),"tgl SK salah"),"")</f>
        <v>62881.098911689813</v>
      </c>
      <c r="Y593" s="167" t="str">
        <f ca="1">IF(Table1[[#This Row],[TGL. PENSIUN (jabatan)]]&lt;&gt;0,TEXT(Table1[[#This Row],[TGL. PENSIUN (jabatan)]],"yyyy"),"")</f>
        <v>2072</v>
      </c>
      <c r="Z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Row],[JABATAN]],tbl_refJabatan,8,FALSE),"yr","day")-CONVERT(DATEDIF(H593,tglAcuan,"y"),"yr","day"))),(NOW()+(CONVERT(VLOOKUP(Table1[[#This Row],[JABATAN]],tbl_refJabatan,8,FALSE),"yr","day")-CONVERT(DATEDIF(H593,NOW(),"y"),"yr","day")))),"Usia Salah"),"")</f>
        <v>50827.848911689813</v>
      </c>
      <c r="AA593" s="167" t="str">
        <f ca="1">IF(Table1[[#This Row],[TGL.PENSIUN (usia )]]&lt;&gt;0,TEXT(Table1[[#This Row],[TGL.PENSIUN (usia )]],"yyyy"),"")</f>
        <v>2039</v>
      </c>
      <c r="AB5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Row],[JABATAN]],tbl_refJabatan,9,FALSE),"yr","day")-CONVERT(DATEDIF(M593,tglAcuan,"y"),"yr","day"))),(NOW()+(CONVERT(VLOOKUP(Table1[[#This Row],[JABATAN]],tbl_refJabatan,9,FALSE),"yr","day")-CONVERT(DATEDIF(M593,NOW(),"y"),"yr","day")))),"tgl SK salah"),"")</f>
        <v>46444.848911689813</v>
      </c>
      <c r="AC593" s="167" t="str">
        <f ca="1">IF(Table1[[#This Row],[TGL. PENSIUN (jabatan )]]&lt;&gt;0,TEXT(Table1[[#This Row],[TGL. PENSIUN (jabatan )]],"yyyy"),"")</f>
        <v>2027</v>
      </c>
      <c r="AD5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4" spans="1:30" s="53" customFormat="1" ht="21.75" customHeight="1" x14ac:dyDescent="0.25">
      <c r="A594" s="43">
        <f t="shared" si="22"/>
        <v>589</v>
      </c>
      <c r="B594" s="44" t="s">
        <v>881</v>
      </c>
      <c r="C594" s="44" t="s">
        <v>1098</v>
      </c>
      <c r="D594" s="72" t="s">
        <v>63</v>
      </c>
      <c r="E594" s="72" t="s">
        <v>1112</v>
      </c>
      <c r="F594" s="43" t="s">
        <v>41</v>
      </c>
      <c r="G594" s="46" t="s">
        <v>42</v>
      </c>
      <c r="H594" s="94">
        <v>32975</v>
      </c>
      <c r="I594" s="45"/>
      <c r="J594" s="48"/>
      <c r="K594" s="63" t="s">
        <v>56</v>
      </c>
      <c r="L594" s="90" t="s">
        <v>1113</v>
      </c>
      <c r="M594" s="94">
        <v>43143</v>
      </c>
      <c r="N594" s="52" t="str">
        <f t="shared" ca="1" si="21"/>
        <v>33 Tahun 10 Bulan 15 hari</v>
      </c>
      <c r="O5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0 Bulan 15 Hari </v>
      </c>
      <c r="P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Row],[JABATAN]],tbl_refJabatan,2,FALSE),"yr","day")-CONVERT(DATEDIF(H594,tglAcuan,"y"),"yr","day"))),(NOW()+(CONVERT(VLOOKUP(Table1[[#This Row],[JABATAN]],tbl_refJabatan,2,FALSE),"yr","day")-CONVERT(DATEDIF(H594,NOW(),"y"),"yr","day")))),"Usia Salah"),"")</f>
        <v>55210.848911689813</v>
      </c>
      <c r="Q594" s="167" t="str">
        <f ca="1">IF(Table1[[#This Row],[TGL. PENSIUN (usia)]]&lt;&gt;0,TEXT(Table1[[#This Row],[TGL. PENSIUN (usia)]],"yyyy"),"")</f>
        <v>2051</v>
      </c>
      <c r="R594" s="166">
        <f ca="1">IF(AND(Table1[[#This Row],[TGL. PENSIUN (usia)]]&lt;&gt;"",Table1[[#This Row],[TGL. PENSIUN (usia)]]&lt;&gt;"USIA SALAH"),IF(tglAcuan&lt;&gt;0,(INT(CONVERT(VLOOKUP(Table1[[#This Row],[JABATAN]],tbl_refJabatan,2,FALSE),"yr","day")-CONVERT(DATEDIF(H594,tglAcuan,"y"),"yr","day"))),(INT(CONVERT(VLOOKUP(Table1[[#This Row],[JABATAN]],tbl_refJabatan,2,FALSE),"yr","day")-CONVERT(DATEDIF(H594,NOW(),"y"),"yr","day")))),"")</f>
        <v>9861</v>
      </c>
      <c r="S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Row],[JABATAN]],tbl_refJabatan,4,FALSE),"yr","day")-CONVERT(DATEDIF(H594,tglAcuan,"y"),"yr","day"))),(NOW()+(CONVERT(VLOOKUP(Table1[[#This Row],[JABATAN]],tbl_refJabatan,4,FALSE),"yr","day")-CONVERT(DATEDIF(H594,NOW(),"y"),"yr","day")))),"Usia Salah"),"")</f>
        <v>40600.848911689813</v>
      </c>
      <c r="T594" s="167" t="str">
        <f ca="1">IF(Table1[[#This Row],[TGL. PENSIUN ( usia )]]&lt;&gt;0,TEXT(Table1[[#This Row],[TGL. PENSIUN ( usia )]],"yyyy"),"")</f>
        <v>2011</v>
      </c>
      <c r="U594" s="166">
        <f ca="1">IF(AND(Table1[[#This Row],[TGL. PENSIUN (usia)]]&lt;&gt;"",Table1[[#This Row],[TGL. PENSIUN (usia)]]&lt;&gt;"USIA SALAH"),IF(tglAcuan&lt;&gt;0,(INT(CONVERT(VLOOKUP(Table1[[#This Row],[JABATAN]],tbl_refJabatan,4,FALSE),"yr","day")-CONVERT(DATEDIF(H594,tglAcuan,"y"),"yr","day"))),(INT(CONVERT(VLOOKUP(Table1[[#This Row],[JABATAN]],tbl_refJabatan,4,FALSE),"yr","day")-CONVERT(DATEDIF(H594,NOW(),"y"),"yr","day")))),"")</f>
        <v>-4749</v>
      </c>
      <c r="V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Row],[JABATAN]],tbl_refJabatan,6,FALSE),"yr","day")-CONVERT(DATEDIF(H594,tglAcuan,"y"),"yr","day"))),(NOW()+(CONVERT(VLOOKUP(Table1[[#This Row],[JABATAN]],tbl_refJabatan,6,FALSE),"yr","day")-CONVERT(DATEDIF(H594,NOW(),"y"),"yr","day")))),"Usia Salah"),"")</f>
        <v>33295.848911689813</v>
      </c>
      <c r="W594" s="167" t="str">
        <f ca="1">IF(Table1[[#This Row],[TGL.PENSIUN (usia)]]&lt;&gt;0,TEXT(Table1[[#This Row],[TGL.PENSIUN (usia)]],"yyyy"),"")</f>
        <v>1991</v>
      </c>
      <c r="X5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Row],[JABATAN]],tbl_refJabatan,7,FALSE),"yr","day")-CONVERT(DATEDIF(M594,tglAcuan,"y"),"yr","day"))),(NOW()+(CONVERT(VLOOKUP(Table1[[#This Row],[JABATAN]],tbl_refJabatan,7,FALSE),"yr","day")-CONVERT(DATEDIF(M594,NOW(),"y"),"yr","day")))),"tgl SK salah"),"")</f>
        <v>65072.598911689813</v>
      </c>
      <c r="Y594" s="167" t="str">
        <f ca="1">IF(Table1[[#This Row],[TGL. PENSIUN (jabatan)]]&lt;&gt;0,TEXT(Table1[[#This Row],[TGL. PENSIUN (jabatan)]],"yyyy"),"")</f>
        <v>2078</v>
      </c>
      <c r="Z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Row],[JABATAN]],tbl_refJabatan,8,FALSE),"yr","day")-CONVERT(DATEDIF(H594,tglAcuan,"y"),"yr","day"))),(NOW()+(CONVERT(VLOOKUP(Table1[[#This Row],[JABATAN]],tbl_refJabatan,8,FALSE),"yr","day")-CONVERT(DATEDIF(H594,NOW(),"y"),"yr","day")))),"Usia Salah"),"")</f>
        <v>55210.848911689813</v>
      </c>
      <c r="AA594" s="167" t="str">
        <f ca="1">IF(Table1[[#This Row],[TGL.PENSIUN (usia )]]&lt;&gt;0,TEXT(Table1[[#This Row],[TGL.PENSIUN (usia )]],"yyyy"),"")</f>
        <v>2051</v>
      </c>
      <c r="AB5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Row],[JABATAN]],tbl_refJabatan,9,FALSE),"yr","day")-CONVERT(DATEDIF(M594,tglAcuan,"y"),"yr","day"))),(NOW()+(CONVERT(VLOOKUP(Table1[[#This Row],[JABATAN]],tbl_refJabatan,9,FALSE),"yr","day")-CONVERT(DATEDIF(M594,NOW(),"y"),"yr","day")))),"tgl SK salah"),"")</f>
        <v>48636.348911689813</v>
      </c>
      <c r="AC594" s="167" t="str">
        <f ca="1">IF(Table1[[#This Row],[TGL. PENSIUN (jabatan )]]&lt;&gt;0,TEXT(Table1[[#This Row],[TGL. PENSIUN (jabatan )]],"yyyy"),"")</f>
        <v>2033</v>
      </c>
      <c r="AD5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5" spans="1:30" s="53" customFormat="1" ht="21.75" customHeight="1" x14ac:dyDescent="0.25">
      <c r="A595" s="43">
        <f t="shared" si="22"/>
        <v>590</v>
      </c>
      <c r="B595" s="44" t="s">
        <v>881</v>
      </c>
      <c r="C595" s="44" t="s">
        <v>1098</v>
      </c>
      <c r="D595" s="72" t="s">
        <v>63</v>
      </c>
      <c r="E595" s="72" t="s">
        <v>1114</v>
      </c>
      <c r="F595" s="43" t="s">
        <v>41</v>
      </c>
      <c r="G595" s="46" t="s">
        <v>42</v>
      </c>
      <c r="H595" s="94">
        <v>33696</v>
      </c>
      <c r="I595" s="45"/>
      <c r="J595" s="48"/>
      <c r="K595" s="63" t="s">
        <v>56</v>
      </c>
      <c r="L595" s="90" t="s">
        <v>1115</v>
      </c>
      <c r="M595" s="94">
        <v>44644</v>
      </c>
      <c r="N595" s="52" t="str">
        <f t="shared" ca="1" si="21"/>
        <v>31 Tahun 10 Bulan 25 hari</v>
      </c>
      <c r="O5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3 Hari </v>
      </c>
      <c r="P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Row],[JABATAN]],tbl_refJabatan,2,FALSE),"yr","day")-CONVERT(DATEDIF(H595,tglAcuan,"y"),"yr","day"))),(NOW()+(CONVERT(VLOOKUP(Table1[[#This Row],[JABATAN]],tbl_refJabatan,2,FALSE),"yr","day")-CONVERT(DATEDIF(H595,NOW(),"y"),"yr","day")))),"Usia Salah"),"")</f>
        <v>55941.348911689813</v>
      </c>
      <c r="Q595" s="167" t="str">
        <f ca="1">IF(Table1[[#This Row],[TGL. PENSIUN (usia)]]&lt;&gt;0,TEXT(Table1[[#This Row],[TGL. PENSIUN (usia)]],"yyyy"),"")</f>
        <v>2053</v>
      </c>
      <c r="R595" s="166">
        <f ca="1">IF(AND(Table1[[#This Row],[TGL. PENSIUN (usia)]]&lt;&gt;"",Table1[[#This Row],[TGL. PENSIUN (usia)]]&lt;&gt;"USIA SALAH"),IF(tglAcuan&lt;&gt;0,(INT(CONVERT(VLOOKUP(Table1[[#This Row],[JABATAN]],tbl_refJabatan,2,FALSE),"yr","day")-CONVERT(DATEDIF(H595,tglAcuan,"y"),"yr","day"))),(INT(CONVERT(VLOOKUP(Table1[[#This Row],[JABATAN]],tbl_refJabatan,2,FALSE),"yr","day")-CONVERT(DATEDIF(H595,NOW(),"y"),"yr","day")))),"")</f>
        <v>10592</v>
      </c>
      <c r="S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Row],[JABATAN]],tbl_refJabatan,4,FALSE),"yr","day")-CONVERT(DATEDIF(H595,tglAcuan,"y"),"yr","day"))),(NOW()+(CONVERT(VLOOKUP(Table1[[#This Row],[JABATAN]],tbl_refJabatan,4,FALSE),"yr","day")-CONVERT(DATEDIF(H595,NOW(),"y"),"yr","day")))),"Usia Salah"),"")</f>
        <v>41331.348911689813</v>
      </c>
      <c r="T595" s="167" t="str">
        <f ca="1">IF(Table1[[#This Row],[TGL. PENSIUN ( usia )]]&lt;&gt;0,TEXT(Table1[[#This Row],[TGL. PENSIUN ( usia )]],"yyyy"),"")</f>
        <v>2013</v>
      </c>
      <c r="U595" s="166">
        <f ca="1">IF(AND(Table1[[#This Row],[TGL. PENSIUN (usia)]]&lt;&gt;"",Table1[[#This Row],[TGL. PENSIUN (usia)]]&lt;&gt;"USIA SALAH"),IF(tglAcuan&lt;&gt;0,(INT(CONVERT(VLOOKUP(Table1[[#This Row],[JABATAN]],tbl_refJabatan,4,FALSE),"yr","day")-CONVERT(DATEDIF(H595,tglAcuan,"y"),"yr","day"))),(INT(CONVERT(VLOOKUP(Table1[[#This Row],[JABATAN]],tbl_refJabatan,4,FALSE),"yr","day")-CONVERT(DATEDIF(H595,NOW(),"y"),"yr","day")))),"")</f>
        <v>-4018</v>
      </c>
      <c r="V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Row],[JABATAN]],tbl_refJabatan,6,FALSE),"yr","day")-CONVERT(DATEDIF(H595,tglAcuan,"y"),"yr","day"))),(NOW()+(CONVERT(VLOOKUP(Table1[[#This Row],[JABATAN]],tbl_refJabatan,6,FALSE),"yr","day")-CONVERT(DATEDIF(H595,NOW(),"y"),"yr","day")))),"Usia Salah"),"")</f>
        <v>34026.348911689813</v>
      </c>
      <c r="W595" s="167" t="str">
        <f ca="1">IF(Table1[[#This Row],[TGL.PENSIUN (usia)]]&lt;&gt;0,TEXT(Table1[[#This Row],[TGL.PENSIUN (usia)]],"yyyy"),"")</f>
        <v>1993</v>
      </c>
      <c r="X5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Row],[JABATAN]],tbl_refJabatan,7,FALSE),"yr","day")-CONVERT(DATEDIF(M595,tglAcuan,"y"),"yr","day"))),(NOW()+(CONVERT(VLOOKUP(Table1[[#This Row],[JABATAN]],tbl_refJabatan,7,FALSE),"yr","day")-CONVERT(DATEDIF(M595,NOW(),"y"),"yr","day")))),"tgl SK salah"),"")</f>
        <v>66898.848911689813</v>
      </c>
      <c r="Y595" s="167" t="str">
        <f ca="1">IF(Table1[[#This Row],[TGL. PENSIUN (jabatan)]]&lt;&gt;0,TEXT(Table1[[#This Row],[TGL. PENSIUN (jabatan)]],"yyyy"),"")</f>
        <v>2083</v>
      </c>
      <c r="Z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Row],[JABATAN]],tbl_refJabatan,8,FALSE),"yr","day")-CONVERT(DATEDIF(H595,tglAcuan,"y"),"yr","day"))),(NOW()+(CONVERT(VLOOKUP(Table1[[#This Row],[JABATAN]],tbl_refJabatan,8,FALSE),"yr","day")-CONVERT(DATEDIF(H595,NOW(),"y"),"yr","day")))),"Usia Salah"),"")</f>
        <v>55941.348911689813</v>
      </c>
      <c r="AA595" s="167" t="str">
        <f ca="1">IF(Table1[[#This Row],[TGL.PENSIUN (usia )]]&lt;&gt;0,TEXT(Table1[[#This Row],[TGL.PENSIUN (usia )]],"yyyy"),"")</f>
        <v>2053</v>
      </c>
      <c r="AB5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Row],[JABATAN]],tbl_refJabatan,9,FALSE),"yr","day")-CONVERT(DATEDIF(M595,tglAcuan,"y"),"yr","day"))),(NOW()+(CONVERT(VLOOKUP(Table1[[#This Row],[JABATAN]],tbl_refJabatan,9,FALSE),"yr","day")-CONVERT(DATEDIF(M595,NOW(),"y"),"yr","day")))),"tgl SK salah"),"")</f>
        <v>50462.598911689813</v>
      </c>
      <c r="AC595" s="167" t="str">
        <f ca="1">IF(Table1[[#This Row],[TGL. PENSIUN (jabatan )]]&lt;&gt;0,TEXT(Table1[[#This Row],[TGL. PENSIUN (jabatan )]],"yyyy"),"")</f>
        <v>2038</v>
      </c>
      <c r="AD5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6" spans="1:30" s="53" customFormat="1" ht="21.75" customHeight="1" x14ac:dyDescent="0.25">
      <c r="A596" s="43">
        <f t="shared" si="22"/>
        <v>591</v>
      </c>
      <c r="B596" s="44" t="s">
        <v>881</v>
      </c>
      <c r="C596" s="44" t="s">
        <v>1098</v>
      </c>
      <c r="D596" s="72" t="s">
        <v>63</v>
      </c>
      <c r="E596" s="72" t="s">
        <v>190</v>
      </c>
      <c r="F596" s="43" t="s">
        <v>41</v>
      </c>
      <c r="G596" s="46" t="s">
        <v>42</v>
      </c>
      <c r="H596" s="94">
        <v>23316</v>
      </c>
      <c r="I596" s="45"/>
      <c r="J596" s="48"/>
      <c r="K596" s="63" t="s">
        <v>43</v>
      </c>
      <c r="L596" s="90" t="s">
        <v>1116</v>
      </c>
      <c r="M596" s="94">
        <v>36554</v>
      </c>
      <c r="N596" s="52" t="str">
        <f t="shared" ca="1" si="21"/>
        <v>60 Tahun 3 Bulan 26 hari</v>
      </c>
      <c r="O5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0 Bulan 29 Hari </v>
      </c>
      <c r="P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Row],[JABATAN]],tbl_refJabatan,2,FALSE),"yr","day")-CONVERT(DATEDIF(H596,tglAcuan,"y"),"yr","day"))),(NOW()+(CONVERT(VLOOKUP(Table1[[#This Row],[JABATAN]],tbl_refJabatan,2,FALSE),"yr","day")-CONVERT(DATEDIF(H596,NOW(),"y"),"yr","day")))),"Usia Salah"),"")</f>
        <v>45349.098911689813</v>
      </c>
      <c r="Q596" s="167" t="str">
        <f ca="1">IF(Table1[[#This Row],[TGL. PENSIUN (usia)]]&lt;&gt;0,TEXT(Table1[[#This Row],[TGL. PENSIUN (usia)]],"yyyy"),"")</f>
        <v>2024</v>
      </c>
      <c r="R596" s="166">
        <f ca="1">IF(AND(Table1[[#This Row],[TGL. PENSIUN (usia)]]&lt;&gt;"",Table1[[#This Row],[TGL. PENSIUN (usia)]]&lt;&gt;"USIA SALAH"),IF(tglAcuan&lt;&gt;0,(INT(CONVERT(VLOOKUP(Table1[[#This Row],[JABATAN]],tbl_refJabatan,2,FALSE),"yr","day")-CONVERT(DATEDIF(H596,tglAcuan,"y"),"yr","day"))),(INT(CONVERT(VLOOKUP(Table1[[#This Row],[JABATAN]],tbl_refJabatan,2,FALSE),"yr","day")-CONVERT(DATEDIF(H596,NOW(),"y"),"yr","day")))),"")</f>
        <v>0</v>
      </c>
      <c r="S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Row],[JABATAN]],tbl_refJabatan,4,FALSE),"yr","day")-CONVERT(DATEDIF(H596,tglAcuan,"y"),"yr","day"))),(NOW()+(CONVERT(VLOOKUP(Table1[[#This Row],[JABATAN]],tbl_refJabatan,4,FALSE),"yr","day")-CONVERT(DATEDIF(H596,NOW(),"y"),"yr","day")))),"Usia Salah"),"")</f>
        <v>30739.098911689813</v>
      </c>
      <c r="T596" s="167" t="str">
        <f ca="1">IF(Table1[[#This Row],[TGL. PENSIUN ( usia )]]&lt;&gt;0,TEXT(Table1[[#This Row],[TGL. PENSIUN ( usia )]],"yyyy"),"")</f>
        <v>1984</v>
      </c>
      <c r="U596" s="166">
        <f ca="1">IF(AND(Table1[[#This Row],[TGL. PENSIUN (usia)]]&lt;&gt;"",Table1[[#This Row],[TGL. PENSIUN (usia)]]&lt;&gt;"USIA SALAH"),IF(tglAcuan&lt;&gt;0,(INT(CONVERT(VLOOKUP(Table1[[#This Row],[JABATAN]],tbl_refJabatan,4,FALSE),"yr","day")-CONVERT(DATEDIF(H596,tglAcuan,"y"),"yr","day"))),(INT(CONVERT(VLOOKUP(Table1[[#This Row],[JABATAN]],tbl_refJabatan,4,FALSE),"yr","day")-CONVERT(DATEDIF(H596,NOW(),"y"),"yr","day")))),"")</f>
        <v>-14610</v>
      </c>
      <c r="V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Row],[JABATAN]],tbl_refJabatan,6,FALSE),"yr","day")-CONVERT(DATEDIF(H596,tglAcuan,"y"),"yr","day"))),(NOW()+(CONVERT(VLOOKUP(Table1[[#This Row],[JABATAN]],tbl_refJabatan,6,FALSE),"yr","day")-CONVERT(DATEDIF(H596,NOW(),"y"),"yr","day")))),"Usia Salah"),"")</f>
        <v>23434.098911689813</v>
      </c>
      <c r="W596" s="167" t="str">
        <f ca="1">IF(Table1[[#This Row],[TGL.PENSIUN (usia)]]&lt;&gt;0,TEXT(Table1[[#This Row],[TGL.PENSIUN (usia)]],"yyyy"),"")</f>
        <v>1964</v>
      </c>
      <c r="X5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Row],[JABATAN]],tbl_refJabatan,7,FALSE),"yr","day")-CONVERT(DATEDIF(M596,tglAcuan,"y"),"yr","day"))),(NOW()+(CONVERT(VLOOKUP(Table1[[#This Row],[JABATAN]],tbl_refJabatan,7,FALSE),"yr","day")-CONVERT(DATEDIF(M596,NOW(),"y"),"yr","day")))),"tgl SK salah"),"")</f>
        <v>58498.098911689813</v>
      </c>
      <c r="Y596" s="167" t="str">
        <f ca="1">IF(Table1[[#This Row],[TGL. PENSIUN (jabatan)]]&lt;&gt;0,TEXT(Table1[[#This Row],[TGL. PENSIUN (jabatan)]],"yyyy"),"")</f>
        <v>2060</v>
      </c>
      <c r="Z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Row],[JABATAN]],tbl_refJabatan,8,FALSE),"yr","day")-CONVERT(DATEDIF(H596,tglAcuan,"y"),"yr","day"))),(NOW()+(CONVERT(VLOOKUP(Table1[[#This Row],[JABATAN]],tbl_refJabatan,8,FALSE),"yr","day")-CONVERT(DATEDIF(H596,NOW(),"y"),"yr","day")))),"Usia Salah"),"")</f>
        <v>45349.098911689813</v>
      </c>
      <c r="AA596" s="167" t="str">
        <f ca="1">IF(Table1[[#This Row],[TGL.PENSIUN (usia )]]&lt;&gt;0,TEXT(Table1[[#This Row],[TGL.PENSIUN (usia )]],"yyyy"),"")</f>
        <v>2024</v>
      </c>
      <c r="AB5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Row],[JABATAN]],tbl_refJabatan,9,FALSE),"yr","day")-CONVERT(DATEDIF(M596,tglAcuan,"y"),"yr","day"))),(NOW()+(CONVERT(VLOOKUP(Table1[[#This Row],[JABATAN]],tbl_refJabatan,9,FALSE),"yr","day")-CONVERT(DATEDIF(M596,NOW(),"y"),"yr","day")))),"tgl SK salah"),"")</f>
        <v>42061.848911689813</v>
      </c>
      <c r="AC596" s="167" t="str">
        <f ca="1">IF(Table1[[#This Row],[TGL. PENSIUN (jabatan )]]&lt;&gt;0,TEXT(Table1[[#This Row],[TGL. PENSIUN (jabatan )]],"yyyy"),"")</f>
        <v>2015</v>
      </c>
      <c r="AD5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597" spans="1:30" s="53" customFormat="1" ht="21.75" customHeight="1" x14ac:dyDescent="0.25">
      <c r="A597" s="43">
        <f t="shared" si="22"/>
        <v>592</v>
      </c>
      <c r="B597" s="44" t="s">
        <v>881</v>
      </c>
      <c r="C597" s="44" t="s">
        <v>1098</v>
      </c>
      <c r="D597" s="72" t="s">
        <v>63</v>
      </c>
      <c r="E597" s="72" t="s">
        <v>856</v>
      </c>
      <c r="F597" s="43" t="s">
        <v>41</v>
      </c>
      <c r="G597" s="46" t="s">
        <v>42</v>
      </c>
      <c r="H597" s="94">
        <v>22910</v>
      </c>
      <c r="I597" s="45"/>
      <c r="J597" s="48"/>
      <c r="K597" s="63" t="s">
        <v>43</v>
      </c>
      <c r="L597" s="90" t="s">
        <v>1117</v>
      </c>
      <c r="M597" s="94">
        <v>39146</v>
      </c>
      <c r="N597" s="52" t="str">
        <f t="shared" ca="1" si="21"/>
        <v>61 Tahun 5 Bulan 6 hari</v>
      </c>
      <c r="O5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11 Bulan 22 Hari </v>
      </c>
      <c r="P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Row],[JABATAN]],tbl_refJabatan,2,FALSE),"yr","day")-CONVERT(DATEDIF(H597,tglAcuan,"y"),"yr","day"))),(NOW()+(CONVERT(VLOOKUP(Table1[[#This Row],[JABATAN]],tbl_refJabatan,2,FALSE),"yr","day")-CONVERT(DATEDIF(H597,NOW(),"y"),"yr","day")))),"Usia Salah"),"")</f>
        <v>44983.848911689813</v>
      </c>
      <c r="Q597" s="167" t="str">
        <f ca="1">IF(Table1[[#This Row],[TGL. PENSIUN (usia)]]&lt;&gt;0,TEXT(Table1[[#This Row],[TGL. PENSIUN (usia)]],"yyyy"),"")</f>
        <v>2023</v>
      </c>
      <c r="R597" s="166">
        <f ca="1">IF(AND(Table1[[#This Row],[TGL. PENSIUN (usia)]]&lt;&gt;"",Table1[[#This Row],[TGL. PENSIUN (usia)]]&lt;&gt;"USIA SALAH"),IF(tglAcuan&lt;&gt;0,(INT(CONVERT(VLOOKUP(Table1[[#This Row],[JABATAN]],tbl_refJabatan,2,FALSE),"yr","day")-CONVERT(DATEDIF(H597,tglAcuan,"y"),"yr","day"))),(INT(CONVERT(VLOOKUP(Table1[[#This Row],[JABATAN]],tbl_refJabatan,2,FALSE),"yr","day")-CONVERT(DATEDIF(H597,NOW(),"y"),"yr","day")))),"")</f>
        <v>-366</v>
      </c>
      <c r="S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Row],[JABATAN]],tbl_refJabatan,4,FALSE),"yr","day")-CONVERT(DATEDIF(H597,tglAcuan,"y"),"yr","day"))),(NOW()+(CONVERT(VLOOKUP(Table1[[#This Row],[JABATAN]],tbl_refJabatan,4,FALSE),"yr","day")-CONVERT(DATEDIF(H597,NOW(),"y"),"yr","day")))),"Usia Salah"),"")</f>
        <v>30373.848911689813</v>
      </c>
      <c r="T597" s="167" t="str">
        <f ca="1">IF(Table1[[#This Row],[TGL. PENSIUN ( usia )]]&lt;&gt;0,TEXT(Table1[[#This Row],[TGL. PENSIUN ( usia )]],"yyyy"),"")</f>
        <v>1983</v>
      </c>
      <c r="U597" s="166">
        <f ca="1">IF(AND(Table1[[#This Row],[TGL. PENSIUN (usia)]]&lt;&gt;"",Table1[[#This Row],[TGL. PENSIUN (usia)]]&lt;&gt;"USIA SALAH"),IF(tglAcuan&lt;&gt;0,(INT(CONVERT(VLOOKUP(Table1[[#This Row],[JABATAN]],tbl_refJabatan,4,FALSE),"yr","day")-CONVERT(DATEDIF(H597,tglAcuan,"y"),"yr","day"))),(INT(CONVERT(VLOOKUP(Table1[[#This Row],[JABATAN]],tbl_refJabatan,4,FALSE),"yr","day")-CONVERT(DATEDIF(H597,NOW(),"y"),"yr","day")))),"")</f>
        <v>-14976</v>
      </c>
      <c r="V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Row],[JABATAN]],tbl_refJabatan,6,FALSE),"yr","day")-CONVERT(DATEDIF(H597,tglAcuan,"y"),"yr","day"))),(NOW()+(CONVERT(VLOOKUP(Table1[[#This Row],[JABATAN]],tbl_refJabatan,6,FALSE),"yr","day")-CONVERT(DATEDIF(H597,NOW(),"y"),"yr","day")))),"Usia Salah"),"")</f>
        <v>23068.848911689813</v>
      </c>
      <c r="W597" s="167" t="str">
        <f ca="1">IF(Table1[[#This Row],[TGL.PENSIUN (usia)]]&lt;&gt;0,TEXT(Table1[[#This Row],[TGL.PENSIUN (usia)]],"yyyy"),"")</f>
        <v>1963</v>
      </c>
      <c r="X5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Row],[JABATAN]],tbl_refJabatan,7,FALSE),"yr","day")-CONVERT(DATEDIF(M597,tglAcuan,"y"),"yr","day"))),(NOW()+(CONVERT(VLOOKUP(Table1[[#This Row],[JABATAN]],tbl_refJabatan,7,FALSE),"yr","day")-CONVERT(DATEDIF(M597,NOW(),"y"),"yr","day")))),"tgl SK salah"),"")</f>
        <v>61420.098911689813</v>
      </c>
      <c r="Y597" s="167" t="str">
        <f ca="1">IF(Table1[[#This Row],[TGL. PENSIUN (jabatan)]]&lt;&gt;0,TEXT(Table1[[#This Row],[TGL. PENSIUN (jabatan)]],"yyyy"),"")</f>
        <v>2068</v>
      </c>
      <c r="Z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Row],[JABATAN]],tbl_refJabatan,8,FALSE),"yr","day")-CONVERT(DATEDIF(H597,tglAcuan,"y"),"yr","day"))),(NOW()+(CONVERT(VLOOKUP(Table1[[#This Row],[JABATAN]],tbl_refJabatan,8,FALSE),"yr","day")-CONVERT(DATEDIF(H597,NOW(),"y"),"yr","day")))),"Usia Salah"),"")</f>
        <v>44983.848911689813</v>
      </c>
      <c r="AA597" s="167" t="str">
        <f ca="1">IF(Table1[[#This Row],[TGL.PENSIUN (usia )]]&lt;&gt;0,TEXT(Table1[[#This Row],[TGL.PENSIUN (usia )]],"yyyy"),"")</f>
        <v>2023</v>
      </c>
      <c r="AB5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Row],[JABATAN]],tbl_refJabatan,9,FALSE),"yr","day")-CONVERT(DATEDIF(M597,tglAcuan,"y"),"yr","day"))),(NOW()+(CONVERT(VLOOKUP(Table1[[#This Row],[JABATAN]],tbl_refJabatan,9,FALSE),"yr","day")-CONVERT(DATEDIF(M597,NOW(),"y"),"yr","day")))),"tgl SK salah"),"")</f>
        <v>44983.848911689813</v>
      </c>
      <c r="AC597" s="167" t="str">
        <f ca="1">IF(Table1[[#This Row],[TGL. PENSIUN (jabatan )]]&lt;&gt;0,TEXT(Table1[[#This Row],[TGL. PENSIUN (jabatan )]],"yyyy"),"")</f>
        <v>2023</v>
      </c>
      <c r="AD5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598" spans="1:30" s="62" customFormat="1" ht="21.75" customHeight="1" x14ac:dyDescent="0.25">
      <c r="A598" s="43">
        <f t="shared" si="22"/>
        <v>593</v>
      </c>
      <c r="B598" s="44" t="s">
        <v>881</v>
      </c>
      <c r="C598" s="44" t="s">
        <v>1118</v>
      </c>
      <c r="D598" s="45" t="s">
        <v>39</v>
      </c>
      <c r="E598" s="59" t="s">
        <v>1119</v>
      </c>
      <c r="F598" s="43" t="s">
        <v>41</v>
      </c>
      <c r="G598" s="46" t="s">
        <v>42</v>
      </c>
      <c r="H598" s="47">
        <v>28346</v>
      </c>
      <c r="I598" s="44"/>
      <c r="J598" s="147"/>
      <c r="K598" s="74" t="s">
        <v>56</v>
      </c>
      <c r="L598" s="63" t="s">
        <v>1120</v>
      </c>
      <c r="M598" s="94">
        <v>43812</v>
      </c>
      <c r="N598" s="52" t="str">
        <f t="shared" ca="1" si="21"/>
        <v>46 Tahun 6 Bulan 18 hari</v>
      </c>
      <c r="O5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59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598" s="167" t="e">
        <f ca="1">IF(Table1[[#This Row],[TGL. PENSIUN (usia)]]&lt;&gt;0,TEXT(Table1[[#This Row],[TGL. PENSIUN (usia)]],"yyyy"),"")</f>
        <v>#REF!</v>
      </c>
      <c r="R598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59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598" s="167" t="e">
        <f ca="1">IF(Table1[[#This Row],[TGL. PENSIUN ( usia )]]&lt;&gt;0,TEXT(Table1[[#This Row],[TGL. PENSIUN ( usia )]],"yyyy"),"")</f>
        <v>#REF!</v>
      </c>
      <c r="U598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59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598" s="167" t="e">
        <f ca="1">IF(Table1[[#This Row],[TGL.PENSIUN (usia)]]&lt;&gt;0,TEXT(Table1[[#This Row],[TGL.PENSIUN (usia)]],"yyyy"),"")</f>
        <v>#REF!</v>
      </c>
      <c r="X5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Row],[JABATAN]],tbl_refJabatan,7,FALSE),"yr","day")-CONVERT(DATEDIF(M598,tglAcuan,"y"),"yr","day"))),(NOW()+(CONVERT(VLOOKUP(Table1[[#This Row],[JABATAN]],tbl_refJabatan,7,FALSE),"yr","day")-CONVERT(DATEDIF(M598,NOW(),"y"),"yr","day")))),"tgl SK salah"),"")</f>
        <v>43888.098911689813</v>
      </c>
      <c r="Y598" s="167" t="str">
        <f ca="1">IF(Table1[[#This Row],[TGL. PENSIUN (jabatan)]]&lt;&gt;0,TEXT(Table1[[#This Row],[TGL. PENSIUN (jabatan)]],"yyyy"),"")</f>
        <v>2020</v>
      </c>
      <c r="Z598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598" s="167" t="e">
        <f ca="1">IF(Table1[[#This Row],[TGL.PENSIUN (usia )]]&lt;&gt;0,TEXT(Table1[[#This Row],[TGL.PENSIUN (usia )]],"yyyy"),"")</f>
        <v>#REF!</v>
      </c>
      <c r="AB5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Row],[JABATAN]],tbl_refJabatan,9,FALSE),"yr","day")-CONVERT(DATEDIF(M598,tglAcuan,"y"),"yr","day"))),(NOW()+(CONVERT(VLOOKUP(Table1[[#This Row],[JABATAN]],tbl_refJabatan,9,FALSE),"yr","day")-CONVERT(DATEDIF(M598,NOW(),"y"),"yr","day")))),"tgl SK salah"),"")</f>
        <v>43888.098911689813</v>
      </c>
      <c r="AC598" s="167" t="str">
        <f ca="1">IF(Table1[[#This Row],[TGL. PENSIUN (jabatan )]]&lt;&gt;0,TEXT(Table1[[#This Row],[TGL. PENSIUN (jabatan )]],"yyyy"),"")</f>
        <v>2020</v>
      </c>
      <c r="AD598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599" spans="1:30" s="53" customFormat="1" ht="21.75" customHeight="1" x14ac:dyDescent="0.25">
      <c r="A599" s="43">
        <f t="shared" si="22"/>
        <v>594</v>
      </c>
      <c r="B599" s="44" t="s">
        <v>881</v>
      </c>
      <c r="C599" s="44" t="s">
        <v>1118</v>
      </c>
      <c r="D599" s="72" t="s">
        <v>45</v>
      </c>
      <c r="E599" s="59" t="s">
        <v>1121</v>
      </c>
      <c r="F599" s="43" t="s">
        <v>41</v>
      </c>
      <c r="G599" s="46" t="s">
        <v>42</v>
      </c>
      <c r="H599" s="47">
        <v>27851</v>
      </c>
      <c r="I599" s="45"/>
      <c r="J599" s="76"/>
      <c r="K599" s="63" t="s">
        <v>43</v>
      </c>
      <c r="L599" s="63" t="s">
        <v>1122</v>
      </c>
      <c r="M599" s="94">
        <v>43376</v>
      </c>
      <c r="N599" s="52" t="str">
        <f t="shared" ca="1" si="21"/>
        <v>47 Tahun 10 Bulan 26 hari</v>
      </c>
      <c r="O5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Row],[JABATAN]],tbl_refJabatan,2,FALSE),"yr","day")-CONVERT(DATEDIF(H599,tglAcuan,"y"),"yr","day"))),(NOW()+(CONVERT(VLOOKUP(Table1[[#This Row],[JABATAN]],tbl_refJabatan,2,FALSE),"yr","day")-CONVERT(DATEDIF(H599,NOW(),"y"),"yr","day")))),"Usia Salah"),"")</f>
        <v>28182.348911689813</v>
      </c>
      <c r="Q599" s="167" t="str">
        <f ca="1">IF(Table1[[#This Row],[TGL. PENSIUN (usia)]]&lt;&gt;0,TEXT(Table1[[#This Row],[TGL. PENSIUN (usia)]],"yyyy"),"")</f>
        <v>1977</v>
      </c>
      <c r="R599" s="166">
        <f ca="1">IF(AND(Table1[[#This Row],[TGL. PENSIUN (usia)]]&lt;&gt;"",Table1[[#This Row],[TGL. PENSIUN (usia)]]&lt;&gt;"USIA SALAH"),IF(tglAcuan&lt;&gt;0,(INT(CONVERT(VLOOKUP(Table1[[#This Row],[JABATAN]],tbl_refJabatan,2,FALSE),"yr","day")-CONVERT(DATEDIF(H599,tglAcuan,"y"),"yr","day"))),(INT(CONVERT(VLOOKUP(Table1[[#This Row],[JABATAN]],tbl_refJabatan,2,FALSE),"yr","day")-CONVERT(DATEDIF(H599,NOW(),"y"),"yr","day")))),"")</f>
        <v>-17167</v>
      </c>
      <c r="S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Row],[JABATAN]],tbl_refJabatan,4,FALSE),"yr","day")-CONVERT(DATEDIF(H599,tglAcuan,"y"),"yr","day"))),(NOW()+(CONVERT(VLOOKUP(Table1[[#This Row],[JABATAN]],tbl_refJabatan,4,FALSE),"yr","day")-CONVERT(DATEDIF(H599,NOW(),"y"),"yr","day")))),"Usia Salah"),"")</f>
        <v>28182.348911689813</v>
      </c>
      <c r="T599" s="167" t="str">
        <f ca="1">IF(Table1[[#This Row],[TGL. PENSIUN ( usia )]]&lt;&gt;0,TEXT(Table1[[#This Row],[TGL. PENSIUN ( usia )]],"yyyy"),"")</f>
        <v>1977</v>
      </c>
      <c r="U599" s="166">
        <f ca="1">IF(AND(Table1[[#This Row],[TGL. PENSIUN (usia)]]&lt;&gt;"",Table1[[#This Row],[TGL. PENSIUN (usia)]]&lt;&gt;"USIA SALAH"),IF(tglAcuan&lt;&gt;0,(INT(CONVERT(VLOOKUP(Table1[[#This Row],[JABATAN]],tbl_refJabatan,4,FALSE),"yr","day")-CONVERT(DATEDIF(H599,tglAcuan,"y"),"yr","day"))),(INT(CONVERT(VLOOKUP(Table1[[#This Row],[JABATAN]],tbl_refJabatan,4,FALSE),"yr","day")-CONVERT(DATEDIF(H599,NOW(),"y"),"yr","day")))),"")</f>
        <v>-17167</v>
      </c>
      <c r="V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Row],[JABATAN]],tbl_refJabatan,6,FALSE),"yr","day")-CONVERT(DATEDIF(H599,tglAcuan,"y"),"yr","day"))),(NOW()+(CONVERT(VLOOKUP(Table1[[#This Row],[JABATAN]],tbl_refJabatan,6,FALSE),"yr","day")-CONVERT(DATEDIF(H599,NOW(),"y"),"yr","day")))),"Usia Salah"),"")</f>
        <v>28182.348911689813</v>
      </c>
      <c r="W599" s="167" t="str">
        <f ca="1">IF(Table1[[#This Row],[TGL.PENSIUN (usia)]]&lt;&gt;0,TEXT(Table1[[#This Row],[TGL.PENSIUN (usia)]],"yyyy"),"")</f>
        <v>1977</v>
      </c>
      <c r="X5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Row],[JABATAN]],tbl_refJabatan,7,FALSE),"yr","day")-CONVERT(DATEDIF(M599,tglAcuan,"y"),"yr","day"))),(NOW()+(CONVERT(VLOOKUP(Table1[[#This Row],[JABATAN]],tbl_refJabatan,7,FALSE),"yr","day")-CONVERT(DATEDIF(M599,NOW(),"y"),"yr","day")))),"tgl SK salah"),"")</f>
        <v>43522.848911689813</v>
      </c>
      <c r="Y599" s="167" t="str">
        <f ca="1">IF(Table1[[#This Row],[TGL. PENSIUN (jabatan)]]&lt;&gt;0,TEXT(Table1[[#This Row],[TGL. PENSIUN (jabatan)]],"yyyy"),"")</f>
        <v>2019</v>
      </c>
      <c r="Z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Row],[JABATAN]],tbl_refJabatan,8,FALSE),"yr","day")-CONVERT(DATEDIF(H599,tglAcuan,"y"),"yr","day"))),(NOW()+(CONVERT(VLOOKUP(Table1[[#This Row],[JABATAN]],tbl_refJabatan,8,FALSE),"yr","day")-CONVERT(DATEDIF(H599,NOW(),"y"),"yr","day")))),"Usia Salah"),"")</f>
        <v>28182.348911689813</v>
      </c>
      <c r="AA599" s="167" t="str">
        <f ca="1">IF(Table1[[#This Row],[TGL.PENSIUN (usia )]]&lt;&gt;0,TEXT(Table1[[#This Row],[TGL.PENSIUN (usia )]],"yyyy"),"")</f>
        <v>1977</v>
      </c>
      <c r="AB5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Row],[JABATAN]],tbl_refJabatan,9,FALSE),"yr","day")-CONVERT(DATEDIF(M599,tglAcuan,"y"),"yr","day"))),(NOW()+(CONVERT(VLOOKUP(Table1[[#This Row],[JABATAN]],tbl_refJabatan,9,FALSE),"yr","day")-CONVERT(DATEDIF(M599,NOW(),"y"),"yr","day")))),"tgl SK salah"),"")</f>
        <v>43522.848911689813</v>
      </c>
      <c r="AC599" s="167" t="str">
        <f ca="1">IF(Table1[[#This Row],[TGL. PENSIUN (jabatan )]]&lt;&gt;0,TEXT(Table1[[#This Row],[TGL. PENSIUN (jabatan )]],"yyyy"),"")</f>
        <v>2019</v>
      </c>
      <c r="AD5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0" spans="1:30" s="53" customFormat="1" ht="21.75" customHeight="1" x14ac:dyDescent="0.25">
      <c r="A600" s="43">
        <f t="shared" si="22"/>
        <v>595</v>
      </c>
      <c r="B600" s="44" t="s">
        <v>881</v>
      </c>
      <c r="C600" s="44" t="s">
        <v>1118</v>
      </c>
      <c r="D600" s="72" t="s">
        <v>48</v>
      </c>
      <c r="E600" s="59" t="s">
        <v>1123</v>
      </c>
      <c r="F600" s="43" t="s">
        <v>41</v>
      </c>
      <c r="G600" s="46" t="s">
        <v>42</v>
      </c>
      <c r="H600" s="47">
        <v>31784</v>
      </c>
      <c r="I600" s="45"/>
      <c r="J600" s="76"/>
      <c r="K600" s="74" t="s">
        <v>56</v>
      </c>
      <c r="L600" s="63" t="s">
        <v>1124</v>
      </c>
      <c r="M600" s="94">
        <v>43376</v>
      </c>
      <c r="N600" s="52" t="str">
        <f t="shared" ca="1" si="21"/>
        <v>37 Tahun 1 Bulan 20 hari</v>
      </c>
      <c r="O6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Row],[JABATAN]],tbl_refJabatan,2,FALSE),"yr","day")-CONVERT(DATEDIF(H600,tglAcuan,"y"),"yr","day"))),(NOW()+(CONVERT(VLOOKUP(Table1[[#This Row],[JABATAN]],tbl_refJabatan,2,FALSE),"yr","day")-CONVERT(DATEDIF(H600,NOW(),"y"),"yr","day")))),"Usia Salah"),"")</f>
        <v>53749.848911689813</v>
      </c>
      <c r="Q600" s="167" t="str">
        <f ca="1">IF(Table1[[#This Row],[TGL. PENSIUN (usia)]]&lt;&gt;0,TEXT(Table1[[#This Row],[TGL. PENSIUN (usia)]],"yyyy"),"")</f>
        <v>2047</v>
      </c>
      <c r="R600" s="166">
        <f ca="1">IF(AND(Table1[[#This Row],[TGL. PENSIUN (usia)]]&lt;&gt;"",Table1[[#This Row],[TGL. PENSIUN (usia)]]&lt;&gt;"USIA SALAH"),IF(tglAcuan&lt;&gt;0,(INT(CONVERT(VLOOKUP(Table1[[#This Row],[JABATAN]],tbl_refJabatan,2,FALSE),"yr","day")-CONVERT(DATEDIF(H600,tglAcuan,"y"),"yr","day"))),(INT(CONVERT(VLOOKUP(Table1[[#This Row],[JABATAN]],tbl_refJabatan,2,FALSE),"yr","day")-CONVERT(DATEDIF(H600,NOW(),"y"),"yr","day")))),"")</f>
        <v>8400</v>
      </c>
      <c r="S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Row],[JABATAN]],tbl_refJabatan,4,FALSE),"yr","day")-CONVERT(DATEDIF(H600,tglAcuan,"y"),"yr","day"))),(NOW()+(CONVERT(VLOOKUP(Table1[[#This Row],[JABATAN]],tbl_refJabatan,4,FALSE),"yr","day")-CONVERT(DATEDIF(H600,NOW(),"y"),"yr","day")))),"Usia Salah"),"")</f>
        <v>53749.848911689813</v>
      </c>
      <c r="T600" s="167" t="str">
        <f ca="1">IF(Table1[[#This Row],[TGL. PENSIUN ( usia )]]&lt;&gt;0,TEXT(Table1[[#This Row],[TGL. PENSIUN ( usia )]],"yyyy"),"")</f>
        <v>2047</v>
      </c>
      <c r="U600" s="166">
        <f ca="1">IF(AND(Table1[[#This Row],[TGL. PENSIUN (usia)]]&lt;&gt;"",Table1[[#This Row],[TGL. PENSIUN (usia)]]&lt;&gt;"USIA SALAH"),IF(tglAcuan&lt;&gt;0,(INT(CONVERT(VLOOKUP(Table1[[#This Row],[JABATAN]],tbl_refJabatan,4,FALSE),"yr","day")-CONVERT(DATEDIF(H600,tglAcuan,"y"),"yr","day"))),(INT(CONVERT(VLOOKUP(Table1[[#This Row],[JABATAN]],tbl_refJabatan,4,FALSE),"yr","day")-CONVERT(DATEDIF(H600,NOW(),"y"),"yr","day")))),"")</f>
        <v>8400</v>
      </c>
      <c r="V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Row],[JABATAN]],tbl_refJabatan,6,FALSE),"yr","day")-CONVERT(DATEDIF(H600,tglAcuan,"y"),"yr","day"))),(NOW()+(CONVERT(VLOOKUP(Table1[[#This Row],[JABATAN]],tbl_refJabatan,6,FALSE),"yr","day")-CONVERT(DATEDIF(H600,NOW(),"y"),"yr","day")))),"Usia Salah"),"")</f>
        <v>52288.848911689813</v>
      </c>
      <c r="W600" s="167" t="str">
        <f ca="1">IF(Table1[[#This Row],[TGL.PENSIUN (usia)]]&lt;&gt;0,TEXT(Table1[[#This Row],[TGL.PENSIUN (usia)]],"yyyy"),"")</f>
        <v>2043</v>
      </c>
      <c r="X6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Row],[JABATAN]],tbl_refJabatan,7,FALSE),"yr","day")-CONVERT(DATEDIF(M600,tglAcuan,"y"),"yr","day"))),(NOW()+(CONVERT(VLOOKUP(Table1[[#This Row],[JABATAN]],tbl_refJabatan,7,FALSE),"yr","day")-CONVERT(DATEDIF(M600,NOW(),"y"),"yr","day")))),"tgl SK salah"),"")</f>
        <v>50827.848911689813</v>
      </c>
      <c r="Y600" s="167" t="str">
        <f ca="1">IF(Table1[[#This Row],[TGL. PENSIUN (jabatan)]]&lt;&gt;0,TEXT(Table1[[#This Row],[TGL. PENSIUN (jabatan)]],"yyyy"),"")</f>
        <v>2039</v>
      </c>
      <c r="Z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Row],[JABATAN]],tbl_refJabatan,8,FALSE),"yr","day")-CONVERT(DATEDIF(H600,tglAcuan,"y"),"yr","day"))),(NOW()+(CONVERT(VLOOKUP(Table1[[#This Row],[JABATAN]],tbl_refJabatan,8,FALSE),"yr","day")-CONVERT(DATEDIF(H600,NOW(),"y"),"yr","day")))),"Usia Salah"),"")</f>
        <v>52288.848911689813</v>
      </c>
      <c r="AA600" s="167" t="str">
        <f ca="1">IF(Table1[[#This Row],[TGL.PENSIUN (usia )]]&lt;&gt;0,TEXT(Table1[[#This Row],[TGL.PENSIUN (usia )]],"yyyy"),"")</f>
        <v>2043</v>
      </c>
      <c r="AB6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Row],[JABATAN]],tbl_refJabatan,9,FALSE),"yr","day")-CONVERT(DATEDIF(M600,tglAcuan,"y"),"yr","day"))),(NOW()+(CONVERT(VLOOKUP(Table1[[#This Row],[JABATAN]],tbl_refJabatan,9,FALSE),"yr","day")-CONVERT(DATEDIF(M600,NOW(),"y"),"yr","day")))),"tgl SK salah"),"")</f>
        <v>50827.848911689813</v>
      </c>
      <c r="AC600" s="167" t="str">
        <f ca="1">IF(Table1[[#This Row],[TGL. PENSIUN (jabatan )]]&lt;&gt;0,TEXT(Table1[[#This Row],[TGL. PENSIUN (jabatan )]],"yyyy"),"")</f>
        <v>2039</v>
      </c>
      <c r="AD6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1" spans="1:30" s="53" customFormat="1" ht="21.75" customHeight="1" x14ac:dyDescent="0.25">
      <c r="A601" s="43">
        <f t="shared" si="22"/>
        <v>596</v>
      </c>
      <c r="B601" s="44" t="s">
        <v>881</v>
      </c>
      <c r="C601" s="44" t="s">
        <v>1118</v>
      </c>
      <c r="D601" s="72" t="s">
        <v>52</v>
      </c>
      <c r="E601" s="59" t="s">
        <v>1125</v>
      </c>
      <c r="F601" s="43" t="s">
        <v>41</v>
      </c>
      <c r="G601" s="46" t="s">
        <v>42</v>
      </c>
      <c r="H601" s="47">
        <v>30850</v>
      </c>
      <c r="I601" s="45"/>
      <c r="J601" s="76"/>
      <c r="K601" s="74" t="s">
        <v>56</v>
      </c>
      <c r="L601" s="63" t="s">
        <v>1126</v>
      </c>
      <c r="M601" s="94">
        <v>43376</v>
      </c>
      <c r="N601" s="52" t="str">
        <f t="shared" ca="1" si="21"/>
        <v>39 Tahun 8 Bulan 10 hari</v>
      </c>
      <c r="O6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Row],[JABATAN]],tbl_refJabatan,2,FALSE),"yr","day")-CONVERT(DATEDIF(H601,tglAcuan,"y"),"yr","day"))),(NOW()+(CONVERT(VLOOKUP(Table1[[#This Row],[JABATAN]],tbl_refJabatan,2,FALSE),"yr","day")-CONVERT(DATEDIF(H601,NOW(),"y"),"yr","day")))),"Usia Salah"),"")</f>
        <v>53019.348911689813</v>
      </c>
      <c r="Q601" s="167" t="str">
        <f ca="1">IF(Table1[[#This Row],[TGL. PENSIUN (usia)]]&lt;&gt;0,TEXT(Table1[[#This Row],[TGL. PENSIUN (usia)]],"yyyy"),"")</f>
        <v>2045</v>
      </c>
      <c r="R601" s="166">
        <f ca="1">IF(AND(Table1[[#This Row],[TGL. PENSIUN (usia)]]&lt;&gt;"",Table1[[#This Row],[TGL. PENSIUN (usia)]]&lt;&gt;"USIA SALAH"),IF(tglAcuan&lt;&gt;0,(INT(CONVERT(VLOOKUP(Table1[[#This Row],[JABATAN]],tbl_refJabatan,2,FALSE),"yr","day")-CONVERT(DATEDIF(H601,tglAcuan,"y"),"yr","day"))),(INT(CONVERT(VLOOKUP(Table1[[#This Row],[JABATAN]],tbl_refJabatan,2,FALSE),"yr","day")-CONVERT(DATEDIF(H601,NOW(),"y"),"yr","day")))),"")</f>
        <v>7670</v>
      </c>
      <c r="S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Row],[JABATAN]],tbl_refJabatan,4,FALSE),"yr","day")-CONVERT(DATEDIF(H601,tglAcuan,"y"),"yr","day"))),(NOW()+(CONVERT(VLOOKUP(Table1[[#This Row],[JABATAN]],tbl_refJabatan,4,FALSE),"yr","day")-CONVERT(DATEDIF(H601,NOW(),"y"),"yr","day")))),"Usia Salah"),"")</f>
        <v>53019.348911689813</v>
      </c>
      <c r="T601" s="167" t="str">
        <f ca="1">IF(Table1[[#This Row],[TGL. PENSIUN ( usia )]]&lt;&gt;0,TEXT(Table1[[#This Row],[TGL. PENSIUN ( usia )]],"yyyy"),"")</f>
        <v>2045</v>
      </c>
      <c r="U601" s="166">
        <f ca="1">IF(AND(Table1[[#This Row],[TGL. PENSIUN (usia)]]&lt;&gt;"",Table1[[#This Row],[TGL. PENSIUN (usia)]]&lt;&gt;"USIA SALAH"),IF(tglAcuan&lt;&gt;0,(INT(CONVERT(VLOOKUP(Table1[[#This Row],[JABATAN]],tbl_refJabatan,4,FALSE),"yr","day")-CONVERT(DATEDIF(H601,tglAcuan,"y"),"yr","day"))),(INT(CONVERT(VLOOKUP(Table1[[#This Row],[JABATAN]],tbl_refJabatan,4,FALSE),"yr","day")-CONVERT(DATEDIF(H601,NOW(),"y"),"yr","day")))),"")</f>
        <v>7670</v>
      </c>
      <c r="V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Row],[JABATAN]],tbl_refJabatan,6,FALSE),"yr","day")-CONVERT(DATEDIF(H601,tglAcuan,"y"),"yr","day"))),(NOW()+(CONVERT(VLOOKUP(Table1[[#This Row],[JABATAN]],tbl_refJabatan,6,FALSE),"yr","day")-CONVERT(DATEDIF(H601,NOW(),"y"),"yr","day")))),"Usia Salah"),"")</f>
        <v>51558.348911689813</v>
      </c>
      <c r="W601" s="167" t="str">
        <f ca="1">IF(Table1[[#This Row],[TGL.PENSIUN (usia)]]&lt;&gt;0,TEXT(Table1[[#This Row],[TGL.PENSIUN (usia)]],"yyyy"),"")</f>
        <v>2041</v>
      </c>
      <c r="X6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Row],[JABATAN]],tbl_refJabatan,7,FALSE),"yr","day")-CONVERT(DATEDIF(M601,tglAcuan,"y"),"yr","day"))),(NOW()+(CONVERT(VLOOKUP(Table1[[#This Row],[JABATAN]],tbl_refJabatan,7,FALSE),"yr","day")-CONVERT(DATEDIF(M601,NOW(),"y"),"yr","day")))),"tgl SK salah"),"")</f>
        <v>50827.848911689813</v>
      </c>
      <c r="Y601" s="167" t="str">
        <f ca="1">IF(Table1[[#This Row],[TGL. PENSIUN (jabatan)]]&lt;&gt;0,TEXT(Table1[[#This Row],[TGL. PENSIUN (jabatan)]],"yyyy"),"")</f>
        <v>2039</v>
      </c>
      <c r="Z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Row],[JABATAN]],tbl_refJabatan,8,FALSE),"yr","day")-CONVERT(DATEDIF(H601,tglAcuan,"y"),"yr","day"))),(NOW()+(CONVERT(VLOOKUP(Table1[[#This Row],[JABATAN]],tbl_refJabatan,8,FALSE),"yr","day")-CONVERT(DATEDIF(H601,NOW(),"y"),"yr","day")))),"Usia Salah"),"")</f>
        <v>51558.348911689813</v>
      </c>
      <c r="AA601" s="167" t="str">
        <f ca="1">IF(Table1[[#This Row],[TGL.PENSIUN (usia )]]&lt;&gt;0,TEXT(Table1[[#This Row],[TGL.PENSIUN (usia )]],"yyyy"),"")</f>
        <v>2041</v>
      </c>
      <c r="AB6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Row],[JABATAN]],tbl_refJabatan,9,FALSE),"yr","day")-CONVERT(DATEDIF(M601,tglAcuan,"y"),"yr","day"))),(NOW()+(CONVERT(VLOOKUP(Table1[[#This Row],[JABATAN]],tbl_refJabatan,9,FALSE),"yr","day")-CONVERT(DATEDIF(M601,NOW(),"y"),"yr","day")))),"tgl SK salah"),"")</f>
        <v>50827.848911689813</v>
      </c>
      <c r="AC601" s="167" t="str">
        <f ca="1">IF(Table1[[#This Row],[TGL. PENSIUN (jabatan )]]&lt;&gt;0,TEXT(Table1[[#This Row],[TGL. PENSIUN (jabatan )]],"yyyy"),"")</f>
        <v>2039</v>
      </c>
      <c r="AD6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2" spans="1:30" s="53" customFormat="1" ht="21.75" customHeight="1" x14ac:dyDescent="0.25">
      <c r="A602" s="43">
        <f t="shared" si="22"/>
        <v>597</v>
      </c>
      <c r="B602" s="44" t="s">
        <v>881</v>
      </c>
      <c r="C602" s="44" t="s">
        <v>1118</v>
      </c>
      <c r="D602" s="72" t="s">
        <v>54</v>
      </c>
      <c r="E602" s="59" t="s">
        <v>1127</v>
      </c>
      <c r="F602" s="43" t="s">
        <v>41</v>
      </c>
      <c r="G602" s="46" t="s">
        <v>1128</v>
      </c>
      <c r="H602" s="47">
        <v>35145</v>
      </c>
      <c r="I602" s="45"/>
      <c r="J602" s="76"/>
      <c r="K602" s="63" t="s">
        <v>43</v>
      </c>
      <c r="L602" s="63" t="s">
        <v>1129</v>
      </c>
      <c r="M602" s="94">
        <v>44265</v>
      </c>
      <c r="N602" s="52" t="str">
        <f ca="1">IFERROR(IF(H598&lt;&gt;0,IF(tglAcuan&lt;&gt;0,DATEDIF(H598,tglAcuan,"y")&amp;" Tahun "&amp;DATEDIF(H598,tglAcuan,"ym")&amp;" Bulan "&amp;DATEDIF(H598,tglAcuan,"md")&amp;" hari",DATEDIF(H598,NOW(),"y")&amp;" Tahun "&amp;DATEDIF(H598,NOW(),"ym")&amp;" Bulan "&amp;DATEDIF(H598,NOW(),"md")&amp;" hari"),"tgl lahir salah/ null"),"tgl lahir salah")</f>
        <v>46 Tahun 6 Bulan 18 hari</v>
      </c>
      <c r="O6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17 Hari </v>
      </c>
      <c r="P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Row],[JABATAN]],tbl_refJabatan,2,FALSE),"yr","day")-CONVERT(DATEDIF(H598,tglAcuan,"y"),"yr","day"))),(NOW()+(CONVERT(VLOOKUP(Table1[[#This Row],[JABATAN]],tbl_refJabatan,2,FALSE),"yr","day")-CONVERT(DATEDIF(H598,NOW(),"y"),"yr","day")))),"Usia Salah"),"")</f>
        <v>50462.598911689813</v>
      </c>
      <c r="Q602" s="167" t="str">
        <f ca="1">IF(Table1[[#This Row],[TGL. PENSIUN (usia)]]&lt;&gt;0,TEXT(Table1[[#This Row],[TGL. PENSIUN (usia)]],"yyyy"),"")</f>
        <v>2038</v>
      </c>
      <c r="R602" s="166">
        <f ca="1">IF(AND(Table1[[#This Row],[TGL. PENSIUN (usia)]]&lt;&gt;"",Table1[[#This Row],[TGL. PENSIUN (usia)]]&lt;&gt;"USIA SALAH"),IF(tglAcuan&lt;&gt;0,(INT(CONVERT(VLOOKUP(Table1[[#This Row],[JABATAN]],tbl_refJabatan,2,FALSE),"yr","day")-CONVERT(DATEDIF(H598,tglAcuan,"y"),"yr","day"))),(INT(CONVERT(VLOOKUP(Table1[[#This Row],[JABATAN]],tbl_refJabatan,2,FALSE),"yr","day")-CONVERT(DATEDIF(H598,NOW(),"y"),"yr","day")))),"")</f>
        <v>5113</v>
      </c>
      <c r="S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Row],[JABATAN]],tbl_refJabatan,4,FALSE),"yr","day")-CONVERT(DATEDIF(H598,tglAcuan,"y"),"yr","day"))),(NOW()+(CONVERT(VLOOKUP(Table1[[#This Row],[JABATAN]],tbl_refJabatan,4,FALSE),"yr","day")-CONVERT(DATEDIF(H598,NOW(),"y"),"yr","day")))),"Usia Salah"),"")</f>
        <v>50462.598911689813</v>
      </c>
      <c r="T602" s="167" t="str">
        <f ca="1">IF(Table1[[#This Row],[TGL. PENSIUN ( usia )]]&lt;&gt;0,TEXT(Table1[[#This Row],[TGL. PENSIUN ( usia )]],"yyyy"),"")</f>
        <v>2038</v>
      </c>
      <c r="U602" s="166">
        <f ca="1">IF(AND(Table1[[#This Row],[TGL. PENSIUN (usia)]]&lt;&gt;"",Table1[[#This Row],[TGL. PENSIUN (usia)]]&lt;&gt;"USIA SALAH"),IF(tglAcuan&lt;&gt;0,(INT(CONVERT(VLOOKUP(Table1[[#This Row],[JABATAN]],tbl_refJabatan,4,FALSE),"yr","day")-CONVERT(DATEDIF(H598,tglAcuan,"y"),"yr","day"))),(INT(CONVERT(VLOOKUP(Table1[[#This Row],[JABATAN]],tbl_refJabatan,4,FALSE),"yr","day")-CONVERT(DATEDIF(H598,NOW(),"y"),"yr","day")))),"")</f>
        <v>5113</v>
      </c>
      <c r="V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Row],[JABATAN]],tbl_refJabatan,6,FALSE),"yr","day")-CONVERT(DATEDIF(H598,tglAcuan,"y"),"yr","day"))),(NOW()+(CONVERT(VLOOKUP(Table1[[#This Row],[JABATAN]],tbl_refJabatan,6,FALSE),"yr","day")-CONVERT(DATEDIF(H598,NOW(),"y"),"yr","day")))),"Usia Salah"),"")</f>
        <v>49001.598911689813</v>
      </c>
      <c r="W602" s="167" t="str">
        <f ca="1">IF(Table1[[#This Row],[TGL.PENSIUN (usia)]]&lt;&gt;0,TEXT(Table1[[#This Row],[TGL.PENSIUN (usia)]],"yyyy"),"")</f>
        <v>2034</v>
      </c>
      <c r="X6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Row],[JABATAN]],tbl_refJabatan,7,FALSE),"yr","day")-CONVERT(DATEDIF(M602,tglAcuan,"y"),"yr","day"))),(NOW()+(CONVERT(VLOOKUP(Table1[[#This Row],[JABATAN]],tbl_refJabatan,7,FALSE),"yr","day")-CONVERT(DATEDIF(M602,NOW(),"y"),"yr","day")))),"tgl SK salah"),"")</f>
        <v>51923.598911689813</v>
      </c>
      <c r="Y602" s="167" t="str">
        <f ca="1">IF(Table1[[#This Row],[TGL. PENSIUN (jabatan)]]&lt;&gt;0,TEXT(Table1[[#This Row],[TGL. PENSIUN (jabatan)]],"yyyy"),"")</f>
        <v>2042</v>
      </c>
      <c r="Z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Row],[JABATAN]],tbl_refJabatan,8,FALSE),"yr","day")-CONVERT(DATEDIF(H598,tglAcuan,"y"),"yr","day"))),(NOW()+(CONVERT(VLOOKUP(Table1[[#This Row],[JABATAN]],tbl_refJabatan,8,FALSE),"yr","day")-CONVERT(DATEDIF(H598,NOW(),"y"),"yr","day")))),"Usia Salah"),"")</f>
        <v>49001.598911689813</v>
      </c>
      <c r="AA602" s="167" t="str">
        <f ca="1">IF(Table1[[#This Row],[TGL.PENSIUN (usia )]]&lt;&gt;0,TEXT(Table1[[#This Row],[TGL.PENSIUN (usia )]],"yyyy"),"")</f>
        <v>2034</v>
      </c>
      <c r="AB6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Row],[JABATAN]],tbl_refJabatan,9,FALSE),"yr","day")-CONVERT(DATEDIF(M602,tglAcuan,"y"),"yr","day"))),(NOW()+(CONVERT(VLOOKUP(Table1[[#This Row],[JABATAN]],tbl_refJabatan,9,FALSE),"yr","day")-CONVERT(DATEDIF(M602,NOW(),"y"),"yr","day")))),"tgl SK salah"),"")</f>
        <v>51923.598911689813</v>
      </c>
      <c r="AC602" s="167" t="str">
        <f ca="1">IF(Table1[[#This Row],[TGL. PENSIUN (jabatan )]]&lt;&gt;0,TEXT(Table1[[#This Row],[TGL. PENSIUN (jabatan )]],"yyyy"),"")</f>
        <v>2042</v>
      </c>
      <c r="AD6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3" spans="1:30" s="53" customFormat="1" ht="21.75" customHeight="1" x14ac:dyDescent="0.25">
      <c r="A603" s="43">
        <f t="shared" si="22"/>
        <v>598</v>
      </c>
      <c r="B603" s="44" t="s">
        <v>881</v>
      </c>
      <c r="C603" s="44" t="s">
        <v>1118</v>
      </c>
      <c r="D603" s="72" t="s">
        <v>57</v>
      </c>
      <c r="E603" s="59" t="s">
        <v>1130</v>
      </c>
      <c r="F603" s="43" t="s">
        <v>41</v>
      </c>
      <c r="G603" s="46" t="s">
        <v>42</v>
      </c>
      <c r="H603" s="47">
        <v>33051</v>
      </c>
      <c r="I603" s="45"/>
      <c r="J603" s="76"/>
      <c r="K603" s="74" t="s">
        <v>56</v>
      </c>
      <c r="L603" s="63" t="s">
        <v>1131</v>
      </c>
      <c r="M603" s="94">
        <v>43376</v>
      </c>
      <c r="N603" s="52" t="str">
        <f t="shared" ca="1" si="21"/>
        <v>33 Tahun 8 Bulan 0 hari</v>
      </c>
      <c r="O6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Row],[JABATAN]],tbl_refJabatan,2,FALSE),"yr","day")-CONVERT(DATEDIF(H603,tglAcuan,"y"),"yr","day"))),(NOW()+(CONVERT(VLOOKUP(Table1[[#This Row],[JABATAN]],tbl_refJabatan,2,FALSE),"yr","day")-CONVERT(DATEDIF(H603,NOW(),"y"),"yr","day")))),"Usia Salah"),"")</f>
        <v>55210.848911689813</v>
      </c>
      <c r="Q603" s="167" t="str">
        <f ca="1">IF(Table1[[#This Row],[TGL. PENSIUN (usia)]]&lt;&gt;0,TEXT(Table1[[#This Row],[TGL. PENSIUN (usia)]],"yyyy"),"")</f>
        <v>2051</v>
      </c>
      <c r="R603" s="166">
        <f ca="1">IF(AND(Table1[[#This Row],[TGL. PENSIUN (usia)]]&lt;&gt;"",Table1[[#This Row],[TGL. PENSIUN (usia)]]&lt;&gt;"USIA SALAH"),IF(tglAcuan&lt;&gt;0,(INT(CONVERT(VLOOKUP(Table1[[#This Row],[JABATAN]],tbl_refJabatan,2,FALSE),"yr","day")-CONVERT(DATEDIF(H603,tglAcuan,"y"),"yr","day"))),(INT(CONVERT(VLOOKUP(Table1[[#This Row],[JABATAN]],tbl_refJabatan,2,FALSE),"yr","day")-CONVERT(DATEDIF(H603,NOW(),"y"),"yr","day")))),"")</f>
        <v>9861</v>
      </c>
      <c r="S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Row],[JABATAN]],tbl_refJabatan,4,FALSE),"yr","day")-CONVERT(DATEDIF(H603,tglAcuan,"y"),"yr","day"))),(NOW()+(CONVERT(VLOOKUP(Table1[[#This Row],[JABATAN]],tbl_refJabatan,4,FALSE),"yr","day")-CONVERT(DATEDIF(H603,NOW(),"y"),"yr","day")))),"Usia Salah"),"")</f>
        <v>55210.848911689813</v>
      </c>
      <c r="T603" s="167" t="str">
        <f ca="1">IF(Table1[[#This Row],[TGL. PENSIUN ( usia )]]&lt;&gt;0,TEXT(Table1[[#This Row],[TGL. PENSIUN ( usia )]],"yyyy"),"")</f>
        <v>2051</v>
      </c>
      <c r="U603" s="166">
        <f ca="1">IF(AND(Table1[[#This Row],[TGL. PENSIUN (usia)]]&lt;&gt;"",Table1[[#This Row],[TGL. PENSIUN (usia)]]&lt;&gt;"USIA SALAH"),IF(tglAcuan&lt;&gt;0,(INT(CONVERT(VLOOKUP(Table1[[#This Row],[JABATAN]],tbl_refJabatan,4,FALSE),"yr","day")-CONVERT(DATEDIF(H603,tglAcuan,"y"),"yr","day"))),(INT(CONVERT(VLOOKUP(Table1[[#This Row],[JABATAN]],tbl_refJabatan,4,FALSE),"yr","day")-CONVERT(DATEDIF(H603,NOW(),"y"),"yr","day")))),"")</f>
        <v>9861</v>
      </c>
      <c r="V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Row],[JABATAN]],tbl_refJabatan,6,FALSE),"yr","day")-CONVERT(DATEDIF(H603,tglAcuan,"y"),"yr","day"))),(NOW()+(CONVERT(VLOOKUP(Table1[[#This Row],[JABATAN]],tbl_refJabatan,6,FALSE),"yr","day")-CONVERT(DATEDIF(H603,NOW(),"y"),"yr","day")))),"Usia Salah"),"")</f>
        <v>53749.848911689813</v>
      </c>
      <c r="W603" s="167" t="str">
        <f ca="1">IF(Table1[[#This Row],[TGL.PENSIUN (usia)]]&lt;&gt;0,TEXT(Table1[[#This Row],[TGL.PENSIUN (usia)]],"yyyy"),"")</f>
        <v>2047</v>
      </c>
      <c r="X6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Row],[JABATAN]],tbl_refJabatan,7,FALSE),"yr","day")-CONVERT(DATEDIF(M603,tglAcuan,"y"),"yr","day"))),(NOW()+(CONVERT(VLOOKUP(Table1[[#This Row],[JABATAN]],tbl_refJabatan,7,FALSE),"yr","day")-CONVERT(DATEDIF(M603,NOW(),"y"),"yr","day")))),"tgl SK salah"),"")</f>
        <v>50827.848911689813</v>
      </c>
      <c r="Y603" s="167" t="str">
        <f ca="1">IF(Table1[[#This Row],[TGL. PENSIUN (jabatan)]]&lt;&gt;0,TEXT(Table1[[#This Row],[TGL. PENSIUN (jabatan)]],"yyyy"),"")</f>
        <v>2039</v>
      </c>
      <c r="Z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Row],[JABATAN]],tbl_refJabatan,8,FALSE),"yr","day")-CONVERT(DATEDIF(H603,tglAcuan,"y"),"yr","day"))),(NOW()+(CONVERT(VLOOKUP(Table1[[#This Row],[JABATAN]],tbl_refJabatan,8,FALSE),"yr","day")-CONVERT(DATEDIF(H603,NOW(),"y"),"yr","day")))),"Usia Salah"),"")</f>
        <v>53749.848911689813</v>
      </c>
      <c r="AA603" s="167" t="str">
        <f ca="1">IF(Table1[[#This Row],[TGL.PENSIUN (usia )]]&lt;&gt;0,TEXT(Table1[[#This Row],[TGL.PENSIUN (usia )]],"yyyy"),"")</f>
        <v>2047</v>
      </c>
      <c r="AB6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Row],[JABATAN]],tbl_refJabatan,9,FALSE),"yr","day")-CONVERT(DATEDIF(M603,tglAcuan,"y"),"yr","day"))),(NOW()+(CONVERT(VLOOKUP(Table1[[#This Row],[JABATAN]],tbl_refJabatan,9,FALSE),"yr","day")-CONVERT(DATEDIF(M603,NOW(),"y"),"yr","day")))),"tgl SK salah"),"")</f>
        <v>50827.848911689813</v>
      </c>
      <c r="AC603" s="167" t="str">
        <f ca="1">IF(Table1[[#This Row],[TGL. PENSIUN (jabatan )]]&lt;&gt;0,TEXT(Table1[[#This Row],[TGL. PENSIUN (jabatan )]],"yyyy"),"")</f>
        <v>2039</v>
      </c>
      <c r="AD6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4" spans="1:30" s="53" customFormat="1" ht="21.75" customHeight="1" x14ac:dyDescent="0.25">
      <c r="A604" s="43">
        <f t="shared" si="22"/>
        <v>599</v>
      </c>
      <c r="B604" s="44" t="s">
        <v>881</v>
      </c>
      <c r="C604" s="44" t="s">
        <v>1118</v>
      </c>
      <c r="D604" s="72" t="s">
        <v>59</v>
      </c>
      <c r="E604" s="59" t="s">
        <v>1132</v>
      </c>
      <c r="F604" s="43" t="s">
        <v>41</v>
      </c>
      <c r="G604" s="46" t="s">
        <v>42</v>
      </c>
      <c r="H604" s="47">
        <v>28346</v>
      </c>
      <c r="I604" s="45"/>
      <c r="J604" s="76"/>
      <c r="K604" s="74" t="s">
        <v>56</v>
      </c>
      <c r="L604" s="63" t="s">
        <v>1133</v>
      </c>
      <c r="M604" s="94">
        <v>43376</v>
      </c>
      <c r="N604" s="52" t="str">
        <f t="shared" ca="1" si="21"/>
        <v>46 Tahun 6 Bulan 18 hari</v>
      </c>
      <c r="O6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Row],[JABATAN]],tbl_refJabatan,2,FALSE),"yr","day")-CONVERT(DATEDIF(H604,tglAcuan,"y"),"yr","day"))),(NOW()+(CONVERT(VLOOKUP(Table1[[#This Row],[JABATAN]],tbl_refJabatan,2,FALSE),"yr","day")-CONVERT(DATEDIF(H604,NOW(),"y"),"yr","day")))),"Usia Salah"),"")</f>
        <v>50462.598911689813</v>
      </c>
      <c r="Q604" s="167" t="str">
        <f ca="1">IF(Table1[[#This Row],[TGL. PENSIUN (usia)]]&lt;&gt;0,TEXT(Table1[[#This Row],[TGL. PENSIUN (usia)]],"yyyy"),"")</f>
        <v>2038</v>
      </c>
      <c r="R604" s="166">
        <f ca="1">IF(AND(Table1[[#This Row],[TGL. PENSIUN (usia)]]&lt;&gt;"",Table1[[#This Row],[TGL. PENSIUN (usia)]]&lt;&gt;"USIA SALAH"),IF(tglAcuan&lt;&gt;0,(INT(CONVERT(VLOOKUP(Table1[[#This Row],[JABATAN]],tbl_refJabatan,2,FALSE),"yr","day")-CONVERT(DATEDIF(H604,tglAcuan,"y"),"yr","day"))),(INT(CONVERT(VLOOKUP(Table1[[#This Row],[JABATAN]],tbl_refJabatan,2,FALSE),"yr","day")-CONVERT(DATEDIF(H604,NOW(),"y"),"yr","day")))),"")</f>
        <v>5113</v>
      </c>
      <c r="S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Row],[JABATAN]],tbl_refJabatan,4,FALSE),"yr","day")-CONVERT(DATEDIF(H604,tglAcuan,"y"),"yr","day"))),(NOW()+(CONVERT(VLOOKUP(Table1[[#This Row],[JABATAN]],tbl_refJabatan,4,FALSE),"yr","day")-CONVERT(DATEDIF(H604,NOW(),"y"),"yr","day")))),"Usia Salah"),"")</f>
        <v>50462.598911689813</v>
      </c>
      <c r="T604" s="167" t="str">
        <f ca="1">IF(Table1[[#This Row],[TGL. PENSIUN ( usia )]]&lt;&gt;0,TEXT(Table1[[#This Row],[TGL. PENSIUN ( usia )]],"yyyy"),"")</f>
        <v>2038</v>
      </c>
      <c r="U604" s="166">
        <f ca="1">IF(AND(Table1[[#This Row],[TGL. PENSIUN (usia)]]&lt;&gt;"",Table1[[#This Row],[TGL. PENSIUN (usia)]]&lt;&gt;"USIA SALAH"),IF(tglAcuan&lt;&gt;0,(INT(CONVERT(VLOOKUP(Table1[[#This Row],[JABATAN]],tbl_refJabatan,4,FALSE),"yr","day")-CONVERT(DATEDIF(H604,tglAcuan,"y"),"yr","day"))),(INT(CONVERT(VLOOKUP(Table1[[#This Row],[JABATAN]],tbl_refJabatan,4,FALSE),"yr","day")-CONVERT(DATEDIF(H604,NOW(),"y"),"yr","day")))),"")</f>
        <v>5113</v>
      </c>
      <c r="V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Row],[JABATAN]],tbl_refJabatan,6,FALSE),"yr","day")-CONVERT(DATEDIF(H604,tglAcuan,"y"),"yr","day"))),(NOW()+(CONVERT(VLOOKUP(Table1[[#This Row],[JABATAN]],tbl_refJabatan,6,FALSE),"yr","day")-CONVERT(DATEDIF(H604,NOW(),"y"),"yr","day")))),"Usia Salah"),"")</f>
        <v>49001.598911689813</v>
      </c>
      <c r="W604" s="167" t="str">
        <f ca="1">IF(Table1[[#This Row],[TGL.PENSIUN (usia)]]&lt;&gt;0,TEXT(Table1[[#This Row],[TGL.PENSIUN (usia)]],"yyyy"),"")</f>
        <v>2034</v>
      </c>
      <c r="X6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Row],[JABATAN]],tbl_refJabatan,7,FALSE),"yr","day")-CONVERT(DATEDIF(M604,tglAcuan,"y"),"yr","day"))),(NOW()+(CONVERT(VLOOKUP(Table1[[#This Row],[JABATAN]],tbl_refJabatan,7,FALSE),"yr","day")-CONVERT(DATEDIF(M604,NOW(),"y"),"yr","day")))),"tgl SK salah"),"")</f>
        <v>50827.848911689813</v>
      </c>
      <c r="Y604" s="167" t="str">
        <f ca="1">IF(Table1[[#This Row],[TGL. PENSIUN (jabatan)]]&lt;&gt;0,TEXT(Table1[[#This Row],[TGL. PENSIUN (jabatan)]],"yyyy"),"")</f>
        <v>2039</v>
      </c>
      <c r="Z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Row],[JABATAN]],tbl_refJabatan,8,FALSE),"yr","day")-CONVERT(DATEDIF(H604,tglAcuan,"y"),"yr","day"))),(NOW()+(CONVERT(VLOOKUP(Table1[[#This Row],[JABATAN]],tbl_refJabatan,8,FALSE),"yr","day")-CONVERT(DATEDIF(H604,NOW(),"y"),"yr","day")))),"Usia Salah"),"")</f>
        <v>49001.598911689813</v>
      </c>
      <c r="AA604" s="167" t="str">
        <f ca="1">IF(Table1[[#This Row],[TGL.PENSIUN (usia )]]&lt;&gt;0,TEXT(Table1[[#This Row],[TGL.PENSIUN (usia )]],"yyyy"),"")</f>
        <v>2034</v>
      </c>
      <c r="AB6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Row],[JABATAN]],tbl_refJabatan,9,FALSE),"yr","day")-CONVERT(DATEDIF(M604,tglAcuan,"y"),"yr","day"))),(NOW()+(CONVERT(VLOOKUP(Table1[[#This Row],[JABATAN]],tbl_refJabatan,9,FALSE),"yr","day")-CONVERT(DATEDIF(M604,NOW(),"y"),"yr","day")))),"tgl SK salah"),"")</f>
        <v>50827.848911689813</v>
      </c>
      <c r="AC604" s="167" t="str">
        <f ca="1">IF(Table1[[#This Row],[TGL. PENSIUN (jabatan )]]&lt;&gt;0,TEXT(Table1[[#This Row],[TGL. PENSIUN (jabatan )]],"yyyy"),"")</f>
        <v>2039</v>
      </c>
      <c r="AD6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5" spans="1:30" s="53" customFormat="1" ht="21.75" customHeight="1" x14ac:dyDescent="0.25">
      <c r="A605" s="43">
        <f t="shared" si="22"/>
        <v>600</v>
      </c>
      <c r="B605" s="44" t="s">
        <v>881</v>
      </c>
      <c r="C605" s="44" t="s">
        <v>1118</v>
      </c>
      <c r="D605" s="72" t="s">
        <v>61</v>
      </c>
      <c r="E605" s="59" t="s">
        <v>1134</v>
      </c>
      <c r="F605" s="43" t="s">
        <v>41</v>
      </c>
      <c r="G605" s="46" t="s">
        <v>42</v>
      </c>
      <c r="H605" s="47">
        <v>25603</v>
      </c>
      <c r="I605" s="45"/>
      <c r="J605" s="76"/>
      <c r="K605" s="63" t="s">
        <v>43</v>
      </c>
      <c r="L605" s="63" t="s">
        <v>1135</v>
      </c>
      <c r="M605" s="94">
        <v>43376</v>
      </c>
      <c r="N605" s="52" t="str">
        <f t="shared" ca="1" si="21"/>
        <v>54 Tahun 0 Bulan 23 hari</v>
      </c>
      <c r="O6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Row],[JABATAN]],tbl_refJabatan,2,FALSE),"yr","day")-CONVERT(DATEDIF(H605,tglAcuan,"y"),"yr","day"))),(NOW()+(CONVERT(VLOOKUP(Table1[[#This Row],[JABATAN]],tbl_refJabatan,2,FALSE),"yr","day")-CONVERT(DATEDIF(H605,NOW(),"y"),"yr","day")))),"Usia Salah"),"")</f>
        <v>47540.598911689813</v>
      </c>
      <c r="Q605" s="167" t="str">
        <f ca="1">IF(Table1[[#This Row],[TGL. PENSIUN (usia)]]&lt;&gt;0,TEXT(Table1[[#This Row],[TGL. PENSIUN (usia)]],"yyyy"),"")</f>
        <v>2030</v>
      </c>
      <c r="R605" s="166">
        <f ca="1">IF(AND(Table1[[#This Row],[TGL. PENSIUN (usia)]]&lt;&gt;"",Table1[[#This Row],[TGL. PENSIUN (usia)]]&lt;&gt;"USIA SALAH"),IF(tglAcuan&lt;&gt;0,(INT(CONVERT(VLOOKUP(Table1[[#This Row],[JABATAN]],tbl_refJabatan,2,FALSE),"yr","day")-CONVERT(DATEDIF(H605,tglAcuan,"y"),"yr","day"))),(INT(CONVERT(VLOOKUP(Table1[[#This Row],[JABATAN]],tbl_refJabatan,2,FALSE),"yr","day")-CONVERT(DATEDIF(H605,NOW(),"y"),"yr","day")))),"")</f>
        <v>2191</v>
      </c>
      <c r="S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Row],[JABATAN]],tbl_refJabatan,4,FALSE),"yr","day")-CONVERT(DATEDIF(H605,tglAcuan,"y"),"yr","day"))),(NOW()+(CONVERT(VLOOKUP(Table1[[#This Row],[JABATAN]],tbl_refJabatan,4,FALSE),"yr","day")-CONVERT(DATEDIF(H605,NOW(),"y"),"yr","day")))),"Usia Salah"),"")</f>
        <v>47540.598911689813</v>
      </c>
      <c r="T605" s="167" t="str">
        <f ca="1">IF(Table1[[#This Row],[TGL. PENSIUN ( usia )]]&lt;&gt;0,TEXT(Table1[[#This Row],[TGL. PENSIUN ( usia )]],"yyyy"),"")</f>
        <v>2030</v>
      </c>
      <c r="U605" s="166">
        <f ca="1">IF(AND(Table1[[#This Row],[TGL. PENSIUN (usia)]]&lt;&gt;"",Table1[[#This Row],[TGL. PENSIUN (usia)]]&lt;&gt;"USIA SALAH"),IF(tglAcuan&lt;&gt;0,(INT(CONVERT(VLOOKUP(Table1[[#This Row],[JABATAN]],tbl_refJabatan,4,FALSE),"yr","day")-CONVERT(DATEDIF(H605,tglAcuan,"y"),"yr","day"))),(INT(CONVERT(VLOOKUP(Table1[[#This Row],[JABATAN]],tbl_refJabatan,4,FALSE),"yr","day")-CONVERT(DATEDIF(H605,NOW(),"y"),"yr","day")))),"")</f>
        <v>2191</v>
      </c>
      <c r="V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Row],[JABATAN]],tbl_refJabatan,6,FALSE),"yr","day")-CONVERT(DATEDIF(H605,tglAcuan,"y"),"yr","day"))),(NOW()+(CONVERT(VLOOKUP(Table1[[#This Row],[JABATAN]],tbl_refJabatan,6,FALSE),"yr","day")-CONVERT(DATEDIF(H605,NOW(),"y"),"yr","day")))),"Usia Salah"),"")</f>
        <v>46079.598911689813</v>
      </c>
      <c r="W605" s="167" t="str">
        <f ca="1">IF(Table1[[#This Row],[TGL.PENSIUN (usia)]]&lt;&gt;0,TEXT(Table1[[#This Row],[TGL.PENSIUN (usia)]],"yyyy"),"")</f>
        <v>2026</v>
      </c>
      <c r="X6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Row],[JABATAN]],tbl_refJabatan,7,FALSE),"yr","day")-CONVERT(DATEDIF(M605,tglAcuan,"y"),"yr","day"))),(NOW()+(CONVERT(VLOOKUP(Table1[[#This Row],[JABATAN]],tbl_refJabatan,7,FALSE),"yr","day")-CONVERT(DATEDIF(M605,NOW(),"y"),"yr","day")))),"tgl SK salah"),"")</f>
        <v>50827.848911689813</v>
      </c>
      <c r="Y605" s="167" t="str">
        <f ca="1">IF(Table1[[#This Row],[TGL. PENSIUN (jabatan)]]&lt;&gt;0,TEXT(Table1[[#This Row],[TGL. PENSIUN (jabatan)]],"yyyy"),"")</f>
        <v>2039</v>
      </c>
      <c r="Z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Row],[JABATAN]],tbl_refJabatan,8,FALSE),"yr","day")-CONVERT(DATEDIF(H605,tglAcuan,"y"),"yr","day"))),(NOW()+(CONVERT(VLOOKUP(Table1[[#This Row],[JABATAN]],tbl_refJabatan,8,FALSE),"yr","day")-CONVERT(DATEDIF(H605,NOW(),"y"),"yr","day")))),"Usia Salah"),"")</f>
        <v>46079.598911689813</v>
      </c>
      <c r="AA605" s="167" t="str">
        <f ca="1">IF(Table1[[#This Row],[TGL.PENSIUN (usia )]]&lt;&gt;0,TEXT(Table1[[#This Row],[TGL.PENSIUN (usia )]],"yyyy"),"")</f>
        <v>2026</v>
      </c>
      <c r="AB6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Row],[JABATAN]],tbl_refJabatan,9,FALSE),"yr","day")-CONVERT(DATEDIF(M605,tglAcuan,"y"),"yr","day"))),(NOW()+(CONVERT(VLOOKUP(Table1[[#This Row],[JABATAN]],tbl_refJabatan,9,FALSE),"yr","day")-CONVERT(DATEDIF(M605,NOW(),"y"),"yr","day")))),"tgl SK salah"),"")</f>
        <v>50827.848911689813</v>
      </c>
      <c r="AC605" s="167" t="str">
        <f ca="1">IF(Table1[[#This Row],[TGL. PENSIUN (jabatan )]]&lt;&gt;0,TEXT(Table1[[#This Row],[TGL. PENSIUN (jabatan )]],"yyyy"),"")</f>
        <v>2039</v>
      </c>
      <c r="AD6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6" spans="1:30" s="53" customFormat="1" ht="21.75" customHeight="1" x14ac:dyDescent="0.25">
      <c r="A606" s="43">
        <f t="shared" si="22"/>
        <v>601</v>
      </c>
      <c r="B606" s="44" t="s">
        <v>881</v>
      </c>
      <c r="C606" s="44" t="s">
        <v>1118</v>
      </c>
      <c r="D606" s="72" t="s">
        <v>63</v>
      </c>
      <c r="E606" s="59" t="s">
        <v>1136</v>
      </c>
      <c r="F606" s="43" t="s">
        <v>41</v>
      </c>
      <c r="G606" s="46" t="s">
        <v>42</v>
      </c>
      <c r="H606" s="47">
        <v>31221</v>
      </c>
      <c r="I606" s="45"/>
      <c r="J606" s="76"/>
      <c r="K606" s="63" t="s">
        <v>56</v>
      </c>
      <c r="L606" s="63" t="s">
        <v>1137</v>
      </c>
      <c r="M606" s="94">
        <v>43432</v>
      </c>
      <c r="N606" s="52" t="str">
        <f t="shared" ca="1" si="21"/>
        <v>38 Tahun 8 Bulan 4 hari</v>
      </c>
      <c r="O6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Row],[JABATAN]],tbl_refJabatan,2,FALSE),"yr","day")-CONVERT(DATEDIF(H606,tglAcuan,"y"),"yr","day"))),(NOW()+(CONVERT(VLOOKUP(Table1[[#This Row],[JABATAN]],tbl_refJabatan,2,FALSE),"yr","day")-CONVERT(DATEDIF(H606,NOW(),"y"),"yr","day")))),"Usia Salah"),"")</f>
        <v>53384.598911689813</v>
      </c>
      <c r="Q606" s="167" t="str">
        <f ca="1">IF(Table1[[#This Row],[TGL. PENSIUN (usia)]]&lt;&gt;0,TEXT(Table1[[#This Row],[TGL. PENSIUN (usia)]],"yyyy"),"")</f>
        <v>2046</v>
      </c>
      <c r="R606" s="166">
        <f ca="1">IF(AND(Table1[[#This Row],[TGL. PENSIUN (usia)]]&lt;&gt;"",Table1[[#This Row],[TGL. PENSIUN (usia)]]&lt;&gt;"USIA SALAH"),IF(tglAcuan&lt;&gt;0,(INT(CONVERT(VLOOKUP(Table1[[#This Row],[JABATAN]],tbl_refJabatan,2,FALSE),"yr","day")-CONVERT(DATEDIF(H606,tglAcuan,"y"),"yr","day"))),(INT(CONVERT(VLOOKUP(Table1[[#This Row],[JABATAN]],tbl_refJabatan,2,FALSE),"yr","day")-CONVERT(DATEDIF(H606,NOW(),"y"),"yr","day")))),"")</f>
        <v>8035</v>
      </c>
      <c r="S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Row],[JABATAN]],tbl_refJabatan,4,FALSE),"yr","day")-CONVERT(DATEDIF(H606,tglAcuan,"y"),"yr","day"))),(NOW()+(CONVERT(VLOOKUP(Table1[[#This Row],[JABATAN]],tbl_refJabatan,4,FALSE),"yr","day")-CONVERT(DATEDIF(H606,NOW(),"y"),"yr","day")))),"Usia Salah"),"")</f>
        <v>38774.598911689813</v>
      </c>
      <c r="T606" s="167" t="str">
        <f ca="1">IF(Table1[[#This Row],[TGL. PENSIUN ( usia )]]&lt;&gt;0,TEXT(Table1[[#This Row],[TGL. PENSIUN ( usia )]],"yyyy"),"")</f>
        <v>2006</v>
      </c>
      <c r="U606" s="166">
        <f ca="1">IF(AND(Table1[[#This Row],[TGL. PENSIUN (usia)]]&lt;&gt;"",Table1[[#This Row],[TGL. PENSIUN (usia)]]&lt;&gt;"USIA SALAH"),IF(tglAcuan&lt;&gt;0,(INT(CONVERT(VLOOKUP(Table1[[#This Row],[JABATAN]],tbl_refJabatan,4,FALSE),"yr","day")-CONVERT(DATEDIF(H606,tglAcuan,"y"),"yr","day"))),(INT(CONVERT(VLOOKUP(Table1[[#This Row],[JABATAN]],tbl_refJabatan,4,FALSE),"yr","day")-CONVERT(DATEDIF(H606,NOW(),"y"),"yr","day")))),"")</f>
        <v>-6575</v>
      </c>
      <c r="V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Row],[JABATAN]],tbl_refJabatan,6,FALSE),"yr","day")-CONVERT(DATEDIF(H606,tglAcuan,"y"),"yr","day"))),(NOW()+(CONVERT(VLOOKUP(Table1[[#This Row],[JABATAN]],tbl_refJabatan,6,FALSE),"yr","day")-CONVERT(DATEDIF(H606,NOW(),"y"),"yr","day")))),"Usia Salah"),"")</f>
        <v>31469.598911689813</v>
      </c>
      <c r="W606" s="167" t="str">
        <f ca="1">IF(Table1[[#This Row],[TGL.PENSIUN (usia)]]&lt;&gt;0,TEXT(Table1[[#This Row],[TGL.PENSIUN (usia)]],"yyyy"),"")</f>
        <v>1986</v>
      </c>
      <c r="X6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Row],[JABATAN]],tbl_refJabatan,7,FALSE),"yr","day")-CONVERT(DATEDIF(M606,tglAcuan,"y"),"yr","day"))),(NOW()+(CONVERT(VLOOKUP(Table1[[#This Row],[JABATAN]],tbl_refJabatan,7,FALSE),"yr","day")-CONVERT(DATEDIF(M606,NOW(),"y"),"yr","day")))),"tgl SK salah"),"")</f>
        <v>65437.848911689813</v>
      </c>
      <c r="Y606" s="167" t="str">
        <f ca="1">IF(Table1[[#This Row],[TGL. PENSIUN (jabatan)]]&lt;&gt;0,TEXT(Table1[[#This Row],[TGL. PENSIUN (jabatan)]],"yyyy"),"")</f>
        <v>2079</v>
      </c>
      <c r="Z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Row],[JABATAN]],tbl_refJabatan,8,FALSE),"yr","day")-CONVERT(DATEDIF(H606,tglAcuan,"y"),"yr","day"))),(NOW()+(CONVERT(VLOOKUP(Table1[[#This Row],[JABATAN]],tbl_refJabatan,8,FALSE),"yr","day")-CONVERT(DATEDIF(H606,NOW(),"y"),"yr","day")))),"Usia Salah"),"")</f>
        <v>53384.598911689813</v>
      </c>
      <c r="AA606" s="167" t="str">
        <f ca="1">IF(Table1[[#This Row],[TGL.PENSIUN (usia )]]&lt;&gt;0,TEXT(Table1[[#This Row],[TGL.PENSIUN (usia )]],"yyyy"),"")</f>
        <v>2046</v>
      </c>
      <c r="AB6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Row],[JABATAN]],tbl_refJabatan,9,FALSE),"yr","day")-CONVERT(DATEDIF(M606,tglAcuan,"y"),"yr","day"))),(NOW()+(CONVERT(VLOOKUP(Table1[[#This Row],[JABATAN]],tbl_refJabatan,9,FALSE),"yr","day")-CONVERT(DATEDIF(M606,NOW(),"y"),"yr","day")))),"tgl SK salah"),"")</f>
        <v>49001.598911689813</v>
      </c>
      <c r="AC606" s="167" t="str">
        <f ca="1">IF(Table1[[#This Row],[TGL. PENSIUN (jabatan )]]&lt;&gt;0,TEXT(Table1[[#This Row],[TGL. PENSIUN (jabatan )]],"yyyy"),"")</f>
        <v>2034</v>
      </c>
      <c r="AD6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7" spans="1:30" s="53" customFormat="1" ht="21.75" customHeight="1" x14ac:dyDescent="0.25">
      <c r="A607" s="43">
        <f t="shared" si="22"/>
        <v>602</v>
      </c>
      <c r="B607" s="44" t="s">
        <v>881</v>
      </c>
      <c r="C607" s="44" t="s">
        <v>1118</v>
      </c>
      <c r="D607" s="72" t="s">
        <v>63</v>
      </c>
      <c r="E607" s="59" t="s">
        <v>415</v>
      </c>
      <c r="F607" s="43" t="s">
        <v>41</v>
      </c>
      <c r="G607" s="46" t="s">
        <v>334</v>
      </c>
      <c r="H607" s="47">
        <v>25724</v>
      </c>
      <c r="I607" s="45"/>
      <c r="J607" s="76"/>
      <c r="K607" s="63" t="s">
        <v>43</v>
      </c>
      <c r="L607" s="63" t="s">
        <v>1138</v>
      </c>
      <c r="M607" s="94">
        <v>43376</v>
      </c>
      <c r="N607" s="52" t="str">
        <f t="shared" ca="1" si="21"/>
        <v>53 Tahun 8 Bulan 22 hari</v>
      </c>
      <c r="O6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Row],[JABATAN]],tbl_refJabatan,2,FALSE),"yr","day")-CONVERT(DATEDIF(H607,tglAcuan,"y"),"yr","day"))),(NOW()+(CONVERT(VLOOKUP(Table1[[#This Row],[JABATAN]],tbl_refJabatan,2,FALSE),"yr","day")-CONVERT(DATEDIF(H607,NOW(),"y"),"yr","day")))),"Usia Salah"),"")</f>
        <v>47905.848911689813</v>
      </c>
      <c r="Q607" s="167" t="str">
        <f ca="1">IF(Table1[[#This Row],[TGL. PENSIUN (usia)]]&lt;&gt;0,TEXT(Table1[[#This Row],[TGL. PENSIUN (usia)]],"yyyy"),"")</f>
        <v>2031</v>
      </c>
      <c r="R607" s="166">
        <f ca="1">IF(AND(Table1[[#This Row],[TGL. PENSIUN (usia)]]&lt;&gt;"",Table1[[#This Row],[TGL. PENSIUN (usia)]]&lt;&gt;"USIA SALAH"),IF(tglAcuan&lt;&gt;0,(INT(CONVERT(VLOOKUP(Table1[[#This Row],[JABATAN]],tbl_refJabatan,2,FALSE),"yr","day")-CONVERT(DATEDIF(H607,tglAcuan,"y"),"yr","day"))),(INT(CONVERT(VLOOKUP(Table1[[#This Row],[JABATAN]],tbl_refJabatan,2,FALSE),"yr","day")-CONVERT(DATEDIF(H607,NOW(),"y"),"yr","day")))),"")</f>
        <v>2556</v>
      </c>
      <c r="S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Row],[JABATAN]],tbl_refJabatan,4,FALSE),"yr","day")-CONVERT(DATEDIF(H607,tglAcuan,"y"),"yr","day"))),(NOW()+(CONVERT(VLOOKUP(Table1[[#This Row],[JABATAN]],tbl_refJabatan,4,FALSE),"yr","day")-CONVERT(DATEDIF(H607,NOW(),"y"),"yr","day")))),"Usia Salah"),"")</f>
        <v>33295.848911689813</v>
      </c>
      <c r="T607" s="167" t="str">
        <f ca="1">IF(Table1[[#This Row],[TGL. PENSIUN ( usia )]]&lt;&gt;0,TEXT(Table1[[#This Row],[TGL. PENSIUN ( usia )]],"yyyy"),"")</f>
        <v>1991</v>
      </c>
      <c r="U607" s="166">
        <f ca="1">IF(AND(Table1[[#This Row],[TGL. PENSIUN (usia)]]&lt;&gt;"",Table1[[#This Row],[TGL. PENSIUN (usia)]]&lt;&gt;"USIA SALAH"),IF(tglAcuan&lt;&gt;0,(INT(CONVERT(VLOOKUP(Table1[[#This Row],[JABATAN]],tbl_refJabatan,4,FALSE),"yr","day")-CONVERT(DATEDIF(H607,tglAcuan,"y"),"yr","day"))),(INT(CONVERT(VLOOKUP(Table1[[#This Row],[JABATAN]],tbl_refJabatan,4,FALSE),"yr","day")-CONVERT(DATEDIF(H607,NOW(),"y"),"yr","day")))),"")</f>
        <v>-12054</v>
      </c>
      <c r="V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Row],[JABATAN]],tbl_refJabatan,6,FALSE),"yr","day")-CONVERT(DATEDIF(H607,tglAcuan,"y"),"yr","day"))),(NOW()+(CONVERT(VLOOKUP(Table1[[#This Row],[JABATAN]],tbl_refJabatan,6,FALSE),"yr","day")-CONVERT(DATEDIF(H607,NOW(),"y"),"yr","day")))),"Usia Salah"),"")</f>
        <v>25990.848911689813</v>
      </c>
      <c r="W607" s="167" t="str">
        <f ca="1">IF(Table1[[#This Row],[TGL.PENSIUN (usia)]]&lt;&gt;0,TEXT(Table1[[#This Row],[TGL.PENSIUN (usia)]],"yyyy"),"")</f>
        <v>1971</v>
      </c>
      <c r="X6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Row],[JABATAN]],tbl_refJabatan,7,FALSE),"yr","day")-CONVERT(DATEDIF(M607,tglAcuan,"y"),"yr","day"))),(NOW()+(CONVERT(VLOOKUP(Table1[[#This Row],[JABATAN]],tbl_refJabatan,7,FALSE),"yr","day")-CONVERT(DATEDIF(M607,NOW(),"y"),"yr","day")))),"tgl SK salah"),"")</f>
        <v>65437.848911689813</v>
      </c>
      <c r="Y607" s="167" t="str">
        <f ca="1">IF(Table1[[#This Row],[TGL. PENSIUN (jabatan)]]&lt;&gt;0,TEXT(Table1[[#This Row],[TGL. PENSIUN (jabatan)]],"yyyy"),"")</f>
        <v>2079</v>
      </c>
      <c r="Z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Row],[JABATAN]],tbl_refJabatan,8,FALSE),"yr","day")-CONVERT(DATEDIF(H607,tglAcuan,"y"),"yr","day"))),(NOW()+(CONVERT(VLOOKUP(Table1[[#This Row],[JABATAN]],tbl_refJabatan,8,FALSE),"yr","day")-CONVERT(DATEDIF(H607,NOW(),"y"),"yr","day")))),"Usia Salah"),"")</f>
        <v>47905.848911689813</v>
      </c>
      <c r="AA607" s="167" t="str">
        <f ca="1">IF(Table1[[#This Row],[TGL.PENSIUN (usia )]]&lt;&gt;0,TEXT(Table1[[#This Row],[TGL.PENSIUN (usia )]],"yyyy"),"")</f>
        <v>2031</v>
      </c>
      <c r="AB6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Row],[JABATAN]],tbl_refJabatan,9,FALSE),"yr","day")-CONVERT(DATEDIF(M607,tglAcuan,"y"),"yr","day"))),(NOW()+(CONVERT(VLOOKUP(Table1[[#This Row],[JABATAN]],tbl_refJabatan,9,FALSE),"yr","day")-CONVERT(DATEDIF(M607,NOW(),"y"),"yr","day")))),"tgl SK salah"),"")</f>
        <v>49001.598911689813</v>
      </c>
      <c r="AC607" s="167" t="str">
        <f ca="1">IF(Table1[[#This Row],[TGL. PENSIUN (jabatan )]]&lt;&gt;0,TEXT(Table1[[#This Row],[TGL. PENSIUN (jabatan )]],"yyyy"),"")</f>
        <v>2034</v>
      </c>
      <c r="AD6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8" spans="1:30" s="53" customFormat="1" ht="21.75" customHeight="1" x14ac:dyDescent="0.25">
      <c r="A608" s="43">
        <f t="shared" si="22"/>
        <v>603</v>
      </c>
      <c r="B608" s="44" t="s">
        <v>881</v>
      </c>
      <c r="C608" s="44" t="s">
        <v>1118</v>
      </c>
      <c r="D608" s="72" t="s">
        <v>63</v>
      </c>
      <c r="E608" s="59" t="s">
        <v>1139</v>
      </c>
      <c r="F608" s="43" t="s">
        <v>41</v>
      </c>
      <c r="G608" s="46" t="s">
        <v>42</v>
      </c>
      <c r="H608" s="47">
        <v>23903</v>
      </c>
      <c r="I608" s="45"/>
      <c r="J608" s="76"/>
      <c r="K608" s="74" t="s">
        <v>93</v>
      </c>
      <c r="L608" s="63" t="s">
        <v>1140</v>
      </c>
      <c r="M608" s="94">
        <v>43376</v>
      </c>
      <c r="N608" s="52" t="str">
        <f t="shared" ca="1" si="21"/>
        <v>58 Tahun 8 Bulan 17 hari</v>
      </c>
      <c r="O6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Row],[JABATAN]],tbl_refJabatan,2,FALSE),"yr","day")-CONVERT(DATEDIF(H608,tglAcuan,"y"),"yr","day"))),(NOW()+(CONVERT(VLOOKUP(Table1[[#This Row],[JABATAN]],tbl_refJabatan,2,FALSE),"yr","day")-CONVERT(DATEDIF(H608,NOW(),"y"),"yr","day")))),"Usia Salah"),"")</f>
        <v>46079.598911689813</v>
      </c>
      <c r="Q608" s="167" t="str">
        <f ca="1">IF(Table1[[#This Row],[TGL. PENSIUN (usia)]]&lt;&gt;0,TEXT(Table1[[#This Row],[TGL. PENSIUN (usia)]],"yyyy"),"")</f>
        <v>2026</v>
      </c>
      <c r="R608" s="166">
        <f ca="1">IF(AND(Table1[[#This Row],[TGL. PENSIUN (usia)]]&lt;&gt;"",Table1[[#This Row],[TGL. PENSIUN (usia)]]&lt;&gt;"USIA SALAH"),IF(tglAcuan&lt;&gt;0,(INT(CONVERT(VLOOKUP(Table1[[#This Row],[JABATAN]],tbl_refJabatan,2,FALSE),"yr","day")-CONVERT(DATEDIF(H608,tglAcuan,"y"),"yr","day"))),(INT(CONVERT(VLOOKUP(Table1[[#This Row],[JABATAN]],tbl_refJabatan,2,FALSE),"yr","day")-CONVERT(DATEDIF(H608,NOW(),"y"),"yr","day")))),"")</f>
        <v>730</v>
      </c>
      <c r="S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Row],[JABATAN]],tbl_refJabatan,4,FALSE),"yr","day")-CONVERT(DATEDIF(H608,tglAcuan,"y"),"yr","day"))),(NOW()+(CONVERT(VLOOKUP(Table1[[#This Row],[JABATAN]],tbl_refJabatan,4,FALSE),"yr","day")-CONVERT(DATEDIF(H608,NOW(),"y"),"yr","day")))),"Usia Salah"),"")</f>
        <v>31469.598911689813</v>
      </c>
      <c r="T608" s="167" t="str">
        <f ca="1">IF(Table1[[#This Row],[TGL. PENSIUN ( usia )]]&lt;&gt;0,TEXT(Table1[[#This Row],[TGL. PENSIUN ( usia )]],"yyyy"),"")</f>
        <v>1986</v>
      </c>
      <c r="U608" s="166">
        <f ca="1">IF(AND(Table1[[#This Row],[TGL. PENSIUN (usia)]]&lt;&gt;"",Table1[[#This Row],[TGL. PENSIUN (usia)]]&lt;&gt;"USIA SALAH"),IF(tglAcuan&lt;&gt;0,(INT(CONVERT(VLOOKUP(Table1[[#This Row],[JABATAN]],tbl_refJabatan,4,FALSE),"yr","day")-CONVERT(DATEDIF(H608,tglAcuan,"y"),"yr","day"))),(INT(CONVERT(VLOOKUP(Table1[[#This Row],[JABATAN]],tbl_refJabatan,4,FALSE),"yr","day")-CONVERT(DATEDIF(H608,NOW(),"y"),"yr","day")))),"")</f>
        <v>-13880</v>
      </c>
      <c r="V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Row],[JABATAN]],tbl_refJabatan,6,FALSE),"yr","day")-CONVERT(DATEDIF(H608,tglAcuan,"y"),"yr","day"))),(NOW()+(CONVERT(VLOOKUP(Table1[[#This Row],[JABATAN]],tbl_refJabatan,6,FALSE),"yr","day")-CONVERT(DATEDIF(H608,NOW(),"y"),"yr","day")))),"Usia Salah"),"")</f>
        <v>24164.598911689813</v>
      </c>
      <c r="W608" s="167" t="str">
        <f ca="1">IF(Table1[[#This Row],[TGL.PENSIUN (usia)]]&lt;&gt;0,TEXT(Table1[[#This Row],[TGL.PENSIUN (usia)]],"yyyy"),"")</f>
        <v>1966</v>
      </c>
      <c r="X6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Row],[JABATAN]],tbl_refJabatan,7,FALSE),"yr","day")-CONVERT(DATEDIF(M608,tglAcuan,"y"),"yr","day"))),(NOW()+(CONVERT(VLOOKUP(Table1[[#This Row],[JABATAN]],tbl_refJabatan,7,FALSE),"yr","day")-CONVERT(DATEDIF(M608,NOW(),"y"),"yr","day")))),"tgl SK salah"),"")</f>
        <v>65437.848911689813</v>
      </c>
      <c r="Y608" s="167" t="str">
        <f ca="1">IF(Table1[[#This Row],[TGL. PENSIUN (jabatan)]]&lt;&gt;0,TEXT(Table1[[#This Row],[TGL. PENSIUN (jabatan)]],"yyyy"),"")</f>
        <v>2079</v>
      </c>
      <c r="Z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Row],[JABATAN]],tbl_refJabatan,8,FALSE),"yr","day")-CONVERT(DATEDIF(H608,tglAcuan,"y"),"yr","day"))),(NOW()+(CONVERT(VLOOKUP(Table1[[#This Row],[JABATAN]],tbl_refJabatan,8,FALSE),"yr","day")-CONVERT(DATEDIF(H608,NOW(),"y"),"yr","day")))),"Usia Salah"),"")</f>
        <v>46079.598911689813</v>
      </c>
      <c r="AA608" s="167" t="str">
        <f ca="1">IF(Table1[[#This Row],[TGL.PENSIUN (usia )]]&lt;&gt;0,TEXT(Table1[[#This Row],[TGL.PENSIUN (usia )]],"yyyy"),"")</f>
        <v>2026</v>
      </c>
      <c r="AB6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Row],[JABATAN]],tbl_refJabatan,9,FALSE),"yr","day")-CONVERT(DATEDIF(M608,tglAcuan,"y"),"yr","day"))),(NOW()+(CONVERT(VLOOKUP(Table1[[#This Row],[JABATAN]],tbl_refJabatan,9,FALSE),"yr","day")-CONVERT(DATEDIF(M608,NOW(),"y"),"yr","day")))),"tgl SK salah"),"")</f>
        <v>49001.598911689813</v>
      </c>
      <c r="AC608" s="167" t="str">
        <f ca="1">IF(Table1[[#This Row],[TGL. PENSIUN (jabatan )]]&lt;&gt;0,TEXT(Table1[[#This Row],[TGL. PENSIUN (jabatan )]],"yyyy"),"")</f>
        <v>2034</v>
      </c>
      <c r="AD6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09" spans="1:30" s="53" customFormat="1" ht="21.75" customHeight="1" x14ac:dyDescent="0.25">
      <c r="A609" s="43">
        <f t="shared" si="22"/>
        <v>604</v>
      </c>
      <c r="B609" s="44" t="s">
        <v>881</v>
      </c>
      <c r="C609" s="44" t="s">
        <v>1118</v>
      </c>
      <c r="D609" s="72" t="s">
        <v>63</v>
      </c>
      <c r="E609" s="59" t="s">
        <v>1141</v>
      </c>
      <c r="F609" s="43" t="s">
        <v>41</v>
      </c>
      <c r="G609" s="46" t="s">
        <v>42</v>
      </c>
      <c r="H609" s="47">
        <v>29009</v>
      </c>
      <c r="I609" s="45"/>
      <c r="J609" s="76"/>
      <c r="K609" s="63" t="s">
        <v>43</v>
      </c>
      <c r="L609" s="63" t="s">
        <v>1142</v>
      </c>
      <c r="M609" s="94">
        <v>43376</v>
      </c>
      <c r="N609" s="52" t="str">
        <f t="shared" ca="1" si="21"/>
        <v>44 Tahun 8 Bulan 24 hari</v>
      </c>
      <c r="O6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Row],[JABATAN]],tbl_refJabatan,2,FALSE),"yr","day")-CONVERT(DATEDIF(H609,tglAcuan,"y"),"yr","day"))),(NOW()+(CONVERT(VLOOKUP(Table1[[#This Row],[JABATAN]],tbl_refJabatan,2,FALSE),"yr","day")-CONVERT(DATEDIF(H609,NOW(),"y"),"yr","day")))),"Usia Salah"),"")</f>
        <v>51193.098911689813</v>
      </c>
      <c r="Q609" s="167" t="str">
        <f ca="1">IF(Table1[[#This Row],[TGL. PENSIUN (usia)]]&lt;&gt;0,TEXT(Table1[[#This Row],[TGL. PENSIUN (usia)]],"yyyy"),"")</f>
        <v>2040</v>
      </c>
      <c r="R609" s="166">
        <f ca="1">IF(AND(Table1[[#This Row],[TGL. PENSIUN (usia)]]&lt;&gt;"",Table1[[#This Row],[TGL. PENSIUN (usia)]]&lt;&gt;"USIA SALAH"),IF(tglAcuan&lt;&gt;0,(INT(CONVERT(VLOOKUP(Table1[[#This Row],[JABATAN]],tbl_refJabatan,2,FALSE),"yr","day")-CONVERT(DATEDIF(H609,tglAcuan,"y"),"yr","day"))),(INT(CONVERT(VLOOKUP(Table1[[#This Row],[JABATAN]],tbl_refJabatan,2,FALSE),"yr","day")-CONVERT(DATEDIF(H609,NOW(),"y"),"yr","day")))),"")</f>
        <v>5844</v>
      </c>
      <c r="S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Row],[JABATAN]],tbl_refJabatan,4,FALSE),"yr","day")-CONVERT(DATEDIF(H609,tglAcuan,"y"),"yr","day"))),(NOW()+(CONVERT(VLOOKUP(Table1[[#This Row],[JABATAN]],tbl_refJabatan,4,FALSE),"yr","day")-CONVERT(DATEDIF(H609,NOW(),"y"),"yr","day")))),"Usia Salah"),"")</f>
        <v>36583.098911689813</v>
      </c>
      <c r="T609" s="167" t="str">
        <f ca="1">IF(Table1[[#This Row],[TGL. PENSIUN ( usia )]]&lt;&gt;0,TEXT(Table1[[#This Row],[TGL. PENSIUN ( usia )]],"yyyy"),"")</f>
        <v>2000</v>
      </c>
      <c r="U609" s="166">
        <f ca="1">IF(AND(Table1[[#This Row],[TGL. PENSIUN (usia)]]&lt;&gt;"",Table1[[#This Row],[TGL. PENSIUN (usia)]]&lt;&gt;"USIA SALAH"),IF(tglAcuan&lt;&gt;0,(INT(CONVERT(VLOOKUP(Table1[[#This Row],[JABATAN]],tbl_refJabatan,4,FALSE),"yr","day")-CONVERT(DATEDIF(H609,tglAcuan,"y"),"yr","day"))),(INT(CONVERT(VLOOKUP(Table1[[#This Row],[JABATAN]],tbl_refJabatan,4,FALSE),"yr","day")-CONVERT(DATEDIF(H609,NOW(),"y"),"yr","day")))),"")</f>
        <v>-8766</v>
      </c>
      <c r="V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Row],[JABATAN]],tbl_refJabatan,6,FALSE),"yr","day")-CONVERT(DATEDIF(H609,tglAcuan,"y"),"yr","day"))),(NOW()+(CONVERT(VLOOKUP(Table1[[#This Row],[JABATAN]],tbl_refJabatan,6,FALSE),"yr","day")-CONVERT(DATEDIF(H609,NOW(),"y"),"yr","day")))),"Usia Salah"),"")</f>
        <v>29278.098911689813</v>
      </c>
      <c r="W609" s="167" t="str">
        <f ca="1">IF(Table1[[#This Row],[TGL.PENSIUN (usia)]]&lt;&gt;0,TEXT(Table1[[#This Row],[TGL.PENSIUN (usia)]],"yyyy"),"")</f>
        <v>1980</v>
      </c>
      <c r="X6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Row],[JABATAN]],tbl_refJabatan,7,FALSE),"yr","day")-CONVERT(DATEDIF(M609,tglAcuan,"y"),"yr","day"))),(NOW()+(CONVERT(VLOOKUP(Table1[[#This Row],[JABATAN]],tbl_refJabatan,7,FALSE),"yr","day")-CONVERT(DATEDIF(M609,NOW(),"y"),"yr","day")))),"tgl SK salah"),"")</f>
        <v>65437.848911689813</v>
      </c>
      <c r="Y609" s="167" t="str">
        <f ca="1">IF(Table1[[#This Row],[TGL. PENSIUN (jabatan)]]&lt;&gt;0,TEXT(Table1[[#This Row],[TGL. PENSIUN (jabatan)]],"yyyy"),"")</f>
        <v>2079</v>
      </c>
      <c r="Z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Row],[JABATAN]],tbl_refJabatan,8,FALSE),"yr","day")-CONVERT(DATEDIF(H609,tglAcuan,"y"),"yr","day"))),(NOW()+(CONVERT(VLOOKUP(Table1[[#This Row],[JABATAN]],tbl_refJabatan,8,FALSE),"yr","day")-CONVERT(DATEDIF(H609,NOW(),"y"),"yr","day")))),"Usia Salah"),"")</f>
        <v>51193.098911689813</v>
      </c>
      <c r="AA609" s="167" t="str">
        <f ca="1">IF(Table1[[#This Row],[TGL.PENSIUN (usia )]]&lt;&gt;0,TEXT(Table1[[#This Row],[TGL.PENSIUN (usia )]],"yyyy"),"")</f>
        <v>2040</v>
      </c>
      <c r="AB6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Row],[JABATAN]],tbl_refJabatan,9,FALSE),"yr","day")-CONVERT(DATEDIF(M609,tglAcuan,"y"),"yr","day"))),(NOW()+(CONVERT(VLOOKUP(Table1[[#This Row],[JABATAN]],tbl_refJabatan,9,FALSE),"yr","day")-CONVERT(DATEDIF(M609,NOW(),"y"),"yr","day")))),"tgl SK salah"),"")</f>
        <v>49001.598911689813</v>
      </c>
      <c r="AC609" s="167" t="str">
        <f ca="1">IF(Table1[[#This Row],[TGL. PENSIUN (jabatan )]]&lt;&gt;0,TEXT(Table1[[#This Row],[TGL. PENSIUN (jabatan )]],"yyyy"),"")</f>
        <v>2034</v>
      </c>
      <c r="AD6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0" spans="1:30" s="53" customFormat="1" ht="21.75" customHeight="1" x14ac:dyDescent="0.25">
      <c r="A610" s="43">
        <f t="shared" si="22"/>
        <v>605</v>
      </c>
      <c r="B610" s="44" t="s">
        <v>881</v>
      </c>
      <c r="C610" s="44" t="s">
        <v>1118</v>
      </c>
      <c r="D610" s="72" t="s">
        <v>63</v>
      </c>
      <c r="E610" s="59" t="s">
        <v>1143</v>
      </c>
      <c r="F610" s="43" t="s">
        <v>41</v>
      </c>
      <c r="G610" s="46" t="s">
        <v>42</v>
      </c>
      <c r="H610" s="47">
        <v>30414</v>
      </c>
      <c r="I610" s="45"/>
      <c r="J610" s="76"/>
      <c r="K610" s="63" t="s">
        <v>43</v>
      </c>
      <c r="L610" s="63" t="s">
        <v>1144</v>
      </c>
      <c r="M610" s="94">
        <v>43376</v>
      </c>
      <c r="N610" s="52" t="str">
        <f t="shared" ca="1" si="21"/>
        <v>40 Tahun 10 Bulan 19 hari</v>
      </c>
      <c r="O6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Row],[JABATAN]],tbl_refJabatan,2,FALSE),"yr","day")-CONVERT(DATEDIF(H610,tglAcuan,"y"),"yr","day"))),(NOW()+(CONVERT(VLOOKUP(Table1[[#This Row],[JABATAN]],tbl_refJabatan,2,FALSE),"yr","day")-CONVERT(DATEDIF(H610,NOW(),"y"),"yr","day")))),"Usia Salah"),"")</f>
        <v>52654.098911689813</v>
      </c>
      <c r="Q610" s="167" t="str">
        <f ca="1">IF(Table1[[#This Row],[TGL. PENSIUN (usia)]]&lt;&gt;0,TEXT(Table1[[#This Row],[TGL. PENSIUN (usia)]],"yyyy"),"")</f>
        <v>2044</v>
      </c>
      <c r="R610" s="166">
        <f ca="1">IF(AND(Table1[[#This Row],[TGL. PENSIUN (usia)]]&lt;&gt;"",Table1[[#This Row],[TGL. PENSIUN (usia)]]&lt;&gt;"USIA SALAH"),IF(tglAcuan&lt;&gt;0,(INT(CONVERT(VLOOKUP(Table1[[#This Row],[JABATAN]],tbl_refJabatan,2,FALSE),"yr","day")-CONVERT(DATEDIF(H610,tglAcuan,"y"),"yr","day"))),(INT(CONVERT(VLOOKUP(Table1[[#This Row],[JABATAN]],tbl_refJabatan,2,FALSE),"yr","day")-CONVERT(DATEDIF(H610,NOW(),"y"),"yr","day")))),"")</f>
        <v>7305</v>
      </c>
      <c r="S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Row],[JABATAN]],tbl_refJabatan,4,FALSE),"yr","day")-CONVERT(DATEDIF(H610,tglAcuan,"y"),"yr","day"))),(NOW()+(CONVERT(VLOOKUP(Table1[[#This Row],[JABATAN]],tbl_refJabatan,4,FALSE),"yr","day")-CONVERT(DATEDIF(H610,NOW(),"y"),"yr","day")))),"Usia Salah"),"")</f>
        <v>38044.098911689813</v>
      </c>
      <c r="T610" s="167" t="str">
        <f ca="1">IF(Table1[[#This Row],[TGL. PENSIUN ( usia )]]&lt;&gt;0,TEXT(Table1[[#This Row],[TGL. PENSIUN ( usia )]],"yyyy"),"")</f>
        <v>2004</v>
      </c>
      <c r="U610" s="166">
        <f ca="1">IF(AND(Table1[[#This Row],[TGL. PENSIUN (usia)]]&lt;&gt;"",Table1[[#This Row],[TGL. PENSIUN (usia)]]&lt;&gt;"USIA SALAH"),IF(tglAcuan&lt;&gt;0,(INT(CONVERT(VLOOKUP(Table1[[#This Row],[JABATAN]],tbl_refJabatan,4,FALSE),"yr","day")-CONVERT(DATEDIF(H610,tglAcuan,"y"),"yr","day"))),(INT(CONVERT(VLOOKUP(Table1[[#This Row],[JABATAN]],tbl_refJabatan,4,FALSE),"yr","day")-CONVERT(DATEDIF(H610,NOW(),"y"),"yr","day")))),"")</f>
        <v>-7305</v>
      </c>
      <c r="V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Row],[JABATAN]],tbl_refJabatan,6,FALSE),"yr","day")-CONVERT(DATEDIF(H610,tglAcuan,"y"),"yr","day"))),(NOW()+(CONVERT(VLOOKUP(Table1[[#This Row],[JABATAN]],tbl_refJabatan,6,FALSE),"yr","day")-CONVERT(DATEDIF(H610,NOW(),"y"),"yr","day")))),"Usia Salah"),"")</f>
        <v>30739.098911689813</v>
      </c>
      <c r="W610" s="167" t="str">
        <f ca="1">IF(Table1[[#This Row],[TGL.PENSIUN (usia)]]&lt;&gt;0,TEXT(Table1[[#This Row],[TGL.PENSIUN (usia)]],"yyyy"),"")</f>
        <v>1984</v>
      </c>
      <c r="X6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Row],[JABATAN]],tbl_refJabatan,7,FALSE),"yr","day")-CONVERT(DATEDIF(M610,tglAcuan,"y"),"yr","day"))),(NOW()+(CONVERT(VLOOKUP(Table1[[#This Row],[JABATAN]],tbl_refJabatan,7,FALSE),"yr","day")-CONVERT(DATEDIF(M610,NOW(),"y"),"yr","day")))),"tgl SK salah"),"")</f>
        <v>65437.848911689813</v>
      </c>
      <c r="Y610" s="167" t="str">
        <f ca="1">IF(Table1[[#This Row],[TGL. PENSIUN (jabatan)]]&lt;&gt;0,TEXT(Table1[[#This Row],[TGL. PENSIUN (jabatan)]],"yyyy"),"")</f>
        <v>2079</v>
      </c>
      <c r="Z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Row],[JABATAN]],tbl_refJabatan,8,FALSE),"yr","day")-CONVERT(DATEDIF(H610,tglAcuan,"y"),"yr","day"))),(NOW()+(CONVERT(VLOOKUP(Table1[[#This Row],[JABATAN]],tbl_refJabatan,8,FALSE),"yr","day")-CONVERT(DATEDIF(H610,NOW(),"y"),"yr","day")))),"Usia Salah"),"")</f>
        <v>52654.098911689813</v>
      </c>
      <c r="AA610" s="167" t="str">
        <f ca="1">IF(Table1[[#This Row],[TGL.PENSIUN (usia )]]&lt;&gt;0,TEXT(Table1[[#This Row],[TGL.PENSIUN (usia )]],"yyyy"),"")</f>
        <v>2044</v>
      </c>
      <c r="AB6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Row],[JABATAN]],tbl_refJabatan,9,FALSE),"yr","day")-CONVERT(DATEDIF(M610,tglAcuan,"y"),"yr","day"))),(NOW()+(CONVERT(VLOOKUP(Table1[[#This Row],[JABATAN]],tbl_refJabatan,9,FALSE),"yr","day")-CONVERT(DATEDIF(M610,NOW(),"y"),"yr","day")))),"tgl SK salah"),"")</f>
        <v>49001.598911689813</v>
      </c>
      <c r="AC610" s="167" t="str">
        <f ca="1">IF(Table1[[#This Row],[TGL. PENSIUN (jabatan )]]&lt;&gt;0,TEXT(Table1[[#This Row],[TGL. PENSIUN (jabatan )]],"yyyy"),"")</f>
        <v>2034</v>
      </c>
      <c r="AD6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1" spans="1:30" s="53" customFormat="1" ht="21.75" customHeight="1" x14ac:dyDescent="0.25">
      <c r="A611" s="43">
        <f t="shared" si="22"/>
        <v>606</v>
      </c>
      <c r="B611" s="44" t="s">
        <v>881</v>
      </c>
      <c r="C611" s="44" t="s">
        <v>1118</v>
      </c>
      <c r="D611" s="72" t="s">
        <v>63</v>
      </c>
      <c r="E611" s="59" t="s">
        <v>1145</v>
      </c>
      <c r="F611" s="43" t="s">
        <v>41</v>
      </c>
      <c r="G611" s="46" t="s">
        <v>42</v>
      </c>
      <c r="H611" s="47">
        <v>28007</v>
      </c>
      <c r="I611" s="45"/>
      <c r="J611" s="76"/>
      <c r="K611" s="63" t="s">
        <v>43</v>
      </c>
      <c r="L611" s="63" t="s">
        <v>1146</v>
      </c>
      <c r="M611" s="94">
        <v>43376</v>
      </c>
      <c r="N611" s="52" t="str">
        <f t="shared" ca="1" si="21"/>
        <v>47 Tahun 5 Bulan 23 hari</v>
      </c>
      <c r="O6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Row],[JABATAN]],tbl_refJabatan,2,FALSE),"yr","day")-CONVERT(DATEDIF(H611,tglAcuan,"y"),"yr","day"))),(NOW()+(CONVERT(VLOOKUP(Table1[[#This Row],[JABATAN]],tbl_refJabatan,2,FALSE),"yr","day")-CONVERT(DATEDIF(H611,NOW(),"y"),"yr","day")))),"Usia Salah"),"")</f>
        <v>50097.348911689813</v>
      </c>
      <c r="Q611" s="167" t="str">
        <f ca="1">IF(Table1[[#This Row],[TGL. PENSIUN (usia)]]&lt;&gt;0,TEXT(Table1[[#This Row],[TGL. PENSIUN (usia)]],"yyyy"),"")</f>
        <v>2037</v>
      </c>
      <c r="R611" s="166">
        <f ca="1">IF(AND(Table1[[#This Row],[TGL. PENSIUN (usia)]]&lt;&gt;"",Table1[[#This Row],[TGL. PENSIUN (usia)]]&lt;&gt;"USIA SALAH"),IF(tglAcuan&lt;&gt;0,(INT(CONVERT(VLOOKUP(Table1[[#This Row],[JABATAN]],tbl_refJabatan,2,FALSE),"yr","day")-CONVERT(DATEDIF(H611,tglAcuan,"y"),"yr","day"))),(INT(CONVERT(VLOOKUP(Table1[[#This Row],[JABATAN]],tbl_refJabatan,2,FALSE),"yr","day")-CONVERT(DATEDIF(H611,NOW(),"y"),"yr","day")))),"")</f>
        <v>4748</v>
      </c>
      <c r="S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Row],[JABATAN]],tbl_refJabatan,4,FALSE),"yr","day")-CONVERT(DATEDIF(H611,tglAcuan,"y"),"yr","day"))),(NOW()+(CONVERT(VLOOKUP(Table1[[#This Row],[JABATAN]],tbl_refJabatan,4,FALSE),"yr","day")-CONVERT(DATEDIF(H611,NOW(),"y"),"yr","day")))),"Usia Salah"),"")</f>
        <v>35487.348911689813</v>
      </c>
      <c r="T611" s="167" t="str">
        <f ca="1">IF(Table1[[#This Row],[TGL. PENSIUN ( usia )]]&lt;&gt;0,TEXT(Table1[[#This Row],[TGL. PENSIUN ( usia )]],"yyyy"),"")</f>
        <v>1997</v>
      </c>
      <c r="U611" s="166">
        <f ca="1">IF(AND(Table1[[#This Row],[TGL. PENSIUN (usia)]]&lt;&gt;"",Table1[[#This Row],[TGL. PENSIUN (usia)]]&lt;&gt;"USIA SALAH"),IF(tglAcuan&lt;&gt;0,(INT(CONVERT(VLOOKUP(Table1[[#This Row],[JABATAN]],tbl_refJabatan,4,FALSE),"yr","day")-CONVERT(DATEDIF(H611,tglAcuan,"y"),"yr","day"))),(INT(CONVERT(VLOOKUP(Table1[[#This Row],[JABATAN]],tbl_refJabatan,4,FALSE),"yr","day")-CONVERT(DATEDIF(H611,NOW(),"y"),"yr","day")))),"")</f>
        <v>-9862</v>
      </c>
      <c r="V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Row],[JABATAN]],tbl_refJabatan,6,FALSE),"yr","day")-CONVERT(DATEDIF(H611,tglAcuan,"y"),"yr","day"))),(NOW()+(CONVERT(VLOOKUP(Table1[[#This Row],[JABATAN]],tbl_refJabatan,6,FALSE),"yr","day")-CONVERT(DATEDIF(H611,NOW(),"y"),"yr","day")))),"Usia Salah"),"")</f>
        <v>28182.348911689813</v>
      </c>
      <c r="W611" s="167" t="str">
        <f ca="1">IF(Table1[[#This Row],[TGL.PENSIUN (usia)]]&lt;&gt;0,TEXT(Table1[[#This Row],[TGL.PENSIUN (usia)]],"yyyy"),"")</f>
        <v>1977</v>
      </c>
      <c r="X6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Row],[JABATAN]],tbl_refJabatan,7,FALSE),"yr","day")-CONVERT(DATEDIF(M611,tglAcuan,"y"),"yr","day"))),(NOW()+(CONVERT(VLOOKUP(Table1[[#This Row],[JABATAN]],tbl_refJabatan,7,FALSE),"yr","day")-CONVERT(DATEDIF(M611,NOW(),"y"),"yr","day")))),"tgl SK salah"),"")</f>
        <v>65437.848911689813</v>
      </c>
      <c r="Y611" s="167" t="str">
        <f ca="1">IF(Table1[[#This Row],[TGL. PENSIUN (jabatan)]]&lt;&gt;0,TEXT(Table1[[#This Row],[TGL. PENSIUN (jabatan)]],"yyyy"),"")</f>
        <v>2079</v>
      </c>
      <c r="Z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Row],[JABATAN]],tbl_refJabatan,8,FALSE),"yr","day")-CONVERT(DATEDIF(H611,tglAcuan,"y"),"yr","day"))),(NOW()+(CONVERT(VLOOKUP(Table1[[#This Row],[JABATAN]],tbl_refJabatan,8,FALSE),"yr","day")-CONVERT(DATEDIF(H611,NOW(),"y"),"yr","day")))),"Usia Salah"),"")</f>
        <v>50097.348911689813</v>
      </c>
      <c r="AA611" s="167" t="str">
        <f ca="1">IF(Table1[[#This Row],[TGL.PENSIUN (usia )]]&lt;&gt;0,TEXT(Table1[[#This Row],[TGL.PENSIUN (usia )]],"yyyy"),"")</f>
        <v>2037</v>
      </c>
      <c r="AB6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Row],[JABATAN]],tbl_refJabatan,9,FALSE),"yr","day")-CONVERT(DATEDIF(M611,tglAcuan,"y"),"yr","day"))),(NOW()+(CONVERT(VLOOKUP(Table1[[#This Row],[JABATAN]],tbl_refJabatan,9,FALSE),"yr","day")-CONVERT(DATEDIF(M611,NOW(),"y"),"yr","day")))),"tgl SK salah"),"")</f>
        <v>49001.598911689813</v>
      </c>
      <c r="AC611" s="167" t="str">
        <f ca="1">IF(Table1[[#This Row],[TGL. PENSIUN (jabatan )]]&lt;&gt;0,TEXT(Table1[[#This Row],[TGL. PENSIUN (jabatan )]],"yyyy"),"")</f>
        <v>2034</v>
      </c>
      <c r="AD6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2" spans="1:30" s="53" customFormat="1" ht="21.75" customHeight="1" x14ac:dyDescent="0.25">
      <c r="A612" s="43">
        <f t="shared" si="22"/>
        <v>607</v>
      </c>
      <c r="B612" s="44" t="s">
        <v>881</v>
      </c>
      <c r="C612" s="44" t="s">
        <v>1118</v>
      </c>
      <c r="D612" s="72" t="s">
        <v>63</v>
      </c>
      <c r="E612" s="59" t="s">
        <v>1147</v>
      </c>
      <c r="F612" s="43" t="s">
        <v>41</v>
      </c>
      <c r="G612" s="46" t="s">
        <v>42</v>
      </c>
      <c r="H612" s="47">
        <v>35956</v>
      </c>
      <c r="I612" s="45"/>
      <c r="J612" s="76"/>
      <c r="K612" s="63" t="s">
        <v>43</v>
      </c>
      <c r="L612" s="63" t="s">
        <v>1148</v>
      </c>
      <c r="M612" s="94">
        <v>43549</v>
      </c>
      <c r="N612" s="52" t="str">
        <f t="shared" ca="1" si="21"/>
        <v>25 Tahun 8 Bulan 17 hari</v>
      </c>
      <c r="O6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 Hari </v>
      </c>
      <c r="P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Row],[JABATAN]],tbl_refJabatan,2,FALSE),"yr","day")-CONVERT(DATEDIF(H612,tglAcuan,"y"),"yr","day"))),(NOW()+(CONVERT(VLOOKUP(Table1[[#This Row],[JABATAN]],tbl_refJabatan,2,FALSE),"yr","day")-CONVERT(DATEDIF(H612,NOW(),"y"),"yr","day")))),"Usia Salah"),"")</f>
        <v>58132.848911689813</v>
      </c>
      <c r="Q612" s="167" t="str">
        <f ca="1">IF(Table1[[#This Row],[TGL. PENSIUN (usia)]]&lt;&gt;0,TEXT(Table1[[#This Row],[TGL. PENSIUN (usia)]],"yyyy"),"")</f>
        <v>2059</v>
      </c>
      <c r="R612" s="166">
        <f ca="1">IF(AND(Table1[[#This Row],[TGL. PENSIUN (usia)]]&lt;&gt;"",Table1[[#This Row],[TGL. PENSIUN (usia)]]&lt;&gt;"USIA SALAH"),IF(tglAcuan&lt;&gt;0,(INT(CONVERT(VLOOKUP(Table1[[#This Row],[JABATAN]],tbl_refJabatan,2,FALSE),"yr","day")-CONVERT(DATEDIF(H612,tglAcuan,"y"),"yr","day"))),(INT(CONVERT(VLOOKUP(Table1[[#This Row],[JABATAN]],tbl_refJabatan,2,FALSE),"yr","day")-CONVERT(DATEDIF(H612,NOW(),"y"),"yr","day")))),"")</f>
        <v>12783</v>
      </c>
      <c r="S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Row],[JABATAN]],tbl_refJabatan,4,FALSE),"yr","day")-CONVERT(DATEDIF(H612,tglAcuan,"y"),"yr","day"))),(NOW()+(CONVERT(VLOOKUP(Table1[[#This Row],[JABATAN]],tbl_refJabatan,4,FALSE),"yr","day")-CONVERT(DATEDIF(H612,NOW(),"y"),"yr","day")))),"Usia Salah"),"")</f>
        <v>43522.848911689813</v>
      </c>
      <c r="T612" s="167" t="str">
        <f ca="1">IF(Table1[[#This Row],[TGL. PENSIUN ( usia )]]&lt;&gt;0,TEXT(Table1[[#This Row],[TGL. PENSIUN ( usia )]],"yyyy"),"")</f>
        <v>2019</v>
      </c>
      <c r="U612" s="166">
        <f ca="1">IF(AND(Table1[[#This Row],[TGL. PENSIUN (usia)]]&lt;&gt;"",Table1[[#This Row],[TGL. PENSIUN (usia)]]&lt;&gt;"USIA SALAH"),IF(tglAcuan&lt;&gt;0,(INT(CONVERT(VLOOKUP(Table1[[#This Row],[JABATAN]],tbl_refJabatan,4,FALSE),"yr","day")-CONVERT(DATEDIF(H612,tglAcuan,"y"),"yr","day"))),(INT(CONVERT(VLOOKUP(Table1[[#This Row],[JABATAN]],tbl_refJabatan,4,FALSE),"yr","day")-CONVERT(DATEDIF(H612,NOW(),"y"),"yr","day")))),"")</f>
        <v>-1827</v>
      </c>
      <c r="V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Row],[JABATAN]],tbl_refJabatan,6,FALSE),"yr","day")-CONVERT(DATEDIF(H612,tglAcuan,"y"),"yr","day"))),(NOW()+(CONVERT(VLOOKUP(Table1[[#This Row],[JABATAN]],tbl_refJabatan,6,FALSE),"yr","day")-CONVERT(DATEDIF(H612,NOW(),"y"),"yr","day")))),"Usia Salah"),"")</f>
        <v>36217.848911689813</v>
      </c>
      <c r="W612" s="167" t="str">
        <f ca="1">IF(Table1[[#This Row],[TGL.PENSIUN (usia)]]&lt;&gt;0,TEXT(Table1[[#This Row],[TGL.PENSIUN (usia)]],"yyyy"),"")</f>
        <v>1999</v>
      </c>
      <c r="X6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Row],[JABATAN]],tbl_refJabatan,7,FALSE),"yr","day")-CONVERT(DATEDIF(M612,tglAcuan,"y"),"yr","day"))),(NOW()+(CONVERT(VLOOKUP(Table1[[#This Row],[JABATAN]],tbl_refJabatan,7,FALSE),"yr","day")-CONVERT(DATEDIF(M612,NOW(),"y"),"yr","day")))),"tgl SK salah"),"")</f>
        <v>65803.098911689813</v>
      </c>
      <c r="Y612" s="167" t="str">
        <f ca="1">IF(Table1[[#This Row],[TGL. PENSIUN (jabatan)]]&lt;&gt;0,TEXT(Table1[[#This Row],[TGL. PENSIUN (jabatan)]],"yyyy"),"")</f>
        <v>2080</v>
      </c>
      <c r="Z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Row],[JABATAN]],tbl_refJabatan,8,FALSE),"yr","day")-CONVERT(DATEDIF(H612,tglAcuan,"y"),"yr","day"))),(NOW()+(CONVERT(VLOOKUP(Table1[[#This Row],[JABATAN]],tbl_refJabatan,8,FALSE),"yr","day")-CONVERT(DATEDIF(H612,NOW(),"y"),"yr","day")))),"Usia Salah"),"")</f>
        <v>58132.848911689813</v>
      </c>
      <c r="AA612" s="167" t="str">
        <f ca="1">IF(Table1[[#This Row],[TGL.PENSIUN (usia )]]&lt;&gt;0,TEXT(Table1[[#This Row],[TGL.PENSIUN (usia )]],"yyyy"),"")</f>
        <v>2059</v>
      </c>
      <c r="AB6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Row],[JABATAN]],tbl_refJabatan,9,FALSE),"yr","day")-CONVERT(DATEDIF(M612,tglAcuan,"y"),"yr","day"))),(NOW()+(CONVERT(VLOOKUP(Table1[[#This Row],[JABATAN]],tbl_refJabatan,9,FALSE),"yr","day")-CONVERT(DATEDIF(M612,NOW(),"y"),"yr","day")))),"tgl SK salah"),"")</f>
        <v>49366.848911689813</v>
      </c>
      <c r="AC612" s="167" t="str">
        <f ca="1">IF(Table1[[#This Row],[TGL. PENSIUN (jabatan )]]&lt;&gt;0,TEXT(Table1[[#This Row],[TGL. PENSIUN (jabatan )]],"yyyy"),"")</f>
        <v>2035</v>
      </c>
      <c r="AD6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3" spans="1:30" s="53" customFormat="1" ht="21.75" customHeight="1" x14ac:dyDescent="0.25">
      <c r="A613" s="43">
        <f t="shared" si="22"/>
        <v>608</v>
      </c>
      <c r="B613" s="44" t="s">
        <v>881</v>
      </c>
      <c r="C613" s="44" t="s">
        <v>1118</v>
      </c>
      <c r="D613" s="72" t="s">
        <v>63</v>
      </c>
      <c r="E613" s="59" t="s">
        <v>1149</v>
      </c>
      <c r="F613" s="43" t="s">
        <v>41</v>
      </c>
      <c r="G613" s="46" t="s">
        <v>42</v>
      </c>
      <c r="H613" s="47">
        <v>23476</v>
      </c>
      <c r="I613" s="45"/>
      <c r="J613" s="76"/>
      <c r="K613" s="63" t="s">
        <v>43</v>
      </c>
      <c r="L613" s="63" t="s">
        <v>1150</v>
      </c>
      <c r="M613" s="90" t="s">
        <v>1151</v>
      </c>
      <c r="N613" s="52" t="str">
        <f t="shared" ca="1" si="21"/>
        <v>59 Tahun 10 Bulan 18 hari</v>
      </c>
      <c r="O6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Row],[JABATAN]],tbl_refJabatan,2,FALSE),"yr","day")-CONVERT(DATEDIF(H613,tglAcuan,"y"),"yr","day"))),(NOW()+(CONVERT(VLOOKUP(Table1[[#This Row],[JABATAN]],tbl_refJabatan,2,FALSE),"yr","day")-CONVERT(DATEDIF(H613,NOW(),"y"),"yr","day")))),"Usia Salah"),"")</f>
        <v>45714.348911689813</v>
      </c>
      <c r="Q613" s="167" t="str">
        <f ca="1">IF(Table1[[#This Row],[TGL. PENSIUN (usia)]]&lt;&gt;0,TEXT(Table1[[#This Row],[TGL. PENSIUN (usia)]],"yyyy"),"")</f>
        <v>2025</v>
      </c>
      <c r="R613" s="166">
        <f ca="1">IF(AND(Table1[[#This Row],[TGL. PENSIUN (usia)]]&lt;&gt;"",Table1[[#This Row],[TGL. PENSIUN (usia)]]&lt;&gt;"USIA SALAH"),IF(tglAcuan&lt;&gt;0,(INT(CONVERT(VLOOKUP(Table1[[#This Row],[JABATAN]],tbl_refJabatan,2,FALSE),"yr","day")-CONVERT(DATEDIF(H613,tglAcuan,"y"),"yr","day"))),(INT(CONVERT(VLOOKUP(Table1[[#This Row],[JABATAN]],tbl_refJabatan,2,FALSE),"yr","day")-CONVERT(DATEDIF(H613,NOW(),"y"),"yr","day")))),"")</f>
        <v>365</v>
      </c>
      <c r="S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Row],[JABATAN]],tbl_refJabatan,4,FALSE),"yr","day")-CONVERT(DATEDIF(H613,tglAcuan,"y"),"yr","day"))),(NOW()+(CONVERT(VLOOKUP(Table1[[#This Row],[JABATAN]],tbl_refJabatan,4,FALSE),"yr","day")-CONVERT(DATEDIF(H613,NOW(),"y"),"yr","day")))),"Usia Salah"),"")</f>
        <v>31104.348911689813</v>
      </c>
      <c r="T613" s="167" t="str">
        <f ca="1">IF(Table1[[#This Row],[TGL. PENSIUN ( usia )]]&lt;&gt;0,TEXT(Table1[[#This Row],[TGL. PENSIUN ( usia )]],"yyyy"),"")</f>
        <v>1985</v>
      </c>
      <c r="U613" s="166">
        <f ca="1">IF(AND(Table1[[#This Row],[TGL. PENSIUN (usia)]]&lt;&gt;"",Table1[[#This Row],[TGL. PENSIUN (usia)]]&lt;&gt;"USIA SALAH"),IF(tglAcuan&lt;&gt;0,(INT(CONVERT(VLOOKUP(Table1[[#This Row],[JABATAN]],tbl_refJabatan,4,FALSE),"yr","day")-CONVERT(DATEDIF(H613,tglAcuan,"y"),"yr","day"))),(INT(CONVERT(VLOOKUP(Table1[[#This Row],[JABATAN]],tbl_refJabatan,4,FALSE),"yr","day")-CONVERT(DATEDIF(H613,NOW(),"y"),"yr","day")))),"")</f>
        <v>-14245</v>
      </c>
      <c r="V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Row],[JABATAN]],tbl_refJabatan,6,FALSE),"yr","day")-CONVERT(DATEDIF(H613,tglAcuan,"y"),"yr","day"))),(NOW()+(CONVERT(VLOOKUP(Table1[[#This Row],[JABATAN]],tbl_refJabatan,6,FALSE),"yr","day")-CONVERT(DATEDIF(H613,NOW(),"y"),"yr","day")))),"Usia Salah"),"")</f>
        <v>23799.348911689813</v>
      </c>
      <c r="W613" s="167" t="str">
        <f ca="1">IF(Table1[[#This Row],[TGL.PENSIUN (usia)]]&lt;&gt;0,TEXT(Table1[[#This Row],[TGL.PENSIUN (usia)]],"yyyy"),"")</f>
        <v>1965</v>
      </c>
      <c r="X6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Row],[JABATAN]],tbl_refJabatan,7,FALSE),"yr","day")-CONVERT(DATEDIF(M613,tglAcuan,"y"),"yr","day"))),(NOW()+(CONVERT(VLOOKUP(Table1[[#This Row],[JABATAN]],tbl_refJabatan,7,FALSE),"yr","day")-CONVERT(DATEDIF(M613,NOW(),"y"),"yr","day")))),"tgl SK salah"),"")</f>
        <v>65437.848911689813</v>
      </c>
      <c r="Y613" s="167" t="str">
        <f ca="1">IF(Table1[[#This Row],[TGL. PENSIUN (jabatan)]]&lt;&gt;0,TEXT(Table1[[#This Row],[TGL. PENSIUN (jabatan)]],"yyyy"),"")</f>
        <v>2079</v>
      </c>
      <c r="Z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Row],[JABATAN]],tbl_refJabatan,8,FALSE),"yr","day")-CONVERT(DATEDIF(H613,tglAcuan,"y"),"yr","day"))),(NOW()+(CONVERT(VLOOKUP(Table1[[#This Row],[JABATAN]],tbl_refJabatan,8,FALSE),"yr","day")-CONVERT(DATEDIF(H613,NOW(),"y"),"yr","day")))),"Usia Salah"),"")</f>
        <v>45714.348911689813</v>
      </c>
      <c r="AA613" s="167" t="str">
        <f ca="1">IF(Table1[[#This Row],[TGL.PENSIUN (usia )]]&lt;&gt;0,TEXT(Table1[[#This Row],[TGL.PENSIUN (usia )]],"yyyy"),"")</f>
        <v>2025</v>
      </c>
      <c r="AB6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Row],[JABATAN]],tbl_refJabatan,9,FALSE),"yr","day")-CONVERT(DATEDIF(M613,tglAcuan,"y"),"yr","day"))),(NOW()+(CONVERT(VLOOKUP(Table1[[#This Row],[JABATAN]],tbl_refJabatan,9,FALSE),"yr","day")-CONVERT(DATEDIF(M613,NOW(),"y"),"yr","day")))),"tgl SK salah"),"")</f>
        <v>49001.598911689813</v>
      </c>
      <c r="AC613" s="167" t="str">
        <f ca="1">IF(Table1[[#This Row],[TGL. PENSIUN (jabatan )]]&lt;&gt;0,TEXT(Table1[[#This Row],[TGL. PENSIUN (jabatan )]],"yyyy"),"")</f>
        <v>2034</v>
      </c>
      <c r="AD6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4" spans="1:30" s="53" customFormat="1" ht="21.75" customHeight="1" x14ac:dyDescent="0.25">
      <c r="A614" s="43">
        <f t="shared" si="22"/>
        <v>609</v>
      </c>
      <c r="B614" s="44" t="s">
        <v>881</v>
      </c>
      <c r="C614" s="44" t="s">
        <v>1118</v>
      </c>
      <c r="D614" s="72" t="s">
        <v>63</v>
      </c>
      <c r="E614" s="59" t="s">
        <v>1152</v>
      </c>
      <c r="F614" s="43" t="s">
        <v>41</v>
      </c>
      <c r="G614" s="46" t="s">
        <v>42</v>
      </c>
      <c r="H614" s="47">
        <v>25060</v>
      </c>
      <c r="I614" s="45"/>
      <c r="J614" s="76"/>
      <c r="K614" s="63" t="s">
        <v>43</v>
      </c>
      <c r="L614" s="63" t="s">
        <v>1153</v>
      </c>
      <c r="M614" s="90" t="s">
        <v>1151</v>
      </c>
      <c r="N614" s="52" t="str">
        <f t="shared" ca="1" si="21"/>
        <v>55 Tahun 6 Bulan 17 hari</v>
      </c>
      <c r="O6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Row],[JABATAN]],tbl_refJabatan,2,FALSE),"yr","day")-CONVERT(DATEDIF(H614,tglAcuan,"y"),"yr","day"))),(NOW()+(CONVERT(VLOOKUP(Table1[[#This Row],[JABATAN]],tbl_refJabatan,2,FALSE),"yr","day")-CONVERT(DATEDIF(H614,NOW(),"y"),"yr","day")))),"Usia Salah"),"")</f>
        <v>47175.348911689813</v>
      </c>
      <c r="Q614" s="167" t="str">
        <f ca="1">IF(Table1[[#This Row],[TGL. PENSIUN (usia)]]&lt;&gt;0,TEXT(Table1[[#This Row],[TGL. PENSIUN (usia)]],"yyyy"),"")</f>
        <v>2029</v>
      </c>
      <c r="R614" s="166">
        <f ca="1">IF(AND(Table1[[#This Row],[TGL. PENSIUN (usia)]]&lt;&gt;"",Table1[[#This Row],[TGL. PENSIUN (usia)]]&lt;&gt;"USIA SALAH"),IF(tglAcuan&lt;&gt;0,(INT(CONVERT(VLOOKUP(Table1[[#This Row],[JABATAN]],tbl_refJabatan,2,FALSE),"yr","day")-CONVERT(DATEDIF(H614,tglAcuan,"y"),"yr","day"))),(INT(CONVERT(VLOOKUP(Table1[[#This Row],[JABATAN]],tbl_refJabatan,2,FALSE),"yr","day")-CONVERT(DATEDIF(H614,NOW(),"y"),"yr","day")))),"")</f>
        <v>1826</v>
      </c>
      <c r="S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Row],[JABATAN]],tbl_refJabatan,4,FALSE),"yr","day")-CONVERT(DATEDIF(H614,tglAcuan,"y"),"yr","day"))),(NOW()+(CONVERT(VLOOKUP(Table1[[#This Row],[JABATAN]],tbl_refJabatan,4,FALSE),"yr","day")-CONVERT(DATEDIF(H614,NOW(),"y"),"yr","day")))),"Usia Salah"),"")</f>
        <v>32565.348911689813</v>
      </c>
      <c r="T614" s="167" t="str">
        <f ca="1">IF(Table1[[#This Row],[TGL. PENSIUN ( usia )]]&lt;&gt;0,TEXT(Table1[[#This Row],[TGL. PENSIUN ( usia )]],"yyyy"),"")</f>
        <v>1989</v>
      </c>
      <c r="U614" s="166">
        <f ca="1">IF(AND(Table1[[#This Row],[TGL. PENSIUN (usia)]]&lt;&gt;"",Table1[[#This Row],[TGL. PENSIUN (usia)]]&lt;&gt;"USIA SALAH"),IF(tglAcuan&lt;&gt;0,(INT(CONVERT(VLOOKUP(Table1[[#This Row],[JABATAN]],tbl_refJabatan,4,FALSE),"yr","day")-CONVERT(DATEDIF(H614,tglAcuan,"y"),"yr","day"))),(INT(CONVERT(VLOOKUP(Table1[[#This Row],[JABATAN]],tbl_refJabatan,4,FALSE),"yr","day")-CONVERT(DATEDIF(H614,NOW(),"y"),"yr","day")))),"")</f>
        <v>-12784</v>
      </c>
      <c r="V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Row],[JABATAN]],tbl_refJabatan,6,FALSE),"yr","day")-CONVERT(DATEDIF(H614,tglAcuan,"y"),"yr","day"))),(NOW()+(CONVERT(VLOOKUP(Table1[[#This Row],[JABATAN]],tbl_refJabatan,6,FALSE),"yr","day")-CONVERT(DATEDIF(H614,NOW(),"y"),"yr","day")))),"Usia Salah"),"")</f>
        <v>25260.348911689813</v>
      </c>
      <c r="W614" s="167" t="str">
        <f ca="1">IF(Table1[[#This Row],[TGL.PENSIUN (usia)]]&lt;&gt;0,TEXT(Table1[[#This Row],[TGL.PENSIUN (usia)]],"yyyy"),"")</f>
        <v>1969</v>
      </c>
      <c r="X6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Row],[JABATAN]],tbl_refJabatan,7,FALSE),"yr","day")-CONVERT(DATEDIF(M614,tglAcuan,"y"),"yr","day"))),(NOW()+(CONVERT(VLOOKUP(Table1[[#This Row],[JABATAN]],tbl_refJabatan,7,FALSE),"yr","day")-CONVERT(DATEDIF(M614,NOW(),"y"),"yr","day")))),"tgl SK salah"),"")</f>
        <v>65437.848911689813</v>
      </c>
      <c r="Y614" s="167" t="str">
        <f ca="1">IF(Table1[[#This Row],[TGL. PENSIUN (jabatan)]]&lt;&gt;0,TEXT(Table1[[#This Row],[TGL. PENSIUN (jabatan)]],"yyyy"),"")</f>
        <v>2079</v>
      </c>
      <c r="Z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Row],[JABATAN]],tbl_refJabatan,8,FALSE),"yr","day")-CONVERT(DATEDIF(H614,tglAcuan,"y"),"yr","day"))),(NOW()+(CONVERT(VLOOKUP(Table1[[#This Row],[JABATAN]],tbl_refJabatan,8,FALSE),"yr","day")-CONVERT(DATEDIF(H614,NOW(),"y"),"yr","day")))),"Usia Salah"),"")</f>
        <v>47175.348911689813</v>
      </c>
      <c r="AA614" s="167" t="str">
        <f ca="1">IF(Table1[[#This Row],[TGL.PENSIUN (usia )]]&lt;&gt;0,TEXT(Table1[[#This Row],[TGL.PENSIUN (usia )]],"yyyy"),"")</f>
        <v>2029</v>
      </c>
      <c r="AB6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Row],[JABATAN]],tbl_refJabatan,9,FALSE),"yr","day")-CONVERT(DATEDIF(M614,tglAcuan,"y"),"yr","day"))),(NOW()+(CONVERT(VLOOKUP(Table1[[#This Row],[JABATAN]],tbl_refJabatan,9,FALSE),"yr","day")-CONVERT(DATEDIF(M614,NOW(),"y"),"yr","day")))),"tgl SK salah"),"")</f>
        <v>49001.598911689813</v>
      </c>
      <c r="AC614" s="167" t="str">
        <f ca="1">IF(Table1[[#This Row],[TGL. PENSIUN (jabatan )]]&lt;&gt;0,TEXT(Table1[[#This Row],[TGL. PENSIUN (jabatan )]],"yyyy"),"")</f>
        <v>2034</v>
      </c>
      <c r="AD6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5" spans="1:30" s="53" customFormat="1" ht="21.75" customHeight="1" x14ac:dyDescent="0.25">
      <c r="A615" s="43">
        <f t="shared" si="22"/>
        <v>610</v>
      </c>
      <c r="B615" s="44" t="s">
        <v>881</v>
      </c>
      <c r="C615" s="44" t="s">
        <v>1118</v>
      </c>
      <c r="D615" s="72" t="s">
        <v>63</v>
      </c>
      <c r="E615" s="59" t="s">
        <v>1154</v>
      </c>
      <c r="F615" s="43" t="s">
        <v>41</v>
      </c>
      <c r="G615" s="46" t="s">
        <v>42</v>
      </c>
      <c r="H615" s="47">
        <v>34329</v>
      </c>
      <c r="I615" s="45"/>
      <c r="J615" s="76"/>
      <c r="K615" s="63" t="s">
        <v>43</v>
      </c>
      <c r="L615" s="63" t="s">
        <v>1155</v>
      </c>
      <c r="M615" s="90" t="s">
        <v>1156</v>
      </c>
      <c r="N615" s="52" t="str">
        <f t="shared" ref="N615:N663" ca="1" si="23">IFERROR(IF(H615&lt;&gt;0,IF(tglAcuan&lt;&gt;0,DATEDIF(H615,tglAcuan,"y")&amp;" Tahun "&amp;DATEDIF(H615,tglAcuan,"ym")&amp;" Bulan "&amp;DATEDIF(H615,tglAcuan,"md")&amp;" hari",DATEDIF(H615,NOW(),"y")&amp;" Tahun "&amp;DATEDIF(H615,NOW(),"ym")&amp;" Bulan "&amp;DATEDIF(H615,NOW(),"md")&amp;" hari"),"tgl lahir salah/ null"),"tgl lahir salah")</f>
        <v>30 Tahun 2 Bulan 1 hari</v>
      </c>
      <c r="O6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2 Hari </v>
      </c>
      <c r="P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Row],[JABATAN]],tbl_refJabatan,2,FALSE),"yr","day")-CONVERT(DATEDIF(H615,tglAcuan,"y"),"yr","day"))),(NOW()+(CONVERT(VLOOKUP(Table1[[#This Row],[JABATAN]],tbl_refJabatan,2,FALSE),"yr","day")-CONVERT(DATEDIF(H615,NOW(),"y"),"yr","day")))),"Usia Salah"),"")</f>
        <v>56306.598911689813</v>
      </c>
      <c r="Q615" s="167" t="str">
        <f ca="1">IF(Table1[[#This Row],[TGL. PENSIUN (usia)]]&lt;&gt;0,TEXT(Table1[[#This Row],[TGL. PENSIUN (usia)]],"yyyy"),"")</f>
        <v>2054</v>
      </c>
      <c r="R615" s="166">
        <f ca="1">IF(AND(Table1[[#This Row],[TGL. PENSIUN (usia)]]&lt;&gt;"",Table1[[#This Row],[TGL. PENSIUN (usia)]]&lt;&gt;"USIA SALAH"),IF(tglAcuan&lt;&gt;0,(INT(CONVERT(VLOOKUP(Table1[[#This Row],[JABATAN]],tbl_refJabatan,2,FALSE),"yr","day")-CONVERT(DATEDIF(H615,tglAcuan,"y"),"yr","day"))),(INT(CONVERT(VLOOKUP(Table1[[#This Row],[JABATAN]],tbl_refJabatan,2,FALSE),"yr","day")-CONVERT(DATEDIF(H615,NOW(),"y"),"yr","day")))),"")</f>
        <v>10957</v>
      </c>
      <c r="S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Row],[JABATAN]],tbl_refJabatan,4,FALSE),"yr","day")-CONVERT(DATEDIF(H615,tglAcuan,"y"),"yr","day"))),(NOW()+(CONVERT(VLOOKUP(Table1[[#This Row],[JABATAN]],tbl_refJabatan,4,FALSE),"yr","day")-CONVERT(DATEDIF(H615,NOW(),"y"),"yr","day")))),"Usia Salah"),"")</f>
        <v>41696.598911689813</v>
      </c>
      <c r="T615" s="167" t="str">
        <f ca="1">IF(Table1[[#This Row],[TGL. PENSIUN ( usia )]]&lt;&gt;0,TEXT(Table1[[#This Row],[TGL. PENSIUN ( usia )]],"yyyy"),"")</f>
        <v>2014</v>
      </c>
      <c r="U615" s="166">
        <f ca="1">IF(AND(Table1[[#This Row],[TGL. PENSIUN (usia)]]&lt;&gt;"",Table1[[#This Row],[TGL. PENSIUN (usia)]]&lt;&gt;"USIA SALAH"),IF(tglAcuan&lt;&gt;0,(INT(CONVERT(VLOOKUP(Table1[[#This Row],[JABATAN]],tbl_refJabatan,4,FALSE),"yr","day")-CONVERT(DATEDIF(H615,tglAcuan,"y"),"yr","day"))),(INT(CONVERT(VLOOKUP(Table1[[#This Row],[JABATAN]],tbl_refJabatan,4,FALSE),"yr","day")-CONVERT(DATEDIF(H615,NOW(),"y"),"yr","day")))),"")</f>
        <v>-3653</v>
      </c>
      <c r="V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Row],[JABATAN]],tbl_refJabatan,6,FALSE),"yr","day")-CONVERT(DATEDIF(H615,tglAcuan,"y"),"yr","day"))),(NOW()+(CONVERT(VLOOKUP(Table1[[#This Row],[JABATAN]],tbl_refJabatan,6,FALSE),"yr","day")-CONVERT(DATEDIF(H615,NOW(),"y"),"yr","day")))),"Usia Salah"),"")</f>
        <v>34391.598911689813</v>
      </c>
      <c r="W615" s="167" t="str">
        <f ca="1">IF(Table1[[#This Row],[TGL.PENSIUN (usia)]]&lt;&gt;0,TEXT(Table1[[#This Row],[TGL.PENSIUN (usia)]],"yyyy"),"")</f>
        <v>1994</v>
      </c>
      <c r="X6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Row],[JABATAN]],tbl_refJabatan,7,FALSE),"yr","day")-CONVERT(DATEDIF(M615,tglAcuan,"y"),"yr","day"))),(NOW()+(CONVERT(VLOOKUP(Table1[[#This Row],[JABATAN]],tbl_refJabatan,7,FALSE),"yr","day")-CONVERT(DATEDIF(M615,NOW(),"y"),"yr","day")))),"tgl SK salah"),"")</f>
        <v>64707.348911689813</v>
      </c>
      <c r="Y615" s="167" t="str">
        <f ca="1">IF(Table1[[#This Row],[TGL. PENSIUN (jabatan)]]&lt;&gt;0,TEXT(Table1[[#This Row],[TGL. PENSIUN (jabatan)]],"yyyy"),"")</f>
        <v>2077</v>
      </c>
      <c r="Z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Row],[JABATAN]],tbl_refJabatan,8,FALSE),"yr","day")-CONVERT(DATEDIF(H615,tglAcuan,"y"),"yr","day"))),(NOW()+(CONVERT(VLOOKUP(Table1[[#This Row],[JABATAN]],tbl_refJabatan,8,FALSE),"yr","day")-CONVERT(DATEDIF(H615,NOW(),"y"),"yr","day")))),"Usia Salah"),"")</f>
        <v>56306.598911689813</v>
      </c>
      <c r="AA615" s="167" t="str">
        <f ca="1">IF(Table1[[#This Row],[TGL.PENSIUN (usia )]]&lt;&gt;0,TEXT(Table1[[#This Row],[TGL.PENSIUN (usia )]],"yyyy"),"")</f>
        <v>2054</v>
      </c>
      <c r="AB6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Row],[JABATAN]],tbl_refJabatan,9,FALSE),"yr","day")-CONVERT(DATEDIF(M615,tglAcuan,"y"),"yr","day"))),(NOW()+(CONVERT(VLOOKUP(Table1[[#This Row],[JABATAN]],tbl_refJabatan,9,FALSE),"yr","day")-CONVERT(DATEDIF(M615,NOW(),"y"),"yr","day")))),"tgl SK salah"),"")</f>
        <v>48271.098911689813</v>
      </c>
      <c r="AC615" s="167" t="str">
        <f ca="1">IF(Table1[[#This Row],[TGL. PENSIUN (jabatan )]]&lt;&gt;0,TEXT(Table1[[#This Row],[TGL. PENSIUN (jabatan )]],"yyyy"),"")</f>
        <v>2032</v>
      </c>
      <c r="AD6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6" spans="1:30" s="53" customFormat="1" ht="21.75" customHeight="1" x14ac:dyDescent="0.25">
      <c r="A616" s="43">
        <f t="shared" si="22"/>
        <v>611</v>
      </c>
      <c r="B616" s="44" t="s">
        <v>881</v>
      </c>
      <c r="C616" s="44" t="s">
        <v>1118</v>
      </c>
      <c r="D616" s="72" t="s">
        <v>63</v>
      </c>
      <c r="E616" s="59" t="s">
        <v>1157</v>
      </c>
      <c r="F616" s="43" t="s">
        <v>41</v>
      </c>
      <c r="G616" s="46" t="s">
        <v>42</v>
      </c>
      <c r="H616" s="47">
        <v>25601</v>
      </c>
      <c r="I616" s="45"/>
      <c r="J616" s="76"/>
      <c r="K616" s="74" t="s">
        <v>93</v>
      </c>
      <c r="L616" s="63" t="s">
        <v>1158</v>
      </c>
      <c r="M616" s="90" t="s">
        <v>1151</v>
      </c>
      <c r="N616" s="52" t="str">
        <f t="shared" ca="1" si="23"/>
        <v>54 Tahun 0 Bulan 25 hari</v>
      </c>
      <c r="O6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Row],[JABATAN]],tbl_refJabatan,2,FALSE),"yr","day")-CONVERT(DATEDIF(H616,tglAcuan,"y"),"yr","day"))),(NOW()+(CONVERT(VLOOKUP(Table1[[#This Row],[JABATAN]],tbl_refJabatan,2,FALSE),"yr","day")-CONVERT(DATEDIF(H616,NOW(),"y"),"yr","day")))),"Usia Salah"),"")</f>
        <v>47540.598911689813</v>
      </c>
      <c r="Q616" s="167" t="str">
        <f ca="1">IF(Table1[[#This Row],[TGL. PENSIUN (usia)]]&lt;&gt;0,TEXT(Table1[[#This Row],[TGL. PENSIUN (usia)]],"yyyy"),"")</f>
        <v>2030</v>
      </c>
      <c r="R616" s="166">
        <f ca="1">IF(AND(Table1[[#This Row],[TGL. PENSIUN (usia)]]&lt;&gt;"",Table1[[#This Row],[TGL. PENSIUN (usia)]]&lt;&gt;"USIA SALAH"),IF(tglAcuan&lt;&gt;0,(INT(CONVERT(VLOOKUP(Table1[[#This Row],[JABATAN]],tbl_refJabatan,2,FALSE),"yr","day")-CONVERT(DATEDIF(H616,tglAcuan,"y"),"yr","day"))),(INT(CONVERT(VLOOKUP(Table1[[#This Row],[JABATAN]],tbl_refJabatan,2,FALSE),"yr","day")-CONVERT(DATEDIF(H616,NOW(),"y"),"yr","day")))),"")</f>
        <v>2191</v>
      </c>
      <c r="S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Row],[JABATAN]],tbl_refJabatan,4,FALSE),"yr","day")-CONVERT(DATEDIF(H616,tglAcuan,"y"),"yr","day"))),(NOW()+(CONVERT(VLOOKUP(Table1[[#This Row],[JABATAN]],tbl_refJabatan,4,FALSE),"yr","day")-CONVERT(DATEDIF(H616,NOW(),"y"),"yr","day")))),"Usia Salah"),"")</f>
        <v>32930.598911689813</v>
      </c>
      <c r="T616" s="167" t="str">
        <f ca="1">IF(Table1[[#This Row],[TGL. PENSIUN ( usia )]]&lt;&gt;0,TEXT(Table1[[#This Row],[TGL. PENSIUN ( usia )]],"yyyy"),"")</f>
        <v>1990</v>
      </c>
      <c r="U616" s="166">
        <f ca="1">IF(AND(Table1[[#This Row],[TGL. PENSIUN (usia)]]&lt;&gt;"",Table1[[#This Row],[TGL. PENSIUN (usia)]]&lt;&gt;"USIA SALAH"),IF(tglAcuan&lt;&gt;0,(INT(CONVERT(VLOOKUP(Table1[[#This Row],[JABATAN]],tbl_refJabatan,4,FALSE),"yr","day")-CONVERT(DATEDIF(H616,tglAcuan,"y"),"yr","day"))),(INT(CONVERT(VLOOKUP(Table1[[#This Row],[JABATAN]],tbl_refJabatan,4,FALSE),"yr","day")-CONVERT(DATEDIF(H616,NOW(),"y"),"yr","day")))),"")</f>
        <v>-12419</v>
      </c>
      <c r="V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Row],[JABATAN]],tbl_refJabatan,6,FALSE),"yr","day")-CONVERT(DATEDIF(H616,tglAcuan,"y"),"yr","day"))),(NOW()+(CONVERT(VLOOKUP(Table1[[#This Row],[JABATAN]],tbl_refJabatan,6,FALSE),"yr","day")-CONVERT(DATEDIF(H616,NOW(),"y"),"yr","day")))),"Usia Salah"),"")</f>
        <v>25625.598911689813</v>
      </c>
      <c r="W616" s="167" t="str">
        <f ca="1">IF(Table1[[#This Row],[TGL.PENSIUN (usia)]]&lt;&gt;0,TEXT(Table1[[#This Row],[TGL.PENSIUN (usia)]],"yyyy"),"")</f>
        <v>1970</v>
      </c>
      <c r="X6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Row],[JABATAN]],tbl_refJabatan,7,FALSE),"yr","day")-CONVERT(DATEDIF(M616,tglAcuan,"y"),"yr","day"))),(NOW()+(CONVERT(VLOOKUP(Table1[[#This Row],[JABATAN]],tbl_refJabatan,7,FALSE),"yr","day")-CONVERT(DATEDIF(M616,NOW(),"y"),"yr","day")))),"tgl SK salah"),"")</f>
        <v>65437.848911689813</v>
      </c>
      <c r="Y616" s="167" t="str">
        <f ca="1">IF(Table1[[#This Row],[TGL. PENSIUN (jabatan)]]&lt;&gt;0,TEXT(Table1[[#This Row],[TGL. PENSIUN (jabatan)]],"yyyy"),"")</f>
        <v>2079</v>
      </c>
      <c r="Z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Row],[JABATAN]],tbl_refJabatan,8,FALSE),"yr","day")-CONVERT(DATEDIF(H616,tglAcuan,"y"),"yr","day"))),(NOW()+(CONVERT(VLOOKUP(Table1[[#This Row],[JABATAN]],tbl_refJabatan,8,FALSE),"yr","day")-CONVERT(DATEDIF(H616,NOW(),"y"),"yr","day")))),"Usia Salah"),"")</f>
        <v>47540.598911689813</v>
      </c>
      <c r="AA616" s="167" t="str">
        <f ca="1">IF(Table1[[#This Row],[TGL.PENSIUN (usia )]]&lt;&gt;0,TEXT(Table1[[#This Row],[TGL.PENSIUN (usia )]],"yyyy"),"")</f>
        <v>2030</v>
      </c>
      <c r="AB6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Row],[JABATAN]],tbl_refJabatan,9,FALSE),"yr","day")-CONVERT(DATEDIF(M616,tglAcuan,"y"),"yr","day"))),(NOW()+(CONVERT(VLOOKUP(Table1[[#This Row],[JABATAN]],tbl_refJabatan,9,FALSE),"yr","day")-CONVERT(DATEDIF(M616,NOW(),"y"),"yr","day")))),"tgl SK salah"),"")</f>
        <v>49001.598911689813</v>
      </c>
      <c r="AC616" s="167" t="str">
        <f ca="1">IF(Table1[[#This Row],[TGL. PENSIUN (jabatan )]]&lt;&gt;0,TEXT(Table1[[#This Row],[TGL. PENSIUN (jabatan )]],"yyyy"),"")</f>
        <v>2034</v>
      </c>
      <c r="AD6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7" spans="1:30" s="53" customFormat="1" ht="21.75" customHeight="1" x14ac:dyDescent="0.25">
      <c r="A617" s="43">
        <f t="shared" si="22"/>
        <v>612</v>
      </c>
      <c r="B617" s="44" t="s">
        <v>881</v>
      </c>
      <c r="C617" s="44" t="s">
        <v>1118</v>
      </c>
      <c r="D617" s="72" t="s">
        <v>63</v>
      </c>
      <c r="E617" s="59" t="s">
        <v>1159</v>
      </c>
      <c r="F617" s="43" t="s">
        <v>41</v>
      </c>
      <c r="G617" s="46" t="s">
        <v>42</v>
      </c>
      <c r="H617" s="47">
        <v>28695</v>
      </c>
      <c r="I617" s="45"/>
      <c r="J617" s="76"/>
      <c r="K617" s="63" t="s">
        <v>43</v>
      </c>
      <c r="L617" s="63" t="s">
        <v>1160</v>
      </c>
      <c r="M617" s="90" t="s">
        <v>1151</v>
      </c>
      <c r="N617" s="52" t="str">
        <f t="shared" ca="1" si="23"/>
        <v>45 Tahun 7 Bulan 3 hari</v>
      </c>
      <c r="O6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617" s="167">
        <f>Table1[[#This Row],[TGL SK]]+(60*365)</f>
        <v>65276</v>
      </c>
      <c r="Q617" s="167" t="str">
        <f>IF(Table1[[#This Row],[TGL. PENSIUN (usia)]]&lt;&gt;0,TEXT(Table1[[#This Row],[TGL. PENSIUN (usia)]],"yyyy"),"")</f>
        <v>2078</v>
      </c>
      <c r="R617" s="166">
        <f ca="1">IF(tglAcuan&lt;&gt;0,(INT(CONVERT(VLOOKUP(Table1[[#This Row],[JABATAN]],tbl_refJabatan,2,FALSE),"yr","day")-CONVERT(DATEDIF(H617,tglAcuan,"y"),"yr","day"))),(INT(CONVERT(VLOOKUP(Table1[[#This Row],[JABATAN]],tbl_refJabatan,2,FALSE),"yr","day")-CONVERT(DATEDIF(H617,NOW(),"y"),"yr","day"))))</f>
        <v>5478</v>
      </c>
      <c r="S617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Row],[JABATAN]],tbl_refJabatan,4,FALSE),"yr","day")-CONVERT(DATEDIF(H617,tglAcuan,"y"),"yr","day"))),(NOW()+(CONVERT(VLOOKUP(Table1[[#This Row],[JABATAN]],tbl_refJabatan,4,FALSE),"yr","day")-CONVERT(DATEDIF(H617,NOW(),"y"),"yr","day")))),"Usia Salah"),"")</f>
        <v>36217.848911689813</v>
      </c>
      <c r="T617" s="167" t="str">
        <f ca="1">IF(Table1[[#This Row],[TGL. PENSIUN ( usia )]]&lt;&gt;0,TEXT(Table1[[#This Row],[TGL. PENSIUN ( usia )]],"yyyy"),"")</f>
        <v>1999</v>
      </c>
      <c r="U617" s="166">
        <f ca="1">IF(AND(Table1[[#This Row],[TGL. PENSIUN (usia)]]&lt;&gt;"",Table1[[#This Row],[TGL. PENSIUN (usia)]]&lt;&gt;"USIA SALAH"),IF(tglAcuan&lt;&gt;0,(INT(CONVERT(VLOOKUP(Table1[[#This Row],[JABATAN]],tbl_refJabatan,4,FALSE),"yr","day")-CONVERT(DATEDIF(H617,tglAcuan,"y"),"yr","day"))),(INT(CONVERT(VLOOKUP(Table1[[#This Row],[JABATAN]],tbl_refJabatan,4,FALSE),"yr","day")-CONVERT(DATEDIF(H617,NOW(),"y"),"yr","day")))),"")</f>
        <v>-9132</v>
      </c>
      <c r="V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Row],[JABATAN]],tbl_refJabatan,6,FALSE),"yr","day")-CONVERT(DATEDIF(H617,tglAcuan,"y"),"yr","day"))),(NOW()+(CONVERT(VLOOKUP(Table1[[#This Row],[JABATAN]],tbl_refJabatan,6,FALSE),"yr","day")-CONVERT(DATEDIF(H617,NOW(),"y"),"yr","day")))),"Usia Salah"),"")</f>
        <v>28912.848911689813</v>
      </c>
      <c r="W617" s="167" t="str">
        <f ca="1">IF(Table1[[#This Row],[TGL.PENSIUN (usia)]]&lt;&gt;0,TEXT(Table1[[#This Row],[TGL.PENSIUN (usia)]],"yyyy"),"")</f>
        <v>1979</v>
      </c>
      <c r="X6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Row],[JABATAN]],tbl_refJabatan,7,FALSE),"yr","day")-CONVERT(DATEDIF(M617,tglAcuan,"y"),"yr","day"))),(NOW()+(CONVERT(VLOOKUP(Table1[[#This Row],[JABATAN]],tbl_refJabatan,7,FALSE),"yr","day")-CONVERT(DATEDIF(M617,NOW(),"y"),"yr","day")))),"tgl SK salah"),"")</f>
        <v>65437.848911689813</v>
      </c>
      <c r="Y617" s="167" t="str">
        <f ca="1">IF(Table1[[#This Row],[TGL. PENSIUN (jabatan)]]&lt;&gt;0,TEXT(Table1[[#This Row],[TGL. PENSIUN (jabatan)]],"yyyy"),"")</f>
        <v>2079</v>
      </c>
      <c r="Z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Row],[JABATAN]],tbl_refJabatan,8,FALSE),"yr","day")-CONVERT(DATEDIF(H617,tglAcuan,"y"),"yr","day"))),(NOW()+(CONVERT(VLOOKUP(Table1[[#This Row],[JABATAN]],tbl_refJabatan,8,FALSE),"yr","day")-CONVERT(DATEDIF(H617,NOW(),"y"),"yr","day")))),"Usia Salah"),"")</f>
        <v>50827.848911689813</v>
      </c>
      <c r="AA617" s="167" t="str">
        <f ca="1">IF(Table1[[#This Row],[TGL.PENSIUN (usia )]]&lt;&gt;0,TEXT(Table1[[#This Row],[TGL.PENSIUN (usia )]],"yyyy"),"")</f>
        <v>2039</v>
      </c>
      <c r="AB6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Row],[JABATAN]],tbl_refJabatan,9,FALSE),"yr","day")-CONVERT(DATEDIF(M617,tglAcuan,"y"),"yr","day"))),(NOW()+(CONVERT(VLOOKUP(Table1[[#This Row],[JABATAN]],tbl_refJabatan,9,FALSE),"yr","day")-CONVERT(DATEDIF(M617,NOW(),"y"),"yr","day")))),"tgl SK salah"),"")</f>
        <v>49001.598911689813</v>
      </c>
      <c r="AC617" s="167" t="str">
        <f ca="1">IF(Table1[[#This Row],[TGL. PENSIUN (jabatan )]]&lt;&gt;0,TEXT(Table1[[#This Row],[TGL. PENSIUN (jabatan )]],"yyyy"),"")</f>
        <v>2034</v>
      </c>
      <c r="AD6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8" spans="1:30" s="62" customFormat="1" ht="21.75" customHeight="1" x14ac:dyDescent="0.25">
      <c r="A618" s="43">
        <f t="shared" si="22"/>
        <v>613</v>
      </c>
      <c r="B618" s="44" t="s">
        <v>881</v>
      </c>
      <c r="C618" s="44" t="s">
        <v>1161</v>
      </c>
      <c r="D618" s="45" t="s">
        <v>39</v>
      </c>
      <c r="E618" s="59" t="s">
        <v>1162</v>
      </c>
      <c r="F618" s="43" t="s">
        <v>50</v>
      </c>
      <c r="G618" s="46" t="s">
        <v>42</v>
      </c>
      <c r="H618" s="71">
        <v>26809</v>
      </c>
      <c r="I618" s="44"/>
      <c r="J618" s="147"/>
      <c r="K618" s="86" t="s">
        <v>56</v>
      </c>
      <c r="L618" s="90" t="s">
        <v>1163</v>
      </c>
      <c r="M618" s="71">
        <v>43812</v>
      </c>
      <c r="N618" s="52" t="str">
        <f t="shared" ca="1" si="23"/>
        <v>50 Tahun 9 Bulan 2 hari</v>
      </c>
      <c r="O6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Row],[JABATAN]],tbl_refJabatan,2,FALSE),"yr","day")-CONVERT(DATEDIF(H618,tglAcuan,"y"),"yr","day"))),(NOW()+(CONVERT(VLOOKUP(Table1[[#This Row],[JABATAN]],tbl_refJabatan,2,FALSE),"yr","day")-CONVERT(DATEDIF(H618,NOW(),"y"),"yr","day")))),"Usia Salah"),"")</f>
        <v>27086.598911689813</v>
      </c>
      <c r="Q618" s="167" t="str">
        <f ca="1">IF(Table1[[#This Row],[TGL. PENSIUN (usia)]]&lt;&gt;0,TEXT(Table1[[#This Row],[TGL. PENSIUN (usia)]],"yyyy"),"")</f>
        <v>1974</v>
      </c>
      <c r="R618" s="166">
        <f ca="1">IF(AND(Table1[[#This Row],[TGL. PENSIUN (usia)]]&lt;&gt;"",Table1[[#This Row],[TGL. PENSIUN (usia)]]&lt;&gt;"USIA SALAH"),IF(tglAcuan&lt;&gt;0,(INT(CONVERT(VLOOKUP(Table1[[#This Row],[JABATAN]],tbl_refJabatan,2,FALSE),"yr","day")-CONVERT(DATEDIF(H618,tglAcuan,"y"),"yr","day"))),(INT(CONVERT(VLOOKUP(Table1[[#This Row],[JABATAN]],tbl_refJabatan,2,FALSE),"yr","day")-CONVERT(DATEDIF(H618,NOW(),"y"),"yr","day")))),"")</f>
        <v>-18263</v>
      </c>
      <c r="S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Row],[JABATAN]],tbl_refJabatan,4,FALSE),"yr","day")-CONVERT(DATEDIF(H618,tglAcuan,"y"),"yr","day"))),(NOW()+(CONVERT(VLOOKUP(Table1[[#This Row],[JABATAN]],tbl_refJabatan,4,FALSE),"yr","day")-CONVERT(DATEDIF(H618,NOW(),"y"),"yr","day")))),"Usia Salah"),"")</f>
        <v>27086.598911689813</v>
      </c>
      <c r="T618" s="167" t="str">
        <f ca="1">IF(Table1[[#This Row],[TGL. PENSIUN ( usia )]]&lt;&gt;0,TEXT(Table1[[#This Row],[TGL. PENSIUN ( usia )]],"yyyy"),"")</f>
        <v>1974</v>
      </c>
      <c r="U618" s="166">
        <f ca="1">IF(AND(Table1[[#This Row],[TGL. PENSIUN (usia)]]&lt;&gt;"",Table1[[#This Row],[TGL. PENSIUN (usia)]]&lt;&gt;"USIA SALAH"),IF(tglAcuan&lt;&gt;0,(INT(CONVERT(VLOOKUP(Table1[[#This Row],[JABATAN]],tbl_refJabatan,4,FALSE),"yr","day")-CONVERT(DATEDIF(H618,tglAcuan,"y"),"yr","day"))),(INT(CONVERT(VLOOKUP(Table1[[#This Row],[JABATAN]],tbl_refJabatan,4,FALSE),"yr","day")-CONVERT(DATEDIF(H618,NOW(),"y"),"yr","day")))),"")</f>
        <v>-18263</v>
      </c>
      <c r="V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Row],[JABATAN]],tbl_refJabatan,6,FALSE),"yr","day")-CONVERT(DATEDIF(H618,tglAcuan,"y"),"yr","day"))),(NOW()+(CONVERT(VLOOKUP(Table1[[#This Row],[JABATAN]],tbl_refJabatan,6,FALSE),"yr","day")-CONVERT(DATEDIF(H618,NOW(),"y"),"yr","day")))),"Usia Salah"),"")</f>
        <v>27086.598911689813</v>
      </c>
      <c r="W618" s="167" t="str">
        <f ca="1">IF(Table1[[#This Row],[TGL.PENSIUN (usia)]]&lt;&gt;0,TEXT(Table1[[#This Row],[TGL.PENSIUN (usia)]],"yyyy"),"")</f>
        <v>1974</v>
      </c>
      <c r="X6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Row],[JABATAN]],tbl_refJabatan,7,FALSE),"yr","day")-CONVERT(DATEDIF(M618,tglAcuan,"y"),"yr","day"))),(NOW()+(CONVERT(VLOOKUP(Table1[[#This Row],[JABATAN]],tbl_refJabatan,7,FALSE),"yr","day")-CONVERT(DATEDIF(M618,NOW(),"y"),"yr","day")))),"tgl SK salah"),"")</f>
        <v>43888.098911689813</v>
      </c>
      <c r="Y618" s="167" t="str">
        <f ca="1">IF(Table1[[#This Row],[TGL. PENSIUN (jabatan)]]&lt;&gt;0,TEXT(Table1[[#This Row],[TGL. PENSIUN (jabatan)]],"yyyy"),"")</f>
        <v>2020</v>
      </c>
      <c r="Z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Row],[JABATAN]],tbl_refJabatan,8,FALSE),"yr","day")-CONVERT(DATEDIF(H618,tglAcuan,"y"),"yr","day"))),(NOW()+(CONVERT(VLOOKUP(Table1[[#This Row],[JABATAN]],tbl_refJabatan,8,FALSE),"yr","day")-CONVERT(DATEDIF(H618,NOW(),"y"),"yr","day")))),"Usia Salah"),"")</f>
        <v>27086.598911689813</v>
      </c>
      <c r="AA618" s="167" t="str">
        <f ca="1">IF(Table1[[#This Row],[TGL.PENSIUN (usia )]]&lt;&gt;0,TEXT(Table1[[#This Row],[TGL.PENSIUN (usia )]],"yyyy"),"")</f>
        <v>1974</v>
      </c>
      <c r="AB6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Row],[JABATAN]],tbl_refJabatan,9,FALSE),"yr","day")-CONVERT(DATEDIF(M618,tglAcuan,"y"),"yr","day"))),(NOW()+(CONVERT(VLOOKUP(Table1[[#This Row],[JABATAN]],tbl_refJabatan,9,FALSE),"yr","day")-CONVERT(DATEDIF(M618,NOW(),"y"),"yr","day")))),"tgl SK salah"),"")</f>
        <v>43888.098911689813</v>
      </c>
      <c r="AC618" s="167" t="str">
        <f ca="1">IF(Table1[[#This Row],[TGL. PENSIUN (jabatan )]]&lt;&gt;0,TEXT(Table1[[#This Row],[TGL. PENSIUN (jabatan )]],"yyyy"),"")</f>
        <v>2020</v>
      </c>
      <c r="AD6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19" spans="1:30" s="53" customFormat="1" ht="21.75" customHeight="1" x14ac:dyDescent="0.25">
      <c r="A619" s="43">
        <f t="shared" si="22"/>
        <v>614</v>
      </c>
      <c r="B619" s="44" t="s">
        <v>881</v>
      </c>
      <c r="C619" s="44" t="s">
        <v>1161</v>
      </c>
      <c r="D619" s="72" t="s">
        <v>45</v>
      </c>
      <c r="E619" s="59" t="s">
        <v>1164</v>
      </c>
      <c r="F619" s="43" t="s">
        <v>41</v>
      </c>
      <c r="G619" s="46" t="s">
        <v>42</v>
      </c>
      <c r="H619" s="71">
        <v>27457</v>
      </c>
      <c r="I619" s="45"/>
      <c r="J619" s="76"/>
      <c r="K619" s="86" t="s">
        <v>43</v>
      </c>
      <c r="L619" s="90" t="s">
        <v>1165</v>
      </c>
      <c r="M619" s="71">
        <v>43984</v>
      </c>
      <c r="N619" s="52" t="str">
        <f t="shared" ca="1" si="23"/>
        <v>48 Tahun 11 Bulan 23 hari</v>
      </c>
      <c r="O6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8 Bulan 25 Hari </v>
      </c>
      <c r="P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Row],[JABATAN]],tbl_refJabatan,2,FALSE),"yr","day")-CONVERT(DATEDIF(H619,tglAcuan,"y"),"yr","day"))),(NOW()+(CONVERT(VLOOKUP(Table1[[#This Row],[JABATAN]],tbl_refJabatan,2,FALSE),"yr","day")-CONVERT(DATEDIF(H619,NOW(),"y"),"yr","day")))),"Usia Salah"),"")</f>
        <v>27817.098911689813</v>
      </c>
      <c r="Q619" s="167" t="str">
        <f ca="1">IF(Table1[[#This Row],[TGL. PENSIUN (usia)]]&lt;&gt;0,TEXT(Table1[[#This Row],[TGL. PENSIUN (usia)]],"yyyy"),"")</f>
        <v>1976</v>
      </c>
      <c r="R619" s="166">
        <f ca="1">IF(AND(Table1[[#This Row],[TGL. PENSIUN (usia)]]&lt;&gt;"",Table1[[#This Row],[TGL. PENSIUN (usia)]]&lt;&gt;"USIA SALAH"),IF(tglAcuan&lt;&gt;0,(INT(CONVERT(VLOOKUP(Table1[[#This Row],[JABATAN]],tbl_refJabatan,2,FALSE),"yr","day")-CONVERT(DATEDIF(H619,tglAcuan,"y"),"yr","day"))),(INT(CONVERT(VLOOKUP(Table1[[#This Row],[JABATAN]],tbl_refJabatan,2,FALSE),"yr","day")-CONVERT(DATEDIF(H619,NOW(),"y"),"yr","day")))),"")</f>
        <v>-17532</v>
      </c>
      <c r="S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Row],[JABATAN]],tbl_refJabatan,4,FALSE),"yr","day")-CONVERT(DATEDIF(H619,tglAcuan,"y"),"yr","day"))),(NOW()+(CONVERT(VLOOKUP(Table1[[#This Row],[JABATAN]],tbl_refJabatan,4,FALSE),"yr","day")-CONVERT(DATEDIF(H619,NOW(),"y"),"yr","day")))),"Usia Salah"),"")</f>
        <v>27817.098911689813</v>
      </c>
      <c r="T619" s="167" t="str">
        <f ca="1">IF(Table1[[#This Row],[TGL. PENSIUN ( usia )]]&lt;&gt;0,TEXT(Table1[[#This Row],[TGL. PENSIUN ( usia )]],"yyyy"),"")</f>
        <v>1976</v>
      </c>
      <c r="U619" s="166">
        <f ca="1">IF(AND(Table1[[#This Row],[TGL. PENSIUN (usia)]]&lt;&gt;"",Table1[[#This Row],[TGL. PENSIUN (usia)]]&lt;&gt;"USIA SALAH"),IF(tglAcuan&lt;&gt;0,(INT(CONVERT(VLOOKUP(Table1[[#This Row],[JABATAN]],tbl_refJabatan,4,FALSE),"yr","day")-CONVERT(DATEDIF(H619,tglAcuan,"y"),"yr","day"))),(INT(CONVERT(VLOOKUP(Table1[[#This Row],[JABATAN]],tbl_refJabatan,4,FALSE),"yr","day")-CONVERT(DATEDIF(H619,NOW(),"y"),"yr","day")))),"")</f>
        <v>-17532</v>
      </c>
      <c r="V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Row],[JABATAN]],tbl_refJabatan,6,FALSE),"yr","day")-CONVERT(DATEDIF(H619,tglAcuan,"y"),"yr","day"))),(NOW()+(CONVERT(VLOOKUP(Table1[[#This Row],[JABATAN]],tbl_refJabatan,6,FALSE),"yr","day")-CONVERT(DATEDIF(H619,NOW(),"y"),"yr","day")))),"Usia Salah"),"")</f>
        <v>27817.098911689813</v>
      </c>
      <c r="W619" s="167" t="str">
        <f ca="1">IF(Table1[[#This Row],[TGL.PENSIUN (usia)]]&lt;&gt;0,TEXT(Table1[[#This Row],[TGL.PENSIUN (usia)]],"yyyy"),"")</f>
        <v>1976</v>
      </c>
      <c r="X6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Row],[JABATAN]],tbl_refJabatan,7,FALSE),"yr","day")-CONVERT(DATEDIF(M619,tglAcuan,"y"),"yr","day"))),(NOW()+(CONVERT(VLOOKUP(Table1[[#This Row],[JABATAN]],tbl_refJabatan,7,FALSE),"yr","day")-CONVERT(DATEDIF(M619,NOW(),"y"),"yr","day")))),"tgl SK salah"),"")</f>
        <v>44253.348911689813</v>
      </c>
      <c r="Y619" s="167" t="str">
        <f ca="1">IF(Table1[[#This Row],[TGL. PENSIUN (jabatan)]]&lt;&gt;0,TEXT(Table1[[#This Row],[TGL. PENSIUN (jabatan)]],"yyyy"),"")</f>
        <v>2021</v>
      </c>
      <c r="Z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Row],[JABATAN]],tbl_refJabatan,8,FALSE),"yr","day")-CONVERT(DATEDIF(H619,tglAcuan,"y"),"yr","day"))),(NOW()+(CONVERT(VLOOKUP(Table1[[#This Row],[JABATAN]],tbl_refJabatan,8,FALSE),"yr","day")-CONVERT(DATEDIF(H619,NOW(),"y"),"yr","day")))),"Usia Salah"),"")</f>
        <v>27817.098911689813</v>
      </c>
      <c r="AA619" s="167" t="str">
        <f ca="1">IF(Table1[[#This Row],[TGL.PENSIUN (usia )]]&lt;&gt;0,TEXT(Table1[[#This Row],[TGL.PENSIUN (usia )]],"yyyy"),"")</f>
        <v>1976</v>
      </c>
      <c r="AB6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Row],[JABATAN]],tbl_refJabatan,9,FALSE),"yr","day")-CONVERT(DATEDIF(M619,tglAcuan,"y"),"yr","day"))),(NOW()+(CONVERT(VLOOKUP(Table1[[#This Row],[JABATAN]],tbl_refJabatan,9,FALSE),"yr","day")-CONVERT(DATEDIF(M619,NOW(),"y"),"yr","day")))),"tgl SK salah"),"")</f>
        <v>44253.348911689813</v>
      </c>
      <c r="AC619" s="167" t="str">
        <f ca="1">IF(Table1[[#This Row],[TGL. PENSIUN (jabatan )]]&lt;&gt;0,TEXT(Table1[[#This Row],[TGL. PENSIUN (jabatan )]],"yyyy"),"")</f>
        <v>2021</v>
      </c>
      <c r="AD6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0" spans="1:30" s="53" customFormat="1" ht="21.75" customHeight="1" x14ac:dyDescent="0.25">
      <c r="A620" s="43">
        <f t="shared" si="22"/>
        <v>615</v>
      </c>
      <c r="B620" s="44" t="s">
        <v>881</v>
      </c>
      <c r="C620" s="44" t="s">
        <v>1161</v>
      </c>
      <c r="D620" s="72" t="s">
        <v>48</v>
      </c>
      <c r="E620" s="59" t="s">
        <v>1166</v>
      </c>
      <c r="F620" s="43" t="s">
        <v>50</v>
      </c>
      <c r="G620" s="46" t="s">
        <v>42</v>
      </c>
      <c r="H620" s="71">
        <v>26784</v>
      </c>
      <c r="I620" s="45"/>
      <c r="J620" s="76"/>
      <c r="K620" s="86" t="s">
        <v>56</v>
      </c>
      <c r="L620" s="90" t="s">
        <v>1167</v>
      </c>
      <c r="M620" s="71">
        <v>43984</v>
      </c>
      <c r="N620" s="52" t="str">
        <f t="shared" ca="1" si="23"/>
        <v>50 Tahun 9 Bulan 28 hari</v>
      </c>
      <c r="O6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8 Bulan 25 Hari </v>
      </c>
      <c r="P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Row],[JABATAN]],tbl_refJabatan,2,FALSE),"yr","day")-CONVERT(DATEDIF(H620,tglAcuan,"y"),"yr","day"))),(NOW()+(CONVERT(VLOOKUP(Table1[[#This Row],[JABATAN]],tbl_refJabatan,2,FALSE),"yr","day")-CONVERT(DATEDIF(H620,NOW(),"y"),"yr","day")))),"Usia Salah"),"")</f>
        <v>49001.598911689813</v>
      </c>
      <c r="Q620" s="167" t="str">
        <f ca="1">IF(Table1[[#This Row],[TGL. PENSIUN (usia)]]&lt;&gt;0,TEXT(Table1[[#This Row],[TGL. PENSIUN (usia)]],"yyyy"),"")</f>
        <v>2034</v>
      </c>
      <c r="R620" s="166">
        <f ca="1">IF(AND(Table1[[#This Row],[TGL. PENSIUN (usia)]]&lt;&gt;"",Table1[[#This Row],[TGL. PENSIUN (usia)]]&lt;&gt;"USIA SALAH"),IF(tglAcuan&lt;&gt;0,(INT(CONVERT(VLOOKUP(Table1[[#This Row],[JABATAN]],tbl_refJabatan,2,FALSE),"yr","day")-CONVERT(DATEDIF(H620,tglAcuan,"y"),"yr","day"))),(INT(CONVERT(VLOOKUP(Table1[[#This Row],[JABATAN]],tbl_refJabatan,2,FALSE),"yr","day")-CONVERT(DATEDIF(H620,NOW(),"y"),"yr","day")))),"")</f>
        <v>3652</v>
      </c>
      <c r="S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Row],[JABATAN]],tbl_refJabatan,4,FALSE),"yr","day")-CONVERT(DATEDIF(H620,tglAcuan,"y"),"yr","day"))),(NOW()+(CONVERT(VLOOKUP(Table1[[#This Row],[JABATAN]],tbl_refJabatan,4,FALSE),"yr","day")-CONVERT(DATEDIF(H620,NOW(),"y"),"yr","day")))),"Usia Salah"),"")</f>
        <v>49001.598911689813</v>
      </c>
      <c r="T620" s="167" t="str">
        <f ca="1">IF(Table1[[#This Row],[TGL. PENSIUN ( usia )]]&lt;&gt;0,TEXT(Table1[[#This Row],[TGL. PENSIUN ( usia )]],"yyyy"),"")</f>
        <v>2034</v>
      </c>
      <c r="U620" s="166">
        <f ca="1">IF(AND(Table1[[#This Row],[TGL. PENSIUN (usia)]]&lt;&gt;"",Table1[[#This Row],[TGL. PENSIUN (usia)]]&lt;&gt;"USIA SALAH"),IF(tglAcuan&lt;&gt;0,(INT(CONVERT(VLOOKUP(Table1[[#This Row],[JABATAN]],tbl_refJabatan,4,FALSE),"yr","day")-CONVERT(DATEDIF(H620,tglAcuan,"y"),"yr","day"))),(INT(CONVERT(VLOOKUP(Table1[[#This Row],[JABATAN]],tbl_refJabatan,4,FALSE),"yr","day")-CONVERT(DATEDIF(H620,NOW(),"y"),"yr","day")))),"")</f>
        <v>3652</v>
      </c>
      <c r="V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Row],[JABATAN]],tbl_refJabatan,6,FALSE),"yr","day")-CONVERT(DATEDIF(H620,tglAcuan,"y"),"yr","day"))),(NOW()+(CONVERT(VLOOKUP(Table1[[#This Row],[JABATAN]],tbl_refJabatan,6,FALSE),"yr","day")-CONVERT(DATEDIF(H620,NOW(),"y"),"yr","day")))),"Usia Salah"),"")</f>
        <v>47540.598911689813</v>
      </c>
      <c r="W620" s="167" t="str">
        <f ca="1">IF(Table1[[#This Row],[TGL.PENSIUN (usia)]]&lt;&gt;0,TEXT(Table1[[#This Row],[TGL.PENSIUN (usia)]],"yyyy"),"")</f>
        <v>2030</v>
      </c>
      <c r="X6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Row],[JABATAN]],tbl_refJabatan,7,FALSE),"yr","day")-CONVERT(DATEDIF(M620,tglAcuan,"y"),"yr","day"))),(NOW()+(CONVERT(VLOOKUP(Table1[[#This Row],[JABATAN]],tbl_refJabatan,7,FALSE),"yr","day")-CONVERT(DATEDIF(M620,NOW(),"y"),"yr","day")))),"tgl SK salah"),"")</f>
        <v>51558.348911689813</v>
      </c>
      <c r="Y620" s="167" t="str">
        <f ca="1">IF(Table1[[#This Row],[TGL. PENSIUN (jabatan)]]&lt;&gt;0,TEXT(Table1[[#This Row],[TGL. PENSIUN (jabatan)]],"yyyy"),"")</f>
        <v>2041</v>
      </c>
      <c r="Z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Row],[JABATAN]],tbl_refJabatan,8,FALSE),"yr","day")-CONVERT(DATEDIF(H620,tglAcuan,"y"),"yr","day"))),(NOW()+(CONVERT(VLOOKUP(Table1[[#This Row],[JABATAN]],tbl_refJabatan,8,FALSE),"yr","day")-CONVERT(DATEDIF(H620,NOW(),"y"),"yr","day")))),"Usia Salah"),"")</f>
        <v>47540.598911689813</v>
      </c>
      <c r="AA620" s="167" t="str">
        <f ca="1">IF(Table1[[#This Row],[TGL.PENSIUN (usia )]]&lt;&gt;0,TEXT(Table1[[#This Row],[TGL.PENSIUN (usia )]],"yyyy"),"")</f>
        <v>2030</v>
      </c>
      <c r="AB6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Row],[JABATAN]],tbl_refJabatan,9,FALSE),"yr","day")-CONVERT(DATEDIF(M620,tglAcuan,"y"),"yr","day"))),(NOW()+(CONVERT(VLOOKUP(Table1[[#This Row],[JABATAN]],tbl_refJabatan,9,FALSE),"yr","day")-CONVERT(DATEDIF(M620,NOW(),"y"),"yr","day")))),"tgl SK salah"),"")</f>
        <v>51558.348911689813</v>
      </c>
      <c r="AC620" s="167" t="str">
        <f ca="1">IF(Table1[[#This Row],[TGL. PENSIUN (jabatan )]]&lt;&gt;0,TEXT(Table1[[#This Row],[TGL. PENSIUN (jabatan )]],"yyyy"),"")</f>
        <v>2041</v>
      </c>
      <c r="AD6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1" spans="1:30" s="53" customFormat="1" ht="21.75" customHeight="1" x14ac:dyDescent="0.25">
      <c r="A621" s="43">
        <f t="shared" si="22"/>
        <v>616</v>
      </c>
      <c r="B621" s="44" t="s">
        <v>881</v>
      </c>
      <c r="C621" s="44" t="s">
        <v>1161</v>
      </c>
      <c r="D621" s="72" t="s">
        <v>52</v>
      </c>
      <c r="E621" s="59" t="s">
        <v>1168</v>
      </c>
      <c r="F621" s="43" t="s">
        <v>41</v>
      </c>
      <c r="G621" s="46" t="s">
        <v>42</v>
      </c>
      <c r="H621" s="71">
        <v>26923</v>
      </c>
      <c r="I621" s="45"/>
      <c r="J621" s="76"/>
      <c r="K621" s="86" t="s">
        <v>43</v>
      </c>
      <c r="L621" s="90" t="s">
        <v>1169</v>
      </c>
      <c r="M621" s="71">
        <v>43461</v>
      </c>
      <c r="N621" s="52" t="str">
        <f t="shared" ca="1" si="23"/>
        <v>50 Tahun 5 Bulan 11 hari</v>
      </c>
      <c r="O6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Row],[JABATAN]],tbl_refJabatan,2,FALSE),"yr","day")-CONVERT(DATEDIF(H621,tglAcuan,"y"),"yr","day"))),(NOW()+(CONVERT(VLOOKUP(Table1[[#This Row],[JABATAN]],tbl_refJabatan,2,FALSE),"yr","day")-CONVERT(DATEDIF(H621,NOW(),"y"),"yr","day")))),"Usia Salah"),"")</f>
        <v>49001.598911689813</v>
      </c>
      <c r="Q621" s="167" t="str">
        <f ca="1">IF(Table1[[#This Row],[TGL. PENSIUN (usia)]]&lt;&gt;0,TEXT(Table1[[#This Row],[TGL. PENSIUN (usia)]],"yyyy"),"")</f>
        <v>2034</v>
      </c>
      <c r="R621" s="166">
        <f ca="1">IF(AND(Table1[[#This Row],[TGL. PENSIUN (usia)]]&lt;&gt;"",Table1[[#This Row],[TGL. PENSIUN (usia)]]&lt;&gt;"USIA SALAH"),IF(tglAcuan&lt;&gt;0,(INT(CONVERT(VLOOKUP(Table1[[#This Row],[JABATAN]],tbl_refJabatan,2,FALSE),"yr","day")-CONVERT(DATEDIF(H621,tglAcuan,"y"),"yr","day"))),(INT(CONVERT(VLOOKUP(Table1[[#This Row],[JABATAN]],tbl_refJabatan,2,FALSE),"yr","day")-CONVERT(DATEDIF(H621,NOW(),"y"),"yr","day")))),"")</f>
        <v>3652</v>
      </c>
      <c r="S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Row],[JABATAN]],tbl_refJabatan,4,FALSE),"yr","day")-CONVERT(DATEDIF(H621,tglAcuan,"y"),"yr","day"))),(NOW()+(CONVERT(VLOOKUP(Table1[[#This Row],[JABATAN]],tbl_refJabatan,4,FALSE),"yr","day")-CONVERT(DATEDIF(H621,NOW(),"y"),"yr","day")))),"Usia Salah"),"")</f>
        <v>49001.598911689813</v>
      </c>
      <c r="T621" s="167" t="str">
        <f ca="1">IF(Table1[[#This Row],[TGL. PENSIUN ( usia )]]&lt;&gt;0,TEXT(Table1[[#This Row],[TGL. PENSIUN ( usia )]],"yyyy"),"")</f>
        <v>2034</v>
      </c>
      <c r="U621" s="166">
        <f ca="1">IF(AND(Table1[[#This Row],[TGL. PENSIUN (usia)]]&lt;&gt;"",Table1[[#This Row],[TGL. PENSIUN (usia)]]&lt;&gt;"USIA SALAH"),IF(tglAcuan&lt;&gt;0,(INT(CONVERT(VLOOKUP(Table1[[#This Row],[JABATAN]],tbl_refJabatan,4,FALSE),"yr","day")-CONVERT(DATEDIF(H621,tglAcuan,"y"),"yr","day"))),(INT(CONVERT(VLOOKUP(Table1[[#This Row],[JABATAN]],tbl_refJabatan,4,FALSE),"yr","day")-CONVERT(DATEDIF(H621,NOW(),"y"),"yr","day")))),"")</f>
        <v>3652</v>
      </c>
      <c r="V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Row],[JABATAN]],tbl_refJabatan,6,FALSE),"yr","day")-CONVERT(DATEDIF(H621,tglAcuan,"y"),"yr","day"))),(NOW()+(CONVERT(VLOOKUP(Table1[[#This Row],[JABATAN]],tbl_refJabatan,6,FALSE),"yr","day")-CONVERT(DATEDIF(H621,NOW(),"y"),"yr","day")))),"Usia Salah"),"")</f>
        <v>47540.598911689813</v>
      </c>
      <c r="W621" s="167" t="str">
        <f ca="1">IF(Table1[[#This Row],[TGL.PENSIUN (usia)]]&lt;&gt;0,TEXT(Table1[[#This Row],[TGL.PENSIUN (usia)]],"yyyy"),"")</f>
        <v>2030</v>
      </c>
      <c r="X6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Row],[JABATAN]],tbl_refJabatan,7,FALSE),"yr","day")-CONVERT(DATEDIF(M621,tglAcuan,"y"),"yr","day"))),(NOW()+(CONVERT(VLOOKUP(Table1[[#This Row],[JABATAN]],tbl_refJabatan,7,FALSE),"yr","day")-CONVERT(DATEDIF(M621,NOW(),"y"),"yr","day")))),"tgl SK salah"),"")</f>
        <v>50827.848911689813</v>
      </c>
      <c r="Y621" s="167" t="str">
        <f ca="1">IF(Table1[[#This Row],[TGL. PENSIUN (jabatan)]]&lt;&gt;0,TEXT(Table1[[#This Row],[TGL. PENSIUN (jabatan)]],"yyyy"),"")</f>
        <v>2039</v>
      </c>
      <c r="Z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Row],[JABATAN]],tbl_refJabatan,8,FALSE),"yr","day")-CONVERT(DATEDIF(H621,tglAcuan,"y"),"yr","day"))),(NOW()+(CONVERT(VLOOKUP(Table1[[#This Row],[JABATAN]],tbl_refJabatan,8,FALSE),"yr","day")-CONVERT(DATEDIF(H621,NOW(),"y"),"yr","day")))),"Usia Salah"),"")</f>
        <v>47540.598911689813</v>
      </c>
      <c r="AA621" s="167" t="str">
        <f ca="1">IF(Table1[[#This Row],[TGL.PENSIUN (usia )]]&lt;&gt;0,TEXT(Table1[[#This Row],[TGL.PENSIUN (usia )]],"yyyy"),"")</f>
        <v>2030</v>
      </c>
      <c r="AB6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Row],[JABATAN]],tbl_refJabatan,9,FALSE),"yr","day")-CONVERT(DATEDIF(M621,tglAcuan,"y"),"yr","day"))),(NOW()+(CONVERT(VLOOKUP(Table1[[#This Row],[JABATAN]],tbl_refJabatan,9,FALSE),"yr","day")-CONVERT(DATEDIF(M621,NOW(),"y"),"yr","day")))),"tgl SK salah"),"")</f>
        <v>50827.848911689813</v>
      </c>
      <c r="AC621" s="167" t="str">
        <f ca="1">IF(Table1[[#This Row],[TGL. PENSIUN (jabatan )]]&lt;&gt;0,TEXT(Table1[[#This Row],[TGL. PENSIUN (jabatan )]],"yyyy"),"")</f>
        <v>2039</v>
      </c>
      <c r="AD6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2" spans="1:30" s="53" customFormat="1" ht="21.75" customHeight="1" x14ac:dyDescent="0.25">
      <c r="A622" s="43">
        <f t="shared" si="22"/>
        <v>617</v>
      </c>
      <c r="B622" s="44" t="s">
        <v>881</v>
      </c>
      <c r="C622" s="44" t="s">
        <v>1161</v>
      </c>
      <c r="D622" s="72" t="s">
        <v>54</v>
      </c>
      <c r="E622" s="59" t="s">
        <v>1170</v>
      </c>
      <c r="F622" s="43" t="s">
        <v>50</v>
      </c>
      <c r="G622" s="46" t="s">
        <v>42</v>
      </c>
      <c r="H622" s="71">
        <v>28724</v>
      </c>
      <c r="I622" s="45"/>
      <c r="J622" s="76"/>
      <c r="K622" s="86" t="s">
        <v>43</v>
      </c>
      <c r="L622" s="90" t="s">
        <v>1171</v>
      </c>
      <c r="M622" s="71">
        <v>44344</v>
      </c>
      <c r="N622" s="52" t="str">
        <f t="shared" ca="1" si="23"/>
        <v>45 Tahun 6 Bulan 5 hari</v>
      </c>
      <c r="O6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30 Hari </v>
      </c>
      <c r="P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Row],[JABATAN]],tbl_refJabatan,2,FALSE),"yr","day")-CONVERT(DATEDIF(H622,tglAcuan,"y"),"yr","day"))),(NOW()+(CONVERT(VLOOKUP(Table1[[#This Row],[JABATAN]],tbl_refJabatan,2,FALSE),"yr","day")-CONVERT(DATEDIF(H622,NOW(),"y"),"yr","day")))),"Usia Salah"),"")</f>
        <v>50827.848911689813</v>
      </c>
      <c r="Q622" s="167" t="str">
        <f ca="1">IF(Table1[[#This Row],[TGL. PENSIUN (usia)]]&lt;&gt;0,TEXT(Table1[[#This Row],[TGL. PENSIUN (usia)]],"yyyy"),"")</f>
        <v>2039</v>
      </c>
      <c r="R622" s="166">
        <f ca="1">IF(AND(Table1[[#This Row],[TGL. PENSIUN (usia)]]&lt;&gt;"",Table1[[#This Row],[TGL. PENSIUN (usia)]]&lt;&gt;"USIA SALAH"),IF(tglAcuan&lt;&gt;0,(INT(CONVERT(VLOOKUP(Table1[[#This Row],[JABATAN]],tbl_refJabatan,2,FALSE),"yr","day")-CONVERT(DATEDIF(H622,tglAcuan,"y"),"yr","day"))),(INT(CONVERT(VLOOKUP(Table1[[#This Row],[JABATAN]],tbl_refJabatan,2,FALSE),"yr","day")-CONVERT(DATEDIF(H622,NOW(),"y"),"yr","day")))),"")</f>
        <v>5478</v>
      </c>
      <c r="S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Row],[JABATAN]],tbl_refJabatan,4,FALSE),"yr","day")-CONVERT(DATEDIF(H622,tglAcuan,"y"),"yr","day"))),(NOW()+(CONVERT(VLOOKUP(Table1[[#This Row],[JABATAN]],tbl_refJabatan,4,FALSE),"yr","day")-CONVERT(DATEDIF(H622,NOW(),"y"),"yr","day")))),"Usia Salah"),"")</f>
        <v>50827.848911689813</v>
      </c>
      <c r="T622" s="167" t="str">
        <f ca="1">IF(Table1[[#This Row],[TGL. PENSIUN ( usia )]]&lt;&gt;0,TEXT(Table1[[#This Row],[TGL. PENSIUN ( usia )]],"yyyy"),"")</f>
        <v>2039</v>
      </c>
      <c r="U622" s="166">
        <f ca="1">IF(AND(Table1[[#This Row],[TGL. PENSIUN (usia)]]&lt;&gt;"",Table1[[#This Row],[TGL. PENSIUN (usia)]]&lt;&gt;"USIA SALAH"),IF(tglAcuan&lt;&gt;0,(INT(CONVERT(VLOOKUP(Table1[[#This Row],[JABATAN]],tbl_refJabatan,4,FALSE),"yr","day")-CONVERT(DATEDIF(H622,tglAcuan,"y"),"yr","day"))),(INT(CONVERT(VLOOKUP(Table1[[#This Row],[JABATAN]],tbl_refJabatan,4,FALSE),"yr","day")-CONVERT(DATEDIF(H622,NOW(),"y"),"yr","day")))),"")</f>
        <v>5478</v>
      </c>
      <c r="V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Row],[JABATAN]],tbl_refJabatan,6,FALSE),"yr","day")-CONVERT(DATEDIF(H622,tglAcuan,"y"),"yr","day"))),(NOW()+(CONVERT(VLOOKUP(Table1[[#This Row],[JABATAN]],tbl_refJabatan,6,FALSE),"yr","day")-CONVERT(DATEDIF(H622,NOW(),"y"),"yr","day")))),"Usia Salah"),"")</f>
        <v>49366.848911689813</v>
      </c>
      <c r="W622" s="167" t="str">
        <f ca="1">IF(Table1[[#This Row],[TGL.PENSIUN (usia)]]&lt;&gt;0,TEXT(Table1[[#This Row],[TGL.PENSIUN (usia)]],"yyyy"),"")</f>
        <v>2035</v>
      </c>
      <c r="X6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Row],[JABATAN]],tbl_refJabatan,7,FALSE),"yr","day")-CONVERT(DATEDIF(M622,tglAcuan,"y"),"yr","day"))),(NOW()+(CONVERT(VLOOKUP(Table1[[#This Row],[JABATAN]],tbl_refJabatan,7,FALSE),"yr","day")-CONVERT(DATEDIF(M622,NOW(),"y"),"yr","day")))),"tgl SK salah"),"")</f>
        <v>51923.598911689813</v>
      </c>
      <c r="Y622" s="167" t="str">
        <f ca="1">IF(Table1[[#This Row],[TGL. PENSIUN (jabatan)]]&lt;&gt;0,TEXT(Table1[[#This Row],[TGL. PENSIUN (jabatan)]],"yyyy"),"")</f>
        <v>2042</v>
      </c>
      <c r="Z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Row],[JABATAN]],tbl_refJabatan,8,FALSE),"yr","day")-CONVERT(DATEDIF(H622,tglAcuan,"y"),"yr","day"))),(NOW()+(CONVERT(VLOOKUP(Table1[[#This Row],[JABATAN]],tbl_refJabatan,8,FALSE),"yr","day")-CONVERT(DATEDIF(H622,NOW(),"y"),"yr","day")))),"Usia Salah"),"")</f>
        <v>49366.848911689813</v>
      </c>
      <c r="AA622" s="167" t="str">
        <f ca="1">IF(Table1[[#This Row],[TGL.PENSIUN (usia )]]&lt;&gt;0,TEXT(Table1[[#This Row],[TGL.PENSIUN (usia )]],"yyyy"),"")</f>
        <v>2035</v>
      </c>
      <c r="AB6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Row],[JABATAN]],tbl_refJabatan,9,FALSE),"yr","day")-CONVERT(DATEDIF(M622,tglAcuan,"y"),"yr","day"))),(NOW()+(CONVERT(VLOOKUP(Table1[[#This Row],[JABATAN]],tbl_refJabatan,9,FALSE),"yr","day")-CONVERT(DATEDIF(M622,NOW(),"y"),"yr","day")))),"tgl SK salah"),"")</f>
        <v>51923.598911689813</v>
      </c>
      <c r="AC622" s="167" t="str">
        <f ca="1">IF(Table1[[#This Row],[TGL. PENSIUN (jabatan )]]&lt;&gt;0,TEXT(Table1[[#This Row],[TGL. PENSIUN (jabatan )]],"yyyy"),"")</f>
        <v>2042</v>
      </c>
      <c r="AD6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3" spans="1:30" s="53" customFormat="1" ht="21.75" customHeight="1" x14ac:dyDescent="0.25">
      <c r="A623" s="43">
        <f t="shared" si="22"/>
        <v>618</v>
      </c>
      <c r="B623" s="44" t="s">
        <v>881</v>
      </c>
      <c r="C623" s="44" t="s">
        <v>1161</v>
      </c>
      <c r="D623" s="72" t="s">
        <v>57</v>
      </c>
      <c r="E623" s="59" t="s">
        <v>1172</v>
      </c>
      <c r="F623" s="43" t="s">
        <v>50</v>
      </c>
      <c r="G623" s="46" t="s">
        <v>42</v>
      </c>
      <c r="H623" s="71">
        <v>30484</v>
      </c>
      <c r="I623" s="45"/>
      <c r="J623" s="76"/>
      <c r="K623" s="86" t="s">
        <v>116</v>
      </c>
      <c r="L623" s="90" t="s">
        <v>1173</v>
      </c>
      <c r="M623" s="71">
        <v>44344</v>
      </c>
      <c r="N623" s="52" t="str">
        <f t="shared" ca="1" si="23"/>
        <v>40 Tahun 8 Bulan 10 hari</v>
      </c>
      <c r="O6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30 Hari </v>
      </c>
      <c r="P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Row],[JABATAN]],tbl_refJabatan,2,FALSE),"yr","day")-CONVERT(DATEDIF(H623,tglAcuan,"y"),"yr","day"))),(NOW()+(CONVERT(VLOOKUP(Table1[[#This Row],[JABATAN]],tbl_refJabatan,2,FALSE),"yr","day")-CONVERT(DATEDIF(H623,NOW(),"y"),"yr","day")))),"Usia Salah"),"")</f>
        <v>52654.098911689813</v>
      </c>
      <c r="Q623" s="167" t="str">
        <f ca="1">IF(Table1[[#This Row],[TGL. PENSIUN (usia)]]&lt;&gt;0,TEXT(Table1[[#This Row],[TGL. PENSIUN (usia)]],"yyyy"),"")</f>
        <v>2044</v>
      </c>
      <c r="R623" s="166">
        <f ca="1">IF(AND(Table1[[#This Row],[TGL. PENSIUN (usia)]]&lt;&gt;"",Table1[[#This Row],[TGL. PENSIUN (usia)]]&lt;&gt;"USIA SALAH"),IF(tglAcuan&lt;&gt;0,(INT(CONVERT(VLOOKUP(Table1[[#This Row],[JABATAN]],tbl_refJabatan,2,FALSE),"yr","day")-CONVERT(DATEDIF(H623,tglAcuan,"y"),"yr","day"))),(INT(CONVERT(VLOOKUP(Table1[[#This Row],[JABATAN]],tbl_refJabatan,2,FALSE),"yr","day")-CONVERT(DATEDIF(H623,NOW(),"y"),"yr","day")))),"")</f>
        <v>7305</v>
      </c>
      <c r="S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Row],[JABATAN]],tbl_refJabatan,4,FALSE),"yr","day")-CONVERT(DATEDIF(H623,tglAcuan,"y"),"yr","day"))),(NOW()+(CONVERT(VLOOKUP(Table1[[#This Row],[JABATAN]],tbl_refJabatan,4,FALSE),"yr","day")-CONVERT(DATEDIF(H623,NOW(),"y"),"yr","day")))),"Usia Salah"),"")</f>
        <v>52654.098911689813</v>
      </c>
      <c r="T623" s="167" t="str">
        <f ca="1">IF(Table1[[#This Row],[TGL. PENSIUN ( usia )]]&lt;&gt;0,TEXT(Table1[[#This Row],[TGL. PENSIUN ( usia )]],"yyyy"),"")</f>
        <v>2044</v>
      </c>
      <c r="U623" s="166">
        <f ca="1">IF(AND(Table1[[#This Row],[TGL. PENSIUN (usia)]]&lt;&gt;"",Table1[[#This Row],[TGL. PENSIUN (usia)]]&lt;&gt;"USIA SALAH"),IF(tglAcuan&lt;&gt;0,(INT(CONVERT(VLOOKUP(Table1[[#This Row],[JABATAN]],tbl_refJabatan,4,FALSE),"yr","day")-CONVERT(DATEDIF(H623,tglAcuan,"y"),"yr","day"))),(INT(CONVERT(VLOOKUP(Table1[[#This Row],[JABATAN]],tbl_refJabatan,4,FALSE),"yr","day")-CONVERT(DATEDIF(H623,NOW(),"y"),"yr","day")))),"")</f>
        <v>7305</v>
      </c>
      <c r="V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Row],[JABATAN]],tbl_refJabatan,6,FALSE),"yr","day")-CONVERT(DATEDIF(H623,tglAcuan,"y"),"yr","day"))),(NOW()+(CONVERT(VLOOKUP(Table1[[#This Row],[JABATAN]],tbl_refJabatan,6,FALSE),"yr","day")-CONVERT(DATEDIF(H623,NOW(),"y"),"yr","day")))),"Usia Salah"),"")</f>
        <v>51193.098911689813</v>
      </c>
      <c r="W623" s="167" t="str">
        <f ca="1">IF(Table1[[#This Row],[TGL.PENSIUN (usia)]]&lt;&gt;0,TEXT(Table1[[#This Row],[TGL.PENSIUN (usia)]],"yyyy"),"")</f>
        <v>2040</v>
      </c>
      <c r="X6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Row],[JABATAN]],tbl_refJabatan,7,FALSE),"yr","day")-CONVERT(DATEDIF(M623,tglAcuan,"y"),"yr","day"))),(NOW()+(CONVERT(VLOOKUP(Table1[[#This Row],[JABATAN]],tbl_refJabatan,7,FALSE),"yr","day")-CONVERT(DATEDIF(M623,NOW(),"y"),"yr","day")))),"tgl SK salah"),"")</f>
        <v>51923.598911689813</v>
      </c>
      <c r="Y623" s="167" t="str">
        <f ca="1">IF(Table1[[#This Row],[TGL. PENSIUN (jabatan)]]&lt;&gt;0,TEXT(Table1[[#This Row],[TGL. PENSIUN (jabatan)]],"yyyy"),"")</f>
        <v>2042</v>
      </c>
      <c r="Z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Row],[JABATAN]],tbl_refJabatan,8,FALSE),"yr","day")-CONVERT(DATEDIF(H623,tglAcuan,"y"),"yr","day"))),(NOW()+(CONVERT(VLOOKUP(Table1[[#This Row],[JABATAN]],tbl_refJabatan,8,FALSE),"yr","day")-CONVERT(DATEDIF(H623,NOW(),"y"),"yr","day")))),"Usia Salah"),"")</f>
        <v>51193.098911689813</v>
      </c>
      <c r="AA623" s="167" t="str">
        <f ca="1">IF(Table1[[#This Row],[TGL.PENSIUN (usia )]]&lt;&gt;0,TEXT(Table1[[#This Row],[TGL.PENSIUN (usia )]],"yyyy"),"")</f>
        <v>2040</v>
      </c>
      <c r="AB6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Row],[JABATAN]],tbl_refJabatan,9,FALSE),"yr","day")-CONVERT(DATEDIF(M623,tglAcuan,"y"),"yr","day"))),(NOW()+(CONVERT(VLOOKUP(Table1[[#This Row],[JABATAN]],tbl_refJabatan,9,FALSE),"yr","day")-CONVERT(DATEDIF(M623,NOW(),"y"),"yr","day")))),"tgl SK salah"),"")</f>
        <v>51923.598911689813</v>
      </c>
      <c r="AC623" s="167" t="str">
        <f ca="1">IF(Table1[[#This Row],[TGL. PENSIUN (jabatan )]]&lt;&gt;0,TEXT(Table1[[#This Row],[TGL. PENSIUN (jabatan )]],"yyyy"),"")</f>
        <v>2042</v>
      </c>
      <c r="AD6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4" spans="1:30" s="53" customFormat="1" ht="21.75" customHeight="1" x14ac:dyDescent="0.25">
      <c r="A624" s="43">
        <f t="shared" si="22"/>
        <v>619</v>
      </c>
      <c r="B624" s="44" t="s">
        <v>881</v>
      </c>
      <c r="C624" s="44" t="s">
        <v>1161</v>
      </c>
      <c r="D624" s="72" t="s">
        <v>59</v>
      </c>
      <c r="E624" s="59" t="s">
        <v>1174</v>
      </c>
      <c r="F624" s="43" t="s">
        <v>41</v>
      </c>
      <c r="G624" s="46" t="s">
        <v>42</v>
      </c>
      <c r="H624" s="71">
        <v>29363</v>
      </c>
      <c r="I624" s="45"/>
      <c r="J624" s="76"/>
      <c r="K624" s="86" t="s">
        <v>56</v>
      </c>
      <c r="L624" s="90" t="s">
        <v>1175</v>
      </c>
      <c r="M624" s="71">
        <v>43461</v>
      </c>
      <c r="N624" s="52" t="str">
        <f t="shared" ca="1" si="23"/>
        <v>43 Tahun 9 Bulan 5 hari</v>
      </c>
      <c r="O6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Row],[JABATAN]],tbl_refJabatan,2,FALSE),"yr","day")-CONVERT(DATEDIF(H624,tglAcuan,"y"),"yr","day"))),(NOW()+(CONVERT(VLOOKUP(Table1[[#This Row],[JABATAN]],tbl_refJabatan,2,FALSE),"yr","day")-CONVERT(DATEDIF(H624,NOW(),"y"),"yr","day")))),"Usia Salah"),"")</f>
        <v>51558.348911689813</v>
      </c>
      <c r="Q624" s="167" t="str">
        <f ca="1">IF(Table1[[#This Row],[TGL. PENSIUN (usia)]]&lt;&gt;0,TEXT(Table1[[#This Row],[TGL. PENSIUN (usia)]],"yyyy"),"")</f>
        <v>2041</v>
      </c>
      <c r="R624" s="166">
        <f ca="1">IF(AND(Table1[[#This Row],[TGL. PENSIUN (usia)]]&lt;&gt;"",Table1[[#This Row],[TGL. PENSIUN (usia)]]&lt;&gt;"USIA SALAH"),IF(tglAcuan&lt;&gt;0,(INT(CONVERT(VLOOKUP(Table1[[#This Row],[JABATAN]],tbl_refJabatan,2,FALSE),"yr","day")-CONVERT(DATEDIF(H624,tglAcuan,"y"),"yr","day"))),(INT(CONVERT(VLOOKUP(Table1[[#This Row],[JABATAN]],tbl_refJabatan,2,FALSE),"yr","day")-CONVERT(DATEDIF(H624,NOW(),"y"),"yr","day")))),"")</f>
        <v>6209</v>
      </c>
      <c r="S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Row],[JABATAN]],tbl_refJabatan,4,FALSE),"yr","day")-CONVERT(DATEDIF(H624,tglAcuan,"y"),"yr","day"))),(NOW()+(CONVERT(VLOOKUP(Table1[[#This Row],[JABATAN]],tbl_refJabatan,4,FALSE),"yr","day")-CONVERT(DATEDIF(H624,NOW(),"y"),"yr","day")))),"Usia Salah"),"")</f>
        <v>51558.348911689813</v>
      </c>
      <c r="T624" s="167" t="str">
        <f ca="1">IF(Table1[[#This Row],[TGL. PENSIUN ( usia )]]&lt;&gt;0,TEXT(Table1[[#This Row],[TGL. PENSIUN ( usia )]],"yyyy"),"")</f>
        <v>2041</v>
      </c>
      <c r="U624" s="166">
        <f ca="1">IF(AND(Table1[[#This Row],[TGL. PENSIUN (usia)]]&lt;&gt;"",Table1[[#This Row],[TGL. PENSIUN (usia)]]&lt;&gt;"USIA SALAH"),IF(tglAcuan&lt;&gt;0,(INT(CONVERT(VLOOKUP(Table1[[#This Row],[JABATAN]],tbl_refJabatan,4,FALSE),"yr","day")-CONVERT(DATEDIF(H624,tglAcuan,"y"),"yr","day"))),(INT(CONVERT(VLOOKUP(Table1[[#This Row],[JABATAN]],tbl_refJabatan,4,FALSE),"yr","day")-CONVERT(DATEDIF(H624,NOW(),"y"),"yr","day")))),"")</f>
        <v>6209</v>
      </c>
      <c r="V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Row],[JABATAN]],tbl_refJabatan,6,FALSE),"yr","day")-CONVERT(DATEDIF(H624,tglAcuan,"y"),"yr","day"))),(NOW()+(CONVERT(VLOOKUP(Table1[[#This Row],[JABATAN]],tbl_refJabatan,6,FALSE),"yr","day")-CONVERT(DATEDIF(H624,NOW(),"y"),"yr","day")))),"Usia Salah"),"")</f>
        <v>50097.348911689813</v>
      </c>
      <c r="W624" s="167" t="str">
        <f ca="1">IF(Table1[[#This Row],[TGL.PENSIUN (usia)]]&lt;&gt;0,TEXT(Table1[[#This Row],[TGL.PENSIUN (usia)]],"yyyy"),"")</f>
        <v>2037</v>
      </c>
      <c r="X6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Row],[JABATAN]],tbl_refJabatan,7,FALSE),"yr","day")-CONVERT(DATEDIF(M624,tglAcuan,"y"),"yr","day"))),(NOW()+(CONVERT(VLOOKUP(Table1[[#This Row],[JABATAN]],tbl_refJabatan,7,FALSE),"yr","day")-CONVERT(DATEDIF(M624,NOW(),"y"),"yr","day")))),"tgl SK salah"),"")</f>
        <v>50827.848911689813</v>
      </c>
      <c r="Y624" s="167" t="str">
        <f ca="1">IF(Table1[[#This Row],[TGL. PENSIUN (jabatan)]]&lt;&gt;0,TEXT(Table1[[#This Row],[TGL. PENSIUN (jabatan)]],"yyyy"),"")</f>
        <v>2039</v>
      </c>
      <c r="Z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Row],[JABATAN]],tbl_refJabatan,8,FALSE),"yr","day")-CONVERT(DATEDIF(H624,tglAcuan,"y"),"yr","day"))),(NOW()+(CONVERT(VLOOKUP(Table1[[#This Row],[JABATAN]],tbl_refJabatan,8,FALSE),"yr","day")-CONVERT(DATEDIF(H624,NOW(),"y"),"yr","day")))),"Usia Salah"),"")</f>
        <v>50097.348911689813</v>
      </c>
      <c r="AA624" s="167" t="str">
        <f ca="1">IF(Table1[[#This Row],[TGL.PENSIUN (usia )]]&lt;&gt;0,TEXT(Table1[[#This Row],[TGL.PENSIUN (usia )]],"yyyy"),"")</f>
        <v>2037</v>
      </c>
      <c r="AB6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Row],[JABATAN]],tbl_refJabatan,9,FALSE),"yr","day")-CONVERT(DATEDIF(M624,tglAcuan,"y"),"yr","day"))),(NOW()+(CONVERT(VLOOKUP(Table1[[#This Row],[JABATAN]],tbl_refJabatan,9,FALSE),"yr","day")-CONVERT(DATEDIF(M624,NOW(),"y"),"yr","day")))),"tgl SK salah"),"")</f>
        <v>50827.848911689813</v>
      </c>
      <c r="AC624" s="167" t="str">
        <f ca="1">IF(Table1[[#This Row],[TGL. PENSIUN (jabatan )]]&lt;&gt;0,TEXT(Table1[[#This Row],[TGL. PENSIUN (jabatan )]],"yyyy"),"")</f>
        <v>2039</v>
      </c>
      <c r="AD6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5" spans="1:30" s="53" customFormat="1" ht="21.75" customHeight="1" x14ac:dyDescent="0.25">
      <c r="A625" s="43">
        <f t="shared" si="22"/>
        <v>620</v>
      </c>
      <c r="B625" s="44" t="s">
        <v>881</v>
      </c>
      <c r="C625" s="44" t="s">
        <v>1161</v>
      </c>
      <c r="D625" s="72" t="s">
        <v>61</v>
      </c>
      <c r="E625" s="59" t="s">
        <v>1176</v>
      </c>
      <c r="F625" s="43" t="s">
        <v>50</v>
      </c>
      <c r="G625" s="46" t="s">
        <v>42</v>
      </c>
      <c r="H625" s="71">
        <v>34623</v>
      </c>
      <c r="I625" s="45"/>
      <c r="J625" s="76"/>
      <c r="K625" s="86" t="s">
        <v>43</v>
      </c>
      <c r="L625" s="90" t="s">
        <v>1177</v>
      </c>
      <c r="M625" s="71">
        <v>44046</v>
      </c>
      <c r="N625" s="52" t="str">
        <f t="shared" ca="1" si="23"/>
        <v>29 Tahun 4 Bulan 11 hari</v>
      </c>
      <c r="O6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24 Hari </v>
      </c>
      <c r="P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Row],[JABATAN]],tbl_refJabatan,2,FALSE),"yr","day")-CONVERT(DATEDIF(H625,tglAcuan,"y"),"yr","day"))),(NOW()+(CONVERT(VLOOKUP(Table1[[#This Row],[JABATAN]],tbl_refJabatan,2,FALSE),"yr","day")-CONVERT(DATEDIF(H625,NOW(),"y"),"yr","day")))),"Usia Salah"),"")</f>
        <v>56671.848911689813</v>
      </c>
      <c r="Q625" s="167" t="str">
        <f ca="1">IF(Table1[[#This Row],[TGL. PENSIUN (usia)]]&lt;&gt;0,TEXT(Table1[[#This Row],[TGL. PENSIUN (usia)]],"yyyy"),"")</f>
        <v>2055</v>
      </c>
      <c r="R625" s="166">
        <f ca="1">IF(AND(Table1[[#This Row],[TGL. PENSIUN (usia)]]&lt;&gt;"",Table1[[#This Row],[TGL. PENSIUN (usia)]]&lt;&gt;"USIA SALAH"),IF(tglAcuan&lt;&gt;0,(INT(CONVERT(VLOOKUP(Table1[[#This Row],[JABATAN]],tbl_refJabatan,2,FALSE),"yr","day")-CONVERT(DATEDIF(H625,tglAcuan,"y"),"yr","day"))),(INT(CONVERT(VLOOKUP(Table1[[#This Row],[JABATAN]],tbl_refJabatan,2,FALSE),"yr","day")-CONVERT(DATEDIF(H625,NOW(),"y"),"yr","day")))),"")</f>
        <v>11322</v>
      </c>
      <c r="S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Row],[JABATAN]],tbl_refJabatan,4,FALSE),"yr","day")-CONVERT(DATEDIF(H625,tglAcuan,"y"),"yr","day"))),(NOW()+(CONVERT(VLOOKUP(Table1[[#This Row],[JABATAN]],tbl_refJabatan,4,FALSE),"yr","day")-CONVERT(DATEDIF(H625,NOW(),"y"),"yr","day")))),"Usia Salah"),"")</f>
        <v>56671.848911689813</v>
      </c>
      <c r="T625" s="167" t="str">
        <f ca="1">IF(Table1[[#This Row],[TGL. PENSIUN ( usia )]]&lt;&gt;0,TEXT(Table1[[#This Row],[TGL. PENSIUN ( usia )]],"yyyy"),"")</f>
        <v>2055</v>
      </c>
      <c r="U625" s="166">
        <f ca="1">IF(AND(Table1[[#This Row],[TGL. PENSIUN (usia)]]&lt;&gt;"",Table1[[#This Row],[TGL. PENSIUN (usia)]]&lt;&gt;"USIA SALAH"),IF(tglAcuan&lt;&gt;0,(INT(CONVERT(VLOOKUP(Table1[[#This Row],[JABATAN]],tbl_refJabatan,4,FALSE),"yr","day")-CONVERT(DATEDIF(H625,tglAcuan,"y"),"yr","day"))),(INT(CONVERT(VLOOKUP(Table1[[#This Row],[JABATAN]],tbl_refJabatan,4,FALSE),"yr","day")-CONVERT(DATEDIF(H625,NOW(),"y"),"yr","day")))),"")</f>
        <v>11322</v>
      </c>
      <c r="V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Row],[JABATAN]],tbl_refJabatan,6,FALSE),"yr","day")-CONVERT(DATEDIF(H625,tglAcuan,"y"),"yr","day"))),(NOW()+(CONVERT(VLOOKUP(Table1[[#This Row],[JABATAN]],tbl_refJabatan,6,FALSE),"yr","day")-CONVERT(DATEDIF(H625,NOW(),"y"),"yr","day")))),"Usia Salah"),"")</f>
        <v>55210.848911689813</v>
      </c>
      <c r="W625" s="167" t="str">
        <f ca="1">IF(Table1[[#This Row],[TGL.PENSIUN (usia)]]&lt;&gt;0,TEXT(Table1[[#This Row],[TGL.PENSIUN (usia)]],"yyyy"),"")</f>
        <v>2051</v>
      </c>
      <c r="X6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Row],[JABATAN]],tbl_refJabatan,7,FALSE),"yr","day")-CONVERT(DATEDIF(M625,tglAcuan,"y"),"yr","day"))),(NOW()+(CONVERT(VLOOKUP(Table1[[#This Row],[JABATAN]],tbl_refJabatan,7,FALSE),"yr","day")-CONVERT(DATEDIF(M625,NOW(),"y"),"yr","day")))),"tgl SK salah"),"")</f>
        <v>51558.348911689813</v>
      </c>
      <c r="Y625" s="167" t="str">
        <f ca="1">IF(Table1[[#This Row],[TGL. PENSIUN (jabatan)]]&lt;&gt;0,TEXT(Table1[[#This Row],[TGL. PENSIUN (jabatan)]],"yyyy"),"")</f>
        <v>2041</v>
      </c>
      <c r="Z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Row],[JABATAN]],tbl_refJabatan,8,FALSE),"yr","day")-CONVERT(DATEDIF(H625,tglAcuan,"y"),"yr","day"))),(NOW()+(CONVERT(VLOOKUP(Table1[[#This Row],[JABATAN]],tbl_refJabatan,8,FALSE),"yr","day")-CONVERT(DATEDIF(H625,NOW(),"y"),"yr","day")))),"Usia Salah"),"")</f>
        <v>55210.848911689813</v>
      </c>
      <c r="AA625" s="167" t="str">
        <f ca="1">IF(Table1[[#This Row],[TGL.PENSIUN (usia )]]&lt;&gt;0,TEXT(Table1[[#This Row],[TGL.PENSIUN (usia )]],"yyyy"),"")</f>
        <v>2051</v>
      </c>
      <c r="AB6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Row],[JABATAN]],tbl_refJabatan,9,FALSE),"yr","day")-CONVERT(DATEDIF(M625,tglAcuan,"y"),"yr","day"))),(NOW()+(CONVERT(VLOOKUP(Table1[[#This Row],[JABATAN]],tbl_refJabatan,9,FALSE),"yr","day")-CONVERT(DATEDIF(M625,NOW(),"y"),"yr","day")))),"tgl SK salah"),"")</f>
        <v>51558.348911689813</v>
      </c>
      <c r="AC625" s="167" t="str">
        <f ca="1">IF(Table1[[#This Row],[TGL. PENSIUN (jabatan )]]&lt;&gt;0,TEXT(Table1[[#This Row],[TGL. PENSIUN (jabatan )]],"yyyy"),"")</f>
        <v>2041</v>
      </c>
      <c r="AD6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6" spans="1:30" s="53" customFormat="1" ht="21.75" customHeight="1" x14ac:dyDescent="0.25">
      <c r="A626" s="43">
        <f t="shared" si="22"/>
        <v>621</v>
      </c>
      <c r="B626" s="44" t="s">
        <v>881</v>
      </c>
      <c r="C626" s="44" t="s">
        <v>1161</v>
      </c>
      <c r="D626" s="72" t="s">
        <v>63</v>
      </c>
      <c r="E626" s="59" t="s">
        <v>1178</v>
      </c>
      <c r="F626" s="43" t="s">
        <v>41</v>
      </c>
      <c r="G626" s="46" t="s">
        <v>42</v>
      </c>
      <c r="H626" s="71">
        <v>32671</v>
      </c>
      <c r="I626" s="45"/>
      <c r="J626" s="76"/>
      <c r="K626" s="63" t="s">
        <v>56</v>
      </c>
      <c r="L626" s="90" t="s">
        <v>1179</v>
      </c>
      <c r="M626" s="71">
        <v>42425</v>
      </c>
      <c r="N626" s="52" t="str">
        <f t="shared" ca="1" si="23"/>
        <v>34 Tahun 8 Bulan 15 hari</v>
      </c>
      <c r="O6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2 Hari </v>
      </c>
      <c r="P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Row],[JABATAN]],tbl_refJabatan,2,FALSE),"yr","day")-CONVERT(DATEDIF(H626,tglAcuan,"y"),"yr","day"))),(NOW()+(CONVERT(VLOOKUP(Table1[[#This Row],[JABATAN]],tbl_refJabatan,2,FALSE),"yr","day")-CONVERT(DATEDIF(H626,NOW(),"y"),"yr","day")))),"Usia Salah"),"")</f>
        <v>54845.598911689813</v>
      </c>
      <c r="Q626" s="167" t="str">
        <f ca="1">IF(Table1[[#This Row],[TGL. PENSIUN (usia)]]&lt;&gt;0,TEXT(Table1[[#This Row],[TGL. PENSIUN (usia)]],"yyyy"),"")</f>
        <v>2050</v>
      </c>
      <c r="R626" s="166">
        <f ca="1">IF(AND(Table1[[#This Row],[TGL. PENSIUN (usia)]]&lt;&gt;"",Table1[[#This Row],[TGL. PENSIUN (usia)]]&lt;&gt;"USIA SALAH"),IF(tglAcuan&lt;&gt;0,(INT(CONVERT(VLOOKUP(Table1[[#This Row],[JABATAN]],tbl_refJabatan,2,FALSE),"yr","day")-CONVERT(DATEDIF(H626,tglAcuan,"y"),"yr","day"))),(INT(CONVERT(VLOOKUP(Table1[[#This Row],[JABATAN]],tbl_refJabatan,2,FALSE),"yr","day")-CONVERT(DATEDIF(H626,NOW(),"y"),"yr","day")))),"")</f>
        <v>9496</v>
      </c>
      <c r="S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Row],[JABATAN]],tbl_refJabatan,4,FALSE),"yr","day")-CONVERT(DATEDIF(H626,tglAcuan,"y"),"yr","day"))),(NOW()+(CONVERT(VLOOKUP(Table1[[#This Row],[JABATAN]],tbl_refJabatan,4,FALSE),"yr","day")-CONVERT(DATEDIF(H626,NOW(),"y"),"yr","day")))),"Usia Salah"),"")</f>
        <v>40235.598911689813</v>
      </c>
      <c r="T626" s="167" t="str">
        <f ca="1">IF(Table1[[#This Row],[TGL. PENSIUN ( usia )]]&lt;&gt;0,TEXT(Table1[[#This Row],[TGL. PENSIUN ( usia )]],"yyyy"),"")</f>
        <v>2010</v>
      </c>
      <c r="U626" s="166">
        <f ca="1">IF(AND(Table1[[#This Row],[TGL. PENSIUN (usia)]]&lt;&gt;"",Table1[[#This Row],[TGL. PENSIUN (usia)]]&lt;&gt;"USIA SALAH"),IF(tglAcuan&lt;&gt;0,(INT(CONVERT(VLOOKUP(Table1[[#This Row],[JABATAN]],tbl_refJabatan,4,FALSE),"yr","day")-CONVERT(DATEDIF(H626,tglAcuan,"y"),"yr","day"))),(INT(CONVERT(VLOOKUP(Table1[[#This Row],[JABATAN]],tbl_refJabatan,4,FALSE),"yr","day")-CONVERT(DATEDIF(H626,NOW(),"y"),"yr","day")))),"")</f>
        <v>-5114</v>
      </c>
      <c r="V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Row],[JABATAN]],tbl_refJabatan,6,FALSE),"yr","day")-CONVERT(DATEDIF(H626,tglAcuan,"y"),"yr","day"))),(NOW()+(CONVERT(VLOOKUP(Table1[[#This Row],[JABATAN]],tbl_refJabatan,6,FALSE),"yr","day")-CONVERT(DATEDIF(H626,NOW(),"y"),"yr","day")))),"Usia Salah"),"")</f>
        <v>32930.598911689813</v>
      </c>
      <c r="W626" s="167" t="str">
        <f ca="1">IF(Table1[[#This Row],[TGL.PENSIUN (usia)]]&lt;&gt;0,TEXT(Table1[[#This Row],[TGL.PENSIUN (usia)]],"yyyy"),"")</f>
        <v>1990</v>
      </c>
      <c r="X6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Row],[JABATAN]],tbl_refJabatan,7,FALSE),"yr","day")-CONVERT(DATEDIF(M626,tglAcuan,"y"),"yr","day"))),(NOW()+(CONVERT(VLOOKUP(Table1[[#This Row],[JABATAN]],tbl_refJabatan,7,FALSE),"yr","day")-CONVERT(DATEDIF(M626,NOW(),"y"),"yr","day")))),"tgl SK salah"),"")</f>
        <v>64342.098911689813</v>
      </c>
      <c r="Y626" s="167" t="str">
        <f ca="1">IF(Table1[[#This Row],[TGL. PENSIUN (jabatan)]]&lt;&gt;0,TEXT(Table1[[#This Row],[TGL. PENSIUN (jabatan)]],"yyyy"),"")</f>
        <v>2076</v>
      </c>
      <c r="Z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Row],[JABATAN]],tbl_refJabatan,8,FALSE),"yr","day")-CONVERT(DATEDIF(H626,tglAcuan,"y"),"yr","day"))),(NOW()+(CONVERT(VLOOKUP(Table1[[#This Row],[JABATAN]],tbl_refJabatan,8,FALSE),"yr","day")-CONVERT(DATEDIF(H626,NOW(),"y"),"yr","day")))),"Usia Salah"),"")</f>
        <v>54845.598911689813</v>
      </c>
      <c r="AA626" s="167" t="str">
        <f ca="1">IF(Table1[[#This Row],[TGL.PENSIUN (usia )]]&lt;&gt;0,TEXT(Table1[[#This Row],[TGL.PENSIUN (usia )]],"yyyy"),"")</f>
        <v>2050</v>
      </c>
      <c r="AB6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Row],[JABATAN]],tbl_refJabatan,9,FALSE),"yr","day")-CONVERT(DATEDIF(M626,tglAcuan,"y"),"yr","day"))),(NOW()+(CONVERT(VLOOKUP(Table1[[#This Row],[JABATAN]],tbl_refJabatan,9,FALSE),"yr","day")-CONVERT(DATEDIF(M626,NOW(),"y"),"yr","day")))),"tgl SK salah"),"")</f>
        <v>47905.848911689813</v>
      </c>
      <c r="AC626" s="167" t="str">
        <f ca="1">IF(Table1[[#This Row],[TGL. PENSIUN (jabatan )]]&lt;&gt;0,TEXT(Table1[[#This Row],[TGL. PENSIUN (jabatan )]],"yyyy"),"")</f>
        <v>2031</v>
      </c>
      <c r="AD6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7" spans="1:30" s="53" customFormat="1" ht="21.75" customHeight="1" x14ac:dyDescent="0.25">
      <c r="A627" s="43">
        <f t="shared" si="22"/>
        <v>622</v>
      </c>
      <c r="B627" s="44" t="s">
        <v>881</v>
      </c>
      <c r="C627" s="44" t="s">
        <v>1161</v>
      </c>
      <c r="D627" s="72" t="s">
        <v>63</v>
      </c>
      <c r="E627" s="59" t="s">
        <v>873</v>
      </c>
      <c r="F627" s="43" t="s">
        <v>41</v>
      </c>
      <c r="G627" s="46" t="s">
        <v>42</v>
      </c>
      <c r="H627" s="71">
        <v>30015</v>
      </c>
      <c r="I627" s="45"/>
      <c r="J627" s="76"/>
      <c r="K627" s="86" t="s">
        <v>43</v>
      </c>
      <c r="L627" s="90" t="s">
        <v>1180</v>
      </c>
      <c r="M627" s="71">
        <v>42425</v>
      </c>
      <c r="N627" s="52" t="str">
        <f t="shared" ca="1" si="23"/>
        <v>41 Tahun 11 Bulan 22 hari</v>
      </c>
      <c r="O6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2 Hari </v>
      </c>
      <c r="P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Row],[JABATAN]],tbl_refJabatan,2,FALSE),"yr","day")-CONVERT(DATEDIF(H627,tglAcuan,"y"),"yr","day"))),(NOW()+(CONVERT(VLOOKUP(Table1[[#This Row],[JABATAN]],tbl_refJabatan,2,FALSE),"yr","day")-CONVERT(DATEDIF(H627,NOW(),"y"),"yr","day")))),"Usia Salah"),"")</f>
        <v>52288.848911689813</v>
      </c>
      <c r="Q627" s="167" t="str">
        <f ca="1">IF(Table1[[#This Row],[TGL. PENSIUN (usia)]]&lt;&gt;0,TEXT(Table1[[#This Row],[TGL. PENSIUN (usia)]],"yyyy"),"")</f>
        <v>2043</v>
      </c>
      <c r="R627" s="166">
        <f ca="1">IF(AND(Table1[[#This Row],[TGL. PENSIUN (usia)]]&lt;&gt;"",Table1[[#This Row],[TGL. PENSIUN (usia)]]&lt;&gt;"USIA SALAH"),IF(tglAcuan&lt;&gt;0,(INT(CONVERT(VLOOKUP(Table1[[#This Row],[JABATAN]],tbl_refJabatan,2,FALSE),"yr","day")-CONVERT(DATEDIF(H627,tglAcuan,"y"),"yr","day"))),(INT(CONVERT(VLOOKUP(Table1[[#This Row],[JABATAN]],tbl_refJabatan,2,FALSE),"yr","day")-CONVERT(DATEDIF(H627,NOW(),"y"),"yr","day")))),"")</f>
        <v>6939</v>
      </c>
      <c r="S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Row],[JABATAN]],tbl_refJabatan,4,FALSE),"yr","day")-CONVERT(DATEDIF(H627,tglAcuan,"y"),"yr","day"))),(NOW()+(CONVERT(VLOOKUP(Table1[[#This Row],[JABATAN]],tbl_refJabatan,4,FALSE),"yr","day")-CONVERT(DATEDIF(H627,NOW(),"y"),"yr","day")))),"Usia Salah"),"")</f>
        <v>37678.848911689813</v>
      </c>
      <c r="T627" s="167" t="str">
        <f ca="1">IF(Table1[[#This Row],[TGL. PENSIUN ( usia )]]&lt;&gt;0,TEXT(Table1[[#This Row],[TGL. PENSIUN ( usia )]],"yyyy"),"")</f>
        <v>2003</v>
      </c>
      <c r="U627" s="166">
        <f ca="1">IF(AND(Table1[[#This Row],[TGL. PENSIUN (usia)]]&lt;&gt;"",Table1[[#This Row],[TGL. PENSIUN (usia)]]&lt;&gt;"USIA SALAH"),IF(tglAcuan&lt;&gt;0,(INT(CONVERT(VLOOKUP(Table1[[#This Row],[JABATAN]],tbl_refJabatan,4,FALSE),"yr","day")-CONVERT(DATEDIF(H627,tglAcuan,"y"),"yr","day"))),(INT(CONVERT(VLOOKUP(Table1[[#This Row],[JABATAN]],tbl_refJabatan,4,FALSE),"yr","day")-CONVERT(DATEDIF(H627,NOW(),"y"),"yr","day")))),"")</f>
        <v>-7671</v>
      </c>
      <c r="V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Row],[JABATAN]],tbl_refJabatan,6,FALSE),"yr","day")-CONVERT(DATEDIF(H627,tglAcuan,"y"),"yr","day"))),(NOW()+(CONVERT(VLOOKUP(Table1[[#This Row],[JABATAN]],tbl_refJabatan,6,FALSE),"yr","day")-CONVERT(DATEDIF(H627,NOW(),"y"),"yr","day")))),"Usia Salah"),"")</f>
        <v>30373.848911689813</v>
      </c>
      <c r="W627" s="167" t="str">
        <f ca="1">IF(Table1[[#This Row],[TGL.PENSIUN (usia)]]&lt;&gt;0,TEXT(Table1[[#This Row],[TGL.PENSIUN (usia)]],"yyyy"),"")</f>
        <v>1983</v>
      </c>
      <c r="X6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Row],[JABATAN]],tbl_refJabatan,7,FALSE),"yr","day")-CONVERT(DATEDIF(M627,tglAcuan,"y"),"yr","day"))),(NOW()+(CONVERT(VLOOKUP(Table1[[#This Row],[JABATAN]],tbl_refJabatan,7,FALSE),"yr","day")-CONVERT(DATEDIF(M627,NOW(),"y"),"yr","day")))),"tgl SK salah"),"")</f>
        <v>64342.098911689813</v>
      </c>
      <c r="Y627" s="167" t="str">
        <f ca="1">IF(Table1[[#This Row],[TGL. PENSIUN (jabatan)]]&lt;&gt;0,TEXT(Table1[[#This Row],[TGL. PENSIUN (jabatan)]],"yyyy"),"")</f>
        <v>2076</v>
      </c>
      <c r="Z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Row],[JABATAN]],tbl_refJabatan,8,FALSE),"yr","day")-CONVERT(DATEDIF(H627,tglAcuan,"y"),"yr","day"))),(NOW()+(CONVERT(VLOOKUP(Table1[[#This Row],[JABATAN]],tbl_refJabatan,8,FALSE),"yr","day")-CONVERT(DATEDIF(H627,NOW(),"y"),"yr","day")))),"Usia Salah"),"")</f>
        <v>52288.848911689813</v>
      </c>
      <c r="AA627" s="167" t="str">
        <f ca="1">IF(Table1[[#This Row],[TGL.PENSIUN (usia )]]&lt;&gt;0,TEXT(Table1[[#This Row],[TGL.PENSIUN (usia )]],"yyyy"),"")</f>
        <v>2043</v>
      </c>
      <c r="AB6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Row],[JABATAN]],tbl_refJabatan,9,FALSE),"yr","day")-CONVERT(DATEDIF(M627,tglAcuan,"y"),"yr","day"))),(NOW()+(CONVERT(VLOOKUP(Table1[[#This Row],[JABATAN]],tbl_refJabatan,9,FALSE),"yr","day")-CONVERT(DATEDIF(M627,NOW(),"y"),"yr","day")))),"tgl SK salah"),"")</f>
        <v>47905.848911689813</v>
      </c>
      <c r="AC627" s="167" t="str">
        <f ca="1">IF(Table1[[#This Row],[TGL. PENSIUN (jabatan )]]&lt;&gt;0,TEXT(Table1[[#This Row],[TGL. PENSIUN (jabatan )]],"yyyy"),"")</f>
        <v>2031</v>
      </c>
      <c r="AD6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28" spans="1:30" s="53" customFormat="1" ht="21.75" customHeight="1" x14ac:dyDescent="0.25">
      <c r="A628" s="43">
        <f t="shared" si="22"/>
        <v>623</v>
      </c>
      <c r="B628" s="44" t="s">
        <v>881</v>
      </c>
      <c r="C628" s="44" t="s">
        <v>1161</v>
      </c>
      <c r="D628" s="72" t="s">
        <v>63</v>
      </c>
      <c r="E628" s="59" t="s">
        <v>1181</v>
      </c>
      <c r="F628" s="43" t="s">
        <v>41</v>
      </c>
      <c r="G628" s="46" t="s">
        <v>42</v>
      </c>
      <c r="H628" s="71">
        <v>23177</v>
      </c>
      <c r="I628" s="45"/>
      <c r="J628" s="76"/>
      <c r="K628" s="86" t="s">
        <v>43</v>
      </c>
      <c r="L628" s="90" t="s">
        <v>72</v>
      </c>
      <c r="M628" s="71">
        <v>39555</v>
      </c>
      <c r="N628" s="52" t="str">
        <f t="shared" ca="1" si="23"/>
        <v>60 Tahun 8 Bulan 12 hari</v>
      </c>
      <c r="O6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10 Hari </v>
      </c>
      <c r="P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Row],[JABATAN]],tbl_refJabatan,2,FALSE),"yr","day")-CONVERT(DATEDIF(H628,tglAcuan,"y"),"yr","day"))),(NOW()+(CONVERT(VLOOKUP(Table1[[#This Row],[JABATAN]],tbl_refJabatan,2,FALSE),"yr","day")-CONVERT(DATEDIF(H628,NOW(),"y"),"yr","day")))),"Usia Salah"),"")</f>
        <v>45349.098911689813</v>
      </c>
      <c r="Q628" s="167" t="str">
        <f ca="1">IF(Table1[[#This Row],[TGL. PENSIUN (usia)]]&lt;&gt;0,TEXT(Table1[[#This Row],[TGL. PENSIUN (usia)]],"yyyy"),"")</f>
        <v>2024</v>
      </c>
      <c r="R628" s="166">
        <f ca="1">IF(AND(Table1[[#This Row],[TGL. PENSIUN (usia)]]&lt;&gt;"",Table1[[#This Row],[TGL. PENSIUN (usia)]]&lt;&gt;"USIA SALAH"),IF(tglAcuan&lt;&gt;0,(INT(CONVERT(VLOOKUP(Table1[[#This Row],[JABATAN]],tbl_refJabatan,2,FALSE),"yr","day")-CONVERT(DATEDIF(H628,tglAcuan,"y"),"yr","day"))),(INT(CONVERT(VLOOKUP(Table1[[#This Row],[JABATAN]],tbl_refJabatan,2,FALSE),"yr","day")-CONVERT(DATEDIF(H628,NOW(),"y"),"yr","day")))),"")</f>
        <v>0</v>
      </c>
      <c r="S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Row],[JABATAN]],tbl_refJabatan,4,FALSE),"yr","day")-CONVERT(DATEDIF(H628,tglAcuan,"y"),"yr","day"))),(NOW()+(CONVERT(VLOOKUP(Table1[[#This Row],[JABATAN]],tbl_refJabatan,4,FALSE),"yr","day")-CONVERT(DATEDIF(H628,NOW(),"y"),"yr","day")))),"Usia Salah"),"")</f>
        <v>30739.098911689813</v>
      </c>
      <c r="T628" s="167" t="str">
        <f ca="1">IF(Table1[[#This Row],[TGL. PENSIUN ( usia )]]&lt;&gt;0,TEXT(Table1[[#This Row],[TGL. PENSIUN ( usia )]],"yyyy"),"")</f>
        <v>1984</v>
      </c>
      <c r="U628" s="166">
        <f ca="1">IF(AND(Table1[[#This Row],[TGL. PENSIUN (usia)]]&lt;&gt;"",Table1[[#This Row],[TGL. PENSIUN (usia)]]&lt;&gt;"USIA SALAH"),IF(tglAcuan&lt;&gt;0,(INT(CONVERT(VLOOKUP(Table1[[#This Row],[JABATAN]],tbl_refJabatan,4,FALSE),"yr","day")-CONVERT(DATEDIF(H628,tglAcuan,"y"),"yr","day"))),(INT(CONVERT(VLOOKUP(Table1[[#This Row],[JABATAN]],tbl_refJabatan,4,FALSE),"yr","day")-CONVERT(DATEDIF(H628,NOW(),"y"),"yr","day")))),"")</f>
        <v>-14610</v>
      </c>
      <c r="V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Row],[JABATAN]],tbl_refJabatan,6,FALSE),"yr","day")-CONVERT(DATEDIF(H628,tglAcuan,"y"),"yr","day"))),(NOW()+(CONVERT(VLOOKUP(Table1[[#This Row],[JABATAN]],tbl_refJabatan,6,FALSE),"yr","day")-CONVERT(DATEDIF(H628,NOW(),"y"),"yr","day")))),"Usia Salah"),"")</f>
        <v>23434.098911689813</v>
      </c>
      <c r="W628" s="167" t="str">
        <f ca="1">IF(Table1[[#This Row],[TGL.PENSIUN (usia)]]&lt;&gt;0,TEXT(Table1[[#This Row],[TGL.PENSIUN (usia)]],"yyyy"),"")</f>
        <v>1964</v>
      </c>
      <c r="X6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Row],[JABATAN]],tbl_refJabatan,7,FALSE),"yr","day")-CONVERT(DATEDIF(M628,tglAcuan,"y"),"yr","day"))),(NOW()+(CONVERT(VLOOKUP(Table1[[#This Row],[JABATAN]],tbl_refJabatan,7,FALSE),"yr","day")-CONVERT(DATEDIF(M628,NOW(),"y"),"yr","day")))),"tgl SK salah"),"")</f>
        <v>61785.348911689813</v>
      </c>
      <c r="Y628" s="167" t="str">
        <f ca="1">IF(Table1[[#This Row],[TGL. PENSIUN (jabatan)]]&lt;&gt;0,TEXT(Table1[[#This Row],[TGL. PENSIUN (jabatan)]],"yyyy"),"")</f>
        <v>2069</v>
      </c>
      <c r="Z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Row],[JABATAN]],tbl_refJabatan,8,FALSE),"yr","day")-CONVERT(DATEDIF(H628,tglAcuan,"y"),"yr","day"))),(NOW()+(CONVERT(VLOOKUP(Table1[[#This Row],[JABATAN]],tbl_refJabatan,8,FALSE),"yr","day")-CONVERT(DATEDIF(H628,NOW(),"y"),"yr","day")))),"Usia Salah"),"")</f>
        <v>45349.098911689813</v>
      </c>
      <c r="AA628" s="167" t="str">
        <f ca="1">IF(Table1[[#This Row],[TGL.PENSIUN (usia )]]&lt;&gt;0,TEXT(Table1[[#This Row],[TGL.PENSIUN (usia )]],"yyyy"),"")</f>
        <v>2024</v>
      </c>
      <c r="AB6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Row],[JABATAN]],tbl_refJabatan,9,FALSE),"yr","day")-CONVERT(DATEDIF(M628,tglAcuan,"y"),"yr","day"))),(NOW()+(CONVERT(VLOOKUP(Table1[[#This Row],[JABATAN]],tbl_refJabatan,9,FALSE),"yr","day")-CONVERT(DATEDIF(M628,NOW(),"y"),"yr","day")))),"tgl SK salah"),"")</f>
        <v>45349.098911689813</v>
      </c>
      <c r="AC628" s="167" t="str">
        <f ca="1">IF(Table1[[#This Row],[TGL. PENSIUN (jabatan )]]&lt;&gt;0,TEXT(Table1[[#This Row],[TGL. PENSIUN (jabatan )]],"yyyy"),"")</f>
        <v>2024</v>
      </c>
      <c r="AD6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629" spans="1:30" s="53" customFormat="1" ht="21.75" customHeight="1" x14ac:dyDescent="0.25">
      <c r="A629" s="43">
        <f t="shared" si="22"/>
        <v>624</v>
      </c>
      <c r="B629" s="44" t="s">
        <v>881</v>
      </c>
      <c r="C629" s="44" t="s">
        <v>1161</v>
      </c>
      <c r="D629" s="72" t="s">
        <v>63</v>
      </c>
      <c r="E629" s="59" t="s">
        <v>1182</v>
      </c>
      <c r="F629" s="43" t="s">
        <v>41</v>
      </c>
      <c r="G629" s="46" t="s">
        <v>42</v>
      </c>
      <c r="H629" s="71">
        <v>31845</v>
      </c>
      <c r="I629" s="45"/>
      <c r="J629" s="76"/>
      <c r="K629" s="86" t="s">
        <v>43</v>
      </c>
      <c r="L629" s="90" t="s">
        <v>1183</v>
      </c>
      <c r="M629" s="71">
        <v>42425</v>
      </c>
      <c r="N629" s="52" t="str">
        <f t="shared" ca="1" si="23"/>
        <v>36 Tahun 11 Bulan 18 hari</v>
      </c>
      <c r="O6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2 Hari </v>
      </c>
      <c r="P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Row],[JABATAN]],tbl_refJabatan,2,FALSE),"yr","day")-CONVERT(DATEDIF(H629,tglAcuan,"y"),"yr","day"))),(NOW()+(CONVERT(VLOOKUP(Table1[[#This Row],[JABATAN]],tbl_refJabatan,2,FALSE),"yr","day")-CONVERT(DATEDIF(H629,NOW(),"y"),"yr","day")))),"Usia Salah"),"")</f>
        <v>54115.098911689813</v>
      </c>
      <c r="Q629" s="167" t="str">
        <f ca="1">IF(Table1[[#This Row],[TGL. PENSIUN (usia)]]&lt;&gt;0,TEXT(Table1[[#This Row],[TGL. PENSIUN (usia)]],"yyyy"),"")</f>
        <v>2048</v>
      </c>
      <c r="R629" s="166">
        <f ca="1">IF(AND(Table1[[#This Row],[TGL. PENSIUN (usia)]]&lt;&gt;"",Table1[[#This Row],[TGL. PENSIUN (usia)]]&lt;&gt;"USIA SALAH"),IF(tglAcuan&lt;&gt;0,(INT(CONVERT(VLOOKUP(Table1[[#This Row],[JABATAN]],tbl_refJabatan,2,FALSE),"yr","day")-CONVERT(DATEDIF(H629,tglAcuan,"y"),"yr","day"))),(INT(CONVERT(VLOOKUP(Table1[[#This Row],[JABATAN]],tbl_refJabatan,2,FALSE),"yr","day")-CONVERT(DATEDIF(H629,NOW(),"y"),"yr","day")))),"")</f>
        <v>8766</v>
      </c>
      <c r="S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Row],[JABATAN]],tbl_refJabatan,4,FALSE),"yr","day")-CONVERT(DATEDIF(H629,tglAcuan,"y"),"yr","day"))),(NOW()+(CONVERT(VLOOKUP(Table1[[#This Row],[JABATAN]],tbl_refJabatan,4,FALSE),"yr","day")-CONVERT(DATEDIF(H629,NOW(),"y"),"yr","day")))),"Usia Salah"),"")</f>
        <v>39505.098911689813</v>
      </c>
      <c r="T629" s="167" t="str">
        <f ca="1">IF(Table1[[#This Row],[TGL. PENSIUN ( usia )]]&lt;&gt;0,TEXT(Table1[[#This Row],[TGL. PENSIUN ( usia )]],"yyyy"),"")</f>
        <v>2008</v>
      </c>
      <c r="U629" s="166">
        <f ca="1">IF(AND(Table1[[#This Row],[TGL. PENSIUN (usia)]]&lt;&gt;"",Table1[[#This Row],[TGL. PENSIUN (usia)]]&lt;&gt;"USIA SALAH"),IF(tglAcuan&lt;&gt;0,(INT(CONVERT(VLOOKUP(Table1[[#This Row],[JABATAN]],tbl_refJabatan,4,FALSE),"yr","day")-CONVERT(DATEDIF(H629,tglAcuan,"y"),"yr","day"))),(INT(CONVERT(VLOOKUP(Table1[[#This Row],[JABATAN]],tbl_refJabatan,4,FALSE),"yr","day")-CONVERT(DATEDIF(H629,NOW(),"y"),"yr","day")))),"")</f>
        <v>-5844</v>
      </c>
      <c r="V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Row],[JABATAN]],tbl_refJabatan,6,FALSE),"yr","day")-CONVERT(DATEDIF(H629,tglAcuan,"y"),"yr","day"))),(NOW()+(CONVERT(VLOOKUP(Table1[[#This Row],[JABATAN]],tbl_refJabatan,6,FALSE),"yr","day")-CONVERT(DATEDIF(H629,NOW(),"y"),"yr","day")))),"Usia Salah"),"")</f>
        <v>32200.098911689813</v>
      </c>
      <c r="W629" s="167" t="str">
        <f ca="1">IF(Table1[[#This Row],[TGL.PENSIUN (usia)]]&lt;&gt;0,TEXT(Table1[[#This Row],[TGL.PENSIUN (usia)]],"yyyy"),"")</f>
        <v>1988</v>
      </c>
      <c r="X6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Row],[JABATAN]],tbl_refJabatan,7,FALSE),"yr","day")-CONVERT(DATEDIF(M629,tglAcuan,"y"),"yr","day"))),(NOW()+(CONVERT(VLOOKUP(Table1[[#This Row],[JABATAN]],tbl_refJabatan,7,FALSE),"yr","day")-CONVERT(DATEDIF(M629,NOW(),"y"),"yr","day")))),"tgl SK salah"),"")</f>
        <v>64342.098911689813</v>
      </c>
      <c r="Y629" s="167" t="str">
        <f ca="1">IF(Table1[[#This Row],[TGL. PENSIUN (jabatan)]]&lt;&gt;0,TEXT(Table1[[#This Row],[TGL. PENSIUN (jabatan)]],"yyyy"),"")</f>
        <v>2076</v>
      </c>
      <c r="Z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Row],[JABATAN]],tbl_refJabatan,8,FALSE),"yr","day")-CONVERT(DATEDIF(H629,tglAcuan,"y"),"yr","day"))),(NOW()+(CONVERT(VLOOKUP(Table1[[#This Row],[JABATAN]],tbl_refJabatan,8,FALSE),"yr","day")-CONVERT(DATEDIF(H629,NOW(),"y"),"yr","day")))),"Usia Salah"),"")</f>
        <v>54115.098911689813</v>
      </c>
      <c r="AA629" s="167" t="str">
        <f ca="1">IF(Table1[[#This Row],[TGL.PENSIUN (usia )]]&lt;&gt;0,TEXT(Table1[[#This Row],[TGL.PENSIUN (usia )]],"yyyy"),"")</f>
        <v>2048</v>
      </c>
      <c r="AB6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Row],[JABATAN]],tbl_refJabatan,9,FALSE),"yr","day")-CONVERT(DATEDIF(M629,tglAcuan,"y"),"yr","day"))),(NOW()+(CONVERT(VLOOKUP(Table1[[#This Row],[JABATAN]],tbl_refJabatan,9,FALSE),"yr","day")-CONVERT(DATEDIF(M629,NOW(),"y"),"yr","day")))),"tgl SK salah"),"")</f>
        <v>47905.848911689813</v>
      </c>
      <c r="AC629" s="167" t="str">
        <f ca="1">IF(Table1[[#This Row],[TGL. PENSIUN (jabatan )]]&lt;&gt;0,TEXT(Table1[[#This Row],[TGL. PENSIUN (jabatan )]],"yyyy"),"")</f>
        <v>2031</v>
      </c>
      <c r="AD6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0" spans="1:30" s="53" customFormat="1" ht="21.75" customHeight="1" x14ac:dyDescent="0.25">
      <c r="A630" s="43">
        <f t="shared" si="22"/>
        <v>625</v>
      </c>
      <c r="B630" s="44" t="s">
        <v>881</v>
      </c>
      <c r="C630" s="44" t="s">
        <v>1161</v>
      </c>
      <c r="D630" s="72" t="s">
        <v>63</v>
      </c>
      <c r="E630" s="59" t="s">
        <v>1184</v>
      </c>
      <c r="F630" s="43" t="s">
        <v>50</v>
      </c>
      <c r="G630" s="46" t="s">
        <v>42</v>
      </c>
      <c r="H630" s="71">
        <v>28969</v>
      </c>
      <c r="I630" s="45"/>
      <c r="J630" s="76"/>
      <c r="K630" s="86" t="s">
        <v>43</v>
      </c>
      <c r="L630" s="90" t="s">
        <v>1185</v>
      </c>
      <c r="M630" s="71">
        <v>40832</v>
      </c>
      <c r="N630" s="52" t="str">
        <f t="shared" ca="1" si="23"/>
        <v>44 Tahun 10 Bulan 3 hari</v>
      </c>
      <c r="O6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4 Bulan 11 Hari </v>
      </c>
      <c r="P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Row],[JABATAN]],tbl_refJabatan,2,FALSE),"yr","day")-CONVERT(DATEDIF(H630,tglAcuan,"y"),"yr","day"))),(NOW()+(CONVERT(VLOOKUP(Table1[[#This Row],[JABATAN]],tbl_refJabatan,2,FALSE),"yr","day")-CONVERT(DATEDIF(H630,NOW(),"y"),"yr","day")))),"Usia Salah"),"")</f>
        <v>51193.098911689813</v>
      </c>
      <c r="Q630" s="167" t="str">
        <f ca="1">IF(Table1[[#This Row],[TGL. PENSIUN (usia)]]&lt;&gt;0,TEXT(Table1[[#This Row],[TGL. PENSIUN (usia)]],"yyyy"),"")</f>
        <v>2040</v>
      </c>
      <c r="R630" s="166">
        <f ca="1">IF(AND(Table1[[#This Row],[TGL. PENSIUN (usia)]]&lt;&gt;"",Table1[[#This Row],[TGL. PENSIUN (usia)]]&lt;&gt;"USIA SALAH"),IF(tglAcuan&lt;&gt;0,(INT(CONVERT(VLOOKUP(Table1[[#This Row],[JABATAN]],tbl_refJabatan,2,FALSE),"yr","day")-CONVERT(DATEDIF(H630,tglAcuan,"y"),"yr","day"))),(INT(CONVERT(VLOOKUP(Table1[[#This Row],[JABATAN]],tbl_refJabatan,2,FALSE),"yr","day")-CONVERT(DATEDIF(H630,NOW(),"y"),"yr","day")))),"")</f>
        <v>5844</v>
      </c>
      <c r="S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Row],[JABATAN]],tbl_refJabatan,4,FALSE),"yr","day")-CONVERT(DATEDIF(H630,tglAcuan,"y"),"yr","day"))),(NOW()+(CONVERT(VLOOKUP(Table1[[#This Row],[JABATAN]],tbl_refJabatan,4,FALSE),"yr","day")-CONVERT(DATEDIF(H630,NOW(),"y"),"yr","day")))),"Usia Salah"),"")</f>
        <v>36583.098911689813</v>
      </c>
      <c r="T630" s="167" t="str">
        <f ca="1">IF(Table1[[#This Row],[TGL. PENSIUN ( usia )]]&lt;&gt;0,TEXT(Table1[[#This Row],[TGL. PENSIUN ( usia )]],"yyyy"),"")</f>
        <v>2000</v>
      </c>
      <c r="U630" s="166">
        <f ca="1">IF(AND(Table1[[#This Row],[TGL. PENSIUN (usia)]]&lt;&gt;"",Table1[[#This Row],[TGL. PENSIUN (usia)]]&lt;&gt;"USIA SALAH"),IF(tglAcuan&lt;&gt;0,(INT(CONVERT(VLOOKUP(Table1[[#This Row],[JABATAN]],tbl_refJabatan,4,FALSE),"yr","day")-CONVERT(DATEDIF(H630,tglAcuan,"y"),"yr","day"))),(INT(CONVERT(VLOOKUP(Table1[[#This Row],[JABATAN]],tbl_refJabatan,4,FALSE),"yr","day")-CONVERT(DATEDIF(H630,NOW(),"y"),"yr","day")))),"")</f>
        <v>-8766</v>
      </c>
      <c r="V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Row],[JABATAN]],tbl_refJabatan,6,FALSE),"yr","day")-CONVERT(DATEDIF(H630,tglAcuan,"y"),"yr","day"))),(NOW()+(CONVERT(VLOOKUP(Table1[[#This Row],[JABATAN]],tbl_refJabatan,6,FALSE),"yr","day")-CONVERT(DATEDIF(H630,NOW(),"y"),"yr","day")))),"Usia Salah"),"")</f>
        <v>29278.098911689813</v>
      </c>
      <c r="W630" s="167" t="str">
        <f ca="1">IF(Table1[[#This Row],[TGL.PENSIUN (usia)]]&lt;&gt;0,TEXT(Table1[[#This Row],[TGL.PENSIUN (usia)]],"yyyy"),"")</f>
        <v>1980</v>
      </c>
      <c r="X6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Row],[JABATAN]],tbl_refJabatan,7,FALSE),"yr","day")-CONVERT(DATEDIF(M630,tglAcuan,"y"),"yr","day"))),(NOW()+(CONVERT(VLOOKUP(Table1[[#This Row],[JABATAN]],tbl_refJabatan,7,FALSE),"yr","day")-CONVERT(DATEDIF(M630,NOW(),"y"),"yr","day")))),"tgl SK salah"),"")</f>
        <v>62881.098911689813</v>
      </c>
      <c r="Y630" s="167" t="str">
        <f ca="1">IF(Table1[[#This Row],[TGL. PENSIUN (jabatan)]]&lt;&gt;0,TEXT(Table1[[#This Row],[TGL. PENSIUN (jabatan)]],"yyyy"),"")</f>
        <v>2072</v>
      </c>
      <c r="Z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Row],[JABATAN]],tbl_refJabatan,8,FALSE),"yr","day")-CONVERT(DATEDIF(H630,tglAcuan,"y"),"yr","day"))),(NOW()+(CONVERT(VLOOKUP(Table1[[#This Row],[JABATAN]],tbl_refJabatan,8,FALSE),"yr","day")-CONVERT(DATEDIF(H630,NOW(),"y"),"yr","day")))),"Usia Salah"),"")</f>
        <v>51193.098911689813</v>
      </c>
      <c r="AA630" s="167" t="str">
        <f ca="1">IF(Table1[[#This Row],[TGL.PENSIUN (usia )]]&lt;&gt;0,TEXT(Table1[[#This Row],[TGL.PENSIUN (usia )]],"yyyy"),"")</f>
        <v>2040</v>
      </c>
      <c r="AB6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Row],[JABATAN]],tbl_refJabatan,9,FALSE),"yr","day")-CONVERT(DATEDIF(M630,tglAcuan,"y"),"yr","day"))),(NOW()+(CONVERT(VLOOKUP(Table1[[#This Row],[JABATAN]],tbl_refJabatan,9,FALSE),"yr","day")-CONVERT(DATEDIF(M630,NOW(),"y"),"yr","day")))),"tgl SK salah"),"")</f>
        <v>46444.848911689813</v>
      </c>
      <c r="AC630" s="167" t="str">
        <f ca="1">IF(Table1[[#This Row],[TGL. PENSIUN (jabatan )]]&lt;&gt;0,TEXT(Table1[[#This Row],[TGL. PENSIUN (jabatan )]],"yyyy"),"")</f>
        <v>2027</v>
      </c>
      <c r="AD6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1" spans="1:30" s="53" customFormat="1" ht="21.75" customHeight="1" x14ac:dyDescent="0.25">
      <c r="A631" s="43">
        <f t="shared" si="22"/>
        <v>626</v>
      </c>
      <c r="B631" s="44" t="s">
        <v>881</v>
      </c>
      <c r="C631" s="44" t="s">
        <v>1161</v>
      </c>
      <c r="D631" s="72" t="s">
        <v>63</v>
      </c>
      <c r="E631" s="59" t="s">
        <v>1186</v>
      </c>
      <c r="F631" s="43" t="s">
        <v>41</v>
      </c>
      <c r="G631" s="46" t="s">
        <v>42</v>
      </c>
      <c r="H631" s="71">
        <v>23891</v>
      </c>
      <c r="I631" s="45"/>
      <c r="J631" s="76"/>
      <c r="K631" s="63" t="s">
        <v>56</v>
      </c>
      <c r="L631" s="90" t="s">
        <v>72</v>
      </c>
      <c r="M631" s="71">
        <v>39555</v>
      </c>
      <c r="N631" s="52" t="str">
        <f t="shared" ca="1" si="23"/>
        <v>58 Tahun 8 Bulan 29 hari</v>
      </c>
      <c r="O6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10 Hari </v>
      </c>
      <c r="P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Row],[JABATAN]],tbl_refJabatan,2,FALSE),"yr","day")-CONVERT(DATEDIF(H631,tglAcuan,"y"),"yr","day"))),(NOW()+(CONVERT(VLOOKUP(Table1[[#This Row],[JABATAN]],tbl_refJabatan,2,FALSE),"yr","day")-CONVERT(DATEDIF(H631,NOW(),"y"),"yr","day")))),"Usia Salah"),"")</f>
        <v>46079.598911689813</v>
      </c>
      <c r="Q631" s="167" t="str">
        <f ca="1">IF(Table1[[#This Row],[TGL. PENSIUN (usia)]]&lt;&gt;0,TEXT(Table1[[#This Row],[TGL. PENSIUN (usia)]],"yyyy"),"")</f>
        <v>2026</v>
      </c>
      <c r="R631" s="166">
        <f ca="1">IF(AND(Table1[[#This Row],[TGL. PENSIUN (usia)]]&lt;&gt;"",Table1[[#This Row],[TGL. PENSIUN (usia)]]&lt;&gt;"USIA SALAH"),IF(tglAcuan&lt;&gt;0,(INT(CONVERT(VLOOKUP(Table1[[#This Row],[JABATAN]],tbl_refJabatan,2,FALSE),"yr","day")-CONVERT(DATEDIF(H631,tglAcuan,"y"),"yr","day"))),(INT(CONVERT(VLOOKUP(Table1[[#This Row],[JABATAN]],tbl_refJabatan,2,FALSE),"yr","day")-CONVERT(DATEDIF(H631,NOW(),"y"),"yr","day")))),"")</f>
        <v>730</v>
      </c>
      <c r="S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Row],[JABATAN]],tbl_refJabatan,4,FALSE),"yr","day")-CONVERT(DATEDIF(H631,tglAcuan,"y"),"yr","day"))),(NOW()+(CONVERT(VLOOKUP(Table1[[#This Row],[JABATAN]],tbl_refJabatan,4,FALSE),"yr","day")-CONVERT(DATEDIF(H631,NOW(),"y"),"yr","day")))),"Usia Salah"),"")</f>
        <v>31469.598911689813</v>
      </c>
      <c r="T631" s="167" t="str">
        <f ca="1">IF(Table1[[#This Row],[TGL. PENSIUN ( usia )]]&lt;&gt;0,TEXT(Table1[[#This Row],[TGL. PENSIUN ( usia )]],"yyyy"),"")</f>
        <v>1986</v>
      </c>
      <c r="U631" s="166">
        <f ca="1">IF(AND(Table1[[#This Row],[TGL. PENSIUN (usia)]]&lt;&gt;"",Table1[[#This Row],[TGL. PENSIUN (usia)]]&lt;&gt;"USIA SALAH"),IF(tglAcuan&lt;&gt;0,(INT(CONVERT(VLOOKUP(Table1[[#This Row],[JABATAN]],tbl_refJabatan,4,FALSE),"yr","day")-CONVERT(DATEDIF(H631,tglAcuan,"y"),"yr","day"))),(INT(CONVERT(VLOOKUP(Table1[[#This Row],[JABATAN]],tbl_refJabatan,4,FALSE),"yr","day")-CONVERT(DATEDIF(H631,NOW(),"y"),"yr","day")))),"")</f>
        <v>-13880</v>
      </c>
      <c r="V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Row],[JABATAN]],tbl_refJabatan,6,FALSE),"yr","day")-CONVERT(DATEDIF(H631,tglAcuan,"y"),"yr","day"))),(NOW()+(CONVERT(VLOOKUP(Table1[[#This Row],[JABATAN]],tbl_refJabatan,6,FALSE),"yr","day")-CONVERT(DATEDIF(H631,NOW(),"y"),"yr","day")))),"Usia Salah"),"")</f>
        <v>24164.598911689813</v>
      </c>
      <c r="W631" s="167" t="str">
        <f ca="1">IF(Table1[[#This Row],[TGL.PENSIUN (usia)]]&lt;&gt;0,TEXT(Table1[[#This Row],[TGL.PENSIUN (usia)]],"yyyy"),"")</f>
        <v>1966</v>
      </c>
      <c r="X6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Row],[JABATAN]],tbl_refJabatan,7,FALSE),"yr","day")-CONVERT(DATEDIF(M631,tglAcuan,"y"),"yr","day"))),(NOW()+(CONVERT(VLOOKUP(Table1[[#This Row],[JABATAN]],tbl_refJabatan,7,FALSE),"yr","day")-CONVERT(DATEDIF(M631,NOW(),"y"),"yr","day")))),"tgl SK salah"),"")</f>
        <v>61785.348911689813</v>
      </c>
      <c r="Y631" s="167" t="str">
        <f ca="1">IF(Table1[[#This Row],[TGL. PENSIUN (jabatan)]]&lt;&gt;0,TEXT(Table1[[#This Row],[TGL. PENSIUN (jabatan)]],"yyyy"),"")</f>
        <v>2069</v>
      </c>
      <c r="Z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Row],[JABATAN]],tbl_refJabatan,8,FALSE),"yr","day")-CONVERT(DATEDIF(H631,tglAcuan,"y"),"yr","day"))),(NOW()+(CONVERT(VLOOKUP(Table1[[#This Row],[JABATAN]],tbl_refJabatan,8,FALSE),"yr","day")-CONVERT(DATEDIF(H631,NOW(),"y"),"yr","day")))),"Usia Salah"),"")</f>
        <v>46079.598911689813</v>
      </c>
      <c r="AA631" s="167" t="str">
        <f ca="1">IF(Table1[[#This Row],[TGL.PENSIUN (usia )]]&lt;&gt;0,TEXT(Table1[[#This Row],[TGL.PENSIUN (usia )]],"yyyy"),"")</f>
        <v>2026</v>
      </c>
      <c r="AB6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Row],[JABATAN]],tbl_refJabatan,9,FALSE),"yr","day")-CONVERT(DATEDIF(M631,tglAcuan,"y"),"yr","day"))),(NOW()+(CONVERT(VLOOKUP(Table1[[#This Row],[JABATAN]],tbl_refJabatan,9,FALSE),"yr","day")-CONVERT(DATEDIF(M631,NOW(),"y"),"yr","day")))),"tgl SK salah"),"")</f>
        <v>45349.098911689813</v>
      </c>
      <c r="AC631" s="167" t="str">
        <f ca="1">IF(Table1[[#This Row],[TGL. PENSIUN (jabatan )]]&lt;&gt;0,TEXT(Table1[[#This Row],[TGL. PENSIUN (jabatan )]],"yyyy"),"")</f>
        <v>2024</v>
      </c>
      <c r="AD6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632" spans="1:30" s="53" customFormat="1" ht="21.75" customHeight="1" x14ac:dyDescent="0.25">
      <c r="A632" s="43">
        <f t="shared" si="22"/>
        <v>627</v>
      </c>
      <c r="B632" s="44" t="s">
        <v>881</v>
      </c>
      <c r="C632" s="44" t="s">
        <v>1161</v>
      </c>
      <c r="D632" s="72" t="s">
        <v>63</v>
      </c>
      <c r="E632" s="59" t="s">
        <v>1187</v>
      </c>
      <c r="F632" s="43" t="s">
        <v>41</v>
      </c>
      <c r="G632" s="46" t="s">
        <v>42</v>
      </c>
      <c r="H632" s="71">
        <v>33644</v>
      </c>
      <c r="I632" s="45"/>
      <c r="J632" s="76"/>
      <c r="K632" s="86" t="s">
        <v>43</v>
      </c>
      <c r="L632" s="90" t="s">
        <v>1188</v>
      </c>
      <c r="M632" s="71">
        <v>42425</v>
      </c>
      <c r="N632" s="52" t="str">
        <f t="shared" ca="1" si="23"/>
        <v>32 Tahun 0 Bulan 17 hari</v>
      </c>
      <c r="O6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2 Hari </v>
      </c>
      <c r="P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Row],[JABATAN]],tbl_refJabatan,2,FALSE),"yr","day")-CONVERT(DATEDIF(H632,tglAcuan,"y"),"yr","day"))),(NOW()+(CONVERT(VLOOKUP(Table1[[#This Row],[JABATAN]],tbl_refJabatan,2,FALSE),"yr","day")-CONVERT(DATEDIF(H632,NOW(),"y"),"yr","day")))),"Usia Salah"),"")</f>
        <v>55576.098911689813</v>
      </c>
      <c r="Q632" s="167" t="str">
        <f ca="1">IF(Table1[[#This Row],[TGL. PENSIUN (usia)]]&lt;&gt;0,TEXT(Table1[[#This Row],[TGL. PENSIUN (usia)]],"yyyy"),"")</f>
        <v>2052</v>
      </c>
      <c r="R632" s="166">
        <f ca="1">IF(AND(Table1[[#This Row],[TGL. PENSIUN (usia)]]&lt;&gt;"",Table1[[#This Row],[TGL. PENSIUN (usia)]]&lt;&gt;"USIA SALAH"),IF(tglAcuan&lt;&gt;0,(INT(CONVERT(VLOOKUP(Table1[[#This Row],[JABATAN]],tbl_refJabatan,2,FALSE),"yr","day")-CONVERT(DATEDIF(H632,tglAcuan,"y"),"yr","day"))),(INT(CONVERT(VLOOKUP(Table1[[#This Row],[JABATAN]],tbl_refJabatan,2,FALSE),"yr","day")-CONVERT(DATEDIF(H632,NOW(),"y"),"yr","day")))),"")</f>
        <v>10227</v>
      </c>
      <c r="S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Row],[JABATAN]],tbl_refJabatan,4,FALSE),"yr","day")-CONVERT(DATEDIF(H632,tglAcuan,"y"),"yr","day"))),(NOW()+(CONVERT(VLOOKUP(Table1[[#This Row],[JABATAN]],tbl_refJabatan,4,FALSE),"yr","day")-CONVERT(DATEDIF(H632,NOW(),"y"),"yr","day")))),"Usia Salah"),"")</f>
        <v>40966.098911689813</v>
      </c>
      <c r="T632" s="167" t="str">
        <f ca="1">IF(Table1[[#This Row],[TGL. PENSIUN ( usia )]]&lt;&gt;0,TEXT(Table1[[#This Row],[TGL. PENSIUN ( usia )]],"yyyy"),"")</f>
        <v>2012</v>
      </c>
      <c r="U632" s="166">
        <f ca="1">IF(AND(Table1[[#This Row],[TGL. PENSIUN (usia)]]&lt;&gt;"",Table1[[#This Row],[TGL. PENSIUN (usia)]]&lt;&gt;"USIA SALAH"),IF(tglAcuan&lt;&gt;0,(INT(CONVERT(VLOOKUP(Table1[[#This Row],[JABATAN]],tbl_refJabatan,4,FALSE),"yr","day")-CONVERT(DATEDIF(H632,tglAcuan,"y"),"yr","day"))),(INT(CONVERT(VLOOKUP(Table1[[#This Row],[JABATAN]],tbl_refJabatan,4,FALSE),"yr","day")-CONVERT(DATEDIF(H632,NOW(),"y"),"yr","day")))),"")</f>
        <v>-4383</v>
      </c>
      <c r="V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Row],[JABATAN]],tbl_refJabatan,6,FALSE),"yr","day")-CONVERT(DATEDIF(H632,tglAcuan,"y"),"yr","day"))),(NOW()+(CONVERT(VLOOKUP(Table1[[#This Row],[JABATAN]],tbl_refJabatan,6,FALSE),"yr","day")-CONVERT(DATEDIF(H632,NOW(),"y"),"yr","day")))),"Usia Salah"),"")</f>
        <v>33661.098911689813</v>
      </c>
      <c r="W632" s="167" t="str">
        <f ca="1">IF(Table1[[#This Row],[TGL.PENSIUN (usia)]]&lt;&gt;0,TEXT(Table1[[#This Row],[TGL.PENSIUN (usia)]],"yyyy"),"")</f>
        <v>1992</v>
      </c>
      <c r="X6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Row],[JABATAN]],tbl_refJabatan,7,FALSE),"yr","day")-CONVERT(DATEDIF(M632,tglAcuan,"y"),"yr","day"))),(NOW()+(CONVERT(VLOOKUP(Table1[[#This Row],[JABATAN]],tbl_refJabatan,7,FALSE),"yr","day")-CONVERT(DATEDIF(M632,NOW(),"y"),"yr","day")))),"tgl SK salah"),"")</f>
        <v>64342.098911689813</v>
      </c>
      <c r="Y632" s="167" t="str">
        <f ca="1">IF(Table1[[#This Row],[TGL. PENSIUN (jabatan)]]&lt;&gt;0,TEXT(Table1[[#This Row],[TGL. PENSIUN (jabatan)]],"yyyy"),"")</f>
        <v>2076</v>
      </c>
      <c r="Z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Row],[JABATAN]],tbl_refJabatan,8,FALSE),"yr","day")-CONVERT(DATEDIF(H632,tglAcuan,"y"),"yr","day"))),(NOW()+(CONVERT(VLOOKUP(Table1[[#This Row],[JABATAN]],tbl_refJabatan,8,FALSE),"yr","day")-CONVERT(DATEDIF(H632,NOW(),"y"),"yr","day")))),"Usia Salah"),"")</f>
        <v>55576.098911689813</v>
      </c>
      <c r="AA632" s="167" t="str">
        <f ca="1">IF(Table1[[#This Row],[TGL.PENSIUN (usia )]]&lt;&gt;0,TEXT(Table1[[#This Row],[TGL.PENSIUN (usia )]],"yyyy"),"")</f>
        <v>2052</v>
      </c>
      <c r="AB6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Row],[JABATAN]],tbl_refJabatan,9,FALSE),"yr","day")-CONVERT(DATEDIF(M632,tglAcuan,"y"),"yr","day"))),(NOW()+(CONVERT(VLOOKUP(Table1[[#This Row],[JABATAN]],tbl_refJabatan,9,FALSE),"yr","day")-CONVERT(DATEDIF(M632,NOW(),"y"),"yr","day")))),"tgl SK salah"),"")</f>
        <v>47905.848911689813</v>
      </c>
      <c r="AC632" s="167" t="str">
        <f ca="1">IF(Table1[[#This Row],[TGL. PENSIUN (jabatan )]]&lt;&gt;0,TEXT(Table1[[#This Row],[TGL. PENSIUN (jabatan )]],"yyyy"),"")</f>
        <v>2031</v>
      </c>
      <c r="AD6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3" spans="1:30" s="53" customFormat="1" ht="21.75" customHeight="1" x14ac:dyDescent="0.25">
      <c r="A633" s="43">
        <f t="shared" si="22"/>
        <v>628</v>
      </c>
      <c r="B633" s="44" t="s">
        <v>881</v>
      </c>
      <c r="C633" s="44" t="s">
        <v>1161</v>
      </c>
      <c r="D633" s="72" t="s">
        <v>63</v>
      </c>
      <c r="E633" s="59" t="s">
        <v>1189</v>
      </c>
      <c r="F633" s="43" t="s">
        <v>41</v>
      </c>
      <c r="G633" s="46" t="s">
        <v>42</v>
      </c>
      <c r="H633" s="71">
        <v>30226</v>
      </c>
      <c r="I633" s="45"/>
      <c r="J633" s="76"/>
      <c r="K633" s="86" t="s">
        <v>90</v>
      </c>
      <c r="L633" s="90" t="s">
        <v>1190</v>
      </c>
      <c r="M633" s="71">
        <v>41793</v>
      </c>
      <c r="N633" s="52" t="str">
        <f t="shared" ca="1" si="23"/>
        <v>41 Tahun 4 Bulan 25 hari</v>
      </c>
      <c r="O6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24 Hari </v>
      </c>
      <c r="P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Row],[JABATAN]],tbl_refJabatan,2,FALSE),"yr","day")-CONVERT(DATEDIF(H633,tglAcuan,"y"),"yr","day"))),(NOW()+(CONVERT(VLOOKUP(Table1[[#This Row],[JABATAN]],tbl_refJabatan,2,FALSE),"yr","day")-CONVERT(DATEDIF(H633,NOW(),"y"),"yr","day")))),"Usia Salah"),"")</f>
        <v>52288.848911689813</v>
      </c>
      <c r="Q633" s="167" t="str">
        <f ca="1">IF(Table1[[#This Row],[TGL. PENSIUN (usia)]]&lt;&gt;0,TEXT(Table1[[#This Row],[TGL. PENSIUN (usia)]],"yyyy"),"")</f>
        <v>2043</v>
      </c>
      <c r="R633" s="166">
        <f ca="1">IF(AND(Table1[[#This Row],[TGL. PENSIUN (usia)]]&lt;&gt;"",Table1[[#This Row],[TGL. PENSIUN (usia)]]&lt;&gt;"USIA SALAH"),IF(tglAcuan&lt;&gt;0,(INT(CONVERT(VLOOKUP(Table1[[#This Row],[JABATAN]],tbl_refJabatan,2,FALSE),"yr","day")-CONVERT(DATEDIF(H633,tglAcuan,"y"),"yr","day"))),(INT(CONVERT(VLOOKUP(Table1[[#This Row],[JABATAN]],tbl_refJabatan,2,FALSE),"yr","day")-CONVERT(DATEDIF(H633,NOW(),"y"),"yr","day")))),"")</f>
        <v>6939</v>
      </c>
      <c r="S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Row],[JABATAN]],tbl_refJabatan,4,FALSE),"yr","day")-CONVERT(DATEDIF(H633,tglAcuan,"y"),"yr","day"))),(NOW()+(CONVERT(VLOOKUP(Table1[[#This Row],[JABATAN]],tbl_refJabatan,4,FALSE),"yr","day")-CONVERT(DATEDIF(H633,NOW(),"y"),"yr","day")))),"Usia Salah"),"")</f>
        <v>37678.848911689813</v>
      </c>
      <c r="T633" s="167" t="str">
        <f ca="1">IF(Table1[[#This Row],[TGL. PENSIUN ( usia )]]&lt;&gt;0,TEXT(Table1[[#This Row],[TGL. PENSIUN ( usia )]],"yyyy"),"")</f>
        <v>2003</v>
      </c>
      <c r="U633" s="166">
        <f ca="1">IF(AND(Table1[[#This Row],[TGL. PENSIUN (usia)]]&lt;&gt;"",Table1[[#This Row],[TGL. PENSIUN (usia)]]&lt;&gt;"USIA SALAH"),IF(tglAcuan&lt;&gt;0,(INT(CONVERT(VLOOKUP(Table1[[#This Row],[JABATAN]],tbl_refJabatan,4,FALSE),"yr","day")-CONVERT(DATEDIF(H633,tglAcuan,"y"),"yr","day"))),(INT(CONVERT(VLOOKUP(Table1[[#This Row],[JABATAN]],tbl_refJabatan,4,FALSE),"yr","day")-CONVERT(DATEDIF(H633,NOW(),"y"),"yr","day")))),"")</f>
        <v>-7671</v>
      </c>
      <c r="V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Row],[JABATAN]],tbl_refJabatan,6,FALSE),"yr","day")-CONVERT(DATEDIF(H633,tglAcuan,"y"),"yr","day"))),(NOW()+(CONVERT(VLOOKUP(Table1[[#This Row],[JABATAN]],tbl_refJabatan,6,FALSE),"yr","day")-CONVERT(DATEDIF(H633,NOW(),"y"),"yr","day")))),"Usia Salah"),"")</f>
        <v>30373.848911689813</v>
      </c>
      <c r="W633" s="167" t="str">
        <f ca="1">IF(Table1[[#This Row],[TGL.PENSIUN (usia)]]&lt;&gt;0,TEXT(Table1[[#This Row],[TGL.PENSIUN (usia)]],"yyyy"),"")</f>
        <v>1983</v>
      </c>
      <c r="X6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Row],[JABATAN]],tbl_refJabatan,7,FALSE),"yr","day")-CONVERT(DATEDIF(M633,tglAcuan,"y"),"yr","day"))),(NOW()+(CONVERT(VLOOKUP(Table1[[#This Row],[JABATAN]],tbl_refJabatan,7,FALSE),"yr","day")-CONVERT(DATEDIF(M633,NOW(),"y"),"yr","day")))),"tgl SK salah"),"")</f>
        <v>63976.848911689813</v>
      </c>
      <c r="Y633" s="167" t="str">
        <f ca="1">IF(Table1[[#This Row],[TGL. PENSIUN (jabatan)]]&lt;&gt;0,TEXT(Table1[[#This Row],[TGL. PENSIUN (jabatan)]],"yyyy"),"")</f>
        <v>2075</v>
      </c>
      <c r="Z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Row],[JABATAN]],tbl_refJabatan,8,FALSE),"yr","day")-CONVERT(DATEDIF(H633,tglAcuan,"y"),"yr","day"))),(NOW()+(CONVERT(VLOOKUP(Table1[[#This Row],[JABATAN]],tbl_refJabatan,8,FALSE),"yr","day")-CONVERT(DATEDIF(H633,NOW(),"y"),"yr","day")))),"Usia Salah"),"")</f>
        <v>52288.848911689813</v>
      </c>
      <c r="AA633" s="167" t="str">
        <f ca="1">IF(Table1[[#This Row],[TGL.PENSIUN (usia )]]&lt;&gt;0,TEXT(Table1[[#This Row],[TGL.PENSIUN (usia )]],"yyyy"),"")</f>
        <v>2043</v>
      </c>
      <c r="AB6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Row],[JABATAN]],tbl_refJabatan,9,FALSE),"yr","day")-CONVERT(DATEDIF(M633,tglAcuan,"y"),"yr","day"))),(NOW()+(CONVERT(VLOOKUP(Table1[[#This Row],[JABATAN]],tbl_refJabatan,9,FALSE),"yr","day")-CONVERT(DATEDIF(M633,NOW(),"y"),"yr","day")))),"tgl SK salah"),"")</f>
        <v>47540.598911689813</v>
      </c>
      <c r="AC633" s="167" t="str">
        <f ca="1">IF(Table1[[#This Row],[TGL. PENSIUN (jabatan )]]&lt;&gt;0,TEXT(Table1[[#This Row],[TGL. PENSIUN (jabatan )]],"yyyy"),"")</f>
        <v>2030</v>
      </c>
      <c r="AD6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4" spans="1:30" s="53" customFormat="1" ht="21.75" customHeight="1" x14ac:dyDescent="0.25">
      <c r="A634" s="43">
        <f t="shared" si="22"/>
        <v>629</v>
      </c>
      <c r="B634" s="44" t="s">
        <v>881</v>
      </c>
      <c r="C634" s="44" t="s">
        <v>1161</v>
      </c>
      <c r="D634" s="72" t="s">
        <v>63</v>
      </c>
      <c r="E634" s="59" t="s">
        <v>1191</v>
      </c>
      <c r="F634" s="43" t="s">
        <v>41</v>
      </c>
      <c r="G634" s="46" t="s">
        <v>42</v>
      </c>
      <c r="H634" s="71">
        <v>24026</v>
      </c>
      <c r="I634" s="45"/>
      <c r="J634" s="76"/>
      <c r="K634" s="86" t="s">
        <v>43</v>
      </c>
      <c r="L634" s="90" t="s">
        <v>1192</v>
      </c>
      <c r="M634" s="71">
        <v>39161</v>
      </c>
      <c r="N634" s="52" t="str">
        <f t="shared" ca="1" si="23"/>
        <v>58 Tahun 4 Bulan 16 hari</v>
      </c>
      <c r="O6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11 Bulan 7 Hari </v>
      </c>
      <c r="P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Row],[JABATAN]],tbl_refJabatan,2,FALSE),"yr","day")-CONVERT(DATEDIF(H634,tglAcuan,"y"),"yr","day"))),(NOW()+(CONVERT(VLOOKUP(Table1[[#This Row],[JABATAN]],tbl_refJabatan,2,FALSE),"yr","day")-CONVERT(DATEDIF(H634,NOW(),"y"),"yr","day")))),"Usia Salah"),"")</f>
        <v>46079.598911689813</v>
      </c>
      <c r="Q634" s="167" t="str">
        <f ca="1">IF(Table1[[#This Row],[TGL. PENSIUN (usia)]]&lt;&gt;0,TEXT(Table1[[#This Row],[TGL. PENSIUN (usia)]],"yyyy"),"")</f>
        <v>2026</v>
      </c>
      <c r="R634" s="166">
        <f ca="1">IF(AND(Table1[[#This Row],[TGL. PENSIUN (usia)]]&lt;&gt;"",Table1[[#This Row],[TGL. PENSIUN (usia)]]&lt;&gt;"USIA SALAH"),IF(tglAcuan&lt;&gt;0,(INT(CONVERT(VLOOKUP(Table1[[#This Row],[JABATAN]],tbl_refJabatan,2,FALSE),"yr","day")-CONVERT(DATEDIF(H634,tglAcuan,"y"),"yr","day"))),(INT(CONVERT(VLOOKUP(Table1[[#This Row],[JABATAN]],tbl_refJabatan,2,FALSE),"yr","day")-CONVERT(DATEDIF(H634,NOW(),"y"),"yr","day")))),"")</f>
        <v>730</v>
      </c>
      <c r="S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Row],[JABATAN]],tbl_refJabatan,4,FALSE),"yr","day")-CONVERT(DATEDIF(H634,tglAcuan,"y"),"yr","day"))),(NOW()+(CONVERT(VLOOKUP(Table1[[#This Row],[JABATAN]],tbl_refJabatan,4,FALSE),"yr","day")-CONVERT(DATEDIF(H634,NOW(),"y"),"yr","day")))),"Usia Salah"),"")</f>
        <v>31469.598911689813</v>
      </c>
      <c r="T634" s="167" t="str">
        <f ca="1">IF(Table1[[#This Row],[TGL. PENSIUN ( usia )]]&lt;&gt;0,TEXT(Table1[[#This Row],[TGL. PENSIUN ( usia )]],"yyyy"),"")</f>
        <v>1986</v>
      </c>
      <c r="U634" s="166">
        <f ca="1">IF(AND(Table1[[#This Row],[TGL. PENSIUN (usia)]]&lt;&gt;"",Table1[[#This Row],[TGL. PENSIUN (usia)]]&lt;&gt;"USIA SALAH"),IF(tglAcuan&lt;&gt;0,(INT(CONVERT(VLOOKUP(Table1[[#This Row],[JABATAN]],tbl_refJabatan,4,FALSE),"yr","day")-CONVERT(DATEDIF(H634,tglAcuan,"y"),"yr","day"))),(INT(CONVERT(VLOOKUP(Table1[[#This Row],[JABATAN]],tbl_refJabatan,4,FALSE),"yr","day")-CONVERT(DATEDIF(H634,NOW(),"y"),"yr","day")))),"")</f>
        <v>-13880</v>
      </c>
      <c r="V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Row],[JABATAN]],tbl_refJabatan,6,FALSE),"yr","day")-CONVERT(DATEDIF(H634,tglAcuan,"y"),"yr","day"))),(NOW()+(CONVERT(VLOOKUP(Table1[[#This Row],[JABATAN]],tbl_refJabatan,6,FALSE),"yr","day")-CONVERT(DATEDIF(H634,NOW(),"y"),"yr","day")))),"Usia Salah"),"")</f>
        <v>24164.598911689813</v>
      </c>
      <c r="W634" s="167" t="str">
        <f ca="1">IF(Table1[[#This Row],[TGL.PENSIUN (usia)]]&lt;&gt;0,TEXT(Table1[[#This Row],[TGL.PENSIUN (usia)]],"yyyy"),"")</f>
        <v>1966</v>
      </c>
      <c r="X6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Row],[JABATAN]],tbl_refJabatan,7,FALSE),"yr","day")-CONVERT(DATEDIF(M634,tglAcuan,"y"),"yr","day"))),(NOW()+(CONVERT(VLOOKUP(Table1[[#This Row],[JABATAN]],tbl_refJabatan,7,FALSE),"yr","day")-CONVERT(DATEDIF(M634,NOW(),"y"),"yr","day")))),"tgl SK salah"),"")</f>
        <v>61420.098911689813</v>
      </c>
      <c r="Y634" s="167" t="str">
        <f ca="1">IF(Table1[[#This Row],[TGL. PENSIUN (jabatan)]]&lt;&gt;0,TEXT(Table1[[#This Row],[TGL. PENSIUN (jabatan)]],"yyyy"),"")</f>
        <v>2068</v>
      </c>
      <c r="Z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Row],[JABATAN]],tbl_refJabatan,8,FALSE),"yr","day")-CONVERT(DATEDIF(H634,tglAcuan,"y"),"yr","day"))),(NOW()+(CONVERT(VLOOKUP(Table1[[#This Row],[JABATAN]],tbl_refJabatan,8,FALSE),"yr","day")-CONVERT(DATEDIF(H634,NOW(),"y"),"yr","day")))),"Usia Salah"),"")</f>
        <v>46079.598911689813</v>
      </c>
      <c r="AA634" s="167" t="str">
        <f ca="1">IF(Table1[[#This Row],[TGL.PENSIUN (usia )]]&lt;&gt;0,TEXT(Table1[[#This Row],[TGL.PENSIUN (usia )]],"yyyy"),"")</f>
        <v>2026</v>
      </c>
      <c r="AB6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Row],[JABATAN]],tbl_refJabatan,9,FALSE),"yr","day")-CONVERT(DATEDIF(M634,tglAcuan,"y"),"yr","day"))),(NOW()+(CONVERT(VLOOKUP(Table1[[#This Row],[JABATAN]],tbl_refJabatan,9,FALSE),"yr","day")-CONVERT(DATEDIF(M634,NOW(),"y"),"yr","day")))),"tgl SK salah"),"")</f>
        <v>44983.848911689813</v>
      </c>
      <c r="AC634" s="167" t="str">
        <f ca="1">IF(Table1[[#This Row],[TGL. PENSIUN (jabatan )]]&lt;&gt;0,TEXT(Table1[[#This Row],[TGL. PENSIUN (jabatan )]],"yyyy"),"")</f>
        <v>2023</v>
      </c>
      <c r="AD6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5" spans="1:30" s="53" customFormat="1" ht="21.75" customHeight="1" x14ac:dyDescent="0.25">
      <c r="A635" s="43">
        <f t="shared" si="22"/>
        <v>630</v>
      </c>
      <c r="B635" s="44" t="s">
        <v>881</v>
      </c>
      <c r="C635" s="44" t="s">
        <v>1161</v>
      </c>
      <c r="D635" s="72" t="s">
        <v>63</v>
      </c>
      <c r="E635" s="59" t="s">
        <v>1193</v>
      </c>
      <c r="F635" s="43" t="s">
        <v>41</v>
      </c>
      <c r="G635" s="46" t="s">
        <v>42</v>
      </c>
      <c r="H635" s="71">
        <v>31557</v>
      </c>
      <c r="I635" s="45"/>
      <c r="J635" s="76"/>
      <c r="K635" s="63" t="s">
        <v>56</v>
      </c>
      <c r="L635" s="90" t="s">
        <v>1194</v>
      </c>
      <c r="M635" s="71">
        <v>43627</v>
      </c>
      <c r="N635" s="52" t="str">
        <f t="shared" ca="1" si="23"/>
        <v>37 Tahun 9 Bulan 2 hari</v>
      </c>
      <c r="O6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16 Hari </v>
      </c>
      <c r="P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Row],[JABATAN]],tbl_refJabatan,2,FALSE),"yr","day")-CONVERT(DATEDIF(H635,tglAcuan,"y"),"yr","day"))),(NOW()+(CONVERT(VLOOKUP(Table1[[#This Row],[JABATAN]],tbl_refJabatan,2,FALSE),"yr","day")-CONVERT(DATEDIF(H635,NOW(),"y"),"yr","day")))),"Usia Salah"),"")</f>
        <v>53749.848911689813</v>
      </c>
      <c r="Q635" s="167" t="str">
        <f ca="1">IF(Table1[[#This Row],[TGL. PENSIUN (usia)]]&lt;&gt;0,TEXT(Table1[[#This Row],[TGL. PENSIUN (usia)]],"yyyy"),"")</f>
        <v>2047</v>
      </c>
      <c r="R635" s="166">
        <f ca="1">IF(AND(Table1[[#This Row],[TGL. PENSIUN (usia)]]&lt;&gt;"",Table1[[#This Row],[TGL. PENSIUN (usia)]]&lt;&gt;"USIA SALAH"),IF(tglAcuan&lt;&gt;0,(INT(CONVERT(VLOOKUP(Table1[[#This Row],[JABATAN]],tbl_refJabatan,2,FALSE),"yr","day")-CONVERT(DATEDIF(H635,tglAcuan,"y"),"yr","day"))),(INT(CONVERT(VLOOKUP(Table1[[#This Row],[JABATAN]],tbl_refJabatan,2,FALSE),"yr","day")-CONVERT(DATEDIF(H635,NOW(),"y"),"yr","day")))),"")</f>
        <v>8400</v>
      </c>
      <c r="S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Row],[JABATAN]],tbl_refJabatan,4,FALSE),"yr","day")-CONVERT(DATEDIF(H635,tglAcuan,"y"),"yr","day"))),(NOW()+(CONVERT(VLOOKUP(Table1[[#This Row],[JABATAN]],tbl_refJabatan,4,FALSE),"yr","day")-CONVERT(DATEDIF(H635,NOW(),"y"),"yr","day")))),"Usia Salah"),"")</f>
        <v>39139.848911689813</v>
      </c>
      <c r="T635" s="167" t="str">
        <f ca="1">IF(Table1[[#This Row],[TGL. PENSIUN ( usia )]]&lt;&gt;0,TEXT(Table1[[#This Row],[TGL. PENSIUN ( usia )]],"yyyy"),"")</f>
        <v>2007</v>
      </c>
      <c r="U635" s="166">
        <f ca="1">IF(AND(Table1[[#This Row],[TGL. PENSIUN (usia)]]&lt;&gt;"",Table1[[#This Row],[TGL. PENSIUN (usia)]]&lt;&gt;"USIA SALAH"),IF(tglAcuan&lt;&gt;0,(INT(CONVERT(VLOOKUP(Table1[[#This Row],[JABATAN]],tbl_refJabatan,4,FALSE),"yr","day")-CONVERT(DATEDIF(H635,tglAcuan,"y"),"yr","day"))),(INT(CONVERT(VLOOKUP(Table1[[#This Row],[JABATAN]],tbl_refJabatan,4,FALSE),"yr","day")-CONVERT(DATEDIF(H635,NOW(),"y"),"yr","day")))),"")</f>
        <v>-6210</v>
      </c>
      <c r="V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Row],[JABATAN]],tbl_refJabatan,6,FALSE),"yr","day")-CONVERT(DATEDIF(H635,tglAcuan,"y"),"yr","day"))),(NOW()+(CONVERT(VLOOKUP(Table1[[#This Row],[JABATAN]],tbl_refJabatan,6,FALSE),"yr","day")-CONVERT(DATEDIF(H635,NOW(),"y"),"yr","day")))),"Usia Salah"),"")</f>
        <v>31834.848911689813</v>
      </c>
      <c r="W635" s="167" t="str">
        <f ca="1">IF(Table1[[#This Row],[TGL.PENSIUN (usia)]]&lt;&gt;0,TEXT(Table1[[#This Row],[TGL.PENSIUN (usia)]],"yyyy"),"")</f>
        <v>1987</v>
      </c>
      <c r="X6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Row],[JABATAN]],tbl_refJabatan,7,FALSE),"yr","day")-CONVERT(DATEDIF(M635,tglAcuan,"y"),"yr","day"))),(NOW()+(CONVERT(VLOOKUP(Table1[[#This Row],[JABATAN]],tbl_refJabatan,7,FALSE),"yr","day")-CONVERT(DATEDIF(M635,NOW(),"y"),"yr","day")))),"tgl SK salah"),"")</f>
        <v>65803.098911689813</v>
      </c>
      <c r="Y635" s="167" t="str">
        <f ca="1">IF(Table1[[#This Row],[TGL. PENSIUN (jabatan)]]&lt;&gt;0,TEXT(Table1[[#This Row],[TGL. PENSIUN (jabatan)]],"yyyy"),"")</f>
        <v>2080</v>
      </c>
      <c r="Z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Row],[JABATAN]],tbl_refJabatan,8,FALSE),"yr","day")-CONVERT(DATEDIF(H635,tglAcuan,"y"),"yr","day"))),(NOW()+(CONVERT(VLOOKUP(Table1[[#This Row],[JABATAN]],tbl_refJabatan,8,FALSE),"yr","day")-CONVERT(DATEDIF(H635,NOW(),"y"),"yr","day")))),"Usia Salah"),"")</f>
        <v>53749.848911689813</v>
      </c>
      <c r="AA635" s="167" t="str">
        <f ca="1">IF(Table1[[#This Row],[TGL.PENSIUN (usia )]]&lt;&gt;0,TEXT(Table1[[#This Row],[TGL.PENSIUN (usia )]],"yyyy"),"")</f>
        <v>2047</v>
      </c>
      <c r="AB6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Row],[JABATAN]],tbl_refJabatan,9,FALSE),"yr","day")-CONVERT(DATEDIF(M635,tglAcuan,"y"),"yr","day"))),(NOW()+(CONVERT(VLOOKUP(Table1[[#This Row],[JABATAN]],tbl_refJabatan,9,FALSE),"yr","day")-CONVERT(DATEDIF(M635,NOW(),"y"),"yr","day")))),"tgl SK salah"),"")</f>
        <v>49366.848911689813</v>
      </c>
      <c r="AC635" s="167" t="str">
        <f ca="1">IF(Table1[[#This Row],[TGL. PENSIUN (jabatan )]]&lt;&gt;0,TEXT(Table1[[#This Row],[TGL. PENSIUN (jabatan )]],"yyyy"),"")</f>
        <v>2035</v>
      </c>
      <c r="AD6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6" spans="1:30" s="62" customFormat="1" ht="21.75" customHeight="1" x14ac:dyDescent="0.25">
      <c r="A636" s="43">
        <f t="shared" si="22"/>
        <v>631</v>
      </c>
      <c r="B636" s="44" t="s">
        <v>881</v>
      </c>
      <c r="C636" s="44" t="s">
        <v>1195</v>
      </c>
      <c r="D636" s="45" t="s">
        <v>39</v>
      </c>
      <c r="E636" s="59" t="s">
        <v>848</v>
      </c>
      <c r="F636" s="43" t="s">
        <v>41</v>
      </c>
      <c r="G636" s="46" t="s">
        <v>42</v>
      </c>
      <c r="H636" s="71">
        <v>30505</v>
      </c>
      <c r="I636" s="44"/>
      <c r="J636" s="147"/>
      <c r="K636" s="63" t="s">
        <v>43</v>
      </c>
      <c r="L636" s="96" t="s">
        <v>1196</v>
      </c>
      <c r="M636" s="71" t="s">
        <v>396</v>
      </c>
      <c r="N636" s="52" t="str">
        <f t="shared" ref="N636:N648" ca="1" si="24">IFERROR(IF(H636&lt;&gt;0,IF(tglAcuan&lt;&gt;0,DATEDIF(H636,tglAcuan,"y")&amp;" Tahun "&amp;DATEDIF(H636,tglAcuan,"ym")&amp;" Bulan "&amp;DATEDIF(H636,tglAcuan,"md")&amp;" hari",DATEDIF(H636,NOW(),"y")&amp;" Tahun "&amp;DATEDIF(H636,NOW(),"ym")&amp;" Bulan "&amp;DATEDIF(H636,NOW(),"md")&amp;" hari"),"tgl lahir salah/ null"),"tgl lahir salah")</f>
        <v>40 Tahun 7 Bulan 19 hari</v>
      </c>
      <c r="O6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Row],[JABATAN]],tbl_refJabatan,2,FALSE),"yr","day")-CONVERT(DATEDIF(H636,tglAcuan,"y"),"yr","day"))),(NOW()+(CONVERT(VLOOKUP(Table1[[#This Row],[JABATAN]],tbl_refJabatan,2,FALSE),"yr","day")-CONVERT(DATEDIF(H636,NOW(),"y"),"yr","day")))),"Usia Salah"),"")</f>
        <v>30739.098911689813</v>
      </c>
      <c r="Q636" s="167" t="str">
        <f ca="1">IF(Table1[[#This Row],[TGL. PENSIUN (usia)]]&lt;&gt;0,TEXT(Table1[[#This Row],[TGL. PENSIUN (usia)]],"yyyy"),"")</f>
        <v>1984</v>
      </c>
      <c r="R636" s="166">
        <f ca="1">IF(AND(Table1[[#This Row],[TGL. PENSIUN (usia)]]&lt;&gt;"",Table1[[#This Row],[TGL. PENSIUN (usia)]]&lt;&gt;"USIA SALAH"),IF(tglAcuan&lt;&gt;0,(INT(CONVERT(VLOOKUP(Table1[[#This Row],[JABATAN]],tbl_refJabatan,2,FALSE),"yr","day")-CONVERT(DATEDIF(H636,tglAcuan,"y"),"yr","day"))),(INT(CONVERT(VLOOKUP(Table1[[#This Row],[JABATAN]],tbl_refJabatan,2,FALSE),"yr","day")-CONVERT(DATEDIF(H636,NOW(),"y"),"yr","day")))),"")</f>
        <v>-14610</v>
      </c>
      <c r="S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Row],[JABATAN]],tbl_refJabatan,4,FALSE),"yr","day")-CONVERT(DATEDIF(H636,tglAcuan,"y"),"yr","day"))),(NOW()+(CONVERT(VLOOKUP(Table1[[#This Row],[JABATAN]],tbl_refJabatan,4,FALSE),"yr","day")-CONVERT(DATEDIF(H636,NOW(),"y"),"yr","day")))),"Usia Salah"),"")</f>
        <v>30739.098911689813</v>
      </c>
      <c r="T636" s="167" t="str">
        <f ca="1">IF(Table1[[#This Row],[TGL. PENSIUN ( usia )]]&lt;&gt;0,TEXT(Table1[[#This Row],[TGL. PENSIUN ( usia )]],"yyyy"),"")</f>
        <v>1984</v>
      </c>
      <c r="U636" s="166">
        <f ca="1">IF(AND(Table1[[#This Row],[TGL. PENSIUN (usia)]]&lt;&gt;"",Table1[[#This Row],[TGL. PENSIUN (usia)]]&lt;&gt;"USIA SALAH"),IF(tglAcuan&lt;&gt;0,(INT(CONVERT(VLOOKUP(Table1[[#This Row],[JABATAN]],tbl_refJabatan,4,FALSE),"yr","day")-CONVERT(DATEDIF(H636,tglAcuan,"y"),"yr","day"))),(INT(CONVERT(VLOOKUP(Table1[[#This Row],[JABATAN]],tbl_refJabatan,4,FALSE),"yr","day")-CONVERT(DATEDIF(H636,NOW(),"y"),"yr","day")))),"")</f>
        <v>-14610</v>
      </c>
      <c r="V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Row],[JABATAN]],tbl_refJabatan,6,FALSE),"yr","day")-CONVERT(DATEDIF(H636,tglAcuan,"y"),"yr","day"))),(NOW()+(CONVERT(VLOOKUP(Table1[[#This Row],[JABATAN]],tbl_refJabatan,6,FALSE),"yr","day")-CONVERT(DATEDIF(H636,NOW(),"y"),"yr","day")))),"Usia Salah"),"")</f>
        <v>30739.098911689813</v>
      </c>
      <c r="W636" s="167" t="str">
        <f ca="1">IF(Table1[[#This Row],[TGL.PENSIUN (usia)]]&lt;&gt;0,TEXT(Table1[[#This Row],[TGL.PENSIUN (usia)]],"yyyy"),"")</f>
        <v>1984</v>
      </c>
      <c r="X6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Row],[JABATAN]],tbl_refJabatan,7,FALSE),"yr","day")-CONVERT(DATEDIF(M636,tglAcuan,"y"),"yr","day"))),(NOW()+(CONVERT(VLOOKUP(Table1[[#This Row],[JABATAN]],tbl_refJabatan,7,FALSE),"yr","day")-CONVERT(DATEDIF(M636,NOW(),"y"),"yr","day")))),"tgl SK salah"),"")</f>
        <v>45349.098911689813</v>
      </c>
      <c r="Y636" s="167" t="str">
        <f ca="1">IF(Table1[[#This Row],[TGL. PENSIUN (jabatan)]]&lt;&gt;0,TEXT(Table1[[#This Row],[TGL. PENSIUN (jabatan)]],"yyyy"),"")</f>
        <v>2024</v>
      </c>
      <c r="Z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Row],[JABATAN]],tbl_refJabatan,8,FALSE),"yr","day")-CONVERT(DATEDIF(H636,tglAcuan,"y"),"yr","day"))),(NOW()+(CONVERT(VLOOKUP(Table1[[#This Row],[JABATAN]],tbl_refJabatan,8,FALSE),"yr","day")-CONVERT(DATEDIF(H636,NOW(),"y"),"yr","day")))),"Usia Salah"),"")</f>
        <v>30739.098911689813</v>
      </c>
      <c r="AA636" s="167" t="str">
        <f ca="1">IF(Table1[[#This Row],[TGL.PENSIUN (usia )]]&lt;&gt;0,TEXT(Table1[[#This Row],[TGL.PENSIUN (usia )]],"yyyy"),"")</f>
        <v>1984</v>
      </c>
      <c r="AB6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Row],[JABATAN]],tbl_refJabatan,9,FALSE),"yr","day")-CONVERT(DATEDIF(M636,tglAcuan,"y"),"yr","day"))),(NOW()+(CONVERT(VLOOKUP(Table1[[#This Row],[JABATAN]],tbl_refJabatan,9,FALSE),"yr","day")-CONVERT(DATEDIF(M636,NOW(),"y"),"yr","day")))),"tgl SK salah"),"")</f>
        <v>45349.098911689813</v>
      </c>
      <c r="AC636" s="167" t="str">
        <f ca="1">IF(Table1[[#This Row],[TGL. PENSIUN (jabatan )]]&lt;&gt;0,TEXT(Table1[[#This Row],[TGL. PENSIUN (jabatan )]],"yyyy"),"")</f>
        <v>2024</v>
      </c>
      <c r="AD6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637" spans="1:30" s="53" customFormat="1" ht="21.75" customHeight="1" x14ac:dyDescent="0.25">
      <c r="A637" s="43">
        <f t="shared" si="22"/>
        <v>632</v>
      </c>
      <c r="B637" s="44" t="s">
        <v>881</v>
      </c>
      <c r="C637" s="44" t="s">
        <v>1195</v>
      </c>
      <c r="D637" s="72" t="s">
        <v>45</v>
      </c>
      <c r="E637" s="59" t="s">
        <v>994</v>
      </c>
      <c r="F637" s="43" t="s">
        <v>41</v>
      </c>
      <c r="G637" s="46" t="s">
        <v>42</v>
      </c>
      <c r="H637" s="71">
        <v>30781</v>
      </c>
      <c r="I637" s="45"/>
      <c r="J637" s="76"/>
      <c r="K637" s="63" t="s">
        <v>43</v>
      </c>
      <c r="L637" s="63" t="s">
        <v>1197</v>
      </c>
      <c r="M637" s="67">
        <v>43418</v>
      </c>
      <c r="N637" s="52" t="str">
        <f t="shared" ca="1" si="24"/>
        <v>39 Tahun 10 Bulan 18 hari</v>
      </c>
      <c r="O6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Row],[JABATAN]],tbl_refJabatan,2,FALSE),"yr","day")-CONVERT(DATEDIF(H637,tglAcuan,"y"),"yr","day"))),(NOW()+(CONVERT(VLOOKUP(Table1[[#This Row],[JABATAN]],tbl_refJabatan,2,FALSE),"yr","day")-CONVERT(DATEDIF(H637,NOW(),"y"),"yr","day")))),"Usia Salah"),"")</f>
        <v>31104.348911689813</v>
      </c>
      <c r="Q637" s="167" t="str">
        <f ca="1">IF(Table1[[#This Row],[TGL. PENSIUN (usia)]]&lt;&gt;0,TEXT(Table1[[#This Row],[TGL. PENSIUN (usia)]],"yyyy"),"")</f>
        <v>1985</v>
      </c>
      <c r="R637" s="166">
        <f ca="1">IF(AND(Table1[[#This Row],[TGL. PENSIUN (usia)]]&lt;&gt;"",Table1[[#This Row],[TGL. PENSIUN (usia)]]&lt;&gt;"USIA SALAH"),IF(tglAcuan&lt;&gt;0,(INT(CONVERT(VLOOKUP(Table1[[#This Row],[JABATAN]],tbl_refJabatan,2,FALSE),"yr","day")-CONVERT(DATEDIF(H637,tglAcuan,"y"),"yr","day"))),(INT(CONVERT(VLOOKUP(Table1[[#This Row],[JABATAN]],tbl_refJabatan,2,FALSE),"yr","day")-CONVERT(DATEDIF(H637,NOW(),"y"),"yr","day")))),"")</f>
        <v>-14245</v>
      </c>
      <c r="S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Row],[JABATAN]],tbl_refJabatan,4,FALSE),"yr","day")-CONVERT(DATEDIF(H637,tglAcuan,"y"),"yr","day"))),(NOW()+(CONVERT(VLOOKUP(Table1[[#This Row],[JABATAN]],tbl_refJabatan,4,FALSE),"yr","day")-CONVERT(DATEDIF(H637,NOW(),"y"),"yr","day")))),"Usia Salah"),"")</f>
        <v>31104.348911689813</v>
      </c>
      <c r="T637" s="167" t="str">
        <f ca="1">IF(Table1[[#This Row],[TGL. PENSIUN ( usia )]]&lt;&gt;0,TEXT(Table1[[#This Row],[TGL. PENSIUN ( usia )]],"yyyy"),"")</f>
        <v>1985</v>
      </c>
      <c r="U637" s="166">
        <f ca="1">IF(AND(Table1[[#This Row],[TGL. PENSIUN (usia)]]&lt;&gt;"",Table1[[#This Row],[TGL. PENSIUN (usia)]]&lt;&gt;"USIA SALAH"),IF(tglAcuan&lt;&gt;0,(INT(CONVERT(VLOOKUP(Table1[[#This Row],[JABATAN]],tbl_refJabatan,4,FALSE),"yr","day")-CONVERT(DATEDIF(H637,tglAcuan,"y"),"yr","day"))),(INT(CONVERT(VLOOKUP(Table1[[#This Row],[JABATAN]],tbl_refJabatan,4,FALSE),"yr","day")-CONVERT(DATEDIF(H637,NOW(),"y"),"yr","day")))),"")</f>
        <v>-14245</v>
      </c>
      <c r="V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Row],[JABATAN]],tbl_refJabatan,6,FALSE),"yr","day")-CONVERT(DATEDIF(H637,tglAcuan,"y"),"yr","day"))),(NOW()+(CONVERT(VLOOKUP(Table1[[#This Row],[JABATAN]],tbl_refJabatan,6,FALSE),"yr","day")-CONVERT(DATEDIF(H637,NOW(),"y"),"yr","day")))),"Usia Salah"),"")</f>
        <v>31104.348911689813</v>
      </c>
      <c r="W637" s="167" t="str">
        <f ca="1">IF(Table1[[#This Row],[TGL.PENSIUN (usia)]]&lt;&gt;0,TEXT(Table1[[#This Row],[TGL.PENSIUN (usia)]],"yyyy"),"")</f>
        <v>1985</v>
      </c>
      <c r="X6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Row],[JABATAN]],tbl_refJabatan,7,FALSE),"yr","day")-CONVERT(DATEDIF(M637,tglAcuan,"y"),"yr","day"))),(NOW()+(CONVERT(VLOOKUP(Table1[[#This Row],[JABATAN]],tbl_refJabatan,7,FALSE),"yr","day")-CONVERT(DATEDIF(M637,NOW(),"y"),"yr","day")))),"tgl SK salah"),"")</f>
        <v>43522.848911689813</v>
      </c>
      <c r="Y637" s="167" t="str">
        <f ca="1">IF(Table1[[#This Row],[TGL. PENSIUN (jabatan)]]&lt;&gt;0,TEXT(Table1[[#This Row],[TGL. PENSIUN (jabatan)]],"yyyy"),"")</f>
        <v>2019</v>
      </c>
      <c r="Z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Row],[JABATAN]],tbl_refJabatan,8,FALSE),"yr","day")-CONVERT(DATEDIF(H637,tglAcuan,"y"),"yr","day"))),(NOW()+(CONVERT(VLOOKUP(Table1[[#This Row],[JABATAN]],tbl_refJabatan,8,FALSE),"yr","day")-CONVERT(DATEDIF(H637,NOW(),"y"),"yr","day")))),"Usia Salah"),"")</f>
        <v>31104.348911689813</v>
      </c>
      <c r="AA637" s="167" t="str">
        <f ca="1">IF(Table1[[#This Row],[TGL.PENSIUN (usia )]]&lt;&gt;0,TEXT(Table1[[#This Row],[TGL.PENSIUN (usia )]],"yyyy"),"")</f>
        <v>1985</v>
      </c>
      <c r="AB6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Row],[JABATAN]],tbl_refJabatan,9,FALSE),"yr","day")-CONVERT(DATEDIF(M637,tglAcuan,"y"),"yr","day"))),(NOW()+(CONVERT(VLOOKUP(Table1[[#This Row],[JABATAN]],tbl_refJabatan,9,FALSE),"yr","day")-CONVERT(DATEDIF(M637,NOW(),"y"),"yr","day")))),"tgl SK salah"),"")</f>
        <v>43522.848911689813</v>
      </c>
      <c r="AC637" s="167" t="str">
        <f ca="1">IF(Table1[[#This Row],[TGL. PENSIUN (jabatan )]]&lt;&gt;0,TEXT(Table1[[#This Row],[TGL. PENSIUN (jabatan )]],"yyyy"),"")</f>
        <v>2019</v>
      </c>
      <c r="AD6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8" spans="1:30" s="53" customFormat="1" ht="21.75" customHeight="1" x14ac:dyDescent="0.25">
      <c r="A638" s="43">
        <f t="shared" si="22"/>
        <v>633</v>
      </c>
      <c r="B638" s="44" t="s">
        <v>881</v>
      </c>
      <c r="C638" s="44" t="s">
        <v>1195</v>
      </c>
      <c r="D638" s="72" t="s">
        <v>48</v>
      </c>
      <c r="E638" s="59" t="s">
        <v>1198</v>
      </c>
      <c r="F638" s="43" t="s">
        <v>50</v>
      </c>
      <c r="G638" s="46" t="s">
        <v>42</v>
      </c>
      <c r="H638" s="71">
        <v>32306</v>
      </c>
      <c r="I638" s="45"/>
      <c r="J638" s="76"/>
      <c r="K638" s="86" t="s">
        <v>56</v>
      </c>
      <c r="L638" s="63" t="s">
        <v>1199</v>
      </c>
      <c r="M638" s="67">
        <v>43418</v>
      </c>
      <c r="N638" s="52" t="str">
        <f t="shared" ca="1" si="24"/>
        <v>35 Tahun 8 Bulan 15 hari</v>
      </c>
      <c r="O6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Row],[JABATAN]],tbl_refJabatan,2,FALSE),"yr","day")-CONVERT(DATEDIF(H638,tglAcuan,"y"),"yr","day"))),(NOW()+(CONVERT(VLOOKUP(Table1[[#This Row],[JABATAN]],tbl_refJabatan,2,FALSE),"yr","day")-CONVERT(DATEDIF(H638,NOW(),"y"),"yr","day")))),"Usia Salah"),"")</f>
        <v>54480.348911689813</v>
      </c>
      <c r="Q638" s="167" t="str">
        <f ca="1">IF(Table1[[#This Row],[TGL. PENSIUN (usia)]]&lt;&gt;0,TEXT(Table1[[#This Row],[TGL. PENSIUN (usia)]],"yyyy"),"")</f>
        <v>2049</v>
      </c>
      <c r="R638" s="166">
        <f ca="1">IF(AND(Table1[[#This Row],[TGL. PENSIUN (usia)]]&lt;&gt;"",Table1[[#This Row],[TGL. PENSIUN (usia)]]&lt;&gt;"USIA SALAH"),IF(tglAcuan&lt;&gt;0,(INT(CONVERT(VLOOKUP(Table1[[#This Row],[JABATAN]],tbl_refJabatan,2,FALSE),"yr","day")-CONVERT(DATEDIF(H638,tglAcuan,"y"),"yr","day"))),(INT(CONVERT(VLOOKUP(Table1[[#This Row],[JABATAN]],tbl_refJabatan,2,FALSE),"yr","day")-CONVERT(DATEDIF(H638,NOW(),"y"),"yr","day")))),"")</f>
        <v>9131</v>
      </c>
      <c r="S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Row],[JABATAN]],tbl_refJabatan,4,FALSE),"yr","day")-CONVERT(DATEDIF(H638,tglAcuan,"y"),"yr","day"))),(NOW()+(CONVERT(VLOOKUP(Table1[[#This Row],[JABATAN]],tbl_refJabatan,4,FALSE),"yr","day")-CONVERT(DATEDIF(H638,NOW(),"y"),"yr","day")))),"Usia Salah"),"")</f>
        <v>54480.348911689813</v>
      </c>
      <c r="T638" s="167" t="str">
        <f ca="1">IF(Table1[[#This Row],[TGL. PENSIUN ( usia )]]&lt;&gt;0,TEXT(Table1[[#This Row],[TGL. PENSIUN ( usia )]],"yyyy"),"")</f>
        <v>2049</v>
      </c>
      <c r="U638" s="166">
        <f ca="1">IF(AND(Table1[[#This Row],[TGL. PENSIUN (usia)]]&lt;&gt;"",Table1[[#This Row],[TGL. PENSIUN (usia)]]&lt;&gt;"USIA SALAH"),IF(tglAcuan&lt;&gt;0,(INT(CONVERT(VLOOKUP(Table1[[#This Row],[JABATAN]],tbl_refJabatan,4,FALSE),"yr","day")-CONVERT(DATEDIF(H638,tglAcuan,"y"),"yr","day"))),(INT(CONVERT(VLOOKUP(Table1[[#This Row],[JABATAN]],tbl_refJabatan,4,FALSE),"yr","day")-CONVERT(DATEDIF(H638,NOW(),"y"),"yr","day")))),"")</f>
        <v>9131</v>
      </c>
      <c r="V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Row],[JABATAN]],tbl_refJabatan,6,FALSE),"yr","day")-CONVERT(DATEDIF(H638,tglAcuan,"y"),"yr","day"))),(NOW()+(CONVERT(VLOOKUP(Table1[[#This Row],[JABATAN]],tbl_refJabatan,6,FALSE),"yr","day")-CONVERT(DATEDIF(H638,NOW(),"y"),"yr","day")))),"Usia Salah"),"")</f>
        <v>53019.348911689813</v>
      </c>
      <c r="W638" s="167" t="str">
        <f ca="1">IF(Table1[[#This Row],[TGL.PENSIUN (usia)]]&lt;&gt;0,TEXT(Table1[[#This Row],[TGL.PENSIUN (usia)]],"yyyy"),"")</f>
        <v>2045</v>
      </c>
      <c r="X6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Row],[JABATAN]],tbl_refJabatan,7,FALSE),"yr","day")-CONVERT(DATEDIF(M638,tglAcuan,"y"),"yr","day"))),(NOW()+(CONVERT(VLOOKUP(Table1[[#This Row],[JABATAN]],tbl_refJabatan,7,FALSE),"yr","day")-CONVERT(DATEDIF(M638,NOW(),"y"),"yr","day")))),"tgl SK salah"),"")</f>
        <v>50827.848911689813</v>
      </c>
      <c r="Y638" s="167" t="str">
        <f ca="1">IF(Table1[[#This Row],[TGL. PENSIUN (jabatan)]]&lt;&gt;0,TEXT(Table1[[#This Row],[TGL. PENSIUN (jabatan)]],"yyyy"),"")</f>
        <v>2039</v>
      </c>
      <c r="Z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Row],[JABATAN]],tbl_refJabatan,8,FALSE),"yr","day")-CONVERT(DATEDIF(H638,tglAcuan,"y"),"yr","day"))),(NOW()+(CONVERT(VLOOKUP(Table1[[#This Row],[JABATAN]],tbl_refJabatan,8,FALSE),"yr","day")-CONVERT(DATEDIF(H638,NOW(),"y"),"yr","day")))),"Usia Salah"),"")</f>
        <v>53019.348911689813</v>
      </c>
      <c r="AA638" s="167" t="str">
        <f ca="1">IF(Table1[[#This Row],[TGL.PENSIUN (usia )]]&lt;&gt;0,TEXT(Table1[[#This Row],[TGL.PENSIUN (usia )]],"yyyy"),"")</f>
        <v>2045</v>
      </c>
      <c r="AB6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Row],[JABATAN]],tbl_refJabatan,9,FALSE),"yr","day")-CONVERT(DATEDIF(M638,tglAcuan,"y"),"yr","day"))),(NOW()+(CONVERT(VLOOKUP(Table1[[#This Row],[JABATAN]],tbl_refJabatan,9,FALSE),"yr","day")-CONVERT(DATEDIF(M638,NOW(),"y"),"yr","day")))),"tgl SK salah"),"")</f>
        <v>50827.848911689813</v>
      </c>
      <c r="AC638" s="167" t="str">
        <f ca="1">IF(Table1[[#This Row],[TGL. PENSIUN (jabatan )]]&lt;&gt;0,TEXT(Table1[[#This Row],[TGL. PENSIUN (jabatan )]],"yyyy"),"")</f>
        <v>2039</v>
      </c>
      <c r="AD6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39" spans="1:30" s="53" customFormat="1" ht="21.75" customHeight="1" x14ac:dyDescent="0.25">
      <c r="A639" s="43">
        <f t="shared" si="22"/>
        <v>634</v>
      </c>
      <c r="B639" s="44" t="s">
        <v>881</v>
      </c>
      <c r="C639" s="44" t="s">
        <v>1195</v>
      </c>
      <c r="D639" s="72" t="s">
        <v>52</v>
      </c>
      <c r="E639" s="59" t="s">
        <v>1200</v>
      </c>
      <c r="F639" s="43" t="s">
        <v>41</v>
      </c>
      <c r="G639" s="46" t="s">
        <v>42</v>
      </c>
      <c r="H639" s="71">
        <v>26577</v>
      </c>
      <c r="I639" s="45"/>
      <c r="J639" s="76"/>
      <c r="K639" s="63" t="s">
        <v>43</v>
      </c>
      <c r="L639" s="63" t="s">
        <v>1201</v>
      </c>
      <c r="M639" s="67">
        <v>43418</v>
      </c>
      <c r="N639" s="52" t="str">
        <f t="shared" ca="1" si="24"/>
        <v>51 Tahun 4 Bulan 22 hari</v>
      </c>
      <c r="O6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Row],[JABATAN]],tbl_refJabatan,2,FALSE),"yr","day")-CONVERT(DATEDIF(H639,tglAcuan,"y"),"yr","day"))),(NOW()+(CONVERT(VLOOKUP(Table1[[#This Row],[JABATAN]],tbl_refJabatan,2,FALSE),"yr","day")-CONVERT(DATEDIF(H639,NOW(),"y"),"yr","day")))),"Usia Salah"),"")</f>
        <v>48636.348911689813</v>
      </c>
      <c r="Q639" s="167" t="str">
        <f ca="1">IF(Table1[[#This Row],[TGL. PENSIUN (usia)]]&lt;&gt;0,TEXT(Table1[[#This Row],[TGL. PENSIUN (usia)]],"yyyy"),"")</f>
        <v>2033</v>
      </c>
      <c r="R639" s="166">
        <f ca="1">IF(AND(Table1[[#This Row],[TGL. PENSIUN (usia)]]&lt;&gt;"",Table1[[#This Row],[TGL. PENSIUN (usia)]]&lt;&gt;"USIA SALAH"),IF(tglAcuan&lt;&gt;0,(INT(CONVERT(VLOOKUP(Table1[[#This Row],[JABATAN]],tbl_refJabatan,2,FALSE),"yr","day")-CONVERT(DATEDIF(H639,tglAcuan,"y"),"yr","day"))),(INT(CONVERT(VLOOKUP(Table1[[#This Row],[JABATAN]],tbl_refJabatan,2,FALSE),"yr","day")-CONVERT(DATEDIF(H639,NOW(),"y"),"yr","day")))),"")</f>
        <v>3287</v>
      </c>
      <c r="S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Row],[JABATAN]],tbl_refJabatan,4,FALSE),"yr","day")-CONVERT(DATEDIF(H639,tglAcuan,"y"),"yr","day"))),(NOW()+(CONVERT(VLOOKUP(Table1[[#This Row],[JABATAN]],tbl_refJabatan,4,FALSE),"yr","day")-CONVERT(DATEDIF(H639,NOW(),"y"),"yr","day")))),"Usia Salah"),"")</f>
        <v>48636.348911689813</v>
      </c>
      <c r="T639" s="167" t="str">
        <f ca="1">IF(Table1[[#This Row],[TGL. PENSIUN ( usia )]]&lt;&gt;0,TEXT(Table1[[#This Row],[TGL. PENSIUN ( usia )]],"yyyy"),"")</f>
        <v>2033</v>
      </c>
      <c r="U639" s="166">
        <f ca="1">IF(AND(Table1[[#This Row],[TGL. PENSIUN (usia)]]&lt;&gt;"",Table1[[#This Row],[TGL. PENSIUN (usia)]]&lt;&gt;"USIA SALAH"),IF(tglAcuan&lt;&gt;0,(INT(CONVERT(VLOOKUP(Table1[[#This Row],[JABATAN]],tbl_refJabatan,4,FALSE),"yr","day")-CONVERT(DATEDIF(H639,tglAcuan,"y"),"yr","day"))),(INT(CONVERT(VLOOKUP(Table1[[#This Row],[JABATAN]],tbl_refJabatan,4,FALSE),"yr","day")-CONVERT(DATEDIF(H639,NOW(),"y"),"yr","day")))),"")</f>
        <v>3287</v>
      </c>
      <c r="V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Row],[JABATAN]],tbl_refJabatan,6,FALSE),"yr","day")-CONVERT(DATEDIF(H639,tglAcuan,"y"),"yr","day"))),(NOW()+(CONVERT(VLOOKUP(Table1[[#This Row],[JABATAN]],tbl_refJabatan,6,FALSE),"yr","day")-CONVERT(DATEDIF(H639,NOW(),"y"),"yr","day")))),"Usia Salah"),"")</f>
        <v>47175.348911689813</v>
      </c>
      <c r="W639" s="167" t="str">
        <f ca="1">IF(Table1[[#This Row],[TGL.PENSIUN (usia)]]&lt;&gt;0,TEXT(Table1[[#This Row],[TGL.PENSIUN (usia)]],"yyyy"),"")</f>
        <v>2029</v>
      </c>
      <c r="X6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Row],[JABATAN]],tbl_refJabatan,7,FALSE),"yr","day")-CONVERT(DATEDIF(M639,tglAcuan,"y"),"yr","day"))),(NOW()+(CONVERT(VLOOKUP(Table1[[#This Row],[JABATAN]],tbl_refJabatan,7,FALSE),"yr","day")-CONVERT(DATEDIF(M639,NOW(),"y"),"yr","day")))),"tgl SK salah"),"")</f>
        <v>50827.848911689813</v>
      </c>
      <c r="Y639" s="167" t="str">
        <f ca="1">IF(Table1[[#This Row],[TGL. PENSIUN (jabatan)]]&lt;&gt;0,TEXT(Table1[[#This Row],[TGL. PENSIUN (jabatan)]],"yyyy"),"")</f>
        <v>2039</v>
      </c>
      <c r="Z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Row],[JABATAN]],tbl_refJabatan,8,FALSE),"yr","day")-CONVERT(DATEDIF(H639,tglAcuan,"y"),"yr","day"))),(NOW()+(CONVERT(VLOOKUP(Table1[[#This Row],[JABATAN]],tbl_refJabatan,8,FALSE),"yr","day")-CONVERT(DATEDIF(H639,NOW(),"y"),"yr","day")))),"Usia Salah"),"")</f>
        <v>47175.348911689813</v>
      </c>
      <c r="AA639" s="167" t="str">
        <f ca="1">IF(Table1[[#This Row],[TGL.PENSIUN (usia )]]&lt;&gt;0,TEXT(Table1[[#This Row],[TGL.PENSIUN (usia )]],"yyyy"),"")</f>
        <v>2029</v>
      </c>
      <c r="AB6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Row],[JABATAN]],tbl_refJabatan,9,FALSE),"yr","day")-CONVERT(DATEDIF(M639,tglAcuan,"y"),"yr","day"))),(NOW()+(CONVERT(VLOOKUP(Table1[[#This Row],[JABATAN]],tbl_refJabatan,9,FALSE),"yr","day")-CONVERT(DATEDIF(M639,NOW(),"y"),"yr","day")))),"tgl SK salah"),"")</f>
        <v>50827.848911689813</v>
      </c>
      <c r="AC639" s="167" t="str">
        <f ca="1">IF(Table1[[#This Row],[TGL. PENSIUN (jabatan )]]&lt;&gt;0,TEXT(Table1[[#This Row],[TGL. PENSIUN (jabatan )]],"yyyy"),"")</f>
        <v>2039</v>
      </c>
      <c r="AD6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0" spans="1:30" s="53" customFormat="1" ht="21.75" customHeight="1" x14ac:dyDescent="0.25">
      <c r="A640" s="43">
        <f t="shared" si="22"/>
        <v>635</v>
      </c>
      <c r="B640" s="44" t="s">
        <v>881</v>
      </c>
      <c r="C640" s="44" t="s">
        <v>1195</v>
      </c>
      <c r="D640" s="72" t="s">
        <v>54</v>
      </c>
      <c r="E640" s="101" t="s">
        <v>138</v>
      </c>
      <c r="F640" s="43"/>
      <c r="G640" s="46"/>
      <c r="H640" s="47"/>
      <c r="I640" s="45"/>
      <c r="J640" s="76"/>
      <c r="K640" s="74"/>
      <c r="L640" s="74"/>
      <c r="M640" s="80"/>
      <c r="N640" s="52" t="str">
        <f t="shared" ca="1" si="24"/>
        <v>tgl lahir salah/ null</v>
      </c>
      <c r="O6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64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Row],[JABATAN]],tbl_refJabatan,2,FALSE),"yr","day")-CONVERT(DATEDIF(H640,tglAcuan,"y"),"yr","day"))),(NOW()+(CONVERT(VLOOKUP(Table1[[#This Row],[JABATAN]],tbl_refJabatan,2,FALSE),"yr","day")-CONVERT(DATEDIF(H640,NOW(),"y"),"yr","day")))),"Usia Salah"),"")</f>
        <v>Usia Salah</v>
      </c>
      <c r="Q640" s="167" t="str">
        <f ca="1">IF(Table1[[#This Row],[TGL. PENSIUN (usia)]]&lt;&gt;0,TEXT(Table1[[#This Row],[TGL. PENSIUN (usia)]],"yyyy"),"")</f>
        <v>Usia Salah</v>
      </c>
      <c r="R640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Row],[JABATAN]],tbl_refJabatan,2,FALSE),"yr","day")-CONVERT(DATEDIF(H640,tglAcuan,"y"),"yr","day"))),(INT(CONVERT(VLOOKUP(Table1[[#This Row],[JABATAN]],tbl_refJabatan,2,FALSE),"yr","day")-CONVERT(DATEDIF(H640,NOW(),"y"),"yr","day")))),"")</f>
        <v/>
      </c>
      <c r="S64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Row],[JABATAN]],tbl_refJabatan,4,FALSE),"yr","day")-CONVERT(DATEDIF(H640,tglAcuan,"y"),"yr","day"))),(NOW()+(CONVERT(VLOOKUP(Table1[[#This Row],[JABATAN]],tbl_refJabatan,4,FALSE),"yr","day")-CONVERT(DATEDIF(H640,NOW(),"y"),"yr","day")))),"Usia Salah"),"")</f>
        <v>Usia Salah</v>
      </c>
      <c r="T640" s="167" t="str">
        <f ca="1">IF(Table1[[#This Row],[TGL. PENSIUN ( usia )]]&lt;&gt;0,TEXT(Table1[[#This Row],[TGL. PENSIUN ( usia )]],"yyyy"),"")</f>
        <v>Usia Salah</v>
      </c>
      <c r="U640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Row],[JABATAN]],tbl_refJabatan,4,FALSE),"yr","day")-CONVERT(DATEDIF(H640,tglAcuan,"y"),"yr","day"))),(INT(CONVERT(VLOOKUP(Table1[[#This Row],[JABATAN]],tbl_refJabatan,4,FALSE),"yr","day")-CONVERT(DATEDIF(H640,NOW(),"y"),"yr","day")))),"")</f>
        <v/>
      </c>
      <c r="V64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Row],[JABATAN]],tbl_refJabatan,6,FALSE),"yr","day")-CONVERT(DATEDIF(H640,tglAcuan,"y"),"yr","day"))),(NOW()+(CONVERT(VLOOKUP(Table1[[#This Row],[JABATAN]],tbl_refJabatan,6,FALSE),"yr","day")-CONVERT(DATEDIF(H640,NOW(),"y"),"yr","day")))),"Usia Salah"),"")</f>
        <v>Usia Salah</v>
      </c>
      <c r="W640" s="167" t="str">
        <f ca="1">IF(Table1[[#This Row],[TGL.PENSIUN (usia)]]&lt;&gt;0,TEXT(Table1[[#This Row],[TGL.PENSIUN (usia)]],"yyyy"),"")</f>
        <v>Usia Salah</v>
      </c>
      <c r="X640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Row],[JABATAN]],tbl_refJabatan,7,FALSE),"yr","day")-CONVERT(DATEDIF(M640,tglAcuan,"y"),"yr","day"))),(NOW()+(CONVERT(VLOOKUP(Table1[[#This Row],[JABATAN]],tbl_refJabatan,7,FALSE),"yr","day")-CONVERT(DATEDIF(M640,NOW(),"y"),"yr","day")))),"tgl SK salah"),"")</f>
        <v>tgl SK salah</v>
      </c>
      <c r="Y640" s="167" t="str">
        <f ca="1">IF(Table1[[#This Row],[TGL. PENSIUN (jabatan)]]&lt;&gt;0,TEXT(Table1[[#This Row],[TGL. PENSIUN (jabatan)]],"yyyy"),"")</f>
        <v>tgl SK salah</v>
      </c>
      <c r="Z64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Row],[JABATAN]],tbl_refJabatan,8,FALSE),"yr","day")-CONVERT(DATEDIF(H640,tglAcuan,"y"),"yr","day"))),(NOW()+(CONVERT(VLOOKUP(Table1[[#This Row],[JABATAN]],tbl_refJabatan,8,FALSE),"yr","day")-CONVERT(DATEDIF(H640,NOW(),"y"),"yr","day")))),"Usia Salah"),"")</f>
        <v>Usia Salah</v>
      </c>
      <c r="AA640" s="167" t="str">
        <f ca="1">IF(Table1[[#This Row],[TGL.PENSIUN (usia )]]&lt;&gt;0,TEXT(Table1[[#This Row],[TGL.PENSIUN (usia )]],"yyyy"),"")</f>
        <v>Usia Salah</v>
      </c>
      <c r="AB640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Row],[JABATAN]],tbl_refJabatan,9,FALSE),"yr","day")-CONVERT(DATEDIF(M640,tglAcuan,"y"),"yr","day"))),(NOW()+(CONVERT(VLOOKUP(Table1[[#This Row],[JABATAN]],tbl_refJabatan,9,FALSE),"yr","day")-CONVERT(DATEDIF(M640,NOW(),"y"),"yr","day")))),"tgl SK salah"),"")</f>
        <v>tgl SK salah</v>
      </c>
      <c r="AC640" s="167" t="str">
        <f ca="1">IF(Table1[[#This Row],[TGL. PENSIUN (jabatan )]]&lt;&gt;0,TEXT(Table1[[#This Row],[TGL. PENSIUN (jabatan )]],"yyyy"),"")</f>
        <v>tgl SK salah</v>
      </c>
      <c r="AD6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1" spans="1:30" s="53" customFormat="1" ht="21.75" customHeight="1" x14ac:dyDescent="0.25">
      <c r="A641" s="43">
        <f t="shared" si="22"/>
        <v>636</v>
      </c>
      <c r="B641" s="44" t="s">
        <v>881</v>
      </c>
      <c r="C641" s="44" t="s">
        <v>1195</v>
      </c>
      <c r="D641" s="45" t="s">
        <v>57</v>
      </c>
      <c r="E641" s="59" t="s">
        <v>144</v>
      </c>
      <c r="F641" s="43" t="s">
        <v>41</v>
      </c>
      <c r="G641" s="46" t="s">
        <v>42</v>
      </c>
      <c r="H641" s="71">
        <v>30783</v>
      </c>
      <c r="I641" s="45"/>
      <c r="J641" s="76"/>
      <c r="K641" s="63" t="s">
        <v>56</v>
      </c>
      <c r="L641" s="63" t="s">
        <v>1202</v>
      </c>
      <c r="M641" s="67">
        <v>43418</v>
      </c>
      <c r="N641" s="52" t="str">
        <f t="shared" ca="1" si="24"/>
        <v>39 Tahun 10 Bulan 16 hari</v>
      </c>
      <c r="O6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Row],[JABATAN]],tbl_refJabatan,2,FALSE),"yr","day")-CONVERT(DATEDIF(H641,tglAcuan,"y"),"yr","day"))),(NOW()+(CONVERT(VLOOKUP(Table1[[#This Row],[JABATAN]],tbl_refJabatan,2,FALSE),"yr","day")-CONVERT(DATEDIF(H641,NOW(),"y"),"yr","day")))),"Usia Salah"),"")</f>
        <v>53019.348911689813</v>
      </c>
      <c r="Q641" s="167" t="str">
        <f ca="1">IF(Table1[[#This Row],[TGL. PENSIUN (usia)]]&lt;&gt;0,TEXT(Table1[[#This Row],[TGL. PENSIUN (usia)]],"yyyy"),"")</f>
        <v>2045</v>
      </c>
      <c r="R641" s="166">
        <f ca="1">IF(AND(Table1[[#This Row],[TGL. PENSIUN (usia)]]&lt;&gt;"",Table1[[#This Row],[TGL. PENSIUN (usia)]]&lt;&gt;"USIA SALAH"),IF(tglAcuan&lt;&gt;0,(INT(CONVERT(VLOOKUP(Table1[[#This Row],[JABATAN]],tbl_refJabatan,2,FALSE),"yr","day")-CONVERT(DATEDIF(H641,tglAcuan,"y"),"yr","day"))),(INT(CONVERT(VLOOKUP(Table1[[#This Row],[JABATAN]],tbl_refJabatan,2,FALSE),"yr","day")-CONVERT(DATEDIF(H641,NOW(),"y"),"yr","day")))),"")</f>
        <v>7670</v>
      </c>
      <c r="S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Row],[JABATAN]],tbl_refJabatan,4,FALSE),"yr","day")-CONVERT(DATEDIF(H641,tglAcuan,"y"),"yr","day"))),(NOW()+(CONVERT(VLOOKUP(Table1[[#This Row],[JABATAN]],tbl_refJabatan,4,FALSE),"yr","day")-CONVERT(DATEDIF(H641,NOW(),"y"),"yr","day")))),"Usia Salah"),"")</f>
        <v>53019.348911689813</v>
      </c>
      <c r="T641" s="167" t="str">
        <f ca="1">IF(Table1[[#This Row],[TGL. PENSIUN ( usia )]]&lt;&gt;0,TEXT(Table1[[#This Row],[TGL. PENSIUN ( usia )]],"yyyy"),"")</f>
        <v>2045</v>
      </c>
      <c r="U641" s="166">
        <f ca="1">IF(AND(Table1[[#This Row],[TGL. PENSIUN (usia)]]&lt;&gt;"",Table1[[#This Row],[TGL. PENSIUN (usia)]]&lt;&gt;"USIA SALAH"),IF(tglAcuan&lt;&gt;0,(INT(CONVERT(VLOOKUP(Table1[[#This Row],[JABATAN]],tbl_refJabatan,4,FALSE),"yr","day")-CONVERT(DATEDIF(H641,tglAcuan,"y"),"yr","day"))),(INT(CONVERT(VLOOKUP(Table1[[#This Row],[JABATAN]],tbl_refJabatan,4,FALSE),"yr","day")-CONVERT(DATEDIF(H641,NOW(),"y"),"yr","day")))),"")</f>
        <v>7670</v>
      </c>
      <c r="V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Row],[JABATAN]],tbl_refJabatan,6,FALSE),"yr","day")-CONVERT(DATEDIF(H641,tglAcuan,"y"),"yr","day"))),(NOW()+(CONVERT(VLOOKUP(Table1[[#This Row],[JABATAN]],tbl_refJabatan,6,FALSE),"yr","day")-CONVERT(DATEDIF(H641,NOW(),"y"),"yr","day")))),"Usia Salah"),"")</f>
        <v>51558.348911689813</v>
      </c>
      <c r="W641" s="167" t="str">
        <f ca="1">IF(Table1[[#This Row],[TGL.PENSIUN (usia)]]&lt;&gt;0,TEXT(Table1[[#This Row],[TGL.PENSIUN (usia)]],"yyyy"),"")</f>
        <v>2041</v>
      </c>
      <c r="X6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Row],[JABATAN]],tbl_refJabatan,7,FALSE),"yr","day")-CONVERT(DATEDIF(M641,tglAcuan,"y"),"yr","day"))),(NOW()+(CONVERT(VLOOKUP(Table1[[#This Row],[JABATAN]],tbl_refJabatan,7,FALSE),"yr","day")-CONVERT(DATEDIF(M641,NOW(),"y"),"yr","day")))),"tgl SK salah"),"")</f>
        <v>50827.848911689813</v>
      </c>
      <c r="Y641" s="167" t="str">
        <f ca="1">IF(Table1[[#This Row],[TGL. PENSIUN (jabatan)]]&lt;&gt;0,TEXT(Table1[[#This Row],[TGL. PENSIUN (jabatan)]],"yyyy"),"")</f>
        <v>2039</v>
      </c>
      <c r="Z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Row],[JABATAN]],tbl_refJabatan,8,FALSE),"yr","day")-CONVERT(DATEDIF(H641,tglAcuan,"y"),"yr","day"))),(NOW()+(CONVERT(VLOOKUP(Table1[[#This Row],[JABATAN]],tbl_refJabatan,8,FALSE),"yr","day")-CONVERT(DATEDIF(H641,NOW(),"y"),"yr","day")))),"Usia Salah"),"")</f>
        <v>51558.348911689813</v>
      </c>
      <c r="AA641" s="167" t="str">
        <f ca="1">IF(Table1[[#This Row],[TGL.PENSIUN (usia )]]&lt;&gt;0,TEXT(Table1[[#This Row],[TGL.PENSIUN (usia )]],"yyyy"),"")</f>
        <v>2041</v>
      </c>
      <c r="AB6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Row],[JABATAN]],tbl_refJabatan,9,FALSE),"yr","day")-CONVERT(DATEDIF(M641,tglAcuan,"y"),"yr","day"))),(NOW()+(CONVERT(VLOOKUP(Table1[[#This Row],[JABATAN]],tbl_refJabatan,9,FALSE),"yr","day")-CONVERT(DATEDIF(M641,NOW(),"y"),"yr","day")))),"tgl SK salah"),"")</f>
        <v>50827.848911689813</v>
      </c>
      <c r="AC641" s="167" t="str">
        <f ca="1">IF(Table1[[#This Row],[TGL. PENSIUN (jabatan )]]&lt;&gt;0,TEXT(Table1[[#This Row],[TGL. PENSIUN (jabatan )]],"yyyy"),"")</f>
        <v>2039</v>
      </c>
      <c r="AD6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2" spans="1:30" s="53" customFormat="1" ht="21.75" customHeight="1" x14ac:dyDescent="0.25">
      <c r="A642" s="43">
        <f t="shared" si="22"/>
        <v>637</v>
      </c>
      <c r="B642" s="44" t="s">
        <v>881</v>
      </c>
      <c r="C642" s="44" t="s">
        <v>1195</v>
      </c>
      <c r="D642" s="72" t="s">
        <v>59</v>
      </c>
      <c r="E642" s="59" t="s">
        <v>836</v>
      </c>
      <c r="F642" s="43" t="s">
        <v>41</v>
      </c>
      <c r="G642" s="46" t="s">
        <v>42</v>
      </c>
      <c r="H642" s="71">
        <v>32485</v>
      </c>
      <c r="I642" s="45"/>
      <c r="J642" s="76"/>
      <c r="K642" s="63" t="s">
        <v>56</v>
      </c>
      <c r="L642" s="63" t="s">
        <v>1203</v>
      </c>
      <c r="M642" s="67">
        <v>43418</v>
      </c>
      <c r="N642" s="52" t="str">
        <f t="shared" ca="1" si="24"/>
        <v>35 Tahun 2 Bulan 19 hari</v>
      </c>
      <c r="O6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Row],[JABATAN]],tbl_refJabatan,2,FALSE),"yr","day")-CONVERT(DATEDIF(H642,tglAcuan,"y"),"yr","day"))),(NOW()+(CONVERT(VLOOKUP(Table1[[#This Row],[JABATAN]],tbl_refJabatan,2,FALSE),"yr","day")-CONVERT(DATEDIF(H642,NOW(),"y"),"yr","day")))),"Usia Salah"),"")</f>
        <v>54480.348911689813</v>
      </c>
      <c r="Q642" s="167" t="str">
        <f ca="1">IF(Table1[[#This Row],[TGL. PENSIUN (usia)]]&lt;&gt;0,TEXT(Table1[[#This Row],[TGL. PENSIUN (usia)]],"yyyy"),"")</f>
        <v>2049</v>
      </c>
      <c r="R642" s="166">
        <f ca="1">IF(AND(Table1[[#This Row],[TGL. PENSIUN (usia)]]&lt;&gt;"",Table1[[#This Row],[TGL. PENSIUN (usia)]]&lt;&gt;"USIA SALAH"),IF(tglAcuan&lt;&gt;0,(INT(CONVERT(VLOOKUP(Table1[[#This Row],[JABATAN]],tbl_refJabatan,2,FALSE),"yr","day")-CONVERT(DATEDIF(H642,tglAcuan,"y"),"yr","day"))),(INT(CONVERT(VLOOKUP(Table1[[#This Row],[JABATAN]],tbl_refJabatan,2,FALSE),"yr","day")-CONVERT(DATEDIF(H642,NOW(),"y"),"yr","day")))),"")</f>
        <v>9131</v>
      </c>
      <c r="S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Row],[JABATAN]],tbl_refJabatan,4,FALSE),"yr","day")-CONVERT(DATEDIF(H642,tglAcuan,"y"),"yr","day"))),(NOW()+(CONVERT(VLOOKUP(Table1[[#This Row],[JABATAN]],tbl_refJabatan,4,FALSE),"yr","day")-CONVERT(DATEDIF(H642,NOW(),"y"),"yr","day")))),"Usia Salah"),"")</f>
        <v>54480.348911689813</v>
      </c>
      <c r="T642" s="167" t="str">
        <f ca="1">IF(Table1[[#This Row],[TGL. PENSIUN ( usia )]]&lt;&gt;0,TEXT(Table1[[#This Row],[TGL. PENSIUN ( usia )]],"yyyy"),"")</f>
        <v>2049</v>
      </c>
      <c r="U642" s="166">
        <f ca="1">IF(AND(Table1[[#This Row],[TGL. PENSIUN (usia)]]&lt;&gt;"",Table1[[#This Row],[TGL. PENSIUN (usia)]]&lt;&gt;"USIA SALAH"),IF(tglAcuan&lt;&gt;0,(INT(CONVERT(VLOOKUP(Table1[[#This Row],[JABATAN]],tbl_refJabatan,4,FALSE),"yr","day")-CONVERT(DATEDIF(H642,tglAcuan,"y"),"yr","day"))),(INT(CONVERT(VLOOKUP(Table1[[#This Row],[JABATAN]],tbl_refJabatan,4,FALSE),"yr","day")-CONVERT(DATEDIF(H642,NOW(),"y"),"yr","day")))),"")</f>
        <v>9131</v>
      </c>
      <c r="V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Row],[JABATAN]],tbl_refJabatan,6,FALSE),"yr","day")-CONVERT(DATEDIF(H642,tglAcuan,"y"),"yr","day"))),(NOW()+(CONVERT(VLOOKUP(Table1[[#This Row],[JABATAN]],tbl_refJabatan,6,FALSE),"yr","day")-CONVERT(DATEDIF(H642,NOW(),"y"),"yr","day")))),"Usia Salah"),"")</f>
        <v>53019.348911689813</v>
      </c>
      <c r="W642" s="167" t="str">
        <f ca="1">IF(Table1[[#This Row],[TGL.PENSIUN (usia)]]&lt;&gt;0,TEXT(Table1[[#This Row],[TGL.PENSIUN (usia)]],"yyyy"),"")</f>
        <v>2045</v>
      </c>
      <c r="X6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Row],[JABATAN]],tbl_refJabatan,7,FALSE),"yr","day")-CONVERT(DATEDIF(M642,tglAcuan,"y"),"yr","day"))),(NOW()+(CONVERT(VLOOKUP(Table1[[#This Row],[JABATAN]],tbl_refJabatan,7,FALSE),"yr","day")-CONVERT(DATEDIF(M642,NOW(),"y"),"yr","day")))),"tgl SK salah"),"")</f>
        <v>50827.848911689813</v>
      </c>
      <c r="Y642" s="167" t="str">
        <f ca="1">IF(Table1[[#This Row],[TGL. PENSIUN (jabatan)]]&lt;&gt;0,TEXT(Table1[[#This Row],[TGL. PENSIUN (jabatan)]],"yyyy"),"")</f>
        <v>2039</v>
      </c>
      <c r="Z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Row],[JABATAN]],tbl_refJabatan,8,FALSE),"yr","day")-CONVERT(DATEDIF(H642,tglAcuan,"y"),"yr","day"))),(NOW()+(CONVERT(VLOOKUP(Table1[[#This Row],[JABATAN]],tbl_refJabatan,8,FALSE),"yr","day")-CONVERT(DATEDIF(H642,NOW(),"y"),"yr","day")))),"Usia Salah"),"")</f>
        <v>53019.348911689813</v>
      </c>
      <c r="AA642" s="167" t="str">
        <f ca="1">IF(Table1[[#This Row],[TGL.PENSIUN (usia )]]&lt;&gt;0,TEXT(Table1[[#This Row],[TGL.PENSIUN (usia )]],"yyyy"),"")</f>
        <v>2045</v>
      </c>
      <c r="AB6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Row],[JABATAN]],tbl_refJabatan,9,FALSE),"yr","day")-CONVERT(DATEDIF(M642,tglAcuan,"y"),"yr","day"))),(NOW()+(CONVERT(VLOOKUP(Table1[[#This Row],[JABATAN]],tbl_refJabatan,9,FALSE),"yr","day")-CONVERT(DATEDIF(M642,NOW(),"y"),"yr","day")))),"tgl SK salah"),"")</f>
        <v>50827.848911689813</v>
      </c>
      <c r="AC642" s="167" t="str">
        <f ca="1">IF(Table1[[#This Row],[TGL. PENSIUN (jabatan )]]&lt;&gt;0,TEXT(Table1[[#This Row],[TGL. PENSIUN (jabatan )]],"yyyy"),"")</f>
        <v>2039</v>
      </c>
      <c r="AD6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3" spans="1:30" s="53" customFormat="1" ht="21.75" customHeight="1" x14ac:dyDescent="0.25">
      <c r="A643" s="43">
        <f t="shared" si="22"/>
        <v>638</v>
      </c>
      <c r="B643" s="44" t="s">
        <v>881</v>
      </c>
      <c r="C643" s="44" t="s">
        <v>1195</v>
      </c>
      <c r="D643" s="72" t="s">
        <v>61</v>
      </c>
      <c r="E643" s="59" t="s">
        <v>1204</v>
      </c>
      <c r="F643" s="43" t="s">
        <v>41</v>
      </c>
      <c r="G643" s="46" t="s">
        <v>42</v>
      </c>
      <c r="H643" s="71">
        <v>26615</v>
      </c>
      <c r="I643" s="45"/>
      <c r="J643" s="76"/>
      <c r="K643" s="63" t="s">
        <v>43</v>
      </c>
      <c r="L643" s="63" t="s">
        <v>1205</v>
      </c>
      <c r="M643" s="67">
        <v>43418</v>
      </c>
      <c r="N643" s="52" t="str">
        <f t="shared" ca="1" si="24"/>
        <v>51 Tahun 3 Bulan 15 hari</v>
      </c>
      <c r="O6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13 Hari </v>
      </c>
      <c r="P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Row],[JABATAN]],tbl_refJabatan,2,FALSE),"yr","day")-CONVERT(DATEDIF(H643,tglAcuan,"y"),"yr","day"))),(NOW()+(CONVERT(VLOOKUP(Table1[[#This Row],[JABATAN]],tbl_refJabatan,2,FALSE),"yr","day")-CONVERT(DATEDIF(H643,NOW(),"y"),"yr","day")))),"Usia Salah"),"")</f>
        <v>48636.348911689813</v>
      </c>
      <c r="Q643" s="167" t="str">
        <f ca="1">IF(Table1[[#This Row],[TGL. PENSIUN (usia)]]&lt;&gt;0,TEXT(Table1[[#This Row],[TGL. PENSIUN (usia)]],"yyyy"),"")</f>
        <v>2033</v>
      </c>
      <c r="R643" s="166">
        <f ca="1">IF(AND(Table1[[#This Row],[TGL. PENSIUN (usia)]]&lt;&gt;"",Table1[[#This Row],[TGL. PENSIUN (usia)]]&lt;&gt;"USIA SALAH"),IF(tglAcuan&lt;&gt;0,(INT(CONVERT(VLOOKUP(Table1[[#This Row],[JABATAN]],tbl_refJabatan,2,FALSE),"yr","day")-CONVERT(DATEDIF(H643,tglAcuan,"y"),"yr","day"))),(INT(CONVERT(VLOOKUP(Table1[[#This Row],[JABATAN]],tbl_refJabatan,2,FALSE),"yr","day")-CONVERT(DATEDIF(H643,NOW(),"y"),"yr","day")))),"")</f>
        <v>3287</v>
      </c>
      <c r="S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Row],[JABATAN]],tbl_refJabatan,4,FALSE),"yr","day")-CONVERT(DATEDIF(H643,tglAcuan,"y"),"yr","day"))),(NOW()+(CONVERT(VLOOKUP(Table1[[#This Row],[JABATAN]],tbl_refJabatan,4,FALSE),"yr","day")-CONVERT(DATEDIF(H643,NOW(),"y"),"yr","day")))),"Usia Salah"),"")</f>
        <v>48636.348911689813</v>
      </c>
      <c r="T643" s="167" t="str">
        <f ca="1">IF(Table1[[#This Row],[TGL. PENSIUN ( usia )]]&lt;&gt;0,TEXT(Table1[[#This Row],[TGL. PENSIUN ( usia )]],"yyyy"),"")</f>
        <v>2033</v>
      </c>
      <c r="U643" s="166">
        <f ca="1">IF(AND(Table1[[#This Row],[TGL. PENSIUN (usia)]]&lt;&gt;"",Table1[[#This Row],[TGL. PENSIUN (usia)]]&lt;&gt;"USIA SALAH"),IF(tglAcuan&lt;&gt;0,(INT(CONVERT(VLOOKUP(Table1[[#This Row],[JABATAN]],tbl_refJabatan,4,FALSE),"yr","day")-CONVERT(DATEDIF(H643,tglAcuan,"y"),"yr","day"))),(INT(CONVERT(VLOOKUP(Table1[[#This Row],[JABATAN]],tbl_refJabatan,4,FALSE),"yr","day")-CONVERT(DATEDIF(H643,NOW(),"y"),"yr","day")))),"")</f>
        <v>3287</v>
      </c>
      <c r="V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Row],[JABATAN]],tbl_refJabatan,6,FALSE),"yr","day")-CONVERT(DATEDIF(H643,tglAcuan,"y"),"yr","day"))),(NOW()+(CONVERT(VLOOKUP(Table1[[#This Row],[JABATAN]],tbl_refJabatan,6,FALSE),"yr","day")-CONVERT(DATEDIF(H643,NOW(),"y"),"yr","day")))),"Usia Salah"),"")</f>
        <v>47175.348911689813</v>
      </c>
      <c r="W643" s="167" t="str">
        <f ca="1">IF(Table1[[#This Row],[TGL.PENSIUN (usia)]]&lt;&gt;0,TEXT(Table1[[#This Row],[TGL.PENSIUN (usia)]],"yyyy"),"")</f>
        <v>2029</v>
      </c>
      <c r="X6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Row],[JABATAN]],tbl_refJabatan,7,FALSE),"yr","day")-CONVERT(DATEDIF(M643,tglAcuan,"y"),"yr","day"))),(NOW()+(CONVERT(VLOOKUP(Table1[[#This Row],[JABATAN]],tbl_refJabatan,7,FALSE),"yr","day")-CONVERT(DATEDIF(M643,NOW(),"y"),"yr","day")))),"tgl SK salah"),"")</f>
        <v>50827.848911689813</v>
      </c>
      <c r="Y643" s="167" t="str">
        <f ca="1">IF(Table1[[#This Row],[TGL. PENSIUN (jabatan)]]&lt;&gt;0,TEXT(Table1[[#This Row],[TGL. PENSIUN (jabatan)]],"yyyy"),"")</f>
        <v>2039</v>
      </c>
      <c r="Z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Row],[JABATAN]],tbl_refJabatan,8,FALSE),"yr","day")-CONVERT(DATEDIF(H643,tglAcuan,"y"),"yr","day"))),(NOW()+(CONVERT(VLOOKUP(Table1[[#This Row],[JABATAN]],tbl_refJabatan,8,FALSE),"yr","day")-CONVERT(DATEDIF(H643,NOW(),"y"),"yr","day")))),"Usia Salah"),"")</f>
        <v>47175.348911689813</v>
      </c>
      <c r="AA643" s="167" t="str">
        <f ca="1">IF(Table1[[#This Row],[TGL.PENSIUN (usia )]]&lt;&gt;0,TEXT(Table1[[#This Row],[TGL.PENSIUN (usia )]],"yyyy"),"")</f>
        <v>2029</v>
      </c>
      <c r="AB6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Row],[JABATAN]],tbl_refJabatan,9,FALSE),"yr","day")-CONVERT(DATEDIF(M643,tglAcuan,"y"),"yr","day"))),(NOW()+(CONVERT(VLOOKUP(Table1[[#This Row],[JABATAN]],tbl_refJabatan,9,FALSE),"yr","day")-CONVERT(DATEDIF(M643,NOW(),"y"),"yr","day")))),"tgl SK salah"),"")</f>
        <v>50827.848911689813</v>
      </c>
      <c r="AC643" s="167" t="str">
        <f ca="1">IF(Table1[[#This Row],[TGL. PENSIUN (jabatan )]]&lt;&gt;0,TEXT(Table1[[#This Row],[TGL. PENSIUN (jabatan )]],"yyyy"),"")</f>
        <v>2039</v>
      </c>
      <c r="AD6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4" spans="1:30" s="53" customFormat="1" ht="21.75" customHeight="1" x14ac:dyDescent="0.25">
      <c r="A644" s="43">
        <f t="shared" si="22"/>
        <v>639</v>
      </c>
      <c r="B644" s="44" t="s">
        <v>881</v>
      </c>
      <c r="C644" s="44" t="s">
        <v>1195</v>
      </c>
      <c r="D644" s="72" t="s">
        <v>63</v>
      </c>
      <c r="E644" s="59" t="s">
        <v>1206</v>
      </c>
      <c r="F644" s="43" t="s">
        <v>41</v>
      </c>
      <c r="G644" s="46" t="s">
        <v>42</v>
      </c>
      <c r="H644" s="71">
        <v>33461</v>
      </c>
      <c r="I644" s="45"/>
      <c r="J644" s="76"/>
      <c r="K644" s="63" t="s">
        <v>43</v>
      </c>
      <c r="L644" s="63" t="s">
        <v>1207</v>
      </c>
      <c r="M644" s="67">
        <v>44196</v>
      </c>
      <c r="N644" s="52" t="str">
        <f t="shared" ca="1" si="24"/>
        <v>32 Tahun 6 Bulan 16 hari</v>
      </c>
      <c r="O6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27 Hari </v>
      </c>
      <c r="P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Row],[JABATAN]],tbl_refJabatan,2,FALSE),"yr","day")-CONVERT(DATEDIF(H644,tglAcuan,"y"),"yr","day"))),(NOW()+(CONVERT(VLOOKUP(Table1[[#This Row],[JABATAN]],tbl_refJabatan,2,FALSE),"yr","day")-CONVERT(DATEDIF(H644,NOW(),"y"),"yr","day")))),"Usia Salah"),"")</f>
        <v>55576.098911689813</v>
      </c>
      <c r="Q644" s="167" t="str">
        <f ca="1">IF(Table1[[#This Row],[TGL. PENSIUN (usia)]]&lt;&gt;0,TEXT(Table1[[#This Row],[TGL. PENSIUN (usia)]],"yyyy"),"")</f>
        <v>2052</v>
      </c>
      <c r="R644" s="166">
        <f ca="1">IF(AND(Table1[[#This Row],[TGL. PENSIUN (usia)]]&lt;&gt;"",Table1[[#This Row],[TGL. PENSIUN (usia)]]&lt;&gt;"USIA SALAH"),IF(tglAcuan&lt;&gt;0,(INT(CONVERT(VLOOKUP(Table1[[#This Row],[JABATAN]],tbl_refJabatan,2,FALSE),"yr","day")-CONVERT(DATEDIF(H644,tglAcuan,"y"),"yr","day"))),(INT(CONVERT(VLOOKUP(Table1[[#This Row],[JABATAN]],tbl_refJabatan,2,FALSE),"yr","day")-CONVERT(DATEDIF(H644,NOW(),"y"),"yr","day")))),"")</f>
        <v>10227</v>
      </c>
      <c r="S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Row],[JABATAN]],tbl_refJabatan,4,FALSE),"yr","day")-CONVERT(DATEDIF(H644,tglAcuan,"y"),"yr","day"))),(NOW()+(CONVERT(VLOOKUP(Table1[[#This Row],[JABATAN]],tbl_refJabatan,4,FALSE),"yr","day")-CONVERT(DATEDIF(H644,NOW(),"y"),"yr","day")))),"Usia Salah"),"")</f>
        <v>40966.098911689813</v>
      </c>
      <c r="T644" s="167" t="str">
        <f ca="1">IF(Table1[[#This Row],[TGL. PENSIUN ( usia )]]&lt;&gt;0,TEXT(Table1[[#This Row],[TGL. PENSIUN ( usia )]],"yyyy"),"")</f>
        <v>2012</v>
      </c>
      <c r="U644" s="166">
        <f ca="1">IF(AND(Table1[[#This Row],[TGL. PENSIUN (usia)]]&lt;&gt;"",Table1[[#This Row],[TGL. PENSIUN (usia)]]&lt;&gt;"USIA SALAH"),IF(tglAcuan&lt;&gt;0,(INT(CONVERT(VLOOKUP(Table1[[#This Row],[JABATAN]],tbl_refJabatan,4,FALSE),"yr","day")-CONVERT(DATEDIF(H644,tglAcuan,"y"),"yr","day"))),(INT(CONVERT(VLOOKUP(Table1[[#This Row],[JABATAN]],tbl_refJabatan,4,FALSE),"yr","day")-CONVERT(DATEDIF(H644,NOW(),"y"),"yr","day")))),"")</f>
        <v>-4383</v>
      </c>
      <c r="V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Row],[JABATAN]],tbl_refJabatan,6,FALSE),"yr","day")-CONVERT(DATEDIF(H644,tglAcuan,"y"),"yr","day"))),(NOW()+(CONVERT(VLOOKUP(Table1[[#This Row],[JABATAN]],tbl_refJabatan,6,FALSE),"yr","day")-CONVERT(DATEDIF(H644,NOW(),"y"),"yr","day")))),"Usia Salah"),"")</f>
        <v>33661.098911689813</v>
      </c>
      <c r="W644" s="167" t="str">
        <f ca="1">IF(Table1[[#This Row],[TGL.PENSIUN (usia)]]&lt;&gt;0,TEXT(Table1[[#This Row],[TGL.PENSIUN (usia)]],"yyyy"),"")</f>
        <v>1992</v>
      </c>
      <c r="X6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Row],[JABATAN]],tbl_refJabatan,7,FALSE),"yr","day")-CONVERT(DATEDIF(M644,tglAcuan,"y"),"yr","day"))),(NOW()+(CONVERT(VLOOKUP(Table1[[#This Row],[JABATAN]],tbl_refJabatan,7,FALSE),"yr","day")-CONVERT(DATEDIF(M644,NOW(),"y"),"yr","day")))),"tgl SK salah"),"")</f>
        <v>66168.348911689813</v>
      </c>
      <c r="Y644" s="167" t="str">
        <f ca="1">IF(Table1[[#This Row],[TGL. PENSIUN (jabatan)]]&lt;&gt;0,TEXT(Table1[[#This Row],[TGL. PENSIUN (jabatan)]],"yyyy"),"")</f>
        <v>2081</v>
      </c>
      <c r="Z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Row],[JABATAN]],tbl_refJabatan,8,FALSE),"yr","day")-CONVERT(DATEDIF(H644,tglAcuan,"y"),"yr","day"))),(NOW()+(CONVERT(VLOOKUP(Table1[[#This Row],[JABATAN]],tbl_refJabatan,8,FALSE),"yr","day")-CONVERT(DATEDIF(H644,NOW(),"y"),"yr","day")))),"Usia Salah"),"")</f>
        <v>55576.098911689813</v>
      </c>
      <c r="AA644" s="167" t="str">
        <f ca="1">IF(Table1[[#This Row],[TGL.PENSIUN (usia )]]&lt;&gt;0,TEXT(Table1[[#This Row],[TGL.PENSIUN (usia )]],"yyyy"),"")</f>
        <v>2052</v>
      </c>
      <c r="AB6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Row],[JABATAN]],tbl_refJabatan,9,FALSE),"yr","day")-CONVERT(DATEDIF(M644,tglAcuan,"y"),"yr","day"))),(NOW()+(CONVERT(VLOOKUP(Table1[[#This Row],[JABATAN]],tbl_refJabatan,9,FALSE),"yr","day")-CONVERT(DATEDIF(M644,NOW(),"y"),"yr","day")))),"tgl SK salah"),"")</f>
        <v>49732.098911689813</v>
      </c>
      <c r="AC644" s="167" t="str">
        <f ca="1">IF(Table1[[#This Row],[TGL. PENSIUN (jabatan )]]&lt;&gt;0,TEXT(Table1[[#This Row],[TGL. PENSIUN (jabatan )]],"yyyy"),"")</f>
        <v>2036</v>
      </c>
      <c r="AD6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5" spans="1:30" s="53" customFormat="1" ht="21.75" customHeight="1" x14ac:dyDescent="0.25">
      <c r="A645" s="43">
        <f t="shared" si="22"/>
        <v>640</v>
      </c>
      <c r="B645" s="44" t="s">
        <v>881</v>
      </c>
      <c r="C645" s="44" t="s">
        <v>1195</v>
      </c>
      <c r="D645" s="72" t="s">
        <v>63</v>
      </c>
      <c r="E645" s="59" t="s">
        <v>1208</v>
      </c>
      <c r="F645" s="43" t="s">
        <v>50</v>
      </c>
      <c r="G645" s="46" t="s">
        <v>42</v>
      </c>
      <c r="H645" s="71">
        <v>27792</v>
      </c>
      <c r="I645" s="45"/>
      <c r="J645" s="76"/>
      <c r="K645" s="63" t="s">
        <v>56</v>
      </c>
      <c r="L645" s="63" t="s">
        <v>1209</v>
      </c>
      <c r="M645" s="94">
        <v>39130</v>
      </c>
      <c r="N645" s="52" t="str">
        <f t="shared" ca="1" si="24"/>
        <v>48 Tahun 0 Bulan 25 hari</v>
      </c>
      <c r="O6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0 Bulan 10 Hari </v>
      </c>
      <c r="P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Row],[JABATAN]],tbl_refJabatan,2,FALSE),"yr","day")-CONVERT(DATEDIF(H645,tglAcuan,"y"),"yr","day"))),(NOW()+(CONVERT(VLOOKUP(Table1[[#This Row],[JABATAN]],tbl_refJabatan,2,FALSE),"yr","day")-CONVERT(DATEDIF(H645,NOW(),"y"),"yr","day")))),"Usia Salah"),"")</f>
        <v>49732.098911689813</v>
      </c>
      <c r="Q645" s="167" t="str">
        <f ca="1">IF(Table1[[#This Row],[TGL. PENSIUN (usia)]]&lt;&gt;0,TEXT(Table1[[#This Row],[TGL. PENSIUN (usia)]],"yyyy"),"")</f>
        <v>2036</v>
      </c>
      <c r="R645" s="166">
        <f ca="1">IF(AND(Table1[[#This Row],[TGL. PENSIUN (usia)]]&lt;&gt;"",Table1[[#This Row],[TGL. PENSIUN (usia)]]&lt;&gt;"USIA SALAH"),IF(tglAcuan&lt;&gt;0,(INT(CONVERT(VLOOKUP(Table1[[#This Row],[JABATAN]],tbl_refJabatan,2,FALSE),"yr","day")-CONVERT(DATEDIF(H645,tglAcuan,"y"),"yr","day"))),(INT(CONVERT(VLOOKUP(Table1[[#This Row],[JABATAN]],tbl_refJabatan,2,FALSE),"yr","day")-CONVERT(DATEDIF(H645,NOW(),"y"),"yr","day")))),"")</f>
        <v>4383</v>
      </c>
      <c r="S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Row],[JABATAN]],tbl_refJabatan,4,FALSE),"yr","day")-CONVERT(DATEDIF(H645,tglAcuan,"y"),"yr","day"))),(NOW()+(CONVERT(VLOOKUP(Table1[[#This Row],[JABATAN]],tbl_refJabatan,4,FALSE),"yr","day")-CONVERT(DATEDIF(H645,NOW(),"y"),"yr","day")))),"Usia Salah"),"")</f>
        <v>35122.098911689813</v>
      </c>
      <c r="T645" s="167" t="str">
        <f ca="1">IF(Table1[[#This Row],[TGL. PENSIUN ( usia )]]&lt;&gt;0,TEXT(Table1[[#This Row],[TGL. PENSIUN ( usia )]],"yyyy"),"")</f>
        <v>1996</v>
      </c>
      <c r="U645" s="166">
        <f ca="1">IF(AND(Table1[[#This Row],[TGL. PENSIUN (usia)]]&lt;&gt;"",Table1[[#This Row],[TGL. PENSIUN (usia)]]&lt;&gt;"USIA SALAH"),IF(tglAcuan&lt;&gt;0,(INT(CONVERT(VLOOKUP(Table1[[#This Row],[JABATAN]],tbl_refJabatan,4,FALSE),"yr","day")-CONVERT(DATEDIF(H645,tglAcuan,"y"),"yr","day"))),(INT(CONVERT(VLOOKUP(Table1[[#This Row],[JABATAN]],tbl_refJabatan,4,FALSE),"yr","day")-CONVERT(DATEDIF(H645,NOW(),"y"),"yr","day")))),"")</f>
        <v>-10227</v>
      </c>
      <c r="V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Row],[JABATAN]],tbl_refJabatan,6,FALSE),"yr","day")-CONVERT(DATEDIF(H645,tglAcuan,"y"),"yr","day"))),(NOW()+(CONVERT(VLOOKUP(Table1[[#This Row],[JABATAN]],tbl_refJabatan,6,FALSE),"yr","day")-CONVERT(DATEDIF(H645,NOW(),"y"),"yr","day")))),"Usia Salah"),"")</f>
        <v>27817.098911689813</v>
      </c>
      <c r="W645" s="167" t="str">
        <f ca="1">IF(Table1[[#This Row],[TGL.PENSIUN (usia)]]&lt;&gt;0,TEXT(Table1[[#This Row],[TGL.PENSIUN (usia)]],"yyyy"),"")</f>
        <v>1976</v>
      </c>
      <c r="X6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Row],[JABATAN]],tbl_refJabatan,7,FALSE),"yr","day")-CONVERT(DATEDIF(M645,tglAcuan,"y"),"yr","day"))),(NOW()+(CONVERT(VLOOKUP(Table1[[#This Row],[JABATAN]],tbl_refJabatan,7,FALSE),"yr","day")-CONVERT(DATEDIF(M645,NOW(),"y"),"yr","day")))),"tgl SK salah"),"")</f>
        <v>61054.848911689813</v>
      </c>
      <c r="Y645" s="167" t="str">
        <f ca="1">IF(Table1[[#This Row],[TGL. PENSIUN (jabatan)]]&lt;&gt;0,TEXT(Table1[[#This Row],[TGL. PENSIUN (jabatan)]],"yyyy"),"")</f>
        <v>2067</v>
      </c>
      <c r="Z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Row],[JABATAN]],tbl_refJabatan,8,FALSE),"yr","day")-CONVERT(DATEDIF(H645,tglAcuan,"y"),"yr","day"))),(NOW()+(CONVERT(VLOOKUP(Table1[[#This Row],[JABATAN]],tbl_refJabatan,8,FALSE),"yr","day")-CONVERT(DATEDIF(H645,NOW(),"y"),"yr","day")))),"Usia Salah"),"")</f>
        <v>49732.098911689813</v>
      </c>
      <c r="AA645" s="167" t="str">
        <f ca="1">IF(Table1[[#This Row],[TGL.PENSIUN (usia )]]&lt;&gt;0,TEXT(Table1[[#This Row],[TGL.PENSIUN (usia )]],"yyyy"),"")</f>
        <v>2036</v>
      </c>
      <c r="AB6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Row],[JABATAN]],tbl_refJabatan,9,FALSE),"yr","day")-CONVERT(DATEDIF(M645,tglAcuan,"y"),"yr","day"))),(NOW()+(CONVERT(VLOOKUP(Table1[[#This Row],[JABATAN]],tbl_refJabatan,9,FALSE),"yr","day")-CONVERT(DATEDIF(M645,NOW(),"y"),"yr","day")))),"tgl SK salah"),"")</f>
        <v>44618.598911689813</v>
      </c>
      <c r="AC645" s="167" t="str">
        <f ca="1">IF(Table1[[#This Row],[TGL. PENSIUN (jabatan )]]&lt;&gt;0,TEXT(Table1[[#This Row],[TGL. PENSIUN (jabatan )]],"yyyy"),"")</f>
        <v>2022</v>
      </c>
      <c r="AD6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6" spans="1:30" s="53" customFormat="1" ht="21.75" customHeight="1" x14ac:dyDescent="0.25">
      <c r="A646" s="43">
        <f t="shared" si="22"/>
        <v>641</v>
      </c>
      <c r="B646" s="44" t="s">
        <v>881</v>
      </c>
      <c r="C646" s="44" t="s">
        <v>1195</v>
      </c>
      <c r="D646" s="72" t="s">
        <v>63</v>
      </c>
      <c r="E646" s="59" t="s">
        <v>500</v>
      </c>
      <c r="F646" s="43" t="s">
        <v>50</v>
      </c>
      <c r="G646" s="46" t="s">
        <v>42</v>
      </c>
      <c r="H646" s="71">
        <v>25793</v>
      </c>
      <c r="I646" s="45"/>
      <c r="J646" s="76"/>
      <c r="K646" s="63" t="s">
        <v>56</v>
      </c>
      <c r="L646" s="63" t="s">
        <v>1210</v>
      </c>
      <c r="M646" s="94">
        <v>37960</v>
      </c>
      <c r="N646" s="52" t="str">
        <f t="shared" ca="1" si="24"/>
        <v>53 Tahun 6 Bulan 14 hari</v>
      </c>
      <c r="O6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20 Tahun 2 Bulan 22 Hari </v>
      </c>
      <c r="P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Row],[JABATAN]],tbl_refJabatan,2,FALSE),"yr","day")-CONVERT(DATEDIF(H646,tglAcuan,"y"),"yr","day"))),(NOW()+(CONVERT(VLOOKUP(Table1[[#This Row],[JABATAN]],tbl_refJabatan,2,FALSE),"yr","day")-CONVERT(DATEDIF(H646,NOW(),"y"),"yr","day")))),"Usia Salah"),"")</f>
        <v>47905.848911689813</v>
      </c>
      <c r="Q646" s="167" t="str">
        <f ca="1">IF(Table1[[#This Row],[TGL. PENSIUN (usia)]]&lt;&gt;0,TEXT(Table1[[#This Row],[TGL. PENSIUN (usia)]],"yyyy"),"")</f>
        <v>2031</v>
      </c>
      <c r="R646" s="166">
        <f ca="1">IF(AND(Table1[[#This Row],[TGL. PENSIUN (usia)]]&lt;&gt;"",Table1[[#This Row],[TGL. PENSIUN (usia)]]&lt;&gt;"USIA SALAH"),IF(tglAcuan&lt;&gt;0,(INT(CONVERT(VLOOKUP(Table1[[#This Row],[JABATAN]],tbl_refJabatan,2,FALSE),"yr","day")-CONVERT(DATEDIF(H646,tglAcuan,"y"),"yr","day"))),(INT(CONVERT(VLOOKUP(Table1[[#This Row],[JABATAN]],tbl_refJabatan,2,FALSE),"yr","day")-CONVERT(DATEDIF(H646,NOW(),"y"),"yr","day")))),"")</f>
        <v>2556</v>
      </c>
      <c r="S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Row],[JABATAN]],tbl_refJabatan,4,FALSE),"yr","day")-CONVERT(DATEDIF(H646,tglAcuan,"y"),"yr","day"))),(NOW()+(CONVERT(VLOOKUP(Table1[[#This Row],[JABATAN]],tbl_refJabatan,4,FALSE),"yr","day")-CONVERT(DATEDIF(H646,NOW(),"y"),"yr","day")))),"Usia Salah"),"")</f>
        <v>33295.848911689813</v>
      </c>
      <c r="T646" s="167" t="str">
        <f ca="1">IF(Table1[[#This Row],[TGL. PENSIUN ( usia )]]&lt;&gt;0,TEXT(Table1[[#This Row],[TGL. PENSIUN ( usia )]],"yyyy"),"")</f>
        <v>1991</v>
      </c>
      <c r="U646" s="166">
        <f ca="1">IF(AND(Table1[[#This Row],[TGL. PENSIUN (usia)]]&lt;&gt;"",Table1[[#This Row],[TGL. PENSIUN (usia)]]&lt;&gt;"USIA SALAH"),IF(tglAcuan&lt;&gt;0,(INT(CONVERT(VLOOKUP(Table1[[#This Row],[JABATAN]],tbl_refJabatan,4,FALSE),"yr","day")-CONVERT(DATEDIF(H646,tglAcuan,"y"),"yr","day"))),(INT(CONVERT(VLOOKUP(Table1[[#This Row],[JABATAN]],tbl_refJabatan,4,FALSE),"yr","day")-CONVERT(DATEDIF(H646,NOW(),"y"),"yr","day")))),"")</f>
        <v>-12054</v>
      </c>
      <c r="V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Row],[JABATAN]],tbl_refJabatan,6,FALSE),"yr","day")-CONVERT(DATEDIF(H646,tglAcuan,"y"),"yr","day"))),(NOW()+(CONVERT(VLOOKUP(Table1[[#This Row],[JABATAN]],tbl_refJabatan,6,FALSE),"yr","day")-CONVERT(DATEDIF(H646,NOW(),"y"),"yr","day")))),"Usia Salah"),"")</f>
        <v>25990.848911689813</v>
      </c>
      <c r="W646" s="167" t="str">
        <f ca="1">IF(Table1[[#This Row],[TGL.PENSIUN (usia)]]&lt;&gt;0,TEXT(Table1[[#This Row],[TGL.PENSIUN (usia)]],"yyyy"),"")</f>
        <v>1971</v>
      </c>
      <c r="X6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Row],[JABATAN]],tbl_refJabatan,7,FALSE),"yr","day")-CONVERT(DATEDIF(M646,tglAcuan,"y"),"yr","day"))),(NOW()+(CONVERT(VLOOKUP(Table1[[#This Row],[JABATAN]],tbl_refJabatan,7,FALSE),"yr","day")-CONVERT(DATEDIF(M646,NOW(),"y"),"yr","day")))),"tgl SK salah"),"")</f>
        <v>59959.098911689813</v>
      </c>
      <c r="Y646" s="167" t="str">
        <f ca="1">IF(Table1[[#This Row],[TGL. PENSIUN (jabatan)]]&lt;&gt;0,TEXT(Table1[[#This Row],[TGL. PENSIUN (jabatan)]],"yyyy"),"")</f>
        <v>2064</v>
      </c>
      <c r="Z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Row],[JABATAN]],tbl_refJabatan,8,FALSE),"yr","day")-CONVERT(DATEDIF(H646,tglAcuan,"y"),"yr","day"))),(NOW()+(CONVERT(VLOOKUP(Table1[[#This Row],[JABATAN]],tbl_refJabatan,8,FALSE),"yr","day")-CONVERT(DATEDIF(H646,NOW(),"y"),"yr","day")))),"Usia Salah"),"")</f>
        <v>47905.848911689813</v>
      </c>
      <c r="AA646" s="167" t="str">
        <f ca="1">IF(Table1[[#This Row],[TGL.PENSIUN (usia )]]&lt;&gt;0,TEXT(Table1[[#This Row],[TGL.PENSIUN (usia )]],"yyyy"),"")</f>
        <v>2031</v>
      </c>
      <c r="AB6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Row],[JABATAN]],tbl_refJabatan,9,FALSE),"yr","day")-CONVERT(DATEDIF(M646,tglAcuan,"y"),"yr","day"))),(NOW()+(CONVERT(VLOOKUP(Table1[[#This Row],[JABATAN]],tbl_refJabatan,9,FALSE),"yr","day")-CONVERT(DATEDIF(M646,NOW(),"y"),"yr","day")))),"tgl SK salah"),"")</f>
        <v>43522.848911689813</v>
      </c>
      <c r="AC646" s="167" t="str">
        <f ca="1">IF(Table1[[#This Row],[TGL. PENSIUN (jabatan )]]&lt;&gt;0,TEXT(Table1[[#This Row],[TGL. PENSIUN (jabatan )]],"yyyy"),"")</f>
        <v>2019</v>
      </c>
      <c r="AD6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7" spans="1:30" s="53" customFormat="1" ht="21.75" customHeight="1" x14ac:dyDescent="0.25">
      <c r="A647" s="43">
        <f t="shared" ref="A647:A710" si="25">ROW()-5</f>
        <v>642</v>
      </c>
      <c r="B647" s="44" t="s">
        <v>881</v>
      </c>
      <c r="C647" s="44" t="s">
        <v>1195</v>
      </c>
      <c r="D647" s="72" t="s">
        <v>63</v>
      </c>
      <c r="E647" s="59" t="s">
        <v>1211</v>
      </c>
      <c r="F647" s="43" t="s">
        <v>50</v>
      </c>
      <c r="G647" s="46" t="s">
        <v>42</v>
      </c>
      <c r="H647" s="71">
        <v>32839</v>
      </c>
      <c r="I647" s="45"/>
      <c r="J647" s="76"/>
      <c r="K647" s="63" t="s">
        <v>43</v>
      </c>
      <c r="L647" s="63" t="s">
        <v>1212</v>
      </c>
      <c r="M647" s="94">
        <v>39223</v>
      </c>
      <c r="N647" s="52" t="str">
        <f t="shared" ca="1" si="24"/>
        <v>34 Tahun 3 Bulan 0 hari</v>
      </c>
      <c r="O6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9 Bulan 6 Hari </v>
      </c>
      <c r="P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Row],[JABATAN]],tbl_refJabatan,2,FALSE),"yr","day")-CONVERT(DATEDIF(H647,tglAcuan,"y"),"yr","day"))),(NOW()+(CONVERT(VLOOKUP(Table1[[#This Row],[JABATAN]],tbl_refJabatan,2,FALSE),"yr","day")-CONVERT(DATEDIF(H647,NOW(),"y"),"yr","day")))),"Usia Salah"),"")</f>
        <v>54845.598911689813</v>
      </c>
      <c r="Q647" s="167" t="str">
        <f ca="1">IF(Table1[[#This Row],[TGL. PENSIUN (usia)]]&lt;&gt;0,TEXT(Table1[[#This Row],[TGL. PENSIUN (usia)]],"yyyy"),"")</f>
        <v>2050</v>
      </c>
      <c r="R647" s="166">
        <f ca="1">IF(AND(Table1[[#This Row],[TGL. PENSIUN (usia)]]&lt;&gt;"",Table1[[#This Row],[TGL. PENSIUN (usia)]]&lt;&gt;"USIA SALAH"),IF(tglAcuan&lt;&gt;0,(INT(CONVERT(VLOOKUP(Table1[[#This Row],[JABATAN]],tbl_refJabatan,2,FALSE),"yr","day")-CONVERT(DATEDIF(H647,tglAcuan,"y"),"yr","day"))),(INT(CONVERT(VLOOKUP(Table1[[#This Row],[JABATAN]],tbl_refJabatan,2,FALSE),"yr","day")-CONVERT(DATEDIF(H647,NOW(),"y"),"yr","day")))),"")</f>
        <v>9496</v>
      </c>
      <c r="S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Row],[JABATAN]],tbl_refJabatan,4,FALSE),"yr","day")-CONVERT(DATEDIF(H647,tglAcuan,"y"),"yr","day"))),(NOW()+(CONVERT(VLOOKUP(Table1[[#This Row],[JABATAN]],tbl_refJabatan,4,FALSE),"yr","day")-CONVERT(DATEDIF(H647,NOW(),"y"),"yr","day")))),"Usia Salah"),"")</f>
        <v>40235.598911689813</v>
      </c>
      <c r="T647" s="167" t="str">
        <f ca="1">IF(Table1[[#This Row],[TGL. PENSIUN ( usia )]]&lt;&gt;0,TEXT(Table1[[#This Row],[TGL. PENSIUN ( usia )]],"yyyy"),"")</f>
        <v>2010</v>
      </c>
      <c r="U647" s="166">
        <f ca="1">IF(AND(Table1[[#This Row],[TGL. PENSIUN (usia)]]&lt;&gt;"",Table1[[#This Row],[TGL. PENSIUN (usia)]]&lt;&gt;"USIA SALAH"),IF(tglAcuan&lt;&gt;0,(INT(CONVERT(VLOOKUP(Table1[[#This Row],[JABATAN]],tbl_refJabatan,4,FALSE),"yr","day")-CONVERT(DATEDIF(H647,tglAcuan,"y"),"yr","day"))),(INT(CONVERT(VLOOKUP(Table1[[#This Row],[JABATAN]],tbl_refJabatan,4,FALSE),"yr","day")-CONVERT(DATEDIF(H647,NOW(),"y"),"yr","day")))),"")</f>
        <v>-5114</v>
      </c>
      <c r="V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Row],[JABATAN]],tbl_refJabatan,6,FALSE),"yr","day")-CONVERT(DATEDIF(H647,tglAcuan,"y"),"yr","day"))),(NOW()+(CONVERT(VLOOKUP(Table1[[#This Row],[JABATAN]],tbl_refJabatan,6,FALSE),"yr","day")-CONVERT(DATEDIF(H647,NOW(),"y"),"yr","day")))),"Usia Salah"),"")</f>
        <v>32930.598911689813</v>
      </c>
      <c r="W647" s="167" t="str">
        <f ca="1">IF(Table1[[#This Row],[TGL.PENSIUN (usia)]]&lt;&gt;0,TEXT(Table1[[#This Row],[TGL.PENSIUN (usia)]],"yyyy"),"")</f>
        <v>1990</v>
      </c>
      <c r="X6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Row],[JABATAN]],tbl_refJabatan,7,FALSE),"yr","day")-CONVERT(DATEDIF(M647,tglAcuan,"y"),"yr","day"))),(NOW()+(CONVERT(VLOOKUP(Table1[[#This Row],[JABATAN]],tbl_refJabatan,7,FALSE),"yr","day")-CONVERT(DATEDIF(M647,NOW(),"y"),"yr","day")))),"tgl SK salah"),"")</f>
        <v>61420.098911689813</v>
      </c>
      <c r="Y647" s="167" t="str">
        <f ca="1">IF(Table1[[#This Row],[TGL. PENSIUN (jabatan)]]&lt;&gt;0,TEXT(Table1[[#This Row],[TGL. PENSIUN (jabatan)]],"yyyy"),"")</f>
        <v>2068</v>
      </c>
      <c r="Z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Row],[JABATAN]],tbl_refJabatan,8,FALSE),"yr","day")-CONVERT(DATEDIF(H647,tglAcuan,"y"),"yr","day"))),(NOW()+(CONVERT(VLOOKUP(Table1[[#This Row],[JABATAN]],tbl_refJabatan,8,FALSE),"yr","day")-CONVERT(DATEDIF(H647,NOW(),"y"),"yr","day")))),"Usia Salah"),"")</f>
        <v>54845.598911689813</v>
      </c>
      <c r="AA647" s="167" t="str">
        <f ca="1">IF(Table1[[#This Row],[TGL.PENSIUN (usia )]]&lt;&gt;0,TEXT(Table1[[#This Row],[TGL.PENSIUN (usia )]],"yyyy"),"")</f>
        <v>2050</v>
      </c>
      <c r="AB6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Row],[JABATAN]],tbl_refJabatan,9,FALSE),"yr","day")-CONVERT(DATEDIF(M647,tglAcuan,"y"),"yr","day"))),(NOW()+(CONVERT(VLOOKUP(Table1[[#This Row],[JABATAN]],tbl_refJabatan,9,FALSE),"yr","day")-CONVERT(DATEDIF(M647,NOW(),"y"),"yr","day")))),"tgl SK salah"),"")</f>
        <v>44983.848911689813</v>
      </c>
      <c r="AC647" s="167" t="str">
        <f ca="1">IF(Table1[[#This Row],[TGL. PENSIUN (jabatan )]]&lt;&gt;0,TEXT(Table1[[#This Row],[TGL. PENSIUN (jabatan )]],"yyyy"),"")</f>
        <v>2023</v>
      </c>
      <c r="AD6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8" spans="1:30" s="53" customFormat="1" ht="21.75" customHeight="1" x14ac:dyDescent="0.25">
      <c r="A648" s="43">
        <f t="shared" si="25"/>
        <v>643</v>
      </c>
      <c r="B648" s="44" t="s">
        <v>881</v>
      </c>
      <c r="C648" s="44" t="s">
        <v>1195</v>
      </c>
      <c r="D648" s="72" t="s">
        <v>63</v>
      </c>
      <c r="E648" s="59" t="s">
        <v>1213</v>
      </c>
      <c r="F648" s="43" t="s">
        <v>41</v>
      </c>
      <c r="G648" s="46" t="s">
        <v>42</v>
      </c>
      <c r="H648" s="71">
        <v>28316</v>
      </c>
      <c r="I648" s="45"/>
      <c r="J648" s="76"/>
      <c r="K648" s="63" t="s">
        <v>43</v>
      </c>
      <c r="L648" s="63" t="s">
        <v>1212</v>
      </c>
      <c r="M648" s="94">
        <v>39223</v>
      </c>
      <c r="N648" s="52" t="str">
        <f t="shared" ca="1" si="24"/>
        <v>46 Tahun 7 Bulan 17 hari</v>
      </c>
      <c r="O6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9 Bulan 6 Hari </v>
      </c>
      <c r="P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Row],[JABATAN]],tbl_refJabatan,2,FALSE),"yr","day")-CONVERT(DATEDIF(H648,tglAcuan,"y"),"yr","day"))),(NOW()+(CONVERT(VLOOKUP(Table1[[#This Row],[JABATAN]],tbl_refJabatan,2,FALSE),"yr","day")-CONVERT(DATEDIF(H648,NOW(),"y"),"yr","day")))),"Usia Salah"),"")</f>
        <v>50462.598911689813</v>
      </c>
      <c r="Q648" s="167" t="str">
        <f ca="1">IF(Table1[[#This Row],[TGL. PENSIUN (usia)]]&lt;&gt;0,TEXT(Table1[[#This Row],[TGL. PENSIUN (usia)]],"yyyy"),"")</f>
        <v>2038</v>
      </c>
      <c r="R648" s="166">
        <f ca="1">IF(AND(Table1[[#This Row],[TGL. PENSIUN (usia)]]&lt;&gt;"",Table1[[#This Row],[TGL. PENSIUN (usia)]]&lt;&gt;"USIA SALAH"),IF(tglAcuan&lt;&gt;0,(INT(CONVERT(VLOOKUP(Table1[[#This Row],[JABATAN]],tbl_refJabatan,2,FALSE),"yr","day")-CONVERT(DATEDIF(H648,tglAcuan,"y"),"yr","day"))),(INT(CONVERT(VLOOKUP(Table1[[#This Row],[JABATAN]],tbl_refJabatan,2,FALSE),"yr","day")-CONVERT(DATEDIF(H648,NOW(),"y"),"yr","day")))),"")</f>
        <v>5113</v>
      </c>
      <c r="S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Row],[JABATAN]],tbl_refJabatan,4,FALSE),"yr","day")-CONVERT(DATEDIF(H648,tglAcuan,"y"),"yr","day"))),(NOW()+(CONVERT(VLOOKUP(Table1[[#This Row],[JABATAN]],tbl_refJabatan,4,FALSE),"yr","day")-CONVERT(DATEDIF(H648,NOW(),"y"),"yr","day")))),"Usia Salah"),"")</f>
        <v>35852.598911689813</v>
      </c>
      <c r="T648" s="167" t="str">
        <f ca="1">IF(Table1[[#This Row],[TGL. PENSIUN ( usia )]]&lt;&gt;0,TEXT(Table1[[#This Row],[TGL. PENSIUN ( usia )]],"yyyy"),"")</f>
        <v>1998</v>
      </c>
      <c r="U648" s="166">
        <f ca="1">IF(AND(Table1[[#This Row],[TGL. PENSIUN (usia)]]&lt;&gt;"",Table1[[#This Row],[TGL. PENSIUN (usia)]]&lt;&gt;"USIA SALAH"),IF(tglAcuan&lt;&gt;0,(INT(CONVERT(VLOOKUP(Table1[[#This Row],[JABATAN]],tbl_refJabatan,4,FALSE),"yr","day")-CONVERT(DATEDIF(H648,tglAcuan,"y"),"yr","day"))),(INT(CONVERT(VLOOKUP(Table1[[#This Row],[JABATAN]],tbl_refJabatan,4,FALSE),"yr","day")-CONVERT(DATEDIF(H648,NOW(),"y"),"yr","day")))),"")</f>
        <v>-9497</v>
      </c>
      <c r="V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Row],[JABATAN]],tbl_refJabatan,6,FALSE),"yr","day")-CONVERT(DATEDIF(H648,tglAcuan,"y"),"yr","day"))),(NOW()+(CONVERT(VLOOKUP(Table1[[#This Row],[JABATAN]],tbl_refJabatan,6,FALSE),"yr","day")-CONVERT(DATEDIF(H648,NOW(),"y"),"yr","day")))),"Usia Salah"),"")</f>
        <v>28547.598911689813</v>
      </c>
      <c r="W648" s="167" t="str">
        <f ca="1">IF(Table1[[#This Row],[TGL.PENSIUN (usia)]]&lt;&gt;0,TEXT(Table1[[#This Row],[TGL.PENSIUN (usia)]],"yyyy"),"")</f>
        <v>1978</v>
      </c>
      <c r="X6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Row],[JABATAN]],tbl_refJabatan,7,FALSE),"yr","day")-CONVERT(DATEDIF(M648,tglAcuan,"y"),"yr","day"))),(NOW()+(CONVERT(VLOOKUP(Table1[[#This Row],[JABATAN]],tbl_refJabatan,7,FALSE),"yr","day")-CONVERT(DATEDIF(M648,NOW(),"y"),"yr","day")))),"tgl SK salah"),"")</f>
        <v>61420.098911689813</v>
      </c>
      <c r="Y648" s="167" t="str">
        <f ca="1">IF(Table1[[#This Row],[TGL. PENSIUN (jabatan)]]&lt;&gt;0,TEXT(Table1[[#This Row],[TGL. PENSIUN (jabatan)]],"yyyy"),"")</f>
        <v>2068</v>
      </c>
      <c r="Z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Row],[JABATAN]],tbl_refJabatan,8,FALSE),"yr","day")-CONVERT(DATEDIF(H648,tglAcuan,"y"),"yr","day"))),(NOW()+(CONVERT(VLOOKUP(Table1[[#This Row],[JABATAN]],tbl_refJabatan,8,FALSE),"yr","day")-CONVERT(DATEDIF(H648,NOW(),"y"),"yr","day")))),"Usia Salah"),"")</f>
        <v>50462.598911689813</v>
      </c>
      <c r="AA648" s="167" t="str">
        <f ca="1">IF(Table1[[#This Row],[TGL.PENSIUN (usia )]]&lt;&gt;0,TEXT(Table1[[#This Row],[TGL.PENSIUN (usia )]],"yyyy"),"")</f>
        <v>2038</v>
      </c>
      <c r="AB6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Row],[JABATAN]],tbl_refJabatan,9,FALSE),"yr","day")-CONVERT(DATEDIF(M648,tglAcuan,"y"),"yr","day"))),(NOW()+(CONVERT(VLOOKUP(Table1[[#This Row],[JABATAN]],tbl_refJabatan,9,FALSE),"yr","day")-CONVERT(DATEDIF(M648,NOW(),"y"),"yr","day")))),"tgl SK salah"),"")</f>
        <v>44983.848911689813</v>
      </c>
      <c r="AC648" s="167" t="str">
        <f ca="1">IF(Table1[[#This Row],[TGL. PENSIUN (jabatan )]]&lt;&gt;0,TEXT(Table1[[#This Row],[TGL. PENSIUN (jabatan )]],"yyyy"),"")</f>
        <v>2023</v>
      </c>
      <c r="AD6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49" spans="1:30" s="62" customFormat="1" ht="21.75" customHeight="1" x14ac:dyDescent="0.25">
      <c r="A649" s="43">
        <f t="shared" si="25"/>
        <v>644</v>
      </c>
      <c r="B649" s="44" t="s">
        <v>881</v>
      </c>
      <c r="C649" s="44" t="s">
        <v>1214</v>
      </c>
      <c r="D649" s="45" t="s">
        <v>39</v>
      </c>
      <c r="E649" s="59" t="s">
        <v>1215</v>
      </c>
      <c r="F649" s="43" t="s">
        <v>41</v>
      </c>
      <c r="G649" s="46" t="s">
        <v>42</v>
      </c>
      <c r="H649" s="154">
        <v>30844</v>
      </c>
      <c r="I649" s="44"/>
      <c r="J649" s="147"/>
      <c r="K649" s="63" t="s">
        <v>43</v>
      </c>
      <c r="L649" s="63" t="s">
        <v>1216</v>
      </c>
      <c r="M649" s="155">
        <v>43812</v>
      </c>
      <c r="N649" s="52" t="str">
        <f t="shared" ca="1" si="23"/>
        <v>39 Tahun 8 Bulan 16 hari</v>
      </c>
      <c r="O6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Row],[JABATAN]],tbl_refJabatan,2,FALSE),"yr","day")-CONVERT(DATEDIF(H649,tglAcuan,"y"),"yr","day"))),(NOW()+(CONVERT(VLOOKUP(Table1[[#This Row],[JABATAN]],tbl_refJabatan,2,FALSE),"yr","day")-CONVERT(DATEDIF(H649,NOW(),"y"),"yr","day")))),"Usia Salah"),"")</f>
        <v>31104.348911689813</v>
      </c>
      <c r="Q649" s="167" t="str">
        <f ca="1">IF(Table1[[#This Row],[TGL. PENSIUN (usia)]]&lt;&gt;0,TEXT(Table1[[#This Row],[TGL. PENSIUN (usia)]],"yyyy"),"")</f>
        <v>1985</v>
      </c>
      <c r="R649" s="166">
        <f ca="1">IF(AND(Table1[[#This Row],[TGL. PENSIUN (usia)]]&lt;&gt;"",Table1[[#This Row],[TGL. PENSIUN (usia)]]&lt;&gt;"USIA SALAH"),IF(tglAcuan&lt;&gt;0,(INT(CONVERT(VLOOKUP(Table1[[#This Row],[JABATAN]],tbl_refJabatan,2,FALSE),"yr","day")-CONVERT(DATEDIF(H649,tglAcuan,"y"),"yr","day"))),(INT(CONVERT(VLOOKUP(Table1[[#This Row],[JABATAN]],tbl_refJabatan,2,FALSE),"yr","day")-CONVERT(DATEDIF(H649,NOW(),"y"),"yr","day")))),"")</f>
        <v>-14245</v>
      </c>
      <c r="S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Row],[JABATAN]],tbl_refJabatan,4,FALSE),"yr","day")-CONVERT(DATEDIF(H649,tglAcuan,"y"),"yr","day"))),(NOW()+(CONVERT(VLOOKUP(Table1[[#This Row],[JABATAN]],tbl_refJabatan,4,FALSE),"yr","day")-CONVERT(DATEDIF(H649,NOW(),"y"),"yr","day")))),"Usia Salah"),"")</f>
        <v>31104.348911689813</v>
      </c>
      <c r="T649" s="167" t="str">
        <f ca="1">IF(Table1[[#This Row],[TGL. PENSIUN ( usia )]]&lt;&gt;0,TEXT(Table1[[#This Row],[TGL. PENSIUN ( usia )]],"yyyy"),"")</f>
        <v>1985</v>
      </c>
      <c r="U649" s="166">
        <f ca="1">IF(AND(Table1[[#This Row],[TGL. PENSIUN (usia)]]&lt;&gt;"",Table1[[#This Row],[TGL. PENSIUN (usia)]]&lt;&gt;"USIA SALAH"),IF(tglAcuan&lt;&gt;0,(INT(CONVERT(VLOOKUP(Table1[[#This Row],[JABATAN]],tbl_refJabatan,4,FALSE),"yr","day")-CONVERT(DATEDIF(H649,tglAcuan,"y"),"yr","day"))),(INT(CONVERT(VLOOKUP(Table1[[#This Row],[JABATAN]],tbl_refJabatan,4,FALSE),"yr","day")-CONVERT(DATEDIF(H649,NOW(),"y"),"yr","day")))),"")</f>
        <v>-14245</v>
      </c>
      <c r="V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Row],[JABATAN]],tbl_refJabatan,6,FALSE),"yr","day")-CONVERT(DATEDIF(H649,tglAcuan,"y"),"yr","day"))),(NOW()+(CONVERT(VLOOKUP(Table1[[#This Row],[JABATAN]],tbl_refJabatan,6,FALSE),"yr","day")-CONVERT(DATEDIF(H649,NOW(),"y"),"yr","day")))),"Usia Salah"),"")</f>
        <v>31104.348911689813</v>
      </c>
      <c r="W649" s="167" t="str">
        <f ca="1">IF(Table1[[#This Row],[TGL.PENSIUN (usia)]]&lt;&gt;0,TEXT(Table1[[#This Row],[TGL.PENSIUN (usia)]],"yyyy"),"")</f>
        <v>1985</v>
      </c>
      <c r="X6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Row],[JABATAN]],tbl_refJabatan,7,FALSE),"yr","day")-CONVERT(DATEDIF(M649,tglAcuan,"y"),"yr","day"))),(NOW()+(CONVERT(VLOOKUP(Table1[[#This Row],[JABATAN]],tbl_refJabatan,7,FALSE),"yr","day")-CONVERT(DATEDIF(M649,NOW(),"y"),"yr","day")))),"tgl SK salah"),"")</f>
        <v>43888.098911689813</v>
      </c>
      <c r="Y649" s="167" t="str">
        <f ca="1">IF(Table1[[#This Row],[TGL. PENSIUN (jabatan)]]&lt;&gt;0,TEXT(Table1[[#This Row],[TGL. PENSIUN (jabatan)]],"yyyy"),"")</f>
        <v>2020</v>
      </c>
      <c r="Z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Row],[JABATAN]],tbl_refJabatan,8,FALSE),"yr","day")-CONVERT(DATEDIF(H649,tglAcuan,"y"),"yr","day"))),(NOW()+(CONVERT(VLOOKUP(Table1[[#This Row],[JABATAN]],tbl_refJabatan,8,FALSE),"yr","day")-CONVERT(DATEDIF(H649,NOW(),"y"),"yr","day")))),"Usia Salah"),"")</f>
        <v>31104.348911689813</v>
      </c>
      <c r="AA649" s="167" t="str">
        <f ca="1">IF(Table1[[#This Row],[TGL.PENSIUN (usia )]]&lt;&gt;0,TEXT(Table1[[#This Row],[TGL.PENSIUN (usia )]],"yyyy"),"")</f>
        <v>1985</v>
      </c>
      <c r="AB6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Row],[JABATAN]],tbl_refJabatan,9,FALSE),"yr","day")-CONVERT(DATEDIF(M649,tglAcuan,"y"),"yr","day"))),(NOW()+(CONVERT(VLOOKUP(Table1[[#This Row],[JABATAN]],tbl_refJabatan,9,FALSE),"yr","day")-CONVERT(DATEDIF(M649,NOW(),"y"),"yr","day")))),"tgl SK salah"),"")</f>
        <v>43888.098911689813</v>
      </c>
      <c r="AC649" s="167" t="str">
        <f ca="1">IF(Table1[[#This Row],[TGL. PENSIUN (jabatan )]]&lt;&gt;0,TEXT(Table1[[#This Row],[TGL. PENSIUN (jabatan )]],"yyyy"),"")</f>
        <v>2020</v>
      </c>
      <c r="AD6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0" spans="1:30" s="53" customFormat="1" ht="21.75" customHeight="1" x14ac:dyDescent="0.25">
      <c r="A650" s="43">
        <f t="shared" si="25"/>
        <v>645</v>
      </c>
      <c r="B650" s="44" t="s">
        <v>881</v>
      </c>
      <c r="C650" s="44" t="s">
        <v>1214</v>
      </c>
      <c r="D650" s="72" t="s">
        <v>45</v>
      </c>
      <c r="E650" s="59" t="s">
        <v>1217</v>
      </c>
      <c r="F650" s="43" t="s">
        <v>50</v>
      </c>
      <c r="G650" s="46" t="s">
        <v>42</v>
      </c>
      <c r="H650" s="71">
        <v>34094</v>
      </c>
      <c r="I650" s="45"/>
      <c r="J650" s="76"/>
      <c r="K650" s="63" t="s">
        <v>56</v>
      </c>
      <c r="L650" s="63" t="s">
        <v>1218</v>
      </c>
      <c r="M650" s="95">
        <v>43461</v>
      </c>
      <c r="N650" s="52" t="str">
        <f t="shared" ca="1" si="23"/>
        <v>30 Tahun 9 Bulan 22 hari</v>
      </c>
      <c r="O6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Row],[JABATAN]],tbl_refJabatan,2,FALSE),"yr","day")-CONVERT(DATEDIF(H650,tglAcuan,"y"),"yr","day"))),(NOW()+(CONVERT(VLOOKUP(Table1[[#This Row],[JABATAN]],tbl_refJabatan,2,FALSE),"yr","day")-CONVERT(DATEDIF(H650,NOW(),"y"),"yr","day")))),"Usia Salah"),"")</f>
        <v>34391.598911689813</v>
      </c>
      <c r="Q650" s="167" t="str">
        <f ca="1">IF(Table1[[#This Row],[TGL. PENSIUN (usia)]]&lt;&gt;0,TEXT(Table1[[#This Row],[TGL. PENSIUN (usia)]],"yyyy"),"")</f>
        <v>1994</v>
      </c>
      <c r="R650" s="166">
        <f ca="1">IF(AND(Table1[[#This Row],[TGL. PENSIUN (usia)]]&lt;&gt;"",Table1[[#This Row],[TGL. PENSIUN (usia)]]&lt;&gt;"USIA SALAH"),IF(tglAcuan&lt;&gt;0,(INT(CONVERT(VLOOKUP(Table1[[#This Row],[JABATAN]],tbl_refJabatan,2,FALSE),"yr","day")-CONVERT(DATEDIF(H650,tglAcuan,"y"),"yr","day"))),(INT(CONVERT(VLOOKUP(Table1[[#This Row],[JABATAN]],tbl_refJabatan,2,FALSE),"yr","day")-CONVERT(DATEDIF(H650,NOW(),"y"),"yr","day")))),"")</f>
        <v>-10958</v>
      </c>
      <c r="S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Row],[JABATAN]],tbl_refJabatan,4,FALSE),"yr","day")-CONVERT(DATEDIF(H650,tglAcuan,"y"),"yr","day"))),(NOW()+(CONVERT(VLOOKUP(Table1[[#This Row],[JABATAN]],tbl_refJabatan,4,FALSE),"yr","day")-CONVERT(DATEDIF(H650,NOW(),"y"),"yr","day")))),"Usia Salah"),"")</f>
        <v>34391.598911689813</v>
      </c>
      <c r="T650" s="167" t="str">
        <f ca="1">IF(Table1[[#This Row],[TGL. PENSIUN ( usia )]]&lt;&gt;0,TEXT(Table1[[#This Row],[TGL. PENSIUN ( usia )]],"yyyy"),"")</f>
        <v>1994</v>
      </c>
      <c r="U650" s="166">
        <f ca="1">IF(AND(Table1[[#This Row],[TGL. PENSIUN (usia)]]&lt;&gt;"",Table1[[#This Row],[TGL. PENSIUN (usia)]]&lt;&gt;"USIA SALAH"),IF(tglAcuan&lt;&gt;0,(INT(CONVERT(VLOOKUP(Table1[[#This Row],[JABATAN]],tbl_refJabatan,4,FALSE),"yr","day")-CONVERT(DATEDIF(H650,tglAcuan,"y"),"yr","day"))),(INT(CONVERT(VLOOKUP(Table1[[#This Row],[JABATAN]],tbl_refJabatan,4,FALSE),"yr","day")-CONVERT(DATEDIF(H650,NOW(),"y"),"yr","day")))),"")</f>
        <v>-10958</v>
      </c>
      <c r="V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Row],[JABATAN]],tbl_refJabatan,6,FALSE),"yr","day")-CONVERT(DATEDIF(H650,tglAcuan,"y"),"yr","day"))),(NOW()+(CONVERT(VLOOKUP(Table1[[#This Row],[JABATAN]],tbl_refJabatan,6,FALSE),"yr","day")-CONVERT(DATEDIF(H650,NOW(),"y"),"yr","day")))),"Usia Salah"),"")</f>
        <v>34391.598911689813</v>
      </c>
      <c r="W650" s="167" t="str">
        <f ca="1">IF(Table1[[#This Row],[TGL.PENSIUN (usia)]]&lt;&gt;0,TEXT(Table1[[#This Row],[TGL.PENSIUN (usia)]],"yyyy"),"")</f>
        <v>1994</v>
      </c>
      <c r="X6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Row],[JABATAN]],tbl_refJabatan,7,FALSE),"yr","day")-CONVERT(DATEDIF(M650,tglAcuan,"y"),"yr","day"))),(NOW()+(CONVERT(VLOOKUP(Table1[[#This Row],[JABATAN]],tbl_refJabatan,7,FALSE),"yr","day")-CONVERT(DATEDIF(M650,NOW(),"y"),"yr","day")))),"tgl SK salah"),"")</f>
        <v>43522.848911689813</v>
      </c>
      <c r="Y650" s="167" t="str">
        <f ca="1">IF(Table1[[#This Row],[TGL. PENSIUN (jabatan)]]&lt;&gt;0,TEXT(Table1[[#This Row],[TGL. PENSIUN (jabatan)]],"yyyy"),"")</f>
        <v>2019</v>
      </c>
      <c r="Z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Row],[JABATAN]],tbl_refJabatan,8,FALSE),"yr","day")-CONVERT(DATEDIF(H650,tglAcuan,"y"),"yr","day"))),(NOW()+(CONVERT(VLOOKUP(Table1[[#This Row],[JABATAN]],tbl_refJabatan,8,FALSE),"yr","day")-CONVERT(DATEDIF(H650,NOW(),"y"),"yr","day")))),"Usia Salah"),"")</f>
        <v>34391.598911689813</v>
      </c>
      <c r="AA650" s="167" t="str">
        <f ca="1">IF(Table1[[#This Row],[TGL.PENSIUN (usia )]]&lt;&gt;0,TEXT(Table1[[#This Row],[TGL.PENSIUN (usia )]],"yyyy"),"")</f>
        <v>1994</v>
      </c>
      <c r="AB6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Row],[JABATAN]],tbl_refJabatan,9,FALSE),"yr","day")-CONVERT(DATEDIF(M650,tglAcuan,"y"),"yr","day"))),(NOW()+(CONVERT(VLOOKUP(Table1[[#This Row],[JABATAN]],tbl_refJabatan,9,FALSE),"yr","day")-CONVERT(DATEDIF(M650,NOW(),"y"),"yr","day")))),"tgl SK salah"),"")</f>
        <v>43522.848911689813</v>
      </c>
      <c r="AC650" s="167" t="str">
        <f ca="1">IF(Table1[[#This Row],[TGL. PENSIUN (jabatan )]]&lt;&gt;0,TEXT(Table1[[#This Row],[TGL. PENSIUN (jabatan )]],"yyyy"),"")</f>
        <v>2019</v>
      </c>
      <c r="AD6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1" spans="1:30" s="53" customFormat="1" ht="21.75" customHeight="1" x14ac:dyDescent="0.25">
      <c r="A651" s="43">
        <f t="shared" si="25"/>
        <v>646</v>
      </c>
      <c r="B651" s="44" t="s">
        <v>881</v>
      </c>
      <c r="C651" s="44" t="s">
        <v>1214</v>
      </c>
      <c r="D651" s="72" t="s">
        <v>48</v>
      </c>
      <c r="E651" s="59" t="s">
        <v>1219</v>
      </c>
      <c r="F651" s="43" t="s">
        <v>41</v>
      </c>
      <c r="G651" s="46" t="s">
        <v>42</v>
      </c>
      <c r="H651" s="71">
        <v>32270</v>
      </c>
      <c r="I651" s="45"/>
      <c r="J651" s="76"/>
      <c r="K651" s="63" t="s">
        <v>43</v>
      </c>
      <c r="L651" s="69" t="s">
        <v>1220</v>
      </c>
      <c r="M651" s="95">
        <v>43461</v>
      </c>
      <c r="N651" s="52" t="str">
        <f t="shared" ca="1" si="23"/>
        <v>35 Tahun 9 Bulan 20 hari</v>
      </c>
      <c r="O6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Row],[JABATAN]],tbl_refJabatan,2,FALSE),"yr","day")-CONVERT(DATEDIF(H651,tglAcuan,"y"),"yr","day"))),(NOW()+(CONVERT(VLOOKUP(Table1[[#This Row],[JABATAN]],tbl_refJabatan,2,FALSE),"yr","day")-CONVERT(DATEDIF(H651,NOW(),"y"),"yr","day")))),"Usia Salah"),"")</f>
        <v>54480.348911689813</v>
      </c>
      <c r="Q651" s="167" t="str">
        <f ca="1">IF(Table1[[#This Row],[TGL. PENSIUN (usia)]]&lt;&gt;0,TEXT(Table1[[#This Row],[TGL. PENSIUN (usia)]],"yyyy"),"")</f>
        <v>2049</v>
      </c>
      <c r="R651" s="166">
        <f ca="1">IF(AND(Table1[[#This Row],[TGL. PENSIUN (usia)]]&lt;&gt;"",Table1[[#This Row],[TGL. PENSIUN (usia)]]&lt;&gt;"USIA SALAH"),IF(tglAcuan&lt;&gt;0,(INT(CONVERT(VLOOKUP(Table1[[#This Row],[JABATAN]],tbl_refJabatan,2,FALSE),"yr","day")-CONVERT(DATEDIF(H651,tglAcuan,"y"),"yr","day"))),(INT(CONVERT(VLOOKUP(Table1[[#This Row],[JABATAN]],tbl_refJabatan,2,FALSE),"yr","day")-CONVERT(DATEDIF(H651,NOW(),"y"),"yr","day")))),"")</f>
        <v>9131</v>
      </c>
      <c r="S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Row],[JABATAN]],tbl_refJabatan,4,FALSE),"yr","day")-CONVERT(DATEDIF(H651,tglAcuan,"y"),"yr","day"))),(NOW()+(CONVERT(VLOOKUP(Table1[[#This Row],[JABATAN]],tbl_refJabatan,4,FALSE),"yr","day")-CONVERT(DATEDIF(H651,NOW(),"y"),"yr","day")))),"Usia Salah"),"")</f>
        <v>54480.348911689813</v>
      </c>
      <c r="T651" s="167" t="str">
        <f ca="1">IF(Table1[[#This Row],[TGL. PENSIUN ( usia )]]&lt;&gt;0,TEXT(Table1[[#This Row],[TGL. PENSIUN ( usia )]],"yyyy"),"")</f>
        <v>2049</v>
      </c>
      <c r="U651" s="166">
        <f ca="1">IF(AND(Table1[[#This Row],[TGL. PENSIUN (usia)]]&lt;&gt;"",Table1[[#This Row],[TGL. PENSIUN (usia)]]&lt;&gt;"USIA SALAH"),IF(tglAcuan&lt;&gt;0,(INT(CONVERT(VLOOKUP(Table1[[#This Row],[JABATAN]],tbl_refJabatan,4,FALSE),"yr","day")-CONVERT(DATEDIF(H651,tglAcuan,"y"),"yr","day"))),(INT(CONVERT(VLOOKUP(Table1[[#This Row],[JABATAN]],tbl_refJabatan,4,FALSE),"yr","day")-CONVERT(DATEDIF(H651,NOW(),"y"),"yr","day")))),"")</f>
        <v>9131</v>
      </c>
      <c r="V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Row],[JABATAN]],tbl_refJabatan,6,FALSE),"yr","day")-CONVERT(DATEDIF(H651,tglAcuan,"y"),"yr","day"))),(NOW()+(CONVERT(VLOOKUP(Table1[[#This Row],[JABATAN]],tbl_refJabatan,6,FALSE),"yr","day")-CONVERT(DATEDIF(H651,NOW(),"y"),"yr","day")))),"Usia Salah"),"")</f>
        <v>53019.348911689813</v>
      </c>
      <c r="W651" s="167" t="str">
        <f ca="1">IF(Table1[[#This Row],[TGL.PENSIUN (usia)]]&lt;&gt;0,TEXT(Table1[[#This Row],[TGL.PENSIUN (usia)]],"yyyy"),"")</f>
        <v>2045</v>
      </c>
      <c r="X6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Row],[JABATAN]],tbl_refJabatan,7,FALSE),"yr","day")-CONVERT(DATEDIF(M651,tglAcuan,"y"),"yr","day"))),(NOW()+(CONVERT(VLOOKUP(Table1[[#This Row],[JABATAN]],tbl_refJabatan,7,FALSE),"yr","day")-CONVERT(DATEDIF(M651,NOW(),"y"),"yr","day")))),"tgl SK salah"),"")</f>
        <v>50827.848911689813</v>
      </c>
      <c r="Y651" s="167" t="str">
        <f ca="1">IF(Table1[[#This Row],[TGL. PENSIUN (jabatan)]]&lt;&gt;0,TEXT(Table1[[#This Row],[TGL. PENSIUN (jabatan)]],"yyyy"),"")</f>
        <v>2039</v>
      </c>
      <c r="Z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Row],[JABATAN]],tbl_refJabatan,8,FALSE),"yr","day")-CONVERT(DATEDIF(H651,tglAcuan,"y"),"yr","day"))),(NOW()+(CONVERT(VLOOKUP(Table1[[#This Row],[JABATAN]],tbl_refJabatan,8,FALSE),"yr","day")-CONVERT(DATEDIF(H651,NOW(),"y"),"yr","day")))),"Usia Salah"),"")</f>
        <v>53019.348911689813</v>
      </c>
      <c r="AA651" s="167" t="str">
        <f ca="1">IF(Table1[[#This Row],[TGL.PENSIUN (usia )]]&lt;&gt;0,TEXT(Table1[[#This Row],[TGL.PENSIUN (usia )]],"yyyy"),"")</f>
        <v>2045</v>
      </c>
      <c r="AB6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Row],[JABATAN]],tbl_refJabatan,9,FALSE),"yr","day")-CONVERT(DATEDIF(M651,tglAcuan,"y"),"yr","day"))),(NOW()+(CONVERT(VLOOKUP(Table1[[#This Row],[JABATAN]],tbl_refJabatan,9,FALSE),"yr","day")-CONVERT(DATEDIF(M651,NOW(),"y"),"yr","day")))),"tgl SK salah"),"")</f>
        <v>50827.848911689813</v>
      </c>
      <c r="AC651" s="167" t="str">
        <f ca="1">IF(Table1[[#This Row],[TGL. PENSIUN (jabatan )]]&lt;&gt;0,TEXT(Table1[[#This Row],[TGL. PENSIUN (jabatan )]],"yyyy"),"")</f>
        <v>2039</v>
      </c>
      <c r="AD6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2" spans="1:30" s="53" customFormat="1" ht="21.75" customHeight="1" x14ac:dyDescent="0.25">
      <c r="A652" s="43">
        <f t="shared" si="25"/>
        <v>647</v>
      </c>
      <c r="B652" s="44" t="s">
        <v>881</v>
      </c>
      <c r="C652" s="44" t="s">
        <v>1214</v>
      </c>
      <c r="D652" s="72" t="s">
        <v>52</v>
      </c>
      <c r="E652" s="59" t="s">
        <v>1093</v>
      </c>
      <c r="F652" s="43" t="s">
        <v>41</v>
      </c>
      <c r="G652" s="46" t="s">
        <v>42</v>
      </c>
      <c r="H652" s="156">
        <v>33913</v>
      </c>
      <c r="I652" s="45"/>
      <c r="J652" s="76"/>
      <c r="K652" s="63" t="s">
        <v>56</v>
      </c>
      <c r="L652" s="63" t="s">
        <v>1221</v>
      </c>
      <c r="M652" s="95">
        <v>43810</v>
      </c>
      <c r="N652" s="52" t="str">
        <f t="shared" ca="1" si="23"/>
        <v>31 Tahun 3 Bulan 22 hari</v>
      </c>
      <c r="O6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16 Hari </v>
      </c>
      <c r="P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Row],[JABATAN]],tbl_refJabatan,2,FALSE),"yr","day")-CONVERT(DATEDIF(H652,tglAcuan,"y"),"yr","day"))),(NOW()+(CONVERT(VLOOKUP(Table1[[#This Row],[JABATAN]],tbl_refJabatan,2,FALSE),"yr","day")-CONVERT(DATEDIF(H652,NOW(),"y"),"yr","day")))),"Usia Salah"),"")</f>
        <v>55941.348911689813</v>
      </c>
      <c r="Q652" s="167" t="str">
        <f ca="1">IF(Table1[[#This Row],[TGL. PENSIUN (usia)]]&lt;&gt;0,TEXT(Table1[[#This Row],[TGL. PENSIUN (usia)]],"yyyy"),"")</f>
        <v>2053</v>
      </c>
      <c r="R652" s="166">
        <f ca="1">IF(AND(Table1[[#This Row],[TGL. PENSIUN (usia)]]&lt;&gt;"",Table1[[#This Row],[TGL. PENSIUN (usia)]]&lt;&gt;"USIA SALAH"),IF(tglAcuan&lt;&gt;0,(INT(CONVERT(VLOOKUP(Table1[[#This Row],[JABATAN]],tbl_refJabatan,2,FALSE),"yr","day")-CONVERT(DATEDIF(H652,tglAcuan,"y"),"yr","day"))),(INT(CONVERT(VLOOKUP(Table1[[#This Row],[JABATAN]],tbl_refJabatan,2,FALSE),"yr","day")-CONVERT(DATEDIF(H652,NOW(),"y"),"yr","day")))),"")</f>
        <v>10592</v>
      </c>
      <c r="S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Row],[JABATAN]],tbl_refJabatan,4,FALSE),"yr","day")-CONVERT(DATEDIF(H652,tglAcuan,"y"),"yr","day"))),(NOW()+(CONVERT(VLOOKUP(Table1[[#This Row],[JABATAN]],tbl_refJabatan,4,FALSE),"yr","day")-CONVERT(DATEDIF(H652,NOW(),"y"),"yr","day")))),"Usia Salah"),"")</f>
        <v>55941.348911689813</v>
      </c>
      <c r="T652" s="167" t="str">
        <f ca="1">IF(Table1[[#This Row],[TGL. PENSIUN ( usia )]]&lt;&gt;0,TEXT(Table1[[#This Row],[TGL. PENSIUN ( usia )]],"yyyy"),"")</f>
        <v>2053</v>
      </c>
      <c r="U652" s="166">
        <f ca="1">IF(AND(Table1[[#This Row],[TGL. PENSIUN (usia)]]&lt;&gt;"",Table1[[#This Row],[TGL. PENSIUN (usia)]]&lt;&gt;"USIA SALAH"),IF(tglAcuan&lt;&gt;0,(INT(CONVERT(VLOOKUP(Table1[[#This Row],[JABATAN]],tbl_refJabatan,4,FALSE),"yr","day")-CONVERT(DATEDIF(H652,tglAcuan,"y"),"yr","day"))),(INT(CONVERT(VLOOKUP(Table1[[#This Row],[JABATAN]],tbl_refJabatan,4,FALSE),"yr","day")-CONVERT(DATEDIF(H652,NOW(),"y"),"yr","day")))),"")</f>
        <v>10592</v>
      </c>
      <c r="V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Row],[JABATAN]],tbl_refJabatan,6,FALSE),"yr","day")-CONVERT(DATEDIF(H652,tglAcuan,"y"),"yr","day"))),(NOW()+(CONVERT(VLOOKUP(Table1[[#This Row],[JABATAN]],tbl_refJabatan,6,FALSE),"yr","day")-CONVERT(DATEDIF(H652,NOW(),"y"),"yr","day")))),"Usia Salah"),"")</f>
        <v>54480.348911689813</v>
      </c>
      <c r="W652" s="167" t="str">
        <f ca="1">IF(Table1[[#This Row],[TGL.PENSIUN (usia)]]&lt;&gt;0,TEXT(Table1[[#This Row],[TGL.PENSIUN (usia)]],"yyyy"),"")</f>
        <v>2049</v>
      </c>
      <c r="X6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Row],[JABATAN]],tbl_refJabatan,7,FALSE),"yr","day")-CONVERT(DATEDIF(M652,tglAcuan,"y"),"yr","day"))),(NOW()+(CONVERT(VLOOKUP(Table1[[#This Row],[JABATAN]],tbl_refJabatan,7,FALSE),"yr","day")-CONVERT(DATEDIF(M652,NOW(),"y"),"yr","day")))),"tgl SK salah"),"")</f>
        <v>51193.098911689813</v>
      </c>
      <c r="Y652" s="167" t="str">
        <f ca="1">IF(Table1[[#This Row],[TGL. PENSIUN (jabatan)]]&lt;&gt;0,TEXT(Table1[[#This Row],[TGL. PENSIUN (jabatan)]],"yyyy"),"")</f>
        <v>2040</v>
      </c>
      <c r="Z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Row],[JABATAN]],tbl_refJabatan,8,FALSE),"yr","day")-CONVERT(DATEDIF(H652,tglAcuan,"y"),"yr","day"))),(NOW()+(CONVERT(VLOOKUP(Table1[[#This Row],[JABATAN]],tbl_refJabatan,8,FALSE),"yr","day")-CONVERT(DATEDIF(H652,NOW(),"y"),"yr","day")))),"Usia Salah"),"")</f>
        <v>54480.348911689813</v>
      </c>
      <c r="AA652" s="167" t="str">
        <f ca="1">IF(Table1[[#This Row],[TGL.PENSIUN (usia )]]&lt;&gt;0,TEXT(Table1[[#This Row],[TGL.PENSIUN (usia )]],"yyyy"),"")</f>
        <v>2049</v>
      </c>
      <c r="AB6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Row],[JABATAN]],tbl_refJabatan,9,FALSE),"yr","day")-CONVERT(DATEDIF(M652,tglAcuan,"y"),"yr","day"))),(NOW()+(CONVERT(VLOOKUP(Table1[[#This Row],[JABATAN]],tbl_refJabatan,9,FALSE),"yr","day")-CONVERT(DATEDIF(M652,NOW(),"y"),"yr","day")))),"tgl SK salah"),"")</f>
        <v>51193.098911689813</v>
      </c>
      <c r="AC652" s="167" t="str">
        <f ca="1">IF(Table1[[#This Row],[TGL. PENSIUN (jabatan )]]&lt;&gt;0,TEXT(Table1[[#This Row],[TGL. PENSIUN (jabatan )]],"yyyy"),"")</f>
        <v>2040</v>
      </c>
      <c r="AD6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3" spans="1:30" s="53" customFormat="1" ht="21.75" customHeight="1" x14ac:dyDescent="0.25">
      <c r="A653" s="43">
        <f t="shared" si="25"/>
        <v>648</v>
      </c>
      <c r="B653" s="44" t="s">
        <v>881</v>
      </c>
      <c r="C653" s="44" t="s">
        <v>1214</v>
      </c>
      <c r="D653" s="72" t="s">
        <v>54</v>
      </c>
      <c r="E653" s="59" t="s">
        <v>1222</v>
      </c>
      <c r="F653" s="43" t="s">
        <v>41</v>
      </c>
      <c r="G653" s="46" t="s">
        <v>42</v>
      </c>
      <c r="H653" s="71">
        <v>34579</v>
      </c>
      <c r="I653" s="45"/>
      <c r="J653" s="76"/>
      <c r="K653" s="63" t="s">
        <v>56</v>
      </c>
      <c r="L653" s="63" t="s">
        <v>1223</v>
      </c>
      <c r="M653" s="95">
        <v>43810</v>
      </c>
      <c r="N653" s="52" t="str">
        <f t="shared" ca="1" si="23"/>
        <v>29 Tahun 5 Bulan 25 hari</v>
      </c>
      <c r="O6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16 Hari </v>
      </c>
      <c r="P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Row],[JABATAN]],tbl_refJabatan,2,FALSE),"yr","day")-CONVERT(DATEDIF(H653,tglAcuan,"y"),"yr","day"))),(NOW()+(CONVERT(VLOOKUP(Table1[[#This Row],[JABATAN]],tbl_refJabatan,2,FALSE),"yr","day")-CONVERT(DATEDIF(H653,NOW(),"y"),"yr","day")))),"Usia Salah"),"")</f>
        <v>56671.848911689813</v>
      </c>
      <c r="Q653" s="167" t="str">
        <f ca="1">IF(Table1[[#This Row],[TGL. PENSIUN (usia)]]&lt;&gt;0,TEXT(Table1[[#This Row],[TGL. PENSIUN (usia)]],"yyyy"),"")</f>
        <v>2055</v>
      </c>
      <c r="R653" s="166">
        <f ca="1">IF(AND(Table1[[#This Row],[TGL. PENSIUN (usia)]]&lt;&gt;"",Table1[[#This Row],[TGL. PENSIUN (usia)]]&lt;&gt;"USIA SALAH"),IF(tglAcuan&lt;&gt;0,(INT(CONVERT(VLOOKUP(Table1[[#This Row],[JABATAN]],tbl_refJabatan,2,FALSE),"yr","day")-CONVERT(DATEDIF(H653,tglAcuan,"y"),"yr","day"))),(INT(CONVERT(VLOOKUP(Table1[[#This Row],[JABATAN]],tbl_refJabatan,2,FALSE),"yr","day")-CONVERT(DATEDIF(H653,NOW(),"y"),"yr","day")))),"")</f>
        <v>11322</v>
      </c>
      <c r="S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Row],[JABATAN]],tbl_refJabatan,4,FALSE),"yr","day")-CONVERT(DATEDIF(H653,tglAcuan,"y"),"yr","day"))),(NOW()+(CONVERT(VLOOKUP(Table1[[#This Row],[JABATAN]],tbl_refJabatan,4,FALSE),"yr","day")-CONVERT(DATEDIF(H653,NOW(),"y"),"yr","day")))),"Usia Salah"),"")</f>
        <v>56671.848911689813</v>
      </c>
      <c r="T653" s="167" t="str">
        <f ca="1">IF(Table1[[#This Row],[TGL. PENSIUN ( usia )]]&lt;&gt;0,TEXT(Table1[[#This Row],[TGL. PENSIUN ( usia )]],"yyyy"),"")</f>
        <v>2055</v>
      </c>
      <c r="U653" s="166">
        <f ca="1">IF(AND(Table1[[#This Row],[TGL. PENSIUN (usia)]]&lt;&gt;"",Table1[[#This Row],[TGL. PENSIUN (usia)]]&lt;&gt;"USIA SALAH"),IF(tglAcuan&lt;&gt;0,(INT(CONVERT(VLOOKUP(Table1[[#This Row],[JABATAN]],tbl_refJabatan,4,FALSE),"yr","day")-CONVERT(DATEDIF(H653,tglAcuan,"y"),"yr","day"))),(INT(CONVERT(VLOOKUP(Table1[[#This Row],[JABATAN]],tbl_refJabatan,4,FALSE),"yr","day")-CONVERT(DATEDIF(H653,NOW(),"y"),"yr","day")))),"")</f>
        <v>11322</v>
      </c>
      <c r="V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Row],[JABATAN]],tbl_refJabatan,6,FALSE),"yr","day")-CONVERT(DATEDIF(H653,tglAcuan,"y"),"yr","day"))),(NOW()+(CONVERT(VLOOKUP(Table1[[#This Row],[JABATAN]],tbl_refJabatan,6,FALSE),"yr","day")-CONVERT(DATEDIF(H653,NOW(),"y"),"yr","day")))),"Usia Salah"),"")</f>
        <v>55210.848911689813</v>
      </c>
      <c r="W653" s="167" t="str">
        <f ca="1">IF(Table1[[#This Row],[TGL.PENSIUN (usia)]]&lt;&gt;0,TEXT(Table1[[#This Row],[TGL.PENSIUN (usia)]],"yyyy"),"")</f>
        <v>2051</v>
      </c>
      <c r="X6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Row],[JABATAN]],tbl_refJabatan,7,FALSE),"yr","day")-CONVERT(DATEDIF(M653,tglAcuan,"y"),"yr","day"))),(NOW()+(CONVERT(VLOOKUP(Table1[[#This Row],[JABATAN]],tbl_refJabatan,7,FALSE),"yr","day")-CONVERT(DATEDIF(M653,NOW(),"y"),"yr","day")))),"tgl SK salah"),"")</f>
        <v>51193.098911689813</v>
      </c>
      <c r="Y653" s="167" t="str">
        <f ca="1">IF(Table1[[#This Row],[TGL. PENSIUN (jabatan)]]&lt;&gt;0,TEXT(Table1[[#This Row],[TGL. PENSIUN (jabatan)]],"yyyy"),"")</f>
        <v>2040</v>
      </c>
      <c r="Z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Row],[JABATAN]],tbl_refJabatan,8,FALSE),"yr","day")-CONVERT(DATEDIF(H653,tglAcuan,"y"),"yr","day"))),(NOW()+(CONVERT(VLOOKUP(Table1[[#This Row],[JABATAN]],tbl_refJabatan,8,FALSE),"yr","day")-CONVERT(DATEDIF(H653,NOW(),"y"),"yr","day")))),"Usia Salah"),"")</f>
        <v>55210.848911689813</v>
      </c>
      <c r="AA653" s="167" t="str">
        <f ca="1">IF(Table1[[#This Row],[TGL.PENSIUN (usia )]]&lt;&gt;0,TEXT(Table1[[#This Row],[TGL.PENSIUN (usia )]],"yyyy"),"")</f>
        <v>2051</v>
      </c>
      <c r="AB6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Row],[JABATAN]],tbl_refJabatan,9,FALSE),"yr","day")-CONVERT(DATEDIF(M653,tglAcuan,"y"),"yr","day"))),(NOW()+(CONVERT(VLOOKUP(Table1[[#This Row],[JABATAN]],tbl_refJabatan,9,FALSE),"yr","day")-CONVERT(DATEDIF(M653,NOW(),"y"),"yr","day")))),"tgl SK salah"),"")</f>
        <v>51193.098911689813</v>
      </c>
      <c r="AC653" s="167" t="str">
        <f ca="1">IF(Table1[[#This Row],[TGL. PENSIUN (jabatan )]]&lt;&gt;0,TEXT(Table1[[#This Row],[TGL. PENSIUN (jabatan )]],"yyyy"),"")</f>
        <v>2040</v>
      </c>
      <c r="AD6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4" spans="1:30" s="53" customFormat="1" ht="21.75" customHeight="1" x14ac:dyDescent="0.25">
      <c r="A654" s="43">
        <f t="shared" si="25"/>
        <v>649</v>
      </c>
      <c r="B654" s="44" t="s">
        <v>881</v>
      </c>
      <c r="C654" s="44" t="s">
        <v>1214</v>
      </c>
      <c r="D654" s="45" t="s">
        <v>57</v>
      </c>
      <c r="E654" s="59" t="s">
        <v>1224</v>
      </c>
      <c r="F654" s="43" t="s">
        <v>41</v>
      </c>
      <c r="G654" s="46" t="s">
        <v>42</v>
      </c>
      <c r="H654" s="71">
        <v>32911</v>
      </c>
      <c r="I654" s="45"/>
      <c r="J654" s="76"/>
      <c r="K654" s="63" t="s">
        <v>56</v>
      </c>
      <c r="L654" s="69" t="s">
        <v>1220</v>
      </c>
      <c r="M654" s="95">
        <v>43461</v>
      </c>
      <c r="N654" s="52" t="str">
        <f t="shared" ca="1" si="23"/>
        <v>34 Tahun 0 Bulan 20 hari</v>
      </c>
      <c r="O6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Row],[JABATAN]],tbl_refJabatan,2,FALSE),"yr","day")-CONVERT(DATEDIF(H654,tglAcuan,"y"),"yr","day"))),(NOW()+(CONVERT(VLOOKUP(Table1[[#This Row],[JABATAN]],tbl_refJabatan,2,FALSE),"yr","day")-CONVERT(DATEDIF(H654,NOW(),"y"),"yr","day")))),"Usia Salah"),"")</f>
        <v>54845.598911689813</v>
      </c>
      <c r="Q654" s="167" t="str">
        <f ca="1">IF(Table1[[#This Row],[TGL. PENSIUN (usia)]]&lt;&gt;0,TEXT(Table1[[#This Row],[TGL. PENSIUN (usia)]],"yyyy"),"")</f>
        <v>2050</v>
      </c>
      <c r="R654" s="166">
        <f ca="1">IF(AND(Table1[[#This Row],[TGL. PENSIUN (usia)]]&lt;&gt;"",Table1[[#This Row],[TGL. PENSIUN (usia)]]&lt;&gt;"USIA SALAH"),IF(tglAcuan&lt;&gt;0,(INT(CONVERT(VLOOKUP(Table1[[#This Row],[JABATAN]],tbl_refJabatan,2,FALSE),"yr","day")-CONVERT(DATEDIF(H654,tglAcuan,"y"),"yr","day"))),(INT(CONVERT(VLOOKUP(Table1[[#This Row],[JABATAN]],tbl_refJabatan,2,FALSE),"yr","day")-CONVERT(DATEDIF(H654,NOW(),"y"),"yr","day")))),"")</f>
        <v>9496</v>
      </c>
      <c r="S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Row],[JABATAN]],tbl_refJabatan,4,FALSE),"yr","day")-CONVERT(DATEDIF(H654,tglAcuan,"y"),"yr","day"))),(NOW()+(CONVERT(VLOOKUP(Table1[[#This Row],[JABATAN]],tbl_refJabatan,4,FALSE),"yr","day")-CONVERT(DATEDIF(H654,NOW(),"y"),"yr","day")))),"Usia Salah"),"")</f>
        <v>54845.598911689813</v>
      </c>
      <c r="T654" s="167" t="str">
        <f ca="1">IF(Table1[[#This Row],[TGL. PENSIUN ( usia )]]&lt;&gt;0,TEXT(Table1[[#This Row],[TGL. PENSIUN ( usia )]],"yyyy"),"")</f>
        <v>2050</v>
      </c>
      <c r="U654" s="166">
        <f ca="1">IF(AND(Table1[[#This Row],[TGL. PENSIUN (usia)]]&lt;&gt;"",Table1[[#This Row],[TGL. PENSIUN (usia)]]&lt;&gt;"USIA SALAH"),IF(tglAcuan&lt;&gt;0,(INT(CONVERT(VLOOKUP(Table1[[#This Row],[JABATAN]],tbl_refJabatan,4,FALSE),"yr","day")-CONVERT(DATEDIF(H654,tglAcuan,"y"),"yr","day"))),(INT(CONVERT(VLOOKUP(Table1[[#This Row],[JABATAN]],tbl_refJabatan,4,FALSE),"yr","day")-CONVERT(DATEDIF(H654,NOW(),"y"),"yr","day")))),"")</f>
        <v>9496</v>
      </c>
      <c r="V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Row],[JABATAN]],tbl_refJabatan,6,FALSE),"yr","day")-CONVERT(DATEDIF(H654,tglAcuan,"y"),"yr","day"))),(NOW()+(CONVERT(VLOOKUP(Table1[[#This Row],[JABATAN]],tbl_refJabatan,6,FALSE),"yr","day")-CONVERT(DATEDIF(H654,NOW(),"y"),"yr","day")))),"Usia Salah"),"")</f>
        <v>53384.598911689813</v>
      </c>
      <c r="W654" s="167" t="str">
        <f ca="1">IF(Table1[[#This Row],[TGL.PENSIUN (usia)]]&lt;&gt;0,TEXT(Table1[[#This Row],[TGL.PENSIUN (usia)]],"yyyy"),"")</f>
        <v>2046</v>
      </c>
      <c r="X6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Row],[JABATAN]],tbl_refJabatan,7,FALSE),"yr","day")-CONVERT(DATEDIF(M654,tglAcuan,"y"),"yr","day"))),(NOW()+(CONVERT(VLOOKUP(Table1[[#This Row],[JABATAN]],tbl_refJabatan,7,FALSE),"yr","day")-CONVERT(DATEDIF(M654,NOW(),"y"),"yr","day")))),"tgl SK salah"),"")</f>
        <v>50827.848911689813</v>
      </c>
      <c r="Y654" s="167" t="str">
        <f ca="1">IF(Table1[[#This Row],[TGL. PENSIUN (jabatan)]]&lt;&gt;0,TEXT(Table1[[#This Row],[TGL. PENSIUN (jabatan)]],"yyyy"),"")</f>
        <v>2039</v>
      </c>
      <c r="Z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Row],[JABATAN]],tbl_refJabatan,8,FALSE),"yr","day")-CONVERT(DATEDIF(H654,tglAcuan,"y"),"yr","day"))),(NOW()+(CONVERT(VLOOKUP(Table1[[#This Row],[JABATAN]],tbl_refJabatan,8,FALSE),"yr","day")-CONVERT(DATEDIF(H654,NOW(),"y"),"yr","day")))),"Usia Salah"),"")</f>
        <v>53384.598911689813</v>
      </c>
      <c r="AA654" s="167" t="str">
        <f ca="1">IF(Table1[[#This Row],[TGL.PENSIUN (usia )]]&lt;&gt;0,TEXT(Table1[[#This Row],[TGL.PENSIUN (usia )]],"yyyy"),"")</f>
        <v>2046</v>
      </c>
      <c r="AB6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Row],[JABATAN]],tbl_refJabatan,9,FALSE),"yr","day")-CONVERT(DATEDIF(M654,tglAcuan,"y"),"yr","day"))),(NOW()+(CONVERT(VLOOKUP(Table1[[#This Row],[JABATAN]],tbl_refJabatan,9,FALSE),"yr","day")-CONVERT(DATEDIF(M654,NOW(),"y"),"yr","day")))),"tgl SK salah"),"")</f>
        <v>50827.848911689813</v>
      </c>
      <c r="AC654" s="167" t="str">
        <f ca="1">IF(Table1[[#This Row],[TGL. PENSIUN (jabatan )]]&lt;&gt;0,TEXT(Table1[[#This Row],[TGL. PENSIUN (jabatan )]],"yyyy"),"")</f>
        <v>2039</v>
      </c>
      <c r="AD6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5" spans="1:30" s="53" customFormat="1" ht="21.75" customHeight="1" x14ac:dyDescent="0.25">
      <c r="A655" s="43">
        <f t="shared" si="25"/>
        <v>650</v>
      </c>
      <c r="B655" s="44" t="s">
        <v>881</v>
      </c>
      <c r="C655" s="44" t="s">
        <v>1214</v>
      </c>
      <c r="D655" s="72" t="s">
        <v>59</v>
      </c>
      <c r="E655" s="59" t="s">
        <v>1225</v>
      </c>
      <c r="F655" s="43" t="s">
        <v>41</v>
      </c>
      <c r="G655" s="46" t="s">
        <v>42</v>
      </c>
      <c r="H655" s="157">
        <v>25278</v>
      </c>
      <c r="I655" s="45"/>
      <c r="J655" s="76"/>
      <c r="K655" s="63" t="s">
        <v>43</v>
      </c>
      <c r="L655" s="69" t="s">
        <v>1220</v>
      </c>
      <c r="M655" s="95">
        <v>43461</v>
      </c>
      <c r="N655" s="52" t="str">
        <f t="shared" ca="1" si="23"/>
        <v>54 Tahun 11 Bulan 11 hari</v>
      </c>
      <c r="O6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Row],[JABATAN]],tbl_refJabatan,2,FALSE),"yr","day")-CONVERT(DATEDIF(H655,tglAcuan,"y"),"yr","day"))),(NOW()+(CONVERT(VLOOKUP(Table1[[#This Row],[JABATAN]],tbl_refJabatan,2,FALSE),"yr","day")-CONVERT(DATEDIF(H655,NOW(),"y"),"yr","day")))),"Usia Salah"),"")</f>
        <v>47540.598911689813</v>
      </c>
      <c r="Q655" s="167" t="str">
        <f ca="1">IF(Table1[[#This Row],[TGL. PENSIUN (usia)]]&lt;&gt;0,TEXT(Table1[[#This Row],[TGL. PENSIUN (usia)]],"yyyy"),"")</f>
        <v>2030</v>
      </c>
      <c r="R655" s="166">
        <f ca="1">IF(AND(Table1[[#This Row],[TGL. PENSIUN (usia)]]&lt;&gt;"",Table1[[#This Row],[TGL. PENSIUN (usia)]]&lt;&gt;"USIA SALAH"),IF(tglAcuan&lt;&gt;0,(INT(CONVERT(VLOOKUP(Table1[[#This Row],[JABATAN]],tbl_refJabatan,2,FALSE),"yr","day")-CONVERT(DATEDIF(H655,tglAcuan,"y"),"yr","day"))),(INT(CONVERT(VLOOKUP(Table1[[#This Row],[JABATAN]],tbl_refJabatan,2,FALSE),"yr","day")-CONVERT(DATEDIF(H655,NOW(),"y"),"yr","day")))),"")</f>
        <v>2191</v>
      </c>
      <c r="S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Row],[JABATAN]],tbl_refJabatan,4,FALSE),"yr","day")-CONVERT(DATEDIF(H655,tglAcuan,"y"),"yr","day"))),(NOW()+(CONVERT(VLOOKUP(Table1[[#This Row],[JABATAN]],tbl_refJabatan,4,FALSE),"yr","day")-CONVERT(DATEDIF(H655,NOW(),"y"),"yr","day")))),"Usia Salah"),"")</f>
        <v>47540.598911689813</v>
      </c>
      <c r="T655" s="167" t="str">
        <f ca="1">IF(Table1[[#This Row],[TGL. PENSIUN ( usia )]]&lt;&gt;0,TEXT(Table1[[#This Row],[TGL. PENSIUN ( usia )]],"yyyy"),"")</f>
        <v>2030</v>
      </c>
      <c r="U655" s="166">
        <f ca="1">IF(AND(Table1[[#This Row],[TGL. PENSIUN (usia)]]&lt;&gt;"",Table1[[#This Row],[TGL. PENSIUN (usia)]]&lt;&gt;"USIA SALAH"),IF(tglAcuan&lt;&gt;0,(INT(CONVERT(VLOOKUP(Table1[[#This Row],[JABATAN]],tbl_refJabatan,4,FALSE),"yr","day")-CONVERT(DATEDIF(H655,tglAcuan,"y"),"yr","day"))),(INT(CONVERT(VLOOKUP(Table1[[#This Row],[JABATAN]],tbl_refJabatan,4,FALSE),"yr","day")-CONVERT(DATEDIF(H655,NOW(),"y"),"yr","day")))),"")</f>
        <v>2191</v>
      </c>
      <c r="V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Row],[JABATAN]],tbl_refJabatan,6,FALSE),"yr","day")-CONVERT(DATEDIF(H655,tglAcuan,"y"),"yr","day"))),(NOW()+(CONVERT(VLOOKUP(Table1[[#This Row],[JABATAN]],tbl_refJabatan,6,FALSE),"yr","day")-CONVERT(DATEDIF(H655,NOW(),"y"),"yr","day")))),"Usia Salah"),"")</f>
        <v>46079.598911689813</v>
      </c>
      <c r="W655" s="167" t="str">
        <f ca="1">IF(Table1[[#This Row],[TGL.PENSIUN (usia)]]&lt;&gt;0,TEXT(Table1[[#This Row],[TGL.PENSIUN (usia)]],"yyyy"),"")</f>
        <v>2026</v>
      </c>
      <c r="X6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Row],[JABATAN]],tbl_refJabatan,7,FALSE),"yr","day")-CONVERT(DATEDIF(M655,tglAcuan,"y"),"yr","day"))),(NOW()+(CONVERT(VLOOKUP(Table1[[#This Row],[JABATAN]],tbl_refJabatan,7,FALSE),"yr","day")-CONVERT(DATEDIF(M655,NOW(),"y"),"yr","day")))),"tgl SK salah"),"")</f>
        <v>50827.848911689813</v>
      </c>
      <c r="Y655" s="167" t="str">
        <f ca="1">IF(Table1[[#This Row],[TGL. PENSIUN (jabatan)]]&lt;&gt;0,TEXT(Table1[[#This Row],[TGL. PENSIUN (jabatan)]],"yyyy"),"")</f>
        <v>2039</v>
      </c>
      <c r="Z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Row],[JABATAN]],tbl_refJabatan,8,FALSE),"yr","day")-CONVERT(DATEDIF(H655,tglAcuan,"y"),"yr","day"))),(NOW()+(CONVERT(VLOOKUP(Table1[[#This Row],[JABATAN]],tbl_refJabatan,8,FALSE),"yr","day")-CONVERT(DATEDIF(H655,NOW(),"y"),"yr","day")))),"Usia Salah"),"")</f>
        <v>46079.598911689813</v>
      </c>
      <c r="AA655" s="167" t="str">
        <f ca="1">IF(Table1[[#This Row],[TGL.PENSIUN (usia )]]&lt;&gt;0,TEXT(Table1[[#This Row],[TGL.PENSIUN (usia )]],"yyyy"),"")</f>
        <v>2026</v>
      </c>
      <c r="AB6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Row],[JABATAN]],tbl_refJabatan,9,FALSE),"yr","day")-CONVERT(DATEDIF(M655,tglAcuan,"y"),"yr","day"))),(NOW()+(CONVERT(VLOOKUP(Table1[[#This Row],[JABATAN]],tbl_refJabatan,9,FALSE),"yr","day")-CONVERT(DATEDIF(M655,NOW(),"y"),"yr","day")))),"tgl SK salah"),"")</f>
        <v>50827.848911689813</v>
      </c>
      <c r="AC655" s="167" t="str">
        <f ca="1">IF(Table1[[#This Row],[TGL. PENSIUN (jabatan )]]&lt;&gt;0,TEXT(Table1[[#This Row],[TGL. PENSIUN (jabatan )]],"yyyy"),"")</f>
        <v>2039</v>
      </c>
      <c r="AD6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6" spans="1:30" s="53" customFormat="1" ht="21.75" customHeight="1" x14ac:dyDescent="0.25">
      <c r="A656" s="43">
        <f t="shared" si="25"/>
        <v>651</v>
      </c>
      <c r="B656" s="44" t="s">
        <v>881</v>
      </c>
      <c r="C656" s="44" t="s">
        <v>1214</v>
      </c>
      <c r="D656" s="72" t="s">
        <v>61</v>
      </c>
      <c r="E656" s="59" t="s">
        <v>956</v>
      </c>
      <c r="F656" s="43" t="s">
        <v>41</v>
      </c>
      <c r="G656" s="46" t="s">
        <v>42</v>
      </c>
      <c r="H656" s="154">
        <v>27093</v>
      </c>
      <c r="I656" s="45"/>
      <c r="J656" s="76"/>
      <c r="K656" s="63" t="s">
        <v>43</v>
      </c>
      <c r="L656" s="69" t="s">
        <v>1220</v>
      </c>
      <c r="M656" s="95">
        <v>43461</v>
      </c>
      <c r="N656" s="52" t="str">
        <f t="shared" ca="1" si="23"/>
        <v>49 Tahun 11 Bulan 22 hari</v>
      </c>
      <c r="O6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Row],[JABATAN]],tbl_refJabatan,2,FALSE),"yr","day")-CONVERT(DATEDIF(H656,tglAcuan,"y"),"yr","day"))),(NOW()+(CONVERT(VLOOKUP(Table1[[#This Row],[JABATAN]],tbl_refJabatan,2,FALSE),"yr","day")-CONVERT(DATEDIF(H656,NOW(),"y"),"yr","day")))),"Usia Salah"),"")</f>
        <v>49366.848911689813</v>
      </c>
      <c r="Q656" s="167" t="str">
        <f ca="1">IF(Table1[[#This Row],[TGL. PENSIUN (usia)]]&lt;&gt;0,TEXT(Table1[[#This Row],[TGL. PENSIUN (usia)]],"yyyy"),"")</f>
        <v>2035</v>
      </c>
      <c r="R656" s="166">
        <f ca="1">IF(AND(Table1[[#This Row],[TGL. PENSIUN (usia)]]&lt;&gt;"",Table1[[#This Row],[TGL. PENSIUN (usia)]]&lt;&gt;"USIA SALAH"),IF(tglAcuan&lt;&gt;0,(INT(CONVERT(VLOOKUP(Table1[[#This Row],[JABATAN]],tbl_refJabatan,2,FALSE),"yr","day")-CONVERT(DATEDIF(H656,tglAcuan,"y"),"yr","day"))),(INT(CONVERT(VLOOKUP(Table1[[#This Row],[JABATAN]],tbl_refJabatan,2,FALSE),"yr","day")-CONVERT(DATEDIF(H656,NOW(),"y"),"yr","day")))),"")</f>
        <v>4017</v>
      </c>
      <c r="S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Row],[JABATAN]],tbl_refJabatan,4,FALSE),"yr","day")-CONVERT(DATEDIF(H656,tglAcuan,"y"),"yr","day"))),(NOW()+(CONVERT(VLOOKUP(Table1[[#This Row],[JABATAN]],tbl_refJabatan,4,FALSE),"yr","day")-CONVERT(DATEDIF(H656,NOW(),"y"),"yr","day")))),"Usia Salah"),"")</f>
        <v>49366.848911689813</v>
      </c>
      <c r="T656" s="167" t="str">
        <f ca="1">IF(Table1[[#This Row],[TGL. PENSIUN ( usia )]]&lt;&gt;0,TEXT(Table1[[#This Row],[TGL. PENSIUN ( usia )]],"yyyy"),"")</f>
        <v>2035</v>
      </c>
      <c r="U656" s="166">
        <f ca="1">IF(AND(Table1[[#This Row],[TGL. PENSIUN (usia)]]&lt;&gt;"",Table1[[#This Row],[TGL. PENSIUN (usia)]]&lt;&gt;"USIA SALAH"),IF(tglAcuan&lt;&gt;0,(INT(CONVERT(VLOOKUP(Table1[[#This Row],[JABATAN]],tbl_refJabatan,4,FALSE),"yr","day")-CONVERT(DATEDIF(H656,tglAcuan,"y"),"yr","day"))),(INT(CONVERT(VLOOKUP(Table1[[#This Row],[JABATAN]],tbl_refJabatan,4,FALSE),"yr","day")-CONVERT(DATEDIF(H656,NOW(),"y"),"yr","day")))),"")</f>
        <v>4017</v>
      </c>
      <c r="V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Row],[JABATAN]],tbl_refJabatan,6,FALSE),"yr","day")-CONVERT(DATEDIF(H656,tglAcuan,"y"),"yr","day"))),(NOW()+(CONVERT(VLOOKUP(Table1[[#This Row],[JABATAN]],tbl_refJabatan,6,FALSE),"yr","day")-CONVERT(DATEDIF(H656,NOW(),"y"),"yr","day")))),"Usia Salah"),"")</f>
        <v>47905.848911689813</v>
      </c>
      <c r="W656" s="167" t="str">
        <f ca="1">IF(Table1[[#This Row],[TGL.PENSIUN (usia)]]&lt;&gt;0,TEXT(Table1[[#This Row],[TGL.PENSIUN (usia)]],"yyyy"),"")</f>
        <v>2031</v>
      </c>
      <c r="X6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Row],[JABATAN]],tbl_refJabatan,7,FALSE),"yr","day")-CONVERT(DATEDIF(M656,tglAcuan,"y"),"yr","day"))),(NOW()+(CONVERT(VLOOKUP(Table1[[#This Row],[JABATAN]],tbl_refJabatan,7,FALSE),"yr","day")-CONVERT(DATEDIF(M656,NOW(),"y"),"yr","day")))),"tgl SK salah"),"")</f>
        <v>50827.848911689813</v>
      </c>
      <c r="Y656" s="167" t="str">
        <f ca="1">IF(Table1[[#This Row],[TGL. PENSIUN (jabatan)]]&lt;&gt;0,TEXT(Table1[[#This Row],[TGL. PENSIUN (jabatan)]],"yyyy"),"")</f>
        <v>2039</v>
      </c>
      <c r="Z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Row],[JABATAN]],tbl_refJabatan,8,FALSE),"yr","day")-CONVERT(DATEDIF(H656,tglAcuan,"y"),"yr","day"))),(NOW()+(CONVERT(VLOOKUP(Table1[[#This Row],[JABATAN]],tbl_refJabatan,8,FALSE),"yr","day")-CONVERT(DATEDIF(H656,NOW(),"y"),"yr","day")))),"Usia Salah"),"")</f>
        <v>47905.848911689813</v>
      </c>
      <c r="AA656" s="167" t="str">
        <f ca="1">IF(Table1[[#This Row],[TGL.PENSIUN (usia )]]&lt;&gt;0,TEXT(Table1[[#This Row],[TGL.PENSIUN (usia )]],"yyyy"),"")</f>
        <v>2031</v>
      </c>
      <c r="AB6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Row],[JABATAN]],tbl_refJabatan,9,FALSE),"yr","day")-CONVERT(DATEDIF(M656,tglAcuan,"y"),"yr","day"))),(NOW()+(CONVERT(VLOOKUP(Table1[[#This Row],[JABATAN]],tbl_refJabatan,9,FALSE),"yr","day")-CONVERT(DATEDIF(M656,NOW(),"y"),"yr","day")))),"tgl SK salah"),"")</f>
        <v>50827.848911689813</v>
      </c>
      <c r="AC656" s="167" t="str">
        <f ca="1">IF(Table1[[#This Row],[TGL. PENSIUN (jabatan )]]&lt;&gt;0,TEXT(Table1[[#This Row],[TGL. PENSIUN (jabatan )]],"yyyy"),"")</f>
        <v>2039</v>
      </c>
      <c r="AD6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7" spans="1:30" s="53" customFormat="1" ht="21.75" customHeight="1" x14ac:dyDescent="0.25">
      <c r="A657" s="43">
        <f t="shared" si="25"/>
        <v>652</v>
      </c>
      <c r="B657" s="44" t="s">
        <v>881</v>
      </c>
      <c r="C657" s="44" t="s">
        <v>1214</v>
      </c>
      <c r="D657" s="45" t="s">
        <v>63</v>
      </c>
      <c r="E657" s="59" t="s">
        <v>73</v>
      </c>
      <c r="F657" s="43" t="s">
        <v>41</v>
      </c>
      <c r="G657" s="46" t="s">
        <v>42</v>
      </c>
      <c r="H657" s="158">
        <v>26766</v>
      </c>
      <c r="I657" s="45"/>
      <c r="J657" s="76"/>
      <c r="K657" s="63" t="s">
        <v>43</v>
      </c>
      <c r="L657" s="63" t="s">
        <v>1226</v>
      </c>
      <c r="M657" s="95">
        <v>36554</v>
      </c>
      <c r="N657" s="52" t="str">
        <f t="shared" ca="1" si="23"/>
        <v>50 Tahun 10 Bulan 15 hari</v>
      </c>
      <c r="O6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0 Bulan 29 Hari </v>
      </c>
      <c r="P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Row],[JABATAN]],tbl_refJabatan,2,FALSE),"yr","day")-CONVERT(DATEDIF(H657,tglAcuan,"y"),"yr","day"))),(NOW()+(CONVERT(VLOOKUP(Table1[[#This Row],[JABATAN]],tbl_refJabatan,2,FALSE),"yr","day")-CONVERT(DATEDIF(H657,NOW(),"y"),"yr","day")))),"Usia Salah"),"")</f>
        <v>49001.598911689813</v>
      </c>
      <c r="Q657" s="167" t="str">
        <f ca="1">IF(Table1[[#This Row],[TGL. PENSIUN (usia)]]&lt;&gt;0,TEXT(Table1[[#This Row],[TGL. PENSIUN (usia)]],"yyyy"),"")</f>
        <v>2034</v>
      </c>
      <c r="R657" s="166">
        <f ca="1">IF(AND(Table1[[#This Row],[TGL. PENSIUN (usia)]]&lt;&gt;"",Table1[[#This Row],[TGL. PENSIUN (usia)]]&lt;&gt;"USIA SALAH"),IF(tglAcuan&lt;&gt;0,(INT(CONVERT(VLOOKUP(Table1[[#This Row],[JABATAN]],tbl_refJabatan,2,FALSE),"yr","day")-CONVERT(DATEDIF(H657,tglAcuan,"y"),"yr","day"))),(INT(CONVERT(VLOOKUP(Table1[[#This Row],[JABATAN]],tbl_refJabatan,2,FALSE),"yr","day")-CONVERT(DATEDIF(H657,NOW(),"y"),"yr","day")))),"")</f>
        <v>3652</v>
      </c>
      <c r="S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Row],[JABATAN]],tbl_refJabatan,4,FALSE),"yr","day")-CONVERT(DATEDIF(H657,tglAcuan,"y"),"yr","day"))),(NOW()+(CONVERT(VLOOKUP(Table1[[#This Row],[JABATAN]],tbl_refJabatan,4,FALSE),"yr","day")-CONVERT(DATEDIF(H657,NOW(),"y"),"yr","day")))),"Usia Salah"),"")</f>
        <v>34391.598911689813</v>
      </c>
      <c r="T657" s="167" t="str">
        <f ca="1">IF(Table1[[#This Row],[TGL. PENSIUN ( usia )]]&lt;&gt;0,TEXT(Table1[[#This Row],[TGL. PENSIUN ( usia )]],"yyyy"),"")</f>
        <v>1994</v>
      </c>
      <c r="U657" s="166">
        <f ca="1">IF(AND(Table1[[#This Row],[TGL. PENSIUN (usia)]]&lt;&gt;"",Table1[[#This Row],[TGL. PENSIUN (usia)]]&lt;&gt;"USIA SALAH"),IF(tglAcuan&lt;&gt;0,(INT(CONVERT(VLOOKUP(Table1[[#This Row],[JABATAN]],tbl_refJabatan,4,FALSE),"yr","day")-CONVERT(DATEDIF(H657,tglAcuan,"y"),"yr","day"))),(INT(CONVERT(VLOOKUP(Table1[[#This Row],[JABATAN]],tbl_refJabatan,4,FALSE),"yr","day")-CONVERT(DATEDIF(H657,NOW(),"y"),"yr","day")))),"")</f>
        <v>-10958</v>
      </c>
      <c r="V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Row],[JABATAN]],tbl_refJabatan,6,FALSE),"yr","day")-CONVERT(DATEDIF(H657,tglAcuan,"y"),"yr","day"))),(NOW()+(CONVERT(VLOOKUP(Table1[[#This Row],[JABATAN]],tbl_refJabatan,6,FALSE),"yr","day")-CONVERT(DATEDIF(H657,NOW(),"y"),"yr","day")))),"Usia Salah"),"")</f>
        <v>27086.598911689813</v>
      </c>
      <c r="W657" s="167" t="str">
        <f ca="1">IF(Table1[[#This Row],[TGL.PENSIUN (usia)]]&lt;&gt;0,TEXT(Table1[[#This Row],[TGL.PENSIUN (usia)]],"yyyy"),"")</f>
        <v>1974</v>
      </c>
      <c r="X6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Row],[JABATAN]],tbl_refJabatan,7,FALSE),"yr","day")-CONVERT(DATEDIF(M657,tglAcuan,"y"),"yr","day"))),(NOW()+(CONVERT(VLOOKUP(Table1[[#This Row],[JABATAN]],tbl_refJabatan,7,FALSE),"yr","day")-CONVERT(DATEDIF(M657,NOW(),"y"),"yr","day")))),"tgl SK salah"),"")</f>
        <v>58498.098911689813</v>
      </c>
      <c r="Y657" s="167" t="str">
        <f ca="1">IF(Table1[[#This Row],[TGL. PENSIUN (jabatan)]]&lt;&gt;0,TEXT(Table1[[#This Row],[TGL. PENSIUN (jabatan)]],"yyyy"),"")</f>
        <v>2060</v>
      </c>
      <c r="Z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Row],[JABATAN]],tbl_refJabatan,8,FALSE),"yr","day")-CONVERT(DATEDIF(H657,tglAcuan,"y"),"yr","day"))),(NOW()+(CONVERT(VLOOKUP(Table1[[#This Row],[JABATAN]],tbl_refJabatan,8,FALSE),"yr","day")-CONVERT(DATEDIF(H657,NOW(),"y"),"yr","day")))),"Usia Salah"),"")</f>
        <v>49001.598911689813</v>
      </c>
      <c r="AA657" s="167" t="str">
        <f ca="1">IF(Table1[[#This Row],[TGL.PENSIUN (usia )]]&lt;&gt;0,TEXT(Table1[[#This Row],[TGL.PENSIUN (usia )]],"yyyy"),"")</f>
        <v>2034</v>
      </c>
      <c r="AB6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Row],[JABATAN]],tbl_refJabatan,9,FALSE),"yr","day")-CONVERT(DATEDIF(M657,tglAcuan,"y"),"yr","day"))),(NOW()+(CONVERT(VLOOKUP(Table1[[#This Row],[JABATAN]],tbl_refJabatan,9,FALSE),"yr","day")-CONVERT(DATEDIF(M657,NOW(),"y"),"yr","day")))),"tgl SK salah"),"")</f>
        <v>42061.848911689813</v>
      </c>
      <c r="AC657" s="167" t="str">
        <f ca="1">IF(Table1[[#This Row],[TGL. PENSIUN (jabatan )]]&lt;&gt;0,TEXT(Table1[[#This Row],[TGL. PENSIUN (jabatan )]],"yyyy"),"")</f>
        <v>2015</v>
      </c>
      <c r="AD6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8" spans="1:30" s="53" customFormat="1" ht="21.75" customHeight="1" x14ac:dyDescent="0.25">
      <c r="A658" s="43">
        <f t="shared" si="25"/>
        <v>653</v>
      </c>
      <c r="B658" s="44" t="s">
        <v>881</v>
      </c>
      <c r="C658" s="44" t="s">
        <v>1214</v>
      </c>
      <c r="D658" s="72" t="s">
        <v>63</v>
      </c>
      <c r="E658" s="59" t="s">
        <v>546</v>
      </c>
      <c r="F658" s="43" t="s">
        <v>41</v>
      </c>
      <c r="G658" s="46" t="s">
        <v>42</v>
      </c>
      <c r="H658" s="159">
        <v>24244</v>
      </c>
      <c r="I658" s="45"/>
      <c r="J658" s="76"/>
      <c r="K658" s="63" t="s">
        <v>43</v>
      </c>
      <c r="L658" s="63" t="s">
        <v>1226</v>
      </c>
      <c r="M658" s="95">
        <v>36554</v>
      </c>
      <c r="N658" s="52" t="str">
        <f t="shared" ca="1" si="23"/>
        <v>57 Tahun 9 Bulan 10 hari</v>
      </c>
      <c r="O6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0 Bulan 29 Hari </v>
      </c>
      <c r="P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Row],[JABATAN]],tbl_refJabatan,2,FALSE),"yr","day")-CONVERT(DATEDIF(H658,tglAcuan,"y"),"yr","day"))),(NOW()+(CONVERT(VLOOKUP(Table1[[#This Row],[JABATAN]],tbl_refJabatan,2,FALSE),"yr","day")-CONVERT(DATEDIF(H658,NOW(),"y"),"yr","day")))),"Usia Salah"),"")</f>
        <v>46444.848911689813</v>
      </c>
      <c r="Q658" s="167" t="str">
        <f ca="1">IF(Table1[[#This Row],[TGL. PENSIUN (usia)]]&lt;&gt;0,TEXT(Table1[[#This Row],[TGL. PENSIUN (usia)]],"yyyy"),"")</f>
        <v>2027</v>
      </c>
      <c r="R658" s="166">
        <f ca="1">IF(AND(Table1[[#This Row],[TGL. PENSIUN (usia)]]&lt;&gt;"",Table1[[#This Row],[TGL. PENSIUN (usia)]]&lt;&gt;"USIA SALAH"),IF(tglAcuan&lt;&gt;0,(INT(CONVERT(VLOOKUP(Table1[[#This Row],[JABATAN]],tbl_refJabatan,2,FALSE),"yr","day")-CONVERT(DATEDIF(H658,tglAcuan,"y"),"yr","day"))),(INT(CONVERT(VLOOKUP(Table1[[#This Row],[JABATAN]],tbl_refJabatan,2,FALSE),"yr","day")-CONVERT(DATEDIF(H658,NOW(),"y"),"yr","day")))),"")</f>
        <v>1095</v>
      </c>
      <c r="S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Row],[JABATAN]],tbl_refJabatan,4,FALSE),"yr","day")-CONVERT(DATEDIF(H658,tglAcuan,"y"),"yr","day"))),(NOW()+(CONVERT(VLOOKUP(Table1[[#This Row],[JABATAN]],tbl_refJabatan,4,FALSE),"yr","day")-CONVERT(DATEDIF(H658,NOW(),"y"),"yr","day")))),"Usia Salah"),"")</f>
        <v>31834.848911689813</v>
      </c>
      <c r="T658" s="167" t="str">
        <f ca="1">IF(Table1[[#This Row],[TGL. PENSIUN ( usia )]]&lt;&gt;0,TEXT(Table1[[#This Row],[TGL. PENSIUN ( usia )]],"yyyy"),"")</f>
        <v>1987</v>
      </c>
      <c r="U658" s="166">
        <f ca="1">IF(AND(Table1[[#This Row],[TGL. PENSIUN (usia)]]&lt;&gt;"",Table1[[#This Row],[TGL. PENSIUN (usia)]]&lt;&gt;"USIA SALAH"),IF(tglAcuan&lt;&gt;0,(INT(CONVERT(VLOOKUP(Table1[[#This Row],[JABATAN]],tbl_refJabatan,4,FALSE),"yr","day")-CONVERT(DATEDIF(H658,tglAcuan,"y"),"yr","day"))),(INT(CONVERT(VLOOKUP(Table1[[#This Row],[JABATAN]],tbl_refJabatan,4,FALSE),"yr","day")-CONVERT(DATEDIF(H658,NOW(),"y"),"yr","day")))),"")</f>
        <v>-13515</v>
      </c>
      <c r="V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Row],[JABATAN]],tbl_refJabatan,6,FALSE),"yr","day")-CONVERT(DATEDIF(H658,tglAcuan,"y"),"yr","day"))),(NOW()+(CONVERT(VLOOKUP(Table1[[#This Row],[JABATAN]],tbl_refJabatan,6,FALSE),"yr","day")-CONVERT(DATEDIF(H658,NOW(),"y"),"yr","day")))),"Usia Salah"),"")</f>
        <v>24529.848911689813</v>
      </c>
      <c r="W658" s="167" t="str">
        <f ca="1">IF(Table1[[#This Row],[TGL.PENSIUN (usia)]]&lt;&gt;0,TEXT(Table1[[#This Row],[TGL.PENSIUN (usia)]],"yyyy"),"")</f>
        <v>1967</v>
      </c>
      <c r="X6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Row],[JABATAN]],tbl_refJabatan,7,FALSE),"yr","day")-CONVERT(DATEDIF(M658,tglAcuan,"y"),"yr","day"))),(NOW()+(CONVERT(VLOOKUP(Table1[[#This Row],[JABATAN]],tbl_refJabatan,7,FALSE),"yr","day")-CONVERT(DATEDIF(M658,NOW(),"y"),"yr","day")))),"tgl SK salah"),"")</f>
        <v>58498.098911689813</v>
      </c>
      <c r="Y658" s="167" t="str">
        <f ca="1">IF(Table1[[#This Row],[TGL. PENSIUN (jabatan)]]&lt;&gt;0,TEXT(Table1[[#This Row],[TGL. PENSIUN (jabatan)]],"yyyy"),"")</f>
        <v>2060</v>
      </c>
      <c r="Z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Row],[JABATAN]],tbl_refJabatan,8,FALSE),"yr","day")-CONVERT(DATEDIF(H658,tglAcuan,"y"),"yr","day"))),(NOW()+(CONVERT(VLOOKUP(Table1[[#This Row],[JABATAN]],tbl_refJabatan,8,FALSE),"yr","day")-CONVERT(DATEDIF(H658,NOW(),"y"),"yr","day")))),"Usia Salah"),"")</f>
        <v>46444.848911689813</v>
      </c>
      <c r="AA658" s="167" t="str">
        <f ca="1">IF(Table1[[#This Row],[TGL.PENSIUN (usia )]]&lt;&gt;0,TEXT(Table1[[#This Row],[TGL.PENSIUN (usia )]],"yyyy"),"")</f>
        <v>2027</v>
      </c>
      <c r="AB6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Row],[JABATAN]],tbl_refJabatan,9,FALSE),"yr","day")-CONVERT(DATEDIF(M658,tglAcuan,"y"),"yr","day"))),(NOW()+(CONVERT(VLOOKUP(Table1[[#This Row],[JABATAN]],tbl_refJabatan,9,FALSE),"yr","day")-CONVERT(DATEDIF(M658,NOW(),"y"),"yr","day")))),"tgl SK salah"),"")</f>
        <v>42061.848911689813</v>
      </c>
      <c r="AC658" s="167" t="str">
        <f ca="1">IF(Table1[[#This Row],[TGL. PENSIUN (jabatan )]]&lt;&gt;0,TEXT(Table1[[#This Row],[TGL. PENSIUN (jabatan )]],"yyyy"),"")</f>
        <v>2015</v>
      </c>
      <c r="AD6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59" spans="1:30" s="53" customFormat="1" ht="21.75" customHeight="1" x14ac:dyDescent="0.25">
      <c r="A659" s="43">
        <f t="shared" si="25"/>
        <v>654</v>
      </c>
      <c r="B659" s="44" t="s">
        <v>881</v>
      </c>
      <c r="C659" s="44" t="s">
        <v>1214</v>
      </c>
      <c r="D659" s="72" t="s">
        <v>63</v>
      </c>
      <c r="E659" s="59" t="s">
        <v>1227</v>
      </c>
      <c r="F659" s="43" t="s">
        <v>41</v>
      </c>
      <c r="G659" s="46" t="s">
        <v>42</v>
      </c>
      <c r="H659" s="154">
        <v>26761</v>
      </c>
      <c r="I659" s="45"/>
      <c r="J659" s="76"/>
      <c r="K659" s="63" t="s">
        <v>43</v>
      </c>
      <c r="L659" s="63" t="s">
        <v>1228</v>
      </c>
      <c r="M659" s="125">
        <v>37942</v>
      </c>
      <c r="N659" s="52" t="str">
        <f t="shared" ca="1" si="23"/>
        <v>50 Tahun 10 Bulan 20 hari</v>
      </c>
      <c r="O6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20 Tahun 3 Bulan 10 Hari </v>
      </c>
      <c r="P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Row],[JABATAN]],tbl_refJabatan,2,FALSE),"yr","day")-CONVERT(DATEDIF(H659,tglAcuan,"y"),"yr","day"))),(NOW()+(CONVERT(VLOOKUP(Table1[[#This Row],[JABATAN]],tbl_refJabatan,2,FALSE),"yr","day")-CONVERT(DATEDIF(H659,NOW(),"y"),"yr","day")))),"Usia Salah"),"")</f>
        <v>49001.598911689813</v>
      </c>
      <c r="Q659" s="167" t="str">
        <f ca="1">IF(Table1[[#This Row],[TGL. PENSIUN (usia)]]&lt;&gt;0,TEXT(Table1[[#This Row],[TGL. PENSIUN (usia)]],"yyyy"),"")</f>
        <v>2034</v>
      </c>
      <c r="R659" s="166">
        <f ca="1">IF(AND(Table1[[#This Row],[TGL. PENSIUN (usia)]]&lt;&gt;"",Table1[[#This Row],[TGL. PENSIUN (usia)]]&lt;&gt;"USIA SALAH"),IF(tglAcuan&lt;&gt;0,(INT(CONVERT(VLOOKUP(Table1[[#This Row],[JABATAN]],tbl_refJabatan,2,FALSE),"yr","day")-CONVERT(DATEDIF(H659,tglAcuan,"y"),"yr","day"))),(INT(CONVERT(VLOOKUP(Table1[[#This Row],[JABATAN]],tbl_refJabatan,2,FALSE),"yr","day")-CONVERT(DATEDIF(H659,NOW(),"y"),"yr","day")))),"")</f>
        <v>3652</v>
      </c>
      <c r="S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Row],[JABATAN]],tbl_refJabatan,4,FALSE),"yr","day")-CONVERT(DATEDIF(H659,tglAcuan,"y"),"yr","day"))),(NOW()+(CONVERT(VLOOKUP(Table1[[#This Row],[JABATAN]],tbl_refJabatan,4,FALSE),"yr","day")-CONVERT(DATEDIF(H659,NOW(),"y"),"yr","day")))),"Usia Salah"),"")</f>
        <v>34391.598911689813</v>
      </c>
      <c r="T659" s="167" t="str">
        <f ca="1">IF(Table1[[#This Row],[TGL. PENSIUN ( usia )]]&lt;&gt;0,TEXT(Table1[[#This Row],[TGL. PENSIUN ( usia )]],"yyyy"),"")</f>
        <v>1994</v>
      </c>
      <c r="U659" s="166">
        <f ca="1">IF(AND(Table1[[#This Row],[TGL. PENSIUN (usia)]]&lt;&gt;"",Table1[[#This Row],[TGL. PENSIUN (usia)]]&lt;&gt;"USIA SALAH"),IF(tglAcuan&lt;&gt;0,(INT(CONVERT(VLOOKUP(Table1[[#This Row],[JABATAN]],tbl_refJabatan,4,FALSE),"yr","day")-CONVERT(DATEDIF(H659,tglAcuan,"y"),"yr","day"))),(INT(CONVERT(VLOOKUP(Table1[[#This Row],[JABATAN]],tbl_refJabatan,4,FALSE),"yr","day")-CONVERT(DATEDIF(H659,NOW(),"y"),"yr","day")))),"")</f>
        <v>-10958</v>
      </c>
      <c r="V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Row],[JABATAN]],tbl_refJabatan,6,FALSE),"yr","day")-CONVERT(DATEDIF(H659,tglAcuan,"y"),"yr","day"))),(NOW()+(CONVERT(VLOOKUP(Table1[[#This Row],[JABATAN]],tbl_refJabatan,6,FALSE),"yr","day")-CONVERT(DATEDIF(H659,NOW(),"y"),"yr","day")))),"Usia Salah"),"")</f>
        <v>27086.598911689813</v>
      </c>
      <c r="W659" s="167" t="str">
        <f ca="1">IF(Table1[[#This Row],[TGL.PENSIUN (usia)]]&lt;&gt;0,TEXT(Table1[[#This Row],[TGL.PENSIUN (usia)]],"yyyy"),"")</f>
        <v>1974</v>
      </c>
      <c r="X6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Row],[JABATAN]],tbl_refJabatan,7,FALSE),"yr","day")-CONVERT(DATEDIF(M659,tglAcuan,"y"),"yr","day"))),(NOW()+(CONVERT(VLOOKUP(Table1[[#This Row],[JABATAN]],tbl_refJabatan,7,FALSE),"yr","day")-CONVERT(DATEDIF(M659,NOW(),"y"),"yr","day")))),"tgl SK salah"),"")</f>
        <v>59959.098911689813</v>
      </c>
      <c r="Y659" s="167" t="str">
        <f ca="1">IF(Table1[[#This Row],[TGL. PENSIUN (jabatan)]]&lt;&gt;0,TEXT(Table1[[#This Row],[TGL. PENSIUN (jabatan)]],"yyyy"),"")</f>
        <v>2064</v>
      </c>
      <c r="Z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Row],[JABATAN]],tbl_refJabatan,8,FALSE),"yr","day")-CONVERT(DATEDIF(H659,tglAcuan,"y"),"yr","day"))),(NOW()+(CONVERT(VLOOKUP(Table1[[#This Row],[JABATAN]],tbl_refJabatan,8,FALSE),"yr","day")-CONVERT(DATEDIF(H659,NOW(),"y"),"yr","day")))),"Usia Salah"),"")</f>
        <v>49001.598911689813</v>
      </c>
      <c r="AA659" s="167" t="str">
        <f ca="1">IF(Table1[[#This Row],[TGL.PENSIUN (usia )]]&lt;&gt;0,TEXT(Table1[[#This Row],[TGL.PENSIUN (usia )]],"yyyy"),"")</f>
        <v>2034</v>
      </c>
      <c r="AB6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Row],[JABATAN]],tbl_refJabatan,9,FALSE),"yr","day")-CONVERT(DATEDIF(M659,tglAcuan,"y"),"yr","day"))),(NOW()+(CONVERT(VLOOKUP(Table1[[#This Row],[JABATAN]],tbl_refJabatan,9,FALSE),"yr","day")-CONVERT(DATEDIF(M659,NOW(),"y"),"yr","day")))),"tgl SK salah"),"")</f>
        <v>43522.848911689813</v>
      </c>
      <c r="AC659" s="167" t="str">
        <f ca="1">IF(Table1[[#This Row],[TGL. PENSIUN (jabatan )]]&lt;&gt;0,TEXT(Table1[[#This Row],[TGL. PENSIUN (jabatan )]],"yyyy"),"")</f>
        <v>2019</v>
      </c>
      <c r="AD6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0" spans="1:30" s="53" customFormat="1" ht="21.75" customHeight="1" x14ac:dyDescent="0.25">
      <c r="A660" s="43">
        <f t="shared" si="25"/>
        <v>655</v>
      </c>
      <c r="B660" s="44" t="s">
        <v>881</v>
      </c>
      <c r="C660" s="44" t="s">
        <v>1214</v>
      </c>
      <c r="D660" s="72" t="s">
        <v>63</v>
      </c>
      <c r="E660" s="59" t="s">
        <v>1229</v>
      </c>
      <c r="F660" s="43" t="s">
        <v>50</v>
      </c>
      <c r="G660" s="46" t="s">
        <v>42</v>
      </c>
      <c r="H660" s="160">
        <v>30542</v>
      </c>
      <c r="I660" s="45"/>
      <c r="J660" s="76"/>
      <c r="K660" s="63" t="s">
        <v>43</v>
      </c>
      <c r="L660" s="69" t="s">
        <v>1230</v>
      </c>
      <c r="M660" s="95">
        <v>40237</v>
      </c>
      <c r="N660" s="52" t="str">
        <f t="shared" ca="1" si="23"/>
        <v>40 Tahun 6 Bulan 13 hari</v>
      </c>
      <c r="O6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11 Bulan 30 Hari </v>
      </c>
      <c r="P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Row],[JABATAN]],tbl_refJabatan,2,FALSE),"yr","day")-CONVERT(DATEDIF(H660,tglAcuan,"y"),"yr","day"))),(NOW()+(CONVERT(VLOOKUP(Table1[[#This Row],[JABATAN]],tbl_refJabatan,2,FALSE),"yr","day")-CONVERT(DATEDIF(H660,NOW(),"y"),"yr","day")))),"Usia Salah"),"")</f>
        <v>52654.098911689813</v>
      </c>
      <c r="Q660" s="167" t="str">
        <f ca="1">IF(Table1[[#This Row],[TGL. PENSIUN (usia)]]&lt;&gt;0,TEXT(Table1[[#This Row],[TGL. PENSIUN (usia)]],"yyyy"),"")</f>
        <v>2044</v>
      </c>
      <c r="R660" s="166">
        <f ca="1">IF(AND(Table1[[#This Row],[TGL. PENSIUN (usia)]]&lt;&gt;"",Table1[[#This Row],[TGL. PENSIUN (usia)]]&lt;&gt;"USIA SALAH"),IF(tglAcuan&lt;&gt;0,(INT(CONVERT(VLOOKUP(Table1[[#This Row],[JABATAN]],tbl_refJabatan,2,FALSE),"yr","day")-CONVERT(DATEDIF(H660,tglAcuan,"y"),"yr","day"))),(INT(CONVERT(VLOOKUP(Table1[[#This Row],[JABATAN]],tbl_refJabatan,2,FALSE),"yr","day")-CONVERT(DATEDIF(H660,NOW(),"y"),"yr","day")))),"")</f>
        <v>7305</v>
      </c>
      <c r="S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Row],[JABATAN]],tbl_refJabatan,4,FALSE),"yr","day")-CONVERT(DATEDIF(H660,tglAcuan,"y"),"yr","day"))),(NOW()+(CONVERT(VLOOKUP(Table1[[#This Row],[JABATAN]],tbl_refJabatan,4,FALSE),"yr","day")-CONVERT(DATEDIF(H660,NOW(),"y"),"yr","day")))),"Usia Salah"),"")</f>
        <v>38044.098911689813</v>
      </c>
      <c r="T660" s="167" t="str">
        <f ca="1">IF(Table1[[#This Row],[TGL. PENSIUN ( usia )]]&lt;&gt;0,TEXT(Table1[[#This Row],[TGL. PENSIUN ( usia )]],"yyyy"),"")</f>
        <v>2004</v>
      </c>
      <c r="U660" s="166">
        <f ca="1">IF(AND(Table1[[#This Row],[TGL. PENSIUN (usia)]]&lt;&gt;"",Table1[[#This Row],[TGL. PENSIUN (usia)]]&lt;&gt;"USIA SALAH"),IF(tglAcuan&lt;&gt;0,(INT(CONVERT(VLOOKUP(Table1[[#This Row],[JABATAN]],tbl_refJabatan,4,FALSE),"yr","day")-CONVERT(DATEDIF(H660,tglAcuan,"y"),"yr","day"))),(INT(CONVERT(VLOOKUP(Table1[[#This Row],[JABATAN]],tbl_refJabatan,4,FALSE),"yr","day")-CONVERT(DATEDIF(H660,NOW(),"y"),"yr","day")))),"")</f>
        <v>-7305</v>
      </c>
      <c r="V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Row],[JABATAN]],tbl_refJabatan,6,FALSE),"yr","day")-CONVERT(DATEDIF(H660,tglAcuan,"y"),"yr","day"))),(NOW()+(CONVERT(VLOOKUP(Table1[[#This Row],[JABATAN]],tbl_refJabatan,6,FALSE),"yr","day")-CONVERT(DATEDIF(H660,NOW(),"y"),"yr","day")))),"Usia Salah"),"")</f>
        <v>30739.098911689813</v>
      </c>
      <c r="W660" s="167" t="str">
        <f ca="1">IF(Table1[[#This Row],[TGL.PENSIUN (usia)]]&lt;&gt;0,TEXT(Table1[[#This Row],[TGL.PENSIUN (usia)]],"yyyy"),"")</f>
        <v>1984</v>
      </c>
      <c r="X6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Row],[JABATAN]],tbl_refJabatan,7,FALSE),"yr","day")-CONVERT(DATEDIF(M660,tglAcuan,"y"),"yr","day"))),(NOW()+(CONVERT(VLOOKUP(Table1[[#This Row],[JABATAN]],tbl_refJabatan,7,FALSE),"yr","day")-CONVERT(DATEDIF(M660,NOW(),"y"),"yr","day")))),"tgl SK salah"),"")</f>
        <v>62515.848911689813</v>
      </c>
      <c r="Y660" s="167" t="str">
        <f ca="1">IF(Table1[[#This Row],[TGL. PENSIUN (jabatan)]]&lt;&gt;0,TEXT(Table1[[#This Row],[TGL. PENSIUN (jabatan)]],"yyyy"),"")</f>
        <v>2071</v>
      </c>
      <c r="Z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Row],[JABATAN]],tbl_refJabatan,8,FALSE),"yr","day")-CONVERT(DATEDIF(H660,tglAcuan,"y"),"yr","day"))),(NOW()+(CONVERT(VLOOKUP(Table1[[#This Row],[JABATAN]],tbl_refJabatan,8,FALSE),"yr","day")-CONVERT(DATEDIF(H660,NOW(),"y"),"yr","day")))),"Usia Salah"),"")</f>
        <v>52654.098911689813</v>
      </c>
      <c r="AA660" s="167" t="str">
        <f ca="1">IF(Table1[[#This Row],[TGL.PENSIUN (usia )]]&lt;&gt;0,TEXT(Table1[[#This Row],[TGL.PENSIUN (usia )]],"yyyy"),"")</f>
        <v>2044</v>
      </c>
      <c r="AB6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Row],[JABATAN]],tbl_refJabatan,9,FALSE),"yr","day")-CONVERT(DATEDIF(M660,tglAcuan,"y"),"yr","day"))),(NOW()+(CONVERT(VLOOKUP(Table1[[#This Row],[JABATAN]],tbl_refJabatan,9,FALSE),"yr","day")-CONVERT(DATEDIF(M660,NOW(),"y"),"yr","day")))),"tgl SK salah"),"")</f>
        <v>46079.598911689813</v>
      </c>
      <c r="AC660" s="167" t="str">
        <f ca="1">IF(Table1[[#This Row],[TGL. PENSIUN (jabatan )]]&lt;&gt;0,TEXT(Table1[[#This Row],[TGL. PENSIUN (jabatan )]],"yyyy"),"")</f>
        <v>2026</v>
      </c>
      <c r="AD6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1" spans="1:30" s="53" customFormat="1" ht="21.75" customHeight="1" x14ac:dyDescent="0.25">
      <c r="A661" s="43">
        <f t="shared" si="25"/>
        <v>656</v>
      </c>
      <c r="B661" s="44" t="s">
        <v>881</v>
      </c>
      <c r="C661" s="44" t="s">
        <v>1214</v>
      </c>
      <c r="D661" s="72" t="s">
        <v>63</v>
      </c>
      <c r="E661" s="59" t="s">
        <v>195</v>
      </c>
      <c r="F661" s="43" t="s">
        <v>41</v>
      </c>
      <c r="G661" s="46" t="s">
        <v>42</v>
      </c>
      <c r="H661" s="156">
        <v>24453</v>
      </c>
      <c r="I661" s="45"/>
      <c r="J661" s="76"/>
      <c r="K661" s="63" t="s">
        <v>43</v>
      </c>
      <c r="L661" s="69" t="s">
        <v>1231</v>
      </c>
      <c r="M661" s="95">
        <v>38909</v>
      </c>
      <c r="N661" s="52" t="str">
        <f t="shared" ca="1" si="23"/>
        <v>57 Tahun 2 Bulan 15 hari</v>
      </c>
      <c r="O6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7 Bulan 16 Hari </v>
      </c>
      <c r="P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Row],[JABATAN]],tbl_refJabatan,2,FALSE),"yr","day")-CONVERT(DATEDIF(H661,tglAcuan,"y"),"yr","day"))),(NOW()+(CONVERT(VLOOKUP(Table1[[#This Row],[JABATAN]],tbl_refJabatan,2,FALSE),"yr","day")-CONVERT(DATEDIF(H661,NOW(),"y"),"yr","day")))),"Usia Salah"),"")</f>
        <v>46444.848911689813</v>
      </c>
      <c r="Q661" s="167" t="str">
        <f ca="1">IF(Table1[[#This Row],[TGL. PENSIUN (usia)]]&lt;&gt;0,TEXT(Table1[[#This Row],[TGL. PENSIUN (usia)]],"yyyy"),"")</f>
        <v>2027</v>
      </c>
      <c r="R661" s="166">
        <f ca="1">IF(AND(Table1[[#This Row],[TGL. PENSIUN (usia)]]&lt;&gt;"",Table1[[#This Row],[TGL. PENSIUN (usia)]]&lt;&gt;"USIA SALAH"),IF(tglAcuan&lt;&gt;0,(INT(CONVERT(VLOOKUP(Table1[[#This Row],[JABATAN]],tbl_refJabatan,2,FALSE),"yr","day")-CONVERT(DATEDIF(H661,tglAcuan,"y"),"yr","day"))),(INT(CONVERT(VLOOKUP(Table1[[#This Row],[JABATAN]],tbl_refJabatan,2,FALSE),"yr","day")-CONVERT(DATEDIF(H661,NOW(),"y"),"yr","day")))),"")</f>
        <v>1095</v>
      </c>
      <c r="S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Row],[JABATAN]],tbl_refJabatan,4,FALSE),"yr","day")-CONVERT(DATEDIF(H661,tglAcuan,"y"),"yr","day"))),(NOW()+(CONVERT(VLOOKUP(Table1[[#This Row],[JABATAN]],tbl_refJabatan,4,FALSE),"yr","day")-CONVERT(DATEDIF(H661,NOW(),"y"),"yr","day")))),"Usia Salah"),"")</f>
        <v>31834.848911689813</v>
      </c>
      <c r="T661" s="167" t="str">
        <f ca="1">IF(Table1[[#This Row],[TGL. PENSIUN ( usia )]]&lt;&gt;0,TEXT(Table1[[#This Row],[TGL. PENSIUN ( usia )]],"yyyy"),"")</f>
        <v>1987</v>
      </c>
      <c r="U661" s="166">
        <f ca="1">IF(AND(Table1[[#This Row],[TGL. PENSIUN (usia)]]&lt;&gt;"",Table1[[#This Row],[TGL. PENSIUN (usia)]]&lt;&gt;"USIA SALAH"),IF(tglAcuan&lt;&gt;0,(INT(CONVERT(VLOOKUP(Table1[[#This Row],[JABATAN]],tbl_refJabatan,4,FALSE),"yr","day")-CONVERT(DATEDIF(H661,tglAcuan,"y"),"yr","day"))),(INT(CONVERT(VLOOKUP(Table1[[#This Row],[JABATAN]],tbl_refJabatan,4,FALSE),"yr","day")-CONVERT(DATEDIF(H661,NOW(),"y"),"yr","day")))),"")</f>
        <v>-13515</v>
      </c>
      <c r="V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Row],[JABATAN]],tbl_refJabatan,6,FALSE),"yr","day")-CONVERT(DATEDIF(H661,tglAcuan,"y"),"yr","day"))),(NOW()+(CONVERT(VLOOKUP(Table1[[#This Row],[JABATAN]],tbl_refJabatan,6,FALSE),"yr","day")-CONVERT(DATEDIF(H661,NOW(),"y"),"yr","day")))),"Usia Salah"),"")</f>
        <v>24529.848911689813</v>
      </c>
      <c r="W661" s="167" t="str">
        <f ca="1">IF(Table1[[#This Row],[TGL.PENSIUN (usia)]]&lt;&gt;0,TEXT(Table1[[#This Row],[TGL.PENSIUN (usia)]],"yyyy"),"")</f>
        <v>1967</v>
      </c>
      <c r="X6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Row],[JABATAN]],tbl_refJabatan,7,FALSE),"yr","day")-CONVERT(DATEDIF(M661,tglAcuan,"y"),"yr","day"))),(NOW()+(CONVERT(VLOOKUP(Table1[[#This Row],[JABATAN]],tbl_refJabatan,7,FALSE),"yr","day")-CONVERT(DATEDIF(M661,NOW(),"y"),"yr","day")))),"tgl SK salah"),"")</f>
        <v>61054.848911689813</v>
      </c>
      <c r="Y661" s="167" t="str">
        <f ca="1">IF(Table1[[#This Row],[TGL. PENSIUN (jabatan)]]&lt;&gt;0,TEXT(Table1[[#This Row],[TGL. PENSIUN (jabatan)]],"yyyy"),"")</f>
        <v>2067</v>
      </c>
      <c r="Z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Row],[JABATAN]],tbl_refJabatan,8,FALSE),"yr","day")-CONVERT(DATEDIF(H661,tglAcuan,"y"),"yr","day"))),(NOW()+(CONVERT(VLOOKUP(Table1[[#This Row],[JABATAN]],tbl_refJabatan,8,FALSE),"yr","day")-CONVERT(DATEDIF(H661,NOW(),"y"),"yr","day")))),"Usia Salah"),"")</f>
        <v>46444.848911689813</v>
      </c>
      <c r="AA661" s="167" t="str">
        <f ca="1">IF(Table1[[#This Row],[TGL.PENSIUN (usia )]]&lt;&gt;0,TEXT(Table1[[#This Row],[TGL.PENSIUN (usia )]],"yyyy"),"")</f>
        <v>2027</v>
      </c>
      <c r="AB6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Row],[JABATAN]],tbl_refJabatan,9,FALSE),"yr","day")-CONVERT(DATEDIF(M661,tglAcuan,"y"),"yr","day"))),(NOW()+(CONVERT(VLOOKUP(Table1[[#This Row],[JABATAN]],tbl_refJabatan,9,FALSE),"yr","day")-CONVERT(DATEDIF(M661,NOW(),"y"),"yr","day")))),"tgl SK salah"),"")</f>
        <v>44618.598911689813</v>
      </c>
      <c r="AC661" s="167" t="str">
        <f ca="1">IF(Table1[[#This Row],[TGL. PENSIUN (jabatan )]]&lt;&gt;0,TEXT(Table1[[#This Row],[TGL. PENSIUN (jabatan )]],"yyyy"),"")</f>
        <v>2022</v>
      </c>
      <c r="AD6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2" spans="1:30" s="53" customFormat="1" ht="21.75" customHeight="1" x14ac:dyDescent="0.25">
      <c r="A662" s="43">
        <f t="shared" si="25"/>
        <v>657</v>
      </c>
      <c r="B662" s="44" t="s">
        <v>881</v>
      </c>
      <c r="C662" s="44" t="s">
        <v>1214</v>
      </c>
      <c r="D662" s="72" t="s">
        <v>63</v>
      </c>
      <c r="E662" s="59" t="s">
        <v>1232</v>
      </c>
      <c r="F662" s="43" t="s">
        <v>50</v>
      </c>
      <c r="G662" s="46" t="s">
        <v>42</v>
      </c>
      <c r="H662" s="157">
        <v>32329</v>
      </c>
      <c r="I662" s="45"/>
      <c r="J662" s="76"/>
      <c r="K662" s="63" t="s">
        <v>43</v>
      </c>
      <c r="L662" s="63" t="s">
        <v>1233</v>
      </c>
      <c r="M662" s="95">
        <v>43810</v>
      </c>
      <c r="N662" s="52" t="str">
        <f t="shared" ca="1" si="23"/>
        <v>35 Tahun 7 Bulan 22 hari</v>
      </c>
      <c r="O6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16 Hari </v>
      </c>
      <c r="P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Row],[JABATAN]],tbl_refJabatan,2,FALSE),"yr","day")-CONVERT(DATEDIF(H662,tglAcuan,"y"),"yr","day"))),(NOW()+(CONVERT(VLOOKUP(Table1[[#This Row],[JABATAN]],tbl_refJabatan,2,FALSE),"yr","day")-CONVERT(DATEDIF(H662,NOW(),"y"),"yr","day")))),"Usia Salah"),"")</f>
        <v>54480.348911689813</v>
      </c>
      <c r="Q662" s="167" t="str">
        <f ca="1">IF(Table1[[#This Row],[TGL. PENSIUN (usia)]]&lt;&gt;0,TEXT(Table1[[#This Row],[TGL. PENSIUN (usia)]],"yyyy"),"")</f>
        <v>2049</v>
      </c>
      <c r="R662" s="166">
        <f ca="1">IF(AND(Table1[[#This Row],[TGL. PENSIUN (usia)]]&lt;&gt;"",Table1[[#This Row],[TGL. PENSIUN (usia)]]&lt;&gt;"USIA SALAH"),IF(tglAcuan&lt;&gt;0,(INT(CONVERT(VLOOKUP(Table1[[#This Row],[JABATAN]],tbl_refJabatan,2,FALSE),"yr","day")-CONVERT(DATEDIF(H662,tglAcuan,"y"),"yr","day"))),(INT(CONVERT(VLOOKUP(Table1[[#This Row],[JABATAN]],tbl_refJabatan,2,FALSE),"yr","day")-CONVERT(DATEDIF(H662,NOW(),"y"),"yr","day")))),"")</f>
        <v>9131</v>
      </c>
      <c r="S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Row],[JABATAN]],tbl_refJabatan,4,FALSE),"yr","day")-CONVERT(DATEDIF(H662,tglAcuan,"y"),"yr","day"))),(NOW()+(CONVERT(VLOOKUP(Table1[[#This Row],[JABATAN]],tbl_refJabatan,4,FALSE),"yr","day")-CONVERT(DATEDIF(H662,NOW(),"y"),"yr","day")))),"Usia Salah"),"")</f>
        <v>39870.348911689813</v>
      </c>
      <c r="T662" s="167" t="str">
        <f ca="1">IF(Table1[[#This Row],[TGL. PENSIUN ( usia )]]&lt;&gt;0,TEXT(Table1[[#This Row],[TGL. PENSIUN ( usia )]],"yyyy"),"")</f>
        <v>2009</v>
      </c>
      <c r="U662" s="166">
        <f ca="1">IF(AND(Table1[[#This Row],[TGL. PENSIUN (usia)]]&lt;&gt;"",Table1[[#This Row],[TGL. PENSIUN (usia)]]&lt;&gt;"USIA SALAH"),IF(tglAcuan&lt;&gt;0,(INT(CONVERT(VLOOKUP(Table1[[#This Row],[JABATAN]],tbl_refJabatan,4,FALSE),"yr","day")-CONVERT(DATEDIF(H662,tglAcuan,"y"),"yr","day"))),(INT(CONVERT(VLOOKUP(Table1[[#This Row],[JABATAN]],tbl_refJabatan,4,FALSE),"yr","day")-CONVERT(DATEDIF(H662,NOW(),"y"),"yr","day")))),"")</f>
        <v>-5479</v>
      </c>
      <c r="V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Row],[JABATAN]],tbl_refJabatan,6,FALSE),"yr","day")-CONVERT(DATEDIF(H662,tglAcuan,"y"),"yr","day"))),(NOW()+(CONVERT(VLOOKUP(Table1[[#This Row],[JABATAN]],tbl_refJabatan,6,FALSE),"yr","day")-CONVERT(DATEDIF(H662,NOW(),"y"),"yr","day")))),"Usia Salah"),"")</f>
        <v>32565.348911689813</v>
      </c>
      <c r="W662" s="167" t="str">
        <f ca="1">IF(Table1[[#This Row],[TGL.PENSIUN (usia)]]&lt;&gt;0,TEXT(Table1[[#This Row],[TGL.PENSIUN (usia)]],"yyyy"),"")</f>
        <v>1989</v>
      </c>
      <c r="X6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Row],[JABATAN]],tbl_refJabatan,7,FALSE),"yr","day")-CONVERT(DATEDIF(M662,tglAcuan,"y"),"yr","day"))),(NOW()+(CONVERT(VLOOKUP(Table1[[#This Row],[JABATAN]],tbl_refJabatan,7,FALSE),"yr","day")-CONVERT(DATEDIF(M662,NOW(),"y"),"yr","day")))),"tgl SK salah"),"")</f>
        <v>65803.098911689813</v>
      </c>
      <c r="Y662" s="167" t="str">
        <f ca="1">IF(Table1[[#This Row],[TGL. PENSIUN (jabatan)]]&lt;&gt;0,TEXT(Table1[[#This Row],[TGL. PENSIUN (jabatan)]],"yyyy"),"")</f>
        <v>2080</v>
      </c>
      <c r="Z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Row],[JABATAN]],tbl_refJabatan,8,FALSE),"yr","day")-CONVERT(DATEDIF(H662,tglAcuan,"y"),"yr","day"))),(NOW()+(CONVERT(VLOOKUP(Table1[[#This Row],[JABATAN]],tbl_refJabatan,8,FALSE),"yr","day")-CONVERT(DATEDIF(H662,NOW(),"y"),"yr","day")))),"Usia Salah"),"")</f>
        <v>54480.348911689813</v>
      </c>
      <c r="AA662" s="167" t="str">
        <f ca="1">IF(Table1[[#This Row],[TGL.PENSIUN (usia )]]&lt;&gt;0,TEXT(Table1[[#This Row],[TGL.PENSIUN (usia )]],"yyyy"),"")</f>
        <v>2049</v>
      </c>
      <c r="AB6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Row],[JABATAN]],tbl_refJabatan,9,FALSE),"yr","day")-CONVERT(DATEDIF(M662,tglAcuan,"y"),"yr","day"))),(NOW()+(CONVERT(VLOOKUP(Table1[[#This Row],[JABATAN]],tbl_refJabatan,9,FALSE),"yr","day")-CONVERT(DATEDIF(M662,NOW(),"y"),"yr","day")))),"tgl SK salah"),"")</f>
        <v>49366.848911689813</v>
      </c>
      <c r="AC662" s="167" t="str">
        <f ca="1">IF(Table1[[#This Row],[TGL. PENSIUN (jabatan )]]&lt;&gt;0,TEXT(Table1[[#This Row],[TGL. PENSIUN (jabatan )]],"yyyy"),"")</f>
        <v>2035</v>
      </c>
      <c r="AD6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3" spans="1:30" s="53" customFormat="1" ht="21.75" customHeight="1" x14ac:dyDescent="0.25">
      <c r="A663" s="43">
        <f t="shared" si="25"/>
        <v>658</v>
      </c>
      <c r="B663" s="44" t="s">
        <v>881</v>
      </c>
      <c r="C663" s="44" t="s">
        <v>1214</v>
      </c>
      <c r="D663" s="45" t="s">
        <v>63</v>
      </c>
      <c r="E663" s="59" t="s">
        <v>98</v>
      </c>
      <c r="F663" s="43" t="s">
        <v>41</v>
      </c>
      <c r="G663" s="46" t="s">
        <v>42</v>
      </c>
      <c r="H663" s="161">
        <v>27235</v>
      </c>
      <c r="I663" s="45"/>
      <c r="J663" s="76"/>
      <c r="K663" s="63" t="s">
        <v>43</v>
      </c>
      <c r="L663" s="69" t="s">
        <v>1234</v>
      </c>
      <c r="M663" s="95">
        <v>34245</v>
      </c>
      <c r="N663" s="52" t="str">
        <f t="shared" ca="1" si="23"/>
        <v>49 Tahun 7 Bulan 2 hari</v>
      </c>
      <c r="O6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30 Tahun 4 Bulan 24 Hari </v>
      </c>
      <c r="P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Row],[JABATAN]],tbl_refJabatan,2,FALSE),"yr","day")-CONVERT(DATEDIF(H663,tglAcuan,"y"),"yr","day"))),(NOW()+(CONVERT(VLOOKUP(Table1[[#This Row],[JABATAN]],tbl_refJabatan,2,FALSE),"yr","day")-CONVERT(DATEDIF(H663,NOW(),"y"),"yr","day")))),"Usia Salah"),"")</f>
        <v>49366.848911689813</v>
      </c>
      <c r="Q663" s="167" t="str">
        <f ca="1">IF(Table1[[#This Row],[TGL. PENSIUN (usia)]]&lt;&gt;0,TEXT(Table1[[#This Row],[TGL. PENSIUN (usia)]],"yyyy"),"")</f>
        <v>2035</v>
      </c>
      <c r="R663" s="166">
        <f ca="1">IF(AND(Table1[[#This Row],[TGL. PENSIUN (usia)]]&lt;&gt;"",Table1[[#This Row],[TGL. PENSIUN (usia)]]&lt;&gt;"USIA SALAH"),IF(tglAcuan&lt;&gt;0,(INT(CONVERT(VLOOKUP(Table1[[#This Row],[JABATAN]],tbl_refJabatan,2,FALSE),"yr","day")-CONVERT(DATEDIF(H663,tglAcuan,"y"),"yr","day"))),(INT(CONVERT(VLOOKUP(Table1[[#This Row],[JABATAN]],tbl_refJabatan,2,FALSE),"yr","day")-CONVERT(DATEDIF(H663,NOW(),"y"),"yr","day")))),"")</f>
        <v>4017</v>
      </c>
      <c r="S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Row],[JABATAN]],tbl_refJabatan,4,FALSE),"yr","day")-CONVERT(DATEDIF(H663,tglAcuan,"y"),"yr","day"))),(NOW()+(CONVERT(VLOOKUP(Table1[[#This Row],[JABATAN]],tbl_refJabatan,4,FALSE),"yr","day")-CONVERT(DATEDIF(H663,NOW(),"y"),"yr","day")))),"Usia Salah"),"")</f>
        <v>34756.848911689813</v>
      </c>
      <c r="T663" s="167" t="str">
        <f ca="1">IF(Table1[[#This Row],[TGL. PENSIUN ( usia )]]&lt;&gt;0,TEXT(Table1[[#This Row],[TGL. PENSIUN ( usia )]],"yyyy"),"")</f>
        <v>1995</v>
      </c>
      <c r="U663" s="166">
        <f ca="1">IF(AND(Table1[[#This Row],[TGL. PENSIUN (usia)]]&lt;&gt;"",Table1[[#This Row],[TGL. PENSIUN (usia)]]&lt;&gt;"USIA SALAH"),IF(tglAcuan&lt;&gt;0,(INT(CONVERT(VLOOKUP(Table1[[#This Row],[JABATAN]],tbl_refJabatan,4,FALSE),"yr","day")-CONVERT(DATEDIF(H663,tglAcuan,"y"),"yr","day"))),(INT(CONVERT(VLOOKUP(Table1[[#This Row],[JABATAN]],tbl_refJabatan,4,FALSE),"yr","day")-CONVERT(DATEDIF(H663,NOW(),"y"),"yr","day")))),"")</f>
        <v>-10593</v>
      </c>
      <c r="V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Row],[JABATAN]],tbl_refJabatan,6,FALSE),"yr","day")-CONVERT(DATEDIF(H663,tglAcuan,"y"),"yr","day"))),(NOW()+(CONVERT(VLOOKUP(Table1[[#This Row],[JABATAN]],tbl_refJabatan,6,FALSE),"yr","day")-CONVERT(DATEDIF(H663,NOW(),"y"),"yr","day")))),"Usia Salah"),"")</f>
        <v>27451.848911689813</v>
      </c>
      <c r="W663" s="167" t="str">
        <f ca="1">IF(Table1[[#This Row],[TGL.PENSIUN (usia)]]&lt;&gt;0,TEXT(Table1[[#This Row],[TGL.PENSIUN (usia)]],"yyyy"),"")</f>
        <v>1975</v>
      </c>
      <c r="X6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Row],[JABATAN]],tbl_refJabatan,7,FALSE),"yr","day")-CONVERT(DATEDIF(M663,tglAcuan,"y"),"yr","day"))),(NOW()+(CONVERT(VLOOKUP(Table1[[#This Row],[JABATAN]],tbl_refJabatan,7,FALSE),"yr","day")-CONVERT(DATEDIF(M663,NOW(),"y"),"yr","day")))),"tgl SK salah"),"")</f>
        <v>56306.598911689813</v>
      </c>
      <c r="Y663" s="167" t="str">
        <f ca="1">IF(Table1[[#This Row],[TGL. PENSIUN (jabatan)]]&lt;&gt;0,TEXT(Table1[[#This Row],[TGL. PENSIUN (jabatan)]],"yyyy"),"")</f>
        <v>2054</v>
      </c>
      <c r="Z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Row],[JABATAN]],tbl_refJabatan,8,FALSE),"yr","day")-CONVERT(DATEDIF(H663,tglAcuan,"y"),"yr","day"))),(NOW()+(CONVERT(VLOOKUP(Table1[[#This Row],[JABATAN]],tbl_refJabatan,8,FALSE),"yr","day")-CONVERT(DATEDIF(H663,NOW(),"y"),"yr","day")))),"Usia Salah"),"")</f>
        <v>49366.848911689813</v>
      </c>
      <c r="AA663" s="167" t="str">
        <f ca="1">IF(Table1[[#This Row],[TGL.PENSIUN (usia )]]&lt;&gt;0,TEXT(Table1[[#This Row],[TGL.PENSIUN (usia )]],"yyyy"),"")</f>
        <v>2035</v>
      </c>
      <c r="AB6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Row],[JABATAN]],tbl_refJabatan,9,FALSE),"yr","day")-CONVERT(DATEDIF(M663,tglAcuan,"y"),"yr","day"))),(NOW()+(CONVERT(VLOOKUP(Table1[[#This Row],[JABATAN]],tbl_refJabatan,9,FALSE),"yr","day")-CONVERT(DATEDIF(M663,NOW(),"y"),"yr","day")))),"tgl SK salah"),"")</f>
        <v>39870.348911689813</v>
      </c>
      <c r="AC663" s="167" t="str">
        <f ca="1">IF(Table1[[#This Row],[TGL. PENSIUN (jabatan )]]&lt;&gt;0,TEXT(Table1[[#This Row],[TGL. PENSIUN (jabatan )]],"yyyy"),"")</f>
        <v>2009</v>
      </c>
      <c r="AD6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4" spans="1:30" s="88" customFormat="1" ht="21.75" customHeight="1" x14ac:dyDescent="0.25">
      <c r="A664" s="43">
        <f t="shared" si="25"/>
        <v>659</v>
      </c>
      <c r="B664" s="44" t="s">
        <v>42</v>
      </c>
      <c r="C664" s="44" t="s">
        <v>1235</v>
      </c>
      <c r="D664" s="45" t="s">
        <v>39</v>
      </c>
      <c r="E664" s="59" t="s">
        <v>1236</v>
      </c>
      <c r="F664" s="43" t="s">
        <v>41</v>
      </c>
      <c r="G664" s="46" t="s">
        <v>42</v>
      </c>
      <c r="H664" s="67">
        <v>25706</v>
      </c>
      <c r="I664" s="45"/>
      <c r="J664" s="76"/>
      <c r="K664" s="63" t="s">
        <v>56</v>
      </c>
      <c r="L664" s="69" t="s">
        <v>1237</v>
      </c>
      <c r="M664" s="67">
        <v>43444</v>
      </c>
      <c r="N664" s="52" t="str">
        <f t="shared" ref="N664:N712" ca="1" si="26">IFERROR(IF(H664&lt;&gt;0,IF(tglAcuan&lt;&gt;0,DATEDIF(H664,tglAcuan,"y")&amp;" Tahun "&amp;DATEDIF(H664,tglAcuan,"ym")&amp;" Bulan "&amp;DATEDIF(H664,tglAcuan,"md")&amp;" hari",DATEDIF(H664,NOW(),"y")&amp;" Tahun "&amp;DATEDIF(H664,NOW(),"ym")&amp;" Bulan "&amp;DATEDIF(H664,NOW(),"md")&amp;" hari"),"tgl lahir salah/ null"),"tgl lahir salah")</f>
        <v>53 Tahun 9 Bulan 9 hari</v>
      </c>
      <c r="O6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Row],[JABATAN]],tbl_refJabatan,2,FALSE),"yr","day")-CONVERT(DATEDIF(H664,tglAcuan,"y"),"yr","day"))),(NOW()+(CONVERT(VLOOKUP(Table1[[#This Row],[JABATAN]],tbl_refJabatan,2,FALSE),"yr","day")-CONVERT(DATEDIF(H664,NOW(),"y"),"yr","day")))),"Usia Salah"),"")</f>
        <v>25990.848911689813</v>
      </c>
      <c r="Q664" s="167" t="str">
        <f ca="1">IF(Table1[[#This Row],[TGL. PENSIUN (usia)]]&lt;&gt;0,TEXT(Table1[[#This Row],[TGL. PENSIUN (usia)]],"yyyy"),"")</f>
        <v>1971</v>
      </c>
      <c r="R664" s="166">
        <f ca="1">IF(AND(Table1[[#This Row],[TGL. PENSIUN (usia)]]&lt;&gt;"",Table1[[#This Row],[TGL. PENSIUN (usia)]]&lt;&gt;"USIA SALAH"),IF(tglAcuan&lt;&gt;0,(INT(CONVERT(VLOOKUP(Table1[[#This Row],[JABATAN]],tbl_refJabatan,2,FALSE),"yr","day")-CONVERT(DATEDIF(H664,tglAcuan,"y"),"yr","day"))),(INT(CONVERT(VLOOKUP(Table1[[#This Row],[JABATAN]],tbl_refJabatan,2,FALSE),"yr","day")-CONVERT(DATEDIF(H664,NOW(),"y"),"yr","day")))),"")</f>
        <v>-19359</v>
      </c>
      <c r="S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Row],[JABATAN]],tbl_refJabatan,4,FALSE),"yr","day")-CONVERT(DATEDIF(H664,tglAcuan,"y"),"yr","day"))),(NOW()+(CONVERT(VLOOKUP(Table1[[#This Row],[JABATAN]],tbl_refJabatan,4,FALSE),"yr","day")-CONVERT(DATEDIF(H664,NOW(),"y"),"yr","day")))),"Usia Salah"),"")</f>
        <v>25990.848911689813</v>
      </c>
      <c r="T664" s="167" t="str">
        <f ca="1">IF(Table1[[#This Row],[TGL. PENSIUN ( usia )]]&lt;&gt;0,TEXT(Table1[[#This Row],[TGL. PENSIUN ( usia )]],"yyyy"),"")</f>
        <v>1971</v>
      </c>
      <c r="U664" s="166">
        <f ca="1">IF(AND(Table1[[#This Row],[TGL. PENSIUN (usia)]]&lt;&gt;"",Table1[[#This Row],[TGL. PENSIUN (usia)]]&lt;&gt;"USIA SALAH"),IF(tglAcuan&lt;&gt;0,(INT(CONVERT(VLOOKUP(Table1[[#This Row],[JABATAN]],tbl_refJabatan,4,FALSE),"yr","day")-CONVERT(DATEDIF(H664,tglAcuan,"y"),"yr","day"))),(INT(CONVERT(VLOOKUP(Table1[[#This Row],[JABATAN]],tbl_refJabatan,4,FALSE),"yr","day")-CONVERT(DATEDIF(H664,NOW(),"y"),"yr","day")))),"")</f>
        <v>-19359</v>
      </c>
      <c r="V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Row],[JABATAN]],tbl_refJabatan,6,FALSE),"yr","day")-CONVERT(DATEDIF(H664,tglAcuan,"y"),"yr","day"))),(NOW()+(CONVERT(VLOOKUP(Table1[[#This Row],[JABATAN]],tbl_refJabatan,6,FALSE),"yr","day")-CONVERT(DATEDIF(H664,NOW(),"y"),"yr","day")))),"Usia Salah"),"")</f>
        <v>25990.848911689813</v>
      </c>
      <c r="W664" s="167" t="str">
        <f ca="1">IF(Table1[[#This Row],[TGL.PENSIUN (usia)]]&lt;&gt;0,TEXT(Table1[[#This Row],[TGL.PENSIUN (usia)]],"yyyy"),"")</f>
        <v>1971</v>
      </c>
      <c r="X6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Row],[JABATAN]],tbl_refJabatan,7,FALSE),"yr","day")-CONVERT(DATEDIF(M664,tglAcuan,"y"),"yr","day"))),(NOW()+(CONVERT(VLOOKUP(Table1[[#This Row],[JABATAN]],tbl_refJabatan,7,FALSE),"yr","day")-CONVERT(DATEDIF(M664,NOW(),"y"),"yr","day")))),"tgl SK salah"),"")</f>
        <v>43522.848911689813</v>
      </c>
      <c r="Y664" s="167" t="str">
        <f ca="1">IF(Table1[[#This Row],[TGL. PENSIUN (jabatan)]]&lt;&gt;0,TEXT(Table1[[#This Row],[TGL. PENSIUN (jabatan)]],"yyyy"),"")</f>
        <v>2019</v>
      </c>
      <c r="Z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Row],[JABATAN]],tbl_refJabatan,8,FALSE),"yr","day")-CONVERT(DATEDIF(H664,tglAcuan,"y"),"yr","day"))),(NOW()+(CONVERT(VLOOKUP(Table1[[#This Row],[JABATAN]],tbl_refJabatan,8,FALSE),"yr","day")-CONVERT(DATEDIF(H664,NOW(),"y"),"yr","day")))),"Usia Salah"),"")</f>
        <v>25990.848911689813</v>
      </c>
      <c r="AA664" s="167" t="str">
        <f ca="1">IF(Table1[[#This Row],[TGL.PENSIUN (usia )]]&lt;&gt;0,TEXT(Table1[[#This Row],[TGL.PENSIUN (usia )]],"yyyy"),"")</f>
        <v>1971</v>
      </c>
      <c r="AB6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Row],[JABATAN]],tbl_refJabatan,9,FALSE),"yr","day")-CONVERT(DATEDIF(M664,tglAcuan,"y"),"yr","day"))),(NOW()+(CONVERT(VLOOKUP(Table1[[#This Row],[JABATAN]],tbl_refJabatan,9,FALSE),"yr","day")-CONVERT(DATEDIF(M664,NOW(),"y"),"yr","day")))),"tgl SK salah"),"")</f>
        <v>43522.848911689813</v>
      </c>
      <c r="AC664" s="167" t="str">
        <f ca="1">IF(Table1[[#This Row],[TGL. PENSIUN (jabatan )]]&lt;&gt;0,TEXT(Table1[[#This Row],[TGL. PENSIUN (jabatan )]],"yyyy"),"")</f>
        <v>2019</v>
      </c>
      <c r="AD6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5" spans="1:30" s="53" customFormat="1" ht="21.75" customHeight="1" x14ac:dyDescent="0.25">
      <c r="A665" s="43">
        <f t="shared" si="25"/>
        <v>660</v>
      </c>
      <c r="B665" s="44" t="s">
        <v>42</v>
      </c>
      <c r="C665" s="44" t="s">
        <v>1235</v>
      </c>
      <c r="D665" s="72" t="s">
        <v>45</v>
      </c>
      <c r="E665" s="59" t="s">
        <v>1238</v>
      </c>
      <c r="F665" s="43" t="s">
        <v>50</v>
      </c>
      <c r="G665" s="46" t="s">
        <v>42</v>
      </c>
      <c r="H665" s="67">
        <v>25771</v>
      </c>
      <c r="I665" s="45"/>
      <c r="J665" s="76"/>
      <c r="K665" s="63" t="s">
        <v>56</v>
      </c>
      <c r="L665" s="63" t="s">
        <v>1239</v>
      </c>
      <c r="M665" s="67">
        <v>43350</v>
      </c>
      <c r="N665" s="52" t="str">
        <f t="shared" ca="1" si="26"/>
        <v>53 Tahun 7 Bulan 5 hari</v>
      </c>
      <c r="O6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Row],[JABATAN]],tbl_refJabatan,2,FALSE),"yr","day")-CONVERT(DATEDIF(H665,tglAcuan,"y"),"yr","day"))),(NOW()+(CONVERT(VLOOKUP(Table1[[#This Row],[JABATAN]],tbl_refJabatan,2,FALSE),"yr","day")-CONVERT(DATEDIF(H665,NOW(),"y"),"yr","day")))),"Usia Salah"),"")</f>
        <v>25990.848911689813</v>
      </c>
      <c r="Q665" s="167" t="str">
        <f ca="1">IF(Table1[[#This Row],[TGL. PENSIUN (usia)]]&lt;&gt;0,TEXT(Table1[[#This Row],[TGL. PENSIUN (usia)]],"yyyy"),"")</f>
        <v>1971</v>
      </c>
      <c r="R665" s="166">
        <f ca="1">IF(AND(Table1[[#This Row],[TGL. PENSIUN (usia)]]&lt;&gt;"",Table1[[#This Row],[TGL. PENSIUN (usia)]]&lt;&gt;"USIA SALAH"),IF(tglAcuan&lt;&gt;0,(INT(CONVERT(VLOOKUP(Table1[[#This Row],[JABATAN]],tbl_refJabatan,2,FALSE),"yr","day")-CONVERT(DATEDIF(H665,tglAcuan,"y"),"yr","day"))),(INT(CONVERT(VLOOKUP(Table1[[#This Row],[JABATAN]],tbl_refJabatan,2,FALSE),"yr","day")-CONVERT(DATEDIF(H665,NOW(),"y"),"yr","day")))),"")</f>
        <v>-19359</v>
      </c>
      <c r="S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Row],[JABATAN]],tbl_refJabatan,4,FALSE),"yr","day")-CONVERT(DATEDIF(H665,tglAcuan,"y"),"yr","day"))),(NOW()+(CONVERT(VLOOKUP(Table1[[#This Row],[JABATAN]],tbl_refJabatan,4,FALSE),"yr","day")-CONVERT(DATEDIF(H665,NOW(),"y"),"yr","day")))),"Usia Salah"),"")</f>
        <v>25990.848911689813</v>
      </c>
      <c r="T665" s="167" t="str">
        <f ca="1">IF(Table1[[#This Row],[TGL. PENSIUN ( usia )]]&lt;&gt;0,TEXT(Table1[[#This Row],[TGL. PENSIUN ( usia )]],"yyyy"),"")</f>
        <v>1971</v>
      </c>
      <c r="U665" s="166">
        <f ca="1">IF(AND(Table1[[#This Row],[TGL. PENSIUN (usia)]]&lt;&gt;"",Table1[[#This Row],[TGL. PENSIUN (usia)]]&lt;&gt;"USIA SALAH"),IF(tglAcuan&lt;&gt;0,(INT(CONVERT(VLOOKUP(Table1[[#This Row],[JABATAN]],tbl_refJabatan,4,FALSE),"yr","day")-CONVERT(DATEDIF(H665,tglAcuan,"y"),"yr","day"))),(INT(CONVERT(VLOOKUP(Table1[[#This Row],[JABATAN]],tbl_refJabatan,4,FALSE),"yr","day")-CONVERT(DATEDIF(H665,NOW(),"y"),"yr","day")))),"")</f>
        <v>-19359</v>
      </c>
      <c r="V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Row],[JABATAN]],tbl_refJabatan,6,FALSE),"yr","day")-CONVERT(DATEDIF(H665,tglAcuan,"y"),"yr","day"))),(NOW()+(CONVERT(VLOOKUP(Table1[[#This Row],[JABATAN]],tbl_refJabatan,6,FALSE),"yr","day")-CONVERT(DATEDIF(H665,NOW(),"y"),"yr","day")))),"Usia Salah"),"")</f>
        <v>25990.848911689813</v>
      </c>
      <c r="W665" s="167" t="str">
        <f ca="1">IF(Table1[[#This Row],[TGL.PENSIUN (usia)]]&lt;&gt;0,TEXT(Table1[[#This Row],[TGL.PENSIUN (usia)]],"yyyy"),"")</f>
        <v>1971</v>
      </c>
      <c r="X6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Row],[JABATAN]],tbl_refJabatan,7,FALSE),"yr","day")-CONVERT(DATEDIF(M665,tglAcuan,"y"),"yr","day"))),(NOW()+(CONVERT(VLOOKUP(Table1[[#This Row],[JABATAN]],tbl_refJabatan,7,FALSE),"yr","day")-CONVERT(DATEDIF(M665,NOW(),"y"),"yr","day")))),"tgl SK salah"),"")</f>
        <v>43522.848911689813</v>
      </c>
      <c r="Y665" s="167" t="str">
        <f ca="1">IF(Table1[[#This Row],[TGL. PENSIUN (jabatan)]]&lt;&gt;0,TEXT(Table1[[#This Row],[TGL. PENSIUN (jabatan)]],"yyyy"),"")</f>
        <v>2019</v>
      </c>
      <c r="Z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Row],[JABATAN]],tbl_refJabatan,8,FALSE),"yr","day")-CONVERT(DATEDIF(H665,tglAcuan,"y"),"yr","day"))),(NOW()+(CONVERT(VLOOKUP(Table1[[#This Row],[JABATAN]],tbl_refJabatan,8,FALSE),"yr","day")-CONVERT(DATEDIF(H665,NOW(),"y"),"yr","day")))),"Usia Salah"),"")</f>
        <v>25990.848911689813</v>
      </c>
      <c r="AA665" s="167" t="str">
        <f ca="1">IF(Table1[[#This Row],[TGL.PENSIUN (usia )]]&lt;&gt;0,TEXT(Table1[[#This Row],[TGL.PENSIUN (usia )]],"yyyy"),"")</f>
        <v>1971</v>
      </c>
      <c r="AB6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Row],[JABATAN]],tbl_refJabatan,9,FALSE),"yr","day")-CONVERT(DATEDIF(M665,tglAcuan,"y"),"yr","day"))),(NOW()+(CONVERT(VLOOKUP(Table1[[#This Row],[JABATAN]],tbl_refJabatan,9,FALSE),"yr","day")-CONVERT(DATEDIF(M665,NOW(),"y"),"yr","day")))),"tgl SK salah"),"")</f>
        <v>43522.848911689813</v>
      </c>
      <c r="AC665" s="167" t="str">
        <f ca="1">IF(Table1[[#This Row],[TGL. PENSIUN (jabatan )]]&lt;&gt;0,TEXT(Table1[[#This Row],[TGL. PENSIUN (jabatan )]],"yyyy"),"")</f>
        <v>2019</v>
      </c>
      <c r="AD6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6" spans="1:30" s="53" customFormat="1" ht="21.75" customHeight="1" x14ac:dyDescent="0.25">
      <c r="A666" s="43">
        <f t="shared" si="25"/>
        <v>661</v>
      </c>
      <c r="B666" s="44" t="s">
        <v>42</v>
      </c>
      <c r="C666" s="44" t="s">
        <v>1235</v>
      </c>
      <c r="D666" s="72" t="s">
        <v>48</v>
      </c>
      <c r="E666" s="59" t="s">
        <v>1240</v>
      </c>
      <c r="F666" s="43" t="s">
        <v>50</v>
      </c>
      <c r="G666" s="46" t="s">
        <v>42</v>
      </c>
      <c r="H666" s="67">
        <v>34555</v>
      </c>
      <c r="I666" s="45"/>
      <c r="J666" s="76"/>
      <c r="K666" s="63" t="s">
        <v>56</v>
      </c>
      <c r="L666" s="63" t="s">
        <v>1241</v>
      </c>
      <c r="M666" s="67">
        <v>43477</v>
      </c>
      <c r="N666" s="52" t="str">
        <f t="shared" ca="1" si="26"/>
        <v>29 Tahun 6 Bulan 18 hari</v>
      </c>
      <c r="O6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15 Hari </v>
      </c>
      <c r="P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Row],[JABATAN]],tbl_refJabatan,2,FALSE),"yr","day")-CONVERT(DATEDIF(H666,tglAcuan,"y"),"yr","day"))),(NOW()+(CONVERT(VLOOKUP(Table1[[#This Row],[JABATAN]],tbl_refJabatan,2,FALSE),"yr","day")-CONVERT(DATEDIF(H666,NOW(),"y"),"yr","day")))),"Usia Salah"),"")</f>
        <v>56671.848911689813</v>
      </c>
      <c r="Q666" s="167" t="str">
        <f ca="1">IF(Table1[[#This Row],[TGL. PENSIUN (usia)]]&lt;&gt;0,TEXT(Table1[[#This Row],[TGL. PENSIUN (usia)]],"yyyy"),"")</f>
        <v>2055</v>
      </c>
      <c r="R666" s="166">
        <f ca="1">IF(AND(Table1[[#This Row],[TGL. PENSIUN (usia)]]&lt;&gt;"",Table1[[#This Row],[TGL. PENSIUN (usia)]]&lt;&gt;"USIA SALAH"),IF(tglAcuan&lt;&gt;0,(INT(CONVERT(VLOOKUP(Table1[[#This Row],[JABATAN]],tbl_refJabatan,2,FALSE),"yr","day")-CONVERT(DATEDIF(H666,tglAcuan,"y"),"yr","day"))),(INT(CONVERT(VLOOKUP(Table1[[#This Row],[JABATAN]],tbl_refJabatan,2,FALSE),"yr","day")-CONVERT(DATEDIF(H666,NOW(),"y"),"yr","day")))),"")</f>
        <v>11322</v>
      </c>
      <c r="S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Row],[JABATAN]],tbl_refJabatan,4,FALSE),"yr","day")-CONVERT(DATEDIF(H666,tglAcuan,"y"),"yr","day"))),(NOW()+(CONVERT(VLOOKUP(Table1[[#This Row],[JABATAN]],tbl_refJabatan,4,FALSE),"yr","day")-CONVERT(DATEDIF(H666,NOW(),"y"),"yr","day")))),"Usia Salah"),"")</f>
        <v>56671.848911689813</v>
      </c>
      <c r="T666" s="167" t="str">
        <f ca="1">IF(Table1[[#This Row],[TGL. PENSIUN ( usia )]]&lt;&gt;0,TEXT(Table1[[#This Row],[TGL. PENSIUN ( usia )]],"yyyy"),"")</f>
        <v>2055</v>
      </c>
      <c r="U666" s="166">
        <f ca="1">IF(AND(Table1[[#This Row],[TGL. PENSIUN (usia)]]&lt;&gt;"",Table1[[#This Row],[TGL. PENSIUN (usia)]]&lt;&gt;"USIA SALAH"),IF(tglAcuan&lt;&gt;0,(INT(CONVERT(VLOOKUP(Table1[[#This Row],[JABATAN]],tbl_refJabatan,4,FALSE),"yr","day")-CONVERT(DATEDIF(H666,tglAcuan,"y"),"yr","day"))),(INT(CONVERT(VLOOKUP(Table1[[#This Row],[JABATAN]],tbl_refJabatan,4,FALSE),"yr","day")-CONVERT(DATEDIF(H666,NOW(),"y"),"yr","day")))),"")</f>
        <v>11322</v>
      </c>
      <c r="V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Row],[JABATAN]],tbl_refJabatan,6,FALSE),"yr","day")-CONVERT(DATEDIF(H666,tglAcuan,"y"),"yr","day"))),(NOW()+(CONVERT(VLOOKUP(Table1[[#This Row],[JABATAN]],tbl_refJabatan,6,FALSE),"yr","day")-CONVERT(DATEDIF(H666,NOW(),"y"),"yr","day")))),"Usia Salah"),"")</f>
        <v>55210.848911689813</v>
      </c>
      <c r="W666" s="167" t="str">
        <f ca="1">IF(Table1[[#This Row],[TGL.PENSIUN (usia)]]&lt;&gt;0,TEXT(Table1[[#This Row],[TGL.PENSIUN (usia)]],"yyyy"),"")</f>
        <v>2051</v>
      </c>
      <c r="X6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Row],[JABATAN]],tbl_refJabatan,7,FALSE),"yr","day")-CONVERT(DATEDIF(M666,tglAcuan,"y"),"yr","day"))),(NOW()+(CONVERT(VLOOKUP(Table1[[#This Row],[JABATAN]],tbl_refJabatan,7,FALSE),"yr","day")-CONVERT(DATEDIF(M666,NOW(),"y"),"yr","day")))),"tgl SK salah"),"")</f>
        <v>50827.848911689813</v>
      </c>
      <c r="Y666" s="167" t="str">
        <f ca="1">IF(Table1[[#This Row],[TGL. PENSIUN (jabatan)]]&lt;&gt;0,TEXT(Table1[[#This Row],[TGL. PENSIUN (jabatan)]],"yyyy"),"")</f>
        <v>2039</v>
      </c>
      <c r="Z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Row],[JABATAN]],tbl_refJabatan,8,FALSE),"yr","day")-CONVERT(DATEDIF(H666,tglAcuan,"y"),"yr","day"))),(NOW()+(CONVERT(VLOOKUP(Table1[[#This Row],[JABATAN]],tbl_refJabatan,8,FALSE),"yr","day")-CONVERT(DATEDIF(H666,NOW(),"y"),"yr","day")))),"Usia Salah"),"")</f>
        <v>55210.848911689813</v>
      </c>
      <c r="AA666" s="167" t="str">
        <f ca="1">IF(Table1[[#This Row],[TGL.PENSIUN (usia )]]&lt;&gt;0,TEXT(Table1[[#This Row],[TGL.PENSIUN (usia )]],"yyyy"),"")</f>
        <v>2051</v>
      </c>
      <c r="AB6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Row],[JABATAN]],tbl_refJabatan,9,FALSE),"yr","day")-CONVERT(DATEDIF(M666,tglAcuan,"y"),"yr","day"))),(NOW()+(CONVERT(VLOOKUP(Table1[[#This Row],[JABATAN]],tbl_refJabatan,9,FALSE),"yr","day")-CONVERT(DATEDIF(M666,NOW(),"y"),"yr","day")))),"tgl SK salah"),"")</f>
        <v>50827.848911689813</v>
      </c>
      <c r="AC666" s="167" t="str">
        <f ca="1">IF(Table1[[#This Row],[TGL. PENSIUN (jabatan )]]&lt;&gt;0,TEXT(Table1[[#This Row],[TGL. PENSIUN (jabatan )]],"yyyy"),"")</f>
        <v>2039</v>
      </c>
      <c r="AD6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7" spans="1:30" s="53" customFormat="1" ht="21.75" customHeight="1" x14ac:dyDescent="0.25">
      <c r="A667" s="43">
        <f t="shared" si="25"/>
        <v>662</v>
      </c>
      <c r="B667" s="44" t="s">
        <v>42</v>
      </c>
      <c r="C667" s="44" t="s">
        <v>1235</v>
      </c>
      <c r="D667" s="72" t="s">
        <v>52</v>
      </c>
      <c r="E667" s="59" t="s">
        <v>580</v>
      </c>
      <c r="F667" s="43" t="s">
        <v>41</v>
      </c>
      <c r="G667" s="46" t="s">
        <v>42</v>
      </c>
      <c r="H667" s="67">
        <v>26091</v>
      </c>
      <c r="I667" s="45"/>
      <c r="J667" s="76"/>
      <c r="K667" s="63" t="s">
        <v>43</v>
      </c>
      <c r="L667" s="68" t="s">
        <v>1242</v>
      </c>
      <c r="M667" s="67">
        <v>43375</v>
      </c>
      <c r="N667" s="52" t="str">
        <f t="shared" ca="1" si="26"/>
        <v>52 Tahun 8 Bulan 20 hari</v>
      </c>
      <c r="O6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Row],[JABATAN]],tbl_refJabatan,2,FALSE),"yr","day")-CONVERT(DATEDIF(H667,tglAcuan,"y"),"yr","day"))),(NOW()+(CONVERT(VLOOKUP(Table1[[#This Row],[JABATAN]],tbl_refJabatan,2,FALSE),"yr","day")-CONVERT(DATEDIF(H667,NOW(),"y"),"yr","day")))),"Usia Salah"),"")</f>
        <v>48271.098911689813</v>
      </c>
      <c r="Q667" s="167" t="str">
        <f ca="1">IF(Table1[[#This Row],[TGL. PENSIUN (usia)]]&lt;&gt;0,TEXT(Table1[[#This Row],[TGL. PENSIUN (usia)]],"yyyy"),"")</f>
        <v>2032</v>
      </c>
      <c r="R667" s="166">
        <f ca="1">IF(AND(Table1[[#This Row],[TGL. PENSIUN (usia)]]&lt;&gt;"",Table1[[#This Row],[TGL. PENSIUN (usia)]]&lt;&gt;"USIA SALAH"),IF(tglAcuan&lt;&gt;0,(INT(CONVERT(VLOOKUP(Table1[[#This Row],[JABATAN]],tbl_refJabatan,2,FALSE),"yr","day")-CONVERT(DATEDIF(H667,tglAcuan,"y"),"yr","day"))),(INT(CONVERT(VLOOKUP(Table1[[#This Row],[JABATAN]],tbl_refJabatan,2,FALSE),"yr","day")-CONVERT(DATEDIF(H667,NOW(),"y"),"yr","day")))),"")</f>
        <v>2922</v>
      </c>
      <c r="S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Row],[JABATAN]],tbl_refJabatan,4,FALSE),"yr","day")-CONVERT(DATEDIF(H667,tglAcuan,"y"),"yr","day"))),(NOW()+(CONVERT(VLOOKUP(Table1[[#This Row],[JABATAN]],tbl_refJabatan,4,FALSE),"yr","day")-CONVERT(DATEDIF(H667,NOW(),"y"),"yr","day")))),"Usia Salah"),"")</f>
        <v>48271.098911689813</v>
      </c>
      <c r="T667" s="167" t="str">
        <f ca="1">IF(Table1[[#This Row],[TGL. PENSIUN ( usia )]]&lt;&gt;0,TEXT(Table1[[#This Row],[TGL. PENSIUN ( usia )]],"yyyy"),"")</f>
        <v>2032</v>
      </c>
      <c r="U667" s="166">
        <f ca="1">IF(AND(Table1[[#This Row],[TGL. PENSIUN (usia)]]&lt;&gt;"",Table1[[#This Row],[TGL. PENSIUN (usia)]]&lt;&gt;"USIA SALAH"),IF(tglAcuan&lt;&gt;0,(INT(CONVERT(VLOOKUP(Table1[[#This Row],[JABATAN]],tbl_refJabatan,4,FALSE),"yr","day")-CONVERT(DATEDIF(H667,tglAcuan,"y"),"yr","day"))),(INT(CONVERT(VLOOKUP(Table1[[#This Row],[JABATAN]],tbl_refJabatan,4,FALSE),"yr","day")-CONVERT(DATEDIF(H667,NOW(),"y"),"yr","day")))),"")</f>
        <v>2922</v>
      </c>
      <c r="V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Row],[JABATAN]],tbl_refJabatan,6,FALSE),"yr","day")-CONVERT(DATEDIF(H667,tglAcuan,"y"),"yr","day"))),(NOW()+(CONVERT(VLOOKUP(Table1[[#This Row],[JABATAN]],tbl_refJabatan,6,FALSE),"yr","day")-CONVERT(DATEDIF(H667,NOW(),"y"),"yr","day")))),"Usia Salah"),"")</f>
        <v>46810.098911689813</v>
      </c>
      <c r="W667" s="167" t="str">
        <f ca="1">IF(Table1[[#This Row],[TGL.PENSIUN (usia)]]&lt;&gt;0,TEXT(Table1[[#This Row],[TGL.PENSIUN (usia)]],"yyyy"),"")</f>
        <v>2028</v>
      </c>
      <c r="X6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Row],[JABATAN]],tbl_refJabatan,7,FALSE),"yr","day")-CONVERT(DATEDIF(M667,tglAcuan,"y"),"yr","day"))),(NOW()+(CONVERT(VLOOKUP(Table1[[#This Row],[JABATAN]],tbl_refJabatan,7,FALSE),"yr","day")-CONVERT(DATEDIF(M667,NOW(),"y"),"yr","day")))),"tgl SK salah"),"")</f>
        <v>50827.848911689813</v>
      </c>
      <c r="Y667" s="167" t="str">
        <f ca="1">IF(Table1[[#This Row],[TGL. PENSIUN (jabatan)]]&lt;&gt;0,TEXT(Table1[[#This Row],[TGL. PENSIUN (jabatan)]],"yyyy"),"")</f>
        <v>2039</v>
      </c>
      <c r="Z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Row],[JABATAN]],tbl_refJabatan,8,FALSE),"yr","day")-CONVERT(DATEDIF(H667,tglAcuan,"y"),"yr","day"))),(NOW()+(CONVERT(VLOOKUP(Table1[[#This Row],[JABATAN]],tbl_refJabatan,8,FALSE),"yr","day")-CONVERT(DATEDIF(H667,NOW(),"y"),"yr","day")))),"Usia Salah"),"")</f>
        <v>46810.098911689813</v>
      </c>
      <c r="AA667" s="167" t="str">
        <f ca="1">IF(Table1[[#This Row],[TGL.PENSIUN (usia )]]&lt;&gt;0,TEXT(Table1[[#This Row],[TGL.PENSIUN (usia )]],"yyyy"),"")</f>
        <v>2028</v>
      </c>
      <c r="AB6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Row],[JABATAN]],tbl_refJabatan,9,FALSE),"yr","day")-CONVERT(DATEDIF(M667,tglAcuan,"y"),"yr","day"))),(NOW()+(CONVERT(VLOOKUP(Table1[[#This Row],[JABATAN]],tbl_refJabatan,9,FALSE),"yr","day")-CONVERT(DATEDIF(M667,NOW(),"y"),"yr","day")))),"tgl SK salah"),"")</f>
        <v>50827.848911689813</v>
      </c>
      <c r="AC667" s="167" t="str">
        <f ca="1">IF(Table1[[#This Row],[TGL. PENSIUN (jabatan )]]&lt;&gt;0,TEXT(Table1[[#This Row],[TGL. PENSIUN (jabatan )]],"yyyy"),"")</f>
        <v>2039</v>
      </c>
      <c r="AD6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8" spans="1:30" s="53" customFormat="1" ht="21.75" customHeight="1" x14ac:dyDescent="0.25">
      <c r="A668" s="43">
        <f t="shared" si="25"/>
        <v>663</v>
      </c>
      <c r="B668" s="44" t="s">
        <v>42</v>
      </c>
      <c r="C668" s="44" t="s">
        <v>1235</v>
      </c>
      <c r="D668" s="72" t="s">
        <v>54</v>
      </c>
      <c r="E668" s="59" t="s">
        <v>1243</v>
      </c>
      <c r="F668" s="43" t="s">
        <v>41</v>
      </c>
      <c r="G668" s="46" t="s">
        <v>42</v>
      </c>
      <c r="H668" s="67">
        <v>30700</v>
      </c>
      <c r="I668" s="45"/>
      <c r="J668" s="76"/>
      <c r="K668" s="63" t="s">
        <v>56</v>
      </c>
      <c r="L668" s="68" t="s">
        <v>1244</v>
      </c>
      <c r="M668" s="67">
        <v>43375</v>
      </c>
      <c r="N668" s="52" t="str">
        <f t="shared" ca="1" si="26"/>
        <v>40 Tahun 1 Bulan 8 hari</v>
      </c>
      <c r="O6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Row],[JABATAN]],tbl_refJabatan,2,FALSE),"yr","day")-CONVERT(DATEDIF(H668,tglAcuan,"y"),"yr","day"))),(NOW()+(CONVERT(VLOOKUP(Table1[[#This Row],[JABATAN]],tbl_refJabatan,2,FALSE),"yr","day")-CONVERT(DATEDIF(H668,NOW(),"y"),"yr","day")))),"Usia Salah"),"")</f>
        <v>52654.098911689813</v>
      </c>
      <c r="Q668" s="167" t="str">
        <f ca="1">IF(Table1[[#This Row],[TGL. PENSIUN (usia)]]&lt;&gt;0,TEXT(Table1[[#This Row],[TGL. PENSIUN (usia)]],"yyyy"),"")</f>
        <v>2044</v>
      </c>
      <c r="R668" s="166">
        <f ca="1">IF(AND(Table1[[#This Row],[TGL. PENSIUN (usia)]]&lt;&gt;"",Table1[[#This Row],[TGL. PENSIUN (usia)]]&lt;&gt;"USIA SALAH"),IF(tglAcuan&lt;&gt;0,(INT(CONVERT(VLOOKUP(Table1[[#This Row],[JABATAN]],tbl_refJabatan,2,FALSE),"yr","day")-CONVERT(DATEDIF(H668,tglAcuan,"y"),"yr","day"))),(INT(CONVERT(VLOOKUP(Table1[[#This Row],[JABATAN]],tbl_refJabatan,2,FALSE),"yr","day")-CONVERT(DATEDIF(H668,NOW(),"y"),"yr","day")))),"")</f>
        <v>7305</v>
      </c>
      <c r="S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Row],[JABATAN]],tbl_refJabatan,4,FALSE),"yr","day")-CONVERT(DATEDIF(H668,tglAcuan,"y"),"yr","day"))),(NOW()+(CONVERT(VLOOKUP(Table1[[#This Row],[JABATAN]],tbl_refJabatan,4,FALSE),"yr","day")-CONVERT(DATEDIF(H668,NOW(),"y"),"yr","day")))),"Usia Salah"),"")</f>
        <v>52654.098911689813</v>
      </c>
      <c r="T668" s="167" t="str">
        <f ca="1">IF(Table1[[#This Row],[TGL. PENSIUN ( usia )]]&lt;&gt;0,TEXT(Table1[[#This Row],[TGL. PENSIUN ( usia )]],"yyyy"),"")</f>
        <v>2044</v>
      </c>
      <c r="U668" s="166">
        <f ca="1">IF(AND(Table1[[#This Row],[TGL. PENSIUN (usia)]]&lt;&gt;"",Table1[[#This Row],[TGL. PENSIUN (usia)]]&lt;&gt;"USIA SALAH"),IF(tglAcuan&lt;&gt;0,(INT(CONVERT(VLOOKUP(Table1[[#This Row],[JABATAN]],tbl_refJabatan,4,FALSE),"yr","day")-CONVERT(DATEDIF(H668,tglAcuan,"y"),"yr","day"))),(INT(CONVERT(VLOOKUP(Table1[[#This Row],[JABATAN]],tbl_refJabatan,4,FALSE),"yr","day")-CONVERT(DATEDIF(H668,NOW(),"y"),"yr","day")))),"")</f>
        <v>7305</v>
      </c>
      <c r="V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Row],[JABATAN]],tbl_refJabatan,6,FALSE),"yr","day")-CONVERT(DATEDIF(H668,tglAcuan,"y"),"yr","day"))),(NOW()+(CONVERT(VLOOKUP(Table1[[#This Row],[JABATAN]],tbl_refJabatan,6,FALSE),"yr","day")-CONVERT(DATEDIF(H668,NOW(),"y"),"yr","day")))),"Usia Salah"),"")</f>
        <v>51193.098911689813</v>
      </c>
      <c r="W668" s="167" t="str">
        <f ca="1">IF(Table1[[#This Row],[TGL.PENSIUN (usia)]]&lt;&gt;0,TEXT(Table1[[#This Row],[TGL.PENSIUN (usia)]],"yyyy"),"")</f>
        <v>2040</v>
      </c>
      <c r="X6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Row],[JABATAN]],tbl_refJabatan,7,FALSE),"yr","day")-CONVERT(DATEDIF(M668,tglAcuan,"y"),"yr","day"))),(NOW()+(CONVERT(VLOOKUP(Table1[[#This Row],[JABATAN]],tbl_refJabatan,7,FALSE),"yr","day")-CONVERT(DATEDIF(M668,NOW(),"y"),"yr","day")))),"tgl SK salah"),"")</f>
        <v>50827.848911689813</v>
      </c>
      <c r="Y668" s="167" t="str">
        <f ca="1">IF(Table1[[#This Row],[TGL. PENSIUN (jabatan)]]&lt;&gt;0,TEXT(Table1[[#This Row],[TGL. PENSIUN (jabatan)]],"yyyy"),"")</f>
        <v>2039</v>
      </c>
      <c r="Z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Row],[JABATAN]],tbl_refJabatan,8,FALSE),"yr","day")-CONVERT(DATEDIF(H668,tglAcuan,"y"),"yr","day"))),(NOW()+(CONVERT(VLOOKUP(Table1[[#This Row],[JABATAN]],tbl_refJabatan,8,FALSE),"yr","day")-CONVERT(DATEDIF(H668,NOW(),"y"),"yr","day")))),"Usia Salah"),"")</f>
        <v>51193.098911689813</v>
      </c>
      <c r="AA668" s="167" t="str">
        <f ca="1">IF(Table1[[#This Row],[TGL.PENSIUN (usia )]]&lt;&gt;0,TEXT(Table1[[#This Row],[TGL.PENSIUN (usia )]],"yyyy"),"")</f>
        <v>2040</v>
      </c>
      <c r="AB6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Row],[JABATAN]],tbl_refJabatan,9,FALSE),"yr","day")-CONVERT(DATEDIF(M668,tglAcuan,"y"),"yr","day"))),(NOW()+(CONVERT(VLOOKUP(Table1[[#This Row],[JABATAN]],tbl_refJabatan,9,FALSE),"yr","day")-CONVERT(DATEDIF(M668,NOW(),"y"),"yr","day")))),"tgl SK salah"),"")</f>
        <v>50827.848911689813</v>
      </c>
      <c r="AC668" s="167" t="str">
        <f ca="1">IF(Table1[[#This Row],[TGL. PENSIUN (jabatan )]]&lt;&gt;0,TEXT(Table1[[#This Row],[TGL. PENSIUN (jabatan )]],"yyyy"),"")</f>
        <v>2039</v>
      </c>
      <c r="AD6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69" spans="1:30" s="53" customFormat="1" ht="21.75" customHeight="1" x14ac:dyDescent="0.25">
      <c r="A669" s="43">
        <f t="shared" si="25"/>
        <v>664</v>
      </c>
      <c r="B669" s="44" t="s">
        <v>42</v>
      </c>
      <c r="C669" s="44" t="s">
        <v>1235</v>
      </c>
      <c r="D669" s="45" t="s">
        <v>57</v>
      </c>
      <c r="E669" s="59" t="s">
        <v>1245</v>
      </c>
      <c r="F669" s="43" t="s">
        <v>41</v>
      </c>
      <c r="G669" s="46" t="s">
        <v>42</v>
      </c>
      <c r="H669" s="67">
        <v>25524</v>
      </c>
      <c r="I669" s="45"/>
      <c r="J669" s="76"/>
      <c r="K669" s="63" t="s">
        <v>43</v>
      </c>
      <c r="L669" s="68" t="s">
        <v>1246</v>
      </c>
      <c r="M669" s="67">
        <v>43375</v>
      </c>
      <c r="N669" s="52" t="str">
        <f t="shared" ca="1" si="26"/>
        <v>54 Tahun 3 Bulan 10 hari</v>
      </c>
      <c r="O6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Row],[JABATAN]],tbl_refJabatan,2,FALSE),"yr","day")-CONVERT(DATEDIF(H669,tglAcuan,"y"),"yr","day"))),(NOW()+(CONVERT(VLOOKUP(Table1[[#This Row],[JABATAN]],tbl_refJabatan,2,FALSE),"yr","day")-CONVERT(DATEDIF(H669,NOW(),"y"),"yr","day")))),"Usia Salah"),"")</f>
        <v>47540.598911689813</v>
      </c>
      <c r="Q669" s="167" t="str">
        <f ca="1">IF(Table1[[#This Row],[TGL. PENSIUN (usia)]]&lt;&gt;0,TEXT(Table1[[#This Row],[TGL. PENSIUN (usia)]],"yyyy"),"")</f>
        <v>2030</v>
      </c>
      <c r="R669" s="166">
        <f ca="1">IF(AND(Table1[[#This Row],[TGL. PENSIUN (usia)]]&lt;&gt;"",Table1[[#This Row],[TGL. PENSIUN (usia)]]&lt;&gt;"USIA SALAH"),IF(tglAcuan&lt;&gt;0,(INT(CONVERT(VLOOKUP(Table1[[#This Row],[JABATAN]],tbl_refJabatan,2,FALSE),"yr","day")-CONVERT(DATEDIF(H669,tglAcuan,"y"),"yr","day"))),(INT(CONVERT(VLOOKUP(Table1[[#This Row],[JABATAN]],tbl_refJabatan,2,FALSE),"yr","day")-CONVERT(DATEDIF(H669,NOW(),"y"),"yr","day")))),"")</f>
        <v>2191</v>
      </c>
      <c r="S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Row],[JABATAN]],tbl_refJabatan,4,FALSE),"yr","day")-CONVERT(DATEDIF(H669,tglAcuan,"y"),"yr","day"))),(NOW()+(CONVERT(VLOOKUP(Table1[[#This Row],[JABATAN]],tbl_refJabatan,4,FALSE),"yr","day")-CONVERT(DATEDIF(H669,NOW(),"y"),"yr","day")))),"Usia Salah"),"")</f>
        <v>47540.598911689813</v>
      </c>
      <c r="T669" s="167" t="str">
        <f ca="1">IF(Table1[[#This Row],[TGL. PENSIUN ( usia )]]&lt;&gt;0,TEXT(Table1[[#This Row],[TGL. PENSIUN ( usia )]],"yyyy"),"")</f>
        <v>2030</v>
      </c>
      <c r="U669" s="166">
        <f ca="1">IF(AND(Table1[[#This Row],[TGL. PENSIUN (usia)]]&lt;&gt;"",Table1[[#This Row],[TGL. PENSIUN (usia)]]&lt;&gt;"USIA SALAH"),IF(tglAcuan&lt;&gt;0,(INT(CONVERT(VLOOKUP(Table1[[#This Row],[JABATAN]],tbl_refJabatan,4,FALSE),"yr","day")-CONVERT(DATEDIF(H669,tglAcuan,"y"),"yr","day"))),(INT(CONVERT(VLOOKUP(Table1[[#This Row],[JABATAN]],tbl_refJabatan,4,FALSE),"yr","day")-CONVERT(DATEDIF(H669,NOW(),"y"),"yr","day")))),"")</f>
        <v>2191</v>
      </c>
      <c r="V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Row],[JABATAN]],tbl_refJabatan,6,FALSE),"yr","day")-CONVERT(DATEDIF(H669,tglAcuan,"y"),"yr","day"))),(NOW()+(CONVERT(VLOOKUP(Table1[[#This Row],[JABATAN]],tbl_refJabatan,6,FALSE),"yr","day")-CONVERT(DATEDIF(H669,NOW(),"y"),"yr","day")))),"Usia Salah"),"")</f>
        <v>46079.598911689813</v>
      </c>
      <c r="W669" s="167" t="str">
        <f ca="1">IF(Table1[[#This Row],[TGL.PENSIUN (usia)]]&lt;&gt;0,TEXT(Table1[[#This Row],[TGL.PENSIUN (usia)]],"yyyy"),"")</f>
        <v>2026</v>
      </c>
      <c r="X6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Row],[JABATAN]],tbl_refJabatan,7,FALSE),"yr","day")-CONVERT(DATEDIF(M669,tglAcuan,"y"),"yr","day"))),(NOW()+(CONVERT(VLOOKUP(Table1[[#This Row],[JABATAN]],tbl_refJabatan,7,FALSE),"yr","day")-CONVERT(DATEDIF(M669,NOW(),"y"),"yr","day")))),"tgl SK salah"),"")</f>
        <v>50827.848911689813</v>
      </c>
      <c r="Y669" s="167" t="str">
        <f ca="1">IF(Table1[[#This Row],[TGL. PENSIUN (jabatan)]]&lt;&gt;0,TEXT(Table1[[#This Row],[TGL. PENSIUN (jabatan)]],"yyyy"),"")</f>
        <v>2039</v>
      </c>
      <c r="Z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Row],[JABATAN]],tbl_refJabatan,8,FALSE),"yr","day")-CONVERT(DATEDIF(H669,tglAcuan,"y"),"yr","day"))),(NOW()+(CONVERT(VLOOKUP(Table1[[#This Row],[JABATAN]],tbl_refJabatan,8,FALSE),"yr","day")-CONVERT(DATEDIF(H669,NOW(),"y"),"yr","day")))),"Usia Salah"),"")</f>
        <v>46079.598911689813</v>
      </c>
      <c r="AA669" s="167" t="str">
        <f ca="1">IF(Table1[[#This Row],[TGL.PENSIUN (usia )]]&lt;&gt;0,TEXT(Table1[[#This Row],[TGL.PENSIUN (usia )]],"yyyy"),"")</f>
        <v>2026</v>
      </c>
      <c r="AB6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Row],[JABATAN]],tbl_refJabatan,9,FALSE),"yr","day")-CONVERT(DATEDIF(M669,tglAcuan,"y"),"yr","day"))),(NOW()+(CONVERT(VLOOKUP(Table1[[#This Row],[JABATAN]],tbl_refJabatan,9,FALSE),"yr","day")-CONVERT(DATEDIF(M669,NOW(),"y"),"yr","day")))),"tgl SK salah"),"")</f>
        <v>50827.848911689813</v>
      </c>
      <c r="AC669" s="167" t="str">
        <f ca="1">IF(Table1[[#This Row],[TGL. PENSIUN (jabatan )]]&lt;&gt;0,TEXT(Table1[[#This Row],[TGL. PENSIUN (jabatan )]],"yyyy"),"")</f>
        <v>2039</v>
      </c>
      <c r="AD6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0" spans="1:30" s="53" customFormat="1" ht="21.75" customHeight="1" x14ac:dyDescent="0.25">
      <c r="A670" s="43">
        <f t="shared" si="25"/>
        <v>665</v>
      </c>
      <c r="B670" s="44" t="s">
        <v>42</v>
      </c>
      <c r="C670" s="44" t="s">
        <v>1235</v>
      </c>
      <c r="D670" s="72" t="s">
        <v>59</v>
      </c>
      <c r="E670" s="59" t="s">
        <v>1247</v>
      </c>
      <c r="F670" s="43" t="s">
        <v>41</v>
      </c>
      <c r="G670" s="46" t="s">
        <v>42</v>
      </c>
      <c r="H670" s="67">
        <v>31895</v>
      </c>
      <c r="I670" s="45"/>
      <c r="J670" s="76"/>
      <c r="K670" s="63" t="s">
        <v>43</v>
      </c>
      <c r="L670" s="68" t="s">
        <v>1248</v>
      </c>
      <c r="M670" s="67">
        <v>43477</v>
      </c>
      <c r="N670" s="52" t="str">
        <f t="shared" ca="1" si="26"/>
        <v>36 Tahun 9 Bulan 30 hari</v>
      </c>
      <c r="O6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15 Hari </v>
      </c>
      <c r="P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Row],[JABATAN]],tbl_refJabatan,2,FALSE),"yr","day")-CONVERT(DATEDIF(H670,tglAcuan,"y"),"yr","day"))),(NOW()+(CONVERT(VLOOKUP(Table1[[#This Row],[JABATAN]],tbl_refJabatan,2,FALSE),"yr","day")-CONVERT(DATEDIF(H670,NOW(),"y"),"yr","day")))),"Usia Salah"),"")</f>
        <v>54115.098911689813</v>
      </c>
      <c r="Q670" s="167" t="str">
        <f ca="1">IF(Table1[[#This Row],[TGL. PENSIUN (usia)]]&lt;&gt;0,TEXT(Table1[[#This Row],[TGL. PENSIUN (usia)]],"yyyy"),"")</f>
        <v>2048</v>
      </c>
      <c r="R670" s="166">
        <f ca="1">IF(AND(Table1[[#This Row],[TGL. PENSIUN (usia)]]&lt;&gt;"",Table1[[#This Row],[TGL. PENSIUN (usia)]]&lt;&gt;"USIA SALAH"),IF(tglAcuan&lt;&gt;0,(INT(CONVERT(VLOOKUP(Table1[[#This Row],[JABATAN]],tbl_refJabatan,2,FALSE),"yr","day")-CONVERT(DATEDIF(H670,tglAcuan,"y"),"yr","day"))),(INT(CONVERT(VLOOKUP(Table1[[#This Row],[JABATAN]],tbl_refJabatan,2,FALSE),"yr","day")-CONVERT(DATEDIF(H670,NOW(),"y"),"yr","day")))),"")</f>
        <v>8766</v>
      </c>
      <c r="S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Row],[JABATAN]],tbl_refJabatan,4,FALSE),"yr","day")-CONVERT(DATEDIF(H670,tglAcuan,"y"),"yr","day"))),(NOW()+(CONVERT(VLOOKUP(Table1[[#This Row],[JABATAN]],tbl_refJabatan,4,FALSE),"yr","day")-CONVERT(DATEDIF(H670,NOW(),"y"),"yr","day")))),"Usia Salah"),"")</f>
        <v>54115.098911689813</v>
      </c>
      <c r="T670" s="167" t="str">
        <f ca="1">IF(Table1[[#This Row],[TGL. PENSIUN ( usia )]]&lt;&gt;0,TEXT(Table1[[#This Row],[TGL. PENSIUN ( usia )]],"yyyy"),"")</f>
        <v>2048</v>
      </c>
      <c r="U670" s="166">
        <f ca="1">IF(AND(Table1[[#This Row],[TGL. PENSIUN (usia)]]&lt;&gt;"",Table1[[#This Row],[TGL. PENSIUN (usia)]]&lt;&gt;"USIA SALAH"),IF(tglAcuan&lt;&gt;0,(INT(CONVERT(VLOOKUP(Table1[[#This Row],[JABATAN]],tbl_refJabatan,4,FALSE),"yr","day")-CONVERT(DATEDIF(H670,tglAcuan,"y"),"yr","day"))),(INT(CONVERT(VLOOKUP(Table1[[#This Row],[JABATAN]],tbl_refJabatan,4,FALSE),"yr","day")-CONVERT(DATEDIF(H670,NOW(),"y"),"yr","day")))),"")</f>
        <v>8766</v>
      </c>
      <c r="V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Row],[JABATAN]],tbl_refJabatan,6,FALSE),"yr","day")-CONVERT(DATEDIF(H670,tglAcuan,"y"),"yr","day"))),(NOW()+(CONVERT(VLOOKUP(Table1[[#This Row],[JABATAN]],tbl_refJabatan,6,FALSE),"yr","day")-CONVERT(DATEDIF(H670,NOW(),"y"),"yr","day")))),"Usia Salah"),"")</f>
        <v>52654.098911689813</v>
      </c>
      <c r="W670" s="167" t="str">
        <f ca="1">IF(Table1[[#This Row],[TGL.PENSIUN (usia)]]&lt;&gt;0,TEXT(Table1[[#This Row],[TGL.PENSIUN (usia)]],"yyyy"),"")</f>
        <v>2044</v>
      </c>
      <c r="X6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Row],[JABATAN]],tbl_refJabatan,7,FALSE),"yr","day")-CONVERT(DATEDIF(M670,tglAcuan,"y"),"yr","day"))),(NOW()+(CONVERT(VLOOKUP(Table1[[#This Row],[JABATAN]],tbl_refJabatan,7,FALSE),"yr","day")-CONVERT(DATEDIF(M670,NOW(),"y"),"yr","day")))),"tgl SK salah"),"")</f>
        <v>50827.848911689813</v>
      </c>
      <c r="Y670" s="167" t="str">
        <f ca="1">IF(Table1[[#This Row],[TGL. PENSIUN (jabatan)]]&lt;&gt;0,TEXT(Table1[[#This Row],[TGL. PENSIUN (jabatan)]],"yyyy"),"")</f>
        <v>2039</v>
      </c>
      <c r="Z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Row],[JABATAN]],tbl_refJabatan,8,FALSE),"yr","day")-CONVERT(DATEDIF(H670,tglAcuan,"y"),"yr","day"))),(NOW()+(CONVERT(VLOOKUP(Table1[[#This Row],[JABATAN]],tbl_refJabatan,8,FALSE),"yr","day")-CONVERT(DATEDIF(H670,NOW(),"y"),"yr","day")))),"Usia Salah"),"")</f>
        <v>52654.098911689813</v>
      </c>
      <c r="AA670" s="167" t="str">
        <f ca="1">IF(Table1[[#This Row],[TGL.PENSIUN (usia )]]&lt;&gt;0,TEXT(Table1[[#This Row],[TGL.PENSIUN (usia )]],"yyyy"),"")</f>
        <v>2044</v>
      </c>
      <c r="AB6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Row],[JABATAN]],tbl_refJabatan,9,FALSE),"yr","day")-CONVERT(DATEDIF(M670,tglAcuan,"y"),"yr","day"))),(NOW()+(CONVERT(VLOOKUP(Table1[[#This Row],[JABATAN]],tbl_refJabatan,9,FALSE),"yr","day")-CONVERT(DATEDIF(M670,NOW(),"y"),"yr","day")))),"tgl SK salah"),"")</f>
        <v>50827.848911689813</v>
      </c>
      <c r="AC670" s="167" t="str">
        <f ca="1">IF(Table1[[#This Row],[TGL. PENSIUN (jabatan )]]&lt;&gt;0,TEXT(Table1[[#This Row],[TGL. PENSIUN (jabatan )]],"yyyy"),"")</f>
        <v>2039</v>
      </c>
      <c r="AD6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1" spans="1:30" s="53" customFormat="1" ht="21.75" customHeight="1" x14ac:dyDescent="0.25">
      <c r="A671" s="43">
        <f t="shared" si="25"/>
        <v>666</v>
      </c>
      <c r="B671" s="44" t="s">
        <v>42</v>
      </c>
      <c r="C671" s="44" t="s">
        <v>1235</v>
      </c>
      <c r="D671" s="72" t="s">
        <v>61</v>
      </c>
      <c r="E671" s="59" t="s">
        <v>184</v>
      </c>
      <c r="F671" s="43" t="s">
        <v>41</v>
      </c>
      <c r="G671" s="46" t="s">
        <v>42</v>
      </c>
      <c r="H671" s="67">
        <v>24336</v>
      </c>
      <c r="I671" s="45"/>
      <c r="J671" s="76"/>
      <c r="K671" s="63" t="s">
        <v>43</v>
      </c>
      <c r="L671" s="68" t="s">
        <v>1249</v>
      </c>
      <c r="M671" s="67">
        <v>43375</v>
      </c>
      <c r="N671" s="52" t="str">
        <f t="shared" ca="1" si="26"/>
        <v>57 Tahun 6 Bulan 10 hari</v>
      </c>
      <c r="O6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Row],[JABATAN]],tbl_refJabatan,2,FALSE),"yr","day")-CONVERT(DATEDIF(H671,tglAcuan,"y"),"yr","day"))),(NOW()+(CONVERT(VLOOKUP(Table1[[#This Row],[JABATAN]],tbl_refJabatan,2,FALSE),"yr","day")-CONVERT(DATEDIF(H671,NOW(),"y"),"yr","day")))),"Usia Salah"),"")</f>
        <v>46444.848911689813</v>
      </c>
      <c r="Q671" s="167" t="str">
        <f ca="1">IF(Table1[[#This Row],[TGL. PENSIUN (usia)]]&lt;&gt;0,TEXT(Table1[[#This Row],[TGL. PENSIUN (usia)]],"yyyy"),"")</f>
        <v>2027</v>
      </c>
      <c r="R671" s="166">
        <f ca="1">IF(AND(Table1[[#This Row],[TGL. PENSIUN (usia)]]&lt;&gt;"",Table1[[#This Row],[TGL. PENSIUN (usia)]]&lt;&gt;"USIA SALAH"),IF(tglAcuan&lt;&gt;0,(INT(CONVERT(VLOOKUP(Table1[[#This Row],[JABATAN]],tbl_refJabatan,2,FALSE),"yr","day")-CONVERT(DATEDIF(H671,tglAcuan,"y"),"yr","day"))),(INT(CONVERT(VLOOKUP(Table1[[#This Row],[JABATAN]],tbl_refJabatan,2,FALSE),"yr","day")-CONVERT(DATEDIF(H671,NOW(),"y"),"yr","day")))),"")</f>
        <v>1095</v>
      </c>
      <c r="S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Row],[JABATAN]],tbl_refJabatan,4,FALSE),"yr","day")-CONVERT(DATEDIF(H671,tglAcuan,"y"),"yr","day"))),(NOW()+(CONVERT(VLOOKUP(Table1[[#This Row],[JABATAN]],tbl_refJabatan,4,FALSE),"yr","day")-CONVERT(DATEDIF(H671,NOW(),"y"),"yr","day")))),"Usia Salah"),"")</f>
        <v>46444.848911689813</v>
      </c>
      <c r="T671" s="167" t="str">
        <f ca="1">IF(Table1[[#This Row],[TGL. PENSIUN ( usia )]]&lt;&gt;0,TEXT(Table1[[#This Row],[TGL. PENSIUN ( usia )]],"yyyy"),"")</f>
        <v>2027</v>
      </c>
      <c r="U671" s="166">
        <f ca="1">IF(AND(Table1[[#This Row],[TGL. PENSIUN (usia)]]&lt;&gt;"",Table1[[#This Row],[TGL. PENSIUN (usia)]]&lt;&gt;"USIA SALAH"),IF(tglAcuan&lt;&gt;0,(INT(CONVERT(VLOOKUP(Table1[[#This Row],[JABATAN]],tbl_refJabatan,4,FALSE),"yr","day")-CONVERT(DATEDIF(H671,tglAcuan,"y"),"yr","day"))),(INT(CONVERT(VLOOKUP(Table1[[#This Row],[JABATAN]],tbl_refJabatan,4,FALSE),"yr","day")-CONVERT(DATEDIF(H671,NOW(),"y"),"yr","day")))),"")</f>
        <v>1095</v>
      </c>
      <c r="V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Row],[JABATAN]],tbl_refJabatan,6,FALSE),"yr","day")-CONVERT(DATEDIF(H671,tglAcuan,"y"),"yr","day"))),(NOW()+(CONVERT(VLOOKUP(Table1[[#This Row],[JABATAN]],tbl_refJabatan,6,FALSE),"yr","day")-CONVERT(DATEDIF(H671,NOW(),"y"),"yr","day")))),"Usia Salah"),"")</f>
        <v>44983.848911689813</v>
      </c>
      <c r="W671" s="167" t="str">
        <f ca="1">IF(Table1[[#This Row],[TGL.PENSIUN (usia)]]&lt;&gt;0,TEXT(Table1[[#This Row],[TGL.PENSIUN (usia)]],"yyyy"),"")</f>
        <v>2023</v>
      </c>
      <c r="X6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Row],[JABATAN]],tbl_refJabatan,7,FALSE),"yr","day")-CONVERT(DATEDIF(M671,tglAcuan,"y"),"yr","day"))),(NOW()+(CONVERT(VLOOKUP(Table1[[#This Row],[JABATAN]],tbl_refJabatan,7,FALSE),"yr","day")-CONVERT(DATEDIF(M671,NOW(),"y"),"yr","day")))),"tgl SK salah"),"")</f>
        <v>50827.848911689813</v>
      </c>
      <c r="Y671" s="167" t="str">
        <f ca="1">IF(Table1[[#This Row],[TGL. PENSIUN (jabatan)]]&lt;&gt;0,TEXT(Table1[[#This Row],[TGL. PENSIUN (jabatan)]],"yyyy"),"")</f>
        <v>2039</v>
      </c>
      <c r="Z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Row],[JABATAN]],tbl_refJabatan,8,FALSE),"yr","day")-CONVERT(DATEDIF(H671,tglAcuan,"y"),"yr","day"))),(NOW()+(CONVERT(VLOOKUP(Table1[[#This Row],[JABATAN]],tbl_refJabatan,8,FALSE),"yr","day")-CONVERT(DATEDIF(H671,NOW(),"y"),"yr","day")))),"Usia Salah"),"")</f>
        <v>44983.848911689813</v>
      </c>
      <c r="AA671" s="167" t="str">
        <f ca="1">IF(Table1[[#This Row],[TGL.PENSIUN (usia )]]&lt;&gt;0,TEXT(Table1[[#This Row],[TGL.PENSIUN (usia )]],"yyyy"),"")</f>
        <v>2023</v>
      </c>
      <c r="AB6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Row],[JABATAN]],tbl_refJabatan,9,FALSE),"yr","day")-CONVERT(DATEDIF(M671,tglAcuan,"y"),"yr","day"))),(NOW()+(CONVERT(VLOOKUP(Table1[[#This Row],[JABATAN]],tbl_refJabatan,9,FALSE),"yr","day")-CONVERT(DATEDIF(M671,NOW(),"y"),"yr","day")))),"tgl SK salah"),"")</f>
        <v>50827.848911689813</v>
      </c>
      <c r="AC671" s="167" t="str">
        <f ca="1">IF(Table1[[#This Row],[TGL. PENSIUN (jabatan )]]&lt;&gt;0,TEXT(Table1[[#This Row],[TGL. PENSIUN (jabatan )]],"yyyy"),"")</f>
        <v>2039</v>
      </c>
      <c r="AD6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2" spans="1:30" s="145" customFormat="1" ht="21.75" customHeight="1" x14ac:dyDescent="0.25">
      <c r="A672" s="43">
        <f t="shared" si="25"/>
        <v>667</v>
      </c>
      <c r="B672" s="55" t="s">
        <v>42</v>
      </c>
      <c r="C672" s="55" t="s">
        <v>1235</v>
      </c>
      <c r="D672" s="97" t="s">
        <v>1250</v>
      </c>
      <c r="E672" s="59" t="s">
        <v>1251</v>
      </c>
      <c r="F672" s="57" t="s">
        <v>41</v>
      </c>
      <c r="G672" s="58" t="s">
        <v>42</v>
      </c>
      <c r="H672" s="67">
        <v>24281</v>
      </c>
      <c r="I672" s="56"/>
      <c r="J672" s="162"/>
      <c r="K672" s="128" t="s">
        <v>43</v>
      </c>
      <c r="L672" s="63" t="s">
        <v>1252</v>
      </c>
      <c r="M672" s="67">
        <v>43375</v>
      </c>
      <c r="N672" s="144" t="str">
        <f t="shared" ca="1" si="26"/>
        <v>57 Tahun 8 Bulan 4 hari</v>
      </c>
      <c r="O672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2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Row],[JABATAN]],tbl_refJabatan,2,FALSE),"yr","day")-CONVERT(DATEDIF(H672,tglAcuan,"y"),"yr","day"))),(NOW()+(CONVERT(VLOOKUP(Table1[[#This Row],[JABATAN]],tbl_refJabatan,2,FALSE),"yr","day")-CONVERT(DATEDIF(H672,NOW(),"y"),"yr","day")))),"Usia Salah"),"")</f>
        <v>46444.848911689813</v>
      </c>
      <c r="Q672" s="250" t="str">
        <f ca="1">IF(Table1[[#This Row],[TGL. PENSIUN (usia)]]&lt;&gt;0,TEXT(Table1[[#This Row],[TGL. PENSIUN (usia)]],"yyyy"),"")</f>
        <v>2027</v>
      </c>
      <c r="R672" s="201">
        <f ca="1">IF(AND(Table1[[#This Row],[TGL. PENSIUN (usia)]]&lt;&gt;"",Table1[[#This Row],[TGL. PENSIUN (usia)]]&lt;&gt;"USIA SALAH"),IF(tglAcuan&lt;&gt;0,(INT(CONVERT(VLOOKUP(Table1[[#This Row],[JABATAN]],tbl_refJabatan,2,FALSE),"yr","day")-CONVERT(DATEDIF(H672,tglAcuan,"y"),"yr","day"))),(INT(CONVERT(VLOOKUP(Table1[[#This Row],[JABATAN]],tbl_refJabatan,2,FALSE),"yr","day")-CONVERT(DATEDIF(H672,NOW(),"y"),"yr","day")))),"")</f>
        <v>1095</v>
      </c>
      <c r="S672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Row],[JABATAN]],tbl_refJabatan,4,FALSE),"yr","day")-CONVERT(DATEDIF(H672,tglAcuan,"y"),"yr","day"))),(NOW()+(CONVERT(VLOOKUP(Table1[[#This Row],[JABATAN]],tbl_refJabatan,4,FALSE),"yr","day")-CONVERT(DATEDIF(H672,NOW(),"y"),"yr","day")))),"Usia Salah"),"")</f>
        <v>46444.848911689813</v>
      </c>
      <c r="T672" s="250" t="str">
        <f ca="1">IF(Table1[[#This Row],[TGL. PENSIUN ( usia )]]&lt;&gt;0,TEXT(Table1[[#This Row],[TGL. PENSIUN ( usia )]],"yyyy"),"")</f>
        <v>2027</v>
      </c>
      <c r="U672" s="201">
        <f ca="1">IF(AND(Table1[[#This Row],[TGL. PENSIUN (usia)]]&lt;&gt;"",Table1[[#This Row],[TGL. PENSIUN (usia)]]&lt;&gt;"USIA SALAH"),IF(tglAcuan&lt;&gt;0,(INT(CONVERT(VLOOKUP(Table1[[#This Row],[JABATAN]],tbl_refJabatan,4,FALSE),"yr","day")-CONVERT(DATEDIF(H672,tglAcuan,"y"),"yr","day"))),(INT(CONVERT(VLOOKUP(Table1[[#This Row],[JABATAN]],tbl_refJabatan,4,FALSE),"yr","day")-CONVERT(DATEDIF(H672,NOW(),"y"),"yr","day")))),"")</f>
        <v>1095</v>
      </c>
      <c r="V672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Row],[JABATAN]],tbl_refJabatan,6,FALSE),"yr","day")-CONVERT(DATEDIF(H672,tglAcuan,"y"),"yr","day"))),(NOW()+(CONVERT(VLOOKUP(Table1[[#This Row],[JABATAN]],tbl_refJabatan,6,FALSE),"yr","day")-CONVERT(DATEDIF(H672,NOW(),"y"),"yr","day")))),"Usia Salah"),"")</f>
        <v>46444.848911689813</v>
      </c>
      <c r="W672" s="250" t="str">
        <f ca="1">IF(Table1[[#This Row],[TGL.PENSIUN (usia)]]&lt;&gt;0,TEXT(Table1[[#This Row],[TGL.PENSIUN (usia)]],"yyyy"),"")</f>
        <v>2027</v>
      </c>
      <c r="X672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Row],[JABATAN]],tbl_refJabatan,7,FALSE),"yr","day")-CONVERT(DATEDIF(M672,tglAcuan,"y"),"yr","day"))),(NOW()+(CONVERT(VLOOKUP(Table1[[#This Row],[JABATAN]],tbl_refJabatan,7,FALSE),"yr","day")-CONVERT(DATEDIF(M672,NOW(),"y"),"yr","day")))),"tgl SK salah"),"")</f>
        <v>43522.848911689813</v>
      </c>
      <c r="Y672" s="250" t="str">
        <f ca="1">IF(Table1[[#This Row],[TGL. PENSIUN (jabatan)]]&lt;&gt;0,TEXT(Table1[[#This Row],[TGL. PENSIUN (jabatan)]],"yyyy"),"")</f>
        <v>2019</v>
      </c>
      <c r="Z672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Row],[JABATAN]],tbl_refJabatan,8,FALSE),"yr","day")-CONVERT(DATEDIF(H672,tglAcuan,"y"),"yr","day"))),(NOW()+(CONVERT(VLOOKUP(Table1[[#This Row],[JABATAN]],tbl_refJabatan,8,FALSE),"yr","day")-CONVERT(DATEDIF(H672,NOW(),"y"),"yr","day")))),"Usia Salah"),"")</f>
        <v>24529.848911689813</v>
      </c>
      <c r="AA672" s="250" t="str">
        <f ca="1">IF(Table1[[#This Row],[TGL.PENSIUN (usia )]]&lt;&gt;0,TEXT(Table1[[#This Row],[TGL.PENSIUN (usia )]],"yyyy"),"")</f>
        <v>1967</v>
      </c>
      <c r="AB672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Row],[JABATAN]],tbl_refJabatan,9,FALSE),"yr","day")-CONVERT(DATEDIF(M672,tglAcuan,"y"),"yr","day"))),(NOW()+(CONVERT(VLOOKUP(Table1[[#This Row],[JABATAN]],tbl_refJabatan,9,FALSE),"yr","day")-CONVERT(DATEDIF(M672,NOW(),"y"),"yr","day")))),"tgl SK salah"),"")</f>
        <v>43522.848911689813</v>
      </c>
      <c r="AC672" s="250" t="str">
        <f ca="1">IF(Table1[[#This Row],[TGL. PENSIUN (jabatan )]]&lt;&gt;0,TEXT(Table1[[#This Row],[TGL. PENSIUN (jabatan )]],"yyyy"),"")</f>
        <v>2019</v>
      </c>
      <c r="AD672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3" spans="1:30" s="145" customFormat="1" ht="21.75" customHeight="1" x14ac:dyDescent="0.25">
      <c r="A673" s="43">
        <f t="shared" si="25"/>
        <v>668</v>
      </c>
      <c r="B673" s="55" t="s">
        <v>42</v>
      </c>
      <c r="C673" s="55" t="s">
        <v>1235</v>
      </c>
      <c r="D673" s="97" t="s">
        <v>1250</v>
      </c>
      <c r="E673" s="59" t="s">
        <v>1253</v>
      </c>
      <c r="F673" s="57" t="s">
        <v>41</v>
      </c>
      <c r="G673" s="58" t="s">
        <v>42</v>
      </c>
      <c r="H673" s="67">
        <v>26456</v>
      </c>
      <c r="I673" s="56"/>
      <c r="J673" s="162"/>
      <c r="K673" s="128" t="s">
        <v>43</v>
      </c>
      <c r="L673" s="63" t="s">
        <v>1254</v>
      </c>
      <c r="M673" s="67">
        <v>43375</v>
      </c>
      <c r="N673" s="144" t="str">
        <f t="shared" ca="1" si="26"/>
        <v>51 Tahun 8 Bulan 21 hari</v>
      </c>
      <c r="O673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Row],[JABATAN]],tbl_refJabatan,2,FALSE),"yr","day")-CONVERT(DATEDIF(H673,tglAcuan,"y"),"yr","day"))),(NOW()+(CONVERT(VLOOKUP(Table1[[#This Row],[JABATAN]],tbl_refJabatan,2,FALSE),"yr","day")-CONVERT(DATEDIF(H673,NOW(),"y"),"yr","day")))),"Usia Salah"),"")</f>
        <v>48636.348911689813</v>
      </c>
      <c r="Q673" s="250" t="str">
        <f ca="1">IF(Table1[[#This Row],[TGL. PENSIUN (usia)]]&lt;&gt;0,TEXT(Table1[[#This Row],[TGL. PENSIUN (usia)]],"yyyy"),"")</f>
        <v>2033</v>
      </c>
      <c r="R673" s="201">
        <f ca="1">IF(AND(Table1[[#This Row],[TGL. PENSIUN (usia)]]&lt;&gt;"",Table1[[#This Row],[TGL. PENSIUN (usia)]]&lt;&gt;"USIA SALAH"),IF(tglAcuan&lt;&gt;0,(INT(CONVERT(VLOOKUP(Table1[[#This Row],[JABATAN]],tbl_refJabatan,2,FALSE),"yr","day")-CONVERT(DATEDIF(H673,tglAcuan,"y"),"yr","day"))),(INT(CONVERT(VLOOKUP(Table1[[#This Row],[JABATAN]],tbl_refJabatan,2,FALSE),"yr","day")-CONVERT(DATEDIF(H673,NOW(),"y"),"yr","day")))),"")</f>
        <v>3287</v>
      </c>
      <c r="S67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Row],[JABATAN]],tbl_refJabatan,4,FALSE),"yr","day")-CONVERT(DATEDIF(H673,tglAcuan,"y"),"yr","day"))),(NOW()+(CONVERT(VLOOKUP(Table1[[#This Row],[JABATAN]],tbl_refJabatan,4,FALSE),"yr","day")-CONVERT(DATEDIF(H673,NOW(),"y"),"yr","day")))),"Usia Salah"),"")</f>
        <v>48636.348911689813</v>
      </c>
      <c r="T673" s="250" t="str">
        <f ca="1">IF(Table1[[#This Row],[TGL. PENSIUN ( usia )]]&lt;&gt;0,TEXT(Table1[[#This Row],[TGL. PENSIUN ( usia )]],"yyyy"),"")</f>
        <v>2033</v>
      </c>
      <c r="U673" s="201">
        <f ca="1">IF(AND(Table1[[#This Row],[TGL. PENSIUN (usia)]]&lt;&gt;"",Table1[[#This Row],[TGL. PENSIUN (usia)]]&lt;&gt;"USIA SALAH"),IF(tglAcuan&lt;&gt;0,(INT(CONVERT(VLOOKUP(Table1[[#This Row],[JABATAN]],tbl_refJabatan,4,FALSE),"yr","day")-CONVERT(DATEDIF(H673,tglAcuan,"y"),"yr","day"))),(INT(CONVERT(VLOOKUP(Table1[[#This Row],[JABATAN]],tbl_refJabatan,4,FALSE),"yr","day")-CONVERT(DATEDIF(H673,NOW(),"y"),"yr","day")))),"")</f>
        <v>3287</v>
      </c>
      <c r="V67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Row],[JABATAN]],tbl_refJabatan,6,FALSE),"yr","day")-CONVERT(DATEDIF(H673,tglAcuan,"y"),"yr","day"))),(NOW()+(CONVERT(VLOOKUP(Table1[[#This Row],[JABATAN]],tbl_refJabatan,6,FALSE),"yr","day")-CONVERT(DATEDIF(H673,NOW(),"y"),"yr","day")))),"Usia Salah"),"")</f>
        <v>48636.348911689813</v>
      </c>
      <c r="W673" s="250" t="str">
        <f ca="1">IF(Table1[[#This Row],[TGL.PENSIUN (usia)]]&lt;&gt;0,TEXT(Table1[[#This Row],[TGL.PENSIUN (usia)]],"yyyy"),"")</f>
        <v>2033</v>
      </c>
      <c r="X673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Row],[JABATAN]],tbl_refJabatan,7,FALSE),"yr","day")-CONVERT(DATEDIF(M673,tglAcuan,"y"),"yr","day"))),(NOW()+(CONVERT(VLOOKUP(Table1[[#This Row],[JABATAN]],tbl_refJabatan,7,FALSE),"yr","day")-CONVERT(DATEDIF(M673,NOW(),"y"),"yr","day")))),"tgl SK salah"),"")</f>
        <v>43522.848911689813</v>
      </c>
      <c r="Y673" s="250" t="str">
        <f ca="1">IF(Table1[[#This Row],[TGL. PENSIUN (jabatan)]]&lt;&gt;0,TEXT(Table1[[#This Row],[TGL. PENSIUN (jabatan)]],"yyyy"),"")</f>
        <v>2019</v>
      </c>
      <c r="Z67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Row],[JABATAN]],tbl_refJabatan,8,FALSE),"yr","day")-CONVERT(DATEDIF(H673,tglAcuan,"y"),"yr","day"))),(NOW()+(CONVERT(VLOOKUP(Table1[[#This Row],[JABATAN]],tbl_refJabatan,8,FALSE),"yr","day")-CONVERT(DATEDIF(H673,NOW(),"y"),"yr","day")))),"Usia Salah"),"")</f>
        <v>26721.348911689813</v>
      </c>
      <c r="AA673" s="250" t="str">
        <f ca="1">IF(Table1[[#This Row],[TGL.PENSIUN (usia )]]&lt;&gt;0,TEXT(Table1[[#This Row],[TGL.PENSIUN (usia )]],"yyyy"),"")</f>
        <v>1973</v>
      </c>
      <c r="AB673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Row],[JABATAN]],tbl_refJabatan,9,FALSE),"yr","day")-CONVERT(DATEDIF(M673,tglAcuan,"y"),"yr","day"))),(NOW()+(CONVERT(VLOOKUP(Table1[[#This Row],[JABATAN]],tbl_refJabatan,9,FALSE),"yr","day")-CONVERT(DATEDIF(M673,NOW(),"y"),"yr","day")))),"tgl SK salah"),"")</f>
        <v>43522.848911689813</v>
      </c>
      <c r="AC673" s="250" t="str">
        <f ca="1">IF(Table1[[#This Row],[TGL. PENSIUN (jabatan )]]&lt;&gt;0,TEXT(Table1[[#This Row],[TGL. PENSIUN (jabatan )]],"yyyy"),"")</f>
        <v>2019</v>
      </c>
      <c r="AD673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4" spans="1:30" s="53" customFormat="1" ht="21.75" customHeight="1" x14ac:dyDescent="0.25">
      <c r="A674" s="43">
        <f t="shared" si="25"/>
        <v>669</v>
      </c>
      <c r="B674" s="44" t="s">
        <v>42</v>
      </c>
      <c r="C674" s="44" t="s">
        <v>1235</v>
      </c>
      <c r="D674" s="72" t="s">
        <v>63</v>
      </c>
      <c r="E674" s="59" t="s">
        <v>1255</v>
      </c>
      <c r="F674" s="43" t="s">
        <v>41</v>
      </c>
      <c r="G674" s="46" t="s">
        <v>42</v>
      </c>
      <c r="H674" s="67">
        <v>32131</v>
      </c>
      <c r="I674" s="45"/>
      <c r="J674" s="76"/>
      <c r="K674" s="63" t="s">
        <v>43</v>
      </c>
      <c r="L674" s="68" t="s">
        <v>1256</v>
      </c>
      <c r="M674" s="67">
        <v>43375</v>
      </c>
      <c r="N674" s="52" t="str">
        <f t="shared" ca="1" si="26"/>
        <v>36 Tahun 2 Bulan 7 hari</v>
      </c>
      <c r="O6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Row],[JABATAN]],tbl_refJabatan,2,FALSE),"yr","day")-CONVERT(DATEDIF(H674,tglAcuan,"y"),"yr","day"))),(NOW()+(CONVERT(VLOOKUP(Table1[[#This Row],[JABATAN]],tbl_refJabatan,2,FALSE),"yr","day")-CONVERT(DATEDIF(H674,NOW(),"y"),"yr","day")))),"Usia Salah"),"")</f>
        <v>54115.098911689813</v>
      </c>
      <c r="Q674" s="167" t="str">
        <f ca="1">IF(Table1[[#This Row],[TGL. PENSIUN (usia)]]&lt;&gt;0,TEXT(Table1[[#This Row],[TGL. PENSIUN (usia)]],"yyyy"),"")</f>
        <v>2048</v>
      </c>
      <c r="R674" s="166">
        <f ca="1">IF(AND(Table1[[#This Row],[TGL. PENSIUN (usia)]]&lt;&gt;"",Table1[[#This Row],[TGL. PENSIUN (usia)]]&lt;&gt;"USIA SALAH"),IF(tglAcuan&lt;&gt;0,(INT(CONVERT(VLOOKUP(Table1[[#This Row],[JABATAN]],tbl_refJabatan,2,FALSE),"yr","day")-CONVERT(DATEDIF(H674,tglAcuan,"y"),"yr","day"))),(INT(CONVERT(VLOOKUP(Table1[[#This Row],[JABATAN]],tbl_refJabatan,2,FALSE),"yr","day")-CONVERT(DATEDIF(H674,NOW(),"y"),"yr","day")))),"")</f>
        <v>8766</v>
      </c>
      <c r="S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Row],[JABATAN]],tbl_refJabatan,4,FALSE),"yr","day")-CONVERT(DATEDIF(H674,tglAcuan,"y"),"yr","day"))),(NOW()+(CONVERT(VLOOKUP(Table1[[#This Row],[JABATAN]],tbl_refJabatan,4,FALSE),"yr","day")-CONVERT(DATEDIF(H674,NOW(),"y"),"yr","day")))),"Usia Salah"),"")</f>
        <v>39505.098911689813</v>
      </c>
      <c r="T674" s="167" t="str">
        <f ca="1">IF(Table1[[#This Row],[TGL. PENSIUN ( usia )]]&lt;&gt;0,TEXT(Table1[[#This Row],[TGL. PENSIUN ( usia )]],"yyyy"),"")</f>
        <v>2008</v>
      </c>
      <c r="U674" s="166">
        <f ca="1">IF(AND(Table1[[#This Row],[TGL. PENSIUN (usia)]]&lt;&gt;"",Table1[[#This Row],[TGL. PENSIUN (usia)]]&lt;&gt;"USIA SALAH"),IF(tglAcuan&lt;&gt;0,(INT(CONVERT(VLOOKUP(Table1[[#This Row],[JABATAN]],tbl_refJabatan,4,FALSE),"yr","day")-CONVERT(DATEDIF(H674,tglAcuan,"y"),"yr","day"))),(INT(CONVERT(VLOOKUP(Table1[[#This Row],[JABATAN]],tbl_refJabatan,4,FALSE),"yr","day")-CONVERT(DATEDIF(H674,NOW(),"y"),"yr","day")))),"")</f>
        <v>-5844</v>
      </c>
      <c r="V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Row],[JABATAN]],tbl_refJabatan,6,FALSE),"yr","day")-CONVERT(DATEDIF(H674,tglAcuan,"y"),"yr","day"))),(NOW()+(CONVERT(VLOOKUP(Table1[[#This Row],[JABATAN]],tbl_refJabatan,6,FALSE),"yr","day")-CONVERT(DATEDIF(H674,NOW(),"y"),"yr","day")))),"Usia Salah"),"")</f>
        <v>32200.098911689813</v>
      </c>
      <c r="W674" s="167" t="str">
        <f ca="1">IF(Table1[[#This Row],[TGL.PENSIUN (usia)]]&lt;&gt;0,TEXT(Table1[[#This Row],[TGL.PENSIUN (usia)]],"yyyy"),"")</f>
        <v>1988</v>
      </c>
      <c r="X6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Row],[JABATAN]],tbl_refJabatan,7,FALSE),"yr","day")-CONVERT(DATEDIF(M674,tglAcuan,"y"),"yr","day"))),(NOW()+(CONVERT(VLOOKUP(Table1[[#This Row],[JABATAN]],tbl_refJabatan,7,FALSE),"yr","day")-CONVERT(DATEDIF(M674,NOW(),"y"),"yr","day")))),"tgl SK salah"),"")</f>
        <v>65437.848911689813</v>
      </c>
      <c r="Y674" s="167" t="str">
        <f ca="1">IF(Table1[[#This Row],[TGL. PENSIUN (jabatan)]]&lt;&gt;0,TEXT(Table1[[#This Row],[TGL. PENSIUN (jabatan)]],"yyyy"),"")</f>
        <v>2079</v>
      </c>
      <c r="Z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Row],[JABATAN]],tbl_refJabatan,8,FALSE),"yr","day")-CONVERT(DATEDIF(H674,tglAcuan,"y"),"yr","day"))),(NOW()+(CONVERT(VLOOKUP(Table1[[#This Row],[JABATAN]],tbl_refJabatan,8,FALSE),"yr","day")-CONVERT(DATEDIF(H674,NOW(),"y"),"yr","day")))),"Usia Salah"),"")</f>
        <v>54115.098911689813</v>
      </c>
      <c r="AA674" s="167" t="str">
        <f ca="1">IF(Table1[[#This Row],[TGL.PENSIUN (usia )]]&lt;&gt;0,TEXT(Table1[[#This Row],[TGL.PENSIUN (usia )]],"yyyy"),"")</f>
        <v>2048</v>
      </c>
      <c r="AB6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Row],[JABATAN]],tbl_refJabatan,9,FALSE),"yr","day")-CONVERT(DATEDIF(M674,tglAcuan,"y"),"yr","day"))),(NOW()+(CONVERT(VLOOKUP(Table1[[#This Row],[JABATAN]],tbl_refJabatan,9,FALSE),"yr","day")-CONVERT(DATEDIF(M674,NOW(),"y"),"yr","day")))),"tgl SK salah"),"")</f>
        <v>49001.598911689813</v>
      </c>
      <c r="AC674" s="167" t="str">
        <f ca="1">IF(Table1[[#This Row],[TGL. PENSIUN (jabatan )]]&lt;&gt;0,TEXT(Table1[[#This Row],[TGL. PENSIUN (jabatan )]],"yyyy"),"")</f>
        <v>2034</v>
      </c>
      <c r="AD6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5" spans="1:30" s="53" customFormat="1" ht="21.75" customHeight="1" x14ac:dyDescent="0.25">
      <c r="A675" s="43">
        <f t="shared" si="25"/>
        <v>670</v>
      </c>
      <c r="B675" s="44" t="s">
        <v>42</v>
      </c>
      <c r="C675" s="44" t="s">
        <v>1235</v>
      </c>
      <c r="D675" s="72" t="s">
        <v>63</v>
      </c>
      <c r="E675" s="59" t="s">
        <v>1257</v>
      </c>
      <c r="F675" s="43" t="s">
        <v>41</v>
      </c>
      <c r="G675" s="46" t="s">
        <v>42</v>
      </c>
      <c r="H675" s="67">
        <v>25639</v>
      </c>
      <c r="I675" s="45"/>
      <c r="J675" s="76"/>
      <c r="K675" s="63" t="s">
        <v>43</v>
      </c>
      <c r="L675" s="68" t="s">
        <v>1258</v>
      </c>
      <c r="M675" s="67">
        <v>43375</v>
      </c>
      <c r="N675" s="52" t="str">
        <f t="shared" ca="1" si="26"/>
        <v>53 Tahun 11 Bulan 15 hari</v>
      </c>
      <c r="O6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Row],[JABATAN]],tbl_refJabatan,2,FALSE),"yr","day")-CONVERT(DATEDIF(H675,tglAcuan,"y"),"yr","day"))),(NOW()+(CONVERT(VLOOKUP(Table1[[#This Row],[JABATAN]],tbl_refJabatan,2,FALSE),"yr","day")-CONVERT(DATEDIF(H675,NOW(),"y"),"yr","day")))),"Usia Salah"),"")</f>
        <v>47905.848911689813</v>
      </c>
      <c r="Q675" s="167" t="str">
        <f ca="1">IF(Table1[[#This Row],[TGL. PENSIUN (usia)]]&lt;&gt;0,TEXT(Table1[[#This Row],[TGL. PENSIUN (usia)]],"yyyy"),"")</f>
        <v>2031</v>
      </c>
      <c r="R675" s="166">
        <f ca="1">IF(AND(Table1[[#This Row],[TGL. PENSIUN (usia)]]&lt;&gt;"",Table1[[#This Row],[TGL. PENSIUN (usia)]]&lt;&gt;"USIA SALAH"),IF(tglAcuan&lt;&gt;0,(INT(CONVERT(VLOOKUP(Table1[[#This Row],[JABATAN]],tbl_refJabatan,2,FALSE),"yr","day")-CONVERT(DATEDIF(H675,tglAcuan,"y"),"yr","day"))),(INT(CONVERT(VLOOKUP(Table1[[#This Row],[JABATAN]],tbl_refJabatan,2,FALSE),"yr","day")-CONVERT(DATEDIF(H675,NOW(),"y"),"yr","day")))),"")</f>
        <v>2556</v>
      </c>
      <c r="S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Row],[JABATAN]],tbl_refJabatan,4,FALSE),"yr","day")-CONVERT(DATEDIF(H675,tglAcuan,"y"),"yr","day"))),(NOW()+(CONVERT(VLOOKUP(Table1[[#This Row],[JABATAN]],tbl_refJabatan,4,FALSE),"yr","day")-CONVERT(DATEDIF(H675,NOW(),"y"),"yr","day")))),"Usia Salah"),"")</f>
        <v>33295.848911689813</v>
      </c>
      <c r="T675" s="167" t="str">
        <f ca="1">IF(Table1[[#This Row],[TGL. PENSIUN ( usia )]]&lt;&gt;0,TEXT(Table1[[#This Row],[TGL. PENSIUN ( usia )]],"yyyy"),"")</f>
        <v>1991</v>
      </c>
      <c r="U675" s="166">
        <f ca="1">IF(AND(Table1[[#This Row],[TGL. PENSIUN (usia)]]&lt;&gt;"",Table1[[#This Row],[TGL. PENSIUN (usia)]]&lt;&gt;"USIA SALAH"),IF(tglAcuan&lt;&gt;0,(INT(CONVERT(VLOOKUP(Table1[[#This Row],[JABATAN]],tbl_refJabatan,4,FALSE),"yr","day")-CONVERT(DATEDIF(H675,tglAcuan,"y"),"yr","day"))),(INT(CONVERT(VLOOKUP(Table1[[#This Row],[JABATAN]],tbl_refJabatan,4,FALSE),"yr","day")-CONVERT(DATEDIF(H675,NOW(),"y"),"yr","day")))),"")</f>
        <v>-12054</v>
      </c>
      <c r="V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Row],[JABATAN]],tbl_refJabatan,6,FALSE),"yr","day")-CONVERT(DATEDIF(H675,tglAcuan,"y"),"yr","day"))),(NOW()+(CONVERT(VLOOKUP(Table1[[#This Row],[JABATAN]],tbl_refJabatan,6,FALSE),"yr","day")-CONVERT(DATEDIF(H675,NOW(),"y"),"yr","day")))),"Usia Salah"),"")</f>
        <v>25990.848911689813</v>
      </c>
      <c r="W675" s="167" t="str">
        <f ca="1">IF(Table1[[#This Row],[TGL.PENSIUN (usia)]]&lt;&gt;0,TEXT(Table1[[#This Row],[TGL.PENSIUN (usia)]],"yyyy"),"")</f>
        <v>1971</v>
      </c>
      <c r="X6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Row],[JABATAN]],tbl_refJabatan,7,FALSE),"yr","day")-CONVERT(DATEDIF(M675,tglAcuan,"y"),"yr","day"))),(NOW()+(CONVERT(VLOOKUP(Table1[[#This Row],[JABATAN]],tbl_refJabatan,7,FALSE),"yr","day")-CONVERT(DATEDIF(M675,NOW(),"y"),"yr","day")))),"tgl SK salah"),"")</f>
        <v>65437.848911689813</v>
      </c>
      <c r="Y675" s="167" t="str">
        <f ca="1">IF(Table1[[#This Row],[TGL. PENSIUN (jabatan)]]&lt;&gt;0,TEXT(Table1[[#This Row],[TGL. PENSIUN (jabatan)]],"yyyy"),"")</f>
        <v>2079</v>
      </c>
      <c r="Z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Row],[JABATAN]],tbl_refJabatan,8,FALSE),"yr","day")-CONVERT(DATEDIF(H675,tglAcuan,"y"),"yr","day"))),(NOW()+(CONVERT(VLOOKUP(Table1[[#This Row],[JABATAN]],tbl_refJabatan,8,FALSE),"yr","day")-CONVERT(DATEDIF(H675,NOW(),"y"),"yr","day")))),"Usia Salah"),"")</f>
        <v>47905.848911689813</v>
      </c>
      <c r="AA675" s="167" t="str">
        <f ca="1">IF(Table1[[#This Row],[TGL.PENSIUN (usia )]]&lt;&gt;0,TEXT(Table1[[#This Row],[TGL.PENSIUN (usia )]],"yyyy"),"")</f>
        <v>2031</v>
      </c>
      <c r="AB6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Row],[JABATAN]],tbl_refJabatan,9,FALSE),"yr","day")-CONVERT(DATEDIF(M675,tglAcuan,"y"),"yr","day"))),(NOW()+(CONVERT(VLOOKUP(Table1[[#This Row],[JABATAN]],tbl_refJabatan,9,FALSE),"yr","day")-CONVERT(DATEDIF(M675,NOW(),"y"),"yr","day")))),"tgl SK salah"),"")</f>
        <v>49001.598911689813</v>
      </c>
      <c r="AC675" s="167" t="str">
        <f ca="1">IF(Table1[[#This Row],[TGL. PENSIUN (jabatan )]]&lt;&gt;0,TEXT(Table1[[#This Row],[TGL. PENSIUN (jabatan )]],"yyyy"),"")</f>
        <v>2034</v>
      </c>
      <c r="AD6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6" spans="1:30" s="53" customFormat="1" ht="21.75" customHeight="1" x14ac:dyDescent="0.25">
      <c r="A676" s="43">
        <f t="shared" si="25"/>
        <v>671</v>
      </c>
      <c r="B676" s="44" t="s">
        <v>42</v>
      </c>
      <c r="C676" s="44" t="s">
        <v>1235</v>
      </c>
      <c r="D676" s="72" t="s">
        <v>63</v>
      </c>
      <c r="E676" s="59" t="s">
        <v>138</v>
      </c>
      <c r="F676" s="43"/>
      <c r="G676" s="46"/>
      <c r="H676" s="67"/>
      <c r="I676" s="45"/>
      <c r="J676" s="76"/>
      <c r="K676" s="63"/>
      <c r="L676" s="68"/>
      <c r="M676" s="67">
        <v>43375</v>
      </c>
      <c r="N676" s="52" t="str">
        <f t="shared" ca="1" si="26"/>
        <v>tgl lahir salah/ null</v>
      </c>
      <c r="O6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Row],[JABATAN]],tbl_refJabatan,2,FALSE),"yr","day")-CONVERT(DATEDIF(H676,tglAcuan,"y"),"yr","day"))),(NOW()+(CONVERT(VLOOKUP(Table1[[#This Row],[JABATAN]],tbl_refJabatan,2,FALSE),"yr","day")-CONVERT(DATEDIF(H676,NOW(),"y"),"yr","day")))),"Usia Salah"),"")</f>
        <v>Usia Salah</v>
      </c>
      <c r="Q676" s="167" t="str">
        <f ca="1">IF(Table1[[#This Row],[TGL. PENSIUN (usia)]]&lt;&gt;0,TEXT(Table1[[#This Row],[TGL. PENSIUN (usia)]],"yyyy"),"")</f>
        <v>Usia Salah</v>
      </c>
      <c r="R67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Row],[JABATAN]],tbl_refJabatan,2,FALSE),"yr","day")-CONVERT(DATEDIF(H676,tglAcuan,"y"),"yr","day"))),(INT(CONVERT(VLOOKUP(Table1[[#This Row],[JABATAN]],tbl_refJabatan,2,FALSE),"yr","day")-CONVERT(DATEDIF(H676,NOW(),"y"),"yr","day")))),"")</f>
        <v/>
      </c>
      <c r="S6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Row],[JABATAN]],tbl_refJabatan,4,FALSE),"yr","day")-CONVERT(DATEDIF(H676,tglAcuan,"y"),"yr","day"))),(NOW()+(CONVERT(VLOOKUP(Table1[[#This Row],[JABATAN]],tbl_refJabatan,4,FALSE),"yr","day")-CONVERT(DATEDIF(H676,NOW(),"y"),"yr","day")))),"Usia Salah"),"")</f>
        <v>Usia Salah</v>
      </c>
      <c r="T676" s="167" t="str">
        <f ca="1">IF(Table1[[#This Row],[TGL. PENSIUN ( usia )]]&lt;&gt;0,TEXT(Table1[[#This Row],[TGL. PENSIUN ( usia )]],"yyyy"),"")</f>
        <v>Usia Salah</v>
      </c>
      <c r="U67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Row],[JABATAN]],tbl_refJabatan,4,FALSE),"yr","day")-CONVERT(DATEDIF(H676,tglAcuan,"y"),"yr","day"))),(INT(CONVERT(VLOOKUP(Table1[[#This Row],[JABATAN]],tbl_refJabatan,4,FALSE),"yr","day")-CONVERT(DATEDIF(H676,NOW(),"y"),"yr","day")))),"")</f>
        <v/>
      </c>
      <c r="V6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Row],[JABATAN]],tbl_refJabatan,6,FALSE),"yr","day")-CONVERT(DATEDIF(H676,tglAcuan,"y"),"yr","day"))),(NOW()+(CONVERT(VLOOKUP(Table1[[#This Row],[JABATAN]],tbl_refJabatan,6,FALSE),"yr","day")-CONVERT(DATEDIF(H676,NOW(),"y"),"yr","day")))),"Usia Salah"),"")</f>
        <v>Usia Salah</v>
      </c>
      <c r="W676" s="167" t="str">
        <f ca="1">IF(Table1[[#This Row],[TGL.PENSIUN (usia)]]&lt;&gt;0,TEXT(Table1[[#This Row],[TGL.PENSIUN (usia)]],"yyyy"),"")</f>
        <v>Usia Salah</v>
      </c>
      <c r="X6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Row],[JABATAN]],tbl_refJabatan,7,FALSE),"yr","day")-CONVERT(DATEDIF(M676,tglAcuan,"y"),"yr","day"))),(NOW()+(CONVERT(VLOOKUP(Table1[[#This Row],[JABATAN]],tbl_refJabatan,7,FALSE),"yr","day")-CONVERT(DATEDIF(M676,NOW(),"y"),"yr","day")))),"tgl SK salah"),"")</f>
        <v>65437.848911689813</v>
      </c>
      <c r="Y676" s="167" t="str">
        <f ca="1">IF(Table1[[#This Row],[TGL. PENSIUN (jabatan)]]&lt;&gt;0,TEXT(Table1[[#This Row],[TGL. PENSIUN (jabatan)]],"yyyy"),"")</f>
        <v>2079</v>
      </c>
      <c r="Z6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Row],[JABATAN]],tbl_refJabatan,8,FALSE),"yr","day")-CONVERT(DATEDIF(H676,tglAcuan,"y"),"yr","day"))),(NOW()+(CONVERT(VLOOKUP(Table1[[#This Row],[JABATAN]],tbl_refJabatan,8,FALSE),"yr","day")-CONVERT(DATEDIF(H676,NOW(),"y"),"yr","day")))),"Usia Salah"),"")</f>
        <v>Usia Salah</v>
      </c>
      <c r="AA676" s="167" t="str">
        <f ca="1">IF(Table1[[#This Row],[TGL.PENSIUN (usia )]]&lt;&gt;0,TEXT(Table1[[#This Row],[TGL.PENSIUN (usia )]],"yyyy"),"")</f>
        <v>Usia Salah</v>
      </c>
      <c r="AB6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Row],[JABATAN]],tbl_refJabatan,9,FALSE),"yr","day")-CONVERT(DATEDIF(M676,tglAcuan,"y"),"yr","day"))),(NOW()+(CONVERT(VLOOKUP(Table1[[#This Row],[JABATAN]],tbl_refJabatan,9,FALSE),"yr","day")-CONVERT(DATEDIF(M676,NOW(),"y"),"yr","day")))),"tgl SK salah"),"")</f>
        <v>49001.598911689813</v>
      </c>
      <c r="AC676" s="167" t="str">
        <f ca="1">IF(Table1[[#This Row],[TGL. PENSIUN (jabatan )]]&lt;&gt;0,TEXT(Table1[[#This Row],[TGL. PENSIUN (jabatan )]],"yyyy"),"")</f>
        <v>2034</v>
      </c>
      <c r="AD6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7" spans="1:30" s="53" customFormat="1" ht="21.75" customHeight="1" x14ac:dyDescent="0.25">
      <c r="A677" s="43">
        <f t="shared" si="25"/>
        <v>672</v>
      </c>
      <c r="B677" s="44" t="s">
        <v>42</v>
      </c>
      <c r="C677" s="44" t="s">
        <v>1235</v>
      </c>
      <c r="D677" s="72" t="s">
        <v>63</v>
      </c>
      <c r="E677" s="59" t="s">
        <v>1259</v>
      </c>
      <c r="F677" s="43" t="s">
        <v>41</v>
      </c>
      <c r="G677" s="46" t="s">
        <v>42</v>
      </c>
      <c r="H677" s="67">
        <v>26459</v>
      </c>
      <c r="I677" s="45"/>
      <c r="J677" s="76"/>
      <c r="K677" s="63" t="s">
        <v>56</v>
      </c>
      <c r="L677" s="68" t="s">
        <v>1260</v>
      </c>
      <c r="M677" s="67">
        <v>43375</v>
      </c>
      <c r="N677" s="52" t="str">
        <f t="shared" ca="1" si="26"/>
        <v>51 Tahun 8 Bulan 18 hari</v>
      </c>
      <c r="O6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Row],[JABATAN]],tbl_refJabatan,2,FALSE),"yr","day")-CONVERT(DATEDIF(H677,tglAcuan,"y"),"yr","day"))),(NOW()+(CONVERT(VLOOKUP(Table1[[#This Row],[JABATAN]],tbl_refJabatan,2,FALSE),"yr","day")-CONVERT(DATEDIF(H677,NOW(),"y"),"yr","day")))),"Usia Salah"),"")</f>
        <v>48636.348911689813</v>
      </c>
      <c r="Q677" s="167" t="str">
        <f ca="1">IF(Table1[[#This Row],[TGL. PENSIUN (usia)]]&lt;&gt;0,TEXT(Table1[[#This Row],[TGL. PENSIUN (usia)]],"yyyy"),"")</f>
        <v>2033</v>
      </c>
      <c r="R677" s="166">
        <f ca="1">IF(AND(Table1[[#This Row],[TGL. PENSIUN (usia)]]&lt;&gt;"",Table1[[#This Row],[TGL. PENSIUN (usia)]]&lt;&gt;"USIA SALAH"),IF(tglAcuan&lt;&gt;0,(INT(CONVERT(VLOOKUP(Table1[[#This Row],[JABATAN]],tbl_refJabatan,2,FALSE),"yr","day")-CONVERT(DATEDIF(H677,tglAcuan,"y"),"yr","day"))),(INT(CONVERT(VLOOKUP(Table1[[#This Row],[JABATAN]],tbl_refJabatan,2,FALSE),"yr","day")-CONVERT(DATEDIF(H677,NOW(),"y"),"yr","day")))),"")</f>
        <v>3287</v>
      </c>
      <c r="S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Row],[JABATAN]],tbl_refJabatan,4,FALSE),"yr","day")-CONVERT(DATEDIF(H677,tglAcuan,"y"),"yr","day"))),(NOW()+(CONVERT(VLOOKUP(Table1[[#This Row],[JABATAN]],tbl_refJabatan,4,FALSE),"yr","day")-CONVERT(DATEDIF(H677,NOW(),"y"),"yr","day")))),"Usia Salah"),"")</f>
        <v>34026.348911689813</v>
      </c>
      <c r="T677" s="167" t="str">
        <f ca="1">IF(Table1[[#This Row],[TGL. PENSIUN ( usia )]]&lt;&gt;0,TEXT(Table1[[#This Row],[TGL. PENSIUN ( usia )]],"yyyy"),"")</f>
        <v>1993</v>
      </c>
      <c r="U677" s="166">
        <f ca="1">IF(AND(Table1[[#This Row],[TGL. PENSIUN (usia)]]&lt;&gt;"",Table1[[#This Row],[TGL. PENSIUN (usia)]]&lt;&gt;"USIA SALAH"),IF(tglAcuan&lt;&gt;0,(INT(CONVERT(VLOOKUP(Table1[[#This Row],[JABATAN]],tbl_refJabatan,4,FALSE),"yr","day")-CONVERT(DATEDIF(H677,tglAcuan,"y"),"yr","day"))),(INT(CONVERT(VLOOKUP(Table1[[#This Row],[JABATAN]],tbl_refJabatan,4,FALSE),"yr","day")-CONVERT(DATEDIF(H677,NOW(),"y"),"yr","day")))),"")</f>
        <v>-11323</v>
      </c>
      <c r="V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Row],[JABATAN]],tbl_refJabatan,6,FALSE),"yr","day")-CONVERT(DATEDIF(H677,tglAcuan,"y"),"yr","day"))),(NOW()+(CONVERT(VLOOKUP(Table1[[#This Row],[JABATAN]],tbl_refJabatan,6,FALSE),"yr","day")-CONVERT(DATEDIF(H677,NOW(),"y"),"yr","day")))),"Usia Salah"),"")</f>
        <v>26721.348911689813</v>
      </c>
      <c r="W677" s="167" t="str">
        <f ca="1">IF(Table1[[#This Row],[TGL.PENSIUN (usia)]]&lt;&gt;0,TEXT(Table1[[#This Row],[TGL.PENSIUN (usia)]],"yyyy"),"")</f>
        <v>1973</v>
      </c>
      <c r="X6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Row],[JABATAN]],tbl_refJabatan,7,FALSE),"yr","day")-CONVERT(DATEDIF(M677,tglAcuan,"y"),"yr","day"))),(NOW()+(CONVERT(VLOOKUP(Table1[[#This Row],[JABATAN]],tbl_refJabatan,7,FALSE),"yr","day")-CONVERT(DATEDIF(M677,NOW(),"y"),"yr","day")))),"tgl SK salah"),"")</f>
        <v>65437.848911689813</v>
      </c>
      <c r="Y677" s="167" t="str">
        <f ca="1">IF(Table1[[#This Row],[TGL. PENSIUN (jabatan)]]&lt;&gt;0,TEXT(Table1[[#This Row],[TGL. PENSIUN (jabatan)]],"yyyy"),"")</f>
        <v>2079</v>
      </c>
      <c r="Z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Row],[JABATAN]],tbl_refJabatan,8,FALSE),"yr","day")-CONVERT(DATEDIF(H677,tglAcuan,"y"),"yr","day"))),(NOW()+(CONVERT(VLOOKUP(Table1[[#This Row],[JABATAN]],tbl_refJabatan,8,FALSE),"yr","day")-CONVERT(DATEDIF(H677,NOW(),"y"),"yr","day")))),"Usia Salah"),"")</f>
        <v>48636.348911689813</v>
      </c>
      <c r="AA677" s="167" t="str">
        <f ca="1">IF(Table1[[#This Row],[TGL.PENSIUN (usia )]]&lt;&gt;0,TEXT(Table1[[#This Row],[TGL.PENSIUN (usia )]],"yyyy"),"")</f>
        <v>2033</v>
      </c>
      <c r="AB6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Row],[JABATAN]],tbl_refJabatan,9,FALSE),"yr","day")-CONVERT(DATEDIF(M677,tglAcuan,"y"),"yr","day"))),(NOW()+(CONVERT(VLOOKUP(Table1[[#This Row],[JABATAN]],tbl_refJabatan,9,FALSE),"yr","day")-CONVERT(DATEDIF(M677,NOW(),"y"),"yr","day")))),"tgl SK salah"),"")</f>
        <v>49001.598911689813</v>
      </c>
      <c r="AC677" s="167" t="str">
        <f ca="1">IF(Table1[[#This Row],[TGL. PENSIUN (jabatan )]]&lt;&gt;0,TEXT(Table1[[#This Row],[TGL. PENSIUN (jabatan )]],"yyyy"),"")</f>
        <v>2034</v>
      </c>
      <c r="AD6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8" spans="1:30" s="53" customFormat="1" ht="21.75" customHeight="1" x14ac:dyDescent="0.25">
      <c r="A678" s="43">
        <f t="shared" si="25"/>
        <v>673</v>
      </c>
      <c r="B678" s="44" t="s">
        <v>42</v>
      </c>
      <c r="C678" s="44" t="s">
        <v>1235</v>
      </c>
      <c r="D678" s="72" t="s">
        <v>63</v>
      </c>
      <c r="E678" s="59" t="s">
        <v>558</v>
      </c>
      <c r="F678" s="43" t="s">
        <v>41</v>
      </c>
      <c r="G678" s="46" t="s">
        <v>42</v>
      </c>
      <c r="H678" s="67">
        <v>29081</v>
      </c>
      <c r="I678" s="45"/>
      <c r="J678" s="76"/>
      <c r="K678" s="63" t="s">
        <v>43</v>
      </c>
      <c r="L678" s="68" t="s">
        <v>1261</v>
      </c>
      <c r="M678" s="67">
        <v>43375</v>
      </c>
      <c r="N678" s="52" t="str">
        <f t="shared" ca="1" si="26"/>
        <v>44 Tahun 6 Bulan 13 hari</v>
      </c>
      <c r="O6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Row],[JABATAN]],tbl_refJabatan,2,FALSE),"yr","day")-CONVERT(DATEDIF(H678,tglAcuan,"y"),"yr","day"))),(NOW()+(CONVERT(VLOOKUP(Table1[[#This Row],[JABATAN]],tbl_refJabatan,2,FALSE),"yr","day")-CONVERT(DATEDIF(H678,NOW(),"y"),"yr","day")))),"Usia Salah"),"")</f>
        <v>51193.098911689813</v>
      </c>
      <c r="Q678" s="167" t="str">
        <f ca="1">IF(Table1[[#This Row],[TGL. PENSIUN (usia)]]&lt;&gt;0,TEXT(Table1[[#This Row],[TGL. PENSIUN (usia)]],"yyyy"),"")</f>
        <v>2040</v>
      </c>
      <c r="R678" s="166">
        <f ca="1">IF(AND(Table1[[#This Row],[TGL. PENSIUN (usia)]]&lt;&gt;"",Table1[[#This Row],[TGL. PENSIUN (usia)]]&lt;&gt;"USIA SALAH"),IF(tglAcuan&lt;&gt;0,(INT(CONVERT(VLOOKUP(Table1[[#This Row],[JABATAN]],tbl_refJabatan,2,FALSE),"yr","day")-CONVERT(DATEDIF(H678,tglAcuan,"y"),"yr","day"))),(INT(CONVERT(VLOOKUP(Table1[[#This Row],[JABATAN]],tbl_refJabatan,2,FALSE),"yr","day")-CONVERT(DATEDIF(H678,NOW(),"y"),"yr","day")))),"")</f>
        <v>5844</v>
      </c>
      <c r="S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Row],[JABATAN]],tbl_refJabatan,4,FALSE),"yr","day")-CONVERT(DATEDIF(H678,tglAcuan,"y"),"yr","day"))),(NOW()+(CONVERT(VLOOKUP(Table1[[#This Row],[JABATAN]],tbl_refJabatan,4,FALSE),"yr","day")-CONVERT(DATEDIF(H678,NOW(),"y"),"yr","day")))),"Usia Salah"),"")</f>
        <v>36583.098911689813</v>
      </c>
      <c r="T678" s="167" t="str">
        <f ca="1">IF(Table1[[#This Row],[TGL. PENSIUN ( usia )]]&lt;&gt;0,TEXT(Table1[[#This Row],[TGL. PENSIUN ( usia )]],"yyyy"),"")</f>
        <v>2000</v>
      </c>
      <c r="U678" s="166">
        <f ca="1">IF(AND(Table1[[#This Row],[TGL. PENSIUN (usia)]]&lt;&gt;"",Table1[[#This Row],[TGL. PENSIUN (usia)]]&lt;&gt;"USIA SALAH"),IF(tglAcuan&lt;&gt;0,(INT(CONVERT(VLOOKUP(Table1[[#This Row],[JABATAN]],tbl_refJabatan,4,FALSE),"yr","day")-CONVERT(DATEDIF(H678,tglAcuan,"y"),"yr","day"))),(INT(CONVERT(VLOOKUP(Table1[[#This Row],[JABATAN]],tbl_refJabatan,4,FALSE),"yr","day")-CONVERT(DATEDIF(H678,NOW(),"y"),"yr","day")))),"")</f>
        <v>-8766</v>
      </c>
      <c r="V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Row],[JABATAN]],tbl_refJabatan,6,FALSE),"yr","day")-CONVERT(DATEDIF(H678,tglAcuan,"y"),"yr","day"))),(NOW()+(CONVERT(VLOOKUP(Table1[[#This Row],[JABATAN]],tbl_refJabatan,6,FALSE),"yr","day")-CONVERT(DATEDIF(H678,NOW(),"y"),"yr","day")))),"Usia Salah"),"")</f>
        <v>29278.098911689813</v>
      </c>
      <c r="W678" s="167" t="str">
        <f ca="1">IF(Table1[[#This Row],[TGL.PENSIUN (usia)]]&lt;&gt;0,TEXT(Table1[[#This Row],[TGL.PENSIUN (usia)]],"yyyy"),"")</f>
        <v>1980</v>
      </c>
      <c r="X6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Row],[JABATAN]],tbl_refJabatan,7,FALSE),"yr","day")-CONVERT(DATEDIF(M678,tglAcuan,"y"),"yr","day"))),(NOW()+(CONVERT(VLOOKUP(Table1[[#This Row],[JABATAN]],tbl_refJabatan,7,FALSE),"yr","day")-CONVERT(DATEDIF(M678,NOW(),"y"),"yr","day")))),"tgl SK salah"),"")</f>
        <v>65437.848911689813</v>
      </c>
      <c r="Y678" s="167" t="str">
        <f ca="1">IF(Table1[[#This Row],[TGL. PENSIUN (jabatan)]]&lt;&gt;0,TEXT(Table1[[#This Row],[TGL. PENSIUN (jabatan)]],"yyyy"),"")</f>
        <v>2079</v>
      </c>
      <c r="Z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Row],[JABATAN]],tbl_refJabatan,8,FALSE),"yr","day")-CONVERT(DATEDIF(H678,tglAcuan,"y"),"yr","day"))),(NOW()+(CONVERT(VLOOKUP(Table1[[#This Row],[JABATAN]],tbl_refJabatan,8,FALSE),"yr","day")-CONVERT(DATEDIF(H678,NOW(),"y"),"yr","day")))),"Usia Salah"),"")</f>
        <v>51193.098911689813</v>
      </c>
      <c r="AA678" s="167" t="str">
        <f ca="1">IF(Table1[[#This Row],[TGL.PENSIUN (usia )]]&lt;&gt;0,TEXT(Table1[[#This Row],[TGL.PENSIUN (usia )]],"yyyy"),"")</f>
        <v>2040</v>
      </c>
      <c r="AB6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Row],[JABATAN]],tbl_refJabatan,9,FALSE),"yr","day")-CONVERT(DATEDIF(M678,tglAcuan,"y"),"yr","day"))),(NOW()+(CONVERT(VLOOKUP(Table1[[#This Row],[JABATAN]],tbl_refJabatan,9,FALSE),"yr","day")-CONVERT(DATEDIF(M678,NOW(),"y"),"yr","day")))),"tgl SK salah"),"")</f>
        <v>49001.598911689813</v>
      </c>
      <c r="AC678" s="167" t="str">
        <f ca="1">IF(Table1[[#This Row],[TGL. PENSIUN (jabatan )]]&lt;&gt;0,TEXT(Table1[[#This Row],[TGL. PENSIUN (jabatan )]],"yyyy"),"")</f>
        <v>2034</v>
      </c>
      <c r="AD6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79" spans="1:30" s="88" customFormat="1" ht="21.75" customHeight="1" x14ac:dyDescent="0.25">
      <c r="A679" s="43">
        <f t="shared" si="25"/>
        <v>674</v>
      </c>
      <c r="B679" s="44" t="s">
        <v>42</v>
      </c>
      <c r="C679" s="44" t="s">
        <v>1262</v>
      </c>
      <c r="D679" s="45" t="s">
        <v>39</v>
      </c>
      <c r="E679" s="166" t="s">
        <v>1263</v>
      </c>
      <c r="F679" s="43" t="s">
        <v>41</v>
      </c>
      <c r="G679" s="46" t="s">
        <v>42</v>
      </c>
      <c r="H679" s="252">
        <v>32252</v>
      </c>
      <c r="I679" s="45"/>
      <c r="J679" s="76"/>
      <c r="K679" s="63" t="s">
        <v>43</v>
      </c>
      <c r="L679" s="96" t="s">
        <v>1264</v>
      </c>
      <c r="M679" s="71" t="s">
        <v>396</v>
      </c>
      <c r="N679" s="52" t="str">
        <f t="shared" ca="1" si="26"/>
        <v>35 Tahun 10 Bulan 8 hari</v>
      </c>
      <c r="O6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Row],[JABATAN]],tbl_refJabatan,2,FALSE),"yr","day")-CONVERT(DATEDIF(H679,tglAcuan,"y"),"yr","day"))),(NOW()+(CONVERT(VLOOKUP(Table1[[#This Row],[JABATAN]],tbl_refJabatan,2,FALSE),"yr","day")-CONVERT(DATEDIF(H679,NOW(),"y"),"yr","day")))),"Usia Salah"),"")</f>
        <v>32565.348911689813</v>
      </c>
      <c r="Q679" s="167" t="str">
        <f ca="1">IF(Table1[[#This Row],[TGL. PENSIUN (usia)]]&lt;&gt;0,TEXT(Table1[[#This Row],[TGL. PENSIUN (usia)]],"yyyy"),"")</f>
        <v>1989</v>
      </c>
      <c r="R679" s="166">
        <f ca="1">IF(AND(Table1[[#This Row],[TGL. PENSIUN (usia)]]&lt;&gt;"",Table1[[#This Row],[TGL. PENSIUN (usia)]]&lt;&gt;"USIA SALAH"),IF(tglAcuan&lt;&gt;0,(INT(CONVERT(VLOOKUP(Table1[[#This Row],[JABATAN]],tbl_refJabatan,2,FALSE),"yr","day")-CONVERT(DATEDIF(H679,tglAcuan,"y"),"yr","day"))),(INT(CONVERT(VLOOKUP(Table1[[#This Row],[JABATAN]],tbl_refJabatan,2,FALSE),"yr","day")-CONVERT(DATEDIF(H679,NOW(),"y"),"yr","day")))),"")</f>
        <v>-12784</v>
      </c>
      <c r="S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Row],[JABATAN]],tbl_refJabatan,4,FALSE),"yr","day")-CONVERT(DATEDIF(H679,tglAcuan,"y"),"yr","day"))),(NOW()+(CONVERT(VLOOKUP(Table1[[#This Row],[JABATAN]],tbl_refJabatan,4,FALSE),"yr","day")-CONVERT(DATEDIF(H679,NOW(),"y"),"yr","day")))),"Usia Salah"),"")</f>
        <v>32565.348911689813</v>
      </c>
      <c r="T679" s="167" t="str">
        <f ca="1">IF(Table1[[#This Row],[TGL. PENSIUN ( usia )]]&lt;&gt;0,TEXT(Table1[[#This Row],[TGL. PENSIUN ( usia )]],"yyyy"),"")</f>
        <v>1989</v>
      </c>
      <c r="U679" s="166">
        <f ca="1">IF(AND(Table1[[#This Row],[TGL. PENSIUN (usia)]]&lt;&gt;"",Table1[[#This Row],[TGL. PENSIUN (usia)]]&lt;&gt;"USIA SALAH"),IF(tglAcuan&lt;&gt;0,(INT(CONVERT(VLOOKUP(Table1[[#This Row],[JABATAN]],tbl_refJabatan,4,FALSE),"yr","day")-CONVERT(DATEDIF(H679,tglAcuan,"y"),"yr","day"))),(INT(CONVERT(VLOOKUP(Table1[[#This Row],[JABATAN]],tbl_refJabatan,4,FALSE),"yr","day")-CONVERT(DATEDIF(H679,NOW(),"y"),"yr","day")))),"")</f>
        <v>-12784</v>
      </c>
      <c r="V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Row],[JABATAN]],tbl_refJabatan,6,FALSE),"yr","day")-CONVERT(DATEDIF(H679,tglAcuan,"y"),"yr","day"))),(NOW()+(CONVERT(VLOOKUP(Table1[[#This Row],[JABATAN]],tbl_refJabatan,6,FALSE),"yr","day")-CONVERT(DATEDIF(H679,NOW(),"y"),"yr","day")))),"Usia Salah"),"")</f>
        <v>32565.348911689813</v>
      </c>
      <c r="W679" s="167" t="str">
        <f ca="1">IF(Table1[[#This Row],[TGL.PENSIUN (usia)]]&lt;&gt;0,TEXT(Table1[[#This Row],[TGL.PENSIUN (usia)]],"yyyy"),"")</f>
        <v>1989</v>
      </c>
      <c r="X6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Row],[JABATAN]],tbl_refJabatan,7,FALSE),"yr","day")-CONVERT(DATEDIF(M679,tglAcuan,"y"),"yr","day"))),(NOW()+(CONVERT(VLOOKUP(Table1[[#This Row],[JABATAN]],tbl_refJabatan,7,FALSE),"yr","day")-CONVERT(DATEDIF(M679,NOW(),"y"),"yr","day")))),"tgl SK salah"),"")</f>
        <v>45349.098911689813</v>
      </c>
      <c r="Y679" s="167" t="str">
        <f ca="1">IF(Table1[[#This Row],[TGL. PENSIUN (jabatan)]]&lt;&gt;0,TEXT(Table1[[#This Row],[TGL. PENSIUN (jabatan)]],"yyyy"),"")</f>
        <v>2024</v>
      </c>
      <c r="Z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Row],[JABATAN]],tbl_refJabatan,8,FALSE),"yr","day")-CONVERT(DATEDIF(H679,tglAcuan,"y"),"yr","day"))),(NOW()+(CONVERT(VLOOKUP(Table1[[#This Row],[JABATAN]],tbl_refJabatan,8,FALSE),"yr","day")-CONVERT(DATEDIF(H679,NOW(),"y"),"yr","day")))),"Usia Salah"),"")</f>
        <v>32565.348911689813</v>
      </c>
      <c r="AA679" s="167" t="str">
        <f ca="1">IF(Table1[[#This Row],[TGL.PENSIUN (usia )]]&lt;&gt;0,TEXT(Table1[[#This Row],[TGL.PENSIUN (usia )]],"yyyy"),"")</f>
        <v>1989</v>
      </c>
      <c r="AB6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Row],[JABATAN]],tbl_refJabatan,9,FALSE),"yr","day")-CONVERT(DATEDIF(M679,tglAcuan,"y"),"yr","day"))),(NOW()+(CONVERT(VLOOKUP(Table1[[#This Row],[JABATAN]],tbl_refJabatan,9,FALSE),"yr","day")-CONVERT(DATEDIF(M679,NOW(),"y"),"yr","day")))),"tgl SK salah"),"")</f>
        <v>45349.098911689813</v>
      </c>
      <c r="AC679" s="167" t="str">
        <f ca="1">IF(Table1[[#This Row],[TGL. PENSIUN (jabatan )]]&lt;&gt;0,TEXT(Table1[[#This Row],[TGL. PENSIUN (jabatan )]],"yyyy"),"")</f>
        <v>2024</v>
      </c>
      <c r="AD6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680" spans="1:30" s="53" customFormat="1" ht="21.75" customHeight="1" x14ac:dyDescent="0.25">
      <c r="A680" s="43">
        <f t="shared" si="25"/>
        <v>675</v>
      </c>
      <c r="B680" s="44" t="s">
        <v>42</v>
      </c>
      <c r="C680" s="44" t="s">
        <v>1262</v>
      </c>
      <c r="D680" s="72" t="s">
        <v>45</v>
      </c>
      <c r="E680" s="166" t="s">
        <v>1265</v>
      </c>
      <c r="F680" s="43" t="s">
        <v>41</v>
      </c>
      <c r="G680" s="46" t="s">
        <v>42</v>
      </c>
      <c r="H680" s="252">
        <v>23894</v>
      </c>
      <c r="I680" s="45"/>
      <c r="J680" s="76"/>
      <c r="K680" s="63" t="s">
        <v>43</v>
      </c>
      <c r="L680" s="168" t="s">
        <v>1266</v>
      </c>
      <c r="M680" s="252">
        <v>43355</v>
      </c>
      <c r="N680" s="52" t="str">
        <f t="shared" ca="1" si="26"/>
        <v>58 Tahun 8 Bulan 26 hari</v>
      </c>
      <c r="O6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6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Row],[JABATAN]],tbl_refJabatan,2,FALSE),"yr","day")-CONVERT(DATEDIF(H680,tglAcuan,"y"),"yr","day"))),(NOW()+(CONVERT(VLOOKUP(Table1[[#This Row],[JABATAN]],tbl_refJabatan,2,FALSE),"yr","day")-CONVERT(DATEDIF(H680,NOW(),"y"),"yr","day")))),"Usia Salah"),"")</f>
        <v>24164.598911689813</v>
      </c>
      <c r="Q680" s="167" t="str">
        <f ca="1">IF(Table1[[#This Row],[TGL. PENSIUN (usia)]]&lt;&gt;0,TEXT(Table1[[#This Row],[TGL. PENSIUN (usia)]],"yyyy"),"")</f>
        <v>1966</v>
      </c>
      <c r="R680" s="166">
        <f ca="1">IF(AND(Table1[[#This Row],[TGL. PENSIUN (usia)]]&lt;&gt;"",Table1[[#This Row],[TGL. PENSIUN (usia)]]&lt;&gt;"USIA SALAH"),IF(tglAcuan&lt;&gt;0,(INT(CONVERT(VLOOKUP(Table1[[#This Row],[JABATAN]],tbl_refJabatan,2,FALSE),"yr","day")-CONVERT(DATEDIF(H680,tglAcuan,"y"),"yr","day"))),(INT(CONVERT(VLOOKUP(Table1[[#This Row],[JABATAN]],tbl_refJabatan,2,FALSE),"yr","day")-CONVERT(DATEDIF(H680,NOW(),"y"),"yr","day")))),"")</f>
        <v>-21185</v>
      </c>
      <c r="S6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Row],[JABATAN]],tbl_refJabatan,4,FALSE),"yr","day")-CONVERT(DATEDIF(H680,tglAcuan,"y"),"yr","day"))),(NOW()+(CONVERT(VLOOKUP(Table1[[#This Row],[JABATAN]],tbl_refJabatan,4,FALSE),"yr","day")-CONVERT(DATEDIF(H680,NOW(),"y"),"yr","day")))),"Usia Salah"),"")</f>
        <v>24164.598911689813</v>
      </c>
      <c r="T680" s="167" t="str">
        <f ca="1">IF(Table1[[#This Row],[TGL. PENSIUN ( usia )]]&lt;&gt;0,TEXT(Table1[[#This Row],[TGL. PENSIUN ( usia )]],"yyyy"),"")</f>
        <v>1966</v>
      </c>
      <c r="U680" s="166">
        <f ca="1">IF(AND(Table1[[#This Row],[TGL. PENSIUN (usia)]]&lt;&gt;"",Table1[[#This Row],[TGL. PENSIUN (usia)]]&lt;&gt;"USIA SALAH"),IF(tglAcuan&lt;&gt;0,(INT(CONVERT(VLOOKUP(Table1[[#This Row],[JABATAN]],tbl_refJabatan,4,FALSE),"yr","day")-CONVERT(DATEDIF(H680,tglAcuan,"y"),"yr","day"))),(INT(CONVERT(VLOOKUP(Table1[[#This Row],[JABATAN]],tbl_refJabatan,4,FALSE),"yr","day")-CONVERT(DATEDIF(H680,NOW(),"y"),"yr","day")))),"")</f>
        <v>-21185</v>
      </c>
      <c r="V6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Row],[JABATAN]],tbl_refJabatan,6,FALSE),"yr","day")-CONVERT(DATEDIF(H680,tglAcuan,"y"),"yr","day"))),(NOW()+(CONVERT(VLOOKUP(Table1[[#This Row],[JABATAN]],tbl_refJabatan,6,FALSE),"yr","day")-CONVERT(DATEDIF(H680,NOW(),"y"),"yr","day")))),"Usia Salah"),"")</f>
        <v>24164.598911689813</v>
      </c>
      <c r="W680" s="167" t="str">
        <f ca="1">IF(Table1[[#This Row],[TGL.PENSIUN (usia)]]&lt;&gt;0,TEXT(Table1[[#This Row],[TGL.PENSIUN (usia)]],"yyyy"),"")</f>
        <v>1966</v>
      </c>
      <c r="X6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Row],[JABATAN]],tbl_refJabatan,7,FALSE),"yr","day")-CONVERT(DATEDIF(M680,tglAcuan,"y"),"yr","day"))),(NOW()+(CONVERT(VLOOKUP(Table1[[#This Row],[JABATAN]],tbl_refJabatan,7,FALSE),"yr","day")-CONVERT(DATEDIF(M680,NOW(),"y"),"yr","day")))),"tgl SK salah"),"")</f>
        <v>43522.848911689813</v>
      </c>
      <c r="Y680" s="167" t="str">
        <f ca="1">IF(Table1[[#This Row],[TGL. PENSIUN (jabatan)]]&lt;&gt;0,TEXT(Table1[[#This Row],[TGL. PENSIUN (jabatan)]],"yyyy"),"")</f>
        <v>2019</v>
      </c>
      <c r="Z6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Row],[JABATAN]],tbl_refJabatan,8,FALSE),"yr","day")-CONVERT(DATEDIF(H680,tglAcuan,"y"),"yr","day"))),(NOW()+(CONVERT(VLOOKUP(Table1[[#This Row],[JABATAN]],tbl_refJabatan,8,FALSE),"yr","day")-CONVERT(DATEDIF(H680,NOW(),"y"),"yr","day")))),"Usia Salah"),"")</f>
        <v>24164.598911689813</v>
      </c>
      <c r="AA680" s="167" t="str">
        <f ca="1">IF(Table1[[#This Row],[TGL.PENSIUN (usia )]]&lt;&gt;0,TEXT(Table1[[#This Row],[TGL.PENSIUN (usia )]],"yyyy"),"")</f>
        <v>1966</v>
      </c>
      <c r="AB6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Row],[JABATAN]],tbl_refJabatan,9,FALSE),"yr","day")-CONVERT(DATEDIF(M680,tglAcuan,"y"),"yr","day"))),(NOW()+(CONVERT(VLOOKUP(Table1[[#This Row],[JABATAN]],tbl_refJabatan,9,FALSE),"yr","day")-CONVERT(DATEDIF(M680,NOW(),"y"),"yr","day")))),"tgl SK salah"),"")</f>
        <v>43522.848911689813</v>
      </c>
      <c r="AC680" s="167" t="str">
        <f ca="1">IF(Table1[[#This Row],[TGL. PENSIUN (jabatan )]]&lt;&gt;0,TEXT(Table1[[#This Row],[TGL. PENSIUN (jabatan )]],"yyyy"),"")</f>
        <v>2019</v>
      </c>
      <c r="AD6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1" spans="1:30" s="53" customFormat="1" ht="21.75" customHeight="1" x14ac:dyDescent="0.25">
      <c r="A681" s="43">
        <f t="shared" si="25"/>
        <v>676</v>
      </c>
      <c r="B681" s="44" t="s">
        <v>42</v>
      </c>
      <c r="C681" s="44" t="s">
        <v>1262</v>
      </c>
      <c r="D681" s="45" t="s">
        <v>48</v>
      </c>
      <c r="E681" s="166" t="s">
        <v>1267</v>
      </c>
      <c r="F681" s="43" t="s">
        <v>41</v>
      </c>
      <c r="G681" s="46" t="s">
        <v>42</v>
      </c>
      <c r="H681" s="252">
        <v>25850</v>
      </c>
      <c r="I681" s="45"/>
      <c r="J681" s="76"/>
      <c r="K681" s="63" t="s">
        <v>43</v>
      </c>
      <c r="L681" s="168" t="s">
        <v>1268</v>
      </c>
      <c r="M681" s="252">
        <v>43367</v>
      </c>
      <c r="N681" s="52" t="str">
        <f t="shared" ca="1" si="26"/>
        <v>53 Tahun 4 Bulan 18 hari</v>
      </c>
      <c r="O6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Row],[JABATAN]],tbl_refJabatan,2,FALSE),"yr","day")-CONVERT(DATEDIF(H681,tglAcuan,"y"),"yr","day"))),(NOW()+(CONVERT(VLOOKUP(Table1[[#This Row],[JABATAN]],tbl_refJabatan,2,FALSE),"yr","day")-CONVERT(DATEDIF(H681,NOW(),"y"),"yr","day")))),"Usia Salah"),"")</f>
        <v>47905.848911689813</v>
      </c>
      <c r="Q681" s="167" t="str">
        <f ca="1">IF(Table1[[#This Row],[TGL. PENSIUN (usia)]]&lt;&gt;0,TEXT(Table1[[#This Row],[TGL. PENSIUN (usia)]],"yyyy"),"")</f>
        <v>2031</v>
      </c>
      <c r="R681" s="166">
        <f ca="1">IF(AND(Table1[[#This Row],[TGL. PENSIUN (usia)]]&lt;&gt;"",Table1[[#This Row],[TGL. PENSIUN (usia)]]&lt;&gt;"USIA SALAH"),IF(tglAcuan&lt;&gt;0,(INT(CONVERT(VLOOKUP(Table1[[#This Row],[JABATAN]],tbl_refJabatan,2,FALSE),"yr","day")-CONVERT(DATEDIF(H681,tglAcuan,"y"),"yr","day"))),(INT(CONVERT(VLOOKUP(Table1[[#This Row],[JABATAN]],tbl_refJabatan,2,FALSE),"yr","day")-CONVERT(DATEDIF(H681,NOW(),"y"),"yr","day")))),"")</f>
        <v>2556</v>
      </c>
      <c r="S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Row],[JABATAN]],tbl_refJabatan,4,FALSE),"yr","day")-CONVERT(DATEDIF(H681,tglAcuan,"y"),"yr","day"))),(NOW()+(CONVERT(VLOOKUP(Table1[[#This Row],[JABATAN]],tbl_refJabatan,4,FALSE),"yr","day")-CONVERT(DATEDIF(H681,NOW(),"y"),"yr","day")))),"Usia Salah"),"")</f>
        <v>47905.848911689813</v>
      </c>
      <c r="T681" s="167" t="str">
        <f ca="1">IF(Table1[[#This Row],[TGL. PENSIUN ( usia )]]&lt;&gt;0,TEXT(Table1[[#This Row],[TGL. PENSIUN ( usia )]],"yyyy"),"")</f>
        <v>2031</v>
      </c>
      <c r="U681" s="166">
        <f ca="1">IF(AND(Table1[[#This Row],[TGL. PENSIUN (usia)]]&lt;&gt;"",Table1[[#This Row],[TGL. PENSIUN (usia)]]&lt;&gt;"USIA SALAH"),IF(tglAcuan&lt;&gt;0,(INT(CONVERT(VLOOKUP(Table1[[#This Row],[JABATAN]],tbl_refJabatan,4,FALSE),"yr","day")-CONVERT(DATEDIF(H681,tglAcuan,"y"),"yr","day"))),(INT(CONVERT(VLOOKUP(Table1[[#This Row],[JABATAN]],tbl_refJabatan,4,FALSE),"yr","day")-CONVERT(DATEDIF(H681,NOW(),"y"),"yr","day")))),"")</f>
        <v>2556</v>
      </c>
      <c r="V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Row],[JABATAN]],tbl_refJabatan,6,FALSE),"yr","day")-CONVERT(DATEDIF(H681,tglAcuan,"y"),"yr","day"))),(NOW()+(CONVERT(VLOOKUP(Table1[[#This Row],[JABATAN]],tbl_refJabatan,6,FALSE),"yr","day")-CONVERT(DATEDIF(H681,NOW(),"y"),"yr","day")))),"Usia Salah"),"")</f>
        <v>46444.848911689813</v>
      </c>
      <c r="W681" s="167" t="str">
        <f ca="1">IF(Table1[[#This Row],[TGL.PENSIUN (usia)]]&lt;&gt;0,TEXT(Table1[[#This Row],[TGL.PENSIUN (usia)]],"yyyy"),"")</f>
        <v>2027</v>
      </c>
      <c r="X6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Row],[JABATAN]],tbl_refJabatan,7,FALSE),"yr","day")-CONVERT(DATEDIF(M681,tglAcuan,"y"),"yr","day"))),(NOW()+(CONVERT(VLOOKUP(Table1[[#This Row],[JABATAN]],tbl_refJabatan,7,FALSE),"yr","day")-CONVERT(DATEDIF(M681,NOW(),"y"),"yr","day")))),"tgl SK salah"),"")</f>
        <v>50827.848911689813</v>
      </c>
      <c r="Y681" s="167" t="str">
        <f ca="1">IF(Table1[[#This Row],[TGL. PENSIUN (jabatan)]]&lt;&gt;0,TEXT(Table1[[#This Row],[TGL. PENSIUN (jabatan)]],"yyyy"),"")</f>
        <v>2039</v>
      </c>
      <c r="Z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Row],[JABATAN]],tbl_refJabatan,8,FALSE),"yr","day")-CONVERT(DATEDIF(H681,tglAcuan,"y"),"yr","day"))),(NOW()+(CONVERT(VLOOKUP(Table1[[#This Row],[JABATAN]],tbl_refJabatan,8,FALSE),"yr","day")-CONVERT(DATEDIF(H681,NOW(),"y"),"yr","day")))),"Usia Salah"),"")</f>
        <v>46444.848911689813</v>
      </c>
      <c r="AA681" s="167" t="str">
        <f ca="1">IF(Table1[[#This Row],[TGL.PENSIUN (usia )]]&lt;&gt;0,TEXT(Table1[[#This Row],[TGL.PENSIUN (usia )]],"yyyy"),"")</f>
        <v>2027</v>
      </c>
      <c r="AB6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Row],[JABATAN]],tbl_refJabatan,9,FALSE),"yr","day")-CONVERT(DATEDIF(M681,tglAcuan,"y"),"yr","day"))),(NOW()+(CONVERT(VLOOKUP(Table1[[#This Row],[JABATAN]],tbl_refJabatan,9,FALSE),"yr","day")-CONVERT(DATEDIF(M681,NOW(),"y"),"yr","day")))),"tgl SK salah"),"")</f>
        <v>50827.848911689813</v>
      </c>
      <c r="AC681" s="167" t="str">
        <f ca="1">IF(Table1[[#This Row],[TGL. PENSIUN (jabatan )]]&lt;&gt;0,TEXT(Table1[[#This Row],[TGL. PENSIUN (jabatan )]],"yyyy"),"")</f>
        <v>2039</v>
      </c>
      <c r="AD6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2" spans="1:30" s="53" customFormat="1" ht="21.75" customHeight="1" x14ac:dyDescent="0.25">
      <c r="A682" s="43">
        <f t="shared" si="25"/>
        <v>677</v>
      </c>
      <c r="B682" s="44" t="s">
        <v>42</v>
      </c>
      <c r="C682" s="44" t="s">
        <v>1262</v>
      </c>
      <c r="D682" s="72" t="s">
        <v>52</v>
      </c>
      <c r="E682" s="166" t="s">
        <v>1269</v>
      </c>
      <c r="F682" s="43" t="s">
        <v>41</v>
      </c>
      <c r="G682" s="46" t="s">
        <v>42</v>
      </c>
      <c r="H682" s="252">
        <v>23241</v>
      </c>
      <c r="I682" s="45"/>
      <c r="J682" s="76"/>
      <c r="K682" s="63" t="s">
        <v>43</v>
      </c>
      <c r="L682" s="168" t="s">
        <v>1270</v>
      </c>
      <c r="M682" s="252">
        <v>43375</v>
      </c>
      <c r="N682" s="52" t="str">
        <f t="shared" ca="1" si="26"/>
        <v>60 Tahun 6 Bulan 9 hari</v>
      </c>
      <c r="O6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Row],[JABATAN]],tbl_refJabatan,2,FALSE),"yr","day")-CONVERT(DATEDIF(H682,tglAcuan,"y"),"yr","day"))),(NOW()+(CONVERT(VLOOKUP(Table1[[#This Row],[JABATAN]],tbl_refJabatan,2,FALSE),"yr","day")-CONVERT(DATEDIF(H682,NOW(),"y"),"yr","day")))),"Usia Salah"),"")</f>
        <v>45349.098911689813</v>
      </c>
      <c r="Q682" s="167" t="str">
        <f ca="1">IF(Table1[[#This Row],[TGL. PENSIUN (usia)]]&lt;&gt;0,TEXT(Table1[[#This Row],[TGL. PENSIUN (usia)]],"yyyy"),"")</f>
        <v>2024</v>
      </c>
      <c r="R682" s="166">
        <f ca="1">IF(AND(Table1[[#This Row],[TGL. PENSIUN (usia)]]&lt;&gt;"",Table1[[#This Row],[TGL. PENSIUN (usia)]]&lt;&gt;"USIA SALAH"),IF(tglAcuan&lt;&gt;0,(INT(CONVERT(VLOOKUP(Table1[[#This Row],[JABATAN]],tbl_refJabatan,2,FALSE),"yr","day")-CONVERT(DATEDIF(H682,tglAcuan,"y"),"yr","day"))),(INT(CONVERT(VLOOKUP(Table1[[#This Row],[JABATAN]],tbl_refJabatan,2,FALSE),"yr","day")-CONVERT(DATEDIF(H682,NOW(),"y"),"yr","day")))),"")</f>
        <v>0</v>
      </c>
      <c r="S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Row],[JABATAN]],tbl_refJabatan,4,FALSE),"yr","day")-CONVERT(DATEDIF(H682,tglAcuan,"y"),"yr","day"))),(NOW()+(CONVERT(VLOOKUP(Table1[[#This Row],[JABATAN]],tbl_refJabatan,4,FALSE),"yr","day")-CONVERT(DATEDIF(H682,NOW(),"y"),"yr","day")))),"Usia Salah"),"")</f>
        <v>45349.098911689813</v>
      </c>
      <c r="T682" s="167" t="str">
        <f ca="1">IF(Table1[[#This Row],[TGL. PENSIUN ( usia )]]&lt;&gt;0,TEXT(Table1[[#This Row],[TGL. PENSIUN ( usia )]],"yyyy"),"")</f>
        <v>2024</v>
      </c>
      <c r="U682" s="166">
        <f ca="1">IF(AND(Table1[[#This Row],[TGL. PENSIUN (usia)]]&lt;&gt;"",Table1[[#This Row],[TGL. PENSIUN (usia)]]&lt;&gt;"USIA SALAH"),IF(tglAcuan&lt;&gt;0,(INT(CONVERT(VLOOKUP(Table1[[#This Row],[JABATAN]],tbl_refJabatan,4,FALSE),"yr","day")-CONVERT(DATEDIF(H682,tglAcuan,"y"),"yr","day"))),(INT(CONVERT(VLOOKUP(Table1[[#This Row],[JABATAN]],tbl_refJabatan,4,FALSE),"yr","day")-CONVERT(DATEDIF(H682,NOW(),"y"),"yr","day")))),"")</f>
        <v>0</v>
      </c>
      <c r="V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Row],[JABATAN]],tbl_refJabatan,6,FALSE),"yr","day")-CONVERT(DATEDIF(H682,tglAcuan,"y"),"yr","day"))),(NOW()+(CONVERT(VLOOKUP(Table1[[#This Row],[JABATAN]],tbl_refJabatan,6,FALSE),"yr","day")-CONVERT(DATEDIF(H682,NOW(),"y"),"yr","day")))),"Usia Salah"),"")</f>
        <v>43888.098911689813</v>
      </c>
      <c r="W682" s="167" t="str">
        <f ca="1">IF(Table1[[#This Row],[TGL.PENSIUN (usia)]]&lt;&gt;0,TEXT(Table1[[#This Row],[TGL.PENSIUN (usia)]],"yyyy"),"")</f>
        <v>2020</v>
      </c>
      <c r="X6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Row],[JABATAN]],tbl_refJabatan,7,FALSE),"yr","day")-CONVERT(DATEDIF(M682,tglAcuan,"y"),"yr","day"))),(NOW()+(CONVERT(VLOOKUP(Table1[[#This Row],[JABATAN]],tbl_refJabatan,7,FALSE),"yr","day")-CONVERT(DATEDIF(M682,NOW(),"y"),"yr","day")))),"tgl SK salah"),"")</f>
        <v>50827.848911689813</v>
      </c>
      <c r="Y682" s="167" t="str">
        <f ca="1">IF(Table1[[#This Row],[TGL. PENSIUN (jabatan)]]&lt;&gt;0,TEXT(Table1[[#This Row],[TGL. PENSIUN (jabatan)]],"yyyy"),"")</f>
        <v>2039</v>
      </c>
      <c r="Z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Row],[JABATAN]],tbl_refJabatan,8,FALSE),"yr","day")-CONVERT(DATEDIF(H682,tglAcuan,"y"),"yr","day"))),(NOW()+(CONVERT(VLOOKUP(Table1[[#This Row],[JABATAN]],tbl_refJabatan,8,FALSE),"yr","day")-CONVERT(DATEDIF(H682,NOW(),"y"),"yr","day")))),"Usia Salah"),"")</f>
        <v>43888.098911689813</v>
      </c>
      <c r="AA682" s="167" t="str">
        <f ca="1">IF(Table1[[#This Row],[TGL.PENSIUN (usia )]]&lt;&gt;0,TEXT(Table1[[#This Row],[TGL.PENSIUN (usia )]],"yyyy"),"")</f>
        <v>2020</v>
      </c>
      <c r="AB6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Row],[JABATAN]],tbl_refJabatan,9,FALSE),"yr","day")-CONVERT(DATEDIF(M682,tglAcuan,"y"),"yr","day"))),(NOW()+(CONVERT(VLOOKUP(Table1[[#This Row],[JABATAN]],tbl_refJabatan,9,FALSE),"yr","day")-CONVERT(DATEDIF(M682,NOW(),"y"),"yr","day")))),"tgl SK salah"),"")</f>
        <v>50827.848911689813</v>
      </c>
      <c r="AC682" s="167" t="str">
        <f ca="1">IF(Table1[[#This Row],[TGL. PENSIUN (jabatan )]]&lt;&gt;0,TEXT(Table1[[#This Row],[TGL. PENSIUN (jabatan )]],"yyyy"),"")</f>
        <v>2039</v>
      </c>
      <c r="AD6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683" spans="1:30" s="53" customFormat="1" ht="21.75" customHeight="1" x14ac:dyDescent="0.25">
      <c r="A683" s="43">
        <f t="shared" si="25"/>
        <v>678</v>
      </c>
      <c r="B683" s="44" t="s">
        <v>42</v>
      </c>
      <c r="C683" s="44" t="s">
        <v>1262</v>
      </c>
      <c r="D683" s="72" t="s">
        <v>54</v>
      </c>
      <c r="E683" s="166" t="s">
        <v>1271</v>
      </c>
      <c r="F683" s="43" t="s">
        <v>41</v>
      </c>
      <c r="G683" s="46" t="s">
        <v>42</v>
      </c>
      <c r="H683" s="252">
        <v>29953</v>
      </c>
      <c r="I683" s="45"/>
      <c r="J683" s="76"/>
      <c r="K683" s="63" t="s">
        <v>43</v>
      </c>
      <c r="L683" s="168" t="s">
        <v>1272</v>
      </c>
      <c r="M683" s="252">
        <v>43367</v>
      </c>
      <c r="N683" s="52" t="str">
        <f t="shared" ca="1" si="26"/>
        <v>42 Tahun 1 Bulan 25 hari</v>
      </c>
      <c r="O6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Row],[JABATAN]],tbl_refJabatan,2,FALSE),"yr","day")-CONVERT(DATEDIF(H683,tglAcuan,"y"),"yr","day"))),(NOW()+(CONVERT(VLOOKUP(Table1[[#This Row],[JABATAN]],tbl_refJabatan,2,FALSE),"yr","day")-CONVERT(DATEDIF(H683,NOW(),"y"),"yr","day")))),"Usia Salah"),"")</f>
        <v>51923.598911689813</v>
      </c>
      <c r="Q683" s="167" t="str">
        <f ca="1">IF(Table1[[#This Row],[TGL. PENSIUN (usia)]]&lt;&gt;0,TEXT(Table1[[#This Row],[TGL. PENSIUN (usia)]],"yyyy"),"")</f>
        <v>2042</v>
      </c>
      <c r="R683" s="166">
        <f ca="1">IF(AND(Table1[[#This Row],[TGL. PENSIUN (usia)]]&lt;&gt;"",Table1[[#This Row],[TGL. PENSIUN (usia)]]&lt;&gt;"USIA SALAH"),IF(tglAcuan&lt;&gt;0,(INT(CONVERT(VLOOKUP(Table1[[#This Row],[JABATAN]],tbl_refJabatan,2,FALSE),"yr","day")-CONVERT(DATEDIF(H683,tglAcuan,"y"),"yr","day"))),(INT(CONVERT(VLOOKUP(Table1[[#This Row],[JABATAN]],tbl_refJabatan,2,FALSE),"yr","day")-CONVERT(DATEDIF(H683,NOW(),"y"),"yr","day")))),"")</f>
        <v>6574</v>
      </c>
      <c r="S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Row],[JABATAN]],tbl_refJabatan,4,FALSE),"yr","day")-CONVERT(DATEDIF(H683,tglAcuan,"y"),"yr","day"))),(NOW()+(CONVERT(VLOOKUP(Table1[[#This Row],[JABATAN]],tbl_refJabatan,4,FALSE),"yr","day")-CONVERT(DATEDIF(H683,NOW(),"y"),"yr","day")))),"Usia Salah"),"")</f>
        <v>51923.598911689813</v>
      </c>
      <c r="T683" s="167" t="str">
        <f ca="1">IF(Table1[[#This Row],[TGL. PENSIUN ( usia )]]&lt;&gt;0,TEXT(Table1[[#This Row],[TGL. PENSIUN ( usia )]],"yyyy"),"")</f>
        <v>2042</v>
      </c>
      <c r="U683" s="166">
        <f ca="1">IF(AND(Table1[[#This Row],[TGL. PENSIUN (usia)]]&lt;&gt;"",Table1[[#This Row],[TGL. PENSIUN (usia)]]&lt;&gt;"USIA SALAH"),IF(tglAcuan&lt;&gt;0,(INT(CONVERT(VLOOKUP(Table1[[#This Row],[JABATAN]],tbl_refJabatan,4,FALSE),"yr","day")-CONVERT(DATEDIF(H683,tglAcuan,"y"),"yr","day"))),(INT(CONVERT(VLOOKUP(Table1[[#This Row],[JABATAN]],tbl_refJabatan,4,FALSE),"yr","day")-CONVERT(DATEDIF(H683,NOW(),"y"),"yr","day")))),"")</f>
        <v>6574</v>
      </c>
      <c r="V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Row],[JABATAN]],tbl_refJabatan,6,FALSE),"yr","day")-CONVERT(DATEDIF(H683,tglAcuan,"y"),"yr","day"))),(NOW()+(CONVERT(VLOOKUP(Table1[[#This Row],[JABATAN]],tbl_refJabatan,6,FALSE),"yr","day")-CONVERT(DATEDIF(H683,NOW(),"y"),"yr","day")))),"Usia Salah"),"")</f>
        <v>50462.598911689813</v>
      </c>
      <c r="W683" s="167" t="str">
        <f ca="1">IF(Table1[[#This Row],[TGL.PENSIUN (usia)]]&lt;&gt;0,TEXT(Table1[[#This Row],[TGL.PENSIUN (usia)]],"yyyy"),"")</f>
        <v>2038</v>
      </c>
      <c r="X6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Row],[JABATAN]],tbl_refJabatan,7,FALSE),"yr","day")-CONVERT(DATEDIF(M683,tglAcuan,"y"),"yr","day"))),(NOW()+(CONVERT(VLOOKUP(Table1[[#This Row],[JABATAN]],tbl_refJabatan,7,FALSE),"yr","day")-CONVERT(DATEDIF(M683,NOW(),"y"),"yr","day")))),"tgl SK salah"),"")</f>
        <v>50827.848911689813</v>
      </c>
      <c r="Y683" s="167" t="str">
        <f ca="1">IF(Table1[[#This Row],[TGL. PENSIUN (jabatan)]]&lt;&gt;0,TEXT(Table1[[#This Row],[TGL. PENSIUN (jabatan)]],"yyyy"),"")</f>
        <v>2039</v>
      </c>
      <c r="Z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Row],[JABATAN]],tbl_refJabatan,8,FALSE),"yr","day")-CONVERT(DATEDIF(H683,tglAcuan,"y"),"yr","day"))),(NOW()+(CONVERT(VLOOKUP(Table1[[#This Row],[JABATAN]],tbl_refJabatan,8,FALSE),"yr","day")-CONVERT(DATEDIF(H683,NOW(),"y"),"yr","day")))),"Usia Salah"),"")</f>
        <v>50462.598911689813</v>
      </c>
      <c r="AA683" s="167" t="str">
        <f ca="1">IF(Table1[[#This Row],[TGL.PENSIUN (usia )]]&lt;&gt;0,TEXT(Table1[[#This Row],[TGL.PENSIUN (usia )]],"yyyy"),"")</f>
        <v>2038</v>
      </c>
      <c r="AB6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Row],[JABATAN]],tbl_refJabatan,9,FALSE),"yr","day")-CONVERT(DATEDIF(M683,tglAcuan,"y"),"yr","day"))),(NOW()+(CONVERT(VLOOKUP(Table1[[#This Row],[JABATAN]],tbl_refJabatan,9,FALSE),"yr","day")-CONVERT(DATEDIF(M683,NOW(),"y"),"yr","day")))),"tgl SK salah"),"")</f>
        <v>50827.848911689813</v>
      </c>
      <c r="AC683" s="167" t="str">
        <f ca="1">IF(Table1[[#This Row],[TGL. PENSIUN (jabatan )]]&lt;&gt;0,TEXT(Table1[[#This Row],[TGL. PENSIUN (jabatan )]],"yyyy"),"")</f>
        <v>2039</v>
      </c>
      <c r="AD6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4" spans="1:30" s="53" customFormat="1" ht="21.75" customHeight="1" x14ac:dyDescent="0.25">
      <c r="A684" s="43">
        <f t="shared" si="25"/>
        <v>679</v>
      </c>
      <c r="B684" s="44" t="s">
        <v>42</v>
      </c>
      <c r="C684" s="44" t="s">
        <v>1262</v>
      </c>
      <c r="D684" s="72" t="s">
        <v>57</v>
      </c>
      <c r="E684" s="253" t="s">
        <v>1273</v>
      </c>
      <c r="F684" s="43" t="s">
        <v>41</v>
      </c>
      <c r="G684" s="46" t="s">
        <v>42</v>
      </c>
      <c r="H684" s="252">
        <v>32458</v>
      </c>
      <c r="I684" s="45"/>
      <c r="J684" s="76"/>
      <c r="K684" s="63" t="s">
        <v>56</v>
      </c>
      <c r="L684" s="168" t="s">
        <v>1274</v>
      </c>
      <c r="M684" s="252">
        <v>43462</v>
      </c>
      <c r="N684" s="52" t="str">
        <f t="shared" ca="1" si="26"/>
        <v>35 Tahun 3 Bulan 16 hari</v>
      </c>
      <c r="O6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Row],[JABATAN]],tbl_refJabatan,2,FALSE),"yr","day")-CONVERT(DATEDIF(H684,tglAcuan,"y"),"yr","day"))),(NOW()+(CONVERT(VLOOKUP(Table1[[#This Row],[JABATAN]],tbl_refJabatan,2,FALSE),"yr","day")-CONVERT(DATEDIF(H684,NOW(),"y"),"yr","day")))),"Usia Salah"),"")</f>
        <v>54480.348911689813</v>
      </c>
      <c r="Q684" s="167" t="str">
        <f ca="1">IF(Table1[[#This Row],[TGL. PENSIUN (usia)]]&lt;&gt;0,TEXT(Table1[[#This Row],[TGL. PENSIUN (usia)]],"yyyy"),"")</f>
        <v>2049</v>
      </c>
      <c r="R684" s="166">
        <f ca="1">IF(AND(Table1[[#This Row],[TGL. PENSIUN (usia)]]&lt;&gt;"",Table1[[#This Row],[TGL. PENSIUN (usia)]]&lt;&gt;"USIA SALAH"),IF(tglAcuan&lt;&gt;0,(INT(CONVERT(VLOOKUP(Table1[[#This Row],[JABATAN]],tbl_refJabatan,2,FALSE),"yr","day")-CONVERT(DATEDIF(H684,tglAcuan,"y"),"yr","day"))),(INT(CONVERT(VLOOKUP(Table1[[#This Row],[JABATAN]],tbl_refJabatan,2,FALSE),"yr","day")-CONVERT(DATEDIF(H684,NOW(),"y"),"yr","day")))),"")</f>
        <v>9131</v>
      </c>
      <c r="S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Row],[JABATAN]],tbl_refJabatan,4,FALSE),"yr","day")-CONVERT(DATEDIF(H684,tglAcuan,"y"),"yr","day"))),(NOW()+(CONVERT(VLOOKUP(Table1[[#This Row],[JABATAN]],tbl_refJabatan,4,FALSE),"yr","day")-CONVERT(DATEDIF(H684,NOW(),"y"),"yr","day")))),"Usia Salah"),"")</f>
        <v>54480.348911689813</v>
      </c>
      <c r="T684" s="167" t="str">
        <f ca="1">IF(Table1[[#This Row],[TGL. PENSIUN ( usia )]]&lt;&gt;0,TEXT(Table1[[#This Row],[TGL. PENSIUN ( usia )]],"yyyy"),"")</f>
        <v>2049</v>
      </c>
      <c r="U684" s="166">
        <f ca="1">IF(AND(Table1[[#This Row],[TGL. PENSIUN (usia)]]&lt;&gt;"",Table1[[#This Row],[TGL. PENSIUN (usia)]]&lt;&gt;"USIA SALAH"),IF(tglAcuan&lt;&gt;0,(INT(CONVERT(VLOOKUP(Table1[[#This Row],[JABATAN]],tbl_refJabatan,4,FALSE),"yr","day")-CONVERT(DATEDIF(H684,tglAcuan,"y"),"yr","day"))),(INT(CONVERT(VLOOKUP(Table1[[#This Row],[JABATAN]],tbl_refJabatan,4,FALSE),"yr","day")-CONVERT(DATEDIF(H684,NOW(),"y"),"yr","day")))),"")</f>
        <v>9131</v>
      </c>
      <c r="V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Row],[JABATAN]],tbl_refJabatan,6,FALSE),"yr","day")-CONVERT(DATEDIF(H684,tglAcuan,"y"),"yr","day"))),(NOW()+(CONVERT(VLOOKUP(Table1[[#This Row],[JABATAN]],tbl_refJabatan,6,FALSE),"yr","day")-CONVERT(DATEDIF(H684,NOW(),"y"),"yr","day")))),"Usia Salah"),"")</f>
        <v>53019.348911689813</v>
      </c>
      <c r="W684" s="167" t="str">
        <f ca="1">IF(Table1[[#This Row],[TGL.PENSIUN (usia)]]&lt;&gt;0,TEXT(Table1[[#This Row],[TGL.PENSIUN (usia)]],"yyyy"),"")</f>
        <v>2045</v>
      </c>
      <c r="X6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Row],[JABATAN]],tbl_refJabatan,7,FALSE),"yr","day")-CONVERT(DATEDIF(M684,tglAcuan,"y"),"yr","day"))),(NOW()+(CONVERT(VLOOKUP(Table1[[#This Row],[JABATAN]],tbl_refJabatan,7,FALSE),"yr","day")-CONVERT(DATEDIF(M684,NOW(),"y"),"yr","day")))),"tgl SK salah"),"")</f>
        <v>50827.848911689813</v>
      </c>
      <c r="Y684" s="167" t="str">
        <f ca="1">IF(Table1[[#This Row],[TGL. PENSIUN (jabatan)]]&lt;&gt;0,TEXT(Table1[[#This Row],[TGL. PENSIUN (jabatan)]],"yyyy"),"")</f>
        <v>2039</v>
      </c>
      <c r="Z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Row],[JABATAN]],tbl_refJabatan,8,FALSE),"yr","day")-CONVERT(DATEDIF(H684,tglAcuan,"y"),"yr","day"))),(NOW()+(CONVERT(VLOOKUP(Table1[[#This Row],[JABATAN]],tbl_refJabatan,8,FALSE),"yr","day")-CONVERT(DATEDIF(H684,NOW(),"y"),"yr","day")))),"Usia Salah"),"")</f>
        <v>53019.348911689813</v>
      </c>
      <c r="AA684" s="167" t="str">
        <f ca="1">IF(Table1[[#This Row],[TGL.PENSIUN (usia )]]&lt;&gt;0,TEXT(Table1[[#This Row],[TGL.PENSIUN (usia )]],"yyyy"),"")</f>
        <v>2045</v>
      </c>
      <c r="AB6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Row],[JABATAN]],tbl_refJabatan,9,FALSE),"yr","day")-CONVERT(DATEDIF(M684,tglAcuan,"y"),"yr","day"))),(NOW()+(CONVERT(VLOOKUP(Table1[[#This Row],[JABATAN]],tbl_refJabatan,9,FALSE),"yr","day")-CONVERT(DATEDIF(M684,NOW(),"y"),"yr","day")))),"tgl SK salah"),"")</f>
        <v>50827.848911689813</v>
      </c>
      <c r="AC684" s="167" t="str">
        <f ca="1">IF(Table1[[#This Row],[TGL. PENSIUN (jabatan )]]&lt;&gt;0,TEXT(Table1[[#This Row],[TGL. PENSIUN (jabatan )]],"yyyy"),"")</f>
        <v>2039</v>
      </c>
      <c r="AD6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5" spans="1:30" s="53" customFormat="1" ht="21.75" customHeight="1" x14ac:dyDescent="0.25">
      <c r="A685" s="43">
        <f t="shared" si="25"/>
        <v>680</v>
      </c>
      <c r="B685" s="44" t="s">
        <v>42</v>
      </c>
      <c r="C685" s="44" t="s">
        <v>1262</v>
      </c>
      <c r="D685" s="72" t="s">
        <v>59</v>
      </c>
      <c r="E685" s="166" t="s">
        <v>1275</v>
      </c>
      <c r="F685" s="43" t="s">
        <v>41</v>
      </c>
      <c r="G685" s="46" t="s">
        <v>42</v>
      </c>
      <c r="H685" s="252">
        <v>33755</v>
      </c>
      <c r="I685" s="45"/>
      <c r="J685" s="76"/>
      <c r="K685" s="63" t="s">
        <v>56</v>
      </c>
      <c r="L685" s="168" t="s">
        <v>1276</v>
      </c>
      <c r="M685" s="252">
        <v>43462</v>
      </c>
      <c r="N685" s="52" t="str">
        <f t="shared" ca="1" si="26"/>
        <v>31 Tahun 8 Bulan 27 hari</v>
      </c>
      <c r="O6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Row],[JABATAN]],tbl_refJabatan,2,FALSE),"yr","day")-CONVERT(DATEDIF(H685,tglAcuan,"y"),"yr","day"))),(NOW()+(CONVERT(VLOOKUP(Table1[[#This Row],[JABATAN]],tbl_refJabatan,2,FALSE),"yr","day")-CONVERT(DATEDIF(H685,NOW(),"y"),"yr","day")))),"Usia Salah"),"")</f>
        <v>55941.348911689813</v>
      </c>
      <c r="Q685" s="167" t="str">
        <f ca="1">IF(Table1[[#This Row],[TGL. PENSIUN (usia)]]&lt;&gt;0,TEXT(Table1[[#This Row],[TGL. PENSIUN (usia)]],"yyyy"),"")</f>
        <v>2053</v>
      </c>
      <c r="R685" s="166">
        <f ca="1">IF(AND(Table1[[#This Row],[TGL. PENSIUN (usia)]]&lt;&gt;"",Table1[[#This Row],[TGL. PENSIUN (usia)]]&lt;&gt;"USIA SALAH"),IF(tglAcuan&lt;&gt;0,(INT(CONVERT(VLOOKUP(Table1[[#This Row],[JABATAN]],tbl_refJabatan,2,FALSE),"yr","day")-CONVERT(DATEDIF(H685,tglAcuan,"y"),"yr","day"))),(INT(CONVERT(VLOOKUP(Table1[[#This Row],[JABATAN]],tbl_refJabatan,2,FALSE),"yr","day")-CONVERT(DATEDIF(H685,NOW(),"y"),"yr","day")))),"")</f>
        <v>10592</v>
      </c>
      <c r="S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Row],[JABATAN]],tbl_refJabatan,4,FALSE),"yr","day")-CONVERT(DATEDIF(H685,tglAcuan,"y"),"yr","day"))),(NOW()+(CONVERT(VLOOKUP(Table1[[#This Row],[JABATAN]],tbl_refJabatan,4,FALSE),"yr","day")-CONVERT(DATEDIF(H685,NOW(),"y"),"yr","day")))),"Usia Salah"),"")</f>
        <v>55941.348911689813</v>
      </c>
      <c r="T685" s="167" t="str">
        <f ca="1">IF(Table1[[#This Row],[TGL. PENSIUN ( usia )]]&lt;&gt;0,TEXT(Table1[[#This Row],[TGL. PENSIUN ( usia )]],"yyyy"),"")</f>
        <v>2053</v>
      </c>
      <c r="U685" s="166">
        <f ca="1">IF(AND(Table1[[#This Row],[TGL. PENSIUN (usia)]]&lt;&gt;"",Table1[[#This Row],[TGL. PENSIUN (usia)]]&lt;&gt;"USIA SALAH"),IF(tglAcuan&lt;&gt;0,(INT(CONVERT(VLOOKUP(Table1[[#This Row],[JABATAN]],tbl_refJabatan,4,FALSE),"yr","day")-CONVERT(DATEDIF(H685,tglAcuan,"y"),"yr","day"))),(INT(CONVERT(VLOOKUP(Table1[[#This Row],[JABATAN]],tbl_refJabatan,4,FALSE),"yr","day")-CONVERT(DATEDIF(H685,NOW(),"y"),"yr","day")))),"")</f>
        <v>10592</v>
      </c>
      <c r="V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Row],[JABATAN]],tbl_refJabatan,6,FALSE),"yr","day")-CONVERT(DATEDIF(H685,tglAcuan,"y"),"yr","day"))),(NOW()+(CONVERT(VLOOKUP(Table1[[#This Row],[JABATAN]],tbl_refJabatan,6,FALSE),"yr","day")-CONVERT(DATEDIF(H685,NOW(),"y"),"yr","day")))),"Usia Salah"),"")</f>
        <v>54480.348911689813</v>
      </c>
      <c r="W685" s="167" t="str">
        <f ca="1">IF(Table1[[#This Row],[TGL.PENSIUN (usia)]]&lt;&gt;0,TEXT(Table1[[#This Row],[TGL.PENSIUN (usia)]],"yyyy"),"")</f>
        <v>2049</v>
      </c>
      <c r="X6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Row],[JABATAN]],tbl_refJabatan,7,FALSE),"yr","day")-CONVERT(DATEDIF(M685,tglAcuan,"y"),"yr","day"))),(NOW()+(CONVERT(VLOOKUP(Table1[[#This Row],[JABATAN]],tbl_refJabatan,7,FALSE),"yr","day")-CONVERT(DATEDIF(M685,NOW(),"y"),"yr","day")))),"tgl SK salah"),"")</f>
        <v>50827.848911689813</v>
      </c>
      <c r="Y685" s="167" t="str">
        <f ca="1">IF(Table1[[#This Row],[TGL. PENSIUN (jabatan)]]&lt;&gt;0,TEXT(Table1[[#This Row],[TGL. PENSIUN (jabatan)]],"yyyy"),"")</f>
        <v>2039</v>
      </c>
      <c r="Z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Row],[JABATAN]],tbl_refJabatan,8,FALSE),"yr","day")-CONVERT(DATEDIF(H685,tglAcuan,"y"),"yr","day"))),(NOW()+(CONVERT(VLOOKUP(Table1[[#This Row],[JABATAN]],tbl_refJabatan,8,FALSE),"yr","day")-CONVERT(DATEDIF(H685,NOW(),"y"),"yr","day")))),"Usia Salah"),"")</f>
        <v>54480.348911689813</v>
      </c>
      <c r="AA685" s="167" t="str">
        <f ca="1">IF(Table1[[#This Row],[TGL.PENSIUN (usia )]]&lt;&gt;0,TEXT(Table1[[#This Row],[TGL.PENSIUN (usia )]],"yyyy"),"")</f>
        <v>2049</v>
      </c>
      <c r="AB6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Row],[JABATAN]],tbl_refJabatan,9,FALSE),"yr","day")-CONVERT(DATEDIF(M685,tglAcuan,"y"),"yr","day"))),(NOW()+(CONVERT(VLOOKUP(Table1[[#This Row],[JABATAN]],tbl_refJabatan,9,FALSE),"yr","day")-CONVERT(DATEDIF(M685,NOW(),"y"),"yr","day")))),"tgl SK salah"),"")</f>
        <v>50827.848911689813</v>
      </c>
      <c r="AC685" s="167" t="str">
        <f ca="1">IF(Table1[[#This Row],[TGL. PENSIUN (jabatan )]]&lt;&gt;0,TEXT(Table1[[#This Row],[TGL. PENSIUN (jabatan )]],"yyyy"),"")</f>
        <v>2039</v>
      </c>
      <c r="AD6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6" spans="1:30" s="53" customFormat="1" ht="21.75" customHeight="1" x14ac:dyDescent="0.25">
      <c r="A686" s="43">
        <f t="shared" si="25"/>
        <v>681</v>
      </c>
      <c r="B686" s="44" t="s">
        <v>42</v>
      </c>
      <c r="C686" s="44" t="s">
        <v>1262</v>
      </c>
      <c r="D686" s="72" t="s">
        <v>61</v>
      </c>
      <c r="E686" s="166" t="s">
        <v>1277</v>
      </c>
      <c r="F686" s="43" t="s">
        <v>41</v>
      </c>
      <c r="G686" s="46" t="s">
        <v>42</v>
      </c>
      <c r="H686" s="252">
        <v>24309</v>
      </c>
      <c r="I686" s="45"/>
      <c r="J686" s="76"/>
      <c r="K686" s="63" t="s">
        <v>43</v>
      </c>
      <c r="L686" s="168" t="s">
        <v>1278</v>
      </c>
      <c r="M686" s="252">
        <v>43375</v>
      </c>
      <c r="N686" s="52" t="str">
        <f t="shared" ca="1" si="26"/>
        <v>57 Tahun 7 Bulan 6 hari</v>
      </c>
      <c r="O6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Row],[JABATAN]],tbl_refJabatan,2,FALSE),"yr","day")-CONVERT(DATEDIF(H686,tglAcuan,"y"),"yr","day"))),(NOW()+(CONVERT(VLOOKUP(Table1[[#This Row],[JABATAN]],tbl_refJabatan,2,FALSE),"yr","day")-CONVERT(DATEDIF(H686,NOW(),"y"),"yr","day")))),"Usia Salah"),"")</f>
        <v>46444.848911689813</v>
      </c>
      <c r="Q686" s="167" t="str">
        <f ca="1">IF(Table1[[#This Row],[TGL. PENSIUN (usia)]]&lt;&gt;0,TEXT(Table1[[#This Row],[TGL. PENSIUN (usia)]],"yyyy"),"")</f>
        <v>2027</v>
      </c>
      <c r="R686" s="166">
        <f ca="1">IF(AND(Table1[[#This Row],[TGL. PENSIUN (usia)]]&lt;&gt;"",Table1[[#This Row],[TGL. PENSIUN (usia)]]&lt;&gt;"USIA SALAH"),IF(tglAcuan&lt;&gt;0,(INT(CONVERT(VLOOKUP(Table1[[#This Row],[JABATAN]],tbl_refJabatan,2,FALSE),"yr","day")-CONVERT(DATEDIF(H686,tglAcuan,"y"),"yr","day"))),(INT(CONVERT(VLOOKUP(Table1[[#This Row],[JABATAN]],tbl_refJabatan,2,FALSE),"yr","day")-CONVERT(DATEDIF(H686,NOW(),"y"),"yr","day")))),"")</f>
        <v>1095</v>
      </c>
      <c r="S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Row],[JABATAN]],tbl_refJabatan,4,FALSE),"yr","day")-CONVERT(DATEDIF(H686,tglAcuan,"y"),"yr","day"))),(NOW()+(CONVERT(VLOOKUP(Table1[[#This Row],[JABATAN]],tbl_refJabatan,4,FALSE),"yr","day")-CONVERT(DATEDIF(H686,NOW(),"y"),"yr","day")))),"Usia Salah"),"")</f>
        <v>46444.848911689813</v>
      </c>
      <c r="T686" s="167" t="str">
        <f ca="1">IF(Table1[[#This Row],[TGL. PENSIUN ( usia )]]&lt;&gt;0,TEXT(Table1[[#This Row],[TGL. PENSIUN ( usia )]],"yyyy"),"")</f>
        <v>2027</v>
      </c>
      <c r="U686" s="166">
        <f ca="1">IF(AND(Table1[[#This Row],[TGL. PENSIUN (usia)]]&lt;&gt;"",Table1[[#This Row],[TGL. PENSIUN (usia)]]&lt;&gt;"USIA SALAH"),IF(tglAcuan&lt;&gt;0,(INT(CONVERT(VLOOKUP(Table1[[#This Row],[JABATAN]],tbl_refJabatan,4,FALSE),"yr","day")-CONVERT(DATEDIF(H686,tglAcuan,"y"),"yr","day"))),(INT(CONVERT(VLOOKUP(Table1[[#This Row],[JABATAN]],tbl_refJabatan,4,FALSE),"yr","day")-CONVERT(DATEDIF(H686,NOW(),"y"),"yr","day")))),"")</f>
        <v>1095</v>
      </c>
      <c r="V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Row],[JABATAN]],tbl_refJabatan,6,FALSE),"yr","day")-CONVERT(DATEDIF(H686,tglAcuan,"y"),"yr","day"))),(NOW()+(CONVERT(VLOOKUP(Table1[[#This Row],[JABATAN]],tbl_refJabatan,6,FALSE),"yr","day")-CONVERT(DATEDIF(H686,NOW(),"y"),"yr","day")))),"Usia Salah"),"")</f>
        <v>44983.848911689813</v>
      </c>
      <c r="W686" s="167" t="str">
        <f ca="1">IF(Table1[[#This Row],[TGL.PENSIUN (usia)]]&lt;&gt;0,TEXT(Table1[[#This Row],[TGL.PENSIUN (usia)]],"yyyy"),"")</f>
        <v>2023</v>
      </c>
      <c r="X6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Row],[JABATAN]],tbl_refJabatan,7,FALSE),"yr","day")-CONVERT(DATEDIF(M686,tglAcuan,"y"),"yr","day"))),(NOW()+(CONVERT(VLOOKUP(Table1[[#This Row],[JABATAN]],tbl_refJabatan,7,FALSE),"yr","day")-CONVERT(DATEDIF(M686,NOW(),"y"),"yr","day")))),"tgl SK salah"),"")</f>
        <v>50827.848911689813</v>
      </c>
      <c r="Y686" s="167" t="str">
        <f ca="1">IF(Table1[[#This Row],[TGL. PENSIUN (jabatan)]]&lt;&gt;0,TEXT(Table1[[#This Row],[TGL. PENSIUN (jabatan)]],"yyyy"),"")</f>
        <v>2039</v>
      </c>
      <c r="Z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Row],[JABATAN]],tbl_refJabatan,8,FALSE),"yr","day")-CONVERT(DATEDIF(H686,tglAcuan,"y"),"yr","day"))),(NOW()+(CONVERT(VLOOKUP(Table1[[#This Row],[JABATAN]],tbl_refJabatan,8,FALSE),"yr","day")-CONVERT(DATEDIF(H686,NOW(),"y"),"yr","day")))),"Usia Salah"),"")</f>
        <v>44983.848911689813</v>
      </c>
      <c r="AA686" s="167" t="str">
        <f ca="1">IF(Table1[[#This Row],[TGL.PENSIUN (usia )]]&lt;&gt;0,TEXT(Table1[[#This Row],[TGL.PENSIUN (usia )]],"yyyy"),"")</f>
        <v>2023</v>
      </c>
      <c r="AB6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Row],[JABATAN]],tbl_refJabatan,9,FALSE),"yr","day")-CONVERT(DATEDIF(M686,tglAcuan,"y"),"yr","day"))),(NOW()+(CONVERT(VLOOKUP(Table1[[#This Row],[JABATAN]],tbl_refJabatan,9,FALSE),"yr","day")-CONVERT(DATEDIF(M686,NOW(),"y"),"yr","day")))),"tgl SK salah"),"")</f>
        <v>50827.848911689813</v>
      </c>
      <c r="AC686" s="167" t="str">
        <f ca="1">IF(Table1[[#This Row],[TGL. PENSIUN (jabatan )]]&lt;&gt;0,TEXT(Table1[[#This Row],[TGL. PENSIUN (jabatan )]],"yyyy"),"")</f>
        <v>2039</v>
      </c>
      <c r="AD6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7" spans="1:30" s="53" customFormat="1" ht="21.75" customHeight="1" x14ac:dyDescent="0.25">
      <c r="A687" s="43">
        <f t="shared" si="25"/>
        <v>682</v>
      </c>
      <c r="B687" s="44" t="s">
        <v>42</v>
      </c>
      <c r="C687" s="44" t="s">
        <v>1262</v>
      </c>
      <c r="D687" s="72" t="s">
        <v>63</v>
      </c>
      <c r="E687" s="166" t="s">
        <v>1279</v>
      </c>
      <c r="F687" s="43" t="s">
        <v>41</v>
      </c>
      <c r="G687" s="46" t="s">
        <v>42</v>
      </c>
      <c r="H687" s="252">
        <v>25735</v>
      </c>
      <c r="I687" s="45"/>
      <c r="J687" s="76"/>
      <c r="K687" s="63" t="s">
        <v>43</v>
      </c>
      <c r="L687" s="168" t="s">
        <v>1280</v>
      </c>
      <c r="M687" s="252">
        <v>43375</v>
      </c>
      <c r="N687" s="52" t="str">
        <f t="shared" ca="1" si="26"/>
        <v>53 Tahun 8 Bulan 11 hari</v>
      </c>
      <c r="O6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Row],[JABATAN]],tbl_refJabatan,2,FALSE),"yr","day")-CONVERT(DATEDIF(H687,tglAcuan,"y"),"yr","day"))),(NOW()+(CONVERT(VLOOKUP(Table1[[#This Row],[JABATAN]],tbl_refJabatan,2,FALSE),"yr","day")-CONVERT(DATEDIF(H687,NOW(),"y"),"yr","day")))),"Usia Salah"),"")</f>
        <v>47905.848911689813</v>
      </c>
      <c r="Q687" s="167" t="str">
        <f ca="1">IF(Table1[[#This Row],[TGL. PENSIUN (usia)]]&lt;&gt;0,TEXT(Table1[[#This Row],[TGL. PENSIUN (usia)]],"yyyy"),"")</f>
        <v>2031</v>
      </c>
      <c r="R687" s="166">
        <f ca="1">IF(AND(Table1[[#This Row],[TGL. PENSIUN (usia)]]&lt;&gt;"",Table1[[#This Row],[TGL. PENSIUN (usia)]]&lt;&gt;"USIA SALAH"),IF(tglAcuan&lt;&gt;0,(INT(CONVERT(VLOOKUP(Table1[[#This Row],[JABATAN]],tbl_refJabatan,2,FALSE),"yr","day")-CONVERT(DATEDIF(H687,tglAcuan,"y"),"yr","day"))),(INT(CONVERT(VLOOKUP(Table1[[#This Row],[JABATAN]],tbl_refJabatan,2,FALSE),"yr","day")-CONVERT(DATEDIF(H687,NOW(),"y"),"yr","day")))),"")</f>
        <v>2556</v>
      </c>
      <c r="S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Row],[JABATAN]],tbl_refJabatan,4,FALSE),"yr","day")-CONVERT(DATEDIF(H687,tglAcuan,"y"),"yr","day"))),(NOW()+(CONVERT(VLOOKUP(Table1[[#This Row],[JABATAN]],tbl_refJabatan,4,FALSE),"yr","day")-CONVERT(DATEDIF(H687,NOW(),"y"),"yr","day")))),"Usia Salah"),"")</f>
        <v>33295.848911689813</v>
      </c>
      <c r="T687" s="167" t="str">
        <f ca="1">IF(Table1[[#This Row],[TGL. PENSIUN ( usia )]]&lt;&gt;0,TEXT(Table1[[#This Row],[TGL. PENSIUN ( usia )]],"yyyy"),"")</f>
        <v>1991</v>
      </c>
      <c r="U687" s="166">
        <f ca="1">IF(AND(Table1[[#This Row],[TGL. PENSIUN (usia)]]&lt;&gt;"",Table1[[#This Row],[TGL. PENSIUN (usia)]]&lt;&gt;"USIA SALAH"),IF(tglAcuan&lt;&gt;0,(INT(CONVERT(VLOOKUP(Table1[[#This Row],[JABATAN]],tbl_refJabatan,4,FALSE),"yr","day")-CONVERT(DATEDIF(H687,tglAcuan,"y"),"yr","day"))),(INT(CONVERT(VLOOKUP(Table1[[#This Row],[JABATAN]],tbl_refJabatan,4,FALSE),"yr","day")-CONVERT(DATEDIF(H687,NOW(),"y"),"yr","day")))),"")</f>
        <v>-12054</v>
      </c>
      <c r="V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Row],[JABATAN]],tbl_refJabatan,6,FALSE),"yr","day")-CONVERT(DATEDIF(H687,tglAcuan,"y"),"yr","day"))),(NOW()+(CONVERT(VLOOKUP(Table1[[#This Row],[JABATAN]],tbl_refJabatan,6,FALSE),"yr","day")-CONVERT(DATEDIF(H687,NOW(),"y"),"yr","day")))),"Usia Salah"),"")</f>
        <v>25990.848911689813</v>
      </c>
      <c r="W687" s="167" t="str">
        <f ca="1">IF(Table1[[#This Row],[TGL.PENSIUN (usia)]]&lt;&gt;0,TEXT(Table1[[#This Row],[TGL.PENSIUN (usia)]],"yyyy"),"")</f>
        <v>1971</v>
      </c>
      <c r="X6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Row],[JABATAN]],tbl_refJabatan,7,FALSE),"yr","day")-CONVERT(DATEDIF(M687,tglAcuan,"y"),"yr","day"))),(NOW()+(CONVERT(VLOOKUP(Table1[[#This Row],[JABATAN]],tbl_refJabatan,7,FALSE),"yr","day")-CONVERT(DATEDIF(M687,NOW(),"y"),"yr","day")))),"tgl SK salah"),"")</f>
        <v>65437.848911689813</v>
      </c>
      <c r="Y687" s="167" t="str">
        <f ca="1">IF(Table1[[#This Row],[TGL. PENSIUN (jabatan)]]&lt;&gt;0,TEXT(Table1[[#This Row],[TGL. PENSIUN (jabatan)]],"yyyy"),"")</f>
        <v>2079</v>
      </c>
      <c r="Z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Row],[JABATAN]],tbl_refJabatan,8,FALSE),"yr","day")-CONVERT(DATEDIF(H687,tglAcuan,"y"),"yr","day"))),(NOW()+(CONVERT(VLOOKUP(Table1[[#This Row],[JABATAN]],tbl_refJabatan,8,FALSE),"yr","day")-CONVERT(DATEDIF(H687,NOW(),"y"),"yr","day")))),"Usia Salah"),"")</f>
        <v>47905.848911689813</v>
      </c>
      <c r="AA687" s="167" t="str">
        <f ca="1">IF(Table1[[#This Row],[TGL.PENSIUN (usia )]]&lt;&gt;0,TEXT(Table1[[#This Row],[TGL.PENSIUN (usia )]],"yyyy"),"")</f>
        <v>2031</v>
      </c>
      <c r="AB6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Row],[JABATAN]],tbl_refJabatan,9,FALSE),"yr","day")-CONVERT(DATEDIF(M687,tglAcuan,"y"),"yr","day"))),(NOW()+(CONVERT(VLOOKUP(Table1[[#This Row],[JABATAN]],tbl_refJabatan,9,FALSE),"yr","day")-CONVERT(DATEDIF(M687,NOW(),"y"),"yr","day")))),"tgl SK salah"),"")</f>
        <v>49001.598911689813</v>
      </c>
      <c r="AC687" s="167" t="str">
        <f ca="1">IF(Table1[[#This Row],[TGL. PENSIUN (jabatan )]]&lt;&gt;0,TEXT(Table1[[#This Row],[TGL. PENSIUN (jabatan )]],"yyyy"),"")</f>
        <v>2034</v>
      </c>
      <c r="AD6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8" spans="1:30" s="53" customFormat="1" ht="21.75" customHeight="1" x14ac:dyDescent="0.25">
      <c r="A688" s="43">
        <f t="shared" si="25"/>
        <v>683</v>
      </c>
      <c r="B688" s="44" t="s">
        <v>42</v>
      </c>
      <c r="C688" s="44" t="s">
        <v>1262</v>
      </c>
      <c r="D688" s="72" t="s">
        <v>63</v>
      </c>
      <c r="E688" s="166" t="s">
        <v>1281</v>
      </c>
      <c r="F688" s="43" t="s">
        <v>41</v>
      </c>
      <c r="G688" s="46" t="s">
        <v>42</v>
      </c>
      <c r="H688" s="254">
        <v>26248</v>
      </c>
      <c r="I688" s="45"/>
      <c r="J688" s="76"/>
      <c r="K688" s="63" t="s">
        <v>43</v>
      </c>
      <c r="L688" s="168" t="s">
        <v>1282</v>
      </c>
      <c r="M688" s="252">
        <v>43375</v>
      </c>
      <c r="N688" s="52" t="str">
        <f t="shared" ca="1" si="26"/>
        <v>52 Tahun 3 Bulan 16 hari</v>
      </c>
      <c r="O6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Row],[JABATAN]],tbl_refJabatan,2,FALSE),"yr","day")-CONVERT(DATEDIF(H688,tglAcuan,"y"),"yr","day"))),(NOW()+(CONVERT(VLOOKUP(Table1[[#This Row],[JABATAN]],tbl_refJabatan,2,FALSE),"yr","day")-CONVERT(DATEDIF(H688,NOW(),"y"),"yr","day")))),"Usia Salah"),"")</f>
        <v>48271.098911689813</v>
      </c>
      <c r="Q688" s="167" t="str">
        <f ca="1">IF(Table1[[#This Row],[TGL. PENSIUN (usia)]]&lt;&gt;0,TEXT(Table1[[#This Row],[TGL. PENSIUN (usia)]],"yyyy"),"")</f>
        <v>2032</v>
      </c>
      <c r="R688" s="166">
        <f ca="1">IF(AND(Table1[[#This Row],[TGL. PENSIUN (usia)]]&lt;&gt;"",Table1[[#This Row],[TGL. PENSIUN (usia)]]&lt;&gt;"USIA SALAH"),IF(tglAcuan&lt;&gt;0,(INT(CONVERT(VLOOKUP(Table1[[#This Row],[JABATAN]],tbl_refJabatan,2,FALSE),"yr","day")-CONVERT(DATEDIF(H688,tglAcuan,"y"),"yr","day"))),(INT(CONVERT(VLOOKUP(Table1[[#This Row],[JABATAN]],tbl_refJabatan,2,FALSE),"yr","day")-CONVERT(DATEDIF(H688,NOW(),"y"),"yr","day")))),"")</f>
        <v>2922</v>
      </c>
      <c r="S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Row],[JABATAN]],tbl_refJabatan,4,FALSE),"yr","day")-CONVERT(DATEDIF(H688,tglAcuan,"y"),"yr","day"))),(NOW()+(CONVERT(VLOOKUP(Table1[[#This Row],[JABATAN]],tbl_refJabatan,4,FALSE),"yr","day")-CONVERT(DATEDIF(H688,NOW(),"y"),"yr","day")))),"Usia Salah"),"")</f>
        <v>33661.098911689813</v>
      </c>
      <c r="T688" s="167" t="str">
        <f ca="1">IF(Table1[[#This Row],[TGL. PENSIUN ( usia )]]&lt;&gt;0,TEXT(Table1[[#This Row],[TGL. PENSIUN ( usia )]],"yyyy"),"")</f>
        <v>1992</v>
      </c>
      <c r="U688" s="166">
        <f ca="1">IF(AND(Table1[[#This Row],[TGL. PENSIUN (usia)]]&lt;&gt;"",Table1[[#This Row],[TGL. PENSIUN (usia)]]&lt;&gt;"USIA SALAH"),IF(tglAcuan&lt;&gt;0,(INT(CONVERT(VLOOKUP(Table1[[#This Row],[JABATAN]],tbl_refJabatan,4,FALSE),"yr","day")-CONVERT(DATEDIF(H688,tglAcuan,"y"),"yr","day"))),(INT(CONVERT(VLOOKUP(Table1[[#This Row],[JABATAN]],tbl_refJabatan,4,FALSE),"yr","day")-CONVERT(DATEDIF(H688,NOW(),"y"),"yr","day")))),"")</f>
        <v>-11688</v>
      </c>
      <c r="V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Row],[JABATAN]],tbl_refJabatan,6,FALSE),"yr","day")-CONVERT(DATEDIF(H688,tglAcuan,"y"),"yr","day"))),(NOW()+(CONVERT(VLOOKUP(Table1[[#This Row],[JABATAN]],tbl_refJabatan,6,FALSE),"yr","day")-CONVERT(DATEDIF(H688,NOW(),"y"),"yr","day")))),"Usia Salah"),"")</f>
        <v>26356.098911689813</v>
      </c>
      <c r="W688" s="167" t="str">
        <f ca="1">IF(Table1[[#This Row],[TGL.PENSIUN (usia)]]&lt;&gt;0,TEXT(Table1[[#This Row],[TGL.PENSIUN (usia)]],"yyyy"),"")</f>
        <v>1972</v>
      </c>
      <c r="X6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Row],[JABATAN]],tbl_refJabatan,7,FALSE),"yr","day")-CONVERT(DATEDIF(M688,tglAcuan,"y"),"yr","day"))),(NOW()+(CONVERT(VLOOKUP(Table1[[#This Row],[JABATAN]],tbl_refJabatan,7,FALSE),"yr","day")-CONVERT(DATEDIF(M688,NOW(),"y"),"yr","day")))),"tgl SK salah"),"")</f>
        <v>65437.848911689813</v>
      </c>
      <c r="Y688" s="167" t="str">
        <f ca="1">IF(Table1[[#This Row],[TGL. PENSIUN (jabatan)]]&lt;&gt;0,TEXT(Table1[[#This Row],[TGL. PENSIUN (jabatan)]],"yyyy"),"")</f>
        <v>2079</v>
      </c>
      <c r="Z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Row],[JABATAN]],tbl_refJabatan,8,FALSE),"yr","day")-CONVERT(DATEDIF(H688,tglAcuan,"y"),"yr","day"))),(NOW()+(CONVERT(VLOOKUP(Table1[[#This Row],[JABATAN]],tbl_refJabatan,8,FALSE),"yr","day")-CONVERT(DATEDIF(H688,NOW(),"y"),"yr","day")))),"Usia Salah"),"")</f>
        <v>48271.098911689813</v>
      </c>
      <c r="AA688" s="167" t="str">
        <f ca="1">IF(Table1[[#This Row],[TGL.PENSIUN (usia )]]&lt;&gt;0,TEXT(Table1[[#This Row],[TGL.PENSIUN (usia )]],"yyyy"),"")</f>
        <v>2032</v>
      </c>
      <c r="AB6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Row],[JABATAN]],tbl_refJabatan,9,FALSE),"yr","day")-CONVERT(DATEDIF(M688,tglAcuan,"y"),"yr","day"))),(NOW()+(CONVERT(VLOOKUP(Table1[[#This Row],[JABATAN]],tbl_refJabatan,9,FALSE),"yr","day")-CONVERT(DATEDIF(M688,NOW(),"y"),"yr","day")))),"tgl SK salah"),"")</f>
        <v>49001.598911689813</v>
      </c>
      <c r="AC688" s="167" t="str">
        <f ca="1">IF(Table1[[#This Row],[TGL. PENSIUN (jabatan )]]&lt;&gt;0,TEXT(Table1[[#This Row],[TGL. PENSIUN (jabatan )]],"yyyy"),"")</f>
        <v>2034</v>
      </c>
      <c r="AD6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89" spans="1:30" s="53" customFormat="1" ht="21.75" customHeight="1" x14ac:dyDescent="0.25">
      <c r="A689" s="43">
        <f t="shared" si="25"/>
        <v>684</v>
      </c>
      <c r="B689" s="44" t="s">
        <v>42</v>
      </c>
      <c r="C689" s="44" t="s">
        <v>1262</v>
      </c>
      <c r="D689" s="72" t="s">
        <v>63</v>
      </c>
      <c r="E689" s="166" t="s">
        <v>1283</v>
      </c>
      <c r="F689" s="43" t="s">
        <v>41</v>
      </c>
      <c r="G689" s="46" t="s">
        <v>42</v>
      </c>
      <c r="H689" s="252">
        <v>30949</v>
      </c>
      <c r="I689" s="45"/>
      <c r="J689" s="76"/>
      <c r="K689" s="63" t="s">
        <v>43</v>
      </c>
      <c r="L689" s="168" t="s">
        <v>1270</v>
      </c>
      <c r="M689" s="252">
        <v>43375</v>
      </c>
      <c r="N689" s="52" t="str">
        <f t="shared" ca="1" si="26"/>
        <v>39 Tahun 5 Bulan 3 hari</v>
      </c>
      <c r="O6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Row],[JABATAN]],tbl_refJabatan,2,FALSE),"yr","day")-CONVERT(DATEDIF(H689,tglAcuan,"y"),"yr","day"))),(NOW()+(CONVERT(VLOOKUP(Table1[[#This Row],[JABATAN]],tbl_refJabatan,2,FALSE),"yr","day")-CONVERT(DATEDIF(H689,NOW(),"y"),"yr","day")))),"Usia Salah"),"")</f>
        <v>53019.348911689813</v>
      </c>
      <c r="Q689" s="167" t="str">
        <f ca="1">IF(Table1[[#This Row],[TGL. PENSIUN (usia)]]&lt;&gt;0,TEXT(Table1[[#This Row],[TGL. PENSIUN (usia)]],"yyyy"),"")</f>
        <v>2045</v>
      </c>
      <c r="R689" s="166">
        <f ca="1">IF(AND(Table1[[#This Row],[TGL. PENSIUN (usia)]]&lt;&gt;"",Table1[[#This Row],[TGL. PENSIUN (usia)]]&lt;&gt;"USIA SALAH"),IF(tglAcuan&lt;&gt;0,(INT(CONVERT(VLOOKUP(Table1[[#This Row],[JABATAN]],tbl_refJabatan,2,FALSE),"yr","day")-CONVERT(DATEDIF(H689,tglAcuan,"y"),"yr","day"))),(INT(CONVERT(VLOOKUP(Table1[[#This Row],[JABATAN]],tbl_refJabatan,2,FALSE),"yr","day")-CONVERT(DATEDIF(H689,NOW(),"y"),"yr","day")))),"")</f>
        <v>7670</v>
      </c>
      <c r="S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Row],[JABATAN]],tbl_refJabatan,4,FALSE),"yr","day")-CONVERT(DATEDIF(H689,tglAcuan,"y"),"yr","day"))),(NOW()+(CONVERT(VLOOKUP(Table1[[#This Row],[JABATAN]],tbl_refJabatan,4,FALSE),"yr","day")-CONVERT(DATEDIF(H689,NOW(),"y"),"yr","day")))),"Usia Salah"),"")</f>
        <v>38409.348911689813</v>
      </c>
      <c r="T689" s="167" t="str">
        <f ca="1">IF(Table1[[#This Row],[TGL. PENSIUN ( usia )]]&lt;&gt;0,TEXT(Table1[[#This Row],[TGL. PENSIUN ( usia )]],"yyyy"),"")</f>
        <v>2005</v>
      </c>
      <c r="U689" s="166">
        <f ca="1">IF(AND(Table1[[#This Row],[TGL. PENSIUN (usia)]]&lt;&gt;"",Table1[[#This Row],[TGL. PENSIUN (usia)]]&lt;&gt;"USIA SALAH"),IF(tglAcuan&lt;&gt;0,(INT(CONVERT(VLOOKUP(Table1[[#This Row],[JABATAN]],tbl_refJabatan,4,FALSE),"yr","day")-CONVERT(DATEDIF(H689,tglAcuan,"y"),"yr","day"))),(INT(CONVERT(VLOOKUP(Table1[[#This Row],[JABATAN]],tbl_refJabatan,4,FALSE),"yr","day")-CONVERT(DATEDIF(H689,NOW(),"y"),"yr","day")))),"")</f>
        <v>-6940</v>
      </c>
      <c r="V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Row],[JABATAN]],tbl_refJabatan,6,FALSE),"yr","day")-CONVERT(DATEDIF(H689,tglAcuan,"y"),"yr","day"))),(NOW()+(CONVERT(VLOOKUP(Table1[[#This Row],[JABATAN]],tbl_refJabatan,6,FALSE),"yr","day")-CONVERT(DATEDIF(H689,NOW(),"y"),"yr","day")))),"Usia Salah"),"")</f>
        <v>31104.348911689813</v>
      </c>
      <c r="W689" s="167" t="str">
        <f ca="1">IF(Table1[[#This Row],[TGL.PENSIUN (usia)]]&lt;&gt;0,TEXT(Table1[[#This Row],[TGL.PENSIUN (usia)]],"yyyy"),"")</f>
        <v>1985</v>
      </c>
      <c r="X6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Row],[JABATAN]],tbl_refJabatan,7,FALSE),"yr","day")-CONVERT(DATEDIF(M689,tglAcuan,"y"),"yr","day"))),(NOW()+(CONVERT(VLOOKUP(Table1[[#This Row],[JABATAN]],tbl_refJabatan,7,FALSE),"yr","day")-CONVERT(DATEDIF(M689,NOW(),"y"),"yr","day")))),"tgl SK salah"),"")</f>
        <v>65437.848911689813</v>
      </c>
      <c r="Y689" s="167" t="str">
        <f ca="1">IF(Table1[[#This Row],[TGL. PENSIUN (jabatan)]]&lt;&gt;0,TEXT(Table1[[#This Row],[TGL. PENSIUN (jabatan)]],"yyyy"),"")</f>
        <v>2079</v>
      </c>
      <c r="Z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Row],[JABATAN]],tbl_refJabatan,8,FALSE),"yr","day")-CONVERT(DATEDIF(H689,tglAcuan,"y"),"yr","day"))),(NOW()+(CONVERT(VLOOKUP(Table1[[#This Row],[JABATAN]],tbl_refJabatan,8,FALSE),"yr","day")-CONVERT(DATEDIF(H689,NOW(),"y"),"yr","day")))),"Usia Salah"),"")</f>
        <v>53019.348911689813</v>
      </c>
      <c r="AA689" s="167" t="str">
        <f ca="1">IF(Table1[[#This Row],[TGL.PENSIUN (usia )]]&lt;&gt;0,TEXT(Table1[[#This Row],[TGL.PENSIUN (usia )]],"yyyy"),"")</f>
        <v>2045</v>
      </c>
      <c r="AB6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Row],[JABATAN]],tbl_refJabatan,9,FALSE),"yr","day")-CONVERT(DATEDIF(M689,tglAcuan,"y"),"yr","day"))),(NOW()+(CONVERT(VLOOKUP(Table1[[#This Row],[JABATAN]],tbl_refJabatan,9,FALSE),"yr","day")-CONVERT(DATEDIF(M689,NOW(),"y"),"yr","day")))),"tgl SK salah"),"")</f>
        <v>49001.598911689813</v>
      </c>
      <c r="AC689" s="167" t="str">
        <f ca="1">IF(Table1[[#This Row],[TGL. PENSIUN (jabatan )]]&lt;&gt;0,TEXT(Table1[[#This Row],[TGL. PENSIUN (jabatan )]],"yyyy"),"")</f>
        <v>2034</v>
      </c>
      <c r="AD6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0" spans="1:30" s="53" customFormat="1" ht="21.75" customHeight="1" x14ac:dyDescent="0.25">
      <c r="A690" s="43">
        <f t="shared" si="25"/>
        <v>685</v>
      </c>
      <c r="B690" s="44" t="s">
        <v>42</v>
      </c>
      <c r="C690" s="44" t="s">
        <v>1262</v>
      </c>
      <c r="D690" s="72" t="s">
        <v>63</v>
      </c>
      <c r="E690" s="166" t="s">
        <v>1284</v>
      </c>
      <c r="F690" s="43" t="s">
        <v>41</v>
      </c>
      <c r="G690" s="46" t="s">
        <v>42</v>
      </c>
      <c r="H690" s="252">
        <v>32258</v>
      </c>
      <c r="I690" s="45"/>
      <c r="J690" s="76"/>
      <c r="K690" s="63" t="s">
        <v>43</v>
      </c>
      <c r="L690" s="168" t="s">
        <v>1285</v>
      </c>
      <c r="M690" s="252">
        <v>43375</v>
      </c>
      <c r="N690" s="52" t="str">
        <f t="shared" ca="1" si="26"/>
        <v>35 Tahun 10 Bulan 2 hari</v>
      </c>
      <c r="O6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25 Hari </v>
      </c>
      <c r="P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Row],[JABATAN]],tbl_refJabatan,2,FALSE),"yr","day")-CONVERT(DATEDIF(H690,tglAcuan,"y"),"yr","day"))),(NOW()+(CONVERT(VLOOKUP(Table1[[#This Row],[JABATAN]],tbl_refJabatan,2,FALSE),"yr","day")-CONVERT(DATEDIF(H690,NOW(),"y"),"yr","day")))),"Usia Salah"),"")</f>
        <v>54480.348911689813</v>
      </c>
      <c r="Q690" s="167" t="str">
        <f ca="1">IF(Table1[[#This Row],[TGL. PENSIUN (usia)]]&lt;&gt;0,TEXT(Table1[[#This Row],[TGL. PENSIUN (usia)]],"yyyy"),"")</f>
        <v>2049</v>
      </c>
      <c r="R690" s="166">
        <f ca="1">IF(AND(Table1[[#This Row],[TGL. PENSIUN (usia)]]&lt;&gt;"",Table1[[#This Row],[TGL. PENSIUN (usia)]]&lt;&gt;"USIA SALAH"),IF(tglAcuan&lt;&gt;0,(INT(CONVERT(VLOOKUP(Table1[[#This Row],[JABATAN]],tbl_refJabatan,2,FALSE),"yr","day")-CONVERT(DATEDIF(H690,tglAcuan,"y"),"yr","day"))),(INT(CONVERT(VLOOKUP(Table1[[#This Row],[JABATAN]],tbl_refJabatan,2,FALSE),"yr","day")-CONVERT(DATEDIF(H690,NOW(),"y"),"yr","day")))),"")</f>
        <v>9131</v>
      </c>
      <c r="S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Row],[JABATAN]],tbl_refJabatan,4,FALSE),"yr","day")-CONVERT(DATEDIF(H690,tglAcuan,"y"),"yr","day"))),(NOW()+(CONVERT(VLOOKUP(Table1[[#This Row],[JABATAN]],tbl_refJabatan,4,FALSE),"yr","day")-CONVERT(DATEDIF(H690,NOW(),"y"),"yr","day")))),"Usia Salah"),"")</f>
        <v>39870.348911689813</v>
      </c>
      <c r="T690" s="167" t="str">
        <f ca="1">IF(Table1[[#This Row],[TGL. PENSIUN ( usia )]]&lt;&gt;0,TEXT(Table1[[#This Row],[TGL. PENSIUN ( usia )]],"yyyy"),"")</f>
        <v>2009</v>
      </c>
      <c r="U690" s="166">
        <f ca="1">IF(AND(Table1[[#This Row],[TGL. PENSIUN (usia)]]&lt;&gt;"",Table1[[#This Row],[TGL. PENSIUN (usia)]]&lt;&gt;"USIA SALAH"),IF(tglAcuan&lt;&gt;0,(INT(CONVERT(VLOOKUP(Table1[[#This Row],[JABATAN]],tbl_refJabatan,4,FALSE),"yr","day")-CONVERT(DATEDIF(H690,tglAcuan,"y"),"yr","day"))),(INT(CONVERT(VLOOKUP(Table1[[#This Row],[JABATAN]],tbl_refJabatan,4,FALSE),"yr","day")-CONVERT(DATEDIF(H690,NOW(),"y"),"yr","day")))),"")</f>
        <v>-5479</v>
      </c>
      <c r="V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Row],[JABATAN]],tbl_refJabatan,6,FALSE),"yr","day")-CONVERT(DATEDIF(H690,tglAcuan,"y"),"yr","day"))),(NOW()+(CONVERT(VLOOKUP(Table1[[#This Row],[JABATAN]],tbl_refJabatan,6,FALSE),"yr","day")-CONVERT(DATEDIF(H690,NOW(),"y"),"yr","day")))),"Usia Salah"),"")</f>
        <v>32565.348911689813</v>
      </c>
      <c r="W690" s="167" t="str">
        <f ca="1">IF(Table1[[#This Row],[TGL.PENSIUN (usia)]]&lt;&gt;0,TEXT(Table1[[#This Row],[TGL.PENSIUN (usia)]],"yyyy"),"")</f>
        <v>1989</v>
      </c>
      <c r="X6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Row],[JABATAN]],tbl_refJabatan,7,FALSE),"yr","day")-CONVERT(DATEDIF(M690,tglAcuan,"y"),"yr","day"))),(NOW()+(CONVERT(VLOOKUP(Table1[[#This Row],[JABATAN]],tbl_refJabatan,7,FALSE),"yr","day")-CONVERT(DATEDIF(M690,NOW(),"y"),"yr","day")))),"tgl SK salah"),"")</f>
        <v>65437.848911689813</v>
      </c>
      <c r="Y690" s="167" t="str">
        <f ca="1">IF(Table1[[#This Row],[TGL. PENSIUN (jabatan)]]&lt;&gt;0,TEXT(Table1[[#This Row],[TGL. PENSIUN (jabatan)]],"yyyy"),"")</f>
        <v>2079</v>
      </c>
      <c r="Z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Row],[JABATAN]],tbl_refJabatan,8,FALSE),"yr","day")-CONVERT(DATEDIF(H690,tglAcuan,"y"),"yr","day"))),(NOW()+(CONVERT(VLOOKUP(Table1[[#This Row],[JABATAN]],tbl_refJabatan,8,FALSE),"yr","day")-CONVERT(DATEDIF(H690,NOW(),"y"),"yr","day")))),"Usia Salah"),"")</f>
        <v>54480.348911689813</v>
      </c>
      <c r="AA690" s="167" t="str">
        <f ca="1">IF(Table1[[#This Row],[TGL.PENSIUN (usia )]]&lt;&gt;0,TEXT(Table1[[#This Row],[TGL.PENSIUN (usia )]],"yyyy"),"")</f>
        <v>2049</v>
      </c>
      <c r="AB6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Row],[JABATAN]],tbl_refJabatan,9,FALSE),"yr","day")-CONVERT(DATEDIF(M690,tglAcuan,"y"),"yr","day"))),(NOW()+(CONVERT(VLOOKUP(Table1[[#This Row],[JABATAN]],tbl_refJabatan,9,FALSE),"yr","day")-CONVERT(DATEDIF(M690,NOW(),"y"),"yr","day")))),"tgl SK salah"),"")</f>
        <v>49001.598911689813</v>
      </c>
      <c r="AC690" s="167" t="str">
        <f ca="1">IF(Table1[[#This Row],[TGL. PENSIUN (jabatan )]]&lt;&gt;0,TEXT(Table1[[#This Row],[TGL. PENSIUN (jabatan )]],"yyyy"),"")</f>
        <v>2034</v>
      </c>
      <c r="AD6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1" spans="1:30" s="88" customFormat="1" ht="21.75" customHeight="1" x14ac:dyDescent="0.25">
      <c r="A691" s="43">
        <f t="shared" si="25"/>
        <v>686</v>
      </c>
      <c r="B691" s="44" t="s">
        <v>42</v>
      </c>
      <c r="C691" s="44" t="s">
        <v>1286</v>
      </c>
      <c r="D691" s="45" t="s">
        <v>39</v>
      </c>
      <c r="E691" s="141" t="s">
        <v>1287</v>
      </c>
      <c r="F691" s="43" t="s">
        <v>41</v>
      </c>
      <c r="G691" s="46" t="s">
        <v>42</v>
      </c>
      <c r="H691" s="163">
        <v>26487</v>
      </c>
      <c r="I691" s="45"/>
      <c r="J691" s="76"/>
      <c r="K691" s="74" t="s">
        <v>43</v>
      </c>
      <c r="L691" s="69" t="s">
        <v>1288</v>
      </c>
      <c r="M691" s="95">
        <v>43444</v>
      </c>
      <c r="N691" s="52" t="str">
        <f t="shared" ca="1" si="26"/>
        <v>51 Tahun 7 Bulan 20 hari</v>
      </c>
      <c r="O6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Row],[JABATAN]],tbl_refJabatan,2,FALSE),"yr","day")-CONVERT(DATEDIF(H691,tglAcuan,"y"),"yr","day"))),(NOW()+(CONVERT(VLOOKUP(Table1[[#This Row],[JABATAN]],tbl_refJabatan,2,FALSE),"yr","day")-CONVERT(DATEDIF(H691,NOW(),"y"),"yr","day")))),"Usia Salah"),"")</f>
        <v>26721.348911689813</v>
      </c>
      <c r="Q691" s="167" t="str">
        <f ca="1">IF(Table1[[#This Row],[TGL. PENSIUN (usia)]]&lt;&gt;0,TEXT(Table1[[#This Row],[TGL. PENSIUN (usia)]],"yyyy"),"")</f>
        <v>1973</v>
      </c>
      <c r="R691" s="166">
        <f ca="1">IF(AND(Table1[[#This Row],[TGL. PENSIUN (usia)]]&lt;&gt;"",Table1[[#This Row],[TGL. PENSIUN (usia)]]&lt;&gt;"USIA SALAH"),IF(tglAcuan&lt;&gt;0,(INT(CONVERT(VLOOKUP(Table1[[#This Row],[JABATAN]],tbl_refJabatan,2,FALSE),"yr","day")-CONVERT(DATEDIF(H691,tglAcuan,"y"),"yr","day"))),(INT(CONVERT(VLOOKUP(Table1[[#This Row],[JABATAN]],tbl_refJabatan,2,FALSE),"yr","day")-CONVERT(DATEDIF(H691,NOW(),"y"),"yr","day")))),"")</f>
        <v>-18628</v>
      </c>
      <c r="S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Row],[JABATAN]],tbl_refJabatan,4,FALSE),"yr","day")-CONVERT(DATEDIF(H691,tglAcuan,"y"),"yr","day"))),(NOW()+(CONVERT(VLOOKUP(Table1[[#This Row],[JABATAN]],tbl_refJabatan,4,FALSE),"yr","day")-CONVERT(DATEDIF(H691,NOW(),"y"),"yr","day")))),"Usia Salah"),"")</f>
        <v>26721.348911689813</v>
      </c>
      <c r="T691" s="167" t="str">
        <f ca="1">IF(Table1[[#This Row],[TGL. PENSIUN ( usia )]]&lt;&gt;0,TEXT(Table1[[#This Row],[TGL. PENSIUN ( usia )]],"yyyy"),"")</f>
        <v>1973</v>
      </c>
      <c r="U691" s="166">
        <f ca="1">IF(AND(Table1[[#This Row],[TGL. PENSIUN (usia)]]&lt;&gt;"",Table1[[#This Row],[TGL. PENSIUN (usia)]]&lt;&gt;"USIA SALAH"),IF(tglAcuan&lt;&gt;0,(INT(CONVERT(VLOOKUP(Table1[[#This Row],[JABATAN]],tbl_refJabatan,4,FALSE),"yr","day")-CONVERT(DATEDIF(H691,tglAcuan,"y"),"yr","day"))),(INT(CONVERT(VLOOKUP(Table1[[#This Row],[JABATAN]],tbl_refJabatan,4,FALSE),"yr","day")-CONVERT(DATEDIF(H691,NOW(),"y"),"yr","day")))),"")</f>
        <v>-18628</v>
      </c>
      <c r="V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Row],[JABATAN]],tbl_refJabatan,6,FALSE),"yr","day")-CONVERT(DATEDIF(H691,tglAcuan,"y"),"yr","day"))),(NOW()+(CONVERT(VLOOKUP(Table1[[#This Row],[JABATAN]],tbl_refJabatan,6,FALSE),"yr","day")-CONVERT(DATEDIF(H691,NOW(),"y"),"yr","day")))),"Usia Salah"),"")</f>
        <v>26721.348911689813</v>
      </c>
      <c r="W691" s="167" t="str">
        <f ca="1">IF(Table1[[#This Row],[TGL.PENSIUN (usia)]]&lt;&gt;0,TEXT(Table1[[#This Row],[TGL.PENSIUN (usia)]],"yyyy"),"")</f>
        <v>1973</v>
      </c>
      <c r="X6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Row],[JABATAN]],tbl_refJabatan,7,FALSE),"yr","day")-CONVERT(DATEDIF(M691,tglAcuan,"y"),"yr","day"))),(NOW()+(CONVERT(VLOOKUP(Table1[[#This Row],[JABATAN]],tbl_refJabatan,7,FALSE),"yr","day")-CONVERT(DATEDIF(M691,NOW(),"y"),"yr","day")))),"tgl SK salah"),"")</f>
        <v>43522.848911689813</v>
      </c>
      <c r="Y691" s="167" t="str">
        <f ca="1">IF(Table1[[#This Row],[TGL. PENSIUN (jabatan)]]&lt;&gt;0,TEXT(Table1[[#This Row],[TGL. PENSIUN (jabatan)]],"yyyy"),"")</f>
        <v>2019</v>
      </c>
      <c r="Z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Row],[JABATAN]],tbl_refJabatan,8,FALSE),"yr","day")-CONVERT(DATEDIF(H691,tglAcuan,"y"),"yr","day"))),(NOW()+(CONVERT(VLOOKUP(Table1[[#This Row],[JABATAN]],tbl_refJabatan,8,FALSE),"yr","day")-CONVERT(DATEDIF(H691,NOW(),"y"),"yr","day")))),"Usia Salah"),"")</f>
        <v>26721.348911689813</v>
      </c>
      <c r="AA691" s="167" t="str">
        <f ca="1">IF(Table1[[#This Row],[TGL.PENSIUN (usia )]]&lt;&gt;0,TEXT(Table1[[#This Row],[TGL.PENSIUN (usia )]],"yyyy"),"")</f>
        <v>1973</v>
      </c>
      <c r="AB6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Row],[JABATAN]],tbl_refJabatan,9,FALSE),"yr","day")-CONVERT(DATEDIF(M691,tglAcuan,"y"),"yr","day"))),(NOW()+(CONVERT(VLOOKUP(Table1[[#This Row],[JABATAN]],tbl_refJabatan,9,FALSE),"yr","day")-CONVERT(DATEDIF(M691,NOW(),"y"),"yr","day")))),"tgl SK salah"),"")</f>
        <v>43522.848911689813</v>
      </c>
      <c r="AC691" s="167" t="str">
        <f ca="1">IF(Table1[[#This Row],[TGL. PENSIUN (jabatan )]]&lt;&gt;0,TEXT(Table1[[#This Row],[TGL. PENSIUN (jabatan )]],"yyyy"),"")</f>
        <v>2019</v>
      </c>
      <c r="AD6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2" spans="1:30" s="53" customFormat="1" ht="21.75" customHeight="1" x14ac:dyDescent="0.25">
      <c r="A692" s="43">
        <f t="shared" si="25"/>
        <v>687</v>
      </c>
      <c r="B692" s="44" t="s">
        <v>42</v>
      </c>
      <c r="C692" s="44" t="s">
        <v>1286</v>
      </c>
      <c r="D692" s="72" t="s">
        <v>45</v>
      </c>
      <c r="E692" s="141" t="s">
        <v>1289</v>
      </c>
      <c r="F692" s="43" t="s">
        <v>41</v>
      </c>
      <c r="G692" s="46" t="s">
        <v>42</v>
      </c>
      <c r="H692" s="163">
        <v>32718</v>
      </c>
      <c r="I692" s="45"/>
      <c r="J692" s="76"/>
      <c r="K692" s="74" t="s">
        <v>90</v>
      </c>
      <c r="L692" s="69" t="s">
        <v>1290</v>
      </c>
      <c r="M692" s="95">
        <v>43467</v>
      </c>
      <c r="N692" s="52" t="str">
        <f t="shared" ca="1" si="26"/>
        <v>34 Tahun 6 Bulan 29 hari</v>
      </c>
      <c r="O6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Row],[JABATAN]],tbl_refJabatan,2,FALSE),"yr","day")-CONVERT(DATEDIF(H692,tglAcuan,"y"),"yr","day"))),(NOW()+(CONVERT(VLOOKUP(Table1[[#This Row],[JABATAN]],tbl_refJabatan,2,FALSE),"yr","day")-CONVERT(DATEDIF(H692,NOW(),"y"),"yr","day")))),"Usia Salah"),"")</f>
        <v>32930.598911689813</v>
      </c>
      <c r="Q692" s="167" t="str">
        <f ca="1">IF(Table1[[#This Row],[TGL. PENSIUN (usia)]]&lt;&gt;0,TEXT(Table1[[#This Row],[TGL. PENSIUN (usia)]],"yyyy"),"")</f>
        <v>1990</v>
      </c>
      <c r="R692" s="166">
        <f ca="1">IF(AND(Table1[[#This Row],[TGL. PENSIUN (usia)]]&lt;&gt;"",Table1[[#This Row],[TGL. PENSIUN (usia)]]&lt;&gt;"USIA SALAH"),IF(tglAcuan&lt;&gt;0,(INT(CONVERT(VLOOKUP(Table1[[#This Row],[JABATAN]],tbl_refJabatan,2,FALSE),"yr","day")-CONVERT(DATEDIF(H692,tglAcuan,"y"),"yr","day"))),(INT(CONVERT(VLOOKUP(Table1[[#This Row],[JABATAN]],tbl_refJabatan,2,FALSE),"yr","day")-CONVERT(DATEDIF(H692,NOW(),"y"),"yr","day")))),"")</f>
        <v>-12419</v>
      </c>
      <c r="S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Row],[JABATAN]],tbl_refJabatan,4,FALSE),"yr","day")-CONVERT(DATEDIF(H692,tglAcuan,"y"),"yr","day"))),(NOW()+(CONVERT(VLOOKUP(Table1[[#This Row],[JABATAN]],tbl_refJabatan,4,FALSE),"yr","day")-CONVERT(DATEDIF(H692,NOW(),"y"),"yr","day")))),"Usia Salah"),"")</f>
        <v>32930.598911689813</v>
      </c>
      <c r="T692" s="167" t="str">
        <f ca="1">IF(Table1[[#This Row],[TGL. PENSIUN ( usia )]]&lt;&gt;0,TEXT(Table1[[#This Row],[TGL. PENSIUN ( usia )]],"yyyy"),"")</f>
        <v>1990</v>
      </c>
      <c r="U692" s="166">
        <f ca="1">IF(AND(Table1[[#This Row],[TGL. PENSIUN (usia)]]&lt;&gt;"",Table1[[#This Row],[TGL. PENSIUN (usia)]]&lt;&gt;"USIA SALAH"),IF(tglAcuan&lt;&gt;0,(INT(CONVERT(VLOOKUP(Table1[[#This Row],[JABATAN]],tbl_refJabatan,4,FALSE),"yr","day")-CONVERT(DATEDIF(H692,tglAcuan,"y"),"yr","day"))),(INT(CONVERT(VLOOKUP(Table1[[#This Row],[JABATAN]],tbl_refJabatan,4,FALSE),"yr","day")-CONVERT(DATEDIF(H692,NOW(),"y"),"yr","day")))),"")</f>
        <v>-12419</v>
      </c>
      <c r="V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Row],[JABATAN]],tbl_refJabatan,6,FALSE),"yr","day")-CONVERT(DATEDIF(H692,tglAcuan,"y"),"yr","day"))),(NOW()+(CONVERT(VLOOKUP(Table1[[#This Row],[JABATAN]],tbl_refJabatan,6,FALSE),"yr","day")-CONVERT(DATEDIF(H692,NOW(),"y"),"yr","day")))),"Usia Salah"),"")</f>
        <v>32930.598911689813</v>
      </c>
      <c r="W692" s="167" t="str">
        <f ca="1">IF(Table1[[#This Row],[TGL.PENSIUN (usia)]]&lt;&gt;0,TEXT(Table1[[#This Row],[TGL.PENSIUN (usia)]],"yyyy"),"")</f>
        <v>1990</v>
      </c>
      <c r="X6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Row],[JABATAN]],tbl_refJabatan,7,FALSE),"yr","day")-CONVERT(DATEDIF(M692,tglAcuan,"y"),"yr","day"))),(NOW()+(CONVERT(VLOOKUP(Table1[[#This Row],[JABATAN]],tbl_refJabatan,7,FALSE),"yr","day")-CONVERT(DATEDIF(M692,NOW(),"y"),"yr","day")))),"tgl SK salah"),"")</f>
        <v>43522.848911689813</v>
      </c>
      <c r="Y692" s="167" t="str">
        <f ca="1">IF(Table1[[#This Row],[TGL. PENSIUN (jabatan)]]&lt;&gt;0,TEXT(Table1[[#This Row],[TGL. PENSIUN (jabatan)]],"yyyy"),"")</f>
        <v>2019</v>
      </c>
      <c r="Z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Row],[JABATAN]],tbl_refJabatan,8,FALSE),"yr","day")-CONVERT(DATEDIF(H692,tglAcuan,"y"),"yr","day"))),(NOW()+(CONVERT(VLOOKUP(Table1[[#This Row],[JABATAN]],tbl_refJabatan,8,FALSE),"yr","day")-CONVERT(DATEDIF(H692,NOW(),"y"),"yr","day")))),"Usia Salah"),"")</f>
        <v>32930.598911689813</v>
      </c>
      <c r="AA692" s="167" t="str">
        <f ca="1">IF(Table1[[#This Row],[TGL.PENSIUN (usia )]]&lt;&gt;0,TEXT(Table1[[#This Row],[TGL.PENSIUN (usia )]],"yyyy"),"")</f>
        <v>1990</v>
      </c>
      <c r="AB6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Row],[JABATAN]],tbl_refJabatan,9,FALSE),"yr","day")-CONVERT(DATEDIF(M692,tglAcuan,"y"),"yr","day"))),(NOW()+(CONVERT(VLOOKUP(Table1[[#This Row],[JABATAN]],tbl_refJabatan,9,FALSE),"yr","day")-CONVERT(DATEDIF(M692,NOW(),"y"),"yr","day")))),"tgl SK salah"),"")</f>
        <v>43522.848911689813</v>
      </c>
      <c r="AC692" s="167" t="str">
        <f ca="1">IF(Table1[[#This Row],[TGL. PENSIUN (jabatan )]]&lt;&gt;0,TEXT(Table1[[#This Row],[TGL. PENSIUN (jabatan )]],"yyyy"),"")</f>
        <v>2019</v>
      </c>
      <c r="AD6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3" spans="1:30" s="53" customFormat="1" ht="21.75" customHeight="1" x14ac:dyDescent="0.25">
      <c r="A693" s="43">
        <f t="shared" si="25"/>
        <v>688</v>
      </c>
      <c r="B693" s="44" t="s">
        <v>42</v>
      </c>
      <c r="C693" s="44" t="s">
        <v>1286</v>
      </c>
      <c r="D693" s="72" t="s">
        <v>48</v>
      </c>
      <c r="E693" s="141" t="s">
        <v>1291</v>
      </c>
      <c r="F693" s="43" t="s">
        <v>41</v>
      </c>
      <c r="G693" s="46" t="s">
        <v>42</v>
      </c>
      <c r="H693" s="163">
        <v>32404</v>
      </c>
      <c r="I693" s="45"/>
      <c r="J693" s="76"/>
      <c r="K693" s="74" t="s">
        <v>56</v>
      </c>
      <c r="L693" s="69" t="s">
        <v>1292</v>
      </c>
      <c r="M693" s="95">
        <v>43467</v>
      </c>
      <c r="N693" s="52" t="str">
        <f t="shared" ca="1" si="26"/>
        <v>35 Tahun 5 Bulan 9 hari</v>
      </c>
      <c r="O6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Row],[JABATAN]],tbl_refJabatan,2,FALSE),"yr","day")-CONVERT(DATEDIF(H693,tglAcuan,"y"),"yr","day"))),(NOW()+(CONVERT(VLOOKUP(Table1[[#This Row],[JABATAN]],tbl_refJabatan,2,FALSE),"yr","day")-CONVERT(DATEDIF(H693,NOW(),"y"),"yr","day")))),"Usia Salah"),"")</f>
        <v>54480.348911689813</v>
      </c>
      <c r="Q693" s="167" t="str">
        <f ca="1">IF(Table1[[#This Row],[TGL. PENSIUN (usia)]]&lt;&gt;0,TEXT(Table1[[#This Row],[TGL. PENSIUN (usia)]],"yyyy"),"")</f>
        <v>2049</v>
      </c>
      <c r="R693" s="166">
        <f ca="1">IF(AND(Table1[[#This Row],[TGL. PENSIUN (usia)]]&lt;&gt;"",Table1[[#This Row],[TGL. PENSIUN (usia)]]&lt;&gt;"USIA SALAH"),IF(tglAcuan&lt;&gt;0,(INT(CONVERT(VLOOKUP(Table1[[#This Row],[JABATAN]],tbl_refJabatan,2,FALSE),"yr","day")-CONVERT(DATEDIF(H693,tglAcuan,"y"),"yr","day"))),(INT(CONVERT(VLOOKUP(Table1[[#This Row],[JABATAN]],tbl_refJabatan,2,FALSE),"yr","day")-CONVERT(DATEDIF(H693,NOW(),"y"),"yr","day")))),"")</f>
        <v>9131</v>
      </c>
      <c r="S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Row],[JABATAN]],tbl_refJabatan,4,FALSE),"yr","day")-CONVERT(DATEDIF(H693,tglAcuan,"y"),"yr","day"))),(NOW()+(CONVERT(VLOOKUP(Table1[[#This Row],[JABATAN]],tbl_refJabatan,4,FALSE),"yr","day")-CONVERT(DATEDIF(H693,NOW(),"y"),"yr","day")))),"Usia Salah"),"")</f>
        <v>54480.348911689813</v>
      </c>
      <c r="T693" s="167" t="str">
        <f ca="1">IF(Table1[[#This Row],[TGL. PENSIUN ( usia )]]&lt;&gt;0,TEXT(Table1[[#This Row],[TGL. PENSIUN ( usia )]],"yyyy"),"")</f>
        <v>2049</v>
      </c>
      <c r="U693" s="166">
        <f ca="1">IF(AND(Table1[[#This Row],[TGL. PENSIUN (usia)]]&lt;&gt;"",Table1[[#This Row],[TGL. PENSIUN (usia)]]&lt;&gt;"USIA SALAH"),IF(tglAcuan&lt;&gt;0,(INT(CONVERT(VLOOKUP(Table1[[#This Row],[JABATAN]],tbl_refJabatan,4,FALSE),"yr","day")-CONVERT(DATEDIF(H693,tglAcuan,"y"),"yr","day"))),(INT(CONVERT(VLOOKUP(Table1[[#This Row],[JABATAN]],tbl_refJabatan,4,FALSE),"yr","day")-CONVERT(DATEDIF(H693,NOW(),"y"),"yr","day")))),"")</f>
        <v>9131</v>
      </c>
      <c r="V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Row],[JABATAN]],tbl_refJabatan,6,FALSE),"yr","day")-CONVERT(DATEDIF(H693,tglAcuan,"y"),"yr","day"))),(NOW()+(CONVERT(VLOOKUP(Table1[[#This Row],[JABATAN]],tbl_refJabatan,6,FALSE),"yr","day")-CONVERT(DATEDIF(H693,NOW(),"y"),"yr","day")))),"Usia Salah"),"")</f>
        <v>53019.348911689813</v>
      </c>
      <c r="W693" s="167" t="str">
        <f ca="1">IF(Table1[[#This Row],[TGL.PENSIUN (usia)]]&lt;&gt;0,TEXT(Table1[[#This Row],[TGL.PENSIUN (usia)]],"yyyy"),"")</f>
        <v>2045</v>
      </c>
      <c r="X6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Row],[JABATAN]],tbl_refJabatan,7,FALSE),"yr","day")-CONVERT(DATEDIF(M693,tglAcuan,"y"),"yr","day"))),(NOW()+(CONVERT(VLOOKUP(Table1[[#This Row],[JABATAN]],tbl_refJabatan,7,FALSE),"yr","day")-CONVERT(DATEDIF(M693,NOW(),"y"),"yr","day")))),"tgl SK salah"),"")</f>
        <v>50827.848911689813</v>
      </c>
      <c r="Y693" s="167" t="str">
        <f ca="1">IF(Table1[[#This Row],[TGL. PENSIUN (jabatan)]]&lt;&gt;0,TEXT(Table1[[#This Row],[TGL. PENSIUN (jabatan)]],"yyyy"),"")</f>
        <v>2039</v>
      </c>
      <c r="Z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Row],[JABATAN]],tbl_refJabatan,8,FALSE),"yr","day")-CONVERT(DATEDIF(H693,tglAcuan,"y"),"yr","day"))),(NOW()+(CONVERT(VLOOKUP(Table1[[#This Row],[JABATAN]],tbl_refJabatan,8,FALSE),"yr","day")-CONVERT(DATEDIF(H693,NOW(),"y"),"yr","day")))),"Usia Salah"),"")</f>
        <v>53019.348911689813</v>
      </c>
      <c r="AA693" s="167" t="str">
        <f ca="1">IF(Table1[[#This Row],[TGL.PENSIUN (usia )]]&lt;&gt;0,TEXT(Table1[[#This Row],[TGL.PENSIUN (usia )]],"yyyy"),"")</f>
        <v>2045</v>
      </c>
      <c r="AB6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Row],[JABATAN]],tbl_refJabatan,9,FALSE),"yr","day")-CONVERT(DATEDIF(M693,tglAcuan,"y"),"yr","day"))),(NOW()+(CONVERT(VLOOKUP(Table1[[#This Row],[JABATAN]],tbl_refJabatan,9,FALSE),"yr","day")-CONVERT(DATEDIF(M693,NOW(),"y"),"yr","day")))),"tgl SK salah"),"")</f>
        <v>50827.848911689813</v>
      </c>
      <c r="AC693" s="167" t="str">
        <f ca="1">IF(Table1[[#This Row],[TGL. PENSIUN (jabatan )]]&lt;&gt;0,TEXT(Table1[[#This Row],[TGL. PENSIUN (jabatan )]],"yyyy"),"")</f>
        <v>2039</v>
      </c>
      <c r="AD6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4" spans="1:30" s="53" customFormat="1" ht="21.75" customHeight="1" x14ac:dyDescent="0.25">
      <c r="A694" s="43">
        <f t="shared" si="25"/>
        <v>689</v>
      </c>
      <c r="B694" s="44" t="s">
        <v>42</v>
      </c>
      <c r="C694" s="44" t="s">
        <v>1286</v>
      </c>
      <c r="D694" s="72" t="s">
        <v>457</v>
      </c>
      <c r="E694" s="141" t="s">
        <v>1227</v>
      </c>
      <c r="F694" s="43" t="s">
        <v>41</v>
      </c>
      <c r="G694" s="46" t="s">
        <v>806</v>
      </c>
      <c r="H694" s="163">
        <v>28182</v>
      </c>
      <c r="I694" s="45"/>
      <c r="J694" s="76"/>
      <c r="K694" s="74" t="s">
        <v>43</v>
      </c>
      <c r="L694" s="69" t="s">
        <v>1293</v>
      </c>
      <c r="M694" s="95">
        <v>43467</v>
      </c>
      <c r="N694" s="52" t="str">
        <f t="shared" ca="1" si="26"/>
        <v>47 Tahun 0 Bulan 1 hari</v>
      </c>
      <c r="O6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Row],[JABATAN]],tbl_refJabatan,2,FALSE),"yr","day")-CONVERT(DATEDIF(H694,tglAcuan,"y"),"yr","day"))),(NOW()+(CONVERT(VLOOKUP(Table1[[#This Row],[JABATAN]],tbl_refJabatan,2,FALSE),"yr","day")-CONVERT(DATEDIF(H694,NOW(),"y"),"yr","day")))),"Usia Salah"),"")</f>
        <v>28182.348911689813</v>
      </c>
      <c r="Q694" s="167" t="str">
        <f ca="1">IF(Table1[[#This Row],[TGL. PENSIUN (usia)]]&lt;&gt;0,TEXT(Table1[[#This Row],[TGL. PENSIUN (usia)]],"yyyy"),"")</f>
        <v>1977</v>
      </c>
      <c r="R694" s="166">
        <f ca="1">IF(AND(Table1[[#This Row],[TGL. PENSIUN (usia)]]&lt;&gt;"",Table1[[#This Row],[TGL. PENSIUN (usia)]]&lt;&gt;"USIA SALAH"),IF(tglAcuan&lt;&gt;0,(INT(CONVERT(VLOOKUP(Table1[[#This Row],[JABATAN]],tbl_refJabatan,2,FALSE),"yr","day")-CONVERT(DATEDIF(H694,tglAcuan,"y"),"yr","day"))),(INT(CONVERT(VLOOKUP(Table1[[#This Row],[JABATAN]],tbl_refJabatan,2,FALSE),"yr","day")-CONVERT(DATEDIF(H694,NOW(),"y"),"yr","day")))),"")</f>
        <v>-17167</v>
      </c>
      <c r="S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Row],[JABATAN]],tbl_refJabatan,4,FALSE),"yr","day")-CONVERT(DATEDIF(H694,tglAcuan,"y"),"yr","day"))),(NOW()+(CONVERT(VLOOKUP(Table1[[#This Row],[JABATAN]],tbl_refJabatan,4,FALSE),"yr","day")-CONVERT(DATEDIF(H694,NOW(),"y"),"yr","day")))),"Usia Salah"),"")</f>
        <v>28182.348911689813</v>
      </c>
      <c r="T694" s="167" t="str">
        <f ca="1">IF(Table1[[#This Row],[TGL. PENSIUN ( usia )]]&lt;&gt;0,TEXT(Table1[[#This Row],[TGL. PENSIUN ( usia )]],"yyyy"),"")</f>
        <v>1977</v>
      </c>
      <c r="U694" s="166">
        <f ca="1">IF(AND(Table1[[#This Row],[TGL. PENSIUN (usia)]]&lt;&gt;"",Table1[[#This Row],[TGL. PENSIUN (usia)]]&lt;&gt;"USIA SALAH"),IF(tglAcuan&lt;&gt;0,(INT(CONVERT(VLOOKUP(Table1[[#This Row],[JABATAN]],tbl_refJabatan,4,FALSE),"yr","day")-CONVERT(DATEDIF(H694,tglAcuan,"y"),"yr","day"))),(INT(CONVERT(VLOOKUP(Table1[[#This Row],[JABATAN]],tbl_refJabatan,4,FALSE),"yr","day")-CONVERT(DATEDIF(H694,NOW(),"y"),"yr","day")))),"")</f>
        <v>-17167</v>
      </c>
      <c r="V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Row],[JABATAN]],tbl_refJabatan,6,FALSE),"yr","day")-CONVERT(DATEDIF(H694,tglAcuan,"y"),"yr","day"))),(NOW()+(CONVERT(VLOOKUP(Table1[[#This Row],[JABATAN]],tbl_refJabatan,6,FALSE),"yr","day")-CONVERT(DATEDIF(H694,NOW(),"y"),"yr","day")))),"Usia Salah"),"")</f>
        <v>28182.348911689813</v>
      </c>
      <c r="W694" s="167" t="str">
        <f ca="1">IF(Table1[[#This Row],[TGL.PENSIUN (usia)]]&lt;&gt;0,TEXT(Table1[[#This Row],[TGL.PENSIUN (usia)]],"yyyy"),"")</f>
        <v>1977</v>
      </c>
      <c r="X6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Row],[JABATAN]],tbl_refJabatan,7,FALSE),"yr","day")-CONVERT(DATEDIF(M694,tglAcuan,"y"),"yr","day"))),(NOW()+(CONVERT(VLOOKUP(Table1[[#This Row],[JABATAN]],tbl_refJabatan,7,FALSE),"yr","day")-CONVERT(DATEDIF(M694,NOW(),"y"),"yr","day")))),"tgl SK salah"),"")</f>
        <v>43522.848911689813</v>
      </c>
      <c r="Y694" s="167" t="str">
        <f ca="1">IF(Table1[[#This Row],[TGL. PENSIUN (jabatan)]]&lt;&gt;0,TEXT(Table1[[#This Row],[TGL. PENSIUN (jabatan)]],"yyyy"),"")</f>
        <v>2019</v>
      </c>
      <c r="Z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Row],[JABATAN]],tbl_refJabatan,8,FALSE),"yr","day")-CONVERT(DATEDIF(H694,tglAcuan,"y"),"yr","day"))),(NOW()+(CONVERT(VLOOKUP(Table1[[#This Row],[JABATAN]],tbl_refJabatan,8,FALSE),"yr","day")-CONVERT(DATEDIF(H694,NOW(),"y"),"yr","day")))),"Usia Salah"),"")</f>
        <v>28182.348911689813</v>
      </c>
      <c r="AA694" s="167" t="str">
        <f ca="1">IF(Table1[[#This Row],[TGL.PENSIUN (usia )]]&lt;&gt;0,TEXT(Table1[[#This Row],[TGL.PENSIUN (usia )]],"yyyy"),"")</f>
        <v>1977</v>
      </c>
      <c r="AB6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Row],[JABATAN]],tbl_refJabatan,9,FALSE),"yr","day")-CONVERT(DATEDIF(M694,tglAcuan,"y"),"yr","day"))),(NOW()+(CONVERT(VLOOKUP(Table1[[#This Row],[JABATAN]],tbl_refJabatan,9,FALSE),"yr","day")-CONVERT(DATEDIF(M694,NOW(),"y"),"yr","day")))),"tgl SK salah"),"")</f>
        <v>43522.848911689813</v>
      </c>
      <c r="AC694" s="167" t="str">
        <f ca="1">IF(Table1[[#This Row],[TGL. PENSIUN (jabatan )]]&lt;&gt;0,TEXT(Table1[[#This Row],[TGL. PENSIUN (jabatan )]],"yyyy"),"")</f>
        <v>2019</v>
      </c>
      <c r="AD6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5" spans="1:30" s="53" customFormat="1" ht="21.75" customHeight="1" x14ac:dyDescent="0.25">
      <c r="A695" s="43">
        <f t="shared" si="25"/>
        <v>690</v>
      </c>
      <c r="B695" s="44" t="s">
        <v>42</v>
      </c>
      <c r="C695" s="44" t="s">
        <v>1286</v>
      </c>
      <c r="D695" s="45" t="s">
        <v>57</v>
      </c>
      <c r="E695" s="141" t="s">
        <v>211</v>
      </c>
      <c r="F695" s="43" t="s">
        <v>41</v>
      </c>
      <c r="G695" s="46" t="s">
        <v>42</v>
      </c>
      <c r="H695" s="163">
        <v>26249</v>
      </c>
      <c r="I695" s="45"/>
      <c r="J695" s="76"/>
      <c r="K695" s="74" t="s">
        <v>43</v>
      </c>
      <c r="L695" s="69" t="s">
        <v>1294</v>
      </c>
      <c r="M695" s="95">
        <v>43467</v>
      </c>
      <c r="N695" s="52" t="str">
        <f t="shared" ca="1" si="26"/>
        <v>52 Tahun 3 Bulan 15 hari</v>
      </c>
      <c r="O6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Row],[JABATAN]],tbl_refJabatan,2,FALSE),"yr","day")-CONVERT(DATEDIF(H695,tglAcuan,"y"),"yr","day"))),(NOW()+(CONVERT(VLOOKUP(Table1[[#This Row],[JABATAN]],tbl_refJabatan,2,FALSE),"yr","day")-CONVERT(DATEDIF(H695,NOW(),"y"),"yr","day")))),"Usia Salah"),"")</f>
        <v>48271.098911689813</v>
      </c>
      <c r="Q695" s="167" t="str">
        <f ca="1">IF(Table1[[#This Row],[TGL. PENSIUN (usia)]]&lt;&gt;0,TEXT(Table1[[#This Row],[TGL. PENSIUN (usia)]],"yyyy"),"")</f>
        <v>2032</v>
      </c>
      <c r="R695" s="166">
        <f ca="1">IF(AND(Table1[[#This Row],[TGL. PENSIUN (usia)]]&lt;&gt;"",Table1[[#This Row],[TGL. PENSIUN (usia)]]&lt;&gt;"USIA SALAH"),IF(tglAcuan&lt;&gt;0,(INT(CONVERT(VLOOKUP(Table1[[#This Row],[JABATAN]],tbl_refJabatan,2,FALSE),"yr","day")-CONVERT(DATEDIF(H695,tglAcuan,"y"),"yr","day"))),(INT(CONVERT(VLOOKUP(Table1[[#This Row],[JABATAN]],tbl_refJabatan,2,FALSE),"yr","day")-CONVERT(DATEDIF(H695,NOW(),"y"),"yr","day")))),"")</f>
        <v>2922</v>
      </c>
      <c r="S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Row],[JABATAN]],tbl_refJabatan,4,FALSE),"yr","day")-CONVERT(DATEDIF(H695,tglAcuan,"y"),"yr","day"))),(NOW()+(CONVERT(VLOOKUP(Table1[[#This Row],[JABATAN]],tbl_refJabatan,4,FALSE),"yr","day")-CONVERT(DATEDIF(H695,NOW(),"y"),"yr","day")))),"Usia Salah"),"")</f>
        <v>48271.098911689813</v>
      </c>
      <c r="T695" s="167" t="str">
        <f ca="1">IF(Table1[[#This Row],[TGL. PENSIUN ( usia )]]&lt;&gt;0,TEXT(Table1[[#This Row],[TGL. PENSIUN ( usia )]],"yyyy"),"")</f>
        <v>2032</v>
      </c>
      <c r="U695" s="166">
        <f ca="1">IF(AND(Table1[[#This Row],[TGL. PENSIUN (usia)]]&lt;&gt;"",Table1[[#This Row],[TGL. PENSIUN (usia)]]&lt;&gt;"USIA SALAH"),IF(tglAcuan&lt;&gt;0,(INT(CONVERT(VLOOKUP(Table1[[#This Row],[JABATAN]],tbl_refJabatan,4,FALSE),"yr","day")-CONVERT(DATEDIF(H695,tglAcuan,"y"),"yr","day"))),(INT(CONVERT(VLOOKUP(Table1[[#This Row],[JABATAN]],tbl_refJabatan,4,FALSE),"yr","day")-CONVERT(DATEDIF(H695,NOW(),"y"),"yr","day")))),"")</f>
        <v>2922</v>
      </c>
      <c r="V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Row],[JABATAN]],tbl_refJabatan,6,FALSE),"yr","day")-CONVERT(DATEDIF(H695,tglAcuan,"y"),"yr","day"))),(NOW()+(CONVERT(VLOOKUP(Table1[[#This Row],[JABATAN]],tbl_refJabatan,6,FALSE),"yr","day")-CONVERT(DATEDIF(H695,NOW(),"y"),"yr","day")))),"Usia Salah"),"")</f>
        <v>46810.098911689813</v>
      </c>
      <c r="W695" s="167" t="str">
        <f ca="1">IF(Table1[[#This Row],[TGL.PENSIUN (usia)]]&lt;&gt;0,TEXT(Table1[[#This Row],[TGL.PENSIUN (usia)]],"yyyy"),"")</f>
        <v>2028</v>
      </c>
      <c r="X6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Row],[JABATAN]],tbl_refJabatan,7,FALSE),"yr","day")-CONVERT(DATEDIF(M695,tglAcuan,"y"),"yr","day"))),(NOW()+(CONVERT(VLOOKUP(Table1[[#This Row],[JABATAN]],tbl_refJabatan,7,FALSE),"yr","day")-CONVERT(DATEDIF(M695,NOW(),"y"),"yr","day")))),"tgl SK salah"),"")</f>
        <v>50827.848911689813</v>
      </c>
      <c r="Y695" s="167" t="str">
        <f ca="1">IF(Table1[[#This Row],[TGL. PENSIUN (jabatan)]]&lt;&gt;0,TEXT(Table1[[#This Row],[TGL. PENSIUN (jabatan)]],"yyyy"),"")</f>
        <v>2039</v>
      </c>
      <c r="Z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Row],[JABATAN]],tbl_refJabatan,8,FALSE),"yr","day")-CONVERT(DATEDIF(H695,tglAcuan,"y"),"yr","day"))),(NOW()+(CONVERT(VLOOKUP(Table1[[#This Row],[JABATAN]],tbl_refJabatan,8,FALSE),"yr","day")-CONVERT(DATEDIF(H695,NOW(),"y"),"yr","day")))),"Usia Salah"),"")</f>
        <v>46810.098911689813</v>
      </c>
      <c r="AA695" s="167" t="str">
        <f ca="1">IF(Table1[[#This Row],[TGL.PENSIUN (usia )]]&lt;&gt;0,TEXT(Table1[[#This Row],[TGL.PENSIUN (usia )]],"yyyy"),"")</f>
        <v>2028</v>
      </c>
      <c r="AB6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Row],[JABATAN]],tbl_refJabatan,9,FALSE),"yr","day")-CONVERT(DATEDIF(M695,tglAcuan,"y"),"yr","day"))),(NOW()+(CONVERT(VLOOKUP(Table1[[#This Row],[JABATAN]],tbl_refJabatan,9,FALSE),"yr","day")-CONVERT(DATEDIF(M695,NOW(),"y"),"yr","day")))),"tgl SK salah"),"")</f>
        <v>50827.848911689813</v>
      </c>
      <c r="AC695" s="167" t="str">
        <f ca="1">IF(Table1[[#This Row],[TGL. PENSIUN (jabatan )]]&lt;&gt;0,TEXT(Table1[[#This Row],[TGL. PENSIUN (jabatan )]],"yyyy"),"")</f>
        <v>2039</v>
      </c>
      <c r="AD6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6" spans="1:30" s="53" customFormat="1" ht="21.75" customHeight="1" x14ac:dyDescent="0.25">
      <c r="A696" s="43">
        <f t="shared" si="25"/>
        <v>691</v>
      </c>
      <c r="B696" s="44" t="s">
        <v>42</v>
      </c>
      <c r="C696" s="44" t="s">
        <v>1286</v>
      </c>
      <c r="D696" s="72" t="s">
        <v>59</v>
      </c>
      <c r="E696" s="141" t="s">
        <v>1295</v>
      </c>
      <c r="F696" s="43" t="s">
        <v>41</v>
      </c>
      <c r="G696" s="46" t="s">
        <v>1296</v>
      </c>
      <c r="H696" s="138">
        <v>30544</v>
      </c>
      <c r="I696" s="45"/>
      <c r="J696" s="76"/>
      <c r="K696" s="74" t="s">
        <v>43</v>
      </c>
      <c r="L696" s="69" t="s">
        <v>1297</v>
      </c>
      <c r="M696" s="95">
        <v>43382</v>
      </c>
      <c r="N696" s="52" t="str">
        <f t="shared" ca="1" si="26"/>
        <v>40 Tahun 6 Bulan 11 hari</v>
      </c>
      <c r="O6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Row],[JABATAN]],tbl_refJabatan,2,FALSE),"yr","day")-CONVERT(DATEDIF(H696,tglAcuan,"y"),"yr","day"))),(NOW()+(CONVERT(VLOOKUP(Table1[[#This Row],[JABATAN]],tbl_refJabatan,2,FALSE),"yr","day")-CONVERT(DATEDIF(H696,NOW(),"y"),"yr","day")))),"Usia Salah"),"")</f>
        <v>52654.098911689813</v>
      </c>
      <c r="Q696" s="167" t="str">
        <f ca="1">IF(Table1[[#This Row],[TGL. PENSIUN (usia)]]&lt;&gt;0,TEXT(Table1[[#This Row],[TGL. PENSIUN (usia)]],"yyyy"),"")</f>
        <v>2044</v>
      </c>
      <c r="R696" s="166">
        <f ca="1">IF(AND(Table1[[#This Row],[TGL. PENSIUN (usia)]]&lt;&gt;"",Table1[[#This Row],[TGL. PENSIUN (usia)]]&lt;&gt;"USIA SALAH"),IF(tglAcuan&lt;&gt;0,(INT(CONVERT(VLOOKUP(Table1[[#This Row],[JABATAN]],tbl_refJabatan,2,FALSE),"yr","day")-CONVERT(DATEDIF(H696,tglAcuan,"y"),"yr","day"))),(INT(CONVERT(VLOOKUP(Table1[[#This Row],[JABATAN]],tbl_refJabatan,2,FALSE),"yr","day")-CONVERT(DATEDIF(H696,NOW(),"y"),"yr","day")))),"")</f>
        <v>7305</v>
      </c>
      <c r="S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Row],[JABATAN]],tbl_refJabatan,4,FALSE),"yr","day")-CONVERT(DATEDIF(H696,tglAcuan,"y"),"yr","day"))),(NOW()+(CONVERT(VLOOKUP(Table1[[#This Row],[JABATAN]],tbl_refJabatan,4,FALSE),"yr","day")-CONVERT(DATEDIF(H696,NOW(),"y"),"yr","day")))),"Usia Salah"),"")</f>
        <v>52654.098911689813</v>
      </c>
      <c r="T696" s="167" t="str">
        <f ca="1">IF(Table1[[#This Row],[TGL. PENSIUN ( usia )]]&lt;&gt;0,TEXT(Table1[[#This Row],[TGL. PENSIUN ( usia )]],"yyyy"),"")</f>
        <v>2044</v>
      </c>
      <c r="U696" s="166">
        <f ca="1">IF(AND(Table1[[#This Row],[TGL. PENSIUN (usia)]]&lt;&gt;"",Table1[[#This Row],[TGL. PENSIUN (usia)]]&lt;&gt;"USIA SALAH"),IF(tglAcuan&lt;&gt;0,(INT(CONVERT(VLOOKUP(Table1[[#This Row],[JABATAN]],tbl_refJabatan,4,FALSE),"yr","day")-CONVERT(DATEDIF(H696,tglAcuan,"y"),"yr","day"))),(INT(CONVERT(VLOOKUP(Table1[[#This Row],[JABATAN]],tbl_refJabatan,4,FALSE),"yr","day")-CONVERT(DATEDIF(H696,NOW(),"y"),"yr","day")))),"")</f>
        <v>7305</v>
      </c>
      <c r="V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Row],[JABATAN]],tbl_refJabatan,6,FALSE),"yr","day")-CONVERT(DATEDIF(H696,tglAcuan,"y"),"yr","day"))),(NOW()+(CONVERT(VLOOKUP(Table1[[#This Row],[JABATAN]],tbl_refJabatan,6,FALSE),"yr","day")-CONVERT(DATEDIF(H696,NOW(),"y"),"yr","day")))),"Usia Salah"),"")</f>
        <v>51193.098911689813</v>
      </c>
      <c r="W696" s="167" t="str">
        <f ca="1">IF(Table1[[#This Row],[TGL.PENSIUN (usia)]]&lt;&gt;0,TEXT(Table1[[#This Row],[TGL.PENSIUN (usia)]],"yyyy"),"")</f>
        <v>2040</v>
      </c>
      <c r="X6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Row],[JABATAN]],tbl_refJabatan,7,FALSE),"yr","day")-CONVERT(DATEDIF(M696,tglAcuan,"y"),"yr","day"))),(NOW()+(CONVERT(VLOOKUP(Table1[[#This Row],[JABATAN]],tbl_refJabatan,7,FALSE),"yr","day")-CONVERT(DATEDIF(M696,NOW(),"y"),"yr","day")))),"tgl SK salah"),"")</f>
        <v>50827.848911689813</v>
      </c>
      <c r="Y696" s="167" t="str">
        <f ca="1">IF(Table1[[#This Row],[TGL. PENSIUN (jabatan)]]&lt;&gt;0,TEXT(Table1[[#This Row],[TGL. PENSIUN (jabatan)]],"yyyy"),"")</f>
        <v>2039</v>
      </c>
      <c r="Z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Row],[JABATAN]],tbl_refJabatan,8,FALSE),"yr","day")-CONVERT(DATEDIF(H696,tglAcuan,"y"),"yr","day"))),(NOW()+(CONVERT(VLOOKUP(Table1[[#This Row],[JABATAN]],tbl_refJabatan,8,FALSE),"yr","day")-CONVERT(DATEDIF(H696,NOW(),"y"),"yr","day")))),"Usia Salah"),"")</f>
        <v>51193.098911689813</v>
      </c>
      <c r="AA696" s="167" t="str">
        <f ca="1">IF(Table1[[#This Row],[TGL.PENSIUN (usia )]]&lt;&gt;0,TEXT(Table1[[#This Row],[TGL.PENSIUN (usia )]],"yyyy"),"")</f>
        <v>2040</v>
      </c>
      <c r="AB6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Row],[JABATAN]],tbl_refJabatan,9,FALSE),"yr","day")-CONVERT(DATEDIF(M696,tglAcuan,"y"),"yr","day"))),(NOW()+(CONVERT(VLOOKUP(Table1[[#This Row],[JABATAN]],tbl_refJabatan,9,FALSE),"yr","day")-CONVERT(DATEDIF(M696,NOW(),"y"),"yr","day")))),"tgl SK salah"),"")</f>
        <v>50827.848911689813</v>
      </c>
      <c r="AC696" s="167" t="str">
        <f ca="1">IF(Table1[[#This Row],[TGL. PENSIUN (jabatan )]]&lt;&gt;0,TEXT(Table1[[#This Row],[TGL. PENSIUN (jabatan )]],"yyyy"),"")</f>
        <v>2039</v>
      </c>
      <c r="AD6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7" spans="1:30" s="53" customFormat="1" ht="21.75" customHeight="1" x14ac:dyDescent="0.25">
      <c r="A697" s="43">
        <f t="shared" si="25"/>
        <v>692</v>
      </c>
      <c r="B697" s="44" t="s">
        <v>42</v>
      </c>
      <c r="C697" s="44" t="s">
        <v>1286</v>
      </c>
      <c r="D697" s="72" t="s">
        <v>61</v>
      </c>
      <c r="E697" s="141" t="s">
        <v>1298</v>
      </c>
      <c r="F697" s="43" t="s">
        <v>41</v>
      </c>
      <c r="G697" s="46" t="s">
        <v>42</v>
      </c>
      <c r="H697" s="138">
        <v>28557</v>
      </c>
      <c r="I697" s="45"/>
      <c r="J697" s="76"/>
      <c r="K697" s="74" t="s">
        <v>43</v>
      </c>
      <c r="L697" s="69" t="s">
        <v>1299</v>
      </c>
      <c r="M697" s="95">
        <v>43382</v>
      </c>
      <c r="N697" s="52" t="str">
        <f t="shared" ca="1" si="26"/>
        <v>45 Tahun 11 Bulan 19 hari</v>
      </c>
      <c r="O6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Row],[JABATAN]],tbl_refJabatan,2,FALSE),"yr","day")-CONVERT(DATEDIF(H697,tglAcuan,"y"),"yr","day"))),(NOW()+(CONVERT(VLOOKUP(Table1[[#This Row],[JABATAN]],tbl_refJabatan,2,FALSE),"yr","day")-CONVERT(DATEDIF(H697,NOW(),"y"),"yr","day")))),"Usia Salah"),"")</f>
        <v>50827.848911689813</v>
      </c>
      <c r="Q697" s="167" t="str">
        <f ca="1">IF(Table1[[#This Row],[TGL. PENSIUN (usia)]]&lt;&gt;0,TEXT(Table1[[#This Row],[TGL. PENSIUN (usia)]],"yyyy"),"")</f>
        <v>2039</v>
      </c>
      <c r="R697" s="166">
        <f ca="1">IF(AND(Table1[[#This Row],[TGL. PENSIUN (usia)]]&lt;&gt;"",Table1[[#This Row],[TGL. PENSIUN (usia)]]&lt;&gt;"USIA SALAH"),IF(tglAcuan&lt;&gt;0,(INT(CONVERT(VLOOKUP(Table1[[#This Row],[JABATAN]],tbl_refJabatan,2,FALSE),"yr","day")-CONVERT(DATEDIF(H697,tglAcuan,"y"),"yr","day"))),(INT(CONVERT(VLOOKUP(Table1[[#This Row],[JABATAN]],tbl_refJabatan,2,FALSE),"yr","day")-CONVERT(DATEDIF(H697,NOW(),"y"),"yr","day")))),"")</f>
        <v>5478</v>
      </c>
      <c r="S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Row],[JABATAN]],tbl_refJabatan,4,FALSE),"yr","day")-CONVERT(DATEDIF(H697,tglAcuan,"y"),"yr","day"))),(NOW()+(CONVERT(VLOOKUP(Table1[[#This Row],[JABATAN]],tbl_refJabatan,4,FALSE),"yr","day")-CONVERT(DATEDIF(H697,NOW(),"y"),"yr","day")))),"Usia Salah"),"")</f>
        <v>50827.848911689813</v>
      </c>
      <c r="T697" s="167" t="str">
        <f ca="1">IF(Table1[[#This Row],[TGL. PENSIUN ( usia )]]&lt;&gt;0,TEXT(Table1[[#This Row],[TGL. PENSIUN ( usia )]],"yyyy"),"")</f>
        <v>2039</v>
      </c>
      <c r="U697" s="166">
        <f ca="1">IF(AND(Table1[[#This Row],[TGL. PENSIUN (usia)]]&lt;&gt;"",Table1[[#This Row],[TGL. PENSIUN (usia)]]&lt;&gt;"USIA SALAH"),IF(tglAcuan&lt;&gt;0,(INT(CONVERT(VLOOKUP(Table1[[#This Row],[JABATAN]],tbl_refJabatan,4,FALSE),"yr","day")-CONVERT(DATEDIF(H697,tglAcuan,"y"),"yr","day"))),(INT(CONVERT(VLOOKUP(Table1[[#This Row],[JABATAN]],tbl_refJabatan,4,FALSE),"yr","day")-CONVERT(DATEDIF(H697,NOW(),"y"),"yr","day")))),"")</f>
        <v>5478</v>
      </c>
      <c r="V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Row],[JABATAN]],tbl_refJabatan,6,FALSE),"yr","day")-CONVERT(DATEDIF(H697,tglAcuan,"y"),"yr","day"))),(NOW()+(CONVERT(VLOOKUP(Table1[[#This Row],[JABATAN]],tbl_refJabatan,6,FALSE),"yr","day")-CONVERT(DATEDIF(H697,NOW(),"y"),"yr","day")))),"Usia Salah"),"")</f>
        <v>49366.848911689813</v>
      </c>
      <c r="W697" s="167" t="str">
        <f ca="1">IF(Table1[[#This Row],[TGL.PENSIUN (usia)]]&lt;&gt;0,TEXT(Table1[[#This Row],[TGL.PENSIUN (usia)]],"yyyy"),"")</f>
        <v>2035</v>
      </c>
      <c r="X6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Row],[JABATAN]],tbl_refJabatan,7,FALSE),"yr","day")-CONVERT(DATEDIF(M697,tglAcuan,"y"),"yr","day"))),(NOW()+(CONVERT(VLOOKUP(Table1[[#This Row],[JABATAN]],tbl_refJabatan,7,FALSE),"yr","day")-CONVERT(DATEDIF(M697,NOW(),"y"),"yr","day")))),"tgl SK salah"),"")</f>
        <v>50827.848911689813</v>
      </c>
      <c r="Y697" s="167" t="str">
        <f ca="1">IF(Table1[[#This Row],[TGL. PENSIUN (jabatan)]]&lt;&gt;0,TEXT(Table1[[#This Row],[TGL. PENSIUN (jabatan)]],"yyyy"),"")</f>
        <v>2039</v>
      </c>
      <c r="Z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Row],[JABATAN]],tbl_refJabatan,8,FALSE),"yr","day")-CONVERT(DATEDIF(H697,tglAcuan,"y"),"yr","day"))),(NOW()+(CONVERT(VLOOKUP(Table1[[#This Row],[JABATAN]],tbl_refJabatan,8,FALSE),"yr","day")-CONVERT(DATEDIF(H697,NOW(),"y"),"yr","day")))),"Usia Salah"),"")</f>
        <v>49366.848911689813</v>
      </c>
      <c r="AA697" s="167" t="str">
        <f ca="1">IF(Table1[[#This Row],[TGL.PENSIUN (usia )]]&lt;&gt;0,TEXT(Table1[[#This Row],[TGL.PENSIUN (usia )]],"yyyy"),"")</f>
        <v>2035</v>
      </c>
      <c r="AB6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Row],[JABATAN]],tbl_refJabatan,9,FALSE),"yr","day")-CONVERT(DATEDIF(M697,tglAcuan,"y"),"yr","day"))),(NOW()+(CONVERT(VLOOKUP(Table1[[#This Row],[JABATAN]],tbl_refJabatan,9,FALSE),"yr","day")-CONVERT(DATEDIF(M697,NOW(),"y"),"yr","day")))),"tgl SK salah"),"")</f>
        <v>50827.848911689813</v>
      </c>
      <c r="AC697" s="167" t="str">
        <f ca="1">IF(Table1[[#This Row],[TGL. PENSIUN (jabatan )]]&lt;&gt;0,TEXT(Table1[[#This Row],[TGL. PENSIUN (jabatan )]],"yyyy"),"")</f>
        <v>2039</v>
      </c>
      <c r="AD6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8" spans="1:30" s="53" customFormat="1" ht="21.75" customHeight="1" x14ac:dyDescent="0.25">
      <c r="A698" s="43">
        <f t="shared" si="25"/>
        <v>693</v>
      </c>
      <c r="B698" s="44" t="s">
        <v>42</v>
      </c>
      <c r="C698" s="44" t="s">
        <v>1286</v>
      </c>
      <c r="D698" s="72" t="s">
        <v>63</v>
      </c>
      <c r="E698" s="141" t="s">
        <v>1300</v>
      </c>
      <c r="F698" s="43" t="s">
        <v>41</v>
      </c>
      <c r="G698" s="46" t="s">
        <v>1301</v>
      </c>
      <c r="H698" s="163">
        <v>27217</v>
      </c>
      <c r="I698" s="45"/>
      <c r="J698" s="76"/>
      <c r="K698" s="74" t="s">
        <v>43</v>
      </c>
      <c r="L698" s="69" t="s">
        <v>1302</v>
      </c>
      <c r="M698" s="95">
        <v>43382</v>
      </c>
      <c r="N698" s="52" t="str">
        <f t="shared" ca="1" si="26"/>
        <v>49 Tahun 7 Bulan 20 hari</v>
      </c>
      <c r="O6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Row],[JABATAN]],tbl_refJabatan,2,FALSE),"yr","day")-CONVERT(DATEDIF(H698,tglAcuan,"y"),"yr","day"))),(NOW()+(CONVERT(VLOOKUP(Table1[[#This Row],[JABATAN]],tbl_refJabatan,2,FALSE),"yr","day")-CONVERT(DATEDIF(H698,NOW(),"y"),"yr","day")))),"Usia Salah"),"")</f>
        <v>49366.848911689813</v>
      </c>
      <c r="Q698" s="167" t="str">
        <f ca="1">IF(Table1[[#This Row],[TGL. PENSIUN (usia)]]&lt;&gt;0,TEXT(Table1[[#This Row],[TGL. PENSIUN (usia)]],"yyyy"),"")</f>
        <v>2035</v>
      </c>
      <c r="R698" s="166">
        <f ca="1">IF(AND(Table1[[#This Row],[TGL. PENSIUN (usia)]]&lt;&gt;"",Table1[[#This Row],[TGL. PENSIUN (usia)]]&lt;&gt;"USIA SALAH"),IF(tglAcuan&lt;&gt;0,(INT(CONVERT(VLOOKUP(Table1[[#This Row],[JABATAN]],tbl_refJabatan,2,FALSE),"yr","day")-CONVERT(DATEDIF(H698,tglAcuan,"y"),"yr","day"))),(INT(CONVERT(VLOOKUP(Table1[[#This Row],[JABATAN]],tbl_refJabatan,2,FALSE),"yr","day")-CONVERT(DATEDIF(H698,NOW(),"y"),"yr","day")))),"")</f>
        <v>4017</v>
      </c>
      <c r="S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Row],[JABATAN]],tbl_refJabatan,4,FALSE),"yr","day")-CONVERT(DATEDIF(H698,tglAcuan,"y"),"yr","day"))),(NOW()+(CONVERT(VLOOKUP(Table1[[#This Row],[JABATAN]],tbl_refJabatan,4,FALSE),"yr","day")-CONVERT(DATEDIF(H698,NOW(),"y"),"yr","day")))),"Usia Salah"),"")</f>
        <v>34756.848911689813</v>
      </c>
      <c r="T698" s="167" t="str">
        <f ca="1">IF(Table1[[#This Row],[TGL. PENSIUN ( usia )]]&lt;&gt;0,TEXT(Table1[[#This Row],[TGL. PENSIUN ( usia )]],"yyyy"),"")</f>
        <v>1995</v>
      </c>
      <c r="U698" s="166">
        <f ca="1">IF(AND(Table1[[#This Row],[TGL. PENSIUN (usia)]]&lt;&gt;"",Table1[[#This Row],[TGL. PENSIUN (usia)]]&lt;&gt;"USIA SALAH"),IF(tglAcuan&lt;&gt;0,(INT(CONVERT(VLOOKUP(Table1[[#This Row],[JABATAN]],tbl_refJabatan,4,FALSE),"yr","day")-CONVERT(DATEDIF(H698,tglAcuan,"y"),"yr","day"))),(INT(CONVERT(VLOOKUP(Table1[[#This Row],[JABATAN]],tbl_refJabatan,4,FALSE),"yr","day")-CONVERT(DATEDIF(H698,NOW(),"y"),"yr","day")))),"")</f>
        <v>-10593</v>
      </c>
      <c r="V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Row],[JABATAN]],tbl_refJabatan,6,FALSE),"yr","day")-CONVERT(DATEDIF(H698,tglAcuan,"y"),"yr","day"))),(NOW()+(CONVERT(VLOOKUP(Table1[[#This Row],[JABATAN]],tbl_refJabatan,6,FALSE),"yr","day")-CONVERT(DATEDIF(H698,NOW(),"y"),"yr","day")))),"Usia Salah"),"")</f>
        <v>27451.848911689813</v>
      </c>
      <c r="W698" s="167" t="str">
        <f ca="1">IF(Table1[[#This Row],[TGL.PENSIUN (usia)]]&lt;&gt;0,TEXT(Table1[[#This Row],[TGL.PENSIUN (usia)]],"yyyy"),"")</f>
        <v>1975</v>
      </c>
      <c r="X6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Row],[JABATAN]],tbl_refJabatan,7,FALSE),"yr","day")-CONVERT(DATEDIF(M698,tglAcuan,"y"),"yr","day"))),(NOW()+(CONVERT(VLOOKUP(Table1[[#This Row],[JABATAN]],tbl_refJabatan,7,FALSE),"yr","day")-CONVERT(DATEDIF(M698,NOW(),"y"),"yr","day")))),"tgl SK salah"),"")</f>
        <v>65437.848911689813</v>
      </c>
      <c r="Y698" s="167" t="str">
        <f ca="1">IF(Table1[[#This Row],[TGL. PENSIUN (jabatan)]]&lt;&gt;0,TEXT(Table1[[#This Row],[TGL. PENSIUN (jabatan)]],"yyyy"),"")</f>
        <v>2079</v>
      </c>
      <c r="Z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Row],[JABATAN]],tbl_refJabatan,8,FALSE),"yr","day")-CONVERT(DATEDIF(H698,tglAcuan,"y"),"yr","day"))),(NOW()+(CONVERT(VLOOKUP(Table1[[#This Row],[JABATAN]],tbl_refJabatan,8,FALSE),"yr","day")-CONVERT(DATEDIF(H698,NOW(),"y"),"yr","day")))),"Usia Salah"),"")</f>
        <v>49366.848911689813</v>
      </c>
      <c r="AA698" s="167" t="str">
        <f ca="1">IF(Table1[[#This Row],[TGL.PENSIUN (usia )]]&lt;&gt;0,TEXT(Table1[[#This Row],[TGL.PENSIUN (usia )]],"yyyy"),"")</f>
        <v>2035</v>
      </c>
      <c r="AB6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Row],[JABATAN]],tbl_refJabatan,9,FALSE),"yr","day")-CONVERT(DATEDIF(M698,tglAcuan,"y"),"yr","day"))),(NOW()+(CONVERT(VLOOKUP(Table1[[#This Row],[JABATAN]],tbl_refJabatan,9,FALSE),"yr","day")-CONVERT(DATEDIF(M698,NOW(),"y"),"yr","day")))),"tgl SK salah"),"")</f>
        <v>49001.598911689813</v>
      </c>
      <c r="AC698" s="167" t="str">
        <f ca="1">IF(Table1[[#This Row],[TGL. PENSIUN (jabatan )]]&lt;&gt;0,TEXT(Table1[[#This Row],[TGL. PENSIUN (jabatan )]],"yyyy"),"")</f>
        <v>2034</v>
      </c>
      <c r="AD6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699" spans="1:30" s="53" customFormat="1" ht="21.75" customHeight="1" x14ac:dyDescent="0.25">
      <c r="A699" s="43">
        <f t="shared" si="25"/>
        <v>694</v>
      </c>
      <c r="B699" s="44" t="s">
        <v>42</v>
      </c>
      <c r="C699" s="44" t="s">
        <v>1286</v>
      </c>
      <c r="D699" s="72" t="s">
        <v>63</v>
      </c>
      <c r="E699" s="141" t="s">
        <v>1303</v>
      </c>
      <c r="F699" s="43" t="s">
        <v>41</v>
      </c>
      <c r="G699" s="46" t="s">
        <v>42</v>
      </c>
      <c r="H699" s="163">
        <v>29958</v>
      </c>
      <c r="I699" s="45"/>
      <c r="J699" s="76"/>
      <c r="K699" s="74" t="s">
        <v>43</v>
      </c>
      <c r="L699" s="69" t="s">
        <v>1304</v>
      </c>
      <c r="M699" s="95">
        <v>43382</v>
      </c>
      <c r="N699" s="52" t="str">
        <f t="shared" ca="1" si="26"/>
        <v>42 Tahun 1 Bulan 20 hari</v>
      </c>
      <c r="O6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Row],[JABATAN]],tbl_refJabatan,2,FALSE),"yr","day")-CONVERT(DATEDIF(H699,tglAcuan,"y"),"yr","day"))),(NOW()+(CONVERT(VLOOKUP(Table1[[#This Row],[JABATAN]],tbl_refJabatan,2,FALSE),"yr","day")-CONVERT(DATEDIF(H699,NOW(),"y"),"yr","day")))),"Usia Salah"),"")</f>
        <v>51923.598911689813</v>
      </c>
      <c r="Q699" s="167" t="str">
        <f ca="1">IF(Table1[[#This Row],[TGL. PENSIUN (usia)]]&lt;&gt;0,TEXT(Table1[[#This Row],[TGL. PENSIUN (usia)]],"yyyy"),"")</f>
        <v>2042</v>
      </c>
      <c r="R699" s="166">
        <f ca="1">IF(AND(Table1[[#This Row],[TGL. PENSIUN (usia)]]&lt;&gt;"",Table1[[#This Row],[TGL. PENSIUN (usia)]]&lt;&gt;"USIA SALAH"),IF(tglAcuan&lt;&gt;0,(INT(CONVERT(VLOOKUP(Table1[[#This Row],[JABATAN]],tbl_refJabatan,2,FALSE),"yr","day")-CONVERT(DATEDIF(H699,tglAcuan,"y"),"yr","day"))),(INT(CONVERT(VLOOKUP(Table1[[#This Row],[JABATAN]],tbl_refJabatan,2,FALSE),"yr","day")-CONVERT(DATEDIF(H699,NOW(),"y"),"yr","day")))),"")</f>
        <v>6574</v>
      </c>
      <c r="S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Row],[JABATAN]],tbl_refJabatan,4,FALSE),"yr","day")-CONVERT(DATEDIF(H699,tglAcuan,"y"),"yr","day"))),(NOW()+(CONVERT(VLOOKUP(Table1[[#This Row],[JABATAN]],tbl_refJabatan,4,FALSE),"yr","day")-CONVERT(DATEDIF(H699,NOW(),"y"),"yr","day")))),"Usia Salah"),"")</f>
        <v>37313.598911689813</v>
      </c>
      <c r="T699" s="167" t="str">
        <f ca="1">IF(Table1[[#This Row],[TGL. PENSIUN ( usia )]]&lt;&gt;0,TEXT(Table1[[#This Row],[TGL. PENSIUN ( usia )]],"yyyy"),"")</f>
        <v>2002</v>
      </c>
      <c r="U699" s="166">
        <f ca="1">IF(AND(Table1[[#This Row],[TGL. PENSIUN (usia)]]&lt;&gt;"",Table1[[#This Row],[TGL. PENSIUN (usia)]]&lt;&gt;"USIA SALAH"),IF(tglAcuan&lt;&gt;0,(INT(CONVERT(VLOOKUP(Table1[[#This Row],[JABATAN]],tbl_refJabatan,4,FALSE),"yr","day")-CONVERT(DATEDIF(H699,tglAcuan,"y"),"yr","day"))),(INT(CONVERT(VLOOKUP(Table1[[#This Row],[JABATAN]],tbl_refJabatan,4,FALSE),"yr","day")-CONVERT(DATEDIF(H699,NOW(),"y"),"yr","day")))),"")</f>
        <v>-8036</v>
      </c>
      <c r="V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Row],[JABATAN]],tbl_refJabatan,6,FALSE),"yr","day")-CONVERT(DATEDIF(H699,tglAcuan,"y"),"yr","day"))),(NOW()+(CONVERT(VLOOKUP(Table1[[#This Row],[JABATAN]],tbl_refJabatan,6,FALSE),"yr","day")-CONVERT(DATEDIF(H699,NOW(),"y"),"yr","day")))),"Usia Salah"),"")</f>
        <v>30008.598911689813</v>
      </c>
      <c r="W699" s="167" t="str">
        <f ca="1">IF(Table1[[#This Row],[TGL.PENSIUN (usia)]]&lt;&gt;0,TEXT(Table1[[#This Row],[TGL.PENSIUN (usia)]],"yyyy"),"")</f>
        <v>1982</v>
      </c>
      <c r="X6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Row],[JABATAN]],tbl_refJabatan,7,FALSE),"yr","day")-CONVERT(DATEDIF(M699,tglAcuan,"y"),"yr","day"))),(NOW()+(CONVERT(VLOOKUP(Table1[[#This Row],[JABATAN]],tbl_refJabatan,7,FALSE),"yr","day")-CONVERT(DATEDIF(M699,NOW(),"y"),"yr","day")))),"tgl SK salah"),"")</f>
        <v>65437.848911689813</v>
      </c>
      <c r="Y699" s="167" t="str">
        <f ca="1">IF(Table1[[#This Row],[TGL. PENSIUN (jabatan)]]&lt;&gt;0,TEXT(Table1[[#This Row],[TGL. PENSIUN (jabatan)]],"yyyy"),"")</f>
        <v>2079</v>
      </c>
      <c r="Z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Row],[JABATAN]],tbl_refJabatan,8,FALSE),"yr","day")-CONVERT(DATEDIF(H699,tglAcuan,"y"),"yr","day"))),(NOW()+(CONVERT(VLOOKUP(Table1[[#This Row],[JABATAN]],tbl_refJabatan,8,FALSE),"yr","day")-CONVERT(DATEDIF(H699,NOW(),"y"),"yr","day")))),"Usia Salah"),"")</f>
        <v>51923.598911689813</v>
      </c>
      <c r="AA699" s="167" t="str">
        <f ca="1">IF(Table1[[#This Row],[TGL.PENSIUN (usia )]]&lt;&gt;0,TEXT(Table1[[#This Row],[TGL.PENSIUN (usia )]],"yyyy"),"")</f>
        <v>2042</v>
      </c>
      <c r="AB6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Row],[JABATAN]],tbl_refJabatan,9,FALSE),"yr","day")-CONVERT(DATEDIF(M699,tglAcuan,"y"),"yr","day"))),(NOW()+(CONVERT(VLOOKUP(Table1[[#This Row],[JABATAN]],tbl_refJabatan,9,FALSE),"yr","day")-CONVERT(DATEDIF(M699,NOW(),"y"),"yr","day")))),"tgl SK salah"),"")</f>
        <v>49001.598911689813</v>
      </c>
      <c r="AC699" s="167" t="str">
        <f ca="1">IF(Table1[[#This Row],[TGL. PENSIUN (jabatan )]]&lt;&gt;0,TEXT(Table1[[#This Row],[TGL. PENSIUN (jabatan )]],"yyyy"),"")</f>
        <v>2034</v>
      </c>
      <c r="AD6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0" spans="1:30" s="53" customFormat="1" ht="21.75" customHeight="1" x14ac:dyDescent="0.25">
      <c r="A700" s="43">
        <f t="shared" si="25"/>
        <v>695</v>
      </c>
      <c r="B700" s="44" t="s">
        <v>42</v>
      </c>
      <c r="C700" s="44" t="s">
        <v>1286</v>
      </c>
      <c r="D700" s="72" t="s">
        <v>63</v>
      </c>
      <c r="E700" s="141" t="s">
        <v>1305</v>
      </c>
      <c r="F700" s="43" t="s">
        <v>41</v>
      </c>
      <c r="G700" s="46" t="s">
        <v>42</v>
      </c>
      <c r="H700" s="163">
        <v>24930</v>
      </c>
      <c r="I700" s="45"/>
      <c r="J700" s="76"/>
      <c r="K700" s="74" t="s">
        <v>43</v>
      </c>
      <c r="L700" s="69" t="s">
        <v>1306</v>
      </c>
      <c r="M700" s="95">
        <v>43382</v>
      </c>
      <c r="N700" s="52" t="str">
        <f t="shared" ca="1" si="26"/>
        <v>55 Tahun 10 Bulan 25 hari</v>
      </c>
      <c r="O7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Row],[JABATAN]],tbl_refJabatan,2,FALSE),"yr","day")-CONVERT(DATEDIF(H700,tglAcuan,"y"),"yr","day"))),(NOW()+(CONVERT(VLOOKUP(Table1[[#This Row],[JABATAN]],tbl_refJabatan,2,FALSE),"yr","day")-CONVERT(DATEDIF(H700,NOW(),"y"),"yr","day")))),"Usia Salah"),"")</f>
        <v>47175.348911689813</v>
      </c>
      <c r="Q700" s="167" t="str">
        <f ca="1">IF(Table1[[#This Row],[TGL. PENSIUN (usia)]]&lt;&gt;0,TEXT(Table1[[#This Row],[TGL. PENSIUN (usia)]],"yyyy"),"")</f>
        <v>2029</v>
      </c>
      <c r="R700" s="166">
        <f ca="1">IF(AND(Table1[[#This Row],[TGL. PENSIUN (usia)]]&lt;&gt;"",Table1[[#This Row],[TGL. PENSIUN (usia)]]&lt;&gt;"USIA SALAH"),IF(tglAcuan&lt;&gt;0,(INT(CONVERT(VLOOKUP(Table1[[#This Row],[JABATAN]],tbl_refJabatan,2,FALSE),"yr","day")-CONVERT(DATEDIF(H700,tglAcuan,"y"),"yr","day"))),(INT(CONVERT(VLOOKUP(Table1[[#This Row],[JABATAN]],tbl_refJabatan,2,FALSE),"yr","day")-CONVERT(DATEDIF(H700,NOW(),"y"),"yr","day")))),"")</f>
        <v>1826</v>
      </c>
      <c r="S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Row],[JABATAN]],tbl_refJabatan,4,FALSE),"yr","day")-CONVERT(DATEDIF(H700,tglAcuan,"y"),"yr","day"))),(NOW()+(CONVERT(VLOOKUP(Table1[[#This Row],[JABATAN]],tbl_refJabatan,4,FALSE),"yr","day")-CONVERT(DATEDIF(H700,NOW(),"y"),"yr","day")))),"Usia Salah"),"")</f>
        <v>32565.348911689813</v>
      </c>
      <c r="T700" s="167" t="str">
        <f ca="1">IF(Table1[[#This Row],[TGL. PENSIUN ( usia )]]&lt;&gt;0,TEXT(Table1[[#This Row],[TGL. PENSIUN ( usia )]],"yyyy"),"")</f>
        <v>1989</v>
      </c>
      <c r="U700" s="166">
        <f ca="1">IF(AND(Table1[[#This Row],[TGL. PENSIUN (usia)]]&lt;&gt;"",Table1[[#This Row],[TGL. PENSIUN (usia)]]&lt;&gt;"USIA SALAH"),IF(tglAcuan&lt;&gt;0,(INT(CONVERT(VLOOKUP(Table1[[#This Row],[JABATAN]],tbl_refJabatan,4,FALSE),"yr","day")-CONVERT(DATEDIF(H700,tglAcuan,"y"),"yr","day"))),(INT(CONVERT(VLOOKUP(Table1[[#This Row],[JABATAN]],tbl_refJabatan,4,FALSE),"yr","day")-CONVERT(DATEDIF(H700,NOW(),"y"),"yr","day")))),"")</f>
        <v>-12784</v>
      </c>
      <c r="V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Row],[JABATAN]],tbl_refJabatan,6,FALSE),"yr","day")-CONVERT(DATEDIF(H700,tglAcuan,"y"),"yr","day"))),(NOW()+(CONVERT(VLOOKUP(Table1[[#This Row],[JABATAN]],tbl_refJabatan,6,FALSE),"yr","day")-CONVERT(DATEDIF(H700,NOW(),"y"),"yr","day")))),"Usia Salah"),"")</f>
        <v>25260.348911689813</v>
      </c>
      <c r="W700" s="167" t="str">
        <f ca="1">IF(Table1[[#This Row],[TGL.PENSIUN (usia)]]&lt;&gt;0,TEXT(Table1[[#This Row],[TGL.PENSIUN (usia)]],"yyyy"),"")</f>
        <v>1969</v>
      </c>
      <c r="X7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Row],[JABATAN]],tbl_refJabatan,7,FALSE),"yr","day")-CONVERT(DATEDIF(M700,tglAcuan,"y"),"yr","day"))),(NOW()+(CONVERT(VLOOKUP(Table1[[#This Row],[JABATAN]],tbl_refJabatan,7,FALSE),"yr","day")-CONVERT(DATEDIF(M700,NOW(),"y"),"yr","day")))),"tgl SK salah"),"")</f>
        <v>65437.848911689813</v>
      </c>
      <c r="Y700" s="167" t="str">
        <f ca="1">IF(Table1[[#This Row],[TGL. PENSIUN (jabatan)]]&lt;&gt;0,TEXT(Table1[[#This Row],[TGL. PENSIUN (jabatan)]],"yyyy"),"")</f>
        <v>2079</v>
      </c>
      <c r="Z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Row],[JABATAN]],tbl_refJabatan,8,FALSE),"yr","day")-CONVERT(DATEDIF(H700,tglAcuan,"y"),"yr","day"))),(NOW()+(CONVERT(VLOOKUP(Table1[[#This Row],[JABATAN]],tbl_refJabatan,8,FALSE),"yr","day")-CONVERT(DATEDIF(H700,NOW(),"y"),"yr","day")))),"Usia Salah"),"")</f>
        <v>47175.348911689813</v>
      </c>
      <c r="AA700" s="167" t="str">
        <f ca="1">IF(Table1[[#This Row],[TGL.PENSIUN (usia )]]&lt;&gt;0,TEXT(Table1[[#This Row],[TGL.PENSIUN (usia )]],"yyyy"),"")</f>
        <v>2029</v>
      </c>
      <c r="AB7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Row],[JABATAN]],tbl_refJabatan,9,FALSE),"yr","day")-CONVERT(DATEDIF(M700,tglAcuan,"y"),"yr","day"))),(NOW()+(CONVERT(VLOOKUP(Table1[[#This Row],[JABATAN]],tbl_refJabatan,9,FALSE),"yr","day")-CONVERT(DATEDIF(M700,NOW(),"y"),"yr","day")))),"tgl SK salah"),"")</f>
        <v>49001.598911689813</v>
      </c>
      <c r="AC700" s="167" t="str">
        <f ca="1">IF(Table1[[#This Row],[TGL. PENSIUN (jabatan )]]&lt;&gt;0,TEXT(Table1[[#This Row],[TGL. PENSIUN (jabatan )]],"yyyy"),"")</f>
        <v>2034</v>
      </c>
      <c r="AD7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1" spans="1:30" s="53" customFormat="1" ht="21.75" customHeight="1" x14ac:dyDescent="0.25">
      <c r="A701" s="43">
        <f t="shared" si="25"/>
        <v>696</v>
      </c>
      <c r="B701" s="44" t="s">
        <v>42</v>
      </c>
      <c r="C701" s="44" t="s">
        <v>1286</v>
      </c>
      <c r="D701" s="72" t="s">
        <v>63</v>
      </c>
      <c r="E701" s="141" t="s">
        <v>1307</v>
      </c>
      <c r="F701" s="43" t="s">
        <v>41</v>
      </c>
      <c r="G701" s="46" t="s">
        <v>42</v>
      </c>
      <c r="H701" s="163">
        <v>28876</v>
      </c>
      <c r="I701" s="45"/>
      <c r="J701" s="76"/>
      <c r="K701" s="74" t="s">
        <v>43</v>
      </c>
      <c r="L701" s="69" t="s">
        <v>1308</v>
      </c>
      <c r="M701" s="95">
        <v>43382</v>
      </c>
      <c r="N701" s="52" t="str">
        <f t="shared" ca="1" si="26"/>
        <v>45 Tahun 1 Bulan 6 hari</v>
      </c>
      <c r="O7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Row],[JABATAN]],tbl_refJabatan,2,FALSE),"yr","day")-CONVERT(DATEDIF(H701,tglAcuan,"y"),"yr","day"))),(NOW()+(CONVERT(VLOOKUP(Table1[[#This Row],[JABATAN]],tbl_refJabatan,2,FALSE),"yr","day")-CONVERT(DATEDIF(H701,NOW(),"y"),"yr","day")))),"Usia Salah"),"")</f>
        <v>50827.848911689813</v>
      </c>
      <c r="Q701" s="167" t="str">
        <f ca="1">IF(Table1[[#This Row],[TGL. PENSIUN (usia)]]&lt;&gt;0,TEXT(Table1[[#This Row],[TGL. PENSIUN (usia)]],"yyyy"),"")</f>
        <v>2039</v>
      </c>
      <c r="R701" s="166">
        <f ca="1">IF(AND(Table1[[#This Row],[TGL. PENSIUN (usia)]]&lt;&gt;"",Table1[[#This Row],[TGL. PENSIUN (usia)]]&lt;&gt;"USIA SALAH"),IF(tglAcuan&lt;&gt;0,(INT(CONVERT(VLOOKUP(Table1[[#This Row],[JABATAN]],tbl_refJabatan,2,FALSE),"yr","day")-CONVERT(DATEDIF(H701,tglAcuan,"y"),"yr","day"))),(INT(CONVERT(VLOOKUP(Table1[[#This Row],[JABATAN]],tbl_refJabatan,2,FALSE),"yr","day")-CONVERT(DATEDIF(H701,NOW(),"y"),"yr","day")))),"")</f>
        <v>5478</v>
      </c>
      <c r="S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Row],[JABATAN]],tbl_refJabatan,4,FALSE),"yr","day")-CONVERT(DATEDIF(H701,tglAcuan,"y"),"yr","day"))),(NOW()+(CONVERT(VLOOKUP(Table1[[#This Row],[JABATAN]],tbl_refJabatan,4,FALSE),"yr","day")-CONVERT(DATEDIF(H701,NOW(),"y"),"yr","day")))),"Usia Salah"),"")</f>
        <v>36217.848911689813</v>
      </c>
      <c r="T701" s="167" t="str">
        <f ca="1">IF(Table1[[#This Row],[TGL. PENSIUN ( usia )]]&lt;&gt;0,TEXT(Table1[[#This Row],[TGL. PENSIUN ( usia )]],"yyyy"),"")</f>
        <v>1999</v>
      </c>
      <c r="U701" s="166">
        <f ca="1">IF(AND(Table1[[#This Row],[TGL. PENSIUN (usia)]]&lt;&gt;"",Table1[[#This Row],[TGL. PENSIUN (usia)]]&lt;&gt;"USIA SALAH"),IF(tglAcuan&lt;&gt;0,(INT(CONVERT(VLOOKUP(Table1[[#This Row],[JABATAN]],tbl_refJabatan,4,FALSE),"yr","day")-CONVERT(DATEDIF(H701,tglAcuan,"y"),"yr","day"))),(INT(CONVERT(VLOOKUP(Table1[[#This Row],[JABATAN]],tbl_refJabatan,4,FALSE),"yr","day")-CONVERT(DATEDIF(H701,NOW(),"y"),"yr","day")))),"")</f>
        <v>-9132</v>
      </c>
      <c r="V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Row],[JABATAN]],tbl_refJabatan,6,FALSE),"yr","day")-CONVERT(DATEDIF(H701,tglAcuan,"y"),"yr","day"))),(NOW()+(CONVERT(VLOOKUP(Table1[[#This Row],[JABATAN]],tbl_refJabatan,6,FALSE),"yr","day")-CONVERT(DATEDIF(H701,NOW(),"y"),"yr","day")))),"Usia Salah"),"")</f>
        <v>28912.848911689813</v>
      </c>
      <c r="W701" s="167" t="str">
        <f ca="1">IF(Table1[[#This Row],[TGL.PENSIUN (usia)]]&lt;&gt;0,TEXT(Table1[[#This Row],[TGL.PENSIUN (usia)]],"yyyy"),"")</f>
        <v>1979</v>
      </c>
      <c r="X7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Row],[JABATAN]],tbl_refJabatan,7,FALSE),"yr","day")-CONVERT(DATEDIF(M701,tglAcuan,"y"),"yr","day"))),(NOW()+(CONVERT(VLOOKUP(Table1[[#This Row],[JABATAN]],tbl_refJabatan,7,FALSE),"yr","day")-CONVERT(DATEDIF(M701,NOW(),"y"),"yr","day")))),"tgl SK salah"),"")</f>
        <v>65437.848911689813</v>
      </c>
      <c r="Y701" s="167" t="str">
        <f ca="1">IF(Table1[[#This Row],[TGL. PENSIUN (jabatan)]]&lt;&gt;0,TEXT(Table1[[#This Row],[TGL. PENSIUN (jabatan)]],"yyyy"),"")</f>
        <v>2079</v>
      </c>
      <c r="Z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Row],[JABATAN]],tbl_refJabatan,8,FALSE),"yr","day")-CONVERT(DATEDIF(H701,tglAcuan,"y"),"yr","day"))),(NOW()+(CONVERT(VLOOKUP(Table1[[#This Row],[JABATAN]],tbl_refJabatan,8,FALSE),"yr","day")-CONVERT(DATEDIF(H701,NOW(),"y"),"yr","day")))),"Usia Salah"),"")</f>
        <v>50827.848911689813</v>
      </c>
      <c r="AA701" s="167" t="str">
        <f ca="1">IF(Table1[[#This Row],[TGL.PENSIUN (usia )]]&lt;&gt;0,TEXT(Table1[[#This Row],[TGL.PENSIUN (usia )]],"yyyy"),"")</f>
        <v>2039</v>
      </c>
      <c r="AB7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Row],[JABATAN]],tbl_refJabatan,9,FALSE),"yr","day")-CONVERT(DATEDIF(M701,tglAcuan,"y"),"yr","day"))),(NOW()+(CONVERT(VLOOKUP(Table1[[#This Row],[JABATAN]],tbl_refJabatan,9,FALSE),"yr","day")-CONVERT(DATEDIF(M701,NOW(),"y"),"yr","day")))),"tgl SK salah"),"")</f>
        <v>49001.598911689813</v>
      </c>
      <c r="AC701" s="167" t="str">
        <f ca="1">IF(Table1[[#This Row],[TGL. PENSIUN (jabatan )]]&lt;&gt;0,TEXT(Table1[[#This Row],[TGL. PENSIUN (jabatan )]],"yyyy"),"")</f>
        <v>2034</v>
      </c>
      <c r="AD7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2" spans="1:30" s="53" customFormat="1" ht="21.75" customHeight="1" x14ac:dyDescent="0.25">
      <c r="A702" s="43">
        <f t="shared" si="25"/>
        <v>697</v>
      </c>
      <c r="B702" s="44" t="s">
        <v>42</v>
      </c>
      <c r="C702" s="44" t="s">
        <v>1286</v>
      </c>
      <c r="D702" s="72" t="s">
        <v>63</v>
      </c>
      <c r="E702" s="141" t="s">
        <v>195</v>
      </c>
      <c r="F702" s="43" t="s">
        <v>41</v>
      </c>
      <c r="G702" s="46" t="s">
        <v>42</v>
      </c>
      <c r="H702" s="163">
        <v>29875</v>
      </c>
      <c r="I702" s="45"/>
      <c r="J702" s="76"/>
      <c r="K702" s="74" t="s">
        <v>43</v>
      </c>
      <c r="L702" s="69" t="s">
        <v>1309</v>
      </c>
      <c r="M702" s="95">
        <v>44280</v>
      </c>
      <c r="N702" s="52" t="str">
        <f t="shared" ca="1" si="26"/>
        <v>42 Tahun 4 Bulan 11 hari</v>
      </c>
      <c r="O7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2 Hari </v>
      </c>
      <c r="P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Row],[JABATAN]],tbl_refJabatan,2,FALSE),"yr","day")-CONVERT(DATEDIF(H702,tglAcuan,"y"),"yr","day"))),(NOW()+(CONVERT(VLOOKUP(Table1[[#This Row],[JABATAN]],tbl_refJabatan,2,FALSE),"yr","day")-CONVERT(DATEDIF(H702,NOW(),"y"),"yr","day")))),"Usia Salah"),"")</f>
        <v>51923.598911689813</v>
      </c>
      <c r="Q702" s="167" t="str">
        <f ca="1">IF(Table1[[#This Row],[TGL. PENSIUN (usia)]]&lt;&gt;0,TEXT(Table1[[#This Row],[TGL. PENSIUN (usia)]],"yyyy"),"")</f>
        <v>2042</v>
      </c>
      <c r="R702" s="166">
        <f ca="1">IF(AND(Table1[[#This Row],[TGL. PENSIUN (usia)]]&lt;&gt;"",Table1[[#This Row],[TGL. PENSIUN (usia)]]&lt;&gt;"USIA SALAH"),IF(tglAcuan&lt;&gt;0,(INT(CONVERT(VLOOKUP(Table1[[#This Row],[JABATAN]],tbl_refJabatan,2,FALSE),"yr","day")-CONVERT(DATEDIF(H702,tglAcuan,"y"),"yr","day"))),(INT(CONVERT(VLOOKUP(Table1[[#This Row],[JABATAN]],tbl_refJabatan,2,FALSE),"yr","day")-CONVERT(DATEDIF(H702,NOW(),"y"),"yr","day")))),"")</f>
        <v>6574</v>
      </c>
      <c r="S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Row],[JABATAN]],tbl_refJabatan,4,FALSE),"yr","day")-CONVERT(DATEDIF(H702,tglAcuan,"y"),"yr","day"))),(NOW()+(CONVERT(VLOOKUP(Table1[[#This Row],[JABATAN]],tbl_refJabatan,4,FALSE),"yr","day")-CONVERT(DATEDIF(H702,NOW(),"y"),"yr","day")))),"Usia Salah"),"")</f>
        <v>37313.598911689813</v>
      </c>
      <c r="T702" s="167" t="str">
        <f ca="1">IF(Table1[[#This Row],[TGL. PENSIUN ( usia )]]&lt;&gt;0,TEXT(Table1[[#This Row],[TGL. PENSIUN ( usia )]],"yyyy"),"")</f>
        <v>2002</v>
      </c>
      <c r="U702" s="166">
        <f ca="1">IF(AND(Table1[[#This Row],[TGL. PENSIUN (usia)]]&lt;&gt;"",Table1[[#This Row],[TGL. PENSIUN (usia)]]&lt;&gt;"USIA SALAH"),IF(tglAcuan&lt;&gt;0,(INT(CONVERT(VLOOKUP(Table1[[#This Row],[JABATAN]],tbl_refJabatan,4,FALSE),"yr","day")-CONVERT(DATEDIF(H702,tglAcuan,"y"),"yr","day"))),(INT(CONVERT(VLOOKUP(Table1[[#This Row],[JABATAN]],tbl_refJabatan,4,FALSE),"yr","day")-CONVERT(DATEDIF(H702,NOW(),"y"),"yr","day")))),"")</f>
        <v>-8036</v>
      </c>
      <c r="V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Row],[JABATAN]],tbl_refJabatan,6,FALSE),"yr","day")-CONVERT(DATEDIF(H702,tglAcuan,"y"),"yr","day"))),(NOW()+(CONVERT(VLOOKUP(Table1[[#This Row],[JABATAN]],tbl_refJabatan,6,FALSE),"yr","day")-CONVERT(DATEDIF(H702,NOW(),"y"),"yr","day")))),"Usia Salah"),"")</f>
        <v>30008.598911689813</v>
      </c>
      <c r="W702" s="167" t="str">
        <f ca="1">IF(Table1[[#This Row],[TGL.PENSIUN (usia)]]&lt;&gt;0,TEXT(Table1[[#This Row],[TGL.PENSIUN (usia)]],"yyyy"),"")</f>
        <v>1982</v>
      </c>
      <c r="X7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Row],[JABATAN]],tbl_refJabatan,7,FALSE),"yr","day")-CONVERT(DATEDIF(M702,tglAcuan,"y"),"yr","day"))),(NOW()+(CONVERT(VLOOKUP(Table1[[#This Row],[JABATAN]],tbl_refJabatan,7,FALSE),"yr","day")-CONVERT(DATEDIF(M702,NOW(),"y"),"yr","day")))),"tgl SK salah"),"")</f>
        <v>66533.598911689813</v>
      </c>
      <c r="Y702" s="167" t="str">
        <f ca="1">IF(Table1[[#This Row],[TGL. PENSIUN (jabatan)]]&lt;&gt;0,TEXT(Table1[[#This Row],[TGL. PENSIUN (jabatan)]],"yyyy"),"")</f>
        <v>2082</v>
      </c>
      <c r="Z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Row],[JABATAN]],tbl_refJabatan,8,FALSE),"yr","day")-CONVERT(DATEDIF(H702,tglAcuan,"y"),"yr","day"))),(NOW()+(CONVERT(VLOOKUP(Table1[[#This Row],[JABATAN]],tbl_refJabatan,8,FALSE),"yr","day")-CONVERT(DATEDIF(H702,NOW(),"y"),"yr","day")))),"Usia Salah"),"")</f>
        <v>51923.598911689813</v>
      </c>
      <c r="AA702" s="167" t="str">
        <f ca="1">IF(Table1[[#This Row],[TGL.PENSIUN (usia )]]&lt;&gt;0,TEXT(Table1[[#This Row],[TGL.PENSIUN (usia )]],"yyyy"),"")</f>
        <v>2042</v>
      </c>
      <c r="AB7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Row],[JABATAN]],tbl_refJabatan,9,FALSE),"yr","day")-CONVERT(DATEDIF(M702,tglAcuan,"y"),"yr","day"))),(NOW()+(CONVERT(VLOOKUP(Table1[[#This Row],[JABATAN]],tbl_refJabatan,9,FALSE),"yr","day")-CONVERT(DATEDIF(M702,NOW(),"y"),"yr","day")))),"tgl SK salah"),"")</f>
        <v>50097.348911689813</v>
      </c>
      <c r="AC702" s="167" t="str">
        <f ca="1">IF(Table1[[#This Row],[TGL. PENSIUN (jabatan )]]&lt;&gt;0,TEXT(Table1[[#This Row],[TGL. PENSIUN (jabatan )]],"yyyy"),"")</f>
        <v>2037</v>
      </c>
      <c r="AD7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3" spans="1:30" s="53" customFormat="1" ht="21.75" customHeight="1" x14ac:dyDescent="0.25">
      <c r="A703" s="43">
        <f t="shared" si="25"/>
        <v>698</v>
      </c>
      <c r="B703" s="44" t="s">
        <v>42</v>
      </c>
      <c r="C703" s="44" t="s">
        <v>1286</v>
      </c>
      <c r="D703" s="72" t="s">
        <v>63</v>
      </c>
      <c r="E703" s="141" t="s">
        <v>124</v>
      </c>
      <c r="F703" s="43" t="s">
        <v>41</v>
      </c>
      <c r="G703" s="46" t="s">
        <v>42</v>
      </c>
      <c r="H703" s="163">
        <v>27975</v>
      </c>
      <c r="I703" s="45"/>
      <c r="J703" s="76"/>
      <c r="K703" s="74" t="s">
        <v>43</v>
      </c>
      <c r="L703" s="69" t="s">
        <v>1310</v>
      </c>
      <c r="M703" s="95">
        <v>43382</v>
      </c>
      <c r="N703" s="52" t="str">
        <f t="shared" ca="1" si="26"/>
        <v>47 Tahun 6 Bulan 24 hari</v>
      </c>
      <c r="O7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18 Hari </v>
      </c>
      <c r="P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Row],[JABATAN]],tbl_refJabatan,2,FALSE),"yr","day")-CONVERT(DATEDIF(H703,tglAcuan,"y"),"yr","day"))),(NOW()+(CONVERT(VLOOKUP(Table1[[#This Row],[JABATAN]],tbl_refJabatan,2,FALSE),"yr","day")-CONVERT(DATEDIF(H703,NOW(),"y"),"yr","day")))),"Usia Salah"),"")</f>
        <v>50097.348911689813</v>
      </c>
      <c r="Q703" s="167" t="str">
        <f ca="1">IF(Table1[[#This Row],[TGL. PENSIUN (usia)]]&lt;&gt;0,TEXT(Table1[[#This Row],[TGL. PENSIUN (usia)]],"yyyy"),"")</f>
        <v>2037</v>
      </c>
      <c r="R703" s="166">
        <f ca="1">IF(AND(Table1[[#This Row],[TGL. PENSIUN (usia)]]&lt;&gt;"",Table1[[#This Row],[TGL. PENSIUN (usia)]]&lt;&gt;"USIA SALAH"),IF(tglAcuan&lt;&gt;0,(INT(CONVERT(VLOOKUP(Table1[[#This Row],[JABATAN]],tbl_refJabatan,2,FALSE),"yr","day")-CONVERT(DATEDIF(H703,tglAcuan,"y"),"yr","day"))),(INT(CONVERT(VLOOKUP(Table1[[#This Row],[JABATAN]],tbl_refJabatan,2,FALSE),"yr","day")-CONVERT(DATEDIF(H703,NOW(),"y"),"yr","day")))),"")</f>
        <v>4748</v>
      </c>
      <c r="S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Row],[JABATAN]],tbl_refJabatan,4,FALSE),"yr","day")-CONVERT(DATEDIF(H703,tglAcuan,"y"),"yr","day"))),(NOW()+(CONVERT(VLOOKUP(Table1[[#This Row],[JABATAN]],tbl_refJabatan,4,FALSE),"yr","day")-CONVERT(DATEDIF(H703,NOW(),"y"),"yr","day")))),"Usia Salah"),"")</f>
        <v>35487.348911689813</v>
      </c>
      <c r="T703" s="167" t="str">
        <f ca="1">IF(Table1[[#This Row],[TGL. PENSIUN ( usia )]]&lt;&gt;0,TEXT(Table1[[#This Row],[TGL. PENSIUN ( usia )]],"yyyy"),"")</f>
        <v>1997</v>
      </c>
      <c r="U703" s="166">
        <f ca="1">IF(AND(Table1[[#This Row],[TGL. PENSIUN (usia)]]&lt;&gt;"",Table1[[#This Row],[TGL. PENSIUN (usia)]]&lt;&gt;"USIA SALAH"),IF(tglAcuan&lt;&gt;0,(INT(CONVERT(VLOOKUP(Table1[[#This Row],[JABATAN]],tbl_refJabatan,4,FALSE),"yr","day")-CONVERT(DATEDIF(H703,tglAcuan,"y"),"yr","day"))),(INT(CONVERT(VLOOKUP(Table1[[#This Row],[JABATAN]],tbl_refJabatan,4,FALSE),"yr","day")-CONVERT(DATEDIF(H703,NOW(),"y"),"yr","day")))),"")</f>
        <v>-9862</v>
      </c>
      <c r="V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Row],[JABATAN]],tbl_refJabatan,6,FALSE),"yr","day")-CONVERT(DATEDIF(H703,tglAcuan,"y"),"yr","day"))),(NOW()+(CONVERT(VLOOKUP(Table1[[#This Row],[JABATAN]],tbl_refJabatan,6,FALSE),"yr","day")-CONVERT(DATEDIF(H703,NOW(),"y"),"yr","day")))),"Usia Salah"),"")</f>
        <v>28182.348911689813</v>
      </c>
      <c r="W703" s="167" t="str">
        <f ca="1">IF(Table1[[#This Row],[TGL.PENSIUN (usia)]]&lt;&gt;0,TEXT(Table1[[#This Row],[TGL.PENSIUN (usia)]],"yyyy"),"")</f>
        <v>1977</v>
      </c>
      <c r="X7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Row],[JABATAN]],tbl_refJabatan,7,FALSE),"yr","day")-CONVERT(DATEDIF(M703,tglAcuan,"y"),"yr","day"))),(NOW()+(CONVERT(VLOOKUP(Table1[[#This Row],[JABATAN]],tbl_refJabatan,7,FALSE),"yr","day")-CONVERT(DATEDIF(M703,NOW(),"y"),"yr","day")))),"tgl SK salah"),"")</f>
        <v>65437.848911689813</v>
      </c>
      <c r="Y703" s="167" t="str">
        <f ca="1">IF(Table1[[#This Row],[TGL. PENSIUN (jabatan)]]&lt;&gt;0,TEXT(Table1[[#This Row],[TGL. PENSIUN (jabatan)]],"yyyy"),"")</f>
        <v>2079</v>
      </c>
      <c r="Z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Row],[JABATAN]],tbl_refJabatan,8,FALSE),"yr","day")-CONVERT(DATEDIF(H703,tglAcuan,"y"),"yr","day"))),(NOW()+(CONVERT(VLOOKUP(Table1[[#This Row],[JABATAN]],tbl_refJabatan,8,FALSE),"yr","day")-CONVERT(DATEDIF(H703,NOW(),"y"),"yr","day")))),"Usia Salah"),"")</f>
        <v>50097.348911689813</v>
      </c>
      <c r="AA703" s="167" t="str">
        <f ca="1">IF(Table1[[#This Row],[TGL.PENSIUN (usia )]]&lt;&gt;0,TEXT(Table1[[#This Row],[TGL.PENSIUN (usia )]],"yyyy"),"")</f>
        <v>2037</v>
      </c>
      <c r="AB7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Row],[JABATAN]],tbl_refJabatan,9,FALSE),"yr","day")-CONVERT(DATEDIF(M703,tglAcuan,"y"),"yr","day"))),(NOW()+(CONVERT(VLOOKUP(Table1[[#This Row],[JABATAN]],tbl_refJabatan,9,FALSE),"yr","day")-CONVERT(DATEDIF(M703,NOW(),"y"),"yr","day")))),"tgl SK salah"),"")</f>
        <v>49001.598911689813</v>
      </c>
      <c r="AC703" s="167" t="str">
        <f ca="1">IF(Table1[[#This Row],[TGL. PENSIUN (jabatan )]]&lt;&gt;0,TEXT(Table1[[#This Row],[TGL. PENSIUN (jabatan )]],"yyyy"),"")</f>
        <v>2034</v>
      </c>
      <c r="AD7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4" spans="1:30" s="53" customFormat="1" ht="21.75" customHeight="1" x14ac:dyDescent="0.25">
      <c r="A704" s="43">
        <f t="shared" si="25"/>
        <v>699</v>
      </c>
      <c r="B704" s="44" t="s">
        <v>42</v>
      </c>
      <c r="C704" s="44" t="s">
        <v>1286</v>
      </c>
      <c r="D704" s="72" t="s">
        <v>63</v>
      </c>
      <c r="E704" s="141" t="s">
        <v>1311</v>
      </c>
      <c r="F704" s="43" t="s">
        <v>41</v>
      </c>
      <c r="G704" s="46" t="s">
        <v>42</v>
      </c>
      <c r="H704" s="163">
        <v>29415</v>
      </c>
      <c r="I704" s="45"/>
      <c r="J704" s="76"/>
      <c r="K704" s="74" t="s">
        <v>43</v>
      </c>
      <c r="L704" s="69" t="s">
        <v>1312</v>
      </c>
      <c r="M704" s="95">
        <v>43439</v>
      </c>
      <c r="N704" s="52" t="str">
        <f t="shared" ca="1" si="26"/>
        <v>43 Tahun 7 Bulan 14 hari</v>
      </c>
      <c r="O7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22 Hari </v>
      </c>
      <c r="P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Row],[JABATAN]],tbl_refJabatan,2,FALSE),"yr","day")-CONVERT(DATEDIF(H704,tglAcuan,"y"),"yr","day"))),(NOW()+(CONVERT(VLOOKUP(Table1[[#This Row],[JABATAN]],tbl_refJabatan,2,FALSE),"yr","day")-CONVERT(DATEDIF(H704,NOW(),"y"),"yr","day")))),"Usia Salah"),"")</f>
        <v>51558.348911689813</v>
      </c>
      <c r="Q704" s="167" t="str">
        <f ca="1">IF(Table1[[#This Row],[TGL. PENSIUN (usia)]]&lt;&gt;0,TEXT(Table1[[#This Row],[TGL. PENSIUN (usia)]],"yyyy"),"")</f>
        <v>2041</v>
      </c>
      <c r="R704" s="166">
        <f ca="1">IF(AND(Table1[[#This Row],[TGL. PENSIUN (usia)]]&lt;&gt;"",Table1[[#This Row],[TGL. PENSIUN (usia)]]&lt;&gt;"USIA SALAH"),IF(tglAcuan&lt;&gt;0,(INT(CONVERT(VLOOKUP(Table1[[#This Row],[JABATAN]],tbl_refJabatan,2,FALSE),"yr","day")-CONVERT(DATEDIF(H704,tglAcuan,"y"),"yr","day"))),(INT(CONVERT(VLOOKUP(Table1[[#This Row],[JABATAN]],tbl_refJabatan,2,FALSE),"yr","day")-CONVERT(DATEDIF(H704,NOW(),"y"),"yr","day")))),"")</f>
        <v>6209</v>
      </c>
      <c r="S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Row],[JABATAN]],tbl_refJabatan,4,FALSE),"yr","day")-CONVERT(DATEDIF(H704,tglAcuan,"y"),"yr","day"))),(NOW()+(CONVERT(VLOOKUP(Table1[[#This Row],[JABATAN]],tbl_refJabatan,4,FALSE),"yr","day")-CONVERT(DATEDIF(H704,NOW(),"y"),"yr","day")))),"Usia Salah"),"")</f>
        <v>36948.348911689813</v>
      </c>
      <c r="T704" s="167" t="str">
        <f ca="1">IF(Table1[[#This Row],[TGL. PENSIUN ( usia )]]&lt;&gt;0,TEXT(Table1[[#This Row],[TGL. PENSIUN ( usia )]],"yyyy"),"")</f>
        <v>2001</v>
      </c>
      <c r="U704" s="166">
        <f ca="1">IF(AND(Table1[[#This Row],[TGL. PENSIUN (usia)]]&lt;&gt;"",Table1[[#This Row],[TGL. PENSIUN (usia)]]&lt;&gt;"USIA SALAH"),IF(tglAcuan&lt;&gt;0,(INT(CONVERT(VLOOKUP(Table1[[#This Row],[JABATAN]],tbl_refJabatan,4,FALSE),"yr","day")-CONVERT(DATEDIF(H704,tglAcuan,"y"),"yr","day"))),(INT(CONVERT(VLOOKUP(Table1[[#This Row],[JABATAN]],tbl_refJabatan,4,FALSE),"yr","day")-CONVERT(DATEDIF(H704,NOW(),"y"),"yr","day")))),"")</f>
        <v>-8401</v>
      </c>
      <c r="V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Row],[JABATAN]],tbl_refJabatan,6,FALSE),"yr","day")-CONVERT(DATEDIF(H704,tglAcuan,"y"),"yr","day"))),(NOW()+(CONVERT(VLOOKUP(Table1[[#This Row],[JABATAN]],tbl_refJabatan,6,FALSE),"yr","day")-CONVERT(DATEDIF(H704,NOW(),"y"),"yr","day")))),"Usia Salah"),"")</f>
        <v>29643.348911689813</v>
      </c>
      <c r="W704" s="167" t="str">
        <f ca="1">IF(Table1[[#This Row],[TGL.PENSIUN (usia)]]&lt;&gt;0,TEXT(Table1[[#This Row],[TGL.PENSIUN (usia)]],"yyyy"),"")</f>
        <v>1981</v>
      </c>
      <c r="X7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Row],[JABATAN]],tbl_refJabatan,7,FALSE),"yr","day")-CONVERT(DATEDIF(M704,tglAcuan,"y"),"yr","day"))),(NOW()+(CONVERT(VLOOKUP(Table1[[#This Row],[JABATAN]],tbl_refJabatan,7,FALSE),"yr","day")-CONVERT(DATEDIF(M704,NOW(),"y"),"yr","day")))),"tgl SK salah"),"")</f>
        <v>65437.848911689813</v>
      </c>
      <c r="Y704" s="167" t="str">
        <f ca="1">IF(Table1[[#This Row],[TGL. PENSIUN (jabatan)]]&lt;&gt;0,TEXT(Table1[[#This Row],[TGL. PENSIUN (jabatan)]],"yyyy"),"")</f>
        <v>2079</v>
      </c>
      <c r="Z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Row],[JABATAN]],tbl_refJabatan,8,FALSE),"yr","day")-CONVERT(DATEDIF(H704,tglAcuan,"y"),"yr","day"))),(NOW()+(CONVERT(VLOOKUP(Table1[[#This Row],[JABATAN]],tbl_refJabatan,8,FALSE),"yr","day")-CONVERT(DATEDIF(H704,NOW(),"y"),"yr","day")))),"Usia Salah"),"")</f>
        <v>51558.348911689813</v>
      </c>
      <c r="AA704" s="167" t="str">
        <f ca="1">IF(Table1[[#This Row],[TGL.PENSIUN (usia )]]&lt;&gt;0,TEXT(Table1[[#This Row],[TGL.PENSIUN (usia )]],"yyyy"),"")</f>
        <v>2041</v>
      </c>
      <c r="AB7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Row],[JABATAN]],tbl_refJabatan,9,FALSE),"yr","day")-CONVERT(DATEDIF(M704,tglAcuan,"y"),"yr","day"))),(NOW()+(CONVERT(VLOOKUP(Table1[[#This Row],[JABATAN]],tbl_refJabatan,9,FALSE),"yr","day")-CONVERT(DATEDIF(M704,NOW(),"y"),"yr","day")))),"tgl SK salah"),"")</f>
        <v>49001.598911689813</v>
      </c>
      <c r="AC704" s="167" t="str">
        <f ca="1">IF(Table1[[#This Row],[TGL. PENSIUN (jabatan )]]&lt;&gt;0,TEXT(Table1[[#This Row],[TGL. PENSIUN (jabatan )]],"yyyy"),"")</f>
        <v>2034</v>
      </c>
      <c r="AD7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5" spans="1:30" s="88" customFormat="1" ht="21.75" customHeight="1" x14ac:dyDescent="0.25">
      <c r="A705" s="43">
        <f t="shared" si="25"/>
        <v>700</v>
      </c>
      <c r="B705" s="44" t="s">
        <v>42</v>
      </c>
      <c r="C705" s="44" t="s">
        <v>1313</v>
      </c>
      <c r="D705" s="45" t="s">
        <v>39</v>
      </c>
      <c r="E705" s="59" t="s">
        <v>1314</v>
      </c>
      <c r="F705" s="43" t="s">
        <v>41</v>
      </c>
      <c r="G705" s="46" t="s">
        <v>42</v>
      </c>
      <c r="H705" s="94">
        <v>25209</v>
      </c>
      <c r="I705" s="45"/>
      <c r="J705" s="76"/>
      <c r="K705" s="74" t="s">
        <v>43</v>
      </c>
      <c r="L705" s="63" t="s">
        <v>1315</v>
      </c>
      <c r="M705" s="94">
        <v>43812</v>
      </c>
      <c r="N705" s="52" t="str">
        <f t="shared" ca="1" si="26"/>
        <v>55 Tahun 1 Bulan 21 hari</v>
      </c>
      <c r="O7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Row],[JABATAN]],tbl_refJabatan,2,FALSE),"yr","day")-CONVERT(DATEDIF(H705,tglAcuan,"y"),"yr","day"))),(NOW()+(CONVERT(VLOOKUP(Table1[[#This Row],[JABATAN]],tbl_refJabatan,2,FALSE),"yr","day")-CONVERT(DATEDIF(H705,NOW(),"y"),"yr","day")))),"Usia Salah"),"")</f>
        <v>25260.348911689813</v>
      </c>
      <c r="Q705" s="167" t="str">
        <f ca="1">IF(Table1[[#This Row],[TGL. PENSIUN (usia)]]&lt;&gt;0,TEXT(Table1[[#This Row],[TGL. PENSIUN (usia)]],"yyyy"),"")</f>
        <v>1969</v>
      </c>
      <c r="R705" s="166">
        <f ca="1">IF(AND(Table1[[#This Row],[TGL. PENSIUN (usia)]]&lt;&gt;"",Table1[[#This Row],[TGL. PENSIUN (usia)]]&lt;&gt;"USIA SALAH"),IF(tglAcuan&lt;&gt;0,(INT(CONVERT(VLOOKUP(Table1[[#This Row],[JABATAN]],tbl_refJabatan,2,FALSE),"yr","day")-CONVERT(DATEDIF(H705,tglAcuan,"y"),"yr","day"))),(INT(CONVERT(VLOOKUP(Table1[[#This Row],[JABATAN]],tbl_refJabatan,2,FALSE),"yr","day")-CONVERT(DATEDIF(H705,NOW(),"y"),"yr","day")))),"")</f>
        <v>-20089</v>
      </c>
      <c r="S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Row],[JABATAN]],tbl_refJabatan,4,FALSE),"yr","day")-CONVERT(DATEDIF(H705,tglAcuan,"y"),"yr","day"))),(NOW()+(CONVERT(VLOOKUP(Table1[[#This Row],[JABATAN]],tbl_refJabatan,4,FALSE),"yr","day")-CONVERT(DATEDIF(H705,NOW(),"y"),"yr","day")))),"Usia Salah"),"")</f>
        <v>25260.348911689813</v>
      </c>
      <c r="T705" s="167" t="str">
        <f ca="1">IF(Table1[[#This Row],[TGL. PENSIUN ( usia )]]&lt;&gt;0,TEXT(Table1[[#This Row],[TGL. PENSIUN ( usia )]],"yyyy"),"")</f>
        <v>1969</v>
      </c>
      <c r="U705" s="166">
        <f ca="1">IF(AND(Table1[[#This Row],[TGL. PENSIUN (usia)]]&lt;&gt;"",Table1[[#This Row],[TGL. PENSIUN (usia)]]&lt;&gt;"USIA SALAH"),IF(tglAcuan&lt;&gt;0,(INT(CONVERT(VLOOKUP(Table1[[#This Row],[JABATAN]],tbl_refJabatan,4,FALSE),"yr","day")-CONVERT(DATEDIF(H705,tglAcuan,"y"),"yr","day"))),(INT(CONVERT(VLOOKUP(Table1[[#This Row],[JABATAN]],tbl_refJabatan,4,FALSE),"yr","day")-CONVERT(DATEDIF(H705,NOW(),"y"),"yr","day")))),"")</f>
        <v>-20089</v>
      </c>
      <c r="V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Row],[JABATAN]],tbl_refJabatan,6,FALSE),"yr","day")-CONVERT(DATEDIF(H705,tglAcuan,"y"),"yr","day"))),(NOW()+(CONVERT(VLOOKUP(Table1[[#This Row],[JABATAN]],tbl_refJabatan,6,FALSE),"yr","day")-CONVERT(DATEDIF(H705,NOW(),"y"),"yr","day")))),"Usia Salah"),"")</f>
        <v>25260.348911689813</v>
      </c>
      <c r="W705" s="167" t="str">
        <f ca="1">IF(Table1[[#This Row],[TGL.PENSIUN (usia)]]&lt;&gt;0,TEXT(Table1[[#This Row],[TGL.PENSIUN (usia)]],"yyyy"),"")</f>
        <v>1969</v>
      </c>
      <c r="X7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Row],[JABATAN]],tbl_refJabatan,7,FALSE),"yr","day")-CONVERT(DATEDIF(M705,tglAcuan,"y"),"yr","day"))),(NOW()+(CONVERT(VLOOKUP(Table1[[#This Row],[JABATAN]],tbl_refJabatan,7,FALSE),"yr","day")-CONVERT(DATEDIF(M705,NOW(),"y"),"yr","day")))),"tgl SK salah"),"")</f>
        <v>43888.098911689813</v>
      </c>
      <c r="Y705" s="167" t="str">
        <f ca="1">IF(Table1[[#This Row],[TGL. PENSIUN (jabatan)]]&lt;&gt;0,TEXT(Table1[[#This Row],[TGL. PENSIUN (jabatan)]],"yyyy"),"")</f>
        <v>2020</v>
      </c>
      <c r="Z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Row],[JABATAN]],tbl_refJabatan,8,FALSE),"yr","day")-CONVERT(DATEDIF(H705,tglAcuan,"y"),"yr","day"))),(NOW()+(CONVERT(VLOOKUP(Table1[[#This Row],[JABATAN]],tbl_refJabatan,8,FALSE),"yr","day")-CONVERT(DATEDIF(H705,NOW(),"y"),"yr","day")))),"Usia Salah"),"")</f>
        <v>25260.348911689813</v>
      </c>
      <c r="AA705" s="167" t="str">
        <f ca="1">IF(Table1[[#This Row],[TGL.PENSIUN (usia )]]&lt;&gt;0,TEXT(Table1[[#This Row],[TGL.PENSIUN (usia )]],"yyyy"),"")</f>
        <v>1969</v>
      </c>
      <c r="AB7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Row],[JABATAN]],tbl_refJabatan,9,FALSE),"yr","day")-CONVERT(DATEDIF(M705,tglAcuan,"y"),"yr","day"))),(NOW()+(CONVERT(VLOOKUP(Table1[[#This Row],[JABATAN]],tbl_refJabatan,9,FALSE),"yr","day")-CONVERT(DATEDIF(M705,NOW(),"y"),"yr","day")))),"tgl SK salah"),"")</f>
        <v>43888.098911689813</v>
      </c>
      <c r="AC705" s="167" t="str">
        <f ca="1">IF(Table1[[#This Row],[TGL. PENSIUN (jabatan )]]&lt;&gt;0,TEXT(Table1[[#This Row],[TGL. PENSIUN (jabatan )]],"yyyy"),"")</f>
        <v>2020</v>
      </c>
      <c r="AD7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6" spans="1:30" s="53" customFormat="1" ht="21.75" customHeight="1" x14ac:dyDescent="0.25">
      <c r="A706" s="43">
        <f t="shared" si="25"/>
        <v>701</v>
      </c>
      <c r="B706" s="44" t="s">
        <v>42</v>
      </c>
      <c r="C706" s="44" t="s">
        <v>1313</v>
      </c>
      <c r="D706" s="45" t="s">
        <v>45</v>
      </c>
      <c r="E706" s="59" t="s">
        <v>1316</v>
      </c>
      <c r="F706" s="43" t="s">
        <v>41</v>
      </c>
      <c r="G706" s="46" t="s">
        <v>42</v>
      </c>
      <c r="H706" s="94">
        <v>28619</v>
      </c>
      <c r="I706" s="45"/>
      <c r="J706" s="76"/>
      <c r="K706" s="74" t="s">
        <v>56</v>
      </c>
      <c r="L706" s="63" t="s">
        <v>1317</v>
      </c>
      <c r="M706" s="94">
        <v>43361</v>
      </c>
      <c r="N706" s="52" t="str">
        <f t="shared" ca="1" si="26"/>
        <v>45 Tahun 9 Bulan 18 hari</v>
      </c>
      <c r="O7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Row],[JABATAN]],tbl_refJabatan,2,FALSE),"yr","day")-CONVERT(DATEDIF(H706,tglAcuan,"y"),"yr","day"))),(NOW()+(CONVERT(VLOOKUP(Table1[[#This Row],[JABATAN]],tbl_refJabatan,2,FALSE),"yr","day")-CONVERT(DATEDIF(H706,NOW(),"y"),"yr","day")))),"Usia Salah"),"")</f>
        <v>28912.848911689813</v>
      </c>
      <c r="Q706" s="167" t="str">
        <f ca="1">IF(Table1[[#This Row],[TGL. PENSIUN (usia)]]&lt;&gt;0,TEXT(Table1[[#This Row],[TGL. PENSIUN (usia)]],"yyyy"),"")</f>
        <v>1979</v>
      </c>
      <c r="R706" s="166">
        <f ca="1">IF(AND(Table1[[#This Row],[TGL. PENSIUN (usia)]]&lt;&gt;"",Table1[[#This Row],[TGL. PENSIUN (usia)]]&lt;&gt;"USIA SALAH"),IF(tglAcuan&lt;&gt;0,(INT(CONVERT(VLOOKUP(Table1[[#This Row],[JABATAN]],tbl_refJabatan,2,FALSE),"yr","day")-CONVERT(DATEDIF(H706,tglAcuan,"y"),"yr","day"))),(INT(CONVERT(VLOOKUP(Table1[[#This Row],[JABATAN]],tbl_refJabatan,2,FALSE),"yr","day")-CONVERT(DATEDIF(H706,NOW(),"y"),"yr","day")))),"")</f>
        <v>-16437</v>
      </c>
      <c r="S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Row],[JABATAN]],tbl_refJabatan,4,FALSE),"yr","day")-CONVERT(DATEDIF(H706,tglAcuan,"y"),"yr","day"))),(NOW()+(CONVERT(VLOOKUP(Table1[[#This Row],[JABATAN]],tbl_refJabatan,4,FALSE),"yr","day")-CONVERT(DATEDIF(H706,NOW(),"y"),"yr","day")))),"Usia Salah"),"")</f>
        <v>28912.848911689813</v>
      </c>
      <c r="T706" s="167" t="str">
        <f ca="1">IF(Table1[[#This Row],[TGL. PENSIUN ( usia )]]&lt;&gt;0,TEXT(Table1[[#This Row],[TGL. PENSIUN ( usia )]],"yyyy"),"")</f>
        <v>1979</v>
      </c>
      <c r="U706" s="166">
        <f ca="1">IF(AND(Table1[[#This Row],[TGL. PENSIUN (usia)]]&lt;&gt;"",Table1[[#This Row],[TGL. PENSIUN (usia)]]&lt;&gt;"USIA SALAH"),IF(tglAcuan&lt;&gt;0,(INT(CONVERT(VLOOKUP(Table1[[#This Row],[JABATAN]],tbl_refJabatan,4,FALSE),"yr","day")-CONVERT(DATEDIF(H706,tglAcuan,"y"),"yr","day"))),(INT(CONVERT(VLOOKUP(Table1[[#This Row],[JABATAN]],tbl_refJabatan,4,FALSE),"yr","day")-CONVERT(DATEDIF(H706,NOW(),"y"),"yr","day")))),"")</f>
        <v>-16437</v>
      </c>
      <c r="V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Row],[JABATAN]],tbl_refJabatan,6,FALSE),"yr","day")-CONVERT(DATEDIF(H706,tglAcuan,"y"),"yr","day"))),(NOW()+(CONVERT(VLOOKUP(Table1[[#This Row],[JABATAN]],tbl_refJabatan,6,FALSE),"yr","day")-CONVERT(DATEDIF(H706,NOW(),"y"),"yr","day")))),"Usia Salah"),"")</f>
        <v>28912.848911689813</v>
      </c>
      <c r="W706" s="167" t="str">
        <f ca="1">IF(Table1[[#This Row],[TGL.PENSIUN (usia)]]&lt;&gt;0,TEXT(Table1[[#This Row],[TGL.PENSIUN (usia)]],"yyyy"),"")</f>
        <v>1979</v>
      </c>
      <c r="X7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Row],[JABATAN]],tbl_refJabatan,7,FALSE),"yr","day")-CONVERT(DATEDIF(M706,tglAcuan,"y"),"yr","day"))),(NOW()+(CONVERT(VLOOKUP(Table1[[#This Row],[JABATAN]],tbl_refJabatan,7,FALSE),"yr","day")-CONVERT(DATEDIF(M706,NOW(),"y"),"yr","day")))),"tgl SK salah"),"")</f>
        <v>43522.848911689813</v>
      </c>
      <c r="Y706" s="167" t="str">
        <f ca="1">IF(Table1[[#This Row],[TGL. PENSIUN (jabatan)]]&lt;&gt;0,TEXT(Table1[[#This Row],[TGL. PENSIUN (jabatan)]],"yyyy"),"")</f>
        <v>2019</v>
      </c>
      <c r="Z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Row],[JABATAN]],tbl_refJabatan,8,FALSE),"yr","day")-CONVERT(DATEDIF(H706,tglAcuan,"y"),"yr","day"))),(NOW()+(CONVERT(VLOOKUP(Table1[[#This Row],[JABATAN]],tbl_refJabatan,8,FALSE),"yr","day")-CONVERT(DATEDIF(H706,NOW(),"y"),"yr","day")))),"Usia Salah"),"")</f>
        <v>28912.848911689813</v>
      </c>
      <c r="AA706" s="167" t="str">
        <f ca="1">IF(Table1[[#This Row],[TGL.PENSIUN (usia )]]&lt;&gt;0,TEXT(Table1[[#This Row],[TGL.PENSIUN (usia )]],"yyyy"),"")</f>
        <v>1979</v>
      </c>
      <c r="AB7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Row],[JABATAN]],tbl_refJabatan,9,FALSE),"yr","day")-CONVERT(DATEDIF(M706,tglAcuan,"y"),"yr","day"))),(NOW()+(CONVERT(VLOOKUP(Table1[[#This Row],[JABATAN]],tbl_refJabatan,9,FALSE),"yr","day")-CONVERT(DATEDIF(M706,NOW(),"y"),"yr","day")))),"tgl SK salah"),"")</f>
        <v>43522.848911689813</v>
      </c>
      <c r="AC706" s="167" t="str">
        <f ca="1">IF(Table1[[#This Row],[TGL. PENSIUN (jabatan )]]&lt;&gt;0,TEXT(Table1[[#This Row],[TGL. PENSIUN (jabatan )]],"yyyy"),"")</f>
        <v>2019</v>
      </c>
      <c r="AD7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7" spans="1:30" s="53" customFormat="1" ht="21.75" customHeight="1" x14ac:dyDescent="0.25">
      <c r="A707" s="43">
        <f t="shared" si="25"/>
        <v>702</v>
      </c>
      <c r="B707" s="44" t="s">
        <v>42</v>
      </c>
      <c r="C707" s="44" t="s">
        <v>1313</v>
      </c>
      <c r="D707" s="45" t="s">
        <v>48</v>
      </c>
      <c r="E707" s="59" t="s">
        <v>1099</v>
      </c>
      <c r="F707" s="43" t="s">
        <v>41</v>
      </c>
      <c r="G707" s="46" t="s">
        <v>42</v>
      </c>
      <c r="H707" s="94">
        <v>25675</v>
      </c>
      <c r="I707" s="45"/>
      <c r="J707" s="76"/>
      <c r="K707" s="74" t="s">
        <v>43</v>
      </c>
      <c r="L707" s="63" t="s">
        <v>1317</v>
      </c>
      <c r="M707" s="94">
        <v>43361</v>
      </c>
      <c r="N707" s="52" t="str">
        <f t="shared" ca="1" si="26"/>
        <v>53 Tahun 10 Bulan 10 hari</v>
      </c>
      <c r="O7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Row],[JABATAN]],tbl_refJabatan,2,FALSE),"yr","day")-CONVERT(DATEDIF(H707,tglAcuan,"y"),"yr","day"))),(NOW()+(CONVERT(VLOOKUP(Table1[[#This Row],[JABATAN]],tbl_refJabatan,2,FALSE),"yr","day")-CONVERT(DATEDIF(H707,NOW(),"y"),"yr","day")))),"Usia Salah"),"")</f>
        <v>47905.848911689813</v>
      </c>
      <c r="Q707" s="167" t="str">
        <f ca="1">IF(Table1[[#This Row],[TGL. PENSIUN (usia)]]&lt;&gt;0,TEXT(Table1[[#This Row],[TGL. PENSIUN (usia)]],"yyyy"),"")</f>
        <v>2031</v>
      </c>
      <c r="R707" s="166">
        <f ca="1">IF(AND(Table1[[#This Row],[TGL. PENSIUN (usia)]]&lt;&gt;"",Table1[[#This Row],[TGL. PENSIUN (usia)]]&lt;&gt;"USIA SALAH"),IF(tglAcuan&lt;&gt;0,(INT(CONVERT(VLOOKUP(Table1[[#This Row],[JABATAN]],tbl_refJabatan,2,FALSE),"yr","day")-CONVERT(DATEDIF(H707,tglAcuan,"y"),"yr","day"))),(INT(CONVERT(VLOOKUP(Table1[[#This Row],[JABATAN]],tbl_refJabatan,2,FALSE),"yr","day")-CONVERT(DATEDIF(H707,NOW(),"y"),"yr","day")))),"")</f>
        <v>2556</v>
      </c>
      <c r="S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Row],[JABATAN]],tbl_refJabatan,4,FALSE),"yr","day")-CONVERT(DATEDIF(H707,tglAcuan,"y"),"yr","day"))),(NOW()+(CONVERT(VLOOKUP(Table1[[#This Row],[JABATAN]],tbl_refJabatan,4,FALSE),"yr","day")-CONVERT(DATEDIF(H707,NOW(),"y"),"yr","day")))),"Usia Salah"),"")</f>
        <v>47905.848911689813</v>
      </c>
      <c r="T707" s="167" t="str">
        <f ca="1">IF(Table1[[#This Row],[TGL. PENSIUN ( usia )]]&lt;&gt;0,TEXT(Table1[[#This Row],[TGL. PENSIUN ( usia )]],"yyyy"),"")</f>
        <v>2031</v>
      </c>
      <c r="U707" s="166">
        <f ca="1">IF(AND(Table1[[#This Row],[TGL. PENSIUN (usia)]]&lt;&gt;"",Table1[[#This Row],[TGL. PENSIUN (usia)]]&lt;&gt;"USIA SALAH"),IF(tglAcuan&lt;&gt;0,(INT(CONVERT(VLOOKUP(Table1[[#This Row],[JABATAN]],tbl_refJabatan,4,FALSE),"yr","day")-CONVERT(DATEDIF(H707,tglAcuan,"y"),"yr","day"))),(INT(CONVERT(VLOOKUP(Table1[[#This Row],[JABATAN]],tbl_refJabatan,4,FALSE),"yr","day")-CONVERT(DATEDIF(H707,NOW(),"y"),"yr","day")))),"")</f>
        <v>2556</v>
      </c>
      <c r="V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Row],[JABATAN]],tbl_refJabatan,6,FALSE),"yr","day")-CONVERT(DATEDIF(H707,tglAcuan,"y"),"yr","day"))),(NOW()+(CONVERT(VLOOKUP(Table1[[#This Row],[JABATAN]],tbl_refJabatan,6,FALSE),"yr","day")-CONVERT(DATEDIF(H707,NOW(),"y"),"yr","day")))),"Usia Salah"),"")</f>
        <v>46444.848911689813</v>
      </c>
      <c r="W707" s="167" t="str">
        <f ca="1">IF(Table1[[#This Row],[TGL.PENSIUN (usia)]]&lt;&gt;0,TEXT(Table1[[#This Row],[TGL.PENSIUN (usia)]],"yyyy"),"")</f>
        <v>2027</v>
      </c>
      <c r="X7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Row],[JABATAN]],tbl_refJabatan,7,FALSE),"yr","day")-CONVERT(DATEDIF(M707,tglAcuan,"y"),"yr","day"))),(NOW()+(CONVERT(VLOOKUP(Table1[[#This Row],[JABATAN]],tbl_refJabatan,7,FALSE),"yr","day")-CONVERT(DATEDIF(M707,NOW(),"y"),"yr","day")))),"tgl SK salah"),"")</f>
        <v>50827.848911689813</v>
      </c>
      <c r="Y707" s="167" t="str">
        <f ca="1">IF(Table1[[#This Row],[TGL. PENSIUN (jabatan)]]&lt;&gt;0,TEXT(Table1[[#This Row],[TGL. PENSIUN (jabatan)]],"yyyy"),"")</f>
        <v>2039</v>
      </c>
      <c r="Z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Row],[JABATAN]],tbl_refJabatan,8,FALSE),"yr","day")-CONVERT(DATEDIF(H707,tglAcuan,"y"),"yr","day"))),(NOW()+(CONVERT(VLOOKUP(Table1[[#This Row],[JABATAN]],tbl_refJabatan,8,FALSE),"yr","day")-CONVERT(DATEDIF(H707,NOW(),"y"),"yr","day")))),"Usia Salah"),"")</f>
        <v>46444.848911689813</v>
      </c>
      <c r="AA707" s="167" t="str">
        <f ca="1">IF(Table1[[#This Row],[TGL.PENSIUN (usia )]]&lt;&gt;0,TEXT(Table1[[#This Row],[TGL.PENSIUN (usia )]],"yyyy"),"")</f>
        <v>2027</v>
      </c>
      <c r="AB7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Row],[JABATAN]],tbl_refJabatan,9,FALSE),"yr","day")-CONVERT(DATEDIF(M707,tglAcuan,"y"),"yr","day"))),(NOW()+(CONVERT(VLOOKUP(Table1[[#This Row],[JABATAN]],tbl_refJabatan,9,FALSE),"yr","day")-CONVERT(DATEDIF(M707,NOW(),"y"),"yr","day")))),"tgl SK salah"),"")</f>
        <v>50827.848911689813</v>
      </c>
      <c r="AC707" s="167" t="str">
        <f ca="1">IF(Table1[[#This Row],[TGL. PENSIUN (jabatan )]]&lt;&gt;0,TEXT(Table1[[#This Row],[TGL. PENSIUN (jabatan )]],"yyyy"),"")</f>
        <v>2039</v>
      </c>
      <c r="AD7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8" spans="1:30" s="53" customFormat="1" ht="21.75" customHeight="1" x14ac:dyDescent="0.25">
      <c r="A708" s="43">
        <f t="shared" si="25"/>
        <v>703</v>
      </c>
      <c r="B708" s="44" t="s">
        <v>42</v>
      </c>
      <c r="C708" s="44" t="s">
        <v>1313</v>
      </c>
      <c r="D708" s="45" t="s">
        <v>52</v>
      </c>
      <c r="E708" s="59" t="s">
        <v>1318</v>
      </c>
      <c r="F708" s="43" t="s">
        <v>50</v>
      </c>
      <c r="G708" s="46" t="s">
        <v>42</v>
      </c>
      <c r="H708" s="94">
        <v>31898</v>
      </c>
      <c r="I708" s="45"/>
      <c r="J708" s="76"/>
      <c r="K708" s="74" t="s">
        <v>56</v>
      </c>
      <c r="L708" s="63" t="s">
        <v>1319</v>
      </c>
      <c r="M708" s="94">
        <v>44056</v>
      </c>
      <c r="N708" s="52" t="str">
        <f t="shared" ca="1" si="26"/>
        <v>36 Tahun 9 Bulan 26 hari</v>
      </c>
      <c r="O7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14 Hari </v>
      </c>
      <c r="P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Row],[JABATAN]],tbl_refJabatan,2,FALSE),"yr","day")-CONVERT(DATEDIF(H708,tglAcuan,"y"),"yr","day"))),(NOW()+(CONVERT(VLOOKUP(Table1[[#This Row],[JABATAN]],tbl_refJabatan,2,FALSE),"yr","day")-CONVERT(DATEDIF(H708,NOW(),"y"),"yr","day")))),"Usia Salah"),"")</f>
        <v>54115.098911689813</v>
      </c>
      <c r="Q708" s="167" t="str">
        <f ca="1">IF(Table1[[#This Row],[TGL. PENSIUN (usia)]]&lt;&gt;0,TEXT(Table1[[#This Row],[TGL. PENSIUN (usia)]],"yyyy"),"")</f>
        <v>2048</v>
      </c>
      <c r="R708" s="166">
        <f ca="1">IF(AND(Table1[[#This Row],[TGL. PENSIUN (usia)]]&lt;&gt;"",Table1[[#This Row],[TGL. PENSIUN (usia)]]&lt;&gt;"USIA SALAH"),IF(tglAcuan&lt;&gt;0,(INT(CONVERT(VLOOKUP(Table1[[#This Row],[JABATAN]],tbl_refJabatan,2,FALSE),"yr","day")-CONVERT(DATEDIF(H708,tglAcuan,"y"),"yr","day"))),(INT(CONVERT(VLOOKUP(Table1[[#This Row],[JABATAN]],tbl_refJabatan,2,FALSE),"yr","day")-CONVERT(DATEDIF(H708,NOW(),"y"),"yr","day")))),"")</f>
        <v>8766</v>
      </c>
      <c r="S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Row],[JABATAN]],tbl_refJabatan,4,FALSE),"yr","day")-CONVERT(DATEDIF(H708,tglAcuan,"y"),"yr","day"))),(NOW()+(CONVERT(VLOOKUP(Table1[[#This Row],[JABATAN]],tbl_refJabatan,4,FALSE),"yr","day")-CONVERT(DATEDIF(H708,NOW(),"y"),"yr","day")))),"Usia Salah"),"")</f>
        <v>54115.098911689813</v>
      </c>
      <c r="T708" s="167" t="str">
        <f ca="1">IF(Table1[[#This Row],[TGL. PENSIUN ( usia )]]&lt;&gt;0,TEXT(Table1[[#This Row],[TGL. PENSIUN ( usia )]],"yyyy"),"")</f>
        <v>2048</v>
      </c>
      <c r="U708" s="166">
        <f ca="1">IF(AND(Table1[[#This Row],[TGL. PENSIUN (usia)]]&lt;&gt;"",Table1[[#This Row],[TGL. PENSIUN (usia)]]&lt;&gt;"USIA SALAH"),IF(tglAcuan&lt;&gt;0,(INT(CONVERT(VLOOKUP(Table1[[#This Row],[JABATAN]],tbl_refJabatan,4,FALSE),"yr","day")-CONVERT(DATEDIF(H708,tglAcuan,"y"),"yr","day"))),(INT(CONVERT(VLOOKUP(Table1[[#This Row],[JABATAN]],tbl_refJabatan,4,FALSE),"yr","day")-CONVERT(DATEDIF(H708,NOW(),"y"),"yr","day")))),"")</f>
        <v>8766</v>
      </c>
      <c r="V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Row],[JABATAN]],tbl_refJabatan,6,FALSE),"yr","day")-CONVERT(DATEDIF(H708,tglAcuan,"y"),"yr","day"))),(NOW()+(CONVERT(VLOOKUP(Table1[[#This Row],[JABATAN]],tbl_refJabatan,6,FALSE),"yr","day")-CONVERT(DATEDIF(H708,NOW(),"y"),"yr","day")))),"Usia Salah"),"")</f>
        <v>52654.098911689813</v>
      </c>
      <c r="W708" s="167" t="str">
        <f ca="1">IF(Table1[[#This Row],[TGL.PENSIUN (usia)]]&lt;&gt;0,TEXT(Table1[[#This Row],[TGL.PENSIUN (usia)]],"yyyy"),"")</f>
        <v>2044</v>
      </c>
      <c r="X7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Row],[JABATAN]],tbl_refJabatan,7,FALSE),"yr","day")-CONVERT(DATEDIF(M708,tglAcuan,"y"),"yr","day"))),(NOW()+(CONVERT(VLOOKUP(Table1[[#This Row],[JABATAN]],tbl_refJabatan,7,FALSE),"yr","day")-CONVERT(DATEDIF(M708,NOW(),"y"),"yr","day")))),"tgl SK salah"),"")</f>
        <v>51558.348911689813</v>
      </c>
      <c r="Y708" s="167" t="str">
        <f ca="1">IF(Table1[[#This Row],[TGL. PENSIUN (jabatan)]]&lt;&gt;0,TEXT(Table1[[#This Row],[TGL. PENSIUN (jabatan)]],"yyyy"),"")</f>
        <v>2041</v>
      </c>
      <c r="Z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Row],[JABATAN]],tbl_refJabatan,8,FALSE),"yr","day")-CONVERT(DATEDIF(H708,tglAcuan,"y"),"yr","day"))),(NOW()+(CONVERT(VLOOKUP(Table1[[#This Row],[JABATAN]],tbl_refJabatan,8,FALSE),"yr","day")-CONVERT(DATEDIF(H708,NOW(),"y"),"yr","day")))),"Usia Salah"),"")</f>
        <v>52654.098911689813</v>
      </c>
      <c r="AA708" s="167" t="str">
        <f ca="1">IF(Table1[[#This Row],[TGL.PENSIUN (usia )]]&lt;&gt;0,TEXT(Table1[[#This Row],[TGL.PENSIUN (usia )]],"yyyy"),"")</f>
        <v>2044</v>
      </c>
      <c r="AB7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Row],[JABATAN]],tbl_refJabatan,9,FALSE),"yr","day")-CONVERT(DATEDIF(M708,tglAcuan,"y"),"yr","day"))),(NOW()+(CONVERT(VLOOKUP(Table1[[#This Row],[JABATAN]],tbl_refJabatan,9,FALSE),"yr","day")-CONVERT(DATEDIF(M708,NOW(),"y"),"yr","day")))),"tgl SK salah"),"")</f>
        <v>51558.348911689813</v>
      </c>
      <c r="AC708" s="167" t="str">
        <f ca="1">IF(Table1[[#This Row],[TGL. PENSIUN (jabatan )]]&lt;&gt;0,TEXT(Table1[[#This Row],[TGL. PENSIUN (jabatan )]],"yyyy"),"")</f>
        <v>2041</v>
      </c>
      <c r="AD7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09" spans="1:30" s="53" customFormat="1" ht="21.75" customHeight="1" x14ac:dyDescent="0.25">
      <c r="A709" s="43">
        <f t="shared" si="25"/>
        <v>704</v>
      </c>
      <c r="B709" s="44" t="s">
        <v>42</v>
      </c>
      <c r="C709" s="44" t="s">
        <v>1313</v>
      </c>
      <c r="D709" s="45" t="s">
        <v>54</v>
      </c>
      <c r="E709" s="59" t="s">
        <v>1320</v>
      </c>
      <c r="F709" s="43" t="s">
        <v>41</v>
      </c>
      <c r="G709" s="46" t="s">
        <v>42</v>
      </c>
      <c r="H709" s="94">
        <v>24919</v>
      </c>
      <c r="I709" s="45"/>
      <c r="J709" s="76"/>
      <c r="K709" s="74" t="s">
        <v>43</v>
      </c>
      <c r="L709" s="63" t="s">
        <v>1321</v>
      </c>
      <c r="M709" s="94">
        <v>43361</v>
      </c>
      <c r="N709" s="52" t="str">
        <f t="shared" ca="1" si="26"/>
        <v>55 Tahun 11 Bulan 5 hari</v>
      </c>
      <c r="O7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Row],[JABATAN]],tbl_refJabatan,2,FALSE),"yr","day")-CONVERT(DATEDIF(H709,tglAcuan,"y"),"yr","day"))),(NOW()+(CONVERT(VLOOKUP(Table1[[#This Row],[JABATAN]],tbl_refJabatan,2,FALSE),"yr","day")-CONVERT(DATEDIF(H709,NOW(),"y"),"yr","day")))),"Usia Salah"),"")</f>
        <v>47175.348911689813</v>
      </c>
      <c r="Q709" s="167" t="str">
        <f ca="1">IF(Table1[[#This Row],[TGL. PENSIUN (usia)]]&lt;&gt;0,TEXT(Table1[[#This Row],[TGL. PENSIUN (usia)]],"yyyy"),"")</f>
        <v>2029</v>
      </c>
      <c r="R709" s="166">
        <f ca="1">IF(AND(Table1[[#This Row],[TGL. PENSIUN (usia)]]&lt;&gt;"",Table1[[#This Row],[TGL. PENSIUN (usia)]]&lt;&gt;"USIA SALAH"),IF(tglAcuan&lt;&gt;0,(INT(CONVERT(VLOOKUP(Table1[[#This Row],[JABATAN]],tbl_refJabatan,2,FALSE),"yr","day")-CONVERT(DATEDIF(H709,tglAcuan,"y"),"yr","day"))),(INT(CONVERT(VLOOKUP(Table1[[#This Row],[JABATAN]],tbl_refJabatan,2,FALSE),"yr","day")-CONVERT(DATEDIF(H709,NOW(),"y"),"yr","day")))),"")</f>
        <v>1826</v>
      </c>
      <c r="S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Row],[JABATAN]],tbl_refJabatan,4,FALSE),"yr","day")-CONVERT(DATEDIF(H709,tglAcuan,"y"),"yr","day"))),(NOW()+(CONVERT(VLOOKUP(Table1[[#This Row],[JABATAN]],tbl_refJabatan,4,FALSE),"yr","day")-CONVERT(DATEDIF(H709,NOW(),"y"),"yr","day")))),"Usia Salah"),"")</f>
        <v>47175.348911689813</v>
      </c>
      <c r="T709" s="167" t="str">
        <f ca="1">IF(Table1[[#This Row],[TGL. PENSIUN ( usia )]]&lt;&gt;0,TEXT(Table1[[#This Row],[TGL. PENSIUN ( usia )]],"yyyy"),"")</f>
        <v>2029</v>
      </c>
      <c r="U709" s="166">
        <f ca="1">IF(AND(Table1[[#This Row],[TGL. PENSIUN (usia)]]&lt;&gt;"",Table1[[#This Row],[TGL. PENSIUN (usia)]]&lt;&gt;"USIA SALAH"),IF(tglAcuan&lt;&gt;0,(INT(CONVERT(VLOOKUP(Table1[[#This Row],[JABATAN]],tbl_refJabatan,4,FALSE),"yr","day")-CONVERT(DATEDIF(H709,tglAcuan,"y"),"yr","day"))),(INT(CONVERT(VLOOKUP(Table1[[#This Row],[JABATAN]],tbl_refJabatan,4,FALSE),"yr","day")-CONVERT(DATEDIF(H709,NOW(),"y"),"yr","day")))),"")</f>
        <v>1826</v>
      </c>
      <c r="V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Row],[JABATAN]],tbl_refJabatan,6,FALSE),"yr","day")-CONVERT(DATEDIF(H709,tglAcuan,"y"),"yr","day"))),(NOW()+(CONVERT(VLOOKUP(Table1[[#This Row],[JABATAN]],tbl_refJabatan,6,FALSE),"yr","day")-CONVERT(DATEDIF(H709,NOW(),"y"),"yr","day")))),"Usia Salah"),"")</f>
        <v>45714.348911689813</v>
      </c>
      <c r="W709" s="167" t="str">
        <f ca="1">IF(Table1[[#This Row],[TGL.PENSIUN (usia)]]&lt;&gt;0,TEXT(Table1[[#This Row],[TGL.PENSIUN (usia)]],"yyyy"),"")</f>
        <v>2025</v>
      </c>
      <c r="X7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Row],[JABATAN]],tbl_refJabatan,7,FALSE),"yr","day")-CONVERT(DATEDIF(M709,tglAcuan,"y"),"yr","day"))),(NOW()+(CONVERT(VLOOKUP(Table1[[#This Row],[JABATAN]],tbl_refJabatan,7,FALSE),"yr","day")-CONVERT(DATEDIF(M709,NOW(),"y"),"yr","day")))),"tgl SK salah"),"")</f>
        <v>50827.848911689813</v>
      </c>
      <c r="Y709" s="167" t="str">
        <f ca="1">IF(Table1[[#This Row],[TGL. PENSIUN (jabatan)]]&lt;&gt;0,TEXT(Table1[[#This Row],[TGL. PENSIUN (jabatan)]],"yyyy"),"")</f>
        <v>2039</v>
      </c>
      <c r="Z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Row],[JABATAN]],tbl_refJabatan,8,FALSE),"yr","day")-CONVERT(DATEDIF(H709,tglAcuan,"y"),"yr","day"))),(NOW()+(CONVERT(VLOOKUP(Table1[[#This Row],[JABATAN]],tbl_refJabatan,8,FALSE),"yr","day")-CONVERT(DATEDIF(H709,NOW(),"y"),"yr","day")))),"Usia Salah"),"")</f>
        <v>45714.348911689813</v>
      </c>
      <c r="AA709" s="167" t="str">
        <f ca="1">IF(Table1[[#This Row],[TGL.PENSIUN (usia )]]&lt;&gt;0,TEXT(Table1[[#This Row],[TGL.PENSIUN (usia )]],"yyyy"),"")</f>
        <v>2025</v>
      </c>
      <c r="AB7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Row],[JABATAN]],tbl_refJabatan,9,FALSE),"yr","day")-CONVERT(DATEDIF(M709,tglAcuan,"y"),"yr","day"))),(NOW()+(CONVERT(VLOOKUP(Table1[[#This Row],[JABATAN]],tbl_refJabatan,9,FALSE),"yr","day")-CONVERT(DATEDIF(M709,NOW(),"y"),"yr","day")))),"tgl SK salah"),"")</f>
        <v>50827.848911689813</v>
      </c>
      <c r="AC709" s="167" t="str">
        <f ca="1">IF(Table1[[#This Row],[TGL. PENSIUN (jabatan )]]&lt;&gt;0,TEXT(Table1[[#This Row],[TGL. PENSIUN (jabatan )]],"yyyy"),"")</f>
        <v>2039</v>
      </c>
      <c r="AD7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0" spans="1:30" s="53" customFormat="1" ht="21.75" customHeight="1" x14ac:dyDescent="0.25">
      <c r="A710" s="43">
        <f t="shared" si="25"/>
        <v>705</v>
      </c>
      <c r="B710" s="44" t="s">
        <v>42</v>
      </c>
      <c r="C710" s="44" t="s">
        <v>1313</v>
      </c>
      <c r="D710" s="45" t="s">
        <v>57</v>
      </c>
      <c r="E710" s="59" t="s">
        <v>1322</v>
      </c>
      <c r="F710" s="43" t="s">
        <v>41</v>
      </c>
      <c r="G710" s="46" t="s">
        <v>42</v>
      </c>
      <c r="H710" s="94">
        <v>30501</v>
      </c>
      <c r="I710" s="45"/>
      <c r="J710" s="76"/>
      <c r="K710" s="74" t="s">
        <v>90</v>
      </c>
      <c r="L710" s="63" t="s">
        <v>1323</v>
      </c>
      <c r="M710" s="94">
        <v>43361</v>
      </c>
      <c r="N710" s="52" t="str">
        <f t="shared" ca="1" si="26"/>
        <v>40 Tahun 7 Bulan 23 hari</v>
      </c>
      <c r="O7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Row],[JABATAN]],tbl_refJabatan,2,FALSE),"yr","day")-CONVERT(DATEDIF(H710,tglAcuan,"y"),"yr","day"))),(NOW()+(CONVERT(VLOOKUP(Table1[[#This Row],[JABATAN]],tbl_refJabatan,2,FALSE),"yr","day")-CONVERT(DATEDIF(H710,NOW(),"y"),"yr","day")))),"Usia Salah"),"")</f>
        <v>52654.098911689813</v>
      </c>
      <c r="Q710" s="167" t="str">
        <f ca="1">IF(Table1[[#This Row],[TGL. PENSIUN (usia)]]&lt;&gt;0,TEXT(Table1[[#This Row],[TGL. PENSIUN (usia)]],"yyyy"),"")</f>
        <v>2044</v>
      </c>
      <c r="R710" s="166">
        <f ca="1">IF(AND(Table1[[#This Row],[TGL. PENSIUN (usia)]]&lt;&gt;"",Table1[[#This Row],[TGL. PENSIUN (usia)]]&lt;&gt;"USIA SALAH"),IF(tglAcuan&lt;&gt;0,(INT(CONVERT(VLOOKUP(Table1[[#This Row],[JABATAN]],tbl_refJabatan,2,FALSE),"yr","day")-CONVERT(DATEDIF(H710,tglAcuan,"y"),"yr","day"))),(INT(CONVERT(VLOOKUP(Table1[[#This Row],[JABATAN]],tbl_refJabatan,2,FALSE),"yr","day")-CONVERT(DATEDIF(H710,NOW(),"y"),"yr","day")))),"")</f>
        <v>7305</v>
      </c>
      <c r="S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Row],[JABATAN]],tbl_refJabatan,4,FALSE),"yr","day")-CONVERT(DATEDIF(H710,tglAcuan,"y"),"yr","day"))),(NOW()+(CONVERT(VLOOKUP(Table1[[#This Row],[JABATAN]],tbl_refJabatan,4,FALSE),"yr","day")-CONVERT(DATEDIF(H710,NOW(),"y"),"yr","day")))),"Usia Salah"),"")</f>
        <v>52654.098911689813</v>
      </c>
      <c r="T710" s="167" t="str">
        <f ca="1">IF(Table1[[#This Row],[TGL. PENSIUN ( usia )]]&lt;&gt;0,TEXT(Table1[[#This Row],[TGL. PENSIUN ( usia )]],"yyyy"),"")</f>
        <v>2044</v>
      </c>
      <c r="U710" s="166">
        <f ca="1">IF(AND(Table1[[#This Row],[TGL. PENSIUN (usia)]]&lt;&gt;"",Table1[[#This Row],[TGL. PENSIUN (usia)]]&lt;&gt;"USIA SALAH"),IF(tglAcuan&lt;&gt;0,(INT(CONVERT(VLOOKUP(Table1[[#This Row],[JABATAN]],tbl_refJabatan,4,FALSE),"yr","day")-CONVERT(DATEDIF(H710,tglAcuan,"y"),"yr","day"))),(INT(CONVERT(VLOOKUP(Table1[[#This Row],[JABATAN]],tbl_refJabatan,4,FALSE),"yr","day")-CONVERT(DATEDIF(H710,NOW(),"y"),"yr","day")))),"")</f>
        <v>7305</v>
      </c>
      <c r="V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Row],[JABATAN]],tbl_refJabatan,6,FALSE),"yr","day")-CONVERT(DATEDIF(H710,tglAcuan,"y"),"yr","day"))),(NOW()+(CONVERT(VLOOKUP(Table1[[#This Row],[JABATAN]],tbl_refJabatan,6,FALSE),"yr","day")-CONVERT(DATEDIF(H710,NOW(),"y"),"yr","day")))),"Usia Salah"),"")</f>
        <v>51193.098911689813</v>
      </c>
      <c r="W710" s="167" t="str">
        <f ca="1">IF(Table1[[#This Row],[TGL.PENSIUN (usia)]]&lt;&gt;0,TEXT(Table1[[#This Row],[TGL.PENSIUN (usia)]],"yyyy"),"")</f>
        <v>2040</v>
      </c>
      <c r="X7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Row],[JABATAN]],tbl_refJabatan,7,FALSE),"yr","day")-CONVERT(DATEDIF(M710,tglAcuan,"y"),"yr","day"))),(NOW()+(CONVERT(VLOOKUP(Table1[[#This Row],[JABATAN]],tbl_refJabatan,7,FALSE),"yr","day")-CONVERT(DATEDIF(M710,NOW(),"y"),"yr","day")))),"tgl SK salah"),"")</f>
        <v>50827.848911689813</v>
      </c>
      <c r="Y710" s="167" t="str">
        <f ca="1">IF(Table1[[#This Row],[TGL. PENSIUN (jabatan)]]&lt;&gt;0,TEXT(Table1[[#This Row],[TGL. PENSIUN (jabatan)]],"yyyy"),"")</f>
        <v>2039</v>
      </c>
      <c r="Z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Row],[JABATAN]],tbl_refJabatan,8,FALSE),"yr","day")-CONVERT(DATEDIF(H710,tglAcuan,"y"),"yr","day"))),(NOW()+(CONVERT(VLOOKUP(Table1[[#This Row],[JABATAN]],tbl_refJabatan,8,FALSE),"yr","day")-CONVERT(DATEDIF(H710,NOW(),"y"),"yr","day")))),"Usia Salah"),"")</f>
        <v>51193.098911689813</v>
      </c>
      <c r="AA710" s="167" t="str">
        <f ca="1">IF(Table1[[#This Row],[TGL.PENSIUN (usia )]]&lt;&gt;0,TEXT(Table1[[#This Row],[TGL.PENSIUN (usia )]],"yyyy"),"")</f>
        <v>2040</v>
      </c>
      <c r="AB7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Row],[JABATAN]],tbl_refJabatan,9,FALSE),"yr","day")-CONVERT(DATEDIF(M710,tglAcuan,"y"),"yr","day"))),(NOW()+(CONVERT(VLOOKUP(Table1[[#This Row],[JABATAN]],tbl_refJabatan,9,FALSE),"yr","day")-CONVERT(DATEDIF(M710,NOW(),"y"),"yr","day")))),"tgl SK salah"),"")</f>
        <v>50827.848911689813</v>
      </c>
      <c r="AC710" s="167" t="str">
        <f ca="1">IF(Table1[[#This Row],[TGL. PENSIUN (jabatan )]]&lt;&gt;0,TEXT(Table1[[#This Row],[TGL. PENSIUN (jabatan )]],"yyyy"),"")</f>
        <v>2039</v>
      </c>
      <c r="AD7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1" spans="1:30" s="53" customFormat="1" ht="21.75" customHeight="1" x14ac:dyDescent="0.25">
      <c r="A711" s="43">
        <f t="shared" ref="A711:A774" si="27">ROW()-5</f>
        <v>706</v>
      </c>
      <c r="B711" s="44" t="s">
        <v>42</v>
      </c>
      <c r="C711" s="44" t="s">
        <v>1313</v>
      </c>
      <c r="D711" s="45" t="s">
        <v>59</v>
      </c>
      <c r="E711" s="59" t="s">
        <v>1324</v>
      </c>
      <c r="F711" s="43" t="s">
        <v>50</v>
      </c>
      <c r="G711" s="46" t="s">
        <v>1325</v>
      </c>
      <c r="H711" s="94">
        <v>30591</v>
      </c>
      <c r="I711" s="45"/>
      <c r="J711" s="76"/>
      <c r="K711" s="74" t="s">
        <v>56</v>
      </c>
      <c r="L711" s="63" t="s">
        <v>1326</v>
      </c>
      <c r="M711" s="94">
        <v>44170</v>
      </c>
      <c r="N711" s="52" t="str">
        <f t="shared" ca="1" si="26"/>
        <v>40 Tahun 4 Bulan 25 hari</v>
      </c>
      <c r="O7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22 Hari </v>
      </c>
      <c r="P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Row],[JABATAN]],tbl_refJabatan,2,FALSE),"yr","day")-CONVERT(DATEDIF(H711,tglAcuan,"y"),"yr","day"))),(NOW()+(CONVERT(VLOOKUP(Table1[[#This Row],[JABATAN]],tbl_refJabatan,2,FALSE),"yr","day")-CONVERT(DATEDIF(H711,NOW(),"y"),"yr","day")))),"Usia Salah"),"")</f>
        <v>52654.098911689813</v>
      </c>
      <c r="Q711" s="167" t="str">
        <f ca="1">IF(Table1[[#This Row],[TGL. PENSIUN (usia)]]&lt;&gt;0,TEXT(Table1[[#This Row],[TGL. PENSIUN (usia)]],"yyyy"),"")</f>
        <v>2044</v>
      </c>
      <c r="R711" s="166">
        <f ca="1">IF(AND(Table1[[#This Row],[TGL. PENSIUN (usia)]]&lt;&gt;"",Table1[[#This Row],[TGL. PENSIUN (usia)]]&lt;&gt;"USIA SALAH"),IF(tglAcuan&lt;&gt;0,(INT(CONVERT(VLOOKUP(Table1[[#This Row],[JABATAN]],tbl_refJabatan,2,FALSE),"yr","day")-CONVERT(DATEDIF(H711,tglAcuan,"y"),"yr","day"))),(INT(CONVERT(VLOOKUP(Table1[[#This Row],[JABATAN]],tbl_refJabatan,2,FALSE),"yr","day")-CONVERT(DATEDIF(H711,NOW(),"y"),"yr","day")))),"")</f>
        <v>7305</v>
      </c>
      <c r="S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Row],[JABATAN]],tbl_refJabatan,4,FALSE),"yr","day")-CONVERT(DATEDIF(H711,tglAcuan,"y"),"yr","day"))),(NOW()+(CONVERT(VLOOKUP(Table1[[#This Row],[JABATAN]],tbl_refJabatan,4,FALSE),"yr","day")-CONVERT(DATEDIF(H711,NOW(),"y"),"yr","day")))),"Usia Salah"),"")</f>
        <v>52654.098911689813</v>
      </c>
      <c r="T711" s="167" t="str">
        <f ca="1">IF(Table1[[#This Row],[TGL. PENSIUN ( usia )]]&lt;&gt;0,TEXT(Table1[[#This Row],[TGL. PENSIUN ( usia )]],"yyyy"),"")</f>
        <v>2044</v>
      </c>
      <c r="U711" s="166">
        <f ca="1">IF(AND(Table1[[#This Row],[TGL. PENSIUN (usia)]]&lt;&gt;"",Table1[[#This Row],[TGL. PENSIUN (usia)]]&lt;&gt;"USIA SALAH"),IF(tglAcuan&lt;&gt;0,(INT(CONVERT(VLOOKUP(Table1[[#This Row],[JABATAN]],tbl_refJabatan,4,FALSE),"yr","day")-CONVERT(DATEDIF(H711,tglAcuan,"y"),"yr","day"))),(INT(CONVERT(VLOOKUP(Table1[[#This Row],[JABATAN]],tbl_refJabatan,4,FALSE),"yr","day")-CONVERT(DATEDIF(H711,NOW(),"y"),"yr","day")))),"")</f>
        <v>7305</v>
      </c>
      <c r="V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Row],[JABATAN]],tbl_refJabatan,6,FALSE),"yr","day")-CONVERT(DATEDIF(H711,tglAcuan,"y"),"yr","day"))),(NOW()+(CONVERT(VLOOKUP(Table1[[#This Row],[JABATAN]],tbl_refJabatan,6,FALSE),"yr","day")-CONVERT(DATEDIF(H711,NOW(),"y"),"yr","day")))),"Usia Salah"),"")</f>
        <v>51193.098911689813</v>
      </c>
      <c r="W711" s="167" t="str">
        <f ca="1">IF(Table1[[#This Row],[TGL.PENSIUN (usia)]]&lt;&gt;0,TEXT(Table1[[#This Row],[TGL.PENSIUN (usia)]],"yyyy"),"")</f>
        <v>2040</v>
      </c>
      <c r="X7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Row],[JABATAN]],tbl_refJabatan,7,FALSE),"yr","day")-CONVERT(DATEDIF(M711,tglAcuan,"y"),"yr","day"))),(NOW()+(CONVERT(VLOOKUP(Table1[[#This Row],[JABATAN]],tbl_refJabatan,7,FALSE),"yr","day")-CONVERT(DATEDIF(M711,NOW(),"y"),"yr","day")))),"tgl SK salah"),"")</f>
        <v>51558.348911689813</v>
      </c>
      <c r="Y711" s="167" t="str">
        <f ca="1">IF(Table1[[#This Row],[TGL. PENSIUN (jabatan)]]&lt;&gt;0,TEXT(Table1[[#This Row],[TGL. PENSIUN (jabatan)]],"yyyy"),"")</f>
        <v>2041</v>
      </c>
      <c r="Z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Row],[JABATAN]],tbl_refJabatan,8,FALSE),"yr","day")-CONVERT(DATEDIF(H711,tglAcuan,"y"),"yr","day"))),(NOW()+(CONVERT(VLOOKUP(Table1[[#This Row],[JABATAN]],tbl_refJabatan,8,FALSE),"yr","day")-CONVERT(DATEDIF(H711,NOW(),"y"),"yr","day")))),"Usia Salah"),"")</f>
        <v>51193.098911689813</v>
      </c>
      <c r="AA711" s="167" t="str">
        <f ca="1">IF(Table1[[#This Row],[TGL.PENSIUN (usia )]]&lt;&gt;0,TEXT(Table1[[#This Row],[TGL.PENSIUN (usia )]],"yyyy"),"")</f>
        <v>2040</v>
      </c>
      <c r="AB7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Row],[JABATAN]],tbl_refJabatan,9,FALSE),"yr","day")-CONVERT(DATEDIF(M711,tglAcuan,"y"),"yr","day"))),(NOW()+(CONVERT(VLOOKUP(Table1[[#This Row],[JABATAN]],tbl_refJabatan,9,FALSE),"yr","day")-CONVERT(DATEDIF(M711,NOW(),"y"),"yr","day")))),"tgl SK salah"),"")</f>
        <v>51558.348911689813</v>
      </c>
      <c r="AC711" s="167" t="str">
        <f ca="1">IF(Table1[[#This Row],[TGL. PENSIUN (jabatan )]]&lt;&gt;0,TEXT(Table1[[#This Row],[TGL. PENSIUN (jabatan )]],"yyyy"),"")</f>
        <v>2041</v>
      </c>
      <c r="AD7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2" spans="1:30" s="53" customFormat="1" ht="21.75" customHeight="1" x14ac:dyDescent="0.25">
      <c r="A712" s="43">
        <f t="shared" si="27"/>
        <v>707</v>
      </c>
      <c r="B712" s="44" t="s">
        <v>42</v>
      </c>
      <c r="C712" s="44" t="s">
        <v>1313</v>
      </c>
      <c r="D712" s="45" t="s">
        <v>61</v>
      </c>
      <c r="E712" s="59" t="s">
        <v>1327</v>
      </c>
      <c r="F712" s="43" t="s">
        <v>41</v>
      </c>
      <c r="G712" s="46" t="s">
        <v>42</v>
      </c>
      <c r="H712" s="94">
        <v>27714</v>
      </c>
      <c r="I712" s="45"/>
      <c r="J712" s="76"/>
      <c r="K712" s="74" t="s">
        <v>90</v>
      </c>
      <c r="L712" s="63" t="s">
        <v>1328</v>
      </c>
      <c r="M712" s="94">
        <v>43361</v>
      </c>
      <c r="N712" s="52" t="str">
        <f t="shared" ca="1" si="26"/>
        <v>48 Tahun 3 Bulan 11 hari</v>
      </c>
      <c r="O7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Row],[JABATAN]],tbl_refJabatan,2,FALSE),"yr","day")-CONVERT(DATEDIF(H712,tglAcuan,"y"),"yr","day"))),(NOW()+(CONVERT(VLOOKUP(Table1[[#This Row],[JABATAN]],tbl_refJabatan,2,FALSE),"yr","day")-CONVERT(DATEDIF(H712,NOW(),"y"),"yr","day")))),"Usia Salah"),"")</f>
        <v>49732.098911689813</v>
      </c>
      <c r="Q712" s="167" t="str">
        <f ca="1">IF(Table1[[#This Row],[TGL. PENSIUN (usia)]]&lt;&gt;0,TEXT(Table1[[#This Row],[TGL. PENSIUN (usia)]],"yyyy"),"")</f>
        <v>2036</v>
      </c>
      <c r="R712" s="166">
        <f ca="1">IF(AND(Table1[[#This Row],[TGL. PENSIUN (usia)]]&lt;&gt;"",Table1[[#This Row],[TGL. PENSIUN (usia)]]&lt;&gt;"USIA SALAH"),IF(tglAcuan&lt;&gt;0,(INT(CONVERT(VLOOKUP(Table1[[#This Row],[JABATAN]],tbl_refJabatan,2,FALSE),"yr","day")-CONVERT(DATEDIF(H712,tglAcuan,"y"),"yr","day"))),(INT(CONVERT(VLOOKUP(Table1[[#This Row],[JABATAN]],tbl_refJabatan,2,FALSE),"yr","day")-CONVERT(DATEDIF(H712,NOW(),"y"),"yr","day")))),"")</f>
        <v>4383</v>
      </c>
      <c r="S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Row],[JABATAN]],tbl_refJabatan,4,FALSE),"yr","day")-CONVERT(DATEDIF(H712,tglAcuan,"y"),"yr","day"))),(NOW()+(CONVERT(VLOOKUP(Table1[[#This Row],[JABATAN]],tbl_refJabatan,4,FALSE),"yr","day")-CONVERT(DATEDIF(H712,NOW(),"y"),"yr","day")))),"Usia Salah"),"")</f>
        <v>49732.098911689813</v>
      </c>
      <c r="T712" s="167" t="str">
        <f ca="1">IF(Table1[[#This Row],[TGL. PENSIUN ( usia )]]&lt;&gt;0,TEXT(Table1[[#This Row],[TGL. PENSIUN ( usia )]],"yyyy"),"")</f>
        <v>2036</v>
      </c>
      <c r="U712" s="166">
        <f ca="1">IF(AND(Table1[[#This Row],[TGL. PENSIUN (usia)]]&lt;&gt;"",Table1[[#This Row],[TGL. PENSIUN (usia)]]&lt;&gt;"USIA SALAH"),IF(tglAcuan&lt;&gt;0,(INT(CONVERT(VLOOKUP(Table1[[#This Row],[JABATAN]],tbl_refJabatan,4,FALSE),"yr","day")-CONVERT(DATEDIF(H712,tglAcuan,"y"),"yr","day"))),(INT(CONVERT(VLOOKUP(Table1[[#This Row],[JABATAN]],tbl_refJabatan,4,FALSE),"yr","day")-CONVERT(DATEDIF(H712,NOW(),"y"),"yr","day")))),"")</f>
        <v>4383</v>
      </c>
      <c r="V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Row],[JABATAN]],tbl_refJabatan,6,FALSE),"yr","day")-CONVERT(DATEDIF(H712,tglAcuan,"y"),"yr","day"))),(NOW()+(CONVERT(VLOOKUP(Table1[[#This Row],[JABATAN]],tbl_refJabatan,6,FALSE),"yr","day")-CONVERT(DATEDIF(H712,NOW(),"y"),"yr","day")))),"Usia Salah"),"")</f>
        <v>48271.098911689813</v>
      </c>
      <c r="W712" s="167" t="str">
        <f ca="1">IF(Table1[[#This Row],[TGL.PENSIUN (usia)]]&lt;&gt;0,TEXT(Table1[[#This Row],[TGL.PENSIUN (usia)]],"yyyy"),"")</f>
        <v>2032</v>
      </c>
      <c r="X7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Row],[JABATAN]],tbl_refJabatan,7,FALSE),"yr","day")-CONVERT(DATEDIF(M712,tglAcuan,"y"),"yr","day"))),(NOW()+(CONVERT(VLOOKUP(Table1[[#This Row],[JABATAN]],tbl_refJabatan,7,FALSE),"yr","day")-CONVERT(DATEDIF(M712,NOW(),"y"),"yr","day")))),"tgl SK salah"),"")</f>
        <v>50827.848911689813</v>
      </c>
      <c r="Y712" s="167" t="str">
        <f ca="1">IF(Table1[[#This Row],[TGL. PENSIUN (jabatan)]]&lt;&gt;0,TEXT(Table1[[#This Row],[TGL. PENSIUN (jabatan)]],"yyyy"),"")</f>
        <v>2039</v>
      </c>
      <c r="Z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Row],[JABATAN]],tbl_refJabatan,8,FALSE),"yr","day")-CONVERT(DATEDIF(H712,tglAcuan,"y"),"yr","day"))),(NOW()+(CONVERT(VLOOKUP(Table1[[#This Row],[JABATAN]],tbl_refJabatan,8,FALSE),"yr","day")-CONVERT(DATEDIF(H712,NOW(),"y"),"yr","day")))),"Usia Salah"),"")</f>
        <v>48271.098911689813</v>
      </c>
      <c r="AA712" s="167" t="str">
        <f ca="1">IF(Table1[[#This Row],[TGL.PENSIUN (usia )]]&lt;&gt;0,TEXT(Table1[[#This Row],[TGL.PENSIUN (usia )]],"yyyy"),"")</f>
        <v>2032</v>
      </c>
      <c r="AB7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Row],[JABATAN]],tbl_refJabatan,9,FALSE),"yr","day")-CONVERT(DATEDIF(M712,tglAcuan,"y"),"yr","day"))),(NOW()+(CONVERT(VLOOKUP(Table1[[#This Row],[JABATAN]],tbl_refJabatan,9,FALSE),"yr","day")-CONVERT(DATEDIF(M712,NOW(),"y"),"yr","day")))),"tgl SK salah"),"")</f>
        <v>50827.848911689813</v>
      </c>
      <c r="AC712" s="167" t="str">
        <f ca="1">IF(Table1[[#This Row],[TGL. PENSIUN (jabatan )]]&lt;&gt;0,TEXT(Table1[[#This Row],[TGL. PENSIUN (jabatan )]],"yyyy"),"")</f>
        <v>2039</v>
      </c>
      <c r="AD7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3" spans="1:30" s="53" customFormat="1" ht="21.75" customHeight="1" x14ac:dyDescent="0.2">
      <c r="A713" s="43">
        <f t="shared" si="27"/>
        <v>708</v>
      </c>
      <c r="B713" s="44" t="s">
        <v>42</v>
      </c>
      <c r="C713" s="44" t="s">
        <v>1313</v>
      </c>
      <c r="D713" s="72" t="s">
        <v>63</v>
      </c>
      <c r="E713" s="59" t="s">
        <v>1329</v>
      </c>
      <c r="F713" s="43" t="s">
        <v>41</v>
      </c>
      <c r="G713" s="46" t="s">
        <v>42</v>
      </c>
      <c r="H713" s="255">
        <v>24229</v>
      </c>
      <c r="I713" s="45"/>
      <c r="J713" s="76"/>
      <c r="K713" s="74" t="s">
        <v>43</v>
      </c>
      <c r="L713" s="63" t="s">
        <v>1330</v>
      </c>
      <c r="M713" s="94">
        <v>43220</v>
      </c>
      <c r="N713" s="52" t="str">
        <f t="shared" ref="N713:N776" ca="1" si="28">IFERROR(IF(H713&lt;&gt;0,IF(tglAcuan&lt;&gt;0,DATEDIF(H713,tglAcuan,"y")&amp;" Tahun "&amp;DATEDIF(H713,tglAcuan,"ym")&amp;" Bulan "&amp;DATEDIF(H713,tglAcuan,"md")&amp;" hari",DATEDIF(H713,NOW(),"y")&amp;" Tahun "&amp;DATEDIF(H713,NOW(),"ym")&amp;" Bulan "&amp;DATEDIF(H713,NOW(),"md")&amp;" hari"),"tgl lahir salah/ null"),"tgl lahir salah")</f>
        <v>57 Tahun 9 Bulan 25 hari</v>
      </c>
      <c r="O7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28 Hari </v>
      </c>
      <c r="P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Row],[JABATAN]],tbl_refJabatan,2,FALSE),"yr","day")-CONVERT(DATEDIF(H713,tglAcuan,"y"),"yr","day"))),(NOW()+(CONVERT(VLOOKUP(Table1[[#This Row],[JABATAN]],tbl_refJabatan,2,FALSE),"yr","day")-CONVERT(DATEDIF(H713,NOW(),"y"),"yr","day")))),"Usia Salah"),"")</f>
        <v>46444.848911689813</v>
      </c>
      <c r="Q713" s="167" t="str">
        <f ca="1">IF(Table1[[#This Row],[TGL. PENSIUN (usia)]]&lt;&gt;0,TEXT(Table1[[#This Row],[TGL. PENSIUN (usia)]],"yyyy"),"")</f>
        <v>2027</v>
      </c>
      <c r="R713" s="166">
        <f ca="1">IF(AND(Table1[[#This Row],[TGL. PENSIUN (usia)]]&lt;&gt;"",Table1[[#This Row],[TGL. PENSIUN (usia)]]&lt;&gt;"USIA SALAH"),IF(tglAcuan&lt;&gt;0,(INT(CONVERT(VLOOKUP(Table1[[#This Row],[JABATAN]],tbl_refJabatan,2,FALSE),"yr","day")-CONVERT(DATEDIF(H713,tglAcuan,"y"),"yr","day"))),(INT(CONVERT(VLOOKUP(Table1[[#This Row],[JABATAN]],tbl_refJabatan,2,FALSE),"yr","day")-CONVERT(DATEDIF(H713,NOW(),"y"),"yr","day")))),"")</f>
        <v>1095</v>
      </c>
      <c r="S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Row],[JABATAN]],tbl_refJabatan,4,FALSE),"yr","day")-CONVERT(DATEDIF(H713,tglAcuan,"y"),"yr","day"))),(NOW()+(CONVERT(VLOOKUP(Table1[[#This Row],[JABATAN]],tbl_refJabatan,4,FALSE),"yr","day")-CONVERT(DATEDIF(H713,NOW(),"y"),"yr","day")))),"Usia Salah"),"")</f>
        <v>31834.848911689813</v>
      </c>
      <c r="T713" s="167" t="str">
        <f ca="1">IF(Table1[[#This Row],[TGL. PENSIUN ( usia )]]&lt;&gt;0,TEXT(Table1[[#This Row],[TGL. PENSIUN ( usia )]],"yyyy"),"")</f>
        <v>1987</v>
      </c>
      <c r="U713" s="166">
        <f ca="1">IF(AND(Table1[[#This Row],[TGL. PENSIUN (usia)]]&lt;&gt;"",Table1[[#This Row],[TGL. PENSIUN (usia)]]&lt;&gt;"USIA SALAH"),IF(tglAcuan&lt;&gt;0,(INT(CONVERT(VLOOKUP(Table1[[#This Row],[JABATAN]],tbl_refJabatan,4,FALSE),"yr","day")-CONVERT(DATEDIF(H713,tglAcuan,"y"),"yr","day"))),(INT(CONVERT(VLOOKUP(Table1[[#This Row],[JABATAN]],tbl_refJabatan,4,FALSE),"yr","day")-CONVERT(DATEDIF(H713,NOW(),"y"),"yr","day")))),"")</f>
        <v>-13515</v>
      </c>
      <c r="V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Row],[JABATAN]],tbl_refJabatan,6,FALSE),"yr","day")-CONVERT(DATEDIF(H713,tglAcuan,"y"),"yr","day"))),(NOW()+(CONVERT(VLOOKUP(Table1[[#This Row],[JABATAN]],tbl_refJabatan,6,FALSE),"yr","day")-CONVERT(DATEDIF(H713,NOW(),"y"),"yr","day")))),"Usia Salah"),"")</f>
        <v>24529.848911689813</v>
      </c>
      <c r="W713" s="167" t="str">
        <f ca="1">IF(Table1[[#This Row],[TGL.PENSIUN (usia)]]&lt;&gt;0,TEXT(Table1[[#This Row],[TGL.PENSIUN (usia)]],"yyyy"),"")</f>
        <v>1967</v>
      </c>
      <c r="X7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Row],[JABATAN]],tbl_refJabatan,7,FALSE),"yr","day")-CONVERT(DATEDIF(M713,tglAcuan,"y"),"yr","day"))),(NOW()+(CONVERT(VLOOKUP(Table1[[#This Row],[JABATAN]],tbl_refJabatan,7,FALSE),"yr","day")-CONVERT(DATEDIF(M713,NOW(),"y"),"yr","day")))),"tgl SK salah"),"")</f>
        <v>65437.848911689813</v>
      </c>
      <c r="Y713" s="167" t="str">
        <f ca="1">IF(Table1[[#This Row],[TGL. PENSIUN (jabatan)]]&lt;&gt;0,TEXT(Table1[[#This Row],[TGL. PENSIUN (jabatan)]],"yyyy"),"")</f>
        <v>2079</v>
      </c>
      <c r="Z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Row],[JABATAN]],tbl_refJabatan,8,FALSE),"yr","day")-CONVERT(DATEDIF(H713,tglAcuan,"y"),"yr","day"))),(NOW()+(CONVERT(VLOOKUP(Table1[[#This Row],[JABATAN]],tbl_refJabatan,8,FALSE),"yr","day")-CONVERT(DATEDIF(H713,NOW(),"y"),"yr","day")))),"Usia Salah"),"")</f>
        <v>46444.848911689813</v>
      </c>
      <c r="AA713" s="167" t="str">
        <f ca="1">IF(Table1[[#This Row],[TGL.PENSIUN (usia )]]&lt;&gt;0,TEXT(Table1[[#This Row],[TGL.PENSIUN (usia )]],"yyyy"),"")</f>
        <v>2027</v>
      </c>
      <c r="AB7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Row],[JABATAN]],tbl_refJabatan,9,FALSE),"yr","day")-CONVERT(DATEDIF(M713,tglAcuan,"y"),"yr","day"))),(NOW()+(CONVERT(VLOOKUP(Table1[[#This Row],[JABATAN]],tbl_refJabatan,9,FALSE),"yr","day")-CONVERT(DATEDIF(M713,NOW(),"y"),"yr","day")))),"tgl SK salah"),"")</f>
        <v>49001.598911689813</v>
      </c>
      <c r="AC713" s="167" t="str">
        <f ca="1">IF(Table1[[#This Row],[TGL. PENSIUN (jabatan )]]&lt;&gt;0,TEXT(Table1[[#This Row],[TGL. PENSIUN (jabatan )]],"yyyy"),"")</f>
        <v>2034</v>
      </c>
      <c r="AD7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4" spans="1:30" s="53" customFormat="1" ht="21.75" customHeight="1" x14ac:dyDescent="0.25">
      <c r="A714" s="43">
        <f t="shared" si="27"/>
        <v>709</v>
      </c>
      <c r="B714" s="44" t="s">
        <v>42</v>
      </c>
      <c r="C714" s="44" t="s">
        <v>1313</v>
      </c>
      <c r="D714" s="72" t="s">
        <v>63</v>
      </c>
      <c r="E714" s="59" t="s">
        <v>1331</v>
      </c>
      <c r="F714" s="43" t="s">
        <v>41</v>
      </c>
      <c r="G714" s="46" t="s">
        <v>42</v>
      </c>
      <c r="H714" s="94">
        <v>25663</v>
      </c>
      <c r="I714" s="45"/>
      <c r="J714" s="76"/>
      <c r="K714" s="74" t="s">
        <v>43</v>
      </c>
      <c r="L714" s="63" t="s">
        <v>1332</v>
      </c>
      <c r="M714" s="94">
        <v>43220</v>
      </c>
      <c r="N714" s="52" t="str">
        <f t="shared" ca="1" si="28"/>
        <v>53 Tahun 10 Bulan 22 hari</v>
      </c>
      <c r="O7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28 Hari </v>
      </c>
      <c r="P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Row],[JABATAN]],tbl_refJabatan,2,FALSE),"yr","day")-CONVERT(DATEDIF(H714,tglAcuan,"y"),"yr","day"))),(NOW()+(CONVERT(VLOOKUP(Table1[[#This Row],[JABATAN]],tbl_refJabatan,2,FALSE),"yr","day")-CONVERT(DATEDIF(H714,NOW(),"y"),"yr","day")))),"Usia Salah"),"")</f>
        <v>47905.848911689813</v>
      </c>
      <c r="Q714" s="167" t="str">
        <f ca="1">IF(Table1[[#This Row],[TGL. PENSIUN (usia)]]&lt;&gt;0,TEXT(Table1[[#This Row],[TGL. PENSIUN (usia)]],"yyyy"),"")</f>
        <v>2031</v>
      </c>
      <c r="R714" s="166">
        <f ca="1">IF(AND(Table1[[#This Row],[TGL. PENSIUN (usia)]]&lt;&gt;"",Table1[[#This Row],[TGL. PENSIUN (usia)]]&lt;&gt;"USIA SALAH"),IF(tglAcuan&lt;&gt;0,(INT(CONVERT(VLOOKUP(Table1[[#This Row],[JABATAN]],tbl_refJabatan,2,FALSE),"yr","day")-CONVERT(DATEDIF(H714,tglAcuan,"y"),"yr","day"))),(INT(CONVERT(VLOOKUP(Table1[[#This Row],[JABATAN]],tbl_refJabatan,2,FALSE),"yr","day")-CONVERT(DATEDIF(H714,NOW(),"y"),"yr","day")))),"")</f>
        <v>2556</v>
      </c>
      <c r="S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Row],[JABATAN]],tbl_refJabatan,4,FALSE),"yr","day")-CONVERT(DATEDIF(H714,tglAcuan,"y"),"yr","day"))),(NOW()+(CONVERT(VLOOKUP(Table1[[#This Row],[JABATAN]],tbl_refJabatan,4,FALSE),"yr","day")-CONVERT(DATEDIF(H714,NOW(),"y"),"yr","day")))),"Usia Salah"),"")</f>
        <v>33295.848911689813</v>
      </c>
      <c r="T714" s="167" t="str">
        <f ca="1">IF(Table1[[#This Row],[TGL. PENSIUN ( usia )]]&lt;&gt;0,TEXT(Table1[[#This Row],[TGL. PENSIUN ( usia )]],"yyyy"),"")</f>
        <v>1991</v>
      </c>
      <c r="U714" s="166">
        <f ca="1">IF(AND(Table1[[#This Row],[TGL. PENSIUN (usia)]]&lt;&gt;"",Table1[[#This Row],[TGL. PENSIUN (usia)]]&lt;&gt;"USIA SALAH"),IF(tglAcuan&lt;&gt;0,(INT(CONVERT(VLOOKUP(Table1[[#This Row],[JABATAN]],tbl_refJabatan,4,FALSE),"yr","day")-CONVERT(DATEDIF(H714,tglAcuan,"y"),"yr","day"))),(INT(CONVERT(VLOOKUP(Table1[[#This Row],[JABATAN]],tbl_refJabatan,4,FALSE),"yr","day")-CONVERT(DATEDIF(H714,NOW(),"y"),"yr","day")))),"")</f>
        <v>-12054</v>
      </c>
      <c r="V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Row],[JABATAN]],tbl_refJabatan,6,FALSE),"yr","day")-CONVERT(DATEDIF(H714,tglAcuan,"y"),"yr","day"))),(NOW()+(CONVERT(VLOOKUP(Table1[[#This Row],[JABATAN]],tbl_refJabatan,6,FALSE),"yr","day")-CONVERT(DATEDIF(H714,NOW(),"y"),"yr","day")))),"Usia Salah"),"")</f>
        <v>25990.848911689813</v>
      </c>
      <c r="W714" s="167" t="str">
        <f ca="1">IF(Table1[[#This Row],[TGL.PENSIUN (usia)]]&lt;&gt;0,TEXT(Table1[[#This Row],[TGL.PENSIUN (usia)]],"yyyy"),"")</f>
        <v>1971</v>
      </c>
      <c r="X7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Row],[JABATAN]],tbl_refJabatan,7,FALSE),"yr","day")-CONVERT(DATEDIF(M714,tglAcuan,"y"),"yr","day"))),(NOW()+(CONVERT(VLOOKUP(Table1[[#This Row],[JABATAN]],tbl_refJabatan,7,FALSE),"yr","day")-CONVERT(DATEDIF(M714,NOW(),"y"),"yr","day")))),"tgl SK salah"),"")</f>
        <v>65437.848911689813</v>
      </c>
      <c r="Y714" s="167" t="str">
        <f ca="1">IF(Table1[[#This Row],[TGL. PENSIUN (jabatan)]]&lt;&gt;0,TEXT(Table1[[#This Row],[TGL. PENSIUN (jabatan)]],"yyyy"),"")</f>
        <v>2079</v>
      </c>
      <c r="Z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Row],[JABATAN]],tbl_refJabatan,8,FALSE),"yr","day")-CONVERT(DATEDIF(H714,tglAcuan,"y"),"yr","day"))),(NOW()+(CONVERT(VLOOKUP(Table1[[#This Row],[JABATAN]],tbl_refJabatan,8,FALSE),"yr","day")-CONVERT(DATEDIF(H714,NOW(),"y"),"yr","day")))),"Usia Salah"),"")</f>
        <v>47905.848911689813</v>
      </c>
      <c r="AA714" s="167" t="str">
        <f ca="1">IF(Table1[[#This Row],[TGL.PENSIUN (usia )]]&lt;&gt;0,TEXT(Table1[[#This Row],[TGL.PENSIUN (usia )]],"yyyy"),"")</f>
        <v>2031</v>
      </c>
      <c r="AB7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Row],[JABATAN]],tbl_refJabatan,9,FALSE),"yr","day")-CONVERT(DATEDIF(M714,tglAcuan,"y"),"yr","day"))),(NOW()+(CONVERT(VLOOKUP(Table1[[#This Row],[JABATAN]],tbl_refJabatan,9,FALSE),"yr","day")-CONVERT(DATEDIF(M714,NOW(),"y"),"yr","day")))),"tgl SK salah"),"")</f>
        <v>49001.598911689813</v>
      </c>
      <c r="AC714" s="167" t="str">
        <f ca="1">IF(Table1[[#This Row],[TGL. PENSIUN (jabatan )]]&lt;&gt;0,TEXT(Table1[[#This Row],[TGL. PENSIUN (jabatan )]],"yyyy"),"")</f>
        <v>2034</v>
      </c>
      <c r="AD7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5" spans="1:30" s="53" customFormat="1" ht="21.75" customHeight="1" x14ac:dyDescent="0.25">
      <c r="A715" s="43">
        <f t="shared" si="27"/>
        <v>710</v>
      </c>
      <c r="B715" s="44" t="s">
        <v>42</v>
      </c>
      <c r="C715" s="44" t="s">
        <v>1313</v>
      </c>
      <c r="D715" s="72" t="s">
        <v>63</v>
      </c>
      <c r="E715" s="59" t="s">
        <v>1333</v>
      </c>
      <c r="F715" s="43" t="s">
        <v>41</v>
      </c>
      <c r="G715" s="46" t="s">
        <v>42</v>
      </c>
      <c r="H715" s="94">
        <v>32399</v>
      </c>
      <c r="I715" s="45"/>
      <c r="J715" s="76"/>
      <c r="K715" s="74" t="s">
        <v>43</v>
      </c>
      <c r="L715" s="63" t="s">
        <v>1334</v>
      </c>
      <c r="M715" s="94">
        <v>43922</v>
      </c>
      <c r="N715" s="52" t="str">
        <f ca="1">IFERROR(IF(H715&lt;&gt;0,IF(tglAcuan&lt;&gt;0,DATEDIF(H715,tglAcuan,"y")&amp;" Tahun "&amp;DATEDIF(H715,tglAcuan,"ym")&amp;" Bulan "&amp;DATEDIF(H715,tglAcuan,"md")&amp;" hari",DATEDIF(H715,NOW(),"y")&amp;" Tahun "&amp;DATEDIF(H715,NOW(),"ym")&amp;" Bulan "&amp;DATEDIF(H715,NOW(),"md")&amp;" hari"),"tgl lahir salah/ null"),"tgl lahir salah")</f>
        <v>35 Tahun 5 Bulan 14 hari</v>
      </c>
      <c r="O7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26 Hari </v>
      </c>
      <c r="P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Row],[JABATAN]],tbl_refJabatan,2,FALSE),"yr","day")-CONVERT(DATEDIF(H715,tglAcuan,"y"),"yr","day"))),(NOW()+(CONVERT(VLOOKUP(Table1[[#This Row],[JABATAN]],tbl_refJabatan,2,FALSE),"yr","day")-CONVERT(DATEDIF(H715,NOW(),"y"),"yr","day")))),"Usia Salah"),"")</f>
        <v>54480.348911689813</v>
      </c>
      <c r="Q715" s="167" t="str">
        <f ca="1">IF(Table1[[#This Row],[TGL. PENSIUN (usia)]]&lt;&gt;0,TEXT(Table1[[#This Row],[TGL. PENSIUN (usia)]],"yyyy"),"")</f>
        <v>2049</v>
      </c>
      <c r="R715" s="166">
        <f ca="1">IF(AND(Table1[[#This Row],[TGL. PENSIUN (usia)]]&lt;&gt;"",Table1[[#This Row],[TGL. PENSIUN (usia)]]&lt;&gt;"USIA SALAH"),IF(tglAcuan&lt;&gt;0,(INT(CONVERT(VLOOKUP(Table1[[#This Row],[JABATAN]],tbl_refJabatan,2,FALSE),"yr","day")-CONVERT(DATEDIF(H715,tglAcuan,"y"),"yr","day"))),(INT(CONVERT(VLOOKUP(Table1[[#This Row],[JABATAN]],tbl_refJabatan,2,FALSE),"yr","day")-CONVERT(DATEDIF(H715,NOW(),"y"),"yr","day")))),"")</f>
        <v>9131</v>
      </c>
      <c r="S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Row],[JABATAN]],tbl_refJabatan,4,FALSE),"yr","day")-CONVERT(DATEDIF(H715,tglAcuan,"y"),"yr","day"))),(NOW()+(CONVERT(VLOOKUP(Table1[[#This Row],[JABATAN]],tbl_refJabatan,4,FALSE),"yr","day")-CONVERT(DATEDIF(H715,NOW(),"y"),"yr","day")))),"Usia Salah"),"")</f>
        <v>39870.348911689813</v>
      </c>
      <c r="T715" s="167" t="str">
        <f ca="1">IF(Table1[[#This Row],[TGL. PENSIUN ( usia )]]&lt;&gt;0,TEXT(Table1[[#This Row],[TGL. PENSIUN ( usia )]],"yyyy"),"")</f>
        <v>2009</v>
      </c>
      <c r="U715" s="166">
        <f ca="1">IF(AND(Table1[[#This Row],[TGL. PENSIUN (usia)]]&lt;&gt;"",Table1[[#This Row],[TGL. PENSIUN (usia)]]&lt;&gt;"USIA SALAH"),IF(tglAcuan&lt;&gt;0,(INT(CONVERT(VLOOKUP(Table1[[#This Row],[JABATAN]],tbl_refJabatan,4,FALSE),"yr","day")-CONVERT(DATEDIF(H715,tglAcuan,"y"),"yr","day"))),(INT(CONVERT(VLOOKUP(Table1[[#This Row],[JABATAN]],tbl_refJabatan,4,FALSE),"yr","day")-CONVERT(DATEDIF(H715,NOW(),"y"),"yr","day")))),"")</f>
        <v>-5479</v>
      </c>
      <c r="V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Row],[JABATAN]],tbl_refJabatan,6,FALSE),"yr","day")-CONVERT(DATEDIF(H715,tglAcuan,"y"),"yr","day"))),(NOW()+(CONVERT(VLOOKUP(Table1[[#This Row],[JABATAN]],tbl_refJabatan,6,FALSE),"yr","day")-CONVERT(DATEDIF(H715,NOW(),"y"),"yr","day")))),"Usia Salah"),"")</f>
        <v>32565.348911689813</v>
      </c>
      <c r="W715" s="167" t="str">
        <f ca="1">IF(Table1[[#This Row],[TGL.PENSIUN (usia)]]&lt;&gt;0,TEXT(Table1[[#This Row],[TGL.PENSIUN (usia)]],"yyyy"),"")</f>
        <v>1989</v>
      </c>
      <c r="X7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Row],[JABATAN]],tbl_refJabatan,7,FALSE),"yr","day")-CONVERT(DATEDIF(M715,tglAcuan,"y"),"yr","day"))),(NOW()+(CONVERT(VLOOKUP(Table1[[#This Row],[JABATAN]],tbl_refJabatan,7,FALSE),"yr","day")-CONVERT(DATEDIF(M715,NOW(),"y"),"yr","day")))),"tgl SK salah"),"")</f>
        <v>66168.348911689813</v>
      </c>
      <c r="Y715" s="167" t="str">
        <f ca="1">IF(Table1[[#This Row],[TGL. PENSIUN (jabatan)]]&lt;&gt;0,TEXT(Table1[[#This Row],[TGL. PENSIUN (jabatan)]],"yyyy"),"")</f>
        <v>2081</v>
      </c>
      <c r="Z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Row],[JABATAN]],tbl_refJabatan,8,FALSE),"yr","day")-CONVERT(DATEDIF(H715,tglAcuan,"y"),"yr","day"))),(NOW()+(CONVERT(VLOOKUP(Table1[[#This Row],[JABATAN]],tbl_refJabatan,8,FALSE),"yr","day")-CONVERT(DATEDIF(H715,NOW(),"y"),"yr","day")))),"Usia Salah"),"")</f>
        <v>54480.348911689813</v>
      </c>
      <c r="AA715" s="167" t="str">
        <f ca="1">IF(Table1[[#This Row],[TGL.PENSIUN (usia )]]&lt;&gt;0,TEXT(Table1[[#This Row],[TGL.PENSIUN (usia )]],"yyyy"),"")</f>
        <v>2049</v>
      </c>
      <c r="AB7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Row],[JABATAN]],tbl_refJabatan,9,FALSE),"yr","day")-CONVERT(DATEDIF(M715,tglAcuan,"y"),"yr","day"))),(NOW()+(CONVERT(VLOOKUP(Table1[[#This Row],[JABATAN]],tbl_refJabatan,9,FALSE),"yr","day")-CONVERT(DATEDIF(M715,NOW(),"y"),"yr","day")))),"tgl SK salah"),"")</f>
        <v>49732.098911689813</v>
      </c>
      <c r="AC715" s="167" t="str">
        <f ca="1">IF(Table1[[#This Row],[TGL. PENSIUN (jabatan )]]&lt;&gt;0,TEXT(Table1[[#This Row],[TGL. PENSIUN (jabatan )]],"yyyy"),"")</f>
        <v>2036</v>
      </c>
      <c r="AD7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6" spans="1:30" s="53" customFormat="1" ht="21.75" customHeight="1" x14ac:dyDescent="0.25">
      <c r="A716" s="43">
        <f t="shared" si="27"/>
        <v>711</v>
      </c>
      <c r="B716" s="44" t="s">
        <v>42</v>
      </c>
      <c r="C716" s="44" t="s">
        <v>1313</v>
      </c>
      <c r="D716" s="72" t="s">
        <v>63</v>
      </c>
      <c r="E716" s="59" t="s">
        <v>1335</v>
      </c>
      <c r="F716" s="43" t="s">
        <v>41</v>
      </c>
      <c r="G716" s="46" t="s">
        <v>42</v>
      </c>
      <c r="H716" s="94">
        <v>25048</v>
      </c>
      <c r="I716" s="45"/>
      <c r="J716" s="76"/>
      <c r="K716" s="74" t="s">
        <v>43</v>
      </c>
      <c r="L716" s="63" t="s">
        <v>1336</v>
      </c>
      <c r="M716" s="94">
        <v>43356</v>
      </c>
      <c r="N716" s="52" t="str">
        <f t="shared" ca="1" si="28"/>
        <v>55 Tahun 6 Bulan 29 hari</v>
      </c>
      <c r="O7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14 Hari </v>
      </c>
      <c r="P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Row],[JABATAN]],tbl_refJabatan,2,FALSE),"yr","day")-CONVERT(DATEDIF(H716,tglAcuan,"y"),"yr","day"))),(NOW()+(CONVERT(VLOOKUP(Table1[[#This Row],[JABATAN]],tbl_refJabatan,2,FALSE),"yr","day")-CONVERT(DATEDIF(H716,NOW(),"y"),"yr","day")))),"Usia Salah"),"")</f>
        <v>47175.348911689813</v>
      </c>
      <c r="Q716" s="167" t="str">
        <f ca="1">IF(Table1[[#This Row],[TGL. PENSIUN (usia)]]&lt;&gt;0,TEXT(Table1[[#This Row],[TGL. PENSIUN (usia)]],"yyyy"),"")</f>
        <v>2029</v>
      </c>
      <c r="R716" s="166">
        <f ca="1">IF(AND(Table1[[#This Row],[TGL. PENSIUN (usia)]]&lt;&gt;"",Table1[[#This Row],[TGL. PENSIUN (usia)]]&lt;&gt;"USIA SALAH"),IF(tglAcuan&lt;&gt;0,(INT(CONVERT(VLOOKUP(Table1[[#This Row],[JABATAN]],tbl_refJabatan,2,FALSE),"yr","day")-CONVERT(DATEDIF(H716,tglAcuan,"y"),"yr","day"))),(INT(CONVERT(VLOOKUP(Table1[[#This Row],[JABATAN]],tbl_refJabatan,2,FALSE),"yr","day")-CONVERT(DATEDIF(H716,NOW(),"y"),"yr","day")))),"")</f>
        <v>1826</v>
      </c>
      <c r="S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Row],[JABATAN]],tbl_refJabatan,4,FALSE),"yr","day")-CONVERT(DATEDIF(H716,tglAcuan,"y"),"yr","day"))),(NOW()+(CONVERT(VLOOKUP(Table1[[#This Row],[JABATAN]],tbl_refJabatan,4,FALSE),"yr","day")-CONVERT(DATEDIF(H716,NOW(),"y"),"yr","day")))),"Usia Salah"),"")</f>
        <v>32565.348911689813</v>
      </c>
      <c r="T716" s="167" t="str">
        <f ca="1">IF(Table1[[#This Row],[TGL. PENSIUN ( usia )]]&lt;&gt;0,TEXT(Table1[[#This Row],[TGL. PENSIUN ( usia )]],"yyyy"),"")</f>
        <v>1989</v>
      </c>
      <c r="U716" s="166">
        <f ca="1">IF(AND(Table1[[#This Row],[TGL. PENSIUN (usia)]]&lt;&gt;"",Table1[[#This Row],[TGL. PENSIUN (usia)]]&lt;&gt;"USIA SALAH"),IF(tglAcuan&lt;&gt;0,(INT(CONVERT(VLOOKUP(Table1[[#This Row],[JABATAN]],tbl_refJabatan,4,FALSE),"yr","day")-CONVERT(DATEDIF(H716,tglAcuan,"y"),"yr","day"))),(INT(CONVERT(VLOOKUP(Table1[[#This Row],[JABATAN]],tbl_refJabatan,4,FALSE),"yr","day")-CONVERT(DATEDIF(H716,NOW(),"y"),"yr","day")))),"")</f>
        <v>-12784</v>
      </c>
      <c r="V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Row],[JABATAN]],tbl_refJabatan,6,FALSE),"yr","day")-CONVERT(DATEDIF(H716,tglAcuan,"y"),"yr","day"))),(NOW()+(CONVERT(VLOOKUP(Table1[[#This Row],[JABATAN]],tbl_refJabatan,6,FALSE),"yr","day")-CONVERT(DATEDIF(H716,NOW(),"y"),"yr","day")))),"Usia Salah"),"")</f>
        <v>25260.348911689813</v>
      </c>
      <c r="W716" s="167" t="str">
        <f ca="1">IF(Table1[[#This Row],[TGL.PENSIUN (usia)]]&lt;&gt;0,TEXT(Table1[[#This Row],[TGL.PENSIUN (usia)]],"yyyy"),"")</f>
        <v>1969</v>
      </c>
      <c r="X7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Row],[JABATAN]],tbl_refJabatan,7,FALSE),"yr","day")-CONVERT(DATEDIF(M716,tglAcuan,"y"),"yr","day"))),(NOW()+(CONVERT(VLOOKUP(Table1[[#This Row],[JABATAN]],tbl_refJabatan,7,FALSE),"yr","day")-CONVERT(DATEDIF(M716,NOW(),"y"),"yr","day")))),"tgl SK salah"),"")</f>
        <v>65437.848911689813</v>
      </c>
      <c r="Y716" s="167" t="str">
        <f ca="1">IF(Table1[[#This Row],[TGL. PENSIUN (jabatan)]]&lt;&gt;0,TEXT(Table1[[#This Row],[TGL. PENSIUN (jabatan)]],"yyyy"),"")</f>
        <v>2079</v>
      </c>
      <c r="Z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Row],[JABATAN]],tbl_refJabatan,8,FALSE),"yr","day")-CONVERT(DATEDIF(H716,tglAcuan,"y"),"yr","day"))),(NOW()+(CONVERT(VLOOKUP(Table1[[#This Row],[JABATAN]],tbl_refJabatan,8,FALSE),"yr","day")-CONVERT(DATEDIF(H716,NOW(),"y"),"yr","day")))),"Usia Salah"),"")</f>
        <v>47175.348911689813</v>
      </c>
      <c r="AA716" s="167" t="str">
        <f ca="1">IF(Table1[[#This Row],[TGL.PENSIUN (usia )]]&lt;&gt;0,TEXT(Table1[[#This Row],[TGL.PENSIUN (usia )]],"yyyy"),"")</f>
        <v>2029</v>
      </c>
      <c r="AB7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Row],[JABATAN]],tbl_refJabatan,9,FALSE),"yr","day")-CONVERT(DATEDIF(M716,tglAcuan,"y"),"yr","day"))),(NOW()+(CONVERT(VLOOKUP(Table1[[#This Row],[JABATAN]],tbl_refJabatan,9,FALSE),"yr","day")-CONVERT(DATEDIF(M716,NOW(),"y"),"yr","day")))),"tgl SK salah"),"")</f>
        <v>49001.598911689813</v>
      </c>
      <c r="AC716" s="167" t="str">
        <f ca="1">IF(Table1[[#This Row],[TGL. PENSIUN (jabatan )]]&lt;&gt;0,TEXT(Table1[[#This Row],[TGL. PENSIUN (jabatan )]],"yyyy"),"")</f>
        <v>2034</v>
      </c>
      <c r="AD7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7" spans="1:30" s="88" customFormat="1" ht="21.75" customHeight="1" x14ac:dyDescent="0.25">
      <c r="A717" s="43">
        <f t="shared" si="27"/>
        <v>712</v>
      </c>
      <c r="B717" s="44" t="s">
        <v>42</v>
      </c>
      <c r="C717" s="102" t="s">
        <v>1337</v>
      </c>
      <c r="D717" s="45" t="s">
        <v>39</v>
      </c>
      <c r="E717" s="99" t="s">
        <v>1338</v>
      </c>
      <c r="F717" s="43" t="s">
        <v>41</v>
      </c>
      <c r="G717" s="46" t="s">
        <v>42</v>
      </c>
      <c r="H717" s="94">
        <v>22876</v>
      </c>
      <c r="I717" s="45"/>
      <c r="J717" s="76"/>
      <c r="K717" s="74" t="s">
        <v>1339</v>
      </c>
      <c r="L717" s="96" t="s">
        <v>1340</v>
      </c>
      <c r="M717" s="71" t="s">
        <v>396</v>
      </c>
      <c r="N717" s="52" t="str">
        <f t="shared" ca="1" si="28"/>
        <v>61 Tahun 6 Bulan 9 hari</v>
      </c>
      <c r="O7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Row],[JABATAN]],tbl_refJabatan,2,FALSE),"yr","day")-CONVERT(DATEDIF(H717,tglAcuan,"y"),"yr","day"))),(NOW()+(CONVERT(VLOOKUP(Table1[[#This Row],[JABATAN]],tbl_refJabatan,2,FALSE),"yr","day")-CONVERT(DATEDIF(H717,NOW(),"y"),"yr","day")))),"Usia Salah"),"")</f>
        <v>23068.848911689813</v>
      </c>
      <c r="Q717" s="167" t="str">
        <f ca="1">IF(Table1[[#This Row],[TGL. PENSIUN (usia)]]&lt;&gt;0,TEXT(Table1[[#This Row],[TGL. PENSIUN (usia)]],"yyyy"),"")</f>
        <v>1963</v>
      </c>
      <c r="R717" s="166">
        <f ca="1">IF(AND(Table1[[#This Row],[TGL. PENSIUN (usia)]]&lt;&gt;"",Table1[[#This Row],[TGL. PENSIUN (usia)]]&lt;&gt;"USIA SALAH"),IF(tglAcuan&lt;&gt;0,(INT(CONVERT(VLOOKUP(Table1[[#This Row],[JABATAN]],tbl_refJabatan,2,FALSE),"yr","day")-CONVERT(DATEDIF(H717,tglAcuan,"y"),"yr","day"))),(INT(CONVERT(VLOOKUP(Table1[[#This Row],[JABATAN]],tbl_refJabatan,2,FALSE),"yr","day")-CONVERT(DATEDIF(H717,NOW(),"y"),"yr","day")))),"")</f>
        <v>-22281</v>
      </c>
      <c r="S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Row],[JABATAN]],tbl_refJabatan,4,FALSE),"yr","day")-CONVERT(DATEDIF(H717,tglAcuan,"y"),"yr","day"))),(NOW()+(CONVERT(VLOOKUP(Table1[[#This Row],[JABATAN]],tbl_refJabatan,4,FALSE),"yr","day")-CONVERT(DATEDIF(H717,NOW(),"y"),"yr","day")))),"Usia Salah"),"")</f>
        <v>23068.848911689813</v>
      </c>
      <c r="T717" s="167" t="str">
        <f ca="1">IF(Table1[[#This Row],[TGL. PENSIUN ( usia )]]&lt;&gt;0,TEXT(Table1[[#This Row],[TGL. PENSIUN ( usia )]],"yyyy"),"")</f>
        <v>1963</v>
      </c>
      <c r="U717" s="166">
        <f ca="1">IF(AND(Table1[[#This Row],[TGL. PENSIUN (usia)]]&lt;&gt;"",Table1[[#This Row],[TGL. PENSIUN (usia)]]&lt;&gt;"USIA SALAH"),IF(tglAcuan&lt;&gt;0,(INT(CONVERT(VLOOKUP(Table1[[#This Row],[JABATAN]],tbl_refJabatan,4,FALSE),"yr","day")-CONVERT(DATEDIF(H717,tglAcuan,"y"),"yr","day"))),(INT(CONVERT(VLOOKUP(Table1[[#This Row],[JABATAN]],tbl_refJabatan,4,FALSE),"yr","day")-CONVERT(DATEDIF(H717,NOW(),"y"),"yr","day")))),"")</f>
        <v>-22281</v>
      </c>
      <c r="V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Row],[JABATAN]],tbl_refJabatan,6,FALSE),"yr","day")-CONVERT(DATEDIF(H717,tglAcuan,"y"),"yr","day"))),(NOW()+(CONVERT(VLOOKUP(Table1[[#This Row],[JABATAN]],tbl_refJabatan,6,FALSE),"yr","day")-CONVERT(DATEDIF(H717,NOW(),"y"),"yr","day")))),"Usia Salah"),"")</f>
        <v>23068.848911689813</v>
      </c>
      <c r="W717" s="167" t="str">
        <f ca="1">IF(Table1[[#This Row],[TGL.PENSIUN (usia)]]&lt;&gt;0,TEXT(Table1[[#This Row],[TGL.PENSIUN (usia)]],"yyyy"),"")</f>
        <v>1963</v>
      </c>
      <c r="X7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Row],[JABATAN]],tbl_refJabatan,7,FALSE),"yr","day")-CONVERT(DATEDIF(M717,tglAcuan,"y"),"yr","day"))),(NOW()+(CONVERT(VLOOKUP(Table1[[#This Row],[JABATAN]],tbl_refJabatan,7,FALSE),"yr","day")-CONVERT(DATEDIF(M717,NOW(),"y"),"yr","day")))),"tgl SK salah"),"")</f>
        <v>45349.098911689813</v>
      </c>
      <c r="Y717" s="167" t="str">
        <f ca="1">IF(Table1[[#This Row],[TGL. PENSIUN (jabatan)]]&lt;&gt;0,TEXT(Table1[[#This Row],[TGL. PENSIUN (jabatan)]],"yyyy"),"")</f>
        <v>2024</v>
      </c>
      <c r="Z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Row],[JABATAN]],tbl_refJabatan,8,FALSE),"yr","day")-CONVERT(DATEDIF(H717,tglAcuan,"y"),"yr","day"))),(NOW()+(CONVERT(VLOOKUP(Table1[[#This Row],[JABATAN]],tbl_refJabatan,8,FALSE),"yr","day")-CONVERT(DATEDIF(H717,NOW(),"y"),"yr","day")))),"Usia Salah"),"")</f>
        <v>23068.848911689813</v>
      </c>
      <c r="AA717" s="167" t="str">
        <f ca="1">IF(Table1[[#This Row],[TGL.PENSIUN (usia )]]&lt;&gt;0,TEXT(Table1[[#This Row],[TGL.PENSIUN (usia )]],"yyyy"),"")</f>
        <v>1963</v>
      </c>
      <c r="AB7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Row],[JABATAN]],tbl_refJabatan,9,FALSE),"yr","day")-CONVERT(DATEDIF(M717,tglAcuan,"y"),"yr","day"))),(NOW()+(CONVERT(VLOOKUP(Table1[[#This Row],[JABATAN]],tbl_refJabatan,9,FALSE),"yr","day")-CONVERT(DATEDIF(M717,NOW(),"y"),"yr","day")))),"tgl SK salah"),"")</f>
        <v>45349.098911689813</v>
      </c>
      <c r="AC717" s="167" t="str">
        <f ca="1">IF(Table1[[#This Row],[TGL. PENSIUN (jabatan )]]&lt;&gt;0,TEXT(Table1[[#This Row],[TGL. PENSIUN (jabatan )]],"yyyy"),"")</f>
        <v>2024</v>
      </c>
      <c r="AD7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18" spans="1:30" s="53" customFormat="1" ht="21.75" customHeight="1" x14ac:dyDescent="0.25">
      <c r="A718" s="43">
        <f t="shared" si="27"/>
        <v>713</v>
      </c>
      <c r="B718" s="44" t="s">
        <v>42</v>
      </c>
      <c r="C718" s="44" t="s">
        <v>1337</v>
      </c>
      <c r="D718" s="45" t="s">
        <v>45</v>
      </c>
      <c r="E718" s="59" t="s">
        <v>55</v>
      </c>
      <c r="F718" s="43" t="s">
        <v>41</v>
      </c>
      <c r="G718" s="46" t="s">
        <v>42</v>
      </c>
      <c r="H718" s="94">
        <v>28950</v>
      </c>
      <c r="I718" s="45"/>
      <c r="J718" s="76"/>
      <c r="K718" s="74" t="s">
        <v>43</v>
      </c>
      <c r="L718" s="83" t="s">
        <v>1341</v>
      </c>
      <c r="M718" s="84">
        <v>43355</v>
      </c>
      <c r="N718" s="52" t="str">
        <f t="shared" ca="1" si="28"/>
        <v>44 Tahun 10 Bulan 22 hari</v>
      </c>
      <c r="O7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Row],[JABATAN]],tbl_refJabatan,2,FALSE),"yr","day")-CONVERT(DATEDIF(H718,tglAcuan,"y"),"yr","day"))),(NOW()+(CONVERT(VLOOKUP(Table1[[#This Row],[JABATAN]],tbl_refJabatan,2,FALSE),"yr","day")-CONVERT(DATEDIF(H718,NOW(),"y"),"yr","day")))),"Usia Salah"),"")</f>
        <v>29278.098911689813</v>
      </c>
      <c r="Q718" s="167" t="str">
        <f ca="1">IF(Table1[[#This Row],[TGL. PENSIUN (usia)]]&lt;&gt;0,TEXT(Table1[[#This Row],[TGL. PENSIUN (usia)]],"yyyy"),"")</f>
        <v>1980</v>
      </c>
      <c r="R718" s="166">
        <f ca="1">IF(AND(Table1[[#This Row],[TGL. PENSIUN (usia)]]&lt;&gt;"",Table1[[#This Row],[TGL. PENSIUN (usia)]]&lt;&gt;"USIA SALAH"),IF(tglAcuan&lt;&gt;0,(INT(CONVERT(VLOOKUP(Table1[[#This Row],[JABATAN]],tbl_refJabatan,2,FALSE),"yr","day")-CONVERT(DATEDIF(H718,tglAcuan,"y"),"yr","day"))),(INT(CONVERT(VLOOKUP(Table1[[#This Row],[JABATAN]],tbl_refJabatan,2,FALSE),"yr","day")-CONVERT(DATEDIF(H718,NOW(),"y"),"yr","day")))),"")</f>
        <v>-16071</v>
      </c>
      <c r="S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Row],[JABATAN]],tbl_refJabatan,4,FALSE),"yr","day")-CONVERT(DATEDIF(H718,tglAcuan,"y"),"yr","day"))),(NOW()+(CONVERT(VLOOKUP(Table1[[#This Row],[JABATAN]],tbl_refJabatan,4,FALSE),"yr","day")-CONVERT(DATEDIF(H718,NOW(),"y"),"yr","day")))),"Usia Salah"),"")</f>
        <v>29278.098911689813</v>
      </c>
      <c r="T718" s="167" t="str">
        <f ca="1">IF(Table1[[#This Row],[TGL. PENSIUN ( usia )]]&lt;&gt;0,TEXT(Table1[[#This Row],[TGL. PENSIUN ( usia )]],"yyyy"),"")</f>
        <v>1980</v>
      </c>
      <c r="U718" s="166">
        <f ca="1">IF(AND(Table1[[#This Row],[TGL. PENSIUN (usia)]]&lt;&gt;"",Table1[[#This Row],[TGL. PENSIUN (usia)]]&lt;&gt;"USIA SALAH"),IF(tglAcuan&lt;&gt;0,(INT(CONVERT(VLOOKUP(Table1[[#This Row],[JABATAN]],tbl_refJabatan,4,FALSE),"yr","day")-CONVERT(DATEDIF(H718,tglAcuan,"y"),"yr","day"))),(INT(CONVERT(VLOOKUP(Table1[[#This Row],[JABATAN]],tbl_refJabatan,4,FALSE),"yr","day")-CONVERT(DATEDIF(H718,NOW(),"y"),"yr","day")))),"")</f>
        <v>-16071</v>
      </c>
      <c r="V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Row],[JABATAN]],tbl_refJabatan,6,FALSE),"yr","day")-CONVERT(DATEDIF(H718,tglAcuan,"y"),"yr","day"))),(NOW()+(CONVERT(VLOOKUP(Table1[[#This Row],[JABATAN]],tbl_refJabatan,6,FALSE),"yr","day")-CONVERT(DATEDIF(H718,NOW(),"y"),"yr","day")))),"Usia Salah"),"")</f>
        <v>29278.098911689813</v>
      </c>
      <c r="W718" s="167" t="str">
        <f ca="1">IF(Table1[[#This Row],[TGL.PENSIUN (usia)]]&lt;&gt;0,TEXT(Table1[[#This Row],[TGL.PENSIUN (usia)]],"yyyy"),"")</f>
        <v>1980</v>
      </c>
      <c r="X7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Row],[JABATAN]],tbl_refJabatan,7,FALSE),"yr","day")-CONVERT(DATEDIF(M718,tglAcuan,"y"),"yr","day"))),(NOW()+(CONVERT(VLOOKUP(Table1[[#This Row],[JABATAN]],tbl_refJabatan,7,FALSE),"yr","day")-CONVERT(DATEDIF(M718,NOW(),"y"),"yr","day")))),"tgl SK salah"),"")</f>
        <v>43522.848911689813</v>
      </c>
      <c r="Y718" s="167" t="str">
        <f ca="1">IF(Table1[[#This Row],[TGL. PENSIUN (jabatan)]]&lt;&gt;0,TEXT(Table1[[#This Row],[TGL. PENSIUN (jabatan)]],"yyyy"),"")</f>
        <v>2019</v>
      </c>
      <c r="Z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Row],[JABATAN]],tbl_refJabatan,8,FALSE),"yr","day")-CONVERT(DATEDIF(H718,tglAcuan,"y"),"yr","day"))),(NOW()+(CONVERT(VLOOKUP(Table1[[#This Row],[JABATAN]],tbl_refJabatan,8,FALSE),"yr","day")-CONVERT(DATEDIF(H718,NOW(),"y"),"yr","day")))),"Usia Salah"),"")</f>
        <v>29278.098911689813</v>
      </c>
      <c r="AA718" s="167" t="str">
        <f ca="1">IF(Table1[[#This Row],[TGL.PENSIUN (usia )]]&lt;&gt;0,TEXT(Table1[[#This Row],[TGL.PENSIUN (usia )]],"yyyy"),"")</f>
        <v>1980</v>
      </c>
      <c r="AB7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Row],[JABATAN]],tbl_refJabatan,9,FALSE),"yr","day")-CONVERT(DATEDIF(M718,tglAcuan,"y"),"yr","day"))),(NOW()+(CONVERT(VLOOKUP(Table1[[#This Row],[JABATAN]],tbl_refJabatan,9,FALSE),"yr","day")-CONVERT(DATEDIF(M718,NOW(),"y"),"yr","day")))),"tgl SK salah"),"")</f>
        <v>43522.848911689813</v>
      </c>
      <c r="AC718" s="167" t="str">
        <f ca="1">IF(Table1[[#This Row],[TGL. PENSIUN (jabatan )]]&lt;&gt;0,TEXT(Table1[[#This Row],[TGL. PENSIUN (jabatan )]],"yyyy"),"")</f>
        <v>2019</v>
      </c>
      <c r="AD7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19" spans="1:30" s="53" customFormat="1" ht="21.75" customHeight="1" x14ac:dyDescent="0.25">
      <c r="A719" s="43">
        <f t="shared" si="27"/>
        <v>714</v>
      </c>
      <c r="B719" s="44" t="s">
        <v>42</v>
      </c>
      <c r="C719" s="44" t="s">
        <v>1337</v>
      </c>
      <c r="D719" s="45" t="s">
        <v>48</v>
      </c>
      <c r="E719" s="59" t="s">
        <v>1342</v>
      </c>
      <c r="F719" s="43" t="s">
        <v>41</v>
      </c>
      <c r="G719" s="46" t="s">
        <v>42</v>
      </c>
      <c r="H719" s="94">
        <v>23881</v>
      </c>
      <c r="I719" s="45"/>
      <c r="J719" s="76"/>
      <c r="K719" s="74" t="s">
        <v>43</v>
      </c>
      <c r="L719" s="83" t="s">
        <v>1343</v>
      </c>
      <c r="M719" s="84">
        <v>43363</v>
      </c>
      <c r="N719" s="52" t="str">
        <f t="shared" ca="1" si="28"/>
        <v>58 Tahun 9 Bulan 8 hari</v>
      </c>
      <c r="O7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Row],[JABATAN]],tbl_refJabatan,2,FALSE),"yr","day")-CONVERT(DATEDIF(H719,tglAcuan,"y"),"yr","day"))),(NOW()+(CONVERT(VLOOKUP(Table1[[#This Row],[JABATAN]],tbl_refJabatan,2,FALSE),"yr","day")-CONVERT(DATEDIF(H719,NOW(),"y"),"yr","day")))),"Usia Salah"),"")</f>
        <v>46079.598911689813</v>
      </c>
      <c r="Q719" s="167" t="str">
        <f ca="1">IF(Table1[[#This Row],[TGL. PENSIUN (usia)]]&lt;&gt;0,TEXT(Table1[[#This Row],[TGL. PENSIUN (usia)]],"yyyy"),"")</f>
        <v>2026</v>
      </c>
      <c r="R719" s="166">
        <f ca="1">IF(AND(Table1[[#This Row],[TGL. PENSIUN (usia)]]&lt;&gt;"",Table1[[#This Row],[TGL. PENSIUN (usia)]]&lt;&gt;"USIA SALAH"),IF(tglAcuan&lt;&gt;0,(INT(CONVERT(VLOOKUP(Table1[[#This Row],[JABATAN]],tbl_refJabatan,2,FALSE),"yr","day")-CONVERT(DATEDIF(H719,tglAcuan,"y"),"yr","day"))),(INT(CONVERT(VLOOKUP(Table1[[#This Row],[JABATAN]],tbl_refJabatan,2,FALSE),"yr","day")-CONVERT(DATEDIF(H719,NOW(),"y"),"yr","day")))),"")</f>
        <v>730</v>
      </c>
      <c r="S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Row],[JABATAN]],tbl_refJabatan,4,FALSE),"yr","day")-CONVERT(DATEDIF(H719,tglAcuan,"y"),"yr","day"))),(NOW()+(CONVERT(VLOOKUP(Table1[[#This Row],[JABATAN]],tbl_refJabatan,4,FALSE),"yr","day")-CONVERT(DATEDIF(H719,NOW(),"y"),"yr","day")))),"Usia Salah"),"")</f>
        <v>46079.598911689813</v>
      </c>
      <c r="T719" s="167" t="str">
        <f ca="1">IF(Table1[[#This Row],[TGL. PENSIUN ( usia )]]&lt;&gt;0,TEXT(Table1[[#This Row],[TGL. PENSIUN ( usia )]],"yyyy"),"")</f>
        <v>2026</v>
      </c>
      <c r="U719" s="166">
        <f ca="1">IF(AND(Table1[[#This Row],[TGL. PENSIUN (usia)]]&lt;&gt;"",Table1[[#This Row],[TGL. PENSIUN (usia)]]&lt;&gt;"USIA SALAH"),IF(tglAcuan&lt;&gt;0,(INT(CONVERT(VLOOKUP(Table1[[#This Row],[JABATAN]],tbl_refJabatan,4,FALSE),"yr","day")-CONVERT(DATEDIF(H719,tglAcuan,"y"),"yr","day"))),(INT(CONVERT(VLOOKUP(Table1[[#This Row],[JABATAN]],tbl_refJabatan,4,FALSE),"yr","day")-CONVERT(DATEDIF(H719,NOW(),"y"),"yr","day")))),"")</f>
        <v>730</v>
      </c>
      <c r="V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Row],[JABATAN]],tbl_refJabatan,6,FALSE),"yr","day")-CONVERT(DATEDIF(H719,tglAcuan,"y"),"yr","day"))),(NOW()+(CONVERT(VLOOKUP(Table1[[#This Row],[JABATAN]],tbl_refJabatan,6,FALSE),"yr","day")-CONVERT(DATEDIF(H719,NOW(),"y"),"yr","day")))),"Usia Salah"),"")</f>
        <v>44618.598911689813</v>
      </c>
      <c r="W719" s="167" t="str">
        <f ca="1">IF(Table1[[#This Row],[TGL.PENSIUN (usia)]]&lt;&gt;0,TEXT(Table1[[#This Row],[TGL.PENSIUN (usia)]],"yyyy"),"")</f>
        <v>2022</v>
      </c>
      <c r="X7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Row],[JABATAN]],tbl_refJabatan,7,FALSE),"yr","day")-CONVERT(DATEDIF(M719,tglAcuan,"y"),"yr","day"))),(NOW()+(CONVERT(VLOOKUP(Table1[[#This Row],[JABATAN]],tbl_refJabatan,7,FALSE),"yr","day")-CONVERT(DATEDIF(M719,NOW(),"y"),"yr","day")))),"tgl SK salah"),"")</f>
        <v>50827.848911689813</v>
      </c>
      <c r="Y719" s="167" t="str">
        <f ca="1">IF(Table1[[#This Row],[TGL. PENSIUN (jabatan)]]&lt;&gt;0,TEXT(Table1[[#This Row],[TGL. PENSIUN (jabatan)]],"yyyy"),"")</f>
        <v>2039</v>
      </c>
      <c r="Z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Row],[JABATAN]],tbl_refJabatan,8,FALSE),"yr","day")-CONVERT(DATEDIF(H719,tglAcuan,"y"),"yr","day"))),(NOW()+(CONVERT(VLOOKUP(Table1[[#This Row],[JABATAN]],tbl_refJabatan,8,FALSE),"yr","day")-CONVERT(DATEDIF(H719,NOW(),"y"),"yr","day")))),"Usia Salah"),"")</f>
        <v>44618.598911689813</v>
      </c>
      <c r="AA719" s="167" t="str">
        <f ca="1">IF(Table1[[#This Row],[TGL.PENSIUN (usia )]]&lt;&gt;0,TEXT(Table1[[#This Row],[TGL.PENSIUN (usia )]],"yyyy"),"")</f>
        <v>2022</v>
      </c>
      <c r="AB7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Row],[JABATAN]],tbl_refJabatan,9,FALSE),"yr","day")-CONVERT(DATEDIF(M719,tglAcuan,"y"),"yr","day"))),(NOW()+(CONVERT(VLOOKUP(Table1[[#This Row],[JABATAN]],tbl_refJabatan,9,FALSE),"yr","day")-CONVERT(DATEDIF(M719,NOW(),"y"),"yr","day")))),"tgl SK salah"),"")</f>
        <v>50827.848911689813</v>
      </c>
      <c r="AC719" s="167" t="str">
        <f ca="1">IF(Table1[[#This Row],[TGL. PENSIUN (jabatan )]]&lt;&gt;0,TEXT(Table1[[#This Row],[TGL. PENSIUN (jabatan )]],"yyyy"),"")</f>
        <v>2039</v>
      </c>
      <c r="AD7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0" spans="1:30" s="53" customFormat="1" ht="21.75" customHeight="1" x14ac:dyDescent="0.25">
      <c r="A720" s="43">
        <f t="shared" si="27"/>
        <v>715</v>
      </c>
      <c r="B720" s="44" t="s">
        <v>42</v>
      </c>
      <c r="C720" s="44" t="s">
        <v>1337</v>
      </c>
      <c r="D720" s="45" t="s">
        <v>52</v>
      </c>
      <c r="E720" s="59" t="s">
        <v>1344</v>
      </c>
      <c r="F720" s="43" t="s">
        <v>41</v>
      </c>
      <c r="G720" s="46" t="s">
        <v>42</v>
      </c>
      <c r="H720" s="94">
        <v>24665</v>
      </c>
      <c r="I720" s="45"/>
      <c r="J720" s="76"/>
      <c r="K720" s="74" t="s">
        <v>43</v>
      </c>
      <c r="L720" s="83" t="s">
        <v>1345</v>
      </c>
      <c r="M720" s="84">
        <v>43770</v>
      </c>
      <c r="N720" s="52" t="str">
        <f t="shared" ca="1" si="28"/>
        <v>56 Tahun 7 Bulan 15 hari</v>
      </c>
      <c r="O7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26 Hari </v>
      </c>
      <c r="P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Row],[JABATAN]],tbl_refJabatan,2,FALSE),"yr","day")-CONVERT(DATEDIF(H720,tglAcuan,"y"),"yr","day"))),(NOW()+(CONVERT(VLOOKUP(Table1[[#This Row],[JABATAN]],tbl_refJabatan,2,FALSE),"yr","day")-CONVERT(DATEDIF(H720,NOW(),"y"),"yr","day")))),"Usia Salah"),"")</f>
        <v>46810.098911689813</v>
      </c>
      <c r="Q720" s="167" t="str">
        <f ca="1">IF(Table1[[#This Row],[TGL. PENSIUN (usia)]]&lt;&gt;0,TEXT(Table1[[#This Row],[TGL. PENSIUN (usia)]],"yyyy"),"")</f>
        <v>2028</v>
      </c>
      <c r="R720" s="166">
        <f ca="1">IF(AND(Table1[[#This Row],[TGL. PENSIUN (usia)]]&lt;&gt;"",Table1[[#This Row],[TGL. PENSIUN (usia)]]&lt;&gt;"USIA SALAH"),IF(tglAcuan&lt;&gt;0,(INT(CONVERT(VLOOKUP(Table1[[#This Row],[JABATAN]],tbl_refJabatan,2,FALSE),"yr","day")-CONVERT(DATEDIF(H720,tglAcuan,"y"),"yr","day"))),(INT(CONVERT(VLOOKUP(Table1[[#This Row],[JABATAN]],tbl_refJabatan,2,FALSE),"yr","day")-CONVERT(DATEDIF(H720,NOW(),"y"),"yr","day")))),"")</f>
        <v>1461</v>
      </c>
      <c r="S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Row],[JABATAN]],tbl_refJabatan,4,FALSE),"yr","day")-CONVERT(DATEDIF(H720,tglAcuan,"y"),"yr","day"))),(NOW()+(CONVERT(VLOOKUP(Table1[[#This Row],[JABATAN]],tbl_refJabatan,4,FALSE),"yr","day")-CONVERT(DATEDIF(H720,NOW(),"y"),"yr","day")))),"Usia Salah"),"")</f>
        <v>46810.098911689813</v>
      </c>
      <c r="T720" s="167" t="str">
        <f ca="1">IF(Table1[[#This Row],[TGL. PENSIUN ( usia )]]&lt;&gt;0,TEXT(Table1[[#This Row],[TGL. PENSIUN ( usia )]],"yyyy"),"")</f>
        <v>2028</v>
      </c>
      <c r="U720" s="166">
        <f ca="1">IF(AND(Table1[[#This Row],[TGL. PENSIUN (usia)]]&lt;&gt;"",Table1[[#This Row],[TGL. PENSIUN (usia)]]&lt;&gt;"USIA SALAH"),IF(tglAcuan&lt;&gt;0,(INT(CONVERT(VLOOKUP(Table1[[#This Row],[JABATAN]],tbl_refJabatan,4,FALSE),"yr","day")-CONVERT(DATEDIF(H720,tglAcuan,"y"),"yr","day"))),(INT(CONVERT(VLOOKUP(Table1[[#This Row],[JABATAN]],tbl_refJabatan,4,FALSE),"yr","day")-CONVERT(DATEDIF(H720,NOW(),"y"),"yr","day")))),"")</f>
        <v>1461</v>
      </c>
      <c r="V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Row],[JABATAN]],tbl_refJabatan,6,FALSE),"yr","day")-CONVERT(DATEDIF(H720,tglAcuan,"y"),"yr","day"))),(NOW()+(CONVERT(VLOOKUP(Table1[[#This Row],[JABATAN]],tbl_refJabatan,6,FALSE),"yr","day")-CONVERT(DATEDIF(H720,NOW(),"y"),"yr","day")))),"Usia Salah"),"")</f>
        <v>45349.098911689813</v>
      </c>
      <c r="W720" s="167" t="str">
        <f ca="1">IF(Table1[[#This Row],[TGL.PENSIUN (usia)]]&lt;&gt;0,TEXT(Table1[[#This Row],[TGL.PENSIUN (usia)]],"yyyy"),"")</f>
        <v>2024</v>
      </c>
      <c r="X7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Row],[JABATAN]],tbl_refJabatan,7,FALSE),"yr","day")-CONVERT(DATEDIF(M720,tglAcuan,"y"),"yr","day"))),(NOW()+(CONVERT(VLOOKUP(Table1[[#This Row],[JABATAN]],tbl_refJabatan,7,FALSE),"yr","day")-CONVERT(DATEDIF(M720,NOW(),"y"),"yr","day")))),"tgl SK salah"),"")</f>
        <v>51193.098911689813</v>
      </c>
      <c r="Y720" s="167" t="str">
        <f ca="1">IF(Table1[[#This Row],[TGL. PENSIUN (jabatan)]]&lt;&gt;0,TEXT(Table1[[#This Row],[TGL. PENSIUN (jabatan)]],"yyyy"),"")</f>
        <v>2040</v>
      </c>
      <c r="Z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Row],[JABATAN]],tbl_refJabatan,8,FALSE),"yr","day")-CONVERT(DATEDIF(H720,tglAcuan,"y"),"yr","day"))),(NOW()+(CONVERT(VLOOKUP(Table1[[#This Row],[JABATAN]],tbl_refJabatan,8,FALSE),"yr","day")-CONVERT(DATEDIF(H720,NOW(),"y"),"yr","day")))),"Usia Salah"),"")</f>
        <v>45349.098911689813</v>
      </c>
      <c r="AA720" s="167" t="str">
        <f ca="1">IF(Table1[[#This Row],[TGL.PENSIUN (usia )]]&lt;&gt;0,TEXT(Table1[[#This Row],[TGL.PENSIUN (usia )]],"yyyy"),"")</f>
        <v>2024</v>
      </c>
      <c r="AB7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Row],[JABATAN]],tbl_refJabatan,9,FALSE),"yr","day")-CONVERT(DATEDIF(M720,tglAcuan,"y"),"yr","day"))),(NOW()+(CONVERT(VLOOKUP(Table1[[#This Row],[JABATAN]],tbl_refJabatan,9,FALSE),"yr","day")-CONVERT(DATEDIF(M720,NOW(),"y"),"yr","day")))),"tgl SK salah"),"")</f>
        <v>51193.098911689813</v>
      </c>
      <c r="AC720" s="167" t="str">
        <f ca="1">IF(Table1[[#This Row],[TGL. PENSIUN (jabatan )]]&lt;&gt;0,TEXT(Table1[[#This Row],[TGL. PENSIUN (jabatan )]],"yyyy"),"")</f>
        <v>2040</v>
      </c>
      <c r="AD7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21" spans="1:30" s="53" customFormat="1" ht="21.75" customHeight="1" x14ac:dyDescent="0.25">
      <c r="A721" s="43">
        <f t="shared" si="27"/>
        <v>716</v>
      </c>
      <c r="B721" s="44" t="s">
        <v>42</v>
      </c>
      <c r="C721" s="44" t="s">
        <v>1337</v>
      </c>
      <c r="D721" s="45" t="s">
        <v>54</v>
      </c>
      <c r="E721" s="59" t="s">
        <v>1346</v>
      </c>
      <c r="F721" s="43" t="s">
        <v>41</v>
      </c>
      <c r="G721" s="46" t="s">
        <v>42</v>
      </c>
      <c r="H721" s="94">
        <v>34267</v>
      </c>
      <c r="I721" s="45"/>
      <c r="J721" s="76"/>
      <c r="K721" s="74" t="s">
        <v>43</v>
      </c>
      <c r="L721" s="83" t="s">
        <v>1347</v>
      </c>
      <c r="M721" s="84">
        <v>43888</v>
      </c>
      <c r="N721" s="52" t="str">
        <f t="shared" ca="1" si="28"/>
        <v>30 Tahun 4 Bulan 2 hari</v>
      </c>
      <c r="O7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0 Hari </v>
      </c>
      <c r="P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Row],[JABATAN]],tbl_refJabatan,2,FALSE),"yr","day")-CONVERT(DATEDIF(H721,tglAcuan,"y"),"yr","day"))),(NOW()+(CONVERT(VLOOKUP(Table1[[#This Row],[JABATAN]],tbl_refJabatan,2,FALSE),"yr","day")-CONVERT(DATEDIF(H721,NOW(),"y"),"yr","day")))),"Usia Salah"),"")</f>
        <v>56306.598911689813</v>
      </c>
      <c r="Q721" s="167" t="str">
        <f ca="1">IF(Table1[[#This Row],[TGL. PENSIUN (usia)]]&lt;&gt;0,TEXT(Table1[[#This Row],[TGL. PENSIUN (usia)]],"yyyy"),"")</f>
        <v>2054</v>
      </c>
      <c r="R721" s="166">
        <f ca="1">IF(AND(Table1[[#This Row],[TGL. PENSIUN (usia)]]&lt;&gt;"",Table1[[#This Row],[TGL. PENSIUN (usia)]]&lt;&gt;"USIA SALAH"),IF(tglAcuan&lt;&gt;0,(INT(CONVERT(VLOOKUP(Table1[[#This Row],[JABATAN]],tbl_refJabatan,2,FALSE),"yr","day")-CONVERT(DATEDIF(H721,tglAcuan,"y"),"yr","day"))),(INT(CONVERT(VLOOKUP(Table1[[#This Row],[JABATAN]],tbl_refJabatan,2,FALSE),"yr","day")-CONVERT(DATEDIF(H721,NOW(),"y"),"yr","day")))),"")</f>
        <v>10957</v>
      </c>
      <c r="S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Row],[JABATAN]],tbl_refJabatan,4,FALSE),"yr","day")-CONVERT(DATEDIF(H721,tglAcuan,"y"),"yr","day"))),(NOW()+(CONVERT(VLOOKUP(Table1[[#This Row],[JABATAN]],tbl_refJabatan,4,FALSE),"yr","day")-CONVERT(DATEDIF(H721,NOW(),"y"),"yr","day")))),"Usia Salah"),"")</f>
        <v>56306.598911689813</v>
      </c>
      <c r="T721" s="167" t="str">
        <f ca="1">IF(Table1[[#This Row],[TGL. PENSIUN ( usia )]]&lt;&gt;0,TEXT(Table1[[#This Row],[TGL. PENSIUN ( usia )]],"yyyy"),"")</f>
        <v>2054</v>
      </c>
      <c r="U721" s="166">
        <f ca="1">IF(AND(Table1[[#This Row],[TGL. PENSIUN (usia)]]&lt;&gt;"",Table1[[#This Row],[TGL. PENSIUN (usia)]]&lt;&gt;"USIA SALAH"),IF(tglAcuan&lt;&gt;0,(INT(CONVERT(VLOOKUP(Table1[[#This Row],[JABATAN]],tbl_refJabatan,4,FALSE),"yr","day")-CONVERT(DATEDIF(H721,tglAcuan,"y"),"yr","day"))),(INT(CONVERT(VLOOKUP(Table1[[#This Row],[JABATAN]],tbl_refJabatan,4,FALSE),"yr","day")-CONVERT(DATEDIF(H721,NOW(),"y"),"yr","day")))),"")</f>
        <v>10957</v>
      </c>
      <c r="V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Row],[JABATAN]],tbl_refJabatan,6,FALSE),"yr","day")-CONVERT(DATEDIF(H721,tglAcuan,"y"),"yr","day"))),(NOW()+(CONVERT(VLOOKUP(Table1[[#This Row],[JABATAN]],tbl_refJabatan,6,FALSE),"yr","day")-CONVERT(DATEDIF(H721,NOW(),"y"),"yr","day")))),"Usia Salah"),"")</f>
        <v>54845.598911689813</v>
      </c>
      <c r="W721" s="167" t="str">
        <f ca="1">IF(Table1[[#This Row],[TGL.PENSIUN (usia)]]&lt;&gt;0,TEXT(Table1[[#This Row],[TGL.PENSIUN (usia)]],"yyyy"),"")</f>
        <v>2050</v>
      </c>
      <c r="X7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Row],[JABATAN]],tbl_refJabatan,7,FALSE),"yr","day")-CONVERT(DATEDIF(M721,tglAcuan,"y"),"yr","day"))),(NOW()+(CONVERT(VLOOKUP(Table1[[#This Row],[JABATAN]],tbl_refJabatan,7,FALSE),"yr","day")-CONVERT(DATEDIF(M721,NOW(),"y"),"yr","day")))),"tgl SK salah"),"")</f>
        <v>51193.098911689813</v>
      </c>
      <c r="Y721" s="167" t="str">
        <f ca="1">IF(Table1[[#This Row],[TGL. PENSIUN (jabatan)]]&lt;&gt;0,TEXT(Table1[[#This Row],[TGL. PENSIUN (jabatan)]],"yyyy"),"")</f>
        <v>2040</v>
      </c>
      <c r="Z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Row],[JABATAN]],tbl_refJabatan,8,FALSE),"yr","day")-CONVERT(DATEDIF(H721,tglAcuan,"y"),"yr","day"))),(NOW()+(CONVERT(VLOOKUP(Table1[[#This Row],[JABATAN]],tbl_refJabatan,8,FALSE),"yr","day")-CONVERT(DATEDIF(H721,NOW(),"y"),"yr","day")))),"Usia Salah"),"")</f>
        <v>54845.598911689813</v>
      </c>
      <c r="AA721" s="167" t="str">
        <f ca="1">IF(Table1[[#This Row],[TGL.PENSIUN (usia )]]&lt;&gt;0,TEXT(Table1[[#This Row],[TGL.PENSIUN (usia )]],"yyyy"),"")</f>
        <v>2050</v>
      </c>
      <c r="AB7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Row],[JABATAN]],tbl_refJabatan,9,FALSE),"yr","day")-CONVERT(DATEDIF(M721,tglAcuan,"y"),"yr","day"))),(NOW()+(CONVERT(VLOOKUP(Table1[[#This Row],[JABATAN]],tbl_refJabatan,9,FALSE),"yr","day")-CONVERT(DATEDIF(M721,NOW(),"y"),"yr","day")))),"tgl SK salah"),"")</f>
        <v>51193.098911689813</v>
      </c>
      <c r="AC721" s="167" t="str">
        <f ca="1">IF(Table1[[#This Row],[TGL. PENSIUN (jabatan )]]&lt;&gt;0,TEXT(Table1[[#This Row],[TGL. PENSIUN (jabatan )]],"yyyy"),"")</f>
        <v>2040</v>
      </c>
      <c r="AD7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2" spans="1:30" s="53" customFormat="1" ht="21.75" customHeight="1" x14ac:dyDescent="0.25">
      <c r="A722" s="43">
        <f t="shared" si="27"/>
        <v>717</v>
      </c>
      <c r="B722" s="44" t="s">
        <v>42</v>
      </c>
      <c r="C722" s="44" t="s">
        <v>1337</v>
      </c>
      <c r="D722" s="45" t="s">
        <v>57</v>
      </c>
      <c r="E722" s="59" t="s">
        <v>1348</v>
      </c>
      <c r="F722" s="43" t="s">
        <v>50</v>
      </c>
      <c r="G722" s="46" t="s">
        <v>42</v>
      </c>
      <c r="H722" s="94">
        <v>33652</v>
      </c>
      <c r="I722" s="45"/>
      <c r="J722" s="76"/>
      <c r="K722" s="74" t="s">
        <v>43</v>
      </c>
      <c r="L722" s="83" t="s">
        <v>1349</v>
      </c>
      <c r="M722" s="84">
        <v>43363</v>
      </c>
      <c r="N722" s="52" t="str">
        <f t="shared" ca="1" si="28"/>
        <v>32 Tahun 0 Bulan 9 hari</v>
      </c>
      <c r="O7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Row],[JABATAN]],tbl_refJabatan,2,FALSE),"yr","day")-CONVERT(DATEDIF(H722,tglAcuan,"y"),"yr","day"))),(NOW()+(CONVERT(VLOOKUP(Table1[[#This Row],[JABATAN]],tbl_refJabatan,2,FALSE),"yr","day")-CONVERT(DATEDIF(H722,NOW(),"y"),"yr","day")))),"Usia Salah"),"")</f>
        <v>55576.098911689813</v>
      </c>
      <c r="Q722" s="167" t="str">
        <f ca="1">IF(Table1[[#This Row],[TGL. PENSIUN (usia)]]&lt;&gt;0,TEXT(Table1[[#This Row],[TGL. PENSIUN (usia)]],"yyyy"),"")</f>
        <v>2052</v>
      </c>
      <c r="R722" s="166">
        <f ca="1">IF(AND(Table1[[#This Row],[TGL. PENSIUN (usia)]]&lt;&gt;"",Table1[[#This Row],[TGL. PENSIUN (usia)]]&lt;&gt;"USIA SALAH"),IF(tglAcuan&lt;&gt;0,(INT(CONVERT(VLOOKUP(Table1[[#This Row],[JABATAN]],tbl_refJabatan,2,FALSE),"yr","day")-CONVERT(DATEDIF(H722,tglAcuan,"y"),"yr","day"))),(INT(CONVERT(VLOOKUP(Table1[[#This Row],[JABATAN]],tbl_refJabatan,2,FALSE),"yr","day")-CONVERT(DATEDIF(H722,NOW(),"y"),"yr","day")))),"")</f>
        <v>10227</v>
      </c>
      <c r="S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Row],[JABATAN]],tbl_refJabatan,4,FALSE),"yr","day")-CONVERT(DATEDIF(H722,tglAcuan,"y"),"yr","day"))),(NOW()+(CONVERT(VLOOKUP(Table1[[#This Row],[JABATAN]],tbl_refJabatan,4,FALSE),"yr","day")-CONVERT(DATEDIF(H722,NOW(),"y"),"yr","day")))),"Usia Salah"),"")</f>
        <v>55576.098911689813</v>
      </c>
      <c r="T722" s="167" t="str">
        <f ca="1">IF(Table1[[#This Row],[TGL. PENSIUN ( usia )]]&lt;&gt;0,TEXT(Table1[[#This Row],[TGL. PENSIUN ( usia )]],"yyyy"),"")</f>
        <v>2052</v>
      </c>
      <c r="U722" s="166">
        <f ca="1">IF(AND(Table1[[#This Row],[TGL. PENSIUN (usia)]]&lt;&gt;"",Table1[[#This Row],[TGL. PENSIUN (usia)]]&lt;&gt;"USIA SALAH"),IF(tglAcuan&lt;&gt;0,(INT(CONVERT(VLOOKUP(Table1[[#This Row],[JABATAN]],tbl_refJabatan,4,FALSE),"yr","day")-CONVERT(DATEDIF(H722,tglAcuan,"y"),"yr","day"))),(INT(CONVERT(VLOOKUP(Table1[[#This Row],[JABATAN]],tbl_refJabatan,4,FALSE),"yr","day")-CONVERT(DATEDIF(H722,NOW(),"y"),"yr","day")))),"")</f>
        <v>10227</v>
      </c>
      <c r="V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Row],[JABATAN]],tbl_refJabatan,6,FALSE),"yr","day")-CONVERT(DATEDIF(H722,tglAcuan,"y"),"yr","day"))),(NOW()+(CONVERT(VLOOKUP(Table1[[#This Row],[JABATAN]],tbl_refJabatan,6,FALSE),"yr","day")-CONVERT(DATEDIF(H722,NOW(),"y"),"yr","day")))),"Usia Salah"),"")</f>
        <v>54115.098911689813</v>
      </c>
      <c r="W722" s="167" t="str">
        <f ca="1">IF(Table1[[#This Row],[TGL.PENSIUN (usia)]]&lt;&gt;0,TEXT(Table1[[#This Row],[TGL.PENSIUN (usia)]],"yyyy"),"")</f>
        <v>2048</v>
      </c>
      <c r="X7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Row],[JABATAN]],tbl_refJabatan,7,FALSE),"yr","day")-CONVERT(DATEDIF(M722,tglAcuan,"y"),"yr","day"))),(NOW()+(CONVERT(VLOOKUP(Table1[[#This Row],[JABATAN]],tbl_refJabatan,7,FALSE),"yr","day")-CONVERT(DATEDIF(M722,NOW(),"y"),"yr","day")))),"tgl SK salah"),"")</f>
        <v>50827.848911689813</v>
      </c>
      <c r="Y722" s="167" t="str">
        <f ca="1">IF(Table1[[#This Row],[TGL. PENSIUN (jabatan)]]&lt;&gt;0,TEXT(Table1[[#This Row],[TGL. PENSIUN (jabatan)]],"yyyy"),"")</f>
        <v>2039</v>
      </c>
      <c r="Z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Row],[JABATAN]],tbl_refJabatan,8,FALSE),"yr","day")-CONVERT(DATEDIF(H722,tglAcuan,"y"),"yr","day"))),(NOW()+(CONVERT(VLOOKUP(Table1[[#This Row],[JABATAN]],tbl_refJabatan,8,FALSE),"yr","day")-CONVERT(DATEDIF(H722,NOW(),"y"),"yr","day")))),"Usia Salah"),"")</f>
        <v>54115.098911689813</v>
      </c>
      <c r="AA722" s="167" t="str">
        <f ca="1">IF(Table1[[#This Row],[TGL.PENSIUN (usia )]]&lt;&gt;0,TEXT(Table1[[#This Row],[TGL.PENSIUN (usia )]],"yyyy"),"")</f>
        <v>2048</v>
      </c>
      <c r="AB7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Row],[JABATAN]],tbl_refJabatan,9,FALSE),"yr","day")-CONVERT(DATEDIF(M722,tglAcuan,"y"),"yr","day"))),(NOW()+(CONVERT(VLOOKUP(Table1[[#This Row],[JABATAN]],tbl_refJabatan,9,FALSE),"yr","day")-CONVERT(DATEDIF(M722,NOW(),"y"),"yr","day")))),"tgl SK salah"),"")</f>
        <v>50827.848911689813</v>
      </c>
      <c r="AC722" s="167" t="str">
        <f ca="1">IF(Table1[[#This Row],[TGL. PENSIUN (jabatan )]]&lt;&gt;0,TEXT(Table1[[#This Row],[TGL. PENSIUN (jabatan )]],"yyyy"),"")</f>
        <v>2039</v>
      </c>
      <c r="AD7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3" spans="1:30" s="53" customFormat="1" ht="21.75" customHeight="1" x14ac:dyDescent="0.25">
      <c r="A723" s="43">
        <f t="shared" si="27"/>
        <v>718</v>
      </c>
      <c r="B723" s="44" t="s">
        <v>42</v>
      </c>
      <c r="C723" s="44" t="s">
        <v>1337</v>
      </c>
      <c r="D723" s="45" t="s">
        <v>59</v>
      </c>
      <c r="E723" s="59" t="s">
        <v>1350</v>
      </c>
      <c r="F723" s="43" t="s">
        <v>41</v>
      </c>
      <c r="G723" s="46" t="s">
        <v>42</v>
      </c>
      <c r="H723" s="94">
        <v>30404</v>
      </c>
      <c r="I723" s="45"/>
      <c r="J723" s="76"/>
      <c r="K723" s="74" t="s">
        <v>43</v>
      </c>
      <c r="L723" s="83" t="s">
        <v>1351</v>
      </c>
      <c r="M723" s="84">
        <v>43363</v>
      </c>
      <c r="N723" s="52" t="str">
        <f t="shared" ca="1" si="28"/>
        <v>40 Tahun 10 Bulan 29 hari</v>
      </c>
      <c r="O7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Row],[JABATAN]],tbl_refJabatan,2,FALSE),"yr","day")-CONVERT(DATEDIF(H723,tglAcuan,"y"),"yr","day"))),(NOW()+(CONVERT(VLOOKUP(Table1[[#This Row],[JABATAN]],tbl_refJabatan,2,FALSE),"yr","day")-CONVERT(DATEDIF(H723,NOW(),"y"),"yr","day")))),"Usia Salah"),"")</f>
        <v>52654.098911689813</v>
      </c>
      <c r="Q723" s="167" t="str">
        <f ca="1">IF(Table1[[#This Row],[TGL. PENSIUN (usia)]]&lt;&gt;0,TEXT(Table1[[#This Row],[TGL. PENSIUN (usia)]],"yyyy"),"")</f>
        <v>2044</v>
      </c>
      <c r="R723" s="166">
        <f ca="1">IF(AND(Table1[[#This Row],[TGL. PENSIUN (usia)]]&lt;&gt;"",Table1[[#This Row],[TGL. PENSIUN (usia)]]&lt;&gt;"USIA SALAH"),IF(tglAcuan&lt;&gt;0,(INT(CONVERT(VLOOKUP(Table1[[#This Row],[JABATAN]],tbl_refJabatan,2,FALSE),"yr","day")-CONVERT(DATEDIF(H723,tglAcuan,"y"),"yr","day"))),(INT(CONVERT(VLOOKUP(Table1[[#This Row],[JABATAN]],tbl_refJabatan,2,FALSE),"yr","day")-CONVERT(DATEDIF(H723,NOW(),"y"),"yr","day")))),"")</f>
        <v>7305</v>
      </c>
      <c r="S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Row],[JABATAN]],tbl_refJabatan,4,FALSE),"yr","day")-CONVERT(DATEDIF(H723,tglAcuan,"y"),"yr","day"))),(NOW()+(CONVERT(VLOOKUP(Table1[[#This Row],[JABATAN]],tbl_refJabatan,4,FALSE),"yr","day")-CONVERT(DATEDIF(H723,NOW(),"y"),"yr","day")))),"Usia Salah"),"")</f>
        <v>52654.098911689813</v>
      </c>
      <c r="T723" s="167" t="str">
        <f ca="1">IF(Table1[[#This Row],[TGL. PENSIUN ( usia )]]&lt;&gt;0,TEXT(Table1[[#This Row],[TGL. PENSIUN ( usia )]],"yyyy"),"")</f>
        <v>2044</v>
      </c>
      <c r="U723" s="166">
        <f ca="1">IF(AND(Table1[[#This Row],[TGL. PENSIUN (usia)]]&lt;&gt;"",Table1[[#This Row],[TGL. PENSIUN (usia)]]&lt;&gt;"USIA SALAH"),IF(tglAcuan&lt;&gt;0,(INT(CONVERT(VLOOKUP(Table1[[#This Row],[JABATAN]],tbl_refJabatan,4,FALSE),"yr","day")-CONVERT(DATEDIF(H723,tglAcuan,"y"),"yr","day"))),(INT(CONVERT(VLOOKUP(Table1[[#This Row],[JABATAN]],tbl_refJabatan,4,FALSE),"yr","day")-CONVERT(DATEDIF(H723,NOW(),"y"),"yr","day")))),"")</f>
        <v>7305</v>
      </c>
      <c r="V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Row],[JABATAN]],tbl_refJabatan,6,FALSE),"yr","day")-CONVERT(DATEDIF(H723,tglAcuan,"y"),"yr","day"))),(NOW()+(CONVERT(VLOOKUP(Table1[[#This Row],[JABATAN]],tbl_refJabatan,6,FALSE),"yr","day")-CONVERT(DATEDIF(H723,NOW(),"y"),"yr","day")))),"Usia Salah"),"")</f>
        <v>51193.098911689813</v>
      </c>
      <c r="W723" s="167" t="str">
        <f ca="1">IF(Table1[[#This Row],[TGL.PENSIUN (usia)]]&lt;&gt;0,TEXT(Table1[[#This Row],[TGL.PENSIUN (usia)]],"yyyy"),"")</f>
        <v>2040</v>
      </c>
      <c r="X7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Row],[JABATAN]],tbl_refJabatan,7,FALSE),"yr","day")-CONVERT(DATEDIF(M723,tglAcuan,"y"),"yr","day"))),(NOW()+(CONVERT(VLOOKUP(Table1[[#This Row],[JABATAN]],tbl_refJabatan,7,FALSE),"yr","day")-CONVERT(DATEDIF(M723,NOW(),"y"),"yr","day")))),"tgl SK salah"),"")</f>
        <v>50827.848911689813</v>
      </c>
      <c r="Y723" s="167" t="str">
        <f ca="1">IF(Table1[[#This Row],[TGL. PENSIUN (jabatan)]]&lt;&gt;0,TEXT(Table1[[#This Row],[TGL. PENSIUN (jabatan)]],"yyyy"),"")</f>
        <v>2039</v>
      </c>
      <c r="Z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Row],[JABATAN]],tbl_refJabatan,8,FALSE),"yr","day")-CONVERT(DATEDIF(H723,tglAcuan,"y"),"yr","day"))),(NOW()+(CONVERT(VLOOKUP(Table1[[#This Row],[JABATAN]],tbl_refJabatan,8,FALSE),"yr","day")-CONVERT(DATEDIF(H723,NOW(),"y"),"yr","day")))),"Usia Salah"),"")</f>
        <v>51193.098911689813</v>
      </c>
      <c r="AA723" s="167" t="str">
        <f ca="1">IF(Table1[[#This Row],[TGL.PENSIUN (usia )]]&lt;&gt;0,TEXT(Table1[[#This Row],[TGL.PENSIUN (usia )]],"yyyy"),"")</f>
        <v>2040</v>
      </c>
      <c r="AB7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Row],[JABATAN]],tbl_refJabatan,9,FALSE),"yr","day")-CONVERT(DATEDIF(M723,tglAcuan,"y"),"yr","day"))),(NOW()+(CONVERT(VLOOKUP(Table1[[#This Row],[JABATAN]],tbl_refJabatan,9,FALSE),"yr","day")-CONVERT(DATEDIF(M723,NOW(),"y"),"yr","day")))),"tgl SK salah"),"")</f>
        <v>50827.848911689813</v>
      </c>
      <c r="AC723" s="167" t="str">
        <f ca="1">IF(Table1[[#This Row],[TGL. PENSIUN (jabatan )]]&lt;&gt;0,TEXT(Table1[[#This Row],[TGL. PENSIUN (jabatan )]],"yyyy"),"")</f>
        <v>2039</v>
      </c>
      <c r="AD7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4" spans="1:30" s="53" customFormat="1" ht="21.75" customHeight="1" x14ac:dyDescent="0.25">
      <c r="A724" s="43">
        <f t="shared" si="27"/>
        <v>719</v>
      </c>
      <c r="B724" s="44" t="s">
        <v>42</v>
      </c>
      <c r="C724" s="44" t="s">
        <v>1337</v>
      </c>
      <c r="D724" s="45" t="s">
        <v>61</v>
      </c>
      <c r="E724" s="59" t="s">
        <v>138</v>
      </c>
      <c r="F724" s="43"/>
      <c r="G724" s="46"/>
      <c r="H724" s="94"/>
      <c r="I724" s="45"/>
      <c r="J724" s="76"/>
      <c r="K724" s="74"/>
      <c r="L724" s="83"/>
      <c r="M724" s="84"/>
      <c r="N724" s="52" t="str">
        <f t="shared" ca="1" si="28"/>
        <v>tgl lahir salah/ null</v>
      </c>
      <c r="O7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72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Row],[JABATAN]],tbl_refJabatan,2,FALSE),"yr","day")-CONVERT(DATEDIF(H724,tglAcuan,"y"),"yr","day"))),(NOW()+(CONVERT(VLOOKUP(Table1[[#This Row],[JABATAN]],tbl_refJabatan,2,FALSE),"yr","day")-CONVERT(DATEDIF(H724,NOW(),"y"),"yr","day")))),"Usia Salah"),"")</f>
        <v>Usia Salah</v>
      </c>
      <c r="Q724" s="167" t="str">
        <f ca="1">IF(Table1[[#This Row],[TGL. PENSIUN (usia)]]&lt;&gt;0,TEXT(Table1[[#This Row],[TGL. PENSIUN (usia)]],"yyyy"),"")</f>
        <v>Usia Salah</v>
      </c>
      <c r="R724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Row],[JABATAN]],tbl_refJabatan,2,FALSE),"yr","day")-CONVERT(DATEDIF(H724,tglAcuan,"y"),"yr","day"))),(INT(CONVERT(VLOOKUP(Table1[[#This Row],[JABATAN]],tbl_refJabatan,2,FALSE),"yr","day")-CONVERT(DATEDIF(H724,NOW(),"y"),"yr","day")))),"")</f>
        <v/>
      </c>
      <c r="S72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Row],[JABATAN]],tbl_refJabatan,4,FALSE),"yr","day")-CONVERT(DATEDIF(H724,tglAcuan,"y"),"yr","day"))),(NOW()+(CONVERT(VLOOKUP(Table1[[#This Row],[JABATAN]],tbl_refJabatan,4,FALSE),"yr","day")-CONVERT(DATEDIF(H724,NOW(),"y"),"yr","day")))),"Usia Salah"),"")</f>
        <v>Usia Salah</v>
      </c>
      <c r="T724" s="167" t="str">
        <f ca="1">IF(Table1[[#This Row],[TGL. PENSIUN ( usia )]]&lt;&gt;0,TEXT(Table1[[#This Row],[TGL. PENSIUN ( usia )]],"yyyy"),"")</f>
        <v>Usia Salah</v>
      </c>
      <c r="U724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Row],[JABATAN]],tbl_refJabatan,4,FALSE),"yr","day")-CONVERT(DATEDIF(H724,tglAcuan,"y"),"yr","day"))),(INT(CONVERT(VLOOKUP(Table1[[#This Row],[JABATAN]],tbl_refJabatan,4,FALSE),"yr","day")-CONVERT(DATEDIF(H724,NOW(),"y"),"yr","day")))),"")</f>
        <v/>
      </c>
      <c r="V72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Row],[JABATAN]],tbl_refJabatan,6,FALSE),"yr","day")-CONVERT(DATEDIF(H724,tglAcuan,"y"),"yr","day"))),(NOW()+(CONVERT(VLOOKUP(Table1[[#This Row],[JABATAN]],tbl_refJabatan,6,FALSE),"yr","day")-CONVERT(DATEDIF(H724,NOW(),"y"),"yr","day")))),"Usia Salah"),"")</f>
        <v>Usia Salah</v>
      </c>
      <c r="W724" s="167" t="str">
        <f ca="1">IF(Table1[[#This Row],[TGL.PENSIUN (usia)]]&lt;&gt;0,TEXT(Table1[[#This Row],[TGL.PENSIUN (usia)]],"yyyy"),"")</f>
        <v>Usia Salah</v>
      </c>
      <c r="X72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Row],[JABATAN]],tbl_refJabatan,7,FALSE),"yr","day")-CONVERT(DATEDIF(M724,tglAcuan,"y"),"yr","day"))),(NOW()+(CONVERT(VLOOKUP(Table1[[#This Row],[JABATAN]],tbl_refJabatan,7,FALSE),"yr","day")-CONVERT(DATEDIF(M724,NOW(),"y"),"yr","day")))),"tgl SK salah"),"")</f>
        <v>tgl SK salah</v>
      </c>
      <c r="Y724" s="167" t="str">
        <f ca="1">IF(Table1[[#This Row],[TGL. PENSIUN (jabatan)]]&lt;&gt;0,TEXT(Table1[[#This Row],[TGL. PENSIUN (jabatan)]],"yyyy"),"")</f>
        <v>tgl SK salah</v>
      </c>
      <c r="Z72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Row],[JABATAN]],tbl_refJabatan,8,FALSE),"yr","day")-CONVERT(DATEDIF(H724,tglAcuan,"y"),"yr","day"))),(NOW()+(CONVERT(VLOOKUP(Table1[[#This Row],[JABATAN]],tbl_refJabatan,8,FALSE),"yr","day")-CONVERT(DATEDIF(H724,NOW(),"y"),"yr","day")))),"Usia Salah"),"")</f>
        <v>Usia Salah</v>
      </c>
      <c r="AA724" s="167" t="str">
        <f ca="1">IF(Table1[[#This Row],[TGL.PENSIUN (usia )]]&lt;&gt;0,TEXT(Table1[[#This Row],[TGL.PENSIUN (usia )]],"yyyy"),"")</f>
        <v>Usia Salah</v>
      </c>
      <c r="AB72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Row],[JABATAN]],tbl_refJabatan,9,FALSE),"yr","day")-CONVERT(DATEDIF(M724,tglAcuan,"y"),"yr","day"))),(NOW()+(CONVERT(VLOOKUP(Table1[[#This Row],[JABATAN]],tbl_refJabatan,9,FALSE),"yr","day")-CONVERT(DATEDIF(M724,NOW(),"y"),"yr","day")))),"tgl SK salah"),"")</f>
        <v>tgl SK salah</v>
      </c>
      <c r="AC724" s="167" t="str">
        <f ca="1">IF(Table1[[#This Row],[TGL. PENSIUN (jabatan )]]&lt;&gt;0,TEXT(Table1[[#This Row],[TGL. PENSIUN (jabatan )]],"yyyy"),"")</f>
        <v>tgl SK salah</v>
      </c>
      <c r="AD7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5" spans="1:30" s="53" customFormat="1" ht="21.75" customHeight="1" x14ac:dyDescent="0.25">
      <c r="A725" s="43">
        <f t="shared" si="27"/>
        <v>720</v>
      </c>
      <c r="B725" s="55" t="s">
        <v>42</v>
      </c>
      <c r="C725" s="55" t="s">
        <v>1337</v>
      </c>
      <c r="D725" s="72" t="s">
        <v>63</v>
      </c>
      <c r="E725" s="285" t="s">
        <v>1352</v>
      </c>
      <c r="F725" s="43" t="s">
        <v>41</v>
      </c>
      <c r="G725" s="46" t="s">
        <v>42</v>
      </c>
      <c r="H725" s="94">
        <v>30860</v>
      </c>
      <c r="I725" s="56"/>
      <c r="J725" s="162"/>
      <c r="K725" s="74" t="s">
        <v>43</v>
      </c>
      <c r="L725" s="83" t="s">
        <v>1353</v>
      </c>
      <c r="M725" s="84">
        <v>44770</v>
      </c>
      <c r="N725" s="144" t="str">
        <f t="shared" ca="1" si="28"/>
        <v>39 Tahun 8 Bulan 0 hari</v>
      </c>
      <c r="O7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30 Hari </v>
      </c>
      <c r="P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Row],[JABATAN]],tbl_refJabatan,2,FALSE),"yr","day")-CONVERT(DATEDIF(H725,tglAcuan,"y"),"yr","day"))),(NOW()+(CONVERT(VLOOKUP(Table1[[#This Row],[JABATAN]],tbl_refJabatan,2,FALSE),"yr","day")-CONVERT(DATEDIF(H725,NOW(),"y"),"yr","day")))),"Usia Salah"),"")</f>
        <v>53019.348911689813</v>
      </c>
      <c r="Q725" s="167" t="str">
        <f ca="1">IF(Table1[[#This Row],[TGL. PENSIUN (usia)]]&lt;&gt;0,TEXT(Table1[[#This Row],[TGL. PENSIUN (usia)]],"yyyy"),"")</f>
        <v>2045</v>
      </c>
      <c r="R725" s="166">
        <f ca="1">IF(AND(Table1[[#This Row],[TGL. PENSIUN (usia)]]&lt;&gt;"",Table1[[#This Row],[TGL. PENSIUN (usia)]]&lt;&gt;"USIA SALAH"),IF(tglAcuan&lt;&gt;0,(INT(CONVERT(VLOOKUP(Table1[[#This Row],[JABATAN]],tbl_refJabatan,2,FALSE),"yr","day")-CONVERT(DATEDIF(H725,tglAcuan,"y"),"yr","day"))),(INT(CONVERT(VLOOKUP(Table1[[#This Row],[JABATAN]],tbl_refJabatan,2,FALSE),"yr","day")-CONVERT(DATEDIF(H725,NOW(),"y"),"yr","day")))),"")</f>
        <v>7670</v>
      </c>
      <c r="S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Row],[JABATAN]],tbl_refJabatan,4,FALSE),"yr","day")-CONVERT(DATEDIF(H725,tglAcuan,"y"),"yr","day"))),(NOW()+(CONVERT(VLOOKUP(Table1[[#This Row],[JABATAN]],tbl_refJabatan,4,FALSE),"yr","day")-CONVERT(DATEDIF(H725,NOW(),"y"),"yr","day")))),"Usia Salah"),"")</f>
        <v>38409.348911689813</v>
      </c>
      <c r="T725" s="167" t="str">
        <f ca="1">IF(Table1[[#This Row],[TGL. PENSIUN ( usia )]]&lt;&gt;0,TEXT(Table1[[#This Row],[TGL. PENSIUN ( usia )]],"yyyy"),"")</f>
        <v>2005</v>
      </c>
      <c r="U725" s="166">
        <f ca="1">IF(AND(Table1[[#This Row],[TGL. PENSIUN (usia)]]&lt;&gt;"",Table1[[#This Row],[TGL. PENSIUN (usia)]]&lt;&gt;"USIA SALAH"),IF(tglAcuan&lt;&gt;0,(INT(CONVERT(VLOOKUP(Table1[[#This Row],[JABATAN]],tbl_refJabatan,4,FALSE),"yr","day")-CONVERT(DATEDIF(H725,tglAcuan,"y"),"yr","day"))),(INT(CONVERT(VLOOKUP(Table1[[#This Row],[JABATAN]],tbl_refJabatan,4,FALSE),"yr","day")-CONVERT(DATEDIF(H725,NOW(),"y"),"yr","day")))),"")</f>
        <v>-6940</v>
      </c>
      <c r="V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Row],[JABATAN]],tbl_refJabatan,6,FALSE),"yr","day")-CONVERT(DATEDIF(H725,tglAcuan,"y"),"yr","day"))),(NOW()+(CONVERT(VLOOKUP(Table1[[#This Row],[JABATAN]],tbl_refJabatan,6,FALSE),"yr","day")-CONVERT(DATEDIF(H725,NOW(),"y"),"yr","day")))),"Usia Salah"),"")</f>
        <v>31104.348911689813</v>
      </c>
      <c r="W725" s="167" t="str">
        <f ca="1">IF(Table1[[#This Row],[TGL.PENSIUN (usia)]]&lt;&gt;0,TEXT(Table1[[#This Row],[TGL.PENSIUN (usia)]],"yyyy"),"")</f>
        <v>1985</v>
      </c>
      <c r="X7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Row],[JABATAN]],tbl_refJabatan,7,FALSE),"yr","day")-CONVERT(DATEDIF(M725,tglAcuan,"y"),"yr","day"))),(NOW()+(CONVERT(VLOOKUP(Table1[[#This Row],[JABATAN]],tbl_refJabatan,7,FALSE),"yr","day")-CONVERT(DATEDIF(M725,NOW(),"y"),"yr","day")))),"tgl SK salah"),"")</f>
        <v>66898.848911689813</v>
      </c>
      <c r="Y725" s="167" t="str">
        <f ca="1">IF(Table1[[#This Row],[TGL. PENSIUN (jabatan)]]&lt;&gt;0,TEXT(Table1[[#This Row],[TGL. PENSIUN (jabatan)]],"yyyy"),"")</f>
        <v>2083</v>
      </c>
      <c r="Z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Row],[JABATAN]],tbl_refJabatan,8,FALSE),"yr","day")-CONVERT(DATEDIF(H725,tglAcuan,"y"),"yr","day"))),(NOW()+(CONVERT(VLOOKUP(Table1[[#This Row],[JABATAN]],tbl_refJabatan,8,FALSE),"yr","day")-CONVERT(DATEDIF(H725,NOW(),"y"),"yr","day")))),"Usia Salah"),"")</f>
        <v>53019.348911689813</v>
      </c>
      <c r="AA725" s="167" t="str">
        <f ca="1">IF(Table1[[#This Row],[TGL.PENSIUN (usia )]]&lt;&gt;0,TEXT(Table1[[#This Row],[TGL.PENSIUN (usia )]],"yyyy"),"")</f>
        <v>2045</v>
      </c>
      <c r="AB7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Row],[JABATAN]],tbl_refJabatan,9,FALSE),"yr","day")-CONVERT(DATEDIF(M725,tglAcuan,"y"),"yr","day"))),(NOW()+(CONVERT(VLOOKUP(Table1[[#This Row],[JABATAN]],tbl_refJabatan,9,FALSE),"yr","day")-CONVERT(DATEDIF(M725,NOW(),"y"),"yr","day")))),"tgl SK salah"),"")</f>
        <v>50462.598911689813</v>
      </c>
      <c r="AC725" s="167" t="str">
        <f ca="1">IF(Table1[[#This Row],[TGL. PENSIUN (jabatan )]]&lt;&gt;0,TEXT(Table1[[#This Row],[TGL. PENSIUN (jabatan )]],"yyyy"),"")</f>
        <v>2038</v>
      </c>
      <c r="AD7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6" spans="1:30" s="53" customFormat="1" ht="21.75" customHeight="1" x14ac:dyDescent="0.25">
      <c r="A726" s="43">
        <f t="shared" si="27"/>
        <v>721</v>
      </c>
      <c r="B726" s="44" t="s">
        <v>42</v>
      </c>
      <c r="C726" s="44" t="s">
        <v>1337</v>
      </c>
      <c r="D726" s="72" t="s">
        <v>63</v>
      </c>
      <c r="E726" s="59" t="s">
        <v>1354</v>
      </c>
      <c r="F726" s="43" t="s">
        <v>41</v>
      </c>
      <c r="G726" s="46" t="s">
        <v>42</v>
      </c>
      <c r="H726" s="94">
        <v>26394</v>
      </c>
      <c r="I726" s="45"/>
      <c r="J726" s="76"/>
      <c r="K726" s="74" t="s">
        <v>43</v>
      </c>
      <c r="L726" s="83" t="s">
        <v>1355</v>
      </c>
      <c r="M726" s="84">
        <v>43371</v>
      </c>
      <c r="N726" s="52" t="str">
        <f t="shared" ca="1" si="28"/>
        <v>51 Tahun 10 Bulan 22 hari</v>
      </c>
      <c r="O7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Row],[JABATAN]],tbl_refJabatan,2,FALSE),"yr","day")-CONVERT(DATEDIF(H726,tglAcuan,"y"),"yr","day"))),(NOW()+(CONVERT(VLOOKUP(Table1[[#This Row],[JABATAN]],tbl_refJabatan,2,FALSE),"yr","day")-CONVERT(DATEDIF(H726,NOW(),"y"),"yr","day")))),"Usia Salah"),"")</f>
        <v>48636.348911689813</v>
      </c>
      <c r="Q726" s="167" t="str">
        <f ca="1">IF(Table1[[#This Row],[TGL. PENSIUN (usia)]]&lt;&gt;0,TEXT(Table1[[#This Row],[TGL. PENSIUN (usia)]],"yyyy"),"")</f>
        <v>2033</v>
      </c>
      <c r="R726" s="166">
        <f ca="1">IF(AND(Table1[[#This Row],[TGL. PENSIUN (usia)]]&lt;&gt;"",Table1[[#This Row],[TGL. PENSIUN (usia)]]&lt;&gt;"USIA SALAH"),IF(tglAcuan&lt;&gt;0,(INT(CONVERT(VLOOKUP(Table1[[#This Row],[JABATAN]],tbl_refJabatan,2,FALSE),"yr","day")-CONVERT(DATEDIF(H726,tglAcuan,"y"),"yr","day"))),(INT(CONVERT(VLOOKUP(Table1[[#This Row],[JABATAN]],tbl_refJabatan,2,FALSE),"yr","day")-CONVERT(DATEDIF(H726,NOW(),"y"),"yr","day")))),"")</f>
        <v>3287</v>
      </c>
      <c r="S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Row],[JABATAN]],tbl_refJabatan,4,FALSE),"yr","day")-CONVERT(DATEDIF(H726,tglAcuan,"y"),"yr","day"))),(NOW()+(CONVERT(VLOOKUP(Table1[[#This Row],[JABATAN]],tbl_refJabatan,4,FALSE),"yr","day")-CONVERT(DATEDIF(H726,NOW(),"y"),"yr","day")))),"Usia Salah"),"")</f>
        <v>34026.348911689813</v>
      </c>
      <c r="T726" s="167" t="str">
        <f ca="1">IF(Table1[[#This Row],[TGL. PENSIUN ( usia )]]&lt;&gt;0,TEXT(Table1[[#This Row],[TGL. PENSIUN ( usia )]],"yyyy"),"")</f>
        <v>1993</v>
      </c>
      <c r="U726" s="166">
        <f ca="1">IF(AND(Table1[[#This Row],[TGL. PENSIUN (usia)]]&lt;&gt;"",Table1[[#This Row],[TGL. PENSIUN (usia)]]&lt;&gt;"USIA SALAH"),IF(tglAcuan&lt;&gt;0,(INT(CONVERT(VLOOKUP(Table1[[#This Row],[JABATAN]],tbl_refJabatan,4,FALSE),"yr","day")-CONVERT(DATEDIF(H726,tglAcuan,"y"),"yr","day"))),(INT(CONVERT(VLOOKUP(Table1[[#This Row],[JABATAN]],tbl_refJabatan,4,FALSE),"yr","day")-CONVERT(DATEDIF(H726,NOW(),"y"),"yr","day")))),"")</f>
        <v>-11323</v>
      </c>
      <c r="V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Row],[JABATAN]],tbl_refJabatan,6,FALSE),"yr","day")-CONVERT(DATEDIF(H726,tglAcuan,"y"),"yr","day"))),(NOW()+(CONVERT(VLOOKUP(Table1[[#This Row],[JABATAN]],tbl_refJabatan,6,FALSE),"yr","day")-CONVERT(DATEDIF(H726,NOW(),"y"),"yr","day")))),"Usia Salah"),"")</f>
        <v>26721.348911689813</v>
      </c>
      <c r="W726" s="167" t="str">
        <f ca="1">IF(Table1[[#This Row],[TGL.PENSIUN (usia)]]&lt;&gt;0,TEXT(Table1[[#This Row],[TGL.PENSIUN (usia)]],"yyyy"),"")</f>
        <v>1973</v>
      </c>
      <c r="X7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Row],[JABATAN]],tbl_refJabatan,7,FALSE),"yr","day")-CONVERT(DATEDIF(M726,tglAcuan,"y"),"yr","day"))),(NOW()+(CONVERT(VLOOKUP(Table1[[#This Row],[JABATAN]],tbl_refJabatan,7,FALSE),"yr","day")-CONVERT(DATEDIF(M726,NOW(),"y"),"yr","day")))),"tgl SK salah"),"")</f>
        <v>65437.848911689813</v>
      </c>
      <c r="Y726" s="167" t="str">
        <f ca="1">IF(Table1[[#This Row],[TGL. PENSIUN (jabatan)]]&lt;&gt;0,TEXT(Table1[[#This Row],[TGL. PENSIUN (jabatan)]],"yyyy"),"")</f>
        <v>2079</v>
      </c>
      <c r="Z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Row],[JABATAN]],tbl_refJabatan,8,FALSE),"yr","day")-CONVERT(DATEDIF(H726,tglAcuan,"y"),"yr","day"))),(NOW()+(CONVERT(VLOOKUP(Table1[[#This Row],[JABATAN]],tbl_refJabatan,8,FALSE),"yr","day")-CONVERT(DATEDIF(H726,NOW(),"y"),"yr","day")))),"Usia Salah"),"")</f>
        <v>48636.348911689813</v>
      </c>
      <c r="AA726" s="167" t="str">
        <f ca="1">IF(Table1[[#This Row],[TGL.PENSIUN (usia )]]&lt;&gt;0,TEXT(Table1[[#This Row],[TGL.PENSIUN (usia )]],"yyyy"),"")</f>
        <v>2033</v>
      </c>
      <c r="AB7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Row],[JABATAN]],tbl_refJabatan,9,FALSE),"yr","day")-CONVERT(DATEDIF(M726,tglAcuan,"y"),"yr","day"))),(NOW()+(CONVERT(VLOOKUP(Table1[[#This Row],[JABATAN]],tbl_refJabatan,9,FALSE),"yr","day")-CONVERT(DATEDIF(M726,NOW(),"y"),"yr","day")))),"tgl SK salah"),"")</f>
        <v>49001.598911689813</v>
      </c>
      <c r="AC726" s="167" t="str">
        <f ca="1">IF(Table1[[#This Row],[TGL. PENSIUN (jabatan )]]&lt;&gt;0,TEXT(Table1[[#This Row],[TGL. PENSIUN (jabatan )]],"yyyy"),"")</f>
        <v>2034</v>
      </c>
      <c r="AD7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27" spans="1:30" s="53" customFormat="1" ht="21.75" customHeight="1" x14ac:dyDescent="0.25">
      <c r="A727" s="43">
        <f t="shared" si="27"/>
        <v>722</v>
      </c>
      <c r="B727" s="44" t="s">
        <v>42</v>
      </c>
      <c r="C727" s="44" t="s">
        <v>1337</v>
      </c>
      <c r="D727" s="72" t="s">
        <v>63</v>
      </c>
      <c r="E727" s="59" t="s">
        <v>1356</v>
      </c>
      <c r="F727" s="43" t="s">
        <v>41</v>
      </c>
      <c r="G727" s="46" t="s">
        <v>42</v>
      </c>
      <c r="H727" s="94">
        <v>23128</v>
      </c>
      <c r="I727" s="45"/>
      <c r="J727" s="76"/>
      <c r="K727" s="74" t="s">
        <v>43</v>
      </c>
      <c r="L727" s="83" t="s">
        <v>1357</v>
      </c>
      <c r="M727" s="83" t="s">
        <v>1358</v>
      </c>
      <c r="N727" s="52" t="str">
        <f t="shared" ca="1" si="28"/>
        <v>60 Tahun 10 Bulan 0 hari</v>
      </c>
      <c r="O7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9 Bulan 16 Hari </v>
      </c>
      <c r="P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Row],[JABATAN]],tbl_refJabatan,2,FALSE),"yr","day")-CONVERT(DATEDIF(H727,tglAcuan,"y"),"yr","day"))),(NOW()+(CONVERT(VLOOKUP(Table1[[#This Row],[JABATAN]],tbl_refJabatan,2,FALSE),"yr","day")-CONVERT(DATEDIF(H727,NOW(),"y"),"yr","day")))),"Usia Salah"),"")</f>
        <v>45349.098911689813</v>
      </c>
      <c r="Q727" s="167" t="str">
        <f ca="1">IF(Table1[[#This Row],[TGL. PENSIUN (usia)]]&lt;&gt;0,TEXT(Table1[[#This Row],[TGL. PENSIUN (usia)]],"yyyy"),"")</f>
        <v>2024</v>
      </c>
      <c r="R727" s="166">
        <f ca="1">IF(AND(Table1[[#This Row],[TGL. PENSIUN (usia)]]&lt;&gt;"",Table1[[#This Row],[TGL. PENSIUN (usia)]]&lt;&gt;"USIA SALAH"),IF(tglAcuan&lt;&gt;0,(INT(CONVERT(VLOOKUP(Table1[[#This Row],[JABATAN]],tbl_refJabatan,2,FALSE),"yr","day")-CONVERT(DATEDIF(H727,tglAcuan,"y"),"yr","day"))),(INT(CONVERT(VLOOKUP(Table1[[#This Row],[JABATAN]],tbl_refJabatan,2,FALSE),"yr","day")-CONVERT(DATEDIF(H727,NOW(),"y"),"yr","day")))),"")</f>
        <v>0</v>
      </c>
      <c r="S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Row],[JABATAN]],tbl_refJabatan,4,FALSE),"yr","day")-CONVERT(DATEDIF(H727,tglAcuan,"y"),"yr","day"))),(NOW()+(CONVERT(VLOOKUP(Table1[[#This Row],[JABATAN]],tbl_refJabatan,4,FALSE),"yr","day")-CONVERT(DATEDIF(H727,NOW(),"y"),"yr","day")))),"Usia Salah"),"")</f>
        <v>30739.098911689813</v>
      </c>
      <c r="T727" s="167" t="str">
        <f ca="1">IF(Table1[[#This Row],[TGL. PENSIUN ( usia )]]&lt;&gt;0,TEXT(Table1[[#This Row],[TGL. PENSIUN ( usia )]],"yyyy"),"")</f>
        <v>1984</v>
      </c>
      <c r="U727" s="166">
        <f ca="1">IF(AND(Table1[[#This Row],[TGL. PENSIUN (usia)]]&lt;&gt;"",Table1[[#This Row],[TGL. PENSIUN (usia)]]&lt;&gt;"USIA SALAH"),IF(tglAcuan&lt;&gt;0,(INT(CONVERT(VLOOKUP(Table1[[#This Row],[JABATAN]],tbl_refJabatan,4,FALSE),"yr","day")-CONVERT(DATEDIF(H727,tglAcuan,"y"),"yr","day"))),(INT(CONVERT(VLOOKUP(Table1[[#This Row],[JABATAN]],tbl_refJabatan,4,FALSE),"yr","day")-CONVERT(DATEDIF(H727,NOW(),"y"),"yr","day")))),"")</f>
        <v>-14610</v>
      </c>
      <c r="V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Row],[JABATAN]],tbl_refJabatan,6,FALSE),"yr","day")-CONVERT(DATEDIF(H727,tglAcuan,"y"),"yr","day"))),(NOW()+(CONVERT(VLOOKUP(Table1[[#This Row],[JABATAN]],tbl_refJabatan,6,FALSE),"yr","day")-CONVERT(DATEDIF(H727,NOW(),"y"),"yr","day")))),"Usia Salah"),"")</f>
        <v>23434.098911689813</v>
      </c>
      <c r="W727" s="167" t="str">
        <f ca="1">IF(Table1[[#This Row],[TGL.PENSIUN (usia)]]&lt;&gt;0,TEXT(Table1[[#This Row],[TGL.PENSIUN (usia)]],"yyyy"),"")</f>
        <v>1964</v>
      </c>
      <c r="X7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Row],[JABATAN]],tbl_refJabatan,7,FALSE),"yr","day")-CONVERT(DATEDIF(M727,tglAcuan,"y"),"yr","day"))),(NOW()+(CONVERT(VLOOKUP(Table1[[#This Row],[JABATAN]],tbl_refJabatan,7,FALSE),"yr","day")-CONVERT(DATEDIF(M727,NOW(),"y"),"yr","day")))),"tgl SK salah"),"")</f>
        <v>60324.348911689813</v>
      </c>
      <c r="Y727" s="167" t="str">
        <f ca="1">IF(Table1[[#This Row],[TGL. PENSIUN (jabatan)]]&lt;&gt;0,TEXT(Table1[[#This Row],[TGL. PENSIUN (jabatan)]],"yyyy"),"")</f>
        <v>2065</v>
      </c>
      <c r="Z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Row],[JABATAN]],tbl_refJabatan,8,FALSE),"yr","day")-CONVERT(DATEDIF(H727,tglAcuan,"y"),"yr","day"))),(NOW()+(CONVERT(VLOOKUP(Table1[[#This Row],[JABATAN]],tbl_refJabatan,8,FALSE),"yr","day")-CONVERT(DATEDIF(H727,NOW(),"y"),"yr","day")))),"Usia Salah"),"")</f>
        <v>45349.098911689813</v>
      </c>
      <c r="AA727" s="167" t="str">
        <f ca="1">IF(Table1[[#This Row],[TGL.PENSIUN (usia )]]&lt;&gt;0,TEXT(Table1[[#This Row],[TGL.PENSIUN (usia )]],"yyyy"),"")</f>
        <v>2024</v>
      </c>
      <c r="AB7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Row],[JABATAN]],tbl_refJabatan,9,FALSE),"yr","day")-CONVERT(DATEDIF(M727,tglAcuan,"y"),"yr","day"))),(NOW()+(CONVERT(VLOOKUP(Table1[[#This Row],[JABATAN]],tbl_refJabatan,9,FALSE),"yr","day")-CONVERT(DATEDIF(M727,NOW(),"y"),"yr","day")))),"tgl SK salah"),"")</f>
        <v>43888.098911689813</v>
      </c>
      <c r="AC727" s="167" t="str">
        <f ca="1">IF(Table1[[#This Row],[TGL. PENSIUN (jabatan )]]&lt;&gt;0,TEXT(Table1[[#This Row],[TGL. PENSIUN (jabatan )]],"yyyy"),"")</f>
        <v>2020</v>
      </c>
      <c r="AD7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28" spans="1:30" s="53" customFormat="1" ht="21.75" customHeight="1" x14ac:dyDescent="0.25">
      <c r="A728" s="43">
        <f t="shared" si="27"/>
        <v>723</v>
      </c>
      <c r="B728" s="44" t="s">
        <v>42</v>
      </c>
      <c r="C728" s="44" t="s">
        <v>1337</v>
      </c>
      <c r="D728" s="72" t="s">
        <v>63</v>
      </c>
      <c r="E728" s="59" t="s">
        <v>88</v>
      </c>
      <c r="F728" s="43" t="s">
        <v>41</v>
      </c>
      <c r="G728" s="46" t="s">
        <v>42</v>
      </c>
      <c r="H728" s="94">
        <v>22487</v>
      </c>
      <c r="I728" s="45"/>
      <c r="J728" s="76"/>
      <c r="K728" s="74" t="s">
        <v>43</v>
      </c>
      <c r="L728" s="83" t="s">
        <v>1359</v>
      </c>
      <c r="M728" s="84">
        <v>39577</v>
      </c>
      <c r="N728" s="52" t="str">
        <f t="shared" ca="1" si="28"/>
        <v>62 Tahun 7 Bulan 2 hari</v>
      </c>
      <c r="O7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9 Bulan 18 Hari </v>
      </c>
      <c r="P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Row],[JABATAN]],tbl_refJabatan,2,FALSE),"yr","day")-CONVERT(DATEDIF(H728,tglAcuan,"y"),"yr","day"))),(NOW()+(CONVERT(VLOOKUP(Table1[[#This Row],[JABATAN]],tbl_refJabatan,2,FALSE),"yr","day")-CONVERT(DATEDIF(H728,NOW(),"y"),"yr","day")))),"Usia Salah"),"")</f>
        <v>44618.598911689813</v>
      </c>
      <c r="Q728" s="167" t="str">
        <f ca="1">IF(Table1[[#This Row],[TGL. PENSIUN (usia)]]&lt;&gt;0,TEXT(Table1[[#This Row],[TGL. PENSIUN (usia)]],"yyyy"),"")</f>
        <v>2022</v>
      </c>
      <c r="R728" s="166">
        <f ca="1">IF(AND(Table1[[#This Row],[TGL. PENSIUN (usia)]]&lt;&gt;"",Table1[[#This Row],[TGL. PENSIUN (usia)]]&lt;&gt;"USIA SALAH"),IF(tglAcuan&lt;&gt;0,(INT(CONVERT(VLOOKUP(Table1[[#This Row],[JABATAN]],tbl_refJabatan,2,FALSE),"yr","day")-CONVERT(DATEDIF(H728,tglAcuan,"y"),"yr","day"))),(INT(CONVERT(VLOOKUP(Table1[[#This Row],[JABATAN]],tbl_refJabatan,2,FALSE),"yr","day")-CONVERT(DATEDIF(H728,NOW(),"y"),"yr","day")))),"")</f>
        <v>-731</v>
      </c>
      <c r="S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Row],[JABATAN]],tbl_refJabatan,4,FALSE),"yr","day")-CONVERT(DATEDIF(H728,tglAcuan,"y"),"yr","day"))),(NOW()+(CONVERT(VLOOKUP(Table1[[#This Row],[JABATAN]],tbl_refJabatan,4,FALSE),"yr","day")-CONVERT(DATEDIF(H728,NOW(),"y"),"yr","day")))),"Usia Salah"),"")</f>
        <v>30008.598911689813</v>
      </c>
      <c r="T728" s="167" t="str">
        <f ca="1">IF(Table1[[#This Row],[TGL. PENSIUN ( usia )]]&lt;&gt;0,TEXT(Table1[[#This Row],[TGL. PENSIUN ( usia )]],"yyyy"),"")</f>
        <v>1982</v>
      </c>
      <c r="U728" s="166">
        <f ca="1">IF(AND(Table1[[#This Row],[TGL. PENSIUN (usia)]]&lt;&gt;"",Table1[[#This Row],[TGL. PENSIUN (usia)]]&lt;&gt;"USIA SALAH"),IF(tglAcuan&lt;&gt;0,(INT(CONVERT(VLOOKUP(Table1[[#This Row],[JABATAN]],tbl_refJabatan,4,FALSE),"yr","day")-CONVERT(DATEDIF(H728,tglAcuan,"y"),"yr","day"))),(INT(CONVERT(VLOOKUP(Table1[[#This Row],[JABATAN]],tbl_refJabatan,4,FALSE),"yr","day")-CONVERT(DATEDIF(H728,NOW(),"y"),"yr","day")))),"")</f>
        <v>-15341</v>
      </c>
      <c r="V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Row],[JABATAN]],tbl_refJabatan,6,FALSE),"yr","day")-CONVERT(DATEDIF(H728,tglAcuan,"y"),"yr","day"))),(NOW()+(CONVERT(VLOOKUP(Table1[[#This Row],[JABATAN]],tbl_refJabatan,6,FALSE),"yr","day")-CONVERT(DATEDIF(H728,NOW(),"y"),"yr","day")))),"Usia Salah"),"")</f>
        <v>22703.598911689813</v>
      </c>
      <c r="W728" s="167" t="str">
        <f ca="1">IF(Table1[[#This Row],[TGL.PENSIUN (usia)]]&lt;&gt;0,TEXT(Table1[[#This Row],[TGL.PENSIUN (usia)]],"yyyy"),"")</f>
        <v>1962</v>
      </c>
      <c r="X7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Row],[JABATAN]],tbl_refJabatan,7,FALSE),"yr","day")-CONVERT(DATEDIF(M728,tglAcuan,"y"),"yr","day"))),(NOW()+(CONVERT(VLOOKUP(Table1[[#This Row],[JABATAN]],tbl_refJabatan,7,FALSE),"yr","day")-CONVERT(DATEDIF(M728,NOW(),"y"),"yr","day")))),"tgl SK salah"),"")</f>
        <v>61785.348911689813</v>
      </c>
      <c r="Y728" s="167" t="str">
        <f ca="1">IF(Table1[[#This Row],[TGL. PENSIUN (jabatan)]]&lt;&gt;0,TEXT(Table1[[#This Row],[TGL. PENSIUN (jabatan)]],"yyyy"),"")</f>
        <v>2069</v>
      </c>
      <c r="Z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Row],[JABATAN]],tbl_refJabatan,8,FALSE),"yr","day")-CONVERT(DATEDIF(H728,tglAcuan,"y"),"yr","day"))),(NOW()+(CONVERT(VLOOKUP(Table1[[#This Row],[JABATAN]],tbl_refJabatan,8,FALSE),"yr","day")-CONVERT(DATEDIF(H728,NOW(),"y"),"yr","day")))),"Usia Salah"),"")</f>
        <v>44618.598911689813</v>
      </c>
      <c r="AA728" s="167" t="str">
        <f ca="1">IF(Table1[[#This Row],[TGL.PENSIUN (usia )]]&lt;&gt;0,TEXT(Table1[[#This Row],[TGL.PENSIUN (usia )]],"yyyy"),"")</f>
        <v>2022</v>
      </c>
      <c r="AB7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Row],[JABATAN]],tbl_refJabatan,9,FALSE),"yr","day")-CONVERT(DATEDIF(M728,tglAcuan,"y"),"yr","day"))),(NOW()+(CONVERT(VLOOKUP(Table1[[#This Row],[JABATAN]],tbl_refJabatan,9,FALSE),"yr","day")-CONVERT(DATEDIF(M728,NOW(),"y"),"yr","day")))),"tgl SK salah"),"")</f>
        <v>45349.098911689813</v>
      </c>
      <c r="AC728" s="167" t="str">
        <f ca="1">IF(Table1[[#This Row],[TGL. PENSIUN (jabatan )]]&lt;&gt;0,TEXT(Table1[[#This Row],[TGL. PENSIUN (jabatan )]],"yyyy"),"")</f>
        <v>2024</v>
      </c>
      <c r="AD7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29" spans="1:30" s="88" customFormat="1" ht="21.75" customHeight="1" x14ac:dyDescent="0.25">
      <c r="A729" s="43">
        <f t="shared" si="27"/>
        <v>724</v>
      </c>
      <c r="B729" s="44" t="s">
        <v>42</v>
      </c>
      <c r="C729" s="44" t="s">
        <v>1360</v>
      </c>
      <c r="D729" s="45" t="s">
        <v>39</v>
      </c>
      <c r="E729" s="59" t="s">
        <v>1361</v>
      </c>
      <c r="F729" s="43" t="s">
        <v>41</v>
      </c>
      <c r="G729" s="46" t="s">
        <v>1362</v>
      </c>
      <c r="H729" s="77">
        <v>22122</v>
      </c>
      <c r="I729" s="45"/>
      <c r="J729" s="76"/>
      <c r="K729" s="74" t="s">
        <v>56</v>
      </c>
      <c r="L729" s="63" t="s">
        <v>1363</v>
      </c>
      <c r="M729" s="77">
        <v>43444</v>
      </c>
      <c r="N729" s="52" t="str">
        <f t="shared" ca="1" si="28"/>
        <v>63 Tahun 7 Bulan 2 hari</v>
      </c>
      <c r="O7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Row],[JABATAN]],tbl_refJabatan,2,FALSE),"yr","day")-CONVERT(DATEDIF(H729,tglAcuan,"y"),"yr","day"))),(NOW()+(CONVERT(VLOOKUP(Table1[[#This Row],[JABATAN]],tbl_refJabatan,2,FALSE),"yr","day")-CONVERT(DATEDIF(H729,NOW(),"y"),"yr","day")))),"Usia Salah"),"")</f>
        <v>22338.348911689813</v>
      </c>
      <c r="Q729" s="167" t="str">
        <f ca="1">IF(Table1[[#This Row],[TGL. PENSIUN (usia)]]&lt;&gt;0,TEXT(Table1[[#This Row],[TGL. PENSIUN (usia)]],"yyyy"),"")</f>
        <v>1961</v>
      </c>
      <c r="R729" s="166">
        <f ca="1">IF(AND(Table1[[#This Row],[TGL. PENSIUN (usia)]]&lt;&gt;"",Table1[[#This Row],[TGL. PENSIUN (usia)]]&lt;&gt;"USIA SALAH"),IF(tglAcuan&lt;&gt;0,(INT(CONVERT(VLOOKUP(Table1[[#This Row],[JABATAN]],tbl_refJabatan,2,FALSE),"yr","day")-CONVERT(DATEDIF(H729,tglAcuan,"y"),"yr","day"))),(INT(CONVERT(VLOOKUP(Table1[[#This Row],[JABATAN]],tbl_refJabatan,2,FALSE),"yr","day")-CONVERT(DATEDIF(H729,NOW(),"y"),"yr","day")))),"")</f>
        <v>-23011</v>
      </c>
      <c r="S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Row],[JABATAN]],tbl_refJabatan,4,FALSE),"yr","day")-CONVERT(DATEDIF(H729,tglAcuan,"y"),"yr","day"))),(NOW()+(CONVERT(VLOOKUP(Table1[[#This Row],[JABATAN]],tbl_refJabatan,4,FALSE),"yr","day")-CONVERT(DATEDIF(H729,NOW(),"y"),"yr","day")))),"Usia Salah"),"")</f>
        <v>22338.348911689813</v>
      </c>
      <c r="T729" s="167" t="str">
        <f ca="1">IF(Table1[[#This Row],[TGL. PENSIUN ( usia )]]&lt;&gt;0,TEXT(Table1[[#This Row],[TGL. PENSIUN ( usia )]],"yyyy"),"")</f>
        <v>1961</v>
      </c>
      <c r="U729" s="166">
        <f ca="1">IF(AND(Table1[[#This Row],[TGL. PENSIUN (usia)]]&lt;&gt;"",Table1[[#This Row],[TGL. PENSIUN (usia)]]&lt;&gt;"USIA SALAH"),IF(tglAcuan&lt;&gt;0,(INT(CONVERT(VLOOKUP(Table1[[#This Row],[JABATAN]],tbl_refJabatan,4,FALSE),"yr","day")-CONVERT(DATEDIF(H729,tglAcuan,"y"),"yr","day"))),(INT(CONVERT(VLOOKUP(Table1[[#This Row],[JABATAN]],tbl_refJabatan,4,FALSE),"yr","day")-CONVERT(DATEDIF(H729,NOW(),"y"),"yr","day")))),"")</f>
        <v>-23011</v>
      </c>
      <c r="V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Row],[JABATAN]],tbl_refJabatan,6,FALSE),"yr","day")-CONVERT(DATEDIF(H729,tglAcuan,"y"),"yr","day"))),(NOW()+(CONVERT(VLOOKUP(Table1[[#This Row],[JABATAN]],tbl_refJabatan,6,FALSE),"yr","day")-CONVERT(DATEDIF(H729,NOW(),"y"),"yr","day")))),"Usia Salah"),"")</f>
        <v>22338.348911689813</v>
      </c>
      <c r="W729" s="167" t="str">
        <f ca="1">IF(Table1[[#This Row],[TGL.PENSIUN (usia)]]&lt;&gt;0,TEXT(Table1[[#This Row],[TGL.PENSIUN (usia)]],"yyyy"),"")</f>
        <v>1961</v>
      </c>
      <c r="X7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Row],[JABATAN]],tbl_refJabatan,7,FALSE),"yr","day")-CONVERT(DATEDIF(M729,tglAcuan,"y"),"yr","day"))),(NOW()+(CONVERT(VLOOKUP(Table1[[#This Row],[JABATAN]],tbl_refJabatan,7,FALSE),"yr","day")-CONVERT(DATEDIF(M729,NOW(),"y"),"yr","day")))),"tgl SK salah"),"")</f>
        <v>43522.848911689813</v>
      </c>
      <c r="Y729" s="167" t="str">
        <f ca="1">IF(Table1[[#This Row],[TGL. PENSIUN (jabatan)]]&lt;&gt;0,TEXT(Table1[[#This Row],[TGL. PENSIUN (jabatan)]],"yyyy"),"")</f>
        <v>2019</v>
      </c>
      <c r="Z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Row],[JABATAN]],tbl_refJabatan,8,FALSE),"yr","day")-CONVERT(DATEDIF(H729,tglAcuan,"y"),"yr","day"))),(NOW()+(CONVERT(VLOOKUP(Table1[[#This Row],[JABATAN]],tbl_refJabatan,8,FALSE),"yr","day")-CONVERT(DATEDIF(H729,NOW(),"y"),"yr","day")))),"Usia Salah"),"")</f>
        <v>22338.348911689813</v>
      </c>
      <c r="AA729" s="167" t="str">
        <f ca="1">IF(Table1[[#This Row],[TGL.PENSIUN (usia )]]&lt;&gt;0,TEXT(Table1[[#This Row],[TGL.PENSIUN (usia )]],"yyyy"),"")</f>
        <v>1961</v>
      </c>
      <c r="AB7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Row],[JABATAN]],tbl_refJabatan,9,FALSE),"yr","day")-CONVERT(DATEDIF(M729,tglAcuan,"y"),"yr","day"))),(NOW()+(CONVERT(VLOOKUP(Table1[[#This Row],[JABATAN]],tbl_refJabatan,9,FALSE),"yr","day")-CONVERT(DATEDIF(M729,NOW(),"y"),"yr","day")))),"tgl SK salah"),"")</f>
        <v>43522.848911689813</v>
      </c>
      <c r="AC729" s="167" t="str">
        <f ca="1">IF(Table1[[#This Row],[TGL. PENSIUN (jabatan )]]&lt;&gt;0,TEXT(Table1[[#This Row],[TGL. PENSIUN (jabatan )]],"yyyy"),"")</f>
        <v>2019</v>
      </c>
      <c r="AD7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0" spans="1:30" s="53" customFormat="1" ht="21.75" customHeight="1" x14ac:dyDescent="0.25">
      <c r="A730" s="43">
        <f t="shared" si="27"/>
        <v>725</v>
      </c>
      <c r="B730" s="44" t="s">
        <v>42</v>
      </c>
      <c r="C730" s="44" t="s">
        <v>1360</v>
      </c>
      <c r="D730" s="72" t="s">
        <v>45</v>
      </c>
      <c r="E730" s="59" t="s">
        <v>1364</v>
      </c>
      <c r="F730" s="43" t="s">
        <v>41</v>
      </c>
      <c r="G730" s="46" t="s">
        <v>42</v>
      </c>
      <c r="H730" s="77">
        <v>29846</v>
      </c>
      <c r="I730" s="45"/>
      <c r="J730" s="76"/>
      <c r="K730" s="74" t="s">
        <v>56</v>
      </c>
      <c r="L730" s="63" t="s">
        <v>1241</v>
      </c>
      <c r="M730" s="77">
        <v>43469</v>
      </c>
      <c r="N730" s="52" t="str">
        <f t="shared" ca="1" si="28"/>
        <v>42 Tahun 5 Bulan 10 hari</v>
      </c>
      <c r="O7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23 Hari </v>
      </c>
      <c r="P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Row],[JABATAN]],tbl_refJabatan,2,FALSE),"yr","day")-CONVERT(DATEDIF(H730,tglAcuan,"y"),"yr","day"))),(NOW()+(CONVERT(VLOOKUP(Table1[[#This Row],[JABATAN]],tbl_refJabatan,2,FALSE),"yr","day")-CONVERT(DATEDIF(H730,NOW(),"y"),"yr","day")))),"Usia Salah"),"")</f>
        <v>30008.598911689813</v>
      </c>
      <c r="Q730" s="167" t="str">
        <f ca="1">IF(Table1[[#This Row],[TGL. PENSIUN (usia)]]&lt;&gt;0,TEXT(Table1[[#This Row],[TGL. PENSIUN (usia)]],"yyyy"),"")</f>
        <v>1982</v>
      </c>
      <c r="R730" s="166">
        <f ca="1">IF(AND(Table1[[#This Row],[TGL. PENSIUN (usia)]]&lt;&gt;"",Table1[[#This Row],[TGL. PENSIUN (usia)]]&lt;&gt;"USIA SALAH"),IF(tglAcuan&lt;&gt;0,(INT(CONVERT(VLOOKUP(Table1[[#This Row],[JABATAN]],tbl_refJabatan,2,FALSE),"yr","day")-CONVERT(DATEDIF(H730,tglAcuan,"y"),"yr","day"))),(INT(CONVERT(VLOOKUP(Table1[[#This Row],[JABATAN]],tbl_refJabatan,2,FALSE),"yr","day")-CONVERT(DATEDIF(H730,NOW(),"y"),"yr","day")))),"")</f>
        <v>-15341</v>
      </c>
      <c r="S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Row],[JABATAN]],tbl_refJabatan,4,FALSE),"yr","day")-CONVERT(DATEDIF(H730,tglAcuan,"y"),"yr","day"))),(NOW()+(CONVERT(VLOOKUP(Table1[[#This Row],[JABATAN]],tbl_refJabatan,4,FALSE),"yr","day")-CONVERT(DATEDIF(H730,NOW(),"y"),"yr","day")))),"Usia Salah"),"")</f>
        <v>30008.598911689813</v>
      </c>
      <c r="T730" s="167" t="str">
        <f ca="1">IF(Table1[[#This Row],[TGL. PENSIUN ( usia )]]&lt;&gt;0,TEXT(Table1[[#This Row],[TGL. PENSIUN ( usia )]],"yyyy"),"")</f>
        <v>1982</v>
      </c>
      <c r="U730" s="166">
        <f ca="1">IF(AND(Table1[[#This Row],[TGL. PENSIUN (usia)]]&lt;&gt;"",Table1[[#This Row],[TGL. PENSIUN (usia)]]&lt;&gt;"USIA SALAH"),IF(tglAcuan&lt;&gt;0,(INT(CONVERT(VLOOKUP(Table1[[#This Row],[JABATAN]],tbl_refJabatan,4,FALSE),"yr","day")-CONVERT(DATEDIF(H730,tglAcuan,"y"),"yr","day"))),(INT(CONVERT(VLOOKUP(Table1[[#This Row],[JABATAN]],tbl_refJabatan,4,FALSE),"yr","day")-CONVERT(DATEDIF(H730,NOW(),"y"),"yr","day")))),"")</f>
        <v>-15341</v>
      </c>
      <c r="V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Row],[JABATAN]],tbl_refJabatan,6,FALSE),"yr","day")-CONVERT(DATEDIF(H730,tglAcuan,"y"),"yr","day"))),(NOW()+(CONVERT(VLOOKUP(Table1[[#This Row],[JABATAN]],tbl_refJabatan,6,FALSE),"yr","day")-CONVERT(DATEDIF(H730,NOW(),"y"),"yr","day")))),"Usia Salah"),"")</f>
        <v>30008.598911689813</v>
      </c>
      <c r="W730" s="167" t="str">
        <f ca="1">IF(Table1[[#This Row],[TGL.PENSIUN (usia)]]&lt;&gt;0,TEXT(Table1[[#This Row],[TGL.PENSIUN (usia)]],"yyyy"),"")</f>
        <v>1982</v>
      </c>
      <c r="X7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Row],[JABATAN]],tbl_refJabatan,7,FALSE),"yr","day")-CONVERT(DATEDIF(M730,tglAcuan,"y"),"yr","day"))),(NOW()+(CONVERT(VLOOKUP(Table1[[#This Row],[JABATAN]],tbl_refJabatan,7,FALSE),"yr","day")-CONVERT(DATEDIF(M730,NOW(),"y"),"yr","day")))),"tgl SK salah"),"")</f>
        <v>43522.848911689813</v>
      </c>
      <c r="Y730" s="167" t="str">
        <f ca="1">IF(Table1[[#This Row],[TGL. PENSIUN (jabatan)]]&lt;&gt;0,TEXT(Table1[[#This Row],[TGL. PENSIUN (jabatan)]],"yyyy"),"")</f>
        <v>2019</v>
      </c>
      <c r="Z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Row],[JABATAN]],tbl_refJabatan,8,FALSE),"yr","day")-CONVERT(DATEDIF(H730,tglAcuan,"y"),"yr","day"))),(NOW()+(CONVERT(VLOOKUP(Table1[[#This Row],[JABATAN]],tbl_refJabatan,8,FALSE),"yr","day")-CONVERT(DATEDIF(H730,NOW(),"y"),"yr","day")))),"Usia Salah"),"")</f>
        <v>30008.598911689813</v>
      </c>
      <c r="AA730" s="167" t="str">
        <f ca="1">IF(Table1[[#This Row],[TGL.PENSIUN (usia )]]&lt;&gt;0,TEXT(Table1[[#This Row],[TGL.PENSIUN (usia )]],"yyyy"),"")</f>
        <v>1982</v>
      </c>
      <c r="AB7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Row],[JABATAN]],tbl_refJabatan,9,FALSE),"yr","day")-CONVERT(DATEDIF(M730,tglAcuan,"y"),"yr","day"))),(NOW()+(CONVERT(VLOOKUP(Table1[[#This Row],[JABATAN]],tbl_refJabatan,9,FALSE),"yr","day")-CONVERT(DATEDIF(M730,NOW(),"y"),"yr","day")))),"tgl SK salah"),"")</f>
        <v>43522.848911689813</v>
      </c>
      <c r="AC730" s="167" t="str">
        <f ca="1">IF(Table1[[#This Row],[TGL. PENSIUN (jabatan )]]&lt;&gt;0,TEXT(Table1[[#This Row],[TGL. PENSIUN (jabatan )]],"yyyy"),"")</f>
        <v>2019</v>
      </c>
      <c r="AD7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1" spans="1:30" s="53" customFormat="1" ht="21.75" customHeight="1" x14ac:dyDescent="0.25">
      <c r="A731" s="43">
        <f t="shared" si="27"/>
        <v>726</v>
      </c>
      <c r="B731" s="44" t="s">
        <v>42</v>
      </c>
      <c r="C731" s="44" t="s">
        <v>1360</v>
      </c>
      <c r="D731" s="72" t="s">
        <v>48</v>
      </c>
      <c r="E731" s="59" t="s">
        <v>1365</v>
      </c>
      <c r="F731" s="43" t="s">
        <v>50</v>
      </c>
      <c r="G731" s="46" t="s">
        <v>42</v>
      </c>
      <c r="H731" s="77">
        <v>33833</v>
      </c>
      <c r="I731" s="45"/>
      <c r="J731" s="76"/>
      <c r="K731" s="74" t="s">
        <v>1366</v>
      </c>
      <c r="L731" s="63" t="s">
        <v>1367</v>
      </c>
      <c r="M731" s="77">
        <v>44558</v>
      </c>
      <c r="N731" s="52" t="str">
        <f t="shared" ca="1" si="28"/>
        <v>31 Tahun 6 Bulan 10 hari</v>
      </c>
      <c r="O7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30 Hari </v>
      </c>
      <c r="P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Row],[JABATAN]],tbl_refJabatan,2,FALSE),"yr","day")-CONVERT(DATEDIF(H731,tglAcuan,"y"),"yr","day"))),(NOW()+(CONVERT(VLOOKUP(Table1[[#This Row],[JABATAN]],tbl_refJabatan,2,FALSE),"yr","day")-CONVERT(DATEDIF(H731,NOW(),"y"),"yr","day")))),"Usia Salah"),"")</f>
        <v>55941.348911689813</v>
      </c>
      <c r="Q731" s="167" t="str">
        <f ca="1">IF(Table1[[#This Row],[TGL. PENSIUN (usia)]]&lt;&gt;0,TEXT(Table1[[#This Row],[TGL. PENSIUN (usia)]],"yyyy"),"")</f>
        <v>2053</v>
      </c>
      <c r="R731" s="166">
        <f ca="1">IF(AND(Table1[[#This Row],[TGL. PENSIUN (usia)]]&lt;&gt;"",Table1[[#This Row],[TGL. PENSIUN (usia)]]&lt;&gt;"USIA SALAH"),IF(tglAcuan&lt;&gt;0,(INT(CONVERT(VLOOKUP(Table1[[#This Row],[JABATAN]],tbl_refJabatan,2,FALSE),"yr","day")-CONVERT(DATEDIF(H731,tglAcuan,"y"),"yr","day"))),(INT(CONVERT(VLOOKUP(Table1[[#This Row],[JABATAN]],tbl_refJabatan,2,FALSE),"yr","day")-CONVERT(DATEDIF(H731,NOW(),"y"),"yr","day")))),"")</f>
        <v>10592</v>
      </c>
      <c r="S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Row],[JABATAN]],tbl_refJabatan,4,FALSE),"yr","day")-CONVERT(DATEDIF(H731,tglAcuan,"y"),"yr","day"))),(NOW()+(CONVERT(VLOOKUP(Table1[[#This Row],[JABATAN]],tbl_refJabatan,4,FALSE),"yr","day")-CONVERT(DATEDIF(H731,NOW(),"y"),"yr","day")))),"Usia Salah"),"")</f>
        <v>55941.348911689813</v>
      </c>
      <c r="T731" s="167" t="str">
        <f ca="1">IF(Table1[[#This Row],[TGL. PENSIUN ( usia )]]&lt;&gt;0,TEXT(Table1[[#This Row],[TGL. PENSIUN ( usia )]],"yyyy"),"")</f>
        <v>2053</v>
      </c>
      <c r="U731" s="166">
        <f ca="1">IF(AND(Table1[[#This Row],[TGL. PENSIUN (usia)]]&lt;&gt;"",Table1[[#This Row],[TGL. PENSIUN (usia)]]&lt;&gt;"USIA SALAH"),IF(tglAcuan&lt;&gt;0,(INT(CONVERT(VLOOKUP(Table1[[#This Row],[JABATAN]],tbl_refJabatan,4,FALSE),"yr","day")-CONVERT(DATEDIF(H731,tglAcuan,"y"),"yr","day"))),(INT(CONVERT(VLOOKUP(Table1[[#This Row],[JABATAN]],tbl_refJabatan,4,FALSE),"yr","day")-CONVERT(DATEDIF(H731,NOW(),"y"),"yr","day")))),"")</f>
        <v>10592</v>
      </c>
      <c r="V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Row],[JABATAN]],tbl_refJabatan,6,FALSE),"yr","day")-CONVERT(DATEDIF(H731,tglAcuan,"y"),"yr","day"))),(NOW()+(CONVERT(VLOOKUP(Table1[[#This Row],[JABATAN]],tbl_refJabatan,6,FALSE),"yr","day")-CONVERT(DATEDIF(H731,NOW(),"y"),"yr","day")))),"Usia Salah"),"")</f>
        <v>54480.348911689813</v>
      </c>
      <c r="W731" s="167" t="str">
        <f ca="1">IF(Table1[[#This Row],[TGL.PENSIUN (usia)]]&lt;&gt;0,TEXT(Table1[[#This Row],[TGL.PENSIUN (usia)]],"yyyy"),"")</f>
        <v>2049</v>
      </c>
      <c r="X7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Row],[JABATAN]],tbl_refJabatan,7,FALSE),"yr","day")-CONVERT(DATEDIF(M731,tglAcuan,"y"),"yr","day"))),(NOW()+(CONVERT(VLOOKUP(Table1[[#This Row],[JABATAN]],tbl_refJabatan,7,FALSE),"yr","day")-CONVERT(DATEDIF(M731,NOW(),"y"),"yr","day")))),"tgl SK salah"),"")</f>
        <v>51923.598911689813</v>
      </c>
      <c r="Y731" s="167" t="str">
        <f ca="1">IF(Table1[[#This Row],[TGL. PENSIUN (jabatan)]]&lt;&gt;0,TEXT(Table1[[#This Row],[TGL. PENSIUN (jabatan)]],"yyyy"),"")</f>
        <v>2042</v>
      </c>
      <c r="Z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Row],[JABATAN]],tbl_refJabatan,8,FALSE),"yr","day")-CONVERT(DATEDIF(H731,tglAcuan,"y"),"yr","day"))),(NOW()+(CONVERT(VLOOKUP(Table1[[#This Row],[JABATAN]],tbl_refJabatan,8,FALSE),"yr","day")-CONVERT(DATEDIF(H731,NOW(),"y"),"yr","day")))),"Usia Salah"),"")</f>
        <v>54480.348911689813</v>
      </c>
      <c r="AA731" s="167" t="str">
        <f ca="1">IF(Table1[[#This Row],[TGL.PENSIUN (usia )]]&lt;&gt;0,TEXT(Table1[[#This Row],[TGL.PENSIUN (usia )]],"yyyy"),"")</f>
        <v>2049</v>
      </c>
      <c r="AB7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Row],[JABATAN]],tbl_refJabatan,9,FALSE),"yr","day")-CONVERT(DATEDIF(M731,tglAcuan,"y"),"yr","day"))),(NOW()+(CONVERT(VLOOKUP(Table1[[#This Row],[JABATAN]],tbl_refJabatan,9,FALSE),"yr","day")-CONVERT(DATEDIF(M731,NOW(),"y"),"yr","day")))),"tgl SK salah"),"")</f>
        <v>51923.598911689813</v>
      </c>
      <c r="AC731" s="167" t="str">
        <f ca="1">IF(Table1[[#This Row],[TGL. PENSIUN (jabatan )]]&lt;&gt;0,TEXT(Table1[[#This Row],[TGL. PENSIUN (jabatan )]],"yyyy"),"")</f>
        <v>2042</v>
      </c>
      <c r="AD7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2" spans="1:30" s="53" customFormat="1" ht="21.75" customHeight="1" x14ac:dyDescent="0.25">
      <c r="A732" s="43">
        <f t="shared" si="27"/>
        <v>727</v>
      </c>
      <c r="B732" s="44" t="s">
        <v>42</v>
      </c>
      <c r="C732" s="44" t="s">
        <v>1360</v>
      </c>
      <c r="D732" s="72" t="s">
        <v>52</v>
      </c>
      <c r="E732" s="59" t="s">
        <v>1368</v>
      </c>
      <c r="F732" s="43" t="s">
        <v>50</v>
      </c>
      <c r="G732" s="46" t="s">
        <v>42</v>
      </c>
      <c r="H732" s="77">
        <v>33091</v>
      </c>
      <c r="I732" s="45"/>
      <c r="J732" s="76"/>
      <c r="K732" s="74" t="s">
        <v>1366</v>
      </c>
      <c r="L732" s="63" t="s">
        <v>1369</v>
      </c>
      <c r="M732" s="77">
        <v>44211</v>
      </c>
      <c r="N732" s="52" t="str">
        <f t="shared" ca="1" si="28"/>
        <v>33 Tahun 6 Bulan 21 hari</v>
      </c>
      <c r="O7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12 Hari </v>
      </c>
      <c r="P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Row],[JABATAN]],tbl_refJabatan,2,FALSE),"yr","day")-CONVERT(DATEDIF(H732,tglAcuan,"y"),"yr","day"))),(NOW()+(CONVERT(VLOOKUP(Table1[[#This Row],[JABATAN]],tbl_refJabatan,2,FALSE),"yr","day")-CONVERT(DATEDIF(H732,NOW(),"y"),"yr","day")))),"Usia Salah"),"")</f>
        <v>55210.848911689813</v>
      </c>
      <c r="Q732" s="167" t="str">
        <f ca="1">IF(Table1[[#This Row],[TGL. PENSIUN (usia)]]&lt;&gt;0,TEXT(Table1[[#This Row],[TGL. PENSIUN (usia)]],"yyyy"),"")</f>
        <v>2051</v>
      </c>
      <c r="R732" s="166">
        <f ca="1">IF(AND(Table1[[#This Row],[TGL. PENSIUN (usia)]]&lt;&gt;"",Table1[[#This Row],[TGL. PENSIUN (usia)]]&lt;&gt;"USIA SALAH"),IF(tglAcuan&lt;&gt;0,(INT(CONVERT(VLOOKUP(Table1[[#This Row],[JABATAN]],tbl_refJabatan,2,FALSE),"yr","day")-CONVERT(DATEDIF(H732,tglAcuan,"y"),"yr","day"))),(INT(CONVERT(VLOOKUP(Table1[[#This Row],[JABATAN]],tbl_refJabatan,2,FALSE),"yr","day")-CONVERT(DATEDIF(H732,NOW(),"y"),"yr","day")))),"")</f>
        <v>9861</v>
      </c>
      <c r="S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Row],[JABATAN]],tbl_refJabatan,4,FALSE),"yr","day")-CONVERT(DATEDIF(H732,tglAcuan,"y"),"yr","day"))),(NOW()+(CONVERT(VLOOKUP(Table1[[#This Row],[JABATAN]],tbl_refJabatan,4,FALSE),"yr","day")-CONVERT(DATEDIF(H732,NOW(),"y"),"yr","day")))),"Usia Salah"),"")</f>
        <v>55210.848911689813</v>
      </c>
      <c r="T732" s="167" t="str">
        <f ca="1">IF(Table1[[#This Row],[TGL. PENSIUN ( usia )]]&lt;&gt;0,TEXT(Table1[[#This Row],[TGL. PENSIUN ( usia )]],"yyyy"),"")</f>
        <v>2051</v>
      </c>
      <c r="U732" s="166">
        <f ca="1">IF(AND(Table1[[#This Row],[TGL. PENSIUN (usia)]]&lt;&gt;"",Table1[[#This Row],[TGL. PENSIUN (usia)]]&lt;&gt;"USIA SALAH"),IF(tglAcuan&lt;&gt;0,(INT(CONVERT(VLOOKUP(Table1[[#This Row],[JABATAN]],tbl_refJabatan,4,FALSE),"yr","day")-CONVERT(DATEDIF(H732,tglAcuan,"y"),"yr","day"))),(INT(CONVERT(VLOOKUP(Table1[[#This Row],[JABATAN]],tbl_refJabatan,4,FALSE),"yr","day")-CONVERT(DATEDIF(H732,NOW(),"y"),"yr","day")))),"")</f>
        <v>9861</v>
      </c>
      <c r="V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Row],[JABATAN]],tbl_refJabatan,6,FALSE),"yr","day")-CONVERT(DATEDIF(H732,tglAcuan,"y"),"yr","day"))),(NOW()+(CONVERT(VLOOKUP(Table1[[#This Row],[JABATAN]],tbl_refJabatan,6,FALSE),"yr","day")-CONVERT(DATEDIF(H732,NOW(),"y"),"yr","day")))),"Usia Salah"),"")</f>
        <v>53749.848911689813</v>
      </c>
      <c r="W732" s="167" t="str">
        <f ca="1">IF(Table1[[#This Row],[TGL.PENSIUN (usia)]]&lt;&gt;0,TEXT(Table1[[#This Row],[TGL.PENSIUN (usia)]],"yyyy"),"")</f>
        <v>2047</v>
      </c>
      <c r="X7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Row],[JABATAN]],tbl_refJabatan,7,FALSE),"yr","day")-CONVERT(DATEDIF(M732,tglAcuan,"y"),"yr","day"))),(NOW()+(CONVERT(VLOOKUP(Table1[[#This Row],[JABATAN]],tbl_refJabatan,7,FALSE),"yr","day")-CONVERT(DATEDIF(M732,NOW(),"y"),"yr","day")))),"tgl SK salah"),"")</f>
        <v>51558.348911689813</v>
      </c>
      <c r="Y732" s="167" t="str">
        <f ca="1">IF(Table1[[#This Row],[TGL. PENSIUN (jabatan)]]&lt;&gt;0,TEXT(Table1[[#This Row],[TGL. PENSIUN (jabatan)]],"yyyy"),"")</f>
        <v>2041</v>
      </c>
      <c r="Z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Row],[JABATAN]],tbl_refJabatan,8,FALSE),"yr","day")-CONVERT(DATEDIF(H732,tglAcuan,"y"),"yr","day"))),(NOW()+(CONVERT(VLOOKUP(Table1[[#This Row],[JABATAN]],tbl_refJabatan,8,FALSE),"yr","day")-CONVERT(DATEDIF(H732,NOW(),"y"),"yr","day")))),"Usia Salah"),"")</f>
        <v>53749.848911689813</v>
      </c>
      <c r="AA732" s="167" t="str">
        <f ca="1">IF(Table1[[#This Row],[TGL.PENSIUN (usia )]]&lt;&gt;0,TEXT(Table1[[#This Row],[TGL.PENSIUN (usia )]],"yyyy"),"")</f>
        <v>2047</v>
      </c>
      <c r="AB7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Row],[JABATAN]],tbl_refJabatan,9,FALSE),"yr","day")-CONVERT(DATEDIF(M732,tglAcuan,"y"),"yr","day"))),(NOW()+(CONVERT(VLOOKUP(Table1[[#This Row],[JABATAN]],tbl_refJabatan,9,FALSE),"yr","day")-CONVERT(DATEDIF(M732,NOW(),"y"),"yr","day")))),"tgl SK salah"),"")</f>
        <v>51558.348911689813</v>
      </c>
      <c r="AC732" s="167" t="str">
        <f ca="1">IF(Table1[[#This Row],[TGL. PENSIUN (jabatan )]]&lt;&gt;0,TEXT(Table1[[#This Row],[TGL. PENSIUN (jabatan )]],"yyyy"),"")</f>
        <v>2041</v>
      </c>
      <c r="AD7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3" spans="1:30" s="53" customFormat="1" ht="21.75" customHeight="1" x14ac:dyDescent="0.25">
      <c r="A733" s="43">
        <f t="shared" si="27"/>
        <v>728</v>
      </c>
      <c r="B733" s="44" t="s">
        <v>42</v>
      </c>
      <c r="C733" s="44" t="s">
        <v>1360</v>
      </c>
      <c r="D733" s="72" t="s">
        <v>54</v>
      </c>
      <c r="E733" s="59" t="s">
        <v>1370</v>
      </c>
      <c r="F733" s="43" t="s">
        <v>41</v>
      </c>
      <c r="G733" s="46" t="s">
        <v>42</v>
      </c>
      <c r="H733" s="77">
        <v>24773</v>
      </c>
      <c r="I733" s="45"/>
      <c r="J733" s="76"/>
      <c r="K733" s="74" t="s">
        <v>43</v>
      </c>
      <c r="L733" s="63" t="s">
        <v>1371</v>
      </c>
      <c r="M733" s="77">
        <v>43371</v>
      </c>
      <c r="N733" s="52" t="str">
        <f t="shared" ca="1" si="28"/>
        <v>56 Tahun 3 Bulan 30 hari</v>
      </c>
      <c r="O7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Row],[JABATAN]],tbl_refJabatan,2,FALSE),"yr","day")-CONVERT(DATEDIF(H733,tglAcuan,"y"),"yr","day"))),(NOW()+(CONVERT(VLOOKUP(Table1[[#This Row],[JABATAN]],tbl_refJabatan,2,FALSE),"yr","day")-CONVERT(DATEDIF(H733,NOW(),"y"),"yr","day")))),"Usia Salah"),"")</f>
        <v>46810.098911689813</v>
      </c>
      <c r="Q733" s="167" t="str">
        <f ca="1">IF(Table1[[#This Row],[TGL. PENSIUN (usia)]]&lt;&gt;0,TEXT(Table1[[#This Row],[TGL. PENSIUN (usia)]],"yyyy"),"")</f>
        <v>2028</v>
      </c>
      <c r="R733" s="166">
        <f ca="1">IF(AND(Table1[[#This Row],[TGL. PENSIUN (usia)]]&lt;&gt;"",Table1[[#This Row],[TGL. PENSIUN (usia)]]&lt;&gt;"USIA SALAH"),IF(tglAcuan&lt;&gt;0,(INT(CONVERT(VLOOKUP(Table1[[#This Row],[JABATAN]],tbl_refJabatan,2,FALSE),"yr","day")-CONVERT(DATEDIF(H733,tglAcuan,"y"),"yr","day"))),(INT(CONVERT(VLOOKUP(Table1[[#This Row],[JABATAN]],tbl_refJabatan,2,FALSE),"yr","day")-CONVERT(DATEDIF(H733,NOW(),"y"),"yr","day")))),"")</f>
        <v>1461</v>
      </c>
      <c r="S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Row],[JABATAN]],tbl_refJabatan,4,FALSE),"yr","day")-CONVERT(DATEDIF(H733,tglAcuan,"y"),"yr","day"))),(NOW()+(CONVERT(VLOOKUP(Table1[[#This Row],[JABATAN]],tbl_refJabatan,4,FALSE),"yr","day")-CONVERT(DATEDIF(H733,NOW(),"y"),"yr","day")))),"Usia Salah"),"")</f>
        <v>46810.098911689813</v>
      </c>
      <c r="T733" s="167" t="str">
        <f ca="1">IF(Table1[[#This Row],[TGL. PENSIUN ( usia )]]&lt;&gt;0,TEXT(Table1[[#This Row],[TGL. PENSIUN ( usia )]],"yyyy"),"")</f>
        <v>2028</v>
      </c>
      <c r="U733" s="166">
        <f ca="1">IF(AND(Table1[[#This Row],[TGL. PENSIUN (usia)]]&lt;&gt;"",Table1[[#This Row],[TGL. PENSIUN (usia)]]&lt;&gt;"USIA SALAH"),IF(tglAcuan&lt;&gt;0,(INT(CONVERT(VLOOKUP(Table1[[#This Row],[JABATAN]],tbl_refJabatan,4,FALSE),"yr","day")-CONVERT(DATEDIF(H733,tglAcuan,"y"),"yr","day"))),(INT(CONVERT(VLOOKUP(Table1[[#This Row],[JABATAN]],tbl_refJabatan,4,FALSE),"yr","day")-CONVERT(DATEDIF(H733,NOW(),"y"),"yr","day")))),"")</f>
        <v>1461</v>
      </c>
      <c r="V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Row],[JABATAN]],tbl_refJabatan,6,FALSE),"yr","day")-CONVERT(DATEDIF(H733,tglAcuan,"y"),"yr","day"))),(NOW()+(CONVERT(VLOOKUP(Table1[[#This Row],[JABATAN]],tbl_refJabatan,6,FALSE),"yr","day")-CONVERT(DATEDIF(H733,NOW(),"y"),"yr","day")))),"Usia Salah"),"")</f>
        <v>45349.098911689813</v>
      </c>
      <c r="W733" s="167" t="str">
        <f ca="1">IF(Table1[[#This Row],[TGL.PENSIUN (usia)]]&lt;&gt;0,TEXT(Table1[[#This Row],[TGL.PENSIUN (usia)]],"yyyy"),"")</f>
        <v>2024</v>
      </c>
      <c r="X7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Row],[JABATAN]],tbl_refJabatan,7,FALSE),"yr","day")-CONVERT(DATEDIF(M733,tglAcuan,"y"),"yr","day"))),(NOW()+(CONVERT(VLOOKUP(Table1[[#This Row],[JABATAN]],tbl_refJabatan,7,FALSE),"yr","day")-CONVERT(DATEDIF(M733,NOW(),"y"),"yr","day")))),"tgl SK salah"),"")</f>
        <v>50827.848911689813</v>
      </c>
      <c r="Y733" s="167" t="str">
        <f ca="1">IF(Table1[[#This Row],[TGL. PENSIUN (jabatan)]]&lt;&gt;0,TEXT(Table1[[#This Row],[TGL. PENSIUN (jabatan)]],"yyyy"),"")</f>
        <v>2039</v>
      </c>
      <c r="Z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Row],[JABATAN]],tbl_refJabatan,8,FALSE),"yr","day")-CONVERT(DATEDIF(H733,tglAcuan,"y"),"yr","day"))),(NOW()+(CONVERT(VLOOKUP(Table1[[#This Row],[JABATAN]],tbl_refJabatan,8,FALSE),"yr","day")-CONVERT(DATEDIF(H733,NOW(),"y"),"yr","day")))),"Usia Salah"),"")</f>
        <v>45349.098911689813</v>
      </c>
      <c r="AA733" s="167" t="str">
        <f ca="1">IF(Table1[[#This Row],[TGL.PENSIUN (usia )]]&lt;&gt;0,TEXT(Table1[[#This Row],[TGL.PENSIUN (usia )]],"yyyy"),"")</f>
        <v>2024</v>
      </c>
      <c r="AB7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Row],[JABATAN]],tbl_refJabatan,9,FALSE),"yr","day")-CONVERT(DATEDIF(M733,tglAcuan,"y"),"yr","day"))),(NOW()+(CONVERT(VLOOKUP(Table1[[#This Row],[JABATAN]],tbl_refJabatan,9,FALSE),"yr","day")-CONVERT(DATEDIF(M733,NOW(),"y"),"yr","day")))),"tgl SK salah"),"")</f>
        <v>50827.848911689813</v>
      </c>
      <c r="AC733" s="167" t="str">
        <f ca="1">IF(Table1[[#This Row],[TGL. PENSIUN (jabatan )]]&lt;&gt;0,TEXT(Table1[[#This Row],[TGL. PENSIUN (jabatan )]],"yyyy"),"")</f>
        <v>2039</v>
      </c>
      <c r="AD7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34" spans="1:30" s="53" customFormat="1" ht="21.75" customHeight="1" x14ac:dyDescent="0.25">
      <c r="A734" s="43">
        <f t="shared" si="27"/>
        <v>729</v>
      </c>
      <c r="B734" s="44" t="s">
        <v>42</v>
      </c>
      <c r="C734" s="44" t="s">
        <v>1360</v>
      </c>
      <c r="D734" s="72" t="s">
        <v>57</v>
      </c>
      <c r="E734" s="59" t="s">
        <v>1372</v>
      </c>
      <c r="F734" s="43" t="s">
        <v>50</v>
      </c>
      <c r="G734" s="46" t="s">
        <v>1373</v>
      </c>
      <c r="H734" s="77">
        <v>25996</v>
      </c>
      <c r="I734" s="45"/>
      <c r="J734" s="76"/>
      <c r="K734" s="74" t="s">
        <v>56</v>
      </c>
      <c r="L734" s="63" t="s">
        <v>1374</v>
      </c>
      <c r="M734" s="77">
        <v>43371</v>
      </c>
      <c r="N734" s="52" t="str">
        <f t="shared" ca="1" si="28"/>
        <v>52 Tahun 11 Bulan 23 hari</v>
      </c>
      <c r="O7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Row],[JABATAN]],tbl_refJabatan,2,FALSE),"yr","day")-CONVERT(DATEDIF(H734,tglAcuan,"y"),"yr","day"))),(NOW()+(CONVERT(VLOOKUP(Table1[[#This Row],[JABATAN]],tbl_refJabatan,2,FALSE),"yr","day")-CONVERT(DATEDIF(H734,NOW(),"y"),"yr","day")))),"Usia Salah"),"")</f>
        <v>48271.098911689813</v>
      </c>
      <c r="Q734" s="167" t="str">
        <f ca="1">IF(Table1[[#This Row],[TGL. PENSIUN (usia)]]&lt;&gt;0,TEXT(Table1[[#This Row],[TGL. PENSIUN (usia)]],"yyyy"),"")</f>
        <v>2032</v>
      </c>
      <c r="R734" s="166">
        <f ca="1">IF(AND(Table1[[#This Row],[TGL. PENSIUN (usia)]]&lt;&gt;"",Table1[[#This Row],[TGL. PENSIUN (usia)]]&lt;&gt;"USIA SALAH"),IF(tglAcuan&lt;&gt;0,(INT(CONVERT(VLOOKUP(Table1[[#This Row],[JABATAN]],tbl_refJabatan,2,FALSE),"yr","day")-CONVERT(DATEDIF(H734,tglAcuan,"y"),"yr","day"))),(INT(CONVERT(VLOOKUP(Table1[[#This Row],[JABATAN]],tbl_refJabatan,2,FALSE),"yr","day")-CONVERT(DATEDIF(H734,NOW(),"y"),"yr","day")))),"")</f>
        <v>2922</v>
      </c>
      <c r="S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Row],[JABATAN]],tbl_refJabatan,4,FALSE),"yr","day")-CONVERT(DATEDIF(H734,tglAcuan,"y"),"yr","day"))),(NOW()+(CONVERT(VLOOKUP(Table1[[#This Row],[JABATAN]],tbl_refJabatan,4,FALSE),"yr","day")-CONVERT(DATEDIF(H734,NOW(),"y"),"yr","day")))),"Usia Salah"),"")</f>
        <v>48271.098911689813</v>
      </c>
      <c r="T734" s="167" t="str">
        <f ca="1">IF(Table1[[#This Row],[TGL. PENSIUN ( usia )]]&lt;&gt;0,TEXT(Table1[[#This Row],[TGL. PENSIUN ( usia )]],"yyyy"),"")</f>
        <v>2032</v>
      </c>
      <c r="U734" s="166">
        <f ca="1">IF(AND(Table1[[#This Row],[TGL. PENSIUN (usia)]]&lt;&gt;"",Table1[[#This Row],[TGL. PENSIUN (usia)]]&lt;&gt;"USIA SALAH"),IF(tglAcuan&lt;&gt;0,(INT(CONVERT(VLOOKUP(Table1[[#This Row],[JABATAN]],tbl_refJabatan,4,FALSE),"yr","day")-CONVERT(DATEDIF(H734,tglAcuan,"y"),"yr","day"))),(INT(CONVERT(VLOOKUP(Table1[[#This Row],[JABATAN]],tbl_refJabatan,4,FALSE),"yr","day")-CONVERT(DATEDIF(H734,NOW(),"y"),"yr","day")))),"")</f>
        <v>2922</v>
      </c>
      <c r="V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Row],[JABATAN]],tbl_refJabatan,6,FALSE),"yr","day")-CONVERT(DATEDIF(H734,tglAcuan,"y"),"yr","day"))),(NOW()+(CONVERT(VLOOKUP(Table1[[#This Row],[JABATAN]],tbl_refJabatan,6,FALSE),"yr","day")-CONVERT(DATEDIF(H734,NOW(),"y"),"yr","day")))),"Usia Salah"),"")</f>
        <v>46810.098911689813</v>
      </c>
      <c r="W734" s="167" t="str">
        <f ca="1">IF(Table1[[#This Row],[TGL.PENSIUN (usia)]]&lt;&gt;0,TEXT(Table1[[#This Row],[TGL.PENSIUN (usia)]],"yyyy"),"")</f>
        <v>2028</v>
      </c>
      <c r="X7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Row],[JABATAN]],tbl_refJabatan,7,FALSE),"yr","day")-CONVERT(DATEDIF(M734,tglAcuan,"y"),"yr","day"))),(NOW()+(CONVERT(VLOOKUP(Table1[[#This Row],[JABATAN]],tbl_refJabatan,7,FALSE),"yr","day")-CONVERT(DATEDIF(M734,NOW(),"y"),"yr","day")))),"tgl SK salah"),"")</f>
        <v>50827.848911689813</v>
      </c>
      <c r="Y734" s="167" t="str">
        <f ca="1">IF(Table1[[#This Row],[TGL. PENSIUN (jabatan)]]&lt;&gt;0,TEXT(Table1[[#This Row],[TGL. PENSIUN (jabatan)]],"yyyy"),"")</f>
        <v>2039</v>
      </c>
      <c r="Z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Row],[JABATAN]],tbl_refJabatan,8,FALSE),"yr","day")-CONVERT(DATEDIF(H734,tglAcuan,"y"),"yr","day"))),(NOW()+(CONVERT(VLOOKUP(Table1[[#This Row],[JABATAN]],tbl_refJabatan,8,FALSE),"yr","day")-CONVERT(DATEDIF(H734,NOW(),"y"),"yr","day")))),"Usia Salah"),"")</f>
        <v>46810.098911689813</v>
      </c>
      <c r="AA734" s="167" t="str">
        <f ca="1">IF(Table1[[#This Row],[TGL.PENSIUN (usia )]]&lt;&gt;0,TEXT(Table1[[#This Row],[TGL.PENSIUN (usia )]],"yyyy"),"")</f>
        <v>2028</v>
      </c>
      <c r="AB7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Row],[JABATAN]],tbl_refJabatan,9,FALSE),"yr","day")-CONVERT(DATEDIF(M734,tglAcuan,"y"),"yr","day"))),(NOW()+(CONVERT(VLOOKUP(Table1[[#This Row],[JABATAN]],tbl_refJabatan,9,FALSE),"yr","day")-CONVERT(DATEDIF(M734,NOW(),"y"),"yr","day")))),"tgl SK salah"),"")</f>
        <v>50827.848911689813</v>
      </c>
      <c r="AC734" s="167" t="str">
        <f ca="1">IF(Table1[[#This Row],[TGL. PENSIUN (jabatan )]]&lt;&gt;0,TEXT(Table1[[#This Row],[TGL. PENSIUN (jabatan )]],"yyyy"),"")</f>
        <v>2039</v>
      </c>
      <c r="AD7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5" spans="1:30" s="53" customFormat="1" ht="21.75" customHeight="1" x14ac:dyDescent="0.25">
      <c r="A735" s="43">
        <f t="shared" si="27"/>
        <v>730</v>
      </c>
      <c r="B735" s="44" t="s">
        <v>42</v>
      </c>
      <c r="C735" s="44" t="s">
        <v>1360</v>
      </c>
      <c r="D735" s="72" t="s">
        <v>59</v>
      </c>
      <c r="E735" s="59" t="s">
        <v>1375</v>
      </c>
      <c r="F735" s="43" t="s">
        <v>41</v>
      </c>
      <c r="G735" s="46" t="s">
        <v>42</v>
      </c>
      <c r="H735" s="77">
        <v>32348</v>
      </c>
      <c r="I735" s="45"/>
      <c r="J735" s="76"/>
      <c r="K735" s="74" t="s">
        <v>56</v>
      </c>
      <c r="L735" s="63" t="s">
        <v>1376</v>
      </c>
      <c r="M735" s="77">
        <v>44211</v>
      </c>
      <c r="N735" s="52" t="str">
        <f t="shared" ca="1" si="28"/>
        <v>35 Tahun 7 Bulan 3 hari</v>
      </c>
      <c r="O7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12 Hari </v>
      </c>
      <c r="P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Row],[JABATAN]],tbl_refJabatan,2,FALSE),"yr","day")-CONVERT(DATEDIF(H735,tglAcuan,"y"),"yr","day"))),(NOW()+(CONVERT(VLOOKUP(Table1[[#This Row],[JABATAN]],tbl_refJabatan,2,FALSE),"yr","day")-CONVERT(DATEDIF(H735,NOW(),"y"),"yr","day")))),"Usia Salah"),"")</f>
        <v>54480.348911689813</v>
      </c>
      <c r="Q735" s="167" t="str">
        <f ca="1">IF(Table1[[#This Row],[TGL. PENSIUN (usia)]]&lt;&gt;0,TEXT(Table1[[#This Row],[TGL. PENSIUN (usia)]],"yyyy"),"")</f>
        <v>2049</v>
      </c>
      <c r="R735" s="166">
        <f ca="1">IF(AND(Table1[[#This Row],[TGL. PENSIUN (usia)]]&lt;&gt;"",Table1[[#This Row],[TGL. PENSIUN (usia)]]&lt;&gt;"USIA SALAH"),IF(tglAcuan&lt;&gt;0,(INT(CONVERT(VLOOKUP(Table1[[#This Row],[JABATAN]],tbl_refJabatan,2,FALSE),"yr","day")-CONVERT(DATEDIF(H735,tglAcuan,"y"),"yr","day"))),(INT(CONVERT(VLOOKUP(Table1[[#This Row],[JABATAN]],tbl_refJabatan,2,FALSE),"yr","day")-CONVERT(DATEDIF(H735,NOW(),"y"),"yr","day")))),"")</f>
        <v>9131</v>
      </c>
      <c r="S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Row],[JABATAN]],tbl_refJabatan,4,FALSE),"yr","day")-CONVERT(DATEDIF(H735,tglAcuan,"y"),"yr","day"))),(NOW()+(CONVERT(VLOOKUP(Table1[[#This Row],[JABATAN]],tbl_refJabatan,4,FALSE),"yr","day")-CONVERT(DATEDIF(H735,NOW(),"y"),"yr","day")))),"Usia Salah"),"")</f>
        <v>54480.348911689813</v>
      </c>
      <c r="T735" s="167" t="str">
        <f ca="1">IF(Table1[[#This Row],[TGL. PENSIUN ( usia )]]&lt;&gt;0,TEXT(Table1[[#This Row],[TGL. PENSIUN ( usia )]],"yyyy"),"")</f>
        <v>2049</v>
      </c>
      <c r="U735" s="166">
        <f ca="1">IF(AND(Table1[[#This Row],[TGL. PENSIUN (usia)]]&lt;&gt;"",Table1[[#This Row],[TGL. PENSIUN (usia)]]&lt;&gt;"USIA SALAH"),IF(tglAcuan&lt;&gt;0,(INT(CONVERT(VLOOKUP(Table1[[#This Row],[JABATAN]],tbl_refJabatan,4,FALSE),"yr","day")-CONVERT(DATEDIF(H735,tglAcuan,"y"),"yr","day"))),(INT(CONVERT(VLOOKUP(Table1[[#This Row],[JABATAN]],tbl_refJabatan,4,FALSE),"yr","day")-CONVERT(DATEDIF(H735,NOW(),"y"),"yr","day")))),"")</f>
        <v>9131</v>
      </c>
      <c r="V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Row],[JABATAN]],tbl_refJabatan,6,FALSE),"yr","day")-CONVERT(DATEDIF(H735,tglAcuan,"y"),"yr","day"))),(NOW()+(CONVERT(VLOOKUP(Table1[[#This Row],[JABATAN]],tbl_refJabatan,6,FALSE),"yr","day")-CONVERT(DATEDIF(H735,NOW(),"y"),"yr","day")))),"Usia Salah"),"")</f>
        <v>53019.348911689813</v>
      </c>
      <c r="W735" s="167" t="str">
        <f ca="1">IF(Table1[[#This Row],[TGL.PENSIUN (usia)]]&lt;&gt;0,TEXT(Table1[[#This Row],[TGL.PENSIUN (usia)]],"yyyy"),"")</f>
        <v>2045</v>
      </c>
      <c r="X7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Row],[JABATAN]],tbl_refJabatan,7,FALSE),"yr","day")-CONVERT(DATEDIF(M735,tglAcuan,"y"),"yr","day"))),(NOW()+(CONVERT(VLOOKUP(Table1[[#This Row],[JABATAN]],tbl_refJabatan,7,FALSE),"yr","day")-CONVERT(DATEDIF(M735,NOW(),"y"),"yr","day")))),"tgl SK salah"),"")</f>
        <v>51558.348911689813</v>
      </c>
      <c r="Y735" s="167" t="str">
        <f ca="1">IF(Table1[[#This Row],[TGL. PENSIUN (jabatan)]]&lt;&gt;0,TEXT(Table1[[#This Row],[TGL. PENSIUN (jabatan)]],"yyyy"),"")</f>
        <v>2041</v>
      </c>
      <c r="Z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Row],[JABATAN]],tbl_refJabatan,8,FALSE),"yr","day")-CONVERT(DATEDIF(H735,tglAcuan,"y"),"yr","day"))),(NOW()+(CONVERT(VLOOKUP(Table1[[#This Row],[JABATAN]],tbl_refJabatan,8,FALSE),"yr","day")-CONVERT(DATEDIF(H735,NOW(),"y"),"yr","day")))),"Usia Salah"),"")</f>
        <v>53019.348911689813</v>
      </c>
      <c r="AA735" s="167" t="str">
        <f ca="1">IF(Table1[[#This Row],[TGL.PENSIUN (usia )]]&lt;&gt;0,TEXT(Table1[[#This Row],[TGL.PENSIUN (usia )]],"yyyy"),"")</f>
        <v>2045</v>
      </c>
      <c r="AB7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Row],[JABATAN]],tbl_refJabatan,9,FALSE),"yr","day")-CONVERT(DATEDIF(M735,tglAcuan,"y"),"yr","day"))),(NOW()+(CONVERT(VLOOKUP(Table1[[#This Row],[JABATAN]],tbl_refJabatan,9,FALSE),"yr","day")-CONVERT(DATEDIF(M735,NOW(),"y"),"yr","day")))),"tgl SK salah"),"")</f>
        <v>51558.348911689813</v>
      </c>
      <c r="AC735" s="167" t="str">
        <f ca="1">IF(Table1[[#This Row],[TGL. PENSIUN (jabatan )]]&lt;&gt;0,TEXT(Table1[[#This Row],[TGL. PENSIUN (jabatan )]],"yyyy"),"")</f>
        <v>2041</v>
      </c>
      <c r="AD7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6" spans="1:30" s="53" customFormat="1" ht="21.75" customHeight="1" x14ac:dyDescent="0.25">
      <c r="A736" s="43">
        <f t="shared" si="27"/>
        <v>731</v>
      </c>
      <c r="B736" s="55" t="s">
        <v>42</v>
      </c>
      <c r="C736" s="55" t="s">
        <v>1360</v>
      </c>
      <c r="D736" s="97" t="s">
        <v>61</v>
      </c>
      <c r="E736" s="98" t="s">
        <v>1377</v>
      </c>
      <c r="F736" s="57" t="s">
        <v>41</v>
      </c>
      <c r="G736" s="58" t="s">
        <v>42</v>
      </c>
      <c r="H736" s="112">
        <v>33502</v>
      </c>
      <c r="I736" s="45"/>
      <c r="J736" s="76"/>
      <c r="K736" s="128" t="s">
        <v>56</v>
      </c>
      <c r="L736" s="110" t="s">
        <v>1378</v>
      </c>
      <c r="M736" s="112">
        <v>45159</v>
      </c>
      <c r="N736" s="52" t="str">
        <f t="shared" ca="1" si="28"/>
        <v>32 Tahun 5 Bulan 6 hari</v>
      </c>
      <c r="O7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6 Bulan 6 Hari </v>
      </c>
      <c r="P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Row],[JABATAN]],tbl_refJabatan,2,FALSE),"yr","day")-CONVERT(DATEDIF(H736,tglAcuan,"y"),"yr","day"))),(NOW()+(CONVERT(VLOOKUP(Table1[[#This Row],[JABATAN]],tbl_refJabatan,2,FALSE),"yr","day")-CONVERT(DATEDIF(H736,NOW(),"y"),"yr","day")))),"Usia Salah"),"")</f>
        <v>55576.098911689813</v>
      </c>
      <c r="Q736" s="167" t="str">
        <f ca="1">IF(Table1[[#This Row],[TGL. PENSIUN (usia)]]&lt;&gt;0,TEXT(Table1[[#This Row],[TGL. PENSIUN (usia)]],"yyyy"),"")</f>
        <v>2052</v>
      </c>
      <c r="R736" s="166">
        <f ca="1">IF(AND(Table1[[#This Row],[TGL. PENSIUN (usia)]]&lt;&gt;"",Table1[[#This Row],[TGL. PENSIUN (usia)]]&lt;&gt;"USIA SALAH"),IF(tglAcuan&lt;&gt;0,(INT(CONVERT(VLOOKUP(Table1[[#This Row],[JABATAN]],tbl_refJabatan,2,FALSE),"yr","day")-CONVERT(DATEDIF(H736,tglAcuan,"y"),"yr","day"))),(INT(CONVERT(VLOOKUP(Table1[[#This Row],[JABATAN]],tbl_refJabatan,2,FALSE),"yr","day")-CONVERT(DATEDIF(H736,NOW(),"y"),"yr","day")))),"")</f>
        <v>10227</v>
      </c>
      <c r="S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Row],[JABATAN]],tbl_refJabatan,4,FALSE),"yr","day")-CONVERT(DATEDIF(H736,tglAcuan,"y"),"yr","day"))),(NOW()+(CONVERT(VLOOKUP(Table1[[#This Row],[JABATAN]],tbl_refJabatan,4,FALSE),"yr","day")-CONVERT(DATEDIF(H736,NOW(),"y"),"yr","day")))),"Usia Salah"),"")</f>
        <v>55576.098911689813</v>
      </c>
      <c r="T736" s="167" t="str">
        <f ca="1">IF(Table1[[#This Row],[TGL. PENSIUN ( usia )]]&lt;&gt;0,TEXT(Table1[[#This Row],[TGL. PENSIUN ( usia )]],"yyyy"),"")</f>
        <v>2052</v>
      </c>
      <c r="U736" s="166">
        <f ca="1">IF(AND(Table1[[#This Row],[TGL. PENSIUN (usia)]]&lt;&gt;"",Table1[[#This Row],[TGL. PENSIUN (usia)]]&lt;&gt;"USIA SALAH"),IF(tglAcuan&lt;&gt;0,(INT(CONVERT(VLOOKUP(Table1[[#This Row],[JABATAN]],tbl_refJabatan,4,FALSE),"yr","day")-CONVERT(DATEDIF(H736,tglAcuan,"y"),"yr","day"))),(INT(CONVERT(VLOOKUP(Table1[[#This Row],[JABATAN]],tbl_refJabatan,4,FALSE),"yr","day")-CONVERT(DATEDIF(H736,NOW(),"y"),"yr","day")))),"")</f>
        <v>10227</v>
      </c>
      <c r="V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Row],[JABATAN]],tbl_refJabatan,6,FALSE),"yr","day")-CONVERT(DATEDIF(H736,tglAcuan,"y"),"yr","day"))),(NOW()+(CONVERT(VLOOKUP(Table1[[#This Row],[JABATAN]],tbl_refJabatan,6,FALSE),"yr","day")-CONVERT(DATEDIF(H736,NOW(),"y"),"yr","day")))),"Usia Salah"),"")</f>
        <v>54115.098911689813</v>
      </c>
      <c r="W736" s="167" t="str">
        <f ca="1">IF(Table1[[#This Row],[TGL.PENSIUN (usia)]]&lt;&gt;0,TEXT(Table1[[#This Row],[TGL.PENSIUN (usia)]],"yyyy"),"")</f>
        <v>2048</v>
      </c>
      <c r="X7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Row],[JABATAN]],tbl_refJabatan,7,FALSE),"yr","day")-CONVERT(DATEDIF(M736,tglAcuan,"y"),"yr","day"))),(NOW()+(CONVERT(VLOOKUP(Table1[[#This Row],[JABATAN]],tbl_refJabatan,7,FALSE),"yr","day")-CONVERT(DATEDIF(M736,NOW(),"y"),"yr","day")))),"tgl SK salah"),"")</f>
        <v>52654.098911689813</v>
      </c>
      <c r="Y736" s="167" t="str">
        <f ca="1">IF(Table1[[#This Row],[TGL. PENSIUN (jabatan)]]&lt;&gt;0,TEXT(Table1[[#This Row],[TGL. PENSIUN (jabatan)]],"yyyy"),"")</f>
        <v>2044</v>
      </c>
      <c r="Z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Row],[JABATAN]],tbl_refJabatan,8,FALSE),"yr","day")-CONVERT(DATEDIF(H736,tglAcuan,"y"),"yr","day"))),(NOW()+(CONVERT(VLOOKUP(Table1[[#This Row],[JABATAN]],tbl_refJabatan,8,FALSE),"yr","day")-CONVERT(DATEDIF(H736,NOW(),"y"),"yr","day")))),"Usia Salah"),"")</f>
        <v>54115.098911689813</v>
      </c>
      <c r="AA736" s="167" t="str">
        <f ca="1">IF(Table1[[#This Row],[TGL.PENSIUN (usia )]]&lt;&gt;0,TEXT(Table1[[#This Row],[TGL.PENSIUN (usia )]],"yyyy"),"")</f>
        <v>2048</v>
      </c>
      <c r="AB7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Row],[JABATAN]],tbl_refJabatan,9,FALSE),"yr","day")-CONVERT(DATEDIF(M736,tglAcuan,"y"),"yr","day"))),(NOW()+(CONVERT(VLOOKUP(Table1[[#This Row],[JABATAN]],tbl_refJabatan,9,FALSE),"yr","day")-CONVERT(DATEDIF(M736,NOW(),"y"),"yr","day")))),"tgl SK salah"),"")</f>
        <v>52654.098911689813</v>
      </c>
      <c r="AC736" s="167" t="str">
        <f ca="1">IF(Table1[[#This Row],[TGL. PENSIUN (jabatan )]]&lt;&gt;0,TEXT(Table1[[#This Row],[TGL. PENSIUN (jabatan )]],"yyyy"),"")</f>
        <v>2044</v>
      </c>
      <c r="AD7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7" spans="1:30" s="53" customFormat="1" ht="21.75" customHeight="1" x14ac:dyDescent="0.25">
      <c r="A737" s="43">
        <f t="shared" si="27"/>
        <v>732</v>
      </c>
      <c r="B737" s="44" t="s">
        <v>42</v>
      </c>
      <c r="C737" s="44" t="s">
        <v>1360</v>
      </c>
      <c r="D737" s="72" t="s">
        <v>63</v>
      </c>
      <c r="E737" s="59" t="s">
        <v>1379</v>
      </c>
      <c r="F737" s="43" t="s">
        <v>41</v>
      </c>
      <c r="G737" s="46" t="s">
        <v>42</v>
      </c>
      <c r="H737" s="77">
        <v>25399</v>
      </c>
      <c r="I737" s="45"/>
      <c r="J737" s="76"/>
      <c r="K737" s="74" t="s">
        <v>43</v>
      </c>
      <c r="L737" s="63" t="s">
        <v>1380</v>
      </c>
      <c r="M737" s="77">
        <v>43371</v>
      </c>
      <c r="N737" s="52" t="str">
        <f t="shared" ca="1" si="28"/>
        <v>54 Tahun 7 Bulan 12 hari</v>
      </c>
      <c r="O7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Row],[JABATAN]],tbl_refJabatan,2,FALSE),"yr","day")-CONVERT(DATEDIF(H737,tglAcuan,"y"),"yr","day"))),(NOW()+(CONVERT(VLOOKUP(Table1[[#This Row],[JABATAN]],tbl_refJabatan,2,FALSE),"yr","day")-CONVERT(DATEDIF(H737,NOW(),"y"),"yr","day")))),"Usia Salah"),"")</f>
        <v>47540.598911689813</v>
      </c>
      <c r="Q737" s="167" t="str">
        <f ca="1">IF(Table1[[#This Row],[TGL. PENSIUN (usia)]]&lt;&gt;0,TEXT(Table1[[#This Row],[TGL. PENSIUN (usia)]],"yyyy"),"")</f>
        <v>2030</v>
      </c>
      <c r="R737" s="166">
        <f ca="1">IF(AND(Table1[[#This Row],[TGL. PENSIUN (usia)]]&lt;&gt;"",Table1[[#This Row],[TGL. PENSIUN (usia)]]&lt;&gt;"USIA SALAH"),IF(tglAcuan&lt;&gt;0,(INT(CONVERT(VLOOKUP(Table1[[#This Row],[JABATAN]],tbl_refJabatan,2,FALSE),"yr","day")-CONVERT(DATEDIF(H737,tglAcuan,"y"),"yr","day"))),(INT(CONVERT(VLOOKUP(Table1[[#This Row],[JABATAN]],tbl_refJabatan,2,FALSE),"yr","day")-CONVERT(DATEDIF(H737,NOW(),"y"),"yr","day")))),"")</f>
        <v>2191</v>
      </c>
      <c r="S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Row],[JABATAN]],tbl_refJabatan,4,FALSE),"yr","day")-CONVERT(DATEDIF(H737,tglAcuan,"y"),"yr","day"))),(NOW()+(CONVERT(VLOOKUP(Table1[[#This Row],[JABATAN]],tbl_refJabatan,4,FALSE),"yr","day")-CONVERT(DATEDIF(H737,NOW(),"y"),"yr","day")))),"Usia Salah"),"")</f>
        <v>32930.598911689813</v>
      </c>
      <c r="T737" s="167" t="str">
        <f ca="1">IF(Table1[[#This Row],[TGL. PENSIUN ( usia )]]&lt;&gt;0,TEXT(Table1[[#This Row],[TGL. PENSIUN ( usia )]],"yyyy"),"")</f>
        <v>1990</v>
      </c>
      <c r="U737" s="166">
        <f ca="1">IF(AND(Table1[[#This Row],[TGL. PENSIUN (usia)]]&lt;&gt;"",Table1[[#This Row],[TGL. PENSIUN (usia)]]&lt;&gt;"USIA SALAH"),IF(tglAcuan&lt;&gt;0,(INT(CONVERT(VLOOKUP(Table1[[#This Row],[JABATAN]],tbl_refJabatan,4,FALSE),"yr","day")-CONVERT(DATEDIF(H737,tglAcuan,"y"),"yr","day"))),(INT(CONVERT(VLOOKUP(Table1[[#This Row],[JABATAN]],tbl_refJabatan,4,FALSE),"yr","day")-CONVERT(DATEDIF(H737,NOW(),"y"),"yr","day")))),"")</f>
        <v>-12419</v>
      </c>
      <c r="V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Row],[JABATAN]],tbl_refJabatan,6,FALSE),"yr","day")-CONVERT(DATEDIF(H737,tglAcuan,"y"),"yr","day"))),(NOW()+(CONVERT(VLOOKUP(Table1[[#This Row],[JABATAN]],tbl_refJabatan,6,FALSE),"yr","day")-CONVERT(DATEDIF(H737,NOW(),"y"),"yr","day")))),"Usia Salah"),"")</f>
        <v>25625.598911689813</v>
      </c>
      <c r="W737" s="167" t="str">
        <f ca="1">IF(Table1[[#This Row],[TGL.PENSIUN (usia)]]&lt;&gt;0,TEXT(Table1[[#This Row],[TGL.PENSIUN (usia)]],"yyyy"),"")</f>
        <v>1970</v>
      </c>
      <c r="X7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Row],[JABATAN]],tbl_refJabatan,7,FALSE),"yr","day")-CONVERT(DATEDIF(M737,tglAcuan,"y"),"yr","day"))),(NOW()+(CONVERT(VLOOKUP(Table1[[#This Row],[JABATAN]],tbl_refJabatan,7,FALSE),"yr","day")-CONVERT(DATEDIF(M737,NOW(),"y"),"yr","day")))),"tgl SK salah"),"")</f>
        <v>65437.848911689813</v>
      </c>
      <c r="Y737" s="167" t="str">
        <f ca="1">IF(Table1[[#This Row],[TGL. PENSIUN (jabatan)]]&lt;&gt;0,TEXT(Table1[[#This Row],[TGL. PENSIUN (jabatan)]],"yyyy"),"")</f>
        <v>2079</v>
      </c>
      <c r="Z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Row],[JABATAN]],tbl_refJabatan,8,FALSE),"yr","day")-CONVERT(DATEDIF(H737,tglAcuan,"y"),"yr","day"))),(NOW()+(CONVERT(VLOOKUP(Table1[[#This Row],[JABATAN]],tbl_refJabatan,8,FALSE),"yr","day")-CONVERT(DATEDIF(H737,NOW(),"y"),"yr","day")))),"Usia Salah"),"")</f>
        <v>47540.598911689813</v>
      </c>
      <c r="AA737" s="167" t="str">
        <f ca="1">IF(Table1[[#This Row],[TGL.PENSIUN (usia )]]&lt;&gt;0,TEXT(Table1[[#This Row],[TGL.PENSIUN (usia )]],"yyyy"),"")</f>
        <v>2030</v>
      </c>
      <c r="AB7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Row],[JABATAN]],tbl_refJabatan,9,FALSE),"yr","day")-CONVERT(DATEDIF(M737,tglAcuan,"y"),"yr","day"))),(NOW()+(CONVERT(VLOOKUP(Table1[[#This Row],[JABATAN]],tbl_refJabatan,9,FALSE),"yr","day")-CONVERT(DATEDIF(M737,NOW(),"y"),"yr","day")))),"tgl SK salah"),"")</f>
        <v>49001.598911689813</v>
      </c>
      <c r="AC737" s="167" t="str">
        <f ca="1">IF(Table1[[#This Row],[TGL. PENSIUN (jabatan )]]&lt;&gt;0,TEXT(Table1[[#This Row],[TGL. PENSIUN (jabatan )]],"yyyy"),"")</f>
        <v>2034</v>
      </c>
      <c r="AD7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8" spans="1:30" s="53" customFormat="1" ht="21.75" customHeight="1" x14ac:dyDescent="0.25">
      <c r="A738" s="43">
        <f t="shared" si="27"/>
        <v>733</v>
      </c>
      <c r="B738" s="44" t="s">
        <v>42</v>
      </c>
      <c r="C738" s="44" t="s">
        <v>1360</v>
      </c>
      <c r="D738" s="72" t="s">
        <v>63</v>
      </c>
      <c r="E738" s="59" t="s">
        <v>1381</v>
      </c>
      <c r="F738" s="43" t="s">
        <v>41</v>
      </c>
      <c r="G738" s="46" t="s">
        <v>1382</v>
      </c>
      <c r="H738" s="77">
        <v>35638</v>
      </c>
      <c r="I738" s="45"/>
      <c r="J738" s="76"/>
      <c r="K738" s="74" t="s">
        <v>116</v>
      </c>
      <c r="L738" s="63" t="s">
        <v>1383</v>
      </c>
      <c r="M738" s="77">
        <v>44712</v>
      </c>
      <c r="N738" s="52" t="str">
        <f t="shared" ca="1" si="28"/>
        <v>26 Tahun 7 Bulan 0 hari</v>
      </c>
      <c r="O7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8 Bulan 27 Hari </v>
      </c>
      <c r="P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Row],[JABATAN]],tbl_refJabatan,2,FALSE),"yr","day")-CONVERT(DATEDIF(H738,tglAcuan,"y"),"yr","day"))),(NOW()+(CONVERT(VLOOKUP(Table1[[#This Row],[JABATAN]],tbl_refJabatan,2,FALSE),"yr","day")-CONVERT(DATEDIF(H738,NOW(),"y"),"yr","day")))),"Usia Salah"),"")</f>
        <v>57767.598911689813</v>
      </c>
      <c r="Q738" s="167" t="str">
        <f ca="1">IF(Table1[[#This Row],[TGL. PENSIUN (usia)]]&lt;&gt;0,TEXT(Table1[[#This Row],[TGL. PENSIUN (usia)]],"yyyy"),"")</f>
        <v>2058</v>
      </c>
      <c r="R738" s="166">
        <f ca="1">IF(AND(Table1[[#This Row],[TGL. PENSIUN (usia)]]&lt;&gt;"",Table1[[#This Row],[TGL. PENSIUN (usia)]]&lt;&gt;"USIA SALAH"),IF(tglAcuan&lt;&gt;0,(INT(CONVERT(VLOOKUP(Table1[[#This Row],[JABATAN]],tbl_refJabatan,2,FALSE),"yr","day")-CONVERT(DATEDIF(H738,tglAcuan,"y"),"yr","day"))),(INT(CONVERT(VLOOKUP(Table1[[#This Row],[JABATAN]],tbl_refJabatan,2,FALSE),"yr","day")-CONVERT(DATEDIF(H738,NOW(),"y"),"yr","day")))),"")</f>
        <v>12418</v>
      </c>
      <c r="S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Row],[JABATAN]],tbl_refJabatan,4,FALSE),"yr","day")-CONVERT(DATEDIF(H738,tglAcuan,"y"),"yr","day"))),(NOW()+(CONVERT(VLOOKUP(Table1[[#This Row],[JABATAN]],tbl_refJabatan,4,FALSE),"yr","day")-CONVERT(DATEDIF(H738,NOW(),"y"),"yr","day")))),"Usia Salah"),"")</f>
        <v>43157.598911689813</v>
      </c>
      <c r="T738" s="167" t="str">
        <f ca="1">IF(Table1[[#This Row],[TGL. PENSIUN ( usia )]]&lt;&gt;0,TEXT(Table1[[#This Row],[TGL. PENSIUN ( usia )]],"yyyy"),"")</f>
        <v>2018</v>
      </c>
      <c r="U738" s="166">
        <f ca="1">IF(AND(Table1[[#This Row],[TGL. PENSIUN (usia)]]&lt;&gt;"",Table1[[#This Row],[TGL. PENSIUN (usia)]]&lt;&gt;"USIA SALAH"),IF(tglAcuan&lt;&gt;0,(INT(CONVERT(VLOOKUP(Table1[[#This Row],[JABATAN]],tbl_refJabatan,4,FALSE),"yr","day")-CONVERT(DATEDIF(H738,tglAcuan,"y"),"yr","day"))),(INT(CONVERT(VLOOKUP(Table1[[#This Row],[JABATAN]],tbl_refJabatan,4,FALSE),"yr","day")-CONVERT(DATEDIF(H738,NOW(),"y"),"yr","day")))),"")</f>
        <v>-2192</v>
      </c>
      <c r="V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Row],[JABATAN]],tbl_refJabatan,6,FALSE),"yr","day")-CONVERT(DATEDIF(H738,tglAcuan,"y"),"yr","day"))),(NOW()+(CONVERT(VLOOKUP(Table1[[#This Row],[JABATAN]],tbl_refJabatan,6,FALSE),"yr","day")-CONVERT(DATEDIF(H738,NOW(),"y"),"yr","day")))),"Usia Salah"),"")</f>
        <v>35852.598911689813</v>
      </c>
      <c r="W738" s="167" t="str">
        <f ca="1">IF(Table1[[#This Row],[TGL.PENSIUN (usia)]]&lt;&gt;0,TEXT(Table1[[#This Row],[TGL.PENSIUN (usia)]],"yyyy"),"")</f>
        <v>1998</v>
      </c>
      <c r="X7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Row],[JABATAN]],tbl_refJabatan,7,FALSE),"yr","day")-CONVERT(DATEDIF(M738,tglAcuan,"y"),"yr","day"))),(NOW()+(CONVERT(VLOOKUP(Table1[[#This Row],[JABATAN]],tbl_refJabatan,7,FALSE),"yr","day")-CONVERT(DATEDIF(M738,NOW(),"y"),"yr","day")))),"tgl SK salah"),"")</f>
        <v>66898.848911689813</v>
      </c>
      <c r="Y738" s="167" t="str">
        <f ca="1">IF(Table1[[#This Row],[TGL. PENSIUN (jabatan)]]&lt;&gt;0,TEXT(Table1[[#This Row],[TGL. PENSIUN (jabatan)]],"yyyy"),"")</f>
        <v>2083</v>
      </c>
      <c r="Z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Row],[JABATAN]],tbl_refJabatan,8,FALSE),"yr","day")-CONVERT(DATEDIF(H738,tglAcuan,"y"),"yr","day"))),(NOW()+(CONVERT(VLOOKUP(Table1[[#This Row],[JABATAN]],tbl_refJabatan,8,FALSE),"yr","day")-CONVERT(DATEDIF(H738,NOW(),"y"),"yr","day")))),"Usia Salah"),"")</f>
        <v>57767.598911689813</v>
      </c>
      <c r="AA738" s="167" t="str">
        <f ca="1">IF(Table1[[#This Row],[TGL.PENSIUN (usia )]]&lt;&gt;0,TEXT(Table1[[#This Row],[TGL.PENSIUN (usia )]],"yyyy"),"")</f>
        <v>2058</v>
      </c>
      <c r="AB7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Row],[JABATAN]],tbl_refJabatan,9,FALSE),"yr","day")-CONVERT(DATEDIF(M738,tglAcuan,"y"),"yr","day"))),(NOW()+(CONVERT(VLOOKUP(Table1[[#This Row],[JABATAN]],tbl_refJabatan,9,FALSE),"yr","day")-CONVERT(DATEDIF(M738,NOW(),"y"),"yr","day")))),"tgl SK salah"),"")</f>
        <v>50462.598911689813</v>
      </c>
      <c r="AC738" s="167" t="str">
        <f ca="1">IF(Table1[[#This Row],[TGL. PENSIUN (jabatan )]]&lt;&gt;0,TEXT(Table1[[#This Row],[TGL. PENSIUN (jabatan )]],"yyyy"),"")</f>
        <v>2038</v>
      </c>
      <c r="AD7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39" spans="1:30" s="53" customFormat="1" ht="21.75" customHeight="1" x14ac:dyDescent="0.25">
      <c r="A739" s="43">
        <f t="shared" si="27"/>
        <v>734</v>
      </c>
      <c r="B739" s="44" t="s">
        <v>42</v>
      </c>
      <c r="C739" s="44" t="s">
        <v>1360</v>
      </c>
      <c r="D739" s="72" t="s">
        <v>63</v>
      </c>
      <c r="E739" s="59" t="s">
        <v>1384</v>
      </c>
      <c r="F739" s="43" t="s">
        <v>41</v>
      </c>
      <c r="G739" s="46" t="s">
        <v>42</v>
      </c>
      <c r="H739" s="77">
        <v>26138</v>
      </c>
      <c r="I739" s="45"/>
      <c r="J739" s="76"/>
      <c r="K739" s="74" t="s">
        <v>43</v>
      </c>
      <c r="L739" s="63" t="s">
        <v>1385</v>
      </c>
      <c r="M739" s="77">
        <v>43371</v>
      </c>
      <c r="N739" s="52" t="str">
        <f t="shared" ca="1" si="28"/>
        <v>52 Tahun 7 Bulan 3 hari</v>
      </c>
      <c r="O7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Row],[JABATAN]],tbl_refJabatan,2,FALSE),"yr","day")-CONVERT(DATEDIF(H739,tglAcuan,"y"),"yr","day"))),(NOW()+(CONVERT(VLOOKUP(Table1[[#This Row],[JABATAN]],tbl_refJabatan,2,FALSE),"yr","day")-CONVERT(DATEDIF(H739,NOW(),"y"),"yr","day")))),"Usia Salah"),"")</f>
        <v>48271.098911689813</v>
      </c>
      <c r="Q739" s="167" t="str">
        <f ca="1">IF(Table1[[#This Row],[TGL. PENSIUN (usia)]]&lt;&gt;0,TEXT(Table1[[#This Row],[TGL. PENSIUN (usia)]],"yyyy"),"")</f>
        <v>2032</v>
      </c>
      <c r="R739" s="166">
        <f ca="1">IF(AND(Table1[[#This Row],[TGL. PENSIUN (usia)]]&lt;&gt;"",Table1[[#This Row],[TGL. PENSIUN (usia)]]&lt;&gt;"USIA SALAH"),IF(tglAcuan&lt;&gt;0,(INT(CONVERT(VLOOKUP(Table1[[#This Row],[JABATAN]],tbl_refJabatan,2,FALSE),"yr","day")-CONVERT(DATEDIF(H739,tglAcuan,"y"),"yr","day"))),(INT(CONVERT(VLOOKUP(Table1[[#This Row],[JABATAN]],tbl_refJabatan,2,FALSE),"yr","day")-CONVERT(DATEDIF(H739,NOW(),"y"),"yr","day")))),"")</f>
        <v>2922</v>
      </c>
      <c r="S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Row],[JABATAN]],tbl_refJabatan,4,FALSE),"yr","day")-CONVERT(DATEDIF(H739,tglAcuan,"y"),"yr","day"))),(NOW()+(CONVERT(VLOOKUP(Table1[[#This Row],[JABATAN]],tbl_refJabatan,4,FALSE),"yr","day")-CONVERT(DATEDIF(H739,NOW(),"y"),"yr","day")))),"Usia Salah"),"")</f>
        <v>33661.098911689813</v>
      </c>
      <c r="T739" s="167" t="str">
        <f ca="1">IF(Table1[[#This Row],[TGL. PENSIUN ( usia )]]&lt;&gt;0,TEXT(Table1[[#This Row],[TGL. PENSIUN ( usia )]],"yyyy"),"")</f>
        <v>1992</v>
      </c>
      <c r="U739" s="166">
        <f ca="1">IF(AND(Table1[[#This Row],[TGL. PENSIUN (usia)]]&lt;&gt;"",Table1[[#This Row],[TGL. PENSIUN (usia)]]&lt;&gt;"USIA SALAH"),IF(tglAcuan&lt;&gt;0,(INT(CONVERT(VLOOKUP(Table1[[#This Row],[JABATAN]],tbl_refJabatan,4,FALSE),"yr","day")-CONVERT(DATEDIF(H739,tglAcuan,"y"),"yr","day"))),(INT(CONVERT(VLOOKUP(Table1[[#This Row],[JABATAN]],tbl_refJabatan,4,FALSE),"yr","day")-CONVERT(DATEDIF(H739,NOW(),"y"),"yr","day")))),"")</f>
        <v>-11688</v>
      </c>
      <c r="V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Row],[JABATAN]],tbl_refJabatan,6,FALSE),"yr","day")-CONVERT(DATEDIF(H739,tglAcuan,"y"),"yr","day"))),(NOW()+(CONVERT(VLOOKUP(Table1[[#This Row],[JABATAN]],tbl_refJabatan,6,FALSE),"yr","day")-CONVERT(DATEDIF(H739,NOW(),"y"),"yr","day")))),"Usia Salah"),"")</f>
        <v>26356.098911689813</v>
      </c>
      <c r="W739" s="167" t="str">
        <f ca="1">IF(Table1[[#This Row],[TGL.PENSIUN (usia)]]&lt;&gt;0,TEXT(Table1[[#This Row],[TGL.PENSIUN (usia)]],"yyyy"),"")</f>
        <v>1972</v>
      </c>
      <c r="X7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Row],[JABATAN]],tbl_refJabatan,7,FALSE),"yr","day")-CONVERT(DATEDIF(M739,tglAcuan,"y"),"yr","day"))),(NOW()+(CONVERT(VLOOKUP(Table1[[#This Row],[JABATAN]],tbl_refJabatan,7,FALSE),"yr","day")-CONVERT(DATEDIF(M739,NOW(),"y"),"yr","day")))),"tgl SK salah"),"")</f>
        <v>65437.848911689813</v>
      </c>
      <c r="Y739" s="167" t="str">
        <f ca="1">IF(Table1[[#This Row],[TGL. PENSIUN (jabatan)]]&lt;&gt;0,TEXT(Table1[[#This Row],[TGL. PENSIUN (jabatan)]],"yyyy"),"")</f>
        <v>2079</v>
      </c>
      <c r="Z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Row],[JABATAN]],tbl_refJabatan,8,FALSE),"yr","day")-CONVERT(DATEDIF(H739,tglAcuan,"y"),"yr","day"))),(NOW()+(CONVERT(VLOOKUP(Table1[[#This Row],[JABATAN]],tbl_refJabatan,8,FALSE),"yr","day")-CONVERT(DATEDIF(H739,NOW(),"y"),"yr","day")))),"Usia Salah"),"")</f>
        <v>48271.098911689813</v>
      </c>
      <c r="AA739" s="167" t="str">
        <f ca="1">IF(Table1[[#This Row],[TGL.PENSIUN (usia )]]&lt;&gt;0,TEXT(Table1[[#This Row],[TGL.PENSIUN (usia )]],"yyyy"),"")</f>
        <v>2032</v>
      </c>
      <c r="AB7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Row],[JABATAN]],tbl_refJabatan,9,FALSE),"yr","day")-CONVERT(DATEDIF(M739,tglAcuan,"y"),"yr","day"))),(NOW()+(CONVERT(VLOOKUP(Table1[[#This Row],[JABATAN]],tbl_refJabatan,9,FALSE),"yr","day")-CONVERT(DATEDIF(M739,NOW(),"y"),"yr","day")))),"tgl SK salah"),"")</f>
        <v>49001.598911689813</v>
      </c>
      <c r="AC739" s="167" t="str">
        <f ca="1">IF(Table1[[#This Row],[TGL. PENSIUN (jabatan )]]&lt;&gt;0,TEXT(Table1[[#This Row],[TGL. PENSIUN (jabatan )]],"yyyy"),"")</f>
        <v>2034</v>
      </c>
      <c r="AD7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0" spans="1:30" s="53" customFormat="1" ht="21.75" customHeight="1" x14ac:dyDescent="0.25">
      <c r="A740" s="43">
        <f t="shared" si="27"/>
        <v>735</v>
      </c>
      <c r="B740" s="44" t="s">
        <v>42</v>
      </c>
      <c r="C740" s="44" t="s">
        <v>1360</v>
      </c>
      <c r="D740" s="72" t="s">
        <v>63</v>
      </c>
      <c r="E740" s="59" t="s">
        <v>1386</v>
      </c>
      <c r="F740" s="43" t="s">
        <v>41</v>
      </c>
      <c r="G740" s="46" t="s">
        <v>42</v>
      </c>
      <c r="H740" s="77">
        <v>28771</v>
      </c>
      <c r="I740" s="45"/>
      <c r="J740" s="76"/>
      <c r="K740" s="74" t="s">
        <v>43</v>
      </c>
      <c r="L740" s="63" t="s">
        <v>1387</v>
      </c>
      <c r="M740" s="77">
        <v>44105</v>
      </c>
      <c r="N740" s="52" t="str">
        <f t="shared" ca="1" si="28"/>
        <v>45 Tahun 4 Bulan 19 hari</v>
      </c>
      <c r="O7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Row],[JABATAN]],tbl_refJabatan,2,FALSE),"yr","day")-CONVERT(DATEDIF(H740,tglAcuan,"y"),"yr","day"))),(NOW()+(CONVERT(VLOOKUP(Table1[[#This Row],[JABATAN]],tbl_refJabatan,2,FALSE),"yr","day")-CONVERT(DATEDIF(H740,NOW(),"y"),"yr","day")))),"Usia Salah"),"")</f>
        <v>50827.848911689813</v>
      </c>
      <c r="Q740" s="167" t="str">
        <f ca="1">IF(Table1[[#This Row],[TGL. PENSIUN (usia)]]&lt;&gt;0,TEXT(Table1[[#This Row],[TGL. PENSIUN (usia)]],"yyyy"),"")</f>
        <v>2039</v>
      </c>
      <c r="R740" s="166">
        <f ca="1">IF(AND(Table1[[#This Row],[TGL. PENSIUN (usia)]]&lt;&gt;"",Table1[[#This Row],[TGL. PENSIUN (usia)]]&lt;&gt;"USIA SALAH"),IF(tglAcuan&lt;&gt;0,(INT(CONVERT(VLOOKUP(Table1[[#This Row],[JABATAN]],tbl_refJabatan,2,FALSE),"yr","day")-CONVERT(DATEDIF(H740,tglAcuan,"y"),"yr","day"))),(INT(CONVERT(VLOOKUP(Table1[[#This Row],[JABATAN]],tbl_refJabatan,2,FALSE),"yr","day")-CONVERT(DATEDIF(H740,NOW(),"y"),"yr","day")))),"")</f>
        <v>5478</v>
      </c>
      <c r="S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Row],[JABATAN]],tbl_refJabatan,4,FALSE),"yr","day")-CONVERT(DATEDIF(H740,tglAcuan,"y"),"yr","day"))),(NOW()+(CONVERT(VLOOKUP(Table1[[#This Row],[JABATAN]],tbl_refJabatan,4,FALSE),"yr","day")-CONVERT(DATEDIF(H740,NOW(),"y"),"yr","day")))),"Usia Salah"),"")</f>
        <v>36217.848911689813</v>
      </c>
      <c r="T740" s="167" t="str">
        <f ca="1">IF(Table1[[#This Row],[TGL. PENSIUN ( usia )]]&lt;&gt;0,TEXT(Table1[[#This Row],[TGL. PENSIUN ( usia )]],"yyyy"),"")</f>
        <v>1999</v>
      </c>
      <c r="U740" s="166">
        <f ca="1">IF(AND(Table1[[#This Row],[TGL. PENSIUN (usia)]]&lt;&gt;"",Table1[[#This Row],[TGL. PENSIUN (usia)]]&lt;&gt;"USIA SALAH"),IF(tglAcuan&lt;&gt;0,(INT(CONVERT(VLOOKUP(Table1[[#This Row],[JABATAN]],tbl_refJabatan,4,FALSE),"yr","day")-CONVERT(DATEDIF(H740,tglAcuan,"y"),"yr","day"))),(INT(CONVERT(VLOOKUP(Table1[[#This Row],[JABATAN]],tbl_refJabatan,4,FALSE),"yr","day")-CONVERT(DATEDIF(H740,NOW(),"y"),"yr","day")))),"")</f>
        <v>-9132</v>
      </c>
      <c r="V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Row],[JABATAN]],tbl_refJabatan,6,FALSE),"yr","day")-CONVERT(DATEDIF(H740,tglAcuan,"y"),"yr","day"))),(NOW()+(CONVERT(VLOOKUP(Table1[[#This Row],[JABATAN]],tbl_refJabatan,6,FALSE),"yr","day")-CONVERT(DATEDIF(H740,NOW(),"y"),"yr","day")))),"Usia Salah"),"")</f>
        <v>28912.848911689813</v>
      </c>
      <c r="W740" s="167" t="str">
        <f ca="1">IF(Table1[[#This Row],[TGL.PENSIUN (usia)]]&lt;&gt;0,TEXT(Table1[[#This Row],[TGL.PENSIUN (usia)]],"yyyy"),"")</f>
        <v>1979</v>
      </c>
      <c r="X7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Row],[JABATAN]],tbl_refJabatan,7,FALSE),"yr","day")-CONVERT(DATEDIF(M740,tglAcuan,"y"),"yr","day"))),(NOW()+(CONVERT(VLOOKUP(Table1[[#This Row],[JABATAN]],tbl_refJabatan,7,FALSE),"yr","day")-CONVERT(DATEDIF(M740,NOW(),"y"),"yr","day")))),"tgl SK salah"),"")</f>
        <v>66168.348911689813</v>
      </c>
      <c r="Y740" s="167" t="str">
        <f ca="1">IF(Table1[[#This Row],[TGL. PENSIUN (jabatan)]]&lt;&gt;0,TEXT(Table1[[#This Row],[TGL. PENSIUN (jabatan)]],"yyyy"),"")</f>
        <v>2081</v>
      </c>
      <c r="Z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Row],[JABATAN]],tbl_refJabatan,8,FALSE),"yr","day")-CONVERT(DATEDIF(H740,tglAcuan,"y"),"yr","day"))),(NOW()+(CONVERT(VLOOKUP(Table1[[#This Row],[JABATAN]],tbl_refJabatan,8,FALSE),"yr","day")-CONVERT(DATEDIF(H740,NOW(),"y"),"yr","day")))),"Usia Salah"),"")</f>
        <v>50827.848911689813</v>
      </c>
      <c r="AA740" s="167" t="str">
        <f ca="1">IF(Table1[[#This Row],[TGL.PENSIUN (usia )]]&lt;&gt;0,TEXT(Table1[[#This Row],[TGL.PENSIUN (usia )]],"yyyy"),"")</f>
        <v>2039</v>
      </c>
      <c r="AB7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Row],[JABATAN]],tbl_refJabatan,9,FALSE),"yr","day")-CONVERT(DATEDIF(M740,tglAcuan,"y"),"yr","day"))),(NOW()+(CONVERT(VLOOKUP(Table1[[#This Row],[JABATAN]],tbl_refJabatan,9,FALSE),"yr","day")-CONVERT(DATEDIF(M740,NOW(),"y"),"yr","day")))),"tgl SK salah"),"")</f>
        <v>49732.098911689813</v>
      </c>
      <c r="AC740" s="167" t="str">
        <f ca="1">IF(Table1[[#This Row],[TGL. PENSIUN (jabatan )]]&lt;&gt;0,TEXT(Table1[[#This Row],[TGL. PENSIUN (jabatan )]],"yyyy"),"")</f>
        <v>2036</v>
      </c>
      <c r="AD7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1" spans="1:30" s="53" customFormat="1" ht="21.75" customHeight="1" x14ac:dyDescent="0.25">
      <c r="A741" s="43">
        <f t="shared" si="27"/>
        <v>736</v>
      </c>
      <c r="B741" s="44" t="s">
        <v>42</v>
      </c>
      <c r="C741" s="44" t="s">
        <v>1360</v>
      </c>
      <c r="D741" s="72" t="s">
        <v>63</v>
      </c>
      <c r="E741" s="59" t="s">
        <v>1388</v>
      </c>
      <c r="F741" s="43" t="s">
        <v>41</v>
      </c>
      <c r="G741" s="46" t="s">
        <v>42</v>
      </c>
      <c r="H741" s="77">
        <v>23296</v>
      </c>
      <c r="I741" s="45"/>
      <c r="J741" s="76"/>
      <c r="K741" s="74" t="s">
        <v>43</v>
      </c>
      <c r="L741" s="63" t="s">
        <v>1389</v>
      </c>
      <c r="M741" s="77">
        <v>43371</v>
      </c>
      <c r="N741" s="52" t="str">
        <f t="shared" ca="1" si="28"/>
        <v>60 Tahun 4 Bulan 15 hari</v>
      </c>
      <c r="O7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Row],[JABATAN]],tbl_refJabatan,2,FALSE),"yr","day")-CONVERT(DATEDIF(H741,tglAcuan,"y"),"yr","day"))),(NOW()+(CONVERT(VLOOKUP(Table1[[#This Row],[JABATAN]],tbl_refJabatan,2,FALSE),"yr","day")-CONVERT(DATEDIF(H741,NOW(),"y"),"yr","day")))),"Usia Salah"),"")</f>
        <v>45349.098911689813</v>
      </c>
      <c r="Q741" s="167" t="str">
        <f ca="1">IF(Table1[[#This Row],[TGL. PENSIUN (usia)]]&lt;&gt;0,TEXT(Table1[[#This Row],[TGL. PENSIUN (usia)]],"yyyy"),"")</f>
        <v>2024</v>
      </c>
      <c r="R741" s="166">
        <f ca="1">IF(AND(Table1[[#This Row],[TGL. PENSIUN (usia)]]&lt;&gt;"",Table1[[#This Row],[TGL. PENSIUN (usia)]]&lt;&gt;"USIA SALAH"),IF(tglAcuan&lt;&gt;0,(INT(CONVERT(VLOOKUP(Table1[[#This Row],[JABATAN]],tbl_refJabatan,2,FALSE),"yr","day")-CONVERT(DATEDIF(H741,tglAcuan,"y"),"yr","day"))),(INT(CONVERT(VLOOKUP(Table1[[#This Row],[JABATAN]],tbl_refJabatan,2,FALSE),"yr","day")-CONVERT(DATEDIF(H741,NOW(),"y"),"yr","day")))),"")</f>
        <v>0</v>
      </c>
      <c r="S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Row],[JABATAN]],tbl_refJabatan,4,FALSE),"yr","day")-CONVERT(DATEDIF(H741,tglAcuan,"y"),"yr","day"))),(NOW()+(CONVERT(VLOOKUP(Table1[[#This Row],[JABATAN]],tbl_refJabatan,4,FALSE),"yr","day")-CONVERT(DATEDIF(H741,NOW(),"y"),"yr","day")))),"Usia Salah"),"")</f>
        <v>30739.098911689813</v>
      </c>
      <c r="T741" s="167" t="str">
        <f ca="1">IF(Table1[[#This Row],[TGL. PENSIUN ( usia )]]&lt;&gt;0,TEXT(Table1[[#This Row],[TGL. PENSIUN ( usia )]],"yyyy"),"")</f>
        <v>1984</v>
      </c>
      <c r="U741" s="166">
        <f ca="1">IF(AND(Table1[[#This Row],[TGL. PENSIUN (usia)]]&lt;&gt;"",Table1[[#This Row],[TGL. PENSIUN (usia)]]&lt;&gt;"USIA SALAH"),IF(tglAcuan&lt;&gt;0,(INT(CONVERT(VLOOKUP(Table1[[#This Row],[JABATAN]],tbl_refJabatan,4,FALSE),"yr","day")-CONVERT(DATEDIF(H741,tglAcuan,"y"),"yr","day"))),(INT(CONVERT(VLOOKUP(Table1[[#This Row],[JABATAN]],tbl_refJabatan,4,FALSE),"yr","day")-CONVERT(DATEDIF(H741,NOW(),"y"),"yr","day")))),"")</f>
        <v>-14610</v>
      </c>
      <c r="V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Row],[JABATAN]],tbl_refJabatan,6,FALSE),"yr","day")-CONVERT(DATEDIF(H741,tglAcuan,"y"),"yr","day"))),(NOW()+(CONVERT(VLOOKUP(Table1[[#This Row],[JABATAN]],tbl_refJabatan,6,FALSE),"yr","day")-CONVERT(DATEDIF(H741,NOW(),"y"),"yr","day")))),"Usia Salah"),"")</f>
        <v>23434.098911689813</v>
      </c>
      <c r="W741" s="167" t="str">
        <f ca="1">IF(Table1[[#This Row],[TGL.PENSIUN (usia)]]&lt;&gt;0,TEXT(Table1[[#This Row],[TGL.PENSIUN (usia)]],"yyyy"),"")</f>
        <v>1964</v>
      </c>
      <c r="X7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Row],[JABATAN]],tbl_refJabatan,7,FALSE),"yr","day")-CONVERT(DATEDIF(M741,tglAcuan,"y"),"yr","day"))),(NOW()+(CONVERT(VLOOKUP(Table1[[#This Row],[JABATAN]],tbl_refJabatan,7,FALSE),"yr","day")-CONVERT(DATEDIF(M741,NOW(),"y"),"yr","day")))),"tgl SK salah"),"")</f>
        <v>65437.848911689813</v>
      </c>
      <c r="Y741" s="167" t="str">
        <f ca="1">IF(Table1[[#This Row],[TGL. PENSIUN (jabatan)]]&lt;&gt;0,TEXT(Table1[[#This Row],[TGL. PENSIUN (jabatan)]],"yyyy"),"")</f>
        <v>2079</v>
      </c>
      <c r="Z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Row],[JABATAN]],tbl_refJabatan,8,FALSE),"yr","day")-CONVERT(DATEDIF(H741,tglAcuan,"y"),"yr","day"))),(NOW()+(CONVERT(VLOOKUP(Table1[[#This Row],[JABATAN]],tbl_refJabatan,8,FALSE),"yr","day")-CONVERT(DATEDIF(H741,NOW(),"y"),"yr","day")))),"Usia Salah"),"")</f>
        <v>45349.098911689813</v>
      </c>
      <c r="AA741" s="167" t="str">
        <f ca="1">IF(Table1[[#This Row],[TGL.PENSIUN (usia )]]&lt;&gt;0,TEXT(Table1[[#This Row],[TGL.PENSIUN (usia )]],"yyyy"),"")</f>
        <v>2024</v>
      </c>
      <c r="AB7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Row],[JABATAN]],tbl_refJabatan,9,FALSE),"yr","day")-CONVERT(DATEDIF(M741,tglAcuan,"y"),"yr","day"))),(NOW()+(CONVERT(VLOOKUP(Table1[[#This Row],[JABATAN]],tbl_refJabatan,9,FALSE),"yr","day")-CONVERT(DATEDIF(M741,NOW(),"y"),"yr","day")))),"tgl SK salah"),"")</f>
        <v>49001.598911689813</v>
      </c>
      <c r="AC741" s="167" t="str">
        <f ca="1">IF(Table1[[#This Row],[TGL. PENSIUN (jabatan )]]&lt;&gt;0,TEXT(Table1[[#This Row],[TGL. PENSIUN (jabatan )]],"yyyy"),"")</f>
        <v>2034</v>
      </c>
      <c r="AD7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42" spans="1:30" s="53" customFormat="1" ht="21.75" customHeight="1" x14ac:dyDescent="0.25">
      <c r="A742" s="43">
        <f t="shared" si="27"/>
        <v>737</v>
      </c>
      <c r="B742" s="44" t="s">
        <v>42</v>
      </c>
      <c r="C742" s="44" t="s">
        <v>1360</v>
      </c>
      <c r="D742" s="72" t="s">
        <v>63</v>
      </c>
      <c r="E742" s="59" t="s">
        <v>1390</v>
      </c>
      <c r="F742" s="43" t="s">
        <v>41</v>
      </c>
      <c r="G742" s="46" t="s">
        <v>42</v>
      </c>
      <c r="H742" s="77">
        <v>29941</v>
      </c>
      <c r="I742" s="45"/>
      <c r="J742" s="76"/>
      <c r="K742" s="74" t="s">
        <v>43</v>
      </c>
      <c r="L742" s="63" t="s">
        <v>1391</v>
      </c>
      <c r="M742" s="77">
        <v>43371</v>
      </c>
      <c r="N742" s="52" t="str">
        <f t="shared" ca="1" si="28"/>
        <v>42 Tahun 2 Bulan 6 hari</v>
      </c>
      <c r="O7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Row],[JABATAN]],tbl_refJabatan,2,FALSE),"yr","day")-CONVERT(DATEDIF(H742,tglAcuan,"y"),"yr","day"))),(NOW()+(CONVERT(VLOOKUP(Table1[[#This Row],[JABATAN]],tbl_refJabatan,2,FALSE),"yr","day")-CONVERT(DATEDIF(H742,NOW(),"y"),"yr","day")))),"Usia Salah"),"")</f>
        <v>51923.598911689813</v>
      </c>
      <c r="Q742" s="167" t="str">
        <f ca="1">IF(Table1[[#This Row],[TGL. PENSIUN (usia)]]&lt;&gt;0,TEXT(Table1[[#This Row],[TGL. PENSIUN (usia)]],"yyyy"),"")</f>
        <v>2042</v>
      </c>
      <c r="R742" s="166">
        <f ca="1">IF(AND(Table1[[#This Row],[TGL. PENSIUN (usia)]]&lt;&gt;"",Table1[[#This Row],[TGL. PENSIUN (usia)]]&lt;&gt;"USIA SALAH"),IF(tglAcuan&lt;&gt;0,(INT(CONVERT(VLOOKUP(Table1[[#This Row],[JABATAN]],tbl_refJabatan,2,FALSE),"yr","day")-CONVERT(DATEDIF(H742,tglAcuan,"y"),"yr","day"))),(INT(CONVERT(VLOOKUP(Table1[[#This Row],[JABATAN]],tbl_refJabatan,2,FALSE),"yr","day")-CONVERT(DATEDIF(H742,NOW(),"y"),"yr","day")))),"")</f>
        <v>6574</v>
      </c>
      <c r="S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Row],[JABATAN]],tbl_refJabatan,4,FALSE),"yr","day")-CONVERT(DATEDIF(H742,tglAcuan,"y"),"yr","day"))),(NOW()+(CONVERT(VLOOKUP(Table1[[#This Row],[JABATAN]],tbl_refJabatan,4,FALSE),"yr","day")-CONVERT(DATEDIF(H742,NOW(),"y"),"yr","day")))),"Usia Salah"),"")</f>
        <v>37313.598911689813</v>
      </c>
      <c r="T742" s="167" t="str">
        <f ca="1">IF(Table1[[#This Row],[TGL. PENSIUN ( usia )]]&lt;&gt;0,TEXT(Table1[[#This Row],[TGL. PENSIUN ( usia )]],"yyyy"),"")</f>
        <v>2002</v>
      </c>
      <c r="U742" s="166">
        <f ca="1">IF(AND(Table1[[#This Row],[TGL. PENSIUN (usia)]]&lt;&gt;"",Table1[[#This Row],[TGL. PENSIUN (usia)]]&lt;&gt;"USIA SALAH"),IF(tglAcuan&lt;&gt;0,(INT(CONVERT(VLOOKUP(Table1[[#This Row],[JABATAN]],tbl_refJabatan,4,FALSE),"yr","day")-CONVERT(DATEDIF(H742,tglAcuan,"y"),"yr","day"))),(INT(CONVERT(VLOOKUP(Table1[[#This Row],[JABATAN]],tbl_refJabatan,4,FALSE),"yr","day")-CONVERT(DATEDIF(H742,NOW(),"y"),"yr","day")))),"")</f>
        <v>-8036</v>
      </c>
      <c r="V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Row],[JABATAN]],tbl_refJabatan,6,FALSE),"yr","day")-CONVERT(DATEDIF(H742,tglAcuan,"y"),"yr","day"))),(NOW()+(CONVERT(VLOOKUP(Table1[[#This Row],[JABATAN]],tbl_refJabatan,6,FALSE),"yr","day")-CONVERT(DATEDIF(H742,NOW(),"y"),"yr","day")))),"Usia Salah"),"")</f>
        <v>30008.598911689813</v>
      </c>
      <c r="W742" s="167" t="str">
        <f ca="1">IF(Table1[[#This Row],[TGL.PENSIUN (usia)]]&lt;&gt;0,TEXT(Table1[[#This Row],[TGL.PENSIUN (usia)]],"yyyy"),"")</f>
        <v>1982</v>
      </c>
      <c r="X7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Row],[JABATAN]],tbl_refJabatan,7,FALSE),"yr","day")-CONVERT(DATEDIF(M742,tglAcuan,"y"),"yr","day"))),(NOW()+(CONVERT(VLOOKUP(Table1[[#This Row],[JABATAN]],tbl_refJabatan,7,FALSE),"yr","day")-CONVERT(DATEDIF(M742,NOW(),"y"),"yr","day")))),"tgl SK salah"),"")</f>
        <v>65437.848911689813</v>
      </c>
      <c r="Y742" s="167" t="str">
        <f ca="1">IF(Table1[[#This Row],[TGL. PENSIUN (jabatan)]]&lt;&gt;0,TEXT(Table1[[#This Row],[TGL. PENSIUN (jabatan)]],"yyyy"),"")</f>
        <v>2079</v>
      </c>
      <c r="Z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Row],[JABATAN]],tbl_refJabatan,8,FALSE),"yr","day")-CONVERT(DATEDIF(H742,tglAcuan,"y"),"yr","day"))),(NOW()+(CONVERT(VLOOKUP(Table1[[#This Row],[JABATAN]],tbl_refJabatan,8,FALSE),"yr","day")-CONVERT(DATEDIF(H742,NOW(),"y"),"yr","day")))),"Usia Salah"),"")</f>
        <v>51923.598911689813</v>
      </c>
      <c r="AA742" s="167" t="str">
        <f ca="1">IF(Table1[[#This Row],[TGL.PENSIUN (usia )]]&lt;&gt;0,TEXT(Table1[[#This Row],[TGL.PENSIUN (usia )]],"yyyy"),"")</f>
        <v>2042</v>
      </c>
      <c r="AB7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Row],[JABATAN]],tbl_refJabatan,9,FALSE),"yr","day")-CONVERT(DATEDIF(M742,tglAcuan,"y"),"yr","day"))),(NOW()+(CONVERT(VLOOKUP(Table1[[#This Row],[JABATAN]],tbl_refJabatan,9,FALSE),"yr","day")-CONVERT(DATEDIF(M742,NOW(),"y"),"yr","day")))),"tgl SK salah"),"")</f>
        <v>49001.598911689813</v>
      </c>
      <c r="AC742" s="167" t="str">
        <f ca="1">IF(Table1[[#This Row],[TGL. PENSIUN (jabatan )]]&lt;&gt;0,TEXT(Table1[[#This Row],[TGL. PENSIUN (jabatan )]],"yyyy"),"")</f>
        <v>2034</v>
      </c>
      <c r="AD7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3" spans="1:30" s="88" customFormat="1" ht="21.75" customHeight="1" x14ac:dyDescent="0.25">
      <c r="A743" s="43">
        <f t="shared" si="27"/>
        <v>738</v>
      </c>
      <c r="B743" s="44" t="s">
        <v>42</v>
      </c>
      <c r="C743" s="44" t="s">
        <v>1392</v>
      </c>
      <c r="D743" s="45" t="s">
        <v>39</v>
      </c>
      <c r="E743" s="289" t="s">
        <v>274</v>
      </c>
      <c r="F743" s="43" t="s">
        <v>41</v>
      </c>
      <c r="G743" s="46" t="s">
        <v>42</v>
      </c>
      <c r="H743" s="77">
        <v>26418</v>
      </c>
      <c r="I743" s="45"/>
      <c r="J743" s="76"/>
      <c r="K743" s="74" t="s">
        <v>43</v>
      </c>
      <c r="L743" s="63" t="s">
        <v>1393</v>
      </c>
      <c r="M743" s="71">
        <v>43812</v>
      </c>
      <c r="N743" s="52" t="str">
        <f t="shared" ca="1" si="28"/>
        <v>51 Tahun 9 Bulan 29 hari</v>
      </c>
      <c r="O7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Row],[JABATAN]],tbl_refJabatan,2,FALSE),"yr","day")-CONVERT(DATEDIF(H743,tglAcuan,"y"),"yr","day"))),(NOW()+(CONVERT(VLOOKUP(Table1[[#This Row],[JABATAN]],tbl_refJabatan,2,FALSE),"yr","day")-CONVERT(DATEDIF(H743,NOW(),"y"),"yr","day")))),"Usia Salah"),"")</f>
        <v>26721.348911689813</v>
      </c>
      <c r="Q743" s="167" t="str">
        <f ca="1">IF(Table1[[#This Row],[TGL. PENSIUN (usia)]]&lt;&gt;0,TEXT(Table1[[#This Row],[TGL. PENSIUN (usia)]],"yyyy"),"")</f>
        <v>1973</v>
      </c>
      <c r="R743" s="166">
        <f ca="1">IF(AND(Table1[[#This Row],[TGL. PENSIUN (usia)]]&lt;&gt;"",Table1[[#This Row],[TGL. PENSIUN (usia)]]&lt;&gt;"USIA SALAH"),IF(tglAcuan&lt;&gt;0,(INT(CONVERT(VLOOKUP(Table1[[#This Row],[JABATAN]],tbl_refJabatan,2,FALSE),"yr","day")-CONVERT(DATEDIF(H743,tglAcuan,"y"),"yr","day"))),(INT(CONVERT(VLOOKUP(Table1[[#This Row],[JABATAN]],tbl_refJabatan,2,FALSE),"yr","day")-CONVERT(DATEDIF(H743,NOW(),"y"),"yr","day")))),"")</f>
        <v>-18628</v>
      </c>
      <c r="S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Row],[JABATAN]],tbl_refJabatan,4,FALSE),"yr","day")-CONVERT(DATEDIF(H743,tglAcuan,"y"),"yr","day"))),(NOW()+(CONVERT(VLOOKUP(Table1[[#This Row],[JABATAN]],tbl_refJabatan,4,FALSE),"yr","day")-CONVERT(DATEDIF(H743,NOW(),"y"),"yr","day")))),"Usia Salah"),"")</f>
        <v>26721.348911689813</v>
      </c>
      <c r="T743" s="167" t="str">
        <f ca="1">IF(Table1[[#This Row],[TGL. PENSIUN ( usia )]]&lt;&gt;0,TEXT(Table1[[#This Row],[TGL. PENSIUN ( usia )]],"yyyy"),"")</f>
        <v>1973</v>
      </c>
      <c r="U743" s="166">
        <f ca="1">IF(AND(Table1[[#This Row],[TGL. PENSIUN (usia)]]&lt;&gt;"",Table1[[#This Row],[TGL. PENSIUN (usia)]]&lt;&gt;"USIA SALAH"),IF(tglAcuan&lt;&gt;0,(INT(CONVERT(VLOOKUP(Table1[[#This Row],[JABATAN]],tbl_refJabatan,4,FALSE),"yr","day")-CONVERT(DATEDIF(H743,tglAcuan,"y"),"yr","day"))),(INT(CONVERT(VLOOKUP(Table1[[#This Row],[JABATAN]],tbl_refJabatan,4,FALSE),"yr","day")-CONVERT(DATEDIF(H743,NOW(),"y"),"yr","day")))),"")</f>
        <v>-18628</v>
      </c>
      <c r="V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Row],[JABATAN]],tbl_refJabatan,6,FALSE),"yr","day")-CONVERT(DATEDIF(H743,tglAcuan,"y"),"yr","day"))),(NOW()+(CONVERT(VLOOKUP(Table1[[#This Row],[JABATAN]],tbl_refJabatan,6,FALSE),"yr","day")-CONVERT(DATEDIF(H743,NOW(),"y"),"yr","day")))),"Usia Salah"),"")</f>
        <v>26721.348911689813</v>
      </c>
      <c r="W743" s="167" t="str">
        <f ca="1">IF(Table1[[#This Row],[TGL.PENSIUN (usia)]]&lt;&gt;0,TEXT(Table1[[#This Row],[TGL.PENSIUN (usia)]],"yyyy"),"")</f>
        <v>1973</v>
      </c>
      <c r="X7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Row],[JABATAN]],tbl_refJabatan,7,FALSE),"yr","day")-CONVERT(DATEDIF(M743,tglAcuan,"y"),"yr","day"))),(NOW()+(CONVERT(VLOOKUP(Table1[[#This Row],[JABATAN]],tbl_refJabatan,7,FALSE),"yr","day")-CONVERT(DATEDIF(M743,NOW(),"y"),"yr","day")))),"tgl SK salah"),"")</f>
        <v>43888.098911689813</v>
      </c>
      <c r="Y743" s="167" t="str">
        <f ca="1">IF(Table1[[#This Row],[TGL. PENSIUN (jabatan)]]&lt;&gt;0,TEXT(Table1[[#This Row],[TGL. PENSIUN (jabatan)]],"yyyy"),"")</f>
        <v>2020</v>
      </c>
      <c r="Z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Row],[JABATAN]],tbl_refJabatan,8,FALSE),"yr","day")-CONVERT(DATEDIF(H743,tglAcuan,"y"),"yr","day"))),(NOW()+(CONVERT(VLOOKUP(Table1[[#This Row],[JABATAN]],tbl_refJabatan,8,FALSE),"yr","day")-CONVERT(DATEDIF(H743,NOW(),"y"),"yr","day")))),"Usia Salah"),"")</f>
        <v>26721.348911689813</v>
      </c>
      <c r="AA743" s="167" t="str">
        <f ca="1">IF(Table1[[#This Row],[TGL.PENSIUN (usia )]]&lt;&gt;0,TEXT(Table1[[#This Row],[TGL.PENSIUN (usia )]],"yyyy"),"")</f>
        <v>1973</v>
      </c>
      <c r="AB7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Row],[JABATAN]],tbl_refJabatan,9,FALSE),"yr","day")-CONVERT(DATEDIF(M743,tglAcuan,"y"),"yr","day"))),(NOW()+(CONVERT(VLOOKUP(Table1[[#This Row],[JABATAN]],tbl_refJabatan,9,FALSE),"yr","day")-CONVERT(DATEDIF(M743,NOW(),"y"),"yr","day")))),"tgl SK salah"),"")</f>
        <v>43888.098911689813</v>
      </c>
      <c r="AC743" s="167" t="str">
        <f ca="1">IF(Table1[[#This Row],[TGL. PENSIUN (jabatan )]]&lt;&gt;0,TEXT(Table1[[#This Row],[TGL. PENSIUN (jabatan )]],"yyyy"),"")</f>
        <v>2020</v>
      </c>
      <c r="AD7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4" spans="1:30" s="53" customFormat="1" ht="21.75" customHeight="1" x14ac:dyDescent="0.25">
      <c r="A744" s="43">
        <f t="shared" si="27"/>
        <v>739</v>
      </c>
      <c r="B744" s="44" t="s">
        <v>42</v>
      </c>
      <c r="C744" s="44" t="s">
        <v>1392</v>
      </c>
      <c r="D744" s="45" t="s">
        <v>45</v>
      </c>
      <c r="E744" s="59" t="s">
        <v>1394</v>
      </c>
      <c r="F744" s="43" t="s">
        <v>41</v>
      </c>
      <c r="G744" s="46" t="s">
        <v>42</v>
      </c>
      <c r="H744" s="77">
        <v>29916</v>
      </c>
      <c r="I744" s="45"/>
      <c r="J744" s="76"/>
      <c r="K744" s="74" t="s">
        <v>43</v>
      </c>
      <c r="L744" s="90" t="s">
        <v>1249</v>
      </c>
      <c r="M744" s="71">
        <v>43364</v>
      </c>
      <c r="N744" s="52" t="str">
        <f t="shared" ca="1" si="28"/>
        <v>42 Tahun 3 Bulan 1 hari</v>
      </c>
      <c r="O7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Row],[JABATAN]],tbl_refJabatan,2,FALSE),"yr","day")-CONVERT(DATEDIF(H744,tglAcuan,"y"),"yr","day"))),(NOW()+(CONVERT(VLOOKUP(Table1[[#This Row],[JABATAN]],tbl_refJabatan,2,FALSE),"yr","day")-CONVERT(DATEDIF(H744,NOW(),"y"),"yr","day")))),"Usia Salah"),"")</f>
        <v>30008.598911689813</v>
      </c>
      <c r="Q744" s="167" t="str">
        <f ca="1">IF(Table1[[#This Row],[TGL. PENSIUN (usia)]]&lt;&gt;0,TEXT(Table1[[#This Row],[TGL. PENSIUN (usia)]],"yyyy"),"")</f>
        <v>1982</v>
      </c>
      <c r="R744" s="166">
        <f ca="1">IF(AND(Table1[[#This Row],[TGL. PENSIUN (usia)]]&lt;&gt;"",Table1[[#This Row],[TGL. PENSIUN (usia)]]&lt;&gt;"USIA SALAH"),IF(tglAcuan&lt;&gt;0,(INT(CONVERT(VLOOKUP(Table1[[#This Row],[JABATAN]],tbl_refJabatan,2,FALSE),"yr","day")-CONVERT(DATEDIF(H744,tglAcuan,"y"),"yr","day"))),(INT(CONVERT(VLOOKUP(Table1[[#This Row],[JABATAN]],tbl_refJabatan,2,FALSE),"yr","day")-CONVERT(DATEDIF(H744,NOW(),"y"),"yr","day")))),"")</f>
        <v>-15341</v>
      </c>
      <c r="S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Row],[JABATAN]],tbl_refJabatan,4,FALSE),"yr","day")-CONVERT(DATEDIF(H744,tglAcuan,"y"),"yr","day"))),(NOW()+(CONVERT(VLOOKUP(Table1[[#This Row],[JABATAN]],tbl_refJabatan,4,FALSE),"yr","day")-CONVERT(DATEDIF(H744,NOW(),"y"),"yr","day")))),"Usia Salah"),"")</f>
        <v>30008.598911689813</v>
      </c>
      <c r="T744" s="167" t="str">
        <f ca="1">IF(Table1[[#This Row],[TGL. PENSIUN ( usia )]]&lt;&gt;0,TEXT(Table1[[#This Row],[TGL. PENSIUN ( usia )]],"yyyy"),"")</f>
        <v>1982</v>
      </c>
      <c r="U744" s="166">
        <f ca="1">IF(AND(Table1[[#This Row],[TGL. PENSIUN (usia)]]&lt;&gt;"",Table1[[#This Row],[TGL. PENSIUN (usia)]]&lt;&gt;"USIA SALAH"),IF(tglAcuan&lt;&gt;0,(INT(CONVERT(VLOOKUP(Table1[[#This Row],[JABATAN]],tbl_refJabatan,4,FALSE),"yr","day")-CONVERT(DATEDIF(H744,tglAcuan,"y"),"yr","day"))),(INT(CONVERT(VLOOKUP(Table1[[#This Row],[JABATAN]],tbl_refJabatan,4,FALSE),"yr","day")-CONVERT(DATEDIF(H744,NOW(),"y"),"yr","day")))),"")</f>
        <v>-15341</v>
      </c>
      <c r="V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Row],[JABATAN]],tbl_refJabatan,6,FALSE),"yr","day")-CONVERT(DATEDIF(H744,tglAcuan,"y"),"yr","day"))),(NOW()+(CONVERT(VLOOKUP(Table1[[#This Row],[JABATAN]],tbl_refJabatan,6,FALSE),"yr","day")-CONVERT(DATEDIF(H744,NOW(),"y"),"yr","day")))),"Usia Salah"),"")</f>
        <v>30008.598911689813</v>
      </c>
      <c r="W744" s="167" t="str">
        <f ca="1">IF(Table1[[#This Row],[TGL.PENSIUN (usia)]]&lt;&gt;0,TEXT(Table1[[#This Row],[TGL.PENSIUN (usia)]],"yyyy"),"")</f>
        <v>1982</v>
      </c>
      <c r="X7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Row],[JABATAN]],tbl_refJabatan,7,FALSE),"yr","day")-CONVERT(DATEDIF(M744,tglAcuan,"y"),"yr","day"))),(NOW()+(CONVERT(VLOOKUP(Table1[[#This Row],[JABATAN]],tbl_refJabatan,7,FALSE),"yr","day")-CONVERT(DATEDIF(M744,NOW(),"y"),"yr","day")))),"tgl SK salah"),"")</f>
        <v>43522.848911689813</v>
      </c>
      <c r="Y744" s="167" t="str">
        <f ca="1">IF(Table1[[#This Row],[TGL. PENSIUN (jabatan)]]&lt;&gt;0,TEXT(Table1[[#This Row],[TGL. PENSIUN (jabatan)]],"yyyy"),"")</f>
        <v>2019</v>
      </c>
      <c r="Z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Row],[JABATAN]],tbl_refJabatan,8,FALSE),"yr","day")-CONVERT(DATEDIF(H744,tglAcuan,"y"),"yr","day"))),(NOW()+(CONVERT(VLOOKUP(Table1[[#This Row],[JABATAN]],tbl_refJabatan,8,FALSE),"yr","day")-CONVERT(DATEDIF(H744,NOW(),"y"),"yr","day")))),"Usia Salah"),"")</f>
        <v>30008.598911689813</v>
      </c>
      <c r="AA744" s="167" t="str">
        <f ca="1">IF(Table1[[#This Row],[TGL.PENSIUN (usia )]]&lt;&gt;0,TEXT(Table1[[#This Row],[TGL.PENSIUN (usia )]],"yyyy"),"")</f>
        <v>1982</v>
      </c>
      <c r="AB7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Row],[JABATAN]],tbl_refJabatan,9,FALSE),"yr","day")-CONVERT(DATEDIF(M744,tglAcuan,"y"),"yr","day"))),(NOW()+(CONVERT(VLOOKUP(Table1[[#This Row],[JABATAN]],tbl_refJabatan,9,FALSE),"yr","day")-CONVERT(DATEDIF(M744,NOW(),"y"),"yr","day")))),"tgl SK salah"),"")</f>
        <v>43522.848911689813</v>
      </c>
      <c r="AC744" s="167" t="str">
        <f ca="1">IF(Table1[[#This Row],[TGL. PENSIUN (jabatan )]]&lt;&gt;0,TEXT(Table1[[#This Row],[TGL. PENSIUN (jabatan )]],"yyyy"),"")</f>
        <v>2019</v>
      </c>
      <c r="AD7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5" spans="1:30" s="53" customFormat="1" ht="21.75" customHeight="1" x14ac:dyDescent="0.25">
      <c r="A745" s="43">
        <f t="shared" si="27"/>
        <v>740</v>
      </c>
      <c r="B745" s="44" t="s">
        <v>42</v>
      </c>
      <c r="C745" s="44" t="s">
        <v>1392</v>
      </c>
      <c r="D745" s="45" t="s">
        <v>48</v>
      </c>
      <c r="E745" s="98" t="s">
        <v>1395</v>
      </c>
      <c r="F745" s="57" t="s">
        <v>50</v>
      </c>
      <c r="G745" s="58" t="s">
        <v>42</v>
      </c>
      <c r="H745" s="112">
        <v>33704</v>
      </c>
      <c r="I745" s="45"/>
      <c r="J745" s="76"/>
      <c r="K745" s="128" t="s">
        <v>56</v>
      </c>
      <c r="L745" s="164" t="s">
        <v>1396</v>
      </c>
      <c r="M745" s="165">
        <v>45306</v>
      </c>
      <c r="N745" s="52" t="str">
        <f t="shared" ca="1" si="28"/>
        <v>31 Tahun 10 Bulan 17 hari</v>
      </c>
      <c r="O7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12 Hari </v>
      </c>
      <c r="P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Row],[JABATAN]],tbl_refJabatan,2,FALSE),"yr","day")-CONVERT(DATEDIF(H745,tglAcuan,"y"),"yr","day"))),(NOW()+(CONVERT(VLOOKUP(Table1[[#This Row],[JABATAN]],tbl_refJabatan,2,FALSE),"yr","day")-CONVERT(DATEDIF(H745,NOW(),"y"),"yr","day")))),"Usia Salah"),"")</f>
        <v>55941.348911689813</v>
      </c>
      <c r="Q745" s="167" t="str">
        <f ca="1">IF(Table1[[#This Row],[TGL. PENSIUN (usia)]]&lt;&gt;0,TEXT(Table1[[#This Row],[TGL. PENSIUN (usia)]],"yyyy"),"")</f>
        <v>2053</v>
      </c>
      <c r="R745" s="166">
        <f ca="1">IF(AND(Table1[[#This Row],[TGL. PENSIUN (usia)]]&lt;&gt;"",Table1[[#This Row],[TGL. PENSIUN (usia)]]&lt;&gt;"USIA SALAH"),IF(tglAcuan&lt;&gt;0,(INT(CONVERT(VLOOKUP(Table1[[#This Row],[JABATAN]],tbl_refJabatan,2,FALSE),"yr","day")-CONVERT(DATEDIF(H745,tglAcuan,"y"),"yr","day"))),(INT(CONVERT(VLOOKUP(Table1[[#This Row],[JABATAN]],tbl_refJabatan,2,FALSE),"yr","day")-CONVERT(DATEDIF(H745,NOW(),"y"),"yr","day")))),"")</f>
        <v>10592</v>
      </c>
      <c r="S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Row],[JABATAN]],tbl_refJabatan,4,FALSE),"yr","day")-CONVERT(DATEDIF(H745,tglAcuan,"y"),"yr","day"))),(NOW()+(CONVERT(VLOOKUP(Table1[[#This Row],[JABATAN]],tbl_refJabatan,4,FALSE),"yr","day")-CONVERT(DATEDIF(H745,NOW(),"y"),"yr","day")))),"Usia Salah"),"")</f>
        <v>55941.348911689813</v>
      </c>
      <c r="T745" s="167" t="str">
        <f ca="1">IF(Table1[[#This Row],[TGL. PENSIUN ( usia )]]&lt;&gt;0,TEXT(Table1[[#This Row],[TGL. PENSIUN ( usia )]],"yyyy"),"")</f>
        <v>2053</v>
      </c>
      <c r="U745" s="166">
        <f ca="1">IF(AND(Table1[[#This Row],[TGL. PENSIUN (usia)]]&lt;&gt;"",Table1[[#This Row],[TGL. PENSIUN (usia)]]&lt;&gt;"USIA SALAH"),IF(tglAcuan&lt;&gt;0,(INT(CONVERT(VLOOKUP(Table1[[#This Row],[JABATAN]],tbl_refJabatan,4,FALSE),"yr","day")-CONVERT(DATEDIF(H745,tglAcuan,"y"),"yr","day"))),(INT(CONVERT(VLOOKUP(Table1[[#This Row],[JABATAN]],tbl_refJabatan,4,FALSE),"yr","day")-CONVERT(DATEDIF(H745,NOW(),"y"),"yr","day")))),"")</f>
        <v>10592</v>
      </c>
      <c r="V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Row],[JABATAN]],tbl_refJabatan,6,FALSE),"yr","day")-CONVERT(DATEDIF(H745,tglAcuan,"y"),"yr","day"))),(NOW()+(CONVERT(VLOOKUP(Table1[[#This Row],[JABATAN]],tbl_refJabatan,6,FALSE),"yr","day")-CONVERT(DATEDIF(H745,NOW(),"y"),"yr","day")))),"Usia Salah"),"")</f>
        <v>54480.348911689813</v>
      </c>
      <c r="W745" s="167" t="str">
        <f ca="1">IF(Table1[[#This Row],[TGL.PENSIUN (usia)]]&lt;&gt;0,TEXT(Table1[[#This Row],[TGL.PENSIUN (usia)]],"yyyy"),"")</f>
        <v>2049</v>
      </c>
      <c r="X7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Row],[JABATAN]],tbl_refJabatan,7,FALSE),"yr","day")-CONVERT(DATEDIF(M745,tglAcuan,"y"),"yr","day"))),(NOW()+(CONVERT(VLOOKUP(Table1[[#This Row],[JABATAN]],tbl_refJabatan,7,FALSE),"yr","day")-CONVERT(DATEDIF(M745,NOW(),"y"),"yr","day")))),"tgl SK salah"),"")</f>
        <v>52654.098911689813</v>
      </c>
      <c r="Y745" s="167" t="str">
        <f ca="1">IF(Table1[[#This Row],[TGL. PENSIUN (jabatan)]]&lt;&gt;0,TEXT(Table1[[#This Row],[TGL. PENSIUN (jabatan)]],"yyyy"),"")</f>
        <v>2044</v>
      </c>
      <c r="Z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Row],[JABATAN]],tbl_refJabatan,8,FALSE),"yr","day")-CONVERT(DATEDIF(H745,tglAcuan,"y"),"yr","day"))),(NOW()+(CONVERT(VLOOKUP(Table1[[#This Row],[JABATAN]],tbl_refJabatan,8,FALSE),"yr","day")-CONVERT(DATEDIF(H745,NOW(),"y"),"yr","day")))),"Usia Salah"),"")</f>
        <v>54480.348911689813</v>
      </c>
      <c r="AA745" s="167" t="str">
        <f ca="1">IF(Table1[[#This Row],[TGL.PENSIUN (usia )]]&lt;&gt;0,TEXT(Table1[[#This Row],[TGL.PENSIUN (usia )]],"yyyy"),"")</f>
        <v>2049</v>
      </c>
      <c r="AB7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Row],[JABATAN]],tbl_refJabatan,9,FALSE),"yr","day")-CONVERT(DATEDIF(M745,tglAcuan,"y"),"yr","day"))),(NOW()+(CONVERT(VLOOKUP(Table1[[#This Row],[JABATAN]],tbl_refJabatan,9,FALSE),"yr","day")-CONVERT(DATEDIF(M745,NOW(),"y"),"yr","day")))),"tgl SK salah"),"")</f>
        <v>52654.098911689813</v>
      </c>
      <c r="AC745" s="167" t="str">
        <f ca="1">IF(Table1[[#This Row],[TGL. PENSIUN (jabatan )]]&lt;&gt;0,TEXT(Table1[[#This Row],[TGL. PENSIUN (jabatan )]],"yyyy"),"")</f>
        <v>2044</v>
      </c>
      <c r="AD7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6" spans="1:30" s="53" customFormat="1" ht="21.75" customHeight="1" x14ac:dyDescent="0.25">
      <c r="A746" s="57">
        <f t="shared" si="27"/>
        <v>741</v>
      </c>
      <c r="B746" s="55" t="s">
        <v>42</v>
      </c>
      <c r="C746" s="55" t="s">
        <v>1392</v>
      </c>
      <c r="D746" s="56" t="s">
        <v>52</v>
      </c>
      <c r="E746" s="98" t="s">
        <v>1397</v>
      </c>
      <c r="F746" s="57" t="s">
        <v>50</v>
      </c>
      <c r="G746" s="58" t="s">
        <v>42</v>
      </c>
      <c r="H746" s="112">
        <v>33248</v>
      </c>
      <c r="I746" s="45"/>
      <c r="J746" s="76"/>
      <c r="K746" s="128" t="s">
        <v>56</v>
      </c>
      <c r="L746" s="164" t="s">
        <v>1398</v>
      </c>
      <c r="M746" s="165">
        <v>45306</v>
      </c>
      <c r="N746" s="52" t="str">
        <f t="shared" ca="1" si="28"/>
        <v>33 Tahun 1 Bulan 17 hari</v>
      </c>
      <c r="O7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12 Hari </v>
      </c>
      <c r="P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Row],[JABATAN]],tbl_refJabatan,2,FALSE),"yr","day")-CONVERT(DATEDIF(H746,tglAcuan,"y"),"yr","day"))),(NOW()+(CONVERT(VLOOKUP(Table1[[#This Row],[JABATAN]],tbl_refJabatan,2,FALSE),"yr","day")-CONVERT(DATEDIF(H746,NOW(),"y"),"yr","day")))),"Usia Salah"),"")</f>
        <v>55210.848911689813</v>
      </c>
      <c r="Q746" s="167" t="str">
        <f ca="1">IF(Table1[[#This Row],[TGL. PENSIUN (usia)]]&lt;&gt;0,TEXT(Table1[[#This Row],[TGL. PENSIUN (usia)]],"yyyy"),"")</f>
        <v>2051</v>
      </c>
      <c r="R746" s="166">
        <f ca="1">IF(AND(Table1[[#This Row],[TGL. PENSIUN (usia)]]&lt;&gt;"",Table1[[#This Row],[TGL. PENSIUN (usia)]]&lt;&gt;"USIA SALAH"),IF(tglAcuan&lt;&gt;0,(INT(CONVERT(VLOOKUP(Table1[[#This Row],[JABATAN]],tbl_refJabatan,2,FALSE),"yr","day")-CONVERT(DATEDIF(H746,tglAcuan,"y"),"yr","day"))),(INT(CONVERT(VLOOKUP(Table1[[#This Row],[JABATAN]],tbl_refJabatan,2,FALSE),"yr","day")-CONVERT(DATEDIF(H746,NOW(),"y"),"yr","day")))),"")</f>
        <v>9861</v>
      </c>
      <c r="S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Row],[JABATAN]],tbl_refJabatan,4,FALSE),"yr","day")-CONVERT(DATEDIF(H746,tglAcuan,"y"),"yr","day"))),(NOW()+(CONVERT(VLOOKUP(Table1[[#This Row],[JABATAN]],tbl_refJabatan,4,FALSE),"yr","day")-CONVERT(DATEDIF(H746,NOW(),"y"),"yr","day")))),"Usia Salah"),"")</f>
        <v>55210.848911689813</v>
      </c>
      <c r="T746" s="167" t="str">
        <f ca="1">IF(Table1[[#This Row],[TGL. PENSIUN ( usia )]]&lt;&gt;0,TEXT(Table1[[#This Row],[TGL. PENSIUN ( usia )]],"yyyy"),"")</f>
        <v>2051</v>
      </c>
      <c r="U746" s="166">
        <f ca="1">IF(AND(Table1[[#This Row],[TGL. PENSIUN (usia)]]&lt;&gt;"",Table1[[#This Row],[TGL. PENSIUN (usia)]]&lt;&gt;"USIA SALAH"),IF(tglAcuan&lt;&gt;0,(INT(CONVERT(VLOOKUP(Table1[[#This Row],[JABATAN]],tbl_refJabatan,4,FALSE),"yr","day")-CONVERT(DATEDIF(H746,tglAcuan,"y"),"yr","day"))),(INT(CONVERT(VLOOKUP(Table1[[#This Row],[JABATAN]],tbl_refJabatan,4,FALSE),"yr","day")-CONVERT(DATEDIF(H746,NOW(),"y"),"yr","day")))),"")</f>
        <v>9861</v>
      </c>
      <c r="V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Row],[JABATAN]],tbl_refJabatan,6,FALSE),"yr","day")-CONVERT(DATEDIF(H746,tglAcuan,"y"),"yr","day"))),(NOW()+(CONVERT(VLOOKUP(Table1[[#This Row],[JABATAN]],tbl_refJabatan,6,FALSE),"yr","day")-CONVERT(DATEDIF(H746,NOW(),"y"),"yr","day")))),"Usia Salah"),"")</f>
        <v>53749.848911689813</v>
      </c>
      <c r="W746" s="167" t="str">
        <f ca="1">IF(Table1[[#This Row],[TGL.PENSIUN (usia)]]&lt;&gt;0,TEXT(Table1[[#This Row],[TGL.PENSIUN (usia)]],"yyyy"),"")</f>
        <v>2047</v>
      </c>
      <c r="X7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Row],[JABATAN]],tbl_refJabatan,7,FALSE),"yr","day")-CONVERT(DATEDIF(M746,tglAcuan,"y"),"yr","day"))),(NOW()+(CONVERT(VLOOKUP(Table1[[#This Row],[JABATAN]],tbl_refJabatan,7,FALSE),"yr","day")-CONVERT(DATEDIF(M746,NOW(),"y"),"yr","day")))),"tgl SK salah"),"")</f>
        <v>52654.098911689813</v>
      </c>
      <c r="Y746" s="167" t="str">
        <f ca="1">IF(Table1[[#This Row],[TGL. PENSIUN (jabatan)]]&lt;&gt;0,TEXT(Table1[[#This Row],[TGL. PENSIUN (jabatan)]],"yyyy"),"")</f>
        <v>2044</v>
      </c>
      <c r="Z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Row],[JABATAN]],tbl_refJabatan,8,FALSE),"yr","day")-CONVERT(DATEDIF(H746,tglAcuan,"y"),"yr","day"))),(NOW()+(CONVERT(VLOOKUP(Table1[[#This Row],[JABATAN]],tbl_refJabatan,8,FALSE),"yr","day")-CONVERT(DATEDIF(H746,NOW(),"y"),"yr","day")))),"Usia Salah"),"")</f>
        <v>53749.848911689813</v>
      </c>
      <c r="AA746" s="167" t="str">
        <f ca="1">IF(Table1[[#This Row],[TGL.PENSIUN (usia )]]&lt;&gt;0,TEXT(Table1[[#This Row],[TGL.PENSIUN (usia )]],"yyyy"),"")</f>
        <v>2047</v>
      </c>
      <c r="AB7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Row],[JABATAN]],tbl_refJabatan,9,FALSE),"yr","day")-CONVERT(DATEDIF(M746,tglAcuan,"y"),"yr","day"))),(NOW()+(CONVERT(VLOOKUP(Table1[[#This Row],[JABATAN]],tbl_refJabatan,9,FALSE),"yr","day")-CONVERT(DATEDIF(M746,NOW(),"y"),"yr","day")))),"tgl SK salah"),"")</f>
        <v>52654.098911689813</v>
      </c>
      <c r="AC746" s="167" t="str">
        <f ca="1">IF(Table1[[#This Row],[TGL. PENSIUN (jabatan )]]&lt;&gt;0,TEXT(Table1[[#This Row],[TGL. PENSIUN (jabatan )]],"yyyy"),"")</f>
        <v>2044</v>
      </c>
      <c r="AD7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7" spans="1:30" s="53" customFormat="1" ht="21.75" customHeight="1" x14ac:dyDescent="0.25">
      <c r="A747" s="57">
        <f t="shared" si="27"/>
        <v>742</v>
      </c>
      <c r="B747" s="55" t="s">
        <v>42</v>
      </c>
      <c r="C747" s="55" t="s">
        <v>1392</v>
      </c>
      <c r="D747" s="97" t="s">
        <v>54</v>
      </c>
      <c r="E747" s="98" t="s">
        <v>1399</v>
      </c>
      <c r="F747" s="57" t="s">
        <v>41</v>
      </c>
      <c r="G747" s="58" t="s">
        <v>42</v>
      </c>
      <c r="H747" s="112">
        <v>34096</v>
      </c>
      <c r="I747" s="45"/>
      <c r="J747" s="76"/>
      <c r="K747" s="128" t="s">
        <v>43</v>
      </c>
      <c r="L747" s="164" t="s">
        <v>1400</v>
      </c>
      <c r="M747" s="165">
        <v>45306</v>
      </c>
      <c r="N747" s="52" t="str">
        <f t="shared" ca="1" si="28"/>
        <v>30 Tahun 9 Bulan 20 hari</v>
      </c>
      <c r="O7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12 Hari </v>
      </c>
      <c r="P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Row],[JABATAN]],tbl_refJabatan,2,FALSE),"yr","day")-CONVERT(DATEDIF(H747,tglAcuan,"y"),"yr","day"))),(NOW()+(CONVERT(VLOOKUP(Table1[[#This Row],[JABATAN]],tbl_refJabatan,2,FALSE),"yr","day")-CONVERT(DATEDIF(H747,NOW(),"y"),"yr","day")))),"Usia Salah"),"")</f>
        <v>56306.598911689813</v>
      </c>
      <c r="Q747" s="167" t="str">
        <f ca="1">IF(Table1[[#This Row],[TGL. PENSIUN (usia)]]&lt;&gt;0,TEXT(Table1[[#This Row],[TGL. PENSIUN (usia)]],"yyyy"),"")</f>
        <v>2054</v>
      </c>
      <c r="R747" s="166">
        <f ca="1">IF(AND(Table1[[#This Row],[TGL. PENSIUN (usia)]]&lt;&gt;"",Table1[[#This Row],[TGL. PENSIUN (usia)]]&lt;&gt;"USIA SALAH"),IF(tglAcuan&lt;&gt;0,(INT(CONVERT(VLOOKUP(Table1[[#This Row],[JABATAN]],tbl_refJabatan,2,FALSE),"yr","day")-CONVERT(DATEDIF(H747,tglAcuan,"y"),"yr","day"))),(INT(CONVERT(VLOOKUP(Table1[[#This Row],[JABATAN]],tbl_refJabatan,2,FALSE),"yr","day")-CONVERT(DATEDIF(H747,NOW(),"y"),"yr","day")))),"")</f>
        <v>10957</v>
      </c>
      <c r="S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Row],[JABATAN]],tbl_refJabatan,4,FALSE),"yr","day")-CONVERT(DATEDIF(H747,tglAcuan,"y"),"yr","day"))),(NOW()+(CONVERT(VLOOKUP(Table1[[#This Row],[JABATAN]],tbl_refJabatan,4,FALSE),"yr","day")-CONVERT(DATEDIF(H747,NOW(),"y"),"yr","day")))),"Usia Salah"),"")</f>
        <v>56306.598911689813</v>
      </c>
      <c r="T747" s="167" t="str">
        <f ca="1">IF(Table1[[#This Row],[TGL. PENSIUN ( usia )]]&lt;&gt;0,TEXT(Table1[[#This Row],[TGL. PENSIUN ( usia )]],"yyyy"),"")</f>
        <v>2054</v>
      </c>
      <c r="U747" s="166">
        <f ca="1">IF(AND(Table1[[#This Row],[TGL. PENSIUN (usia)]]&lt;&gt;"",Table1[[#This Row],[TGL. PENSIUN (usia)]]&lt;&gt;"USIA SALAH"),IF(tglAcuan&lt;&gt;0,(INT(CONVERT(VLOOKUP(Table1[[#This Row],[JABATAN]],tbl_refJabatan,4,FALSE),"yr","day")-CONVERT(DATEDIF(H747,tglAcuan,"y"),"yr","day"))),(INT(CONVERT(VLOOKUP(Table1[[#This Row],[JABATAN]],tbl_refJabatan,4,FALSE),"yr","day")-CONVERT(DATEDIF(H747,NOW(),"y"),"yr","day")))),"")</f>
        <v>10957</v>
      </c>
      <c r="V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Row],[JABATAN]],tbl_refJabatan,6,FALSE),"yr","day")-CONVERT(DATEDIF(H747,tglAcuan,"y"),"yr","day"))),(NOW()+(CONVERT(VLOOKUP(Table1[[#This Row],[JABATAN]],tbl_refJabatan,6,FALSE),"yr","day")-CONVERT(DATEDIF(H747,NOW(),"y"),"yr","day")))),"Usia Salah"),"")</f>
        <v>54845.598911689813</v>
      </c>
      <c r="W747" s="167" t="str">
        <f ca="1">IF(Table1[[#This Row],[TGL.PENSIUN (usia)]]&lt;&gt;0,TEXT(Table1[[#This Row],[TGL.PENSIUN (usia)]],"yyyy"),"")</f>
        <v>2050</v>
      </c>
      <c r="X7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Row],[JABATAN]],tbl_refJabatan,7,FALSE),"yr","day")-CONVERT(DATEDIF(M747,tglAcuan,"y"),"yr","day"))),(NOW()+(CONVERT(VLOOKUP(Table1[[#This Row],[JABATAN]],tbl_refJabatan,7,FALSE),"yr","day")-CONVERT(DATEDIF(M747,NOW(),"y"),"yr","day")))),"tgl SK salah"),"")</f>
        <v>52654.098911689813</v>
      </c>
      <c r="Y747" s="167" t="str">
        <f ca="1">IF(Table1[[#This Row],[TGL. PENSIUN (jabatan)]]&lt;&gt;0,TEXT(Table1[[#This Row],[TGL. PENSIUN (jabatan)]],"yyyy"),"")</f>
        <v>2044</v>
      </c>
      <c r="Z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Row],[JABATAN]],tbl_refJabatan,8,FALSE),"yr","day")-CONVERT(DATEDIF(H747,tglAcuan,"y"),"yr","day"))),(NOW()+(CONVERT(VLOOKUP(Table1[[#This Row],[JABATAN]],tbl_refJabatan,8,FALSE),"yr","day")-CONVERT(DATEDIF(H747,NOW(),"y"),"yr","day")))),"Usia Salah"),"")</f>
        <v>54845.598911689813</v>
      </c>
      <c r="AA747" s="167" t="str">
        <f ca="1">IF(Table1[[#This Row],[TGL.PENSIUN (usia )]]&lt;&gt;0,TEXT(Table1[[#This Row],[TGL.PENSIUN (usia )]],"yyyy"),"")</f>
        <v>2050</v>
      </c>
      <c r="AB7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Row],[JABATAN]],tbl_refJabatan,9,FALSE),"yr","day")-CONVERT(DATEDIF(M747,tglAcuan,"y"),"yr","day"))),(NOW()+(CONVERT(VLOOKUP(Table1[[#This Row],[JABATAN]],tbl_refJabatan,9,FALSE),"yr","day")-CONVERT(DATEDIF(M747,NOW(),"y"),"yr","day")))),"tgl SK salah"),"")</f>
        <v>52654.098911689813</v>
      </c>
      <c r="AC747" s="167" t="str">
        <f ca="1">IF(Table1[[#This Row],[TGL. PENSIUN (jabatan )]]&lt;&gt;0,TEXT(Table1[[#This Row],[TGL. PENSIUN (jabatan )]],"yyyy"),"")</f>
        <v>2044</v>
      </c>
      <c r="AD7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8" spans="1:30" s="53" customFormat="1" ht="21.75" customHeight="1" x14ac:dyDescent="0.25">
      <c r="A748" s="57">
        <f t="shared" si="27"/>
        <v>743</v>
      </c>
      <c r="B748" s="55" t="s">
        <v>42</v>
      </c>
      <c r="C748" s="55" t="s">
        <v>1392</v>
      </c>
      <c r="D748" s="56" t="s">
        <v>57</v>
      </c>
      <c r="E748" s="98" t="s">
        <v>591</v>
      </c>
      <c r="F748" s="57" t="s">
        <v>41</v>
      </c>
      <c r="G748" s="58" t="s">
        <v>42</v>
      </c>
      <c r="H748" s="112">
        <v>29214</v>
      </c>
      <c r="I748" s="45"/>
      <c r="J748" s="76"/>
      <c r="K748" s="128" t="s">
        <v>43</v>
      </c>
      <c r="L748" s="164" t="s">
        <v>1401</v>
      </c>
      <c r="M748" s="165">
        <v>45306</v>
      </c>
      <c r="N748" s="52" t="str">
        <f t="shared" ca="1" si="28"/>
        <v>44 Tahun 2 Bulan 2 hari</v>
      </c>
      <c r="O7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12 Hari </v>
      </c>
      <c r="P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Row],[JABATAN]],tbl_refJabatan,2,FALSE),"yr","day")-CONVERT(DATEDIF(H748,tglAcuan,"y"),"yr","day"))),(NOW()+(CONVERT(VLOOKUP(Table1[[#This Row],[JABATAN]],tbl_refJabatan,2,FALSE),"yr","day")-CONVERT(DATEDIF(H748,NOW(),"y"),"yr","day")))),"Usia Salah"),"")</f>
        <v>51193.098911689813</v>
      </c>
      <c r="Q748" s="167" t="str">
        <f ca="1">IF(Table1[[#This Row],[TGL. PENSIUN (usia)]]&lt;&gt;0,TEXT(Table1[[#This Row],[TGL. PENSIUN (usia)]],"yyyy"),"")</f>
        <v>2040</v>
      </c>
      <c r="R748" s="166">
        <f ca="1">IF(AND(Table1[[#This Row],[TGL. PENSIUN (usia)]]&lt;&gt;"",Table1[[#This Row],[TGL. PENSIUN (usia)]]&lt;&gt;"USIA SALAH"),IF(tglAcuan&lt;&gt;0,(INT(CONVERT(VLOOKUP(Table1[[#This Row],[JABATAN]],tbl_refJabatan,2,FALSE),"yr","day")-CONVERT(DATEDIF(H748,tglAcuan,"y"),"yr","day"))),(INT(CONVERT(VLOOKUP(Table1[[#This Row],[JABATAN]],tbl_refJabatan,2,FALSE),"yr","day")-CONVERT(DATEDIF(H748,NOW(),"y"),"yr","day")))),"")</f>
        <v>5844</v>
      </c>
      <c r="S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Row],[JABATAN]],tbl_refJabatan,4,FALSE),"yr","day")-CONVERT(DATEDIF(H748,tglAcuan,"y"),"yr","day"))),(NOW()+(CONVERT(VLOOKUP(Table1[[#This Row],[JABATAN]],tbl_refJabatan,4,FALSE),"yr","day")-CONVERT(DATEDIF(H748,NOW(),"y"),"yr","day")))),"Usia Salah"),"")</f>
        <v>51193.098911689813</v>
      </c>
      <c r="T748" s="167" t="str">
        <f ca="1">IF(Table1[[#This Row],[TGL. PENSIUN ( usia )]]&lt;&gt;0,TEXT(Table1[[#This Row],[TGL. PENSIUN ( usia )]],"yyyy"),"")</f>
        <v>2040</v>
      </c>
      <c r="U748" s="166">
        <f ca="1">IF(AND(Table1[[#This Row],[TGL. PENSIUN (usia)]]&lt;&gt;"",Table1[[#This Row],[TGL. PENSIUN (usia)]]&lt;&gt;"USIA SALAH"),IF(tglAcuan&lt;&gt;0,(INT(CONVERT(VLOOKUP(Table1[[#This Row],[JABATAN]],tbl_refJabatan,4,FALSE),"yr","day")-CONVERT(DATEDIF(H748,tglAcuan,"y"),"yr","day"))),(INT(CONVERT(VLOOKUP(Table1[[#This Row],[JABATAN]],tbl_refJabatan,4,FALSE),"yr","day")-CONVERT(DATEDIF(H748,NOW(),"y"),"yr","day")))),"")</f>
        <v>5844</v>
      </c>
      <c r="V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Row],[JABATAN]],tbl_refJabatan,6,FALSE),"yr","day")-CONVERT(DATEDIF(H748,tglAcuan,"y"),"yr","day"))),(NOW()+(CONVERT(VLOOKUP(Table1[[#This Row],[JABATAN]],tbl_refJabatan,6,FALSE),"yr","day")-CONVERT(DATEDIF(H748,NOW(),"y"),"yr","day")))),"Usia Salah"),"")</f>
        <v>49732.098911689813</v>
      </c>
      <c r="W748" s="167" t="str">
        <f ca="1">IF(Table1[[#This Row],[TGL.PENSIUN (usia)]]&lt;&gt;0,TEXT(Table1[[#This Row],[TGL.PENSIUN (usia)]],"yyyy"),"")</f>
        <v>2036</v>
      </c>
      <c r="X7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Row],[JABATAN]],tbl_refJabatan,7,FALSE),"yr","day")-CONVERT(DATEDIF(M748,tglAcuan,"y"),"yr","day"))),(NOW()+(CONVERT(VLOOKUP(Table1[[#This Row],[JABATAN]],tbl_refJabatan,7,FALSE),"yr","day")-CONVERT(DATEDIF(M748,NOW(),"y"),"yr","day")))),"tgl SK salah"),"")</f>
        <v>52654.098911689813</v>
      </c>
      <c r="Y748" s="167" t="str">
        <f ca="1">IF(Table1[[#This Row],[TGL. PENSIUN (jabatan)]]&lt;&gt;0,TEXT(Table1[[#This Row],[TGL. PENSIUN (jabatan)]],"yyyy"),"")</f>
        <v>2044</v>
      </c>
      <c r="Z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Row],[JABATAN]],tbl_refJabatan,8,FALSE),"yr","day")-CONVERT(DATEDIF(H748,tglAcuan,"y"),"yr","day"))),(NOW()+(CONVERT(VLOOKUP(Table1[[#This Row],[JABATAN]],tbl_refJabatan,8,FALSE),"yr","day")-CONVERT(DATEDIF(H748,NOW(),"y"),"yr","day")))),"Usia Salah"),"")</f>
        <v>49732.098911689813</v>
      </c>
      <c r="AA748" s="167" t="str">
        <f ca="1">IF(Table1[[#This Row],[TGL.PENSIUN (usia )]]&lt;&gt;0,TEXT(Table1[[#This Row],[TGL.PENSIUN (usia )]],"yyyy"),"")</f>
        <v>2036</v>
      </c>
      <c r="AB7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Row],[JABATAN]],tbl_refJabatan,9,FALSE),"yr","day")-CONVERT(DATEDIF(M748,tglAcuan,"y"),"yr","day"))),(NOW()+(CONVERT(VLOOKUP(Table1[[#This Row],[JABATAN]],tbl_refJabatan,9,FALSE),"yr","day")-CONVERT(DATEDIF(M748,NOW(),"y"),"yr","day")))),"tgl SK salah"),"")</f>
        <v>52654.098911689813</v>
      </c>
      <c r="AC748" s="167" t="str">
        <f ca="1">IF(Table1[[#This Row],[TGL. PENSIUN (jabatan )]]&lt;&gt;0,TEXT(Table1[[#This Row],[TGL. PENSIUN (jabatan )]],"yyyy"),"")</f>
        <v>2044</v>
      </c>
      <c r="AD7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49" spans="1:30" s="53" customFormat="1" ht="21.75" customHeight="1" x14ac:dyDescent="0.25">
      <c r="A749" s="57">
        <f t="shared" si="27"/>
        <v>744</v>
      </c>
      <c r="B749" s="55" t="s">
        <v>42</v>
      </c>
      <c r="C749" s="55" t="s">
        <v>1392</v>
      </c>
      <c r="D749" s="56" t="s">
        <v>59</v>
      </c>
      <c r="E749" s="98" t="s">
        <v>1402</v>
      </c>
      <c r="F749" s="57" t="s">
        <v>41</v>
      </c>
      <c r="G749" s="58" t="s">
        <v>42</v>
      </c>
      <c r="H749" s="112">
        <v>29715</v>
      </c>
      <c r="I749" s="45"/>
      <c r="J749" s="76"/>
      <c r="K749" s="128" t="s">
        <v>43</v>
      </c>
      <c r="L749" s="164" t="s">
        <v>1244</v>
      </c>
      <c r="M749" s="165">
        <v>43364</v>
      </c>
      <c r="N749" s="52" t="str">
        <f t="shared" ca="1" si="28"/>
        <v>42 Tahun 9 Bulan 18 hari</v>
      </c>
      <c r="O7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Row],[JABATAN]],tbl_refJabatan,2,FALSE),"yr","day")-CONVERT(DATEDIF(H749,tglAcuan,"y"),"yr","day"))),(NOW()+(CONVERT(VLOOKUP(Table1[[#This Row],[JABATAN]],tbl_refJabatan,2,FALSE),"yr","day")-CONVERT(DATEDIF(H749,NOW(),"y"),"yr","day")))),"Usia Salah"),"")</f>
        <v>51923.598911689813</v>
      </c>
      <c r="Q749" s="167" t="str">
        <f ca="1">IF(Table1[[#This Row],[TGL. PENSIUN (usia)]]&lt;&gt;0,TEXT(Table1[[#This Row],[TGL. PENSIUN (usia)]],"yyyy"),"")</f>
        <v>2042</v>
      </c>
      <c r="R749" s="166">
        <f ca="1">IF(AND(Table1[[#This Row],[TGL. PENSIUN (usia)]]&lt;&gt;"",Table1[[#This Row],[TGL. PENSIUN (usia)]]&lt;&gt;"USIA SALAH"),IF(tglAcuan&lt;&gt;0,(INT(CONVERT(VLOOKUP(Table1[[#This Row],[JABATAN]],tbl_refJabatan,2,FALSE),"yr","day")-CONVERT(DATEDIF(H749,tglAcuan,"y"),"yr","day"))),(INT(CONVERT(VLOOKUP(Table1[[#This Row],[JABATAN]],tbl_refJabatan,2,FALSE),"yr","day")-CONVERT(DATEDIF(H749,NOW(),"y"),"yr","day")))),"")</f>
        <v>6574</v>
      </c>
      <c r="S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Row],[JABATAN]],tbl_refJabatan,4,FALSE),"yr","day")-CONVERT(DATEDIF(H749,tglAcuan,"y"),"yr","day"))),(NOW()+(CONVERT(VLOOKUP(Table1[[#This Row],[JABATAN]],tbl_refJabatan,4,FALSE),"yr","day")-CONVERT(DATEDIF(H749,NOW(),"y"),"yr","day")))),"Usia Salah"),"")</f>
        <v>51923.598911689813</v>
      </c>
      <c r="T749" s="167" t="str">
        <f ca="1">IF(Table1[[#This Row],[TGL. PENSIUN ( usia )]]&lt;&gt;0,TEXT(Table1[[#This Row],[TGL. PENSIUN ( usia )]],"yyyy"),"")</f>
        <v>2042</v>
      </c>
      <c r="U749" s="166">
        <f ca="1">IF(AND(Table1[[#This Row],[TGL. PENSIUN (usia)]]&lt;&gt;"",Table1[[#This Row],[TGL. PENSIUN (usia)]]&lt;&gt;"USIA SALAH"),IF(tglAcuan&lt;&gt;0,(INT(CONVERT(VLOOKUP(Table1[[#This Row],[JABATAN]],tbl_refJabatan,4,FALSE),"yr","day")-CONVERT(DATEDIF(H749,tglAcuan,"y"),"yr","day"))),(INT(CONVERT(VLOOKUP(Table1[[#This Row],[JABATAN]],tbl_refJabatan,4,FALSE),"yr","day")-CONVERT(DATEDIF(H749,NOW(),"y"),"yr","day")))),"")</f>
        <v>6574</v>
      </c>
      <c r="V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Row],[JABATAN]],tbl_refJabatan,6,FALSE),"yr","day")-CONVERT(DATEDIF(H749,tglAcuan,"y"),"yr","day"))),(NOW()+(CONVERT(VLOOKUP(Table1[[#This Row],[JABATAN]],tbl_refJabatan,6,FALSE),"yr","day")-CONVERT(DATEDIF(H749,NOW(),"y"),"yr","day")))),"Usia Salah"),"")</f>
        <v>50462.598911689813</v>
      </c>
      <c r="W749" s="167" t="str">
        <f ca="1">IF(Table1[[#This Row],[TGL.PENSIUN (usia)]]&lt;&gt;0,TEXT(Table1[[#This Row],[TGL.PENSIUN (usia)]],"yyyy"),"")</f>
        <v>2038</v>
      </c>
      <c r="X7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Row],[JABATAN]],tbl_refJabatan,7,FALSE),"yr","day")-CONVERT(DATEDIF(M749,tglAcuan,"y"),"yr","day"))),(NOW()+(CONVERT(VLOOKUP(Table1[[#This Row],[JABATAN]],tbl_refJabatan,7,FALSE),"yr","day")-CONVERT(DATEDIF(M749,NOW(),"y"),"yr","day")))),"tgl SK salah"),"")</f>
        <v>50827.848911689813</v>
      </c>
      <c r="Y749" s="167" t="str">
        <f ca="1">IF(Table1[[#This Row],[TGL. PENSIUN (jabatan)]]&lt;&gt;0,TEXT(Table1[[#This Row],[TGL. PENSIUN (jabatan)]],"yyyy"),"")</f>
        <v>2039</v>
      </c>
      <c r="Z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Row],[JABATAN]],tbl_refJabatan,8,FALSE),"yr","day")-CONVERT(DATEDIF(H749,tglAcuan,"y"),"yr","day"))),(NOW()+(CONVERT(VLOOKUP(Table1[[#This Row],[JABATAN]],tbl_refJabatan,8,FALSE),"yr","day")-CONVERT(DATEDIF(H749,NOW(),"y"),"yr","day")))),"Usia Salah"),"")</f>
        <v>50462.598911689813</v>
      </c>
      <c r="AA749" s="167" t="str">
        <f ca="1">IF(Table1[[#This Row],[TGL.PENSIUN (usia )]]&lt;&gt;0,TEXT(Table1[[#This Row],[TGL.PENSIUN (usia )]],"yyyy"),"")</f>
        <v>2038</v>
      </c>
      <c r="AB7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Row],[JABATAN]],tbl_refJabatan,9,FALSE),"yr","day")-CONVERT(DATEDIF(M749,tglAcuan,"y"),"yr","day"))),(NOW()+(CONVERT(VLOOKUP(Table1[[#This Row],[JABATAN]],tbl_refJabatan,9,FALSE),"yr","day")-CONVERT(DATEDIF(M749,NOW(),"y"),"yr","day")))),"tgl SK salah"),"")</f>
        <v>50827.848911689813</v>
      </c>
      <c r="AC749" s="167" t="str">
        <f ca="1">IF(Table1[[#This Row],[TGL. PENSIUN (jabatan )]]&lt;&gt;0,TEXT(Table1[[#This Row],[TGL. PENSIUN (jabatan )]],"yyyy"),"")</f>
        <v>2039</v>
      </c>
      <c r="AD7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0" spans="1:30" s="53" customFormat="1" ht="21.75" customHeight="1" x14ac:dyDescent="0.25">
      <c r="A750" s="57">
        <f t="shared" si="27"/>
        <v>745</v>
      </c>
      <c r="B750" s="55" t="s">
        <v>42</v>
      </c>
      <c r="C750" s="55" t="s">
        <v>1392</v>
      </c>
      <c r="D750" s="56" t="s">
        <v>61</v>
      </c>
      <c r="E750" s="98" t="s">
        <v>1403</v>
      </c>
      <c r="F750" s="57" t="s">
        <v>50</v>
      </c>
      <c r="G750" s="58" t="s">
        <v>42</v>
      </c>
      <c r="H750" s="112">
        <v>31812</v>
      </c>
      <c r="I750" s="45"/>
      <c r="J750" s="76"/>
      <c r="K750" s="128" t="s">
        <v>56</v>
      </c>
      <c r="L750" s="164" t="s">
        <v>1404</v>
      </c>
      <c r="M750" s="165">
        <v>45306</v>
      </c>
      <c r="N750" s="52" t="str">
        <f t="shared" ca="1" si="28"/>
        <v>37 Tahun 0 Bulan 23 hari</v>
      </c>
      <c r="O7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12 Hari </v>
      </c>
      <c r="P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Row],[JABATAN]],tbl_refJabatan,2,FALSE),"yr","day")-CONVERT(DATEDIF(H750,tglAcuan,"y"),"yr","day"))),(NOW()+(CONVERT(VLOOKUP(Table1[[#This Row],[JABATAN]],tbl_refJabatan,2,FALSE),"yr","day")-CONVERT(DATEDIF(H750,NOW(),"y"),"yr","day")))),"Usia Salah"),"")</f>
        <v>53749.848911689813</v>
      </c>
      <c r="Q750" s="167" t="str">
        <f ca="1">IF(Table1[[#This Row],[TGL. PENSIUN (usia)]]&lt;&gt;0,TEXT(Table1[[#This Row],[TGL. PENSIUN (usia)]],"yyyy"),"")</f>
        <v>2047</v>
      </c>
      <c r="R750" s="166">
        <f ca="1">IF(AND(Table1[[#This Row],[TGL. PENSIUN (usia)]]&lt;&gt;"",Table1[[#This Row],[TGL. PENSIUN (usia)]]&lt;&gt;"USIA SALAH"),IF(tglAcuan&lt;&gt;0,(INT(CONVERT(VLOOKUP(Table1[[#This Row],[JABATAN]],tbl_refJabatan,2,FALSE),"yr","day")-CONVERT(DATEDIF(H750,tglAcuan,"y"),"yr","day"))),(INT(CONVERT(VLOOKUP(Table1[[#This Row],[JABATAN]],tbl_refJabatan,2,FALSE),"yr","day")-CONVERT(DATEDIF(H750,NOW(),"y"),"yr","day")))),"")</f>
        <v>8400</v>
      </c>
      <c r="S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Row],[JABATAN]],tbl_refJabatan,4,FALSE),"yr","day")-CONVERT(DATEDIF(H750,tglAcuan,"y"),"yr","day"))),(NOW()+(CONVERT(VLOOKUP(Table1[[#This Row],[JABATAN]],tbl_refJabatan,4,FALSE),"yr","day")-CONVERT(DATEDIF(H750,NOW(),"y"),"yr","day")))),"Usia Salah"),"")</f>
        <v>53749.848911689813</v>
      </c>
      <c r="T750" s="167" t="str">
        <f ca="1">IF(Table1[[#This Row],[TGL. PENSIUN ( usia )]]&lt;&gt;0,TEXT(Table1[[#This Row],[TGL. PENSIUN ( usia )]],"yyyy"),"")</f>
        <v>2047</v>
      </c>
      <c r="U750" s="166">
        <f ca="1">IF(AND(Table1[[#This Row],[TGL. PENSIUN (usia)]]&lt;&gt;"",Table1[[#This Row],[TGL. PENSIUN (usia)]]&lt;&gt;"USIA SALAH"),IF(tglAcuan&lt;&gt;0,(INT(CONVERT(VLOOKUP(Table1[[#This Row],[JABATAN]],tbl_refJabatan,4,FALSE),"yr","day")-CONVERT(DATEDIF(H750,tglAcuan,"y"),"yr","day"))),(INT(CONVERT(VLOOKUP(Table1[[#This Row],[JABATAN]],tbl_refJabatan,4,FALSE),"yr","day")-CONVERT(DATEDIF(H750,NOW(),"y"),"yr","day")))),"")</f>
        <v>8400</v>
      </c>
      <c r="V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Row],[JABATAN]],tbl_refJabatan,6,FALSE),"yr","day")-CONVERT(DATEDIF(H750,tglAcuan,"y"),"yr","day"))),(NOW()+(CONVERT(VLOOKUP(Table1[[#This Row],[JABATAN]],tbl_refJabatan,6,FALSE),"yr","day")-CONVERT(DATEDIF(H750,NOW(),"y"),"yr","day")))),"Usia Salah"),"")</f>
        <v>52288.848911689813</v>
      </c>
      <c r="W750" s="167" t="str">
        <f ca="1">IF(Table1[[#This Row],[TGL.PENSIUN (usia)]]&lt;&gt;0,TEXT(Table1[[#This Row],[TGL.PENSIUN (usia)]],"yyyy"),"")</f>
        <v>2043</v>
      </c>
      <c r="X7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Row],[JABATAN]],tbl_refJabatan,7,FALSE),"yr","day")-CONVERT(DATEDIF(M750,tglAcuan,"y"),"yr","day"))),(NOW()+(CONVERT(VLOOKUP(Table1[[#This Row],[JABATAN]],tbl_refJabatan,7,FALSE),"yr","day")-CONVERT(DATEDIF(M750,NOW(),"y"),"yr","day")))),"tgl SK salah"),"")</f>
        <v>52654.098911689813</v>
      </c>
      <c r="Y750" s="167" t="str">
        <f ca="1">IF(Table1[[#This Row],[TGL. PENSIUN (jabatan)]]&lt;&gt;0,TEXT(Table1[[#This Row],[TGL. PENSIUN (jabatan)]],"yyyy"),"")</f>
        <v>2044</v>
      </c>
      <c r="Z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Row],[JABATAN]],tbl_refJabatan,8,FALSE),"yr","day")-CONVERT(DATEDIF(H750,tglAcuan,"y"),"yr","day"))),(NOW()+(CONVERT(VLOOKUP(Table1[[#This Row],[JABATAN]],tbl_refJabatan,8,FALSE),"yr","day")-CONVERT(DATEDIF(H750,NOW(),"y"),"yr","day")))),"Usia Salah"),"")</f>
        <v>52288.848911689813</v>
      </c>
      <c r="AA750" s="167" t="str">
        <f ca="1">IF(Table1[[#This Row],[TGL.PENSIUN (usia )]]&lt;&gt;0,TEXT(Table1[[#This Row],[TGL.PENSIUN (usia )]],"yyyy"),"")</f>
        <v>2043</v>
      </c>
      <c r="AB7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Row],[JABATAN]],tbl_refJabatan,9,FALSE),"yr","day")-CONVERT(DATEDIF(M750,tglAcuan,"y"),"yr","day"))),(NOW()+(CONVERT(VLOOKUP(Table1[[#This Row],[JABATAN]],tbl_refJabatan,9,FALSE),"yr","day")-CONVERT(DATEDIF(M750,NOW(),"y"),"yr","day")))),"tgl SK salah"),"")</f>
        <v>52654.098911689813</v>
      </c>
      <c r="AC750" s="167" t="str">
        <f ca="1">IF(Table1[[#This Row],[TGL. PENSIUN (jabatan )]]&lt;&gt;0,TEXT(Table1[[#This Row],[TGL. PENSIUN (jabatan )]],"yyyy"),"")</f>
        <v>2044</v>
      </c>
      <c r="AD7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1" spans="1:30" s="53" customFormat="1" ht="21.75" customHeight="1" x14ac:dyDescent="0.25">
      <c r="A751" s="43">
        <f t="shared" si="27"/>
        <v>746</v>
      </c>
      <c r="B751" s="44" t="s">
        <v>42</v>
      </c>
      <c r="C751" s="44" t="s">
        <v>1392</v>
      </c>
      <c r="D751" s="72" t="s">
        <v>63</v>
      </c>
      <c r="E751" s="59" t="s">
        <v>1405</v>
      </c>
      <c r="F751" s="43" t="s">
        <v>41</v>
      </c>
      <c r="G751" s="46" t="s">
        <v>42</v>
      </c>
      <c r="H751" s="77">
        <v>25062</v>
      </c>
      <c r="I751" s="45"/>
      <c r="J751" s="76"/>
      <c r="K751" s="74" t="s">
        <v>43</v>
      </c>
      <c r="L751" s="63" t="s">
        <v>1260</v>
      </c>
      <c r="M751" s="71">
        <v>43364</v>
      </c>
      <c r="N751" s="52" t="str">
        <f t="shared" ca="1" si="28"/>
        <v>55 Tahun 6 Bulan 15 hari</v>
      </c>
      <c r="O7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Row],[JABATAN]],tbl_refJabatan,2,FALSE),"yr","day")-CONVERT(DATEDIF(H751,tglAcuan,"y"),"yr","day"))),(NOW()+(CONVERT(VLOOKUP(Table1[[#This Row],[JABATAN]],tbl_refJabatan,2,FALSE),"yr","day")-CONVERT(DATEDIF(H751,NOW(),"y"),"yr","day")))),"Usia Salah"),"")</f>
        <v>47175.348911689813</v>
      </c>
      <c r="Q751" s="167" t="str">
        <f ca="1">IF(Table1[[#This Row],[TGL. PENSIUN (usia)]]&lt;&gt;0,TEXT(Table1[[#This Row],[TGL. PENSIUN (usia)]],"yyyy"),"")</f>
        <v>2029</v>
      </c>
      <c r="R751" s="166">
        <f ca="1">IF(AND(Table1[[#This Row],[TGL. PENSIUN (usia)]]&lt;&gt;"",Table1[[#This Row],[TGL. PENSIUN (usia)]]&lt;&gt;"USIA SALAH"),IF(tglAcuan&lt;&gt;0,(INT(CONVERT(VLOOKUP(Table1[[#This Row],[JABATAN]],tbl_refJabatan,2,FALSE),"yr","day")-CONVERT(DATEDIF(H751,tglAcuan,"y"),"yr","day"))),(INT(CONVERT(VLOOKUP(Table1[[#This Row],[JABATAN]],tbl_refJabatan,2,FALSE),"yr","day")-CONVERT(DATEDIF(H751,NOW(),"y"),"yr","day")))),"")</f>
        <v>1826</v>
      </c>
      <c r="S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Row],[JABATAN]],tbl_refJabatan,4,FALSE),"yr","day")-CONVERT(DATEDIF(H751,tglAcuan,"y"),"yr","day"))),(NOW()+(CONVERT(VLOOKUP(Table1[[#This Row],[JABATAN]],tbl_refJabatan,4,FALSE),"yr","day")-CONVERT(DATEDIF(H751,NOW(),"y"),"yr","day")))),"Usia Salah"),"")</f>
        <v>32565.348911689813</v>
      </c>
      <c r="T751" s="167" t="str">
        <f ca="1">IF(Table1[[#This Row],[TGL. PENSIUN ( usia )]]&lt;&gt;0,TEXT(Table1[[#This Row],[TGL. PENSIUN ( usia )]],"yyyy"),"")</f>
        <v>1989</v>
      </c>
      <c r="U751" s="166">
        <f ca="1">IF(AND(Table1[[#This Row],[TGL. PENSIUN (usia)]]&lt;&gt;"",Table1[[#This Row],[TGL. PENSIUN (usia)]]&lt;&gt;"USIA SALAH"),IF(tglAcuan&lt;&gt;0,(INT(CONVERT(VLOOKUP(Table1[[#This Row],[JABATAN]],tbl_refJabatan,4,FALSE),"yr","day")-CONVERT(DATEDIF(H751,tglAcuan,"y"),"yr","day"))),(INT(CONVERT(VLOOKUP(Table1[[#This Row],[JABATAN]],tbl_refJabatan,4,FALSE),"yr","day")-CONVERT(DATEDIF(H751,NOW(),"y"),"yr","day")))),"")</f>
        <v>-12784</v>
      </c>
      <c r="V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Row],[JABATAN]],tbl_refJabatan,6,FALSE),"yr","day")-CONVERT(DATEDIF(H751,tglAcuan,"y"),"yr","day"))),(NOW()+(CONVERT(VLOOKUP(Table1[[#This Row],[JABATAN]],tbl_refJabatan,6,FALSE),"yr","day")-CONVERT(DATEDIF(H751,NOW(),"y"),"yr","day")))),"Usia Salah"),"")</f>
        <v>25260.348911689813</v>
      </c>
      <c r="W751" s="167" t="str">
        <f ca="1">IF(Table1[[#This Row],[TGL.PENSIUN (usia)]]&lt;&gt;0,TEXT(Table1[[#This Row],[TGL.PENSIUN (usia)]],"yyyy"),"")</f>
        <v>1969</v>
      </c>
      <c r="X7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Row],[JABATAN]],tbl_refJabatan,7,FALSE),"yr","day")-CONVERT(DATEDIF(M751,tglAcuan,"y"),"yr","day"))),(NOW()+(CONVERT(VLOOKUP(Table1[[#This Row],[JABATAN]],tbl_refJabatan,7,FALSE),"yr","day")-CONVERT(DATEDIF(M751,NOW(),"y"),"yr","day")))),"tgl SK salah"),"")</f>
        <v>65437.848911689813</v>
      </c>
      <c r="Y751" s="167" t="str">
        <f ca="1">IF(Table1[[#This Row],[TGL. PENSIUN (jabatan)]]&lt;&gt;0,TEXT(Table1[[#This Row],[TGL. PENSIUN (jabatan)]],"yyyy"),"")</f>
        <v>2079</v>
      </c>
      <c r="Z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Row],[JABATAN]],tbl_refJabatan,8,FALSE),"yr","day")-CONVERT(DATEDIF(H751,tglAcuan,"y"),"yr","day"))),(NOW()+(CONVERT(VLOOKUP(Table1[[#This Row],[JABATAN]],tbl_refJabatan,8,FALSE),"yr","day")-CONVERT(DATEDIF(H751,NOW(),"y"),"yr","day")))),"Usia Salah"),"")</f>
        <v>47175.348911689813</v>
      </c>
      <c r="AA751" s="167" t="str">
        <f ca="1">IF(Table1[[#This Row],[TGL.PENSIUN (usia )]]&lt;&gt;0,TEXT(Table1[[#This Row],[TGL.PENSIUN (usia )]],"yyyy"),"")</f>
        <v>2029</v>
      </c>
      <c r="AB7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Row],[JABATAN]],tbl_refJabatan,9,FALSE),"yr","day")-CONVERT(DATEDIF(M751,tglAcuan,"y"),"yr","day"))),(NOW()+(CONVERT(VLOOKUP(Table1[[#This Row],[JABATAN]],tbl_refJabatan,9,FALSE),"yr","day")-CONVERT(DATEDIF(M751,NOW(),"y"),"yr","day")))),"tgl SK salah"),"")</f>
        <v>49001.598911689813</v>
      </c>
      <c r="AC751" s="167" t="str">
        <f ca="1">IF(Table1[[#This Row],[TGL. PENSIUN (jabatan )]]&lt;&gt;0,TEXT(Table1[[#This Row],[TGL. PENSIUN (jabatan )]],"yyyy"),"")</f>
        <v>2034</v>
      </c>
      <c r="AD7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2" spans="1:30" s="53" customFormat="1" ht="21.75" customHeight="1" x14ac:dyDescent="0.25">
      <c r="A752" s="43">
        <f t="shared" si="27"/>
        <v>747</v>
      </c>
      <c r="B752" s="44" t="s">
        <v>42</v>
      </c>
      <c r="C752" s="44" t="s">
        <v>1392</v>
      </c>
      <c r="D752" s="72" t="s">
        <v>63</v>
      </c>
      <c r="E752" s="59" t="s">
        <v>1406</v>
      </c>
      <c r="F752" s="43" t="s">
        <v>41</v>
      </c>
      <c r="G752" s="46" t="s">
        <v>42</v>
      </c>
      <c r="H752" s="77">
        <v>27583</v>
      </c>
      <c r="I752" s="45"/>
      <c r="J752" s="76"/>
      <c r="K752" s="74" t="s">
        <v>43</v>
      </c>
      <c r="L752" s="63" t="s">
        <v>1261</v>
      </c>
      <c r="M752" s="71">
        <v>43364</v>
      </c>
      <c r="N752" s="52" t="str">
        <f t="shared" ca="1" si="28"/>
        <v>48 Tahun 7 Bulan 19 hari</v>
      </c>
      <c r="O7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Row],[JABATAN]],tbl_refJabatan,2,FALSE),"yr","day")-CONVERT(DATEDIF(H752,tglAcuan,"y"),"yr","day"))),(NOW()+(CONVERT(VLOOKUP(Table1[[#This Row],[JABATAN]],tbl_refJabatan,2,FALSE),"yr","day")-CONVERT(DATEDIF(H752,NOW(),"y"),"yr","day")))),"Usia Salah"),"")</f>
        <v>49732.098911689813</v>
      </c>
      <c r="Q752" s="167" t="str">
        <f ca="1">IF(Table1[[#This Row],[TGL. PENSIUN (usia)]]&lt;&gt;0,TEXT(Table1[[#This Row],[TGL. PENSIUN (usia)]],"yyyy"),"")</f>
        <v>2036</v>
      </c>
      <c r="R752" s="166">
        <f ca="1">IF(AND(Table1[[#This Row],[TGL. PENSIUN (usia)]]&lt;&gt;"",Table1[[#This Row],[TGL. PENSIUN (usia)]]&lt;&gt;"USIA SALAH"),IF(tglAcuan&lt;&gt;0,(INT(CONVERT(VLOOKUP(Table1[[#This Row],[JABATAN]],tbl_refJabatan,2,FALSE),"yr","day")-CONVERT(DATEDIF(H752,tglAcuan,"y"),"yr","day"))),(INT(CONVERT(VLOOKUP(Table1[[#This Row],[JABATAN]],tbl_refJabatan,2,FALSE),"yr","day")-CONVERT(DATEDIF(H752,NOW(),"y"),"yr","day")))),"")</f>
        <v>4383</v>
      </c>
      <c r="S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Row],[JABATAN]],tbl_refJabatan,4,FALSE),"yr","day")-CONVERT(DATEDIF(H752,tglAcuan,"y"),"yr","day"))),(NOW()+(CONVERT(VLOOKUP(Table1[[#This Row],[JABATAN]],tbl_refJabatan,4,FALSE),"yr","day")-CONVERT(DATEDIF(H752,NOW(),"y"),"yr","day")))),"Usia Salah"),"")</f>
        <v>35122.098911689813</v>
      </c>
      <c r="T752" s="167" t="str">
        <f ca="1">IF(Table1[[#This Row],[TGL. PENSIUN ( usia )]]&lt;&gt;0,TEXT(Table1[[#This Row],[TGL. PENSIUN ( usia )]],"yyyy"),"")</f>
        <v>1996</v>
      </c>
      <c r="U752" s="166">
        <f ca="1">IF(AND(Table1[[#This Row],[TGL. PENSIUN (usia)]]&lt;&gt;"",Table1[[#This Row],[TGL. PENSIUN (usia)]]&lt;&gt;"USIA SALAH"),IF(tglAcuan&lt;&gt;0,(INT(CONVERT(VLOOKUP(Table1[[#This Row],[JABATAN]],tbl_refJabatan,4,FALSE),"yr","day")-CONVERT(DATEDIF(H752,tglAcuan,"y"),"yr","day"))),(INT(CONVERT(VLOOKUP(Table1[[#This Row],[JABATAN]],tbl_refJabatan,4,FALSE),"yr","day")-CONVERT(DATEDIF(H752,NOW(),"y"),"yr","day")))),"")</f>
        <v>-10227</v>
      </c>
      <c r="V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Row],[JABATAN]],tbl_refJabatan,6,FALSE),"yr","day")-CONVERT(DATEDIF(H752,tglAcuan,"y"),"yr","day"))),(NOW()+(CONVERT(VLOOKUP(Table1[[#This Row],[JABATAN]],tbl_refJabatan,6,FALSE),"yr","day")-CONVERT(DATEDIF(H752,NOW(),"y"),"yr","day")))),"Usia Salah"),"")</f>
        <v>27817.098911689813</v>
      </c>
      <c r="W752" s="167" t="str">
        <f ca="1">IF(Table1[[#This Row],[TGL.PENSIUN (usia)]]&lt;&gt;0,TEXT(Table1[[#This Row],[TGL.PENSIUN (usia)]],"yyyy"),"")</f>
        <v>1976</v>
      </c>
      <c r="X7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Row],[JABATAN]],tbl_refJabatan,7,FALSE),"yr","day")-CONVERT(DATEDIF(M752,tglAcuan,"y"),"yr","day"))),(NOW()+(CONVERT(VLOOKUP(Table1[[#This Row],[JABATAN]],tbl_refJabatan,7,FALSE),"yr","day")-CONVERT(DATEDIF(M752,NOW(),"y"),"yr","day")))),"tgl SK salah"),"")</f>
        <v>65437.848911689813</v>
      </c>
      <c r="Y752" s="167" t="str">
        <f ca="1">IF(Table1[[#This Row],[TGL. PENSIUN (jabatan)]]&lt;&gt;0,TEXT(Table1[[#This Row],[TGL. PENSIUN (jabatan)]],"yyyy"),"")</f>
        <v>2079</v>
      </c>
      <c r="Z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Row],[JABATAN]],tbl_refJabatan,8,FALSE),"yr","day")-CONVERT(DATEDIF(H752,tglAcuan,"y"),"yr","day"))),(NOW()+(CONVERT(VLOOKUP(Table1[[#This Row],[JABATAN]],tbl_refJabatan,8,FALSE),"yr","day")-CONVERT(DATEDIF(H752,NOW(),"y"),"yr","day")))),"Usia Salah"),"")</f>
        <v>49732.098911689813</v>
      </c>
      <c r="AA752" s="167" t="str">
        <f ca="1">IF(Table1[[#This Row],[TGL.PENSIUN (usia )]]&lt;&gt;0,TEXT(Table1[[#This Row],[TGL.PENSIUN (usia )]],"yyyy"),"")</f>
        <v>2036</v>
      </c>
      <c r="AB7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Row],[JABATAN]],tbl_refJabatan,9,FALSE),"yr","day")-CONVERT(DATEDIF(M752,tglAcuan,"y"),"yr","day"))),(NOW()+(CONVERT(VLOOKUP(Table1[[#This Row],[JABATAN]],tbl_refJabatan,9,FALSE),"yr","day")-CONVERT(DATEDIF(M752,NOW(),"y"),"yr","day")))),"tgl SK salah"),"")</f>
        <v>49001.598911689813</v>
      </c>
      <c r="AC752" s="167" t="str">
        <f ca="1">IF(Table1[[#This Row],[TGL. PENSIUN (jabatan )]]&lt;&gt;0,TEXT(Table1[[#This Row],[TGL. PENSIUN (jabatan )]],"yyyy"),"")</f>
        <v>2034</v>
      </c>
      <c r="AD7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3" spans="1:30" s="53" customFormat="1" ht="21.75" customHeight="1" x14ac:dyDescent="0.25">
      <c r="A753" s="43">
        <f t="shared" si="27"/>
        <v>748</v>
      </c>
      <c r="B753" s="44" t="s">
        <v>42</v>
      </c>
      <c r="C753" s="44" t="s">
        <v>1392</v>
      </c>
      <c r="D753" s="72" t="s">
        <v>63</v>
      </c>
      <c r="E753" s="59" t="s">
        <v>1407</v>
      </c>
      <c r="F753" s="43" t="s">
        <v>41</v>
      </c>
      <c r="G753" s="46" t="s">
        <v>42</v>
      </c>
      <c r="H753" s="77">
        <v>25299</v>
      </c>
      <c r="I753" s="45"/>
      <c r="J753" s="76"/>
      <c r="K753" s="74" t="s">
        <v>43</v>
      </c>
      <c r="L753" s="63" t="s">
        <v>1408</v>
      </c>
      <c r="M753" s="71">
        <v>43364</v>
      </c>
      <c r="N753" s="52" t="str">
        <f t="shared" ca="1" si="28"/>
        <v>54 Tahun 10 Bulan 21 hari</v>
      </c>
      <c r="O7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Row],[JABATAN]],tbl_refJabatan,2,FALSE),"yr","day")-CONVERT(DATEDIF(H753,tglAcuan,"y"),"yr","day"))),(NOW()+(CONVERT(VLOOKUP(Table1[[#This Row],[JABATAN]],tbl_refJabatan,2,FALSE),"yr","day")-CONVERT(DATEDIF(H753,NOW(),"y"),"yr","day")))),"Usia Salah"),"")</f>
        <v>47540.598911689813</v>
      </c>
      <c r="Q753" s="167" t="str">
        <f ca="1">IF(Table1[[#This Row],[TGL. PENSIUN (usia)]]&lt;&gt;0,TEXT(Table1[[#This Row],[TGL. PENSIUN (usia)]],"yyyy"),"")</f>
        <v>2030</v>
      </c>
      <c r="R753" s="166">
        <f ca="1">IF(AND(Table1[[#This Row],[TGL. PENSIUN (usia)]]&lt;&gt;"",Table1[[#This Row],[TGL. PENSIUN (usia)]]&lt;&gt;"USIA SALAH"),IF(tglAcuan&lt;&gt;0,(INT(CONVERT(VLOOKUP(Table1[[#This Row],[JABATAN]],tbl_refJabatan,2,FALSE),"yr","day")-CONVERT(DATEDIF(H753,tglAcuan,"y"),"yr","day"))),(INT(CONVERT(VLOOKUP(Table1[[#This Row],[JABATAN]],tbl_refJabatan,2,FALSE),"yr","day")-CONVERT(DATEDIF(H753,NOW(),"y"),"yr","day")))),"")</f>
        <v>2191</v>
      </c>
      <c r="S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Row],[JABATAN]],tbl_refJabatan,4,FALSE),"yr","day")-CONVERT(DATEDIF(H753,tglAcuan,"y"),"yr","day"))),(NOW()+(CONVERT(VLOOKUP(Table1[[#This Row],[JABATAN]],tbl_refJabatan,4,FALSE),"yr","day")-CONVERT(DATEDIF(H753,NOW(),"y"),"yr","day")))),"Usia Salah"),"")</f>
        <v>32930.598911689813</v>
      </c>
      <c r="T753" s="167" t="str">
        <f ca="1">IF(Table1[[#This Row],[TGL. PENSIUN ( usia )]]&lt;&gt;0,TEXT(Table1[[#This Row],[TGL. PENSIUN ( usia )]],"yyyy"),"")</f>
        <v>1990</v>
      </c>
      <c r="U753" s="166">
        <f ca="1">IF(AND(Table1[[#This Row],[TGL. PENSIUN (usia)]]&lt;&gt;"",Table1[[#This Row],[TGL. PENSIUN (usia)]]&lt;&gt;"USIA SALAH"),IF(tglAcuan&lt;&gt;0,(INT(CONVERT(VLOOKUP(Table1[[#This Row],[JABATAN]],tbl_refJabatan,4,FALSE),"yr","day")-CONVERT(DATEDIF(H753,tglAcuan,"y"),"yr","day"))),(INT(CONVERT(VLOOKUP(Table1[[#This Row],[JABATAN]],tbl_refJabatan,4,FALSE),"yr","day")-CONVERT(DATEDIF(H753,NOW(),"y"),"yr","day")))),"")</f>
        <v>-12419</v>
      </c>
      <c r="V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Row],[JABATAN]],tbl_refJabatan,6,FALSE),"yr","day")-CONVERT(DATEDIF(H753,tglAcuan,"y"),"yr","day"))),(NOW()+(CONVERT(VLOOKUP(Table1[[#This Row],[JABATAN]],tbl_refJabatan,6,FALSE),"yr","day")-CONVERT(DATEDIF(H753,NOW(),"y"),"yr","day")))),"Usia Salah"),"")</f>
        <v>25625.598911689813</v>
      </c>
      <c r="W753" s="167" t="str">
        <f ca="1">IF(Table1[[#This Row],[TGL.PENSIUN (usia)]]&lt;&gt;0,TEXT(Table1[[#This Row],[TGL.PENSIUN (usia)]],"yyyy"),"")</f>
        <v>1970</v>
      </c>
      <c r="X7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Row],[JABATAN]],tbl_refJabatan,7,FALSE),"yr","day")-CONVERT(DATEDIF(M753,tglAcuan,"y"),"yr","day"))),(NOW()+(CONVERT(VLOOKUP(Table1[[#This Row],[JABATAN]],tbl_refJabatan,7,FALSE),"yr","day")-CONVERT(DATEDIF(M753,NOW(),"y"),"yr","day")))),"tgl SK salah"),"")</f>
        <v>65437.848911689813</v>
      </c>
      <c r="Y753" s="167" t="str">
        <f ca="1">IF(Table1[[#This Row],[TGL. PENSIUN (jabatan)]]&lt;&gt;0,TEXT(Table1[[#This Row],[TGL. PENSIUN (jabatan)]],"yyyy"),"")</f>
        <v>2079</v>
      </c>
      <c r="Z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Row],[JABATAN]],tbl_refJabatan,8,FALSE),"yr","day")-CONVERT(DATEDIF(H753,tglAcuan,"y"),"yr","day"))),(NOW()+(CONVERT(VLOOKUP(Table1[[#This Row],[JABATAN]],tbl_refJabatan,8,FALSE),"yr","day")-CONVERT(DATEDIF(H753,NOW(),"y"),"yr","day")))),"Usia Salah"),"")</f>
        <v>47540.598911689813</v>
      </c>
      <c r="AA753" s="167" t="str">
        <f ca="1">IF(Table1[[#This Row],[TGL.PENSIUN (usia )]]&lt;&gt;0,TEXT(Table1[[#This Row],[TGL.PENSIUN (usia )]],"yyyy"),"")</f>
        <v>2030</v>
      </c>
      <c r="AB7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Row],[JABATAN]],tbl_refJabatan,9,FALSE),"yr","day")-CONVERT(DATEDIF(M753,tglAcuan,"y"),"yr","day"))),(NOW()+(CONVERT(VLOOKUP(Table1[[#This Row],[JABATAN]],tbl_refJabatan,9,FALSE),"yr","day")-CONVERT(DATEDIF(M753,NOW(),"y"),"yr","day")))),"tgl SK salah"),"")</f>
        <v>49001.598911689813</v>
      </c>
      <c r="AC753" s="167" t="str">
        <f ca="1">IF(Table1[[#This Row],[TGL. PENSIUN (jabatan )]]&lt;&gt;0,TEXT(Table1[[#This Row],[TGL. PENSIUN (jabatan )]],"yyyy"),"")</f>
        <v>2034</v>
      </c>
      <c r="AD7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4" spans="1:30" s="53" customFormat="1" ht="21.75" customHeight="1" x14ac:dyDescent="0.25">
      <c r="A754" s="43">
        <f t="shared" si="27"/>
        <v>749</v>
      </c>
      <c r="B754" s="44" t="s">
        <v>42</v>
      </c>
      <c r="C754" s="44" t="s">
        <v>1392</v>
      </c>
      <c r="D754" s="72" t="s">
        <v>63</v>
      </c>
      <c r="E754" s="59" t="s">
        <v>1409</v>
      </c>
      <c r="F754" s="43" t="s">
        <v>41</v>
      </c>
      <c r="G754" s="46" t="s">
        <v>42</v>
      </c>
      <c r="H754" s="77">
        <v>28565</v>
      </c>
      <c r="I754" s="45"/>
      <c r="J754" s="76"/>
      <c r="K754" s="74" t="s">
        <v>43</v>
      </c>
      <c r="L754" s="63" t="s">
        <v>1410</v>
      </c>
      <c r="M754" s="71">
        <v>43364</v>
      </c>
      <c r="N754" s="52" t="str">
        <f t="shared" ca="1" si="28"/>
        <v>45 Tahun 11 Bulan 11 hari</v>
      </c>
      <c r="O7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Row],[JABATAN]],tbl_refJabatan,2,FALSE),"yr","day")-CONVERT(DATEDIF(H754,tglAcuan,"y"),"yr","day"))),(NOW()+(CONVERT(VLOOKUP(Table1[[#This Row],[JABATAN]],tbl_refJabatan,2,FALSE),"yr","day")-CONVERT(DATEDIF(H754,NOW(),"y"),"yr","day")))),"Usia Salah"),"")</f>
        <v>50827.848911689813</v>
      </c>
      <c r="Q754" s="167" t="str">
        <f ca="1">IF(Table1[[#This Row],[TGL. PENSIUN (usia)]]&lt;&gt;0,TEXT(Table1[[#This Row],[TGL. PENSIUN (usia)]],"yyyy"),"")</f>
        <v>2039</v>
      </c>
      <c r="R754" s="166">
        <f ca="1">IF(AND(Table1[[#This Row],[TGL. PENSIUN (usia)]]&lt;&gt;"",Table1[[#This Row],[TGL. PENSIUN (usia)]]&lt;&gt;"USIA SALAH"),IF(tglAcuan&lt;&gt;0,(INT(CONVERT(VLOOKUP(Table1[[#This Row],[JABATAN]],tbl_refJabatan,2,FALSE),"yr","day")-CONVERT(DATEDIF(H754,tglAcuan,"y"),"yr","day"))),(INT(CONVERT(VLOOKUP(Table1[[#This Row],[JABATAN]],tbl_refJabatan,2,FALSE),"yr","day")-CONVERT(DATEDIF(H754,NOW(),"y"),"yr","day")))),"")</f>
        <v>5478</v>
      </c>
      <c r="S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Row],[JABATAN]],tbl_refJabatan,4,FALSE),"yr","day")-CONVERT(DATEDIF(H754,tglAcuan,"y"),"yr","day"))),(NOW()+(CONVERT(VLOOKUP(Table1[[#This Row],[JABATAN]],tbl_refJabatan,4,FALSE),"yr","day")-CONVERT(DATEDIF(H754,NOW(),"y"),"yr","day")))),"Usia Salah"),"")</f>
        <v>36217.848911689813</v>
      </c>
      <c r="T754" s="167" t="str">
        <f ca="1">IF(Table1[[#This Row],[TGL. PENSIUN ( usia )]]&lt;&gt;0,TEXT(Table1[[#This Row],[TGL. PENSIUN ( usia )]],"yyyy"),"")</f>
        <v>1999</v>
      </c>
      <c r="U754" s="166">
        <f ca="1">IF(AND(Table1[[#This Row],[TGL. PENSIUN (usia)]]&lt;&gt;"",Table1[[#This Row],[TGL. PENSIUN (usia)]]&lt;&gt;"USIA SALAH"),IF(tglAcuan&lt;&gt;0,(INT(CONVERT(VLOOKUP(Table1[[#This Row],[JABATAN]],tbl_refJabatan,4,FALSE),"yr","day")-CONVERT(DATEDIF(H754,tglAcuan,"y"),"yr","day"))),(INT(CONVERT(VLOOKUP(Table1[[#This Row],[JABATAN]],tbl_refJabatan,4,FALSE),"yr","day")-CONVERT(DATEDIF(H754,NOW(),"y"),"yr","day")))),"")</f>
        <v>-9132</v>
      </c>
      <c r="V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Row],[JABATAN]],tbl_refJabatan,6,FALSE),"yr","day")-CONVERT(DATEDIF(H754,tglAcuan,"y"),"yr","day"))),(NOW()+(CONVERT(VLOOKUP(Table1[[#This Row],[JABATAN]],tbl_refJabatan,6,FALSE),"yr","day")-CONVERT(DATEDIF(H754,NOW(),"y"),"yr","day")))),"Usia Salah"),"")</f>
        <v>28912.848911689813</v>
      </c>
      <c r="W754" s="167" t="str">
        <f ca="1">IF(Table1[[#This Row],[TGL.PENSIUN (usia)]]&lt;&gt;0,TEXT(Table1[[#This Row],[TGL.PENSIUN (usia)]],"yyyy"),"")</f>
        <v>1979</v>
      </c>
      <c r="X7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Row],[JABATAN]],tbl_refJabatan,7,FALSE),"yr","day")-CONVERT(DATEDIF(M754,tglAcuan,"y"),"yr","day"))),(NOW()+(CONVERT(VLOOKUP(Table1[[#This Row],[JABATAN]],tbl_refJabatan,7,FALSE),"yr","day")-CONVERT(DATEDIF(M754,NOW(),"y"),"yr","day")))),"tgl SK salah"),"")</f>
        <v>65437.848911689813</v>
      </c>
      <c r="Y754" s="167" t="str">
        <f ca="1">IF(Table1[[#This Row],[TGL. PENSIUN (jabatan)]]&lt;&gt;0,TEXT(Table1[[#This Row],[TGL. PENSIUN (jabatan)]],"yyyy"),"")</f>
        <v>2079</v>
      </c>
      <c r="Z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Row],[JABATAN]],tbl_refJabatan,8,FALSE),"yr","day")-CONVERT(DATEDIF(H754,tglAcuan,"y"),"yr","day"))),(NOW()+(CONVERT(VLOOKUP(Table1[[#This Row],[JABATAN]],tbl_refJabatan,8,FALSE),"yr","day")-CONVERT(DATEDIF(H754,NOW(),"y"),"yr","day")))),"Usia Salah"),"")</f>
        <v>50827.848911689813</v>
      </c>
      <c r="AA754" s="167" t="str">
        <f ca="1">IF(Table1[[#This Row],[TGL.PENSIUN (usia )]]&lt;&gt;0,TEXT(Table1[[#This Row],[TGL.PENSIUN (usia )]],"yyyy"),"")</f>
        <v>2039</v>
      </c>
      <c r="AB7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Row],[JABATAN]],tbl_refJabatan,9,FALSE),"yr","day")-CONVERT(DATEDIF(M754,tglAcuan,"y"),"yr","day"))),(NOW()+(CONVERT(VLOOKUP(Table1[[#This Row],[JABATAN]],tbl_refJabatan,9,FALSE),"yr","day")-CONVERT(DATEDIF(M754,NOW(),"y"),"yr","day")))),"tgl SK salah"),"")</f>
        <v>49001.598911689813</v>
      </c>
      <c r="AC754" s="167" t="str">
        <f ca="1">IF(Table1[[#This Row],[TGL. PENSIUN (jabatan )]]&lt;&gt;0,TEXT(Table1[[#This Row],[TGL. PENSIUN (jabatan )]],"yyyy"),"")</f>
        <v>2034</v>
      </c>
      <c r="AD7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5" spans="1:30" s="53" customFormat="1" ht="21.75" customHeight="1" x14ac:dyDescent="0.25">
      <c r="A755" s="43">
        <f t="shared" si="27"/>
        <v>750</v>
      </c>
      <c r="B755" s="44" t="s">
        <v>42</v>
      </c>
      <c r="C755" s="44" t="s">
        <v>1392</v>
      </c>
      <c r="D755" s="72" t="s">
        <v>63</v>
      </c>
      <c r="E755" s="59" t="s">
        <v>1411</v>
      </c>
      <c r="F755" s="43" t="s">
        <v>41</v>
      </c>
      <c r="G755" s="46" t="s">
        <v>42</v>
      </c>
      <c r="H755" s="77">
        <v>29976</v>
      </c>
      <c r="I755" s="45"/>
      <c r="J755" s="76"/>
      <c r="K755" s="74" t="s">
        <v>43</v>
      </c>
      <c r="L755" s="63" t="s">
        <v>1412</v>
      </c>
      <c r="M755" s="77">
        <v>44746</v>
      </c>
      <c r="N755" s="52" t="str">
        <f t="shared" ca="1" si="28"/>
        <v>42 Tahun 1 Bulan 2 hari</v>
      </c>
      <c r="O7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23 Hari </v>
      </c>
      <c r="P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Row],[JABATAN]],tbl_refJabatan,2,FALSE),"yr","day")-CONVERT(DATEDIF(H755,tglAcuan,"y"),"yr","day"))),(NOW()+(CONVERT(VLOOKUP(Table1[[#This Row],[JABATAN]],tbl_refJabatan,2,FALSE),"yr","day")-CONVERT(DATEDIF(H755,NOW(),"y"),"yr","day")))),"Usia Salah"),"")</f>
        <v>51923.598911689813</v>
      </c>
      <c r="Q755" s="167" t="str">
        <f ca="1">IF(Table1[[#This Row],[TGL. PENSIUN (usia)]]&lt;&gt;0,TEXT(Table1[[#This Row],[TGL. PENSIUN (usia)]],"yyyy"),"")</f>
        <v>2042</v>
      </c>
      <c r="R755" s="166">
        <f ca="1">IF(AND(Table1[[#This Row],[TGL. PENSIUN (usia)]]&lt;&gt;"",Table1[[#This Row],[TGL. PENSIUN (usia)]]&lt;&gt;"USIA SALAH"),IF(tglAcuan&lt;&gt;0,(INT(CONVERT(VLOOKUP(Table1[[#This Row],[JABATAN]],tbl_refJabatan,2,FALSE),"yr","day")-CONVERT(DATEDIF(H755,tglAcuan,"y"),"yr","day"))),(INT(CONVERT(VLOOKUP(Table1[[#This Row],[JABATAN]],tbl_refJabatan,2,FALSE),"yr","day")-CONVERT(DATEDIF(H755,NOW(),"y"),"yr","day")))),"")</f>
        <v>6574</v>
      </c>
      <c r="S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Row],[JABATAN]],tbl_refJabatan,4,FALSE),"yr","day")-CONVERT(DATEDIF(H755,tglAcuan,"y"),"yr","day"))),(NOW()+(CONVERT(VLOOKUP(Table1[[#This Row],[JABATAN]],tbl_refJabatan,4,FALSE),"yr","day")-CONVERT(DATEDIF(H755,NOW(),"y"),"yr","day")))),"Usia Salah"),"")</f>
        <v>37313.598911689813</v>
      </c>
      <c r="T755" s="167" t="str">
        <f ca="1">IF(Table1[[#This Row],[TGL. PENSIUN ( usia )]]&lt;&gt;0,TEXT(Table1[[#This Row],[TGL. PENSIUN ( usia )]],"yyyy"),"")</f>
        <v>2002</v>
      </c>
      <c r="U755" s="166">
        <f ca="1">IF(AND(Table1[[#This Row],[TGL. PENSIUN (usia)]]&lt;&gt;"",Table1[[#This Row],[TGL. PENSIUN (usia)]]&lt;&gt;"USIA SALAH"),IF(tglAcuan&lt;&gt;0,(INT(CONVERT(VLOOKUP(Table1[[#This Row],[JABATAN]],tbl_refJabatan,4,FALSE),"yr","day")-CONVERT(DATEDIF(H755,tglAcuan,"y"),"yr","day"))),(INT(CONVERT(VLOOKUP(Table1[[#This Row],[JABATAN]],tbl_refJabatan,4,FALSE),"yr","day")-CONVERT(DATEDIF(H755,NOW(),"y"),"yr","day")))),"")</f>
        <v>-8036</v>
      </c>
      <c r="V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Row],[JABATAN]],tbl_refJabatan,6,FALSE),"yr","day")-CONVERT(DATEDIF(H755,tglAcuan,"y"),"yr","day"))),(NOW()+(CONVERT(VLOOKUP(Table1[[#This Row],[JABATAN]],tbl_refJabatan,6,FALSE),"yr","day")-CONVERT(DATEDIF(H755,NOW(),"y"),"yr","day")))),"Usia Salah"),"")</f>
        <v>30008.598911689813</v>
      </c>
      <c r="W755" s="167" t="str">
        <f ca="1">IF(Table1[[#This Row],[TGL.PENSIUN (usia)]]&lt;&gt;0,TEXT(Table1[[#This Row],[TGL.PENSIUN (usia)]],"yyyy"),"")</f>
        <v>1982</v>
      </c>
      <c r="X7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Row],[JABATAN]],tbl_refJabatan,7,FALSE),"yr","day")-CONVERT(DATEDIF(M755,tglAcuan,"y"),"yr","day"))),(NOW()+(CONVERT(VLOOKUP(Table1[[#This Row],[JABATAN]],tbl_refJabatan,7,FALSE),"yr","day")-CONVERT(DATEDIF(M755,NOW(),"y"),"yr","day")))),"tgl SK salah"),"")</f>
        <v>66898.848911689813</v>
      </c>
      <c r="Y755" s="167" t="str">
        <f ca="1">IF(Table1[[#This Row],[TGL. PENSIUN (jabatan)]]&lt;&gt;0,TEXT(Table1[[#This Row],[TGL. PENSIUN (jabatan)]],"yyyy"),"")</f>
        <v>2083</v>
      </c>
      <c r="Z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Row],[JABATAN]],tbl_refJabatan,8,FALSE),"yr","day")-CONVERT(DATEDIF(H755,tglAcuan,"y"),"yr","day"))),(NOW()+(CONVERT(VLOOKUP(Table1[[#This Row],[JABATAN]],tbl_refJabatan,8,FALSE),"yr","day")-CONVERT(DATEDIF(H755,NOW(),"y"),"yr","day")))),"Usia Salah"),"")</f>
        <v>51923.598911689813</v>
      </c>
      <c r="AA755" s="167" t="str">
        <f ca="1">IF(Table1[[#This Row],[TGL.PENSIUN (usia )]]&lt;&gt;0,TEXT(Table1[[#This Row],[TGL.PENSIUN (usia )]],"yyyy"),"")</f>
        <v>2042</v>
      </c>
      <c r="AB7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Row],[JABATAN]],tbl_refJabatan,9,FALSE),"yr","day")-CONVERT(DATEDIF(M755,tglAcuan,"y"),"yr","day"))),(NOW()+(CONVERT(VLOOKUP(Table1[[#This Row],[JABATAN]],tbl_refJabatan,9,FALSE),"yr","day")-CONVERT(DATEDIF(M755,NOW(),"y"),"yr","day")))),"tgl SK salah"),"")</f>
        <v>50462.598911689813</v>
      </c>
      <c r="AC755" s="167" t="str">
        <f ca="1">IF(Table1[[#This Row],[TGL. PENSIUN (jabatan )]]&lt;&gt;0,TEXT(Table1[[#This Row],[TGL. PENSIUN (jabatan )]],"yyyy"),"")</f>
        <v>2038</v>
      </c>
      <c r="AD7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6" spans="1:30" s="53" customFormat="1" ht="21.75" customHeight="1" x14ac:dyDescent="0.25">
      <c r="A756" s="43">
        <f t="shared" si="27"/>
        <v>751</v>
      </c>
      <c r="B756" s="44" t="s">
        <v>42</v>
      </c>
      <c r="C756" s="44" t="s">
        <v>1392</v>
      </c>
      <c r="D756" s="72" t="s">
        <v>63</v>
      </c>
      <c r="E756" s="59" t="s">
        <v>1413</v>
      </c>
      <c r="F756" s="43" t="s">
        <v>41</v>
      </c>
      <c r="G756" s="46" t="s">
        <v>42</v>
      </c>
      <c r="H756" s="77">
        <v>30956</v>
      </c>
      <c r="I756" s="45"/>
      <c r="J756" s="76"/>
      <c r="K756" s="74" t="s">
        <v>43</v>
      </c>
      <c r="L756" s="63" t="s">
        <v>1414</v>
      </c>
      <c r="M756" s="77">
        <v>43462</v>
      </c>
      <c r="N756" s="52" t="str">
        <f t="shared" ca="1" si="28"/>
        <v>39 Tahun 4 Bulan 26 hari</v>
      </c>
      <c r="O7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Row],[JABATAN]],tbl_refJabatan,2,FALSE),"yr","day")-CONVERT(DATEDIF(H756,tglAcuan,"y"),"yr","day"))),(NOW()+(CONVERT(VLOOKUP(Table1[[#This Row],[JABATAN]],tbl_refJabatan,2,FALSE),"yr","day")-CONVERT(DATEDIF(H756,NOW(),"y"),"yr","day")))),"Usia Salah"),"")</f>
        <v>53019.348911689813</v>
      </c>
      <c r="Q756" s="167" t="str">
        <f ca="1">IF(Table1[[#This Row],[TGL. PENSIUN (usia)]]&lt;&gt;0,TEXT(Table1[[#This Row],[TGL. PENSIUN (usia)]],"yyyy"),"")</f>
        <v>2045</v>
      </c>
      <c r="R756" s="166">
        <f ca="1">IF(AND(Table1[[#This Row],[TGL. PENSIUN (usia)]]&lt;&gt;"",Table1[[#This Row],[TGL. PENSIUN (usia)]]&lt;&gt;"USIA SALAH"),IF(tglAcuan&lt;&gt;0,(INT(CONVERT(VLOOKUP(Table1[[#This Row],[JABATAN]],tbl_refJabatan,2,FALSE),"yr","day")-CONVERT(DATEDIF(H756,tglAcuan,"y"),"yr","day"))),(INT(CONVERT(VLOOKUP(Table1[[#This Row],[JABATAN]],tbl_refJabatan,2,FALSE),"yr","day")-CONVERT(DATEDIF(H756,NOW(),"y"),"yr","day")))),"")</f>
        <v>7670</v>
      </c>
      <c r="S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Row],[JABATAN]],tbl_refJabatan,4,FALSE),"yr","day")-CONVERT(DATEDIF(H756,tglAcuan,"y"),"yr","day"))),(NOW()+(CONVERT(VLOOKUP(Table1[[#This Row],[JABATAN]],tbl_refJabatan,4,FALSE),"yr","day")-CONVERT(DATEDIF(H756,NOW(),"y"),"yr","day")))),"Usia Salah"),"")</f>
        <v>38409.348911689813</v>
      </c>
      <c r="T756" s="167" t="str">
        <f ca="1">IF(Table1[[#This Row],[TGL. PENSIUN ( usia )]]&lt;&gt;0,TEXT(Table1[[#This Row],[TGL. PENSIUN ( usia )]],"yyyy"),"")</f>
        <v>2005</v>
      </c>
      <c r="U756" s="166">
        <f ca="1">IF(AND(Table1[[#This Row],[TGL. PENSIUN (usia)]]&lt;&gt;"",Table1[[#This Row],[TGL. PENSIUN (usia)]]&lt;&gt;"USIA SALAH"),IF(tglAcuan&lt;&gt;0,(INT(CONVERT(VLOOKUP(Table1[[#This Row],[JABATAN]],tbl_refJabatan,4,FALSE),"yr","day")-CONVERT(DATEDIF(H756,tglAcuan,"y"),"yr","day"))),(INT(CONVERT(VLOOKUP(Table1[[#This Row],[JABATAN]],tbl_refJabatan,4,FALSE),"yr","day")-CONVERT(DATEDIF(H756,NOW(),"y"),"yr","day")))),"")</f>
        <v>-6940</v>
      </c>
      <c r="V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Row],[JABATAN]],tbl_refJabatan,6,FALSE),"yr","day")-CONVERT(DATEDIF(H756,tglAcuan,"y"),"yr","day"))),(NOW()+(CONVERT(VLOOKUP(Table1[[#This Row],[JABATAN]],tbl_refJabatan,6,FALSE),"yr","day")-CONVERT(DATEDIF(H756,NOW(),"y"),"yr","day")))),"Usia Salah"),"")</f>
        <v>31104.348911689813</v>
      </c>
      <c r="W756" s="167" t="str">
        <f ca="1">IF(Table1[[#This Row],[TGL.PENSIUN (usia)]]&lt;&gt;0,TEXT(Table1[[#This Row],[TGL.PENSIUN (usia)]],"yyyy"),"")</f>
        <v>1985</v>
      </c>
      <c r="X7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Row],[JABATAN]],tbl_refJabatan,7,FALSE),"yr","day")-CONVERT(DATEDIF(M756,tglAcuan,"y"),"yr","day"))),(NOW()+(CONVERT(VLOOKUP(Table1[[#This Row],[JABATAN]],tbl_refJabatan,7,FALSE),"yr","day")-CONVERT(DATEDIF(M756,NOW(),"y"),"yr","day")))),"tgl SK salah"),"")</f>
        <v>65437.848911689813</v>
      </c>
      <c r="Y756" s="167" t="str">
        <f ca="1">IF(Table1[[#This Row],[TGL. PENSIUN (jabatan)]]&lt;&gt;0,TEXT(Table1[[#This Row],[TGL. PENSIUN (jabatan)]],"yyyy"),"")</f>
        <v>2079</v>
      </c>
      <c r="Z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Row],[JABATAN]],tbl_refJabatan,8,FALSE),"yr","day")-CONVERT(DATEDIF(H756,tglAcuan,"y"),"yr","day"))),(NOW()+(CONVERT(VLOOKUP(Table1[[#This Row],[JABATAN]],tbl_refJabatan,8,FALSE),"yr","day")-CONVERT(DATEDIF(H756,NOW(),"y"),"yr","day")))),"Usia Salah"),"")</f>
        <v>53019.348911689813</v>
      </c>
      <c r="AA756" s="167" t="str">
        <f ca="1">IF(Table1[[#This Row],[TGL.PENSIUN (usia )]]&lt;&gt;0,TEXT(Table1[[#This Row],[TGL.PENSIUN (usia )]],"yyyy"),"")</f>
        <v>2045</v>
      </c>
      <c r="AB7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Row],[JABATAN]],tbl_refJabatan,9,FALSE),"yr","day")-CONVERT(DATEDIF(M756,tglAcuan,"y"),"yr","day"))),(NOW()+(CONVERT(VLOOKUP(Table1[[#This Row],[JABATAN]],tbl_refJabatan,9,FALSE),"yr","day")-CONVERT(DATEDIF(M756,NOW(),"y"),"yr","day")))),"tgl SK salah"),"")</f>
        <v>49001.598911689813</v>
      </c>
      <c r="AC756" s="167" t="str">
        <f ca="1">IF(Table1[[#This Row],[TGL. PENSIUN (jabatan )]]&lt;&gt;0,TEXT(Table1[[#This Row],[TGL. PENSIUN (jabatan )]],"yyyy"),"")</f>
        <v>2034</v>
      </c>
      <c r="AD7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7" spans="1:30" s="53" customFormat="1" ht="21.75" customHeight="1" x14ac:dyDescent="0.25">
      <c r="A757" s="43">
        <f t="shared" si="27"/>
        <v>752</v>
      </c>
      <c r="B757" s="44" t="s">
        <v>42</v>
      </c>
      <c r="C757" s="44" t="s">
        <v>1392</v>
      </c>
      <c r="D757" s="72" t="s">
        <v>63</v>
      </c>
      <c r="E757" s="59" t="s">
        <v>1415</v>
      </c>
      <c r="F757" s="43" t="s">
        <v>41</v>
      </c>
      <c r="G757" s="46" t="s">
        <v>42</v>
      </c>
      <c r="H757" s="77">
        <v>19577</v>
      </c>
      <c r="I757" s="45"/>
      <c r="J757" s="76"/>
      <c r="K757" s="74" t="s">
        <v>93</v>
      </c>
      <c r="L757" s="63" t="s">
        <v>1416</v>
      </c>
      <c r="M757" s="77">
        <v>40204</v>
      </c>
      <c r="N757" s="52" t="str">
        <f t="shared" ca="1" si="28"/>
        <v>70 Tahun 6 Bulan 21 hari</v>
      </c>
      <c r="O7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1 Bulan 1 Hari </v>
      </c>
      <c r="P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Row],[JABATAN]],tbl_refJabatan,2,FALSE),"yr","day")-CONVERT(DATEDIF(H757,tglAcuan,"y"),"yr","day"))),(NOW()+(CONVERT(VLOOKUP(Table1[[#This Row],[JABATAN]],tbl_refJabatan,2,FALSE),"yr","day")-CONVERT(DATEDIF(H757,NOW(),"y"),"yr","day")))),"Usia Salah"),"")</f>
        <v>41696.598911689813</v>
      </c>
      <c r="Q757" s="167" t="str">
        <f ca="1">IF(Table1[[#This Row],[TGL. PENSIUN (usia)]]&lt;&gt;0,TEXT(Table1[[#This Row],[TGL. PENSIUN (usia)]],"yyyy"),"")</f>
        <v>2014</v>
      </c>
      <c r="R757" s="166">
        <f ca="1">IF(AND(Table1[[#This Row],[TGL. PENSIUN (usia)]]&lt;&gt;"",Table1[[#This Row],[TGL. PENSIUN (usia)]]&lt;&gt;"USIA SALAH"),IF(tglAcuan&lt;&gt;0,(INT(CONVERT(VLOOKUP(Table1[[#This Row],[JABATAN]],tbl_refJabatan,2,FALSE),"yr","day")-CONVERT(DATEDIF(H757,tglAcuan,"y"),"yr","day"))),(INT(CONVERT(VLOOKUP(Table1[[#This Row],[JABATAN]],tbl_refJabatan,2,FALSE),"yr","day")-CONVERT(DATEDIF(H757,NOW(),"y"),"yr","day")))),"")</f>
        <v>-3653</v>
      </c>
      <c r="S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Row],[JABATAN]],tbl_refJabatan,4,FALSE),"yr","day")-CONVERT(DATEDIF(H757,tglAcuan,"y"),"yr","day"))),(NOW()+(CONVERT(VLOOKUP(Table1[[#This Row],[JABATAN]],tbl_refJabatan,4,FALSE),"yr","day")-CONVERT(DATEDIF(H757,NOW(),"y"),"yr","day")))),"Usia Salah"),"")</f>
        <v>27086.598911689813</v>
      </c>
      <c r="T757" s="167" t="str">
        <f ca="1">IF(Table1[[#This Row],[TGL. PENSIUN ( usia )]]&lt;&gt;0,TEXT(Table1[[#This Row],[TGL. PENSIUN ( usia )]],"yyyy"),"")</f>
        <v>1974</v>
      </c>
      <c r="U757" s="166">
        <f ca="1">IF(AND(Table1[[#This Row],[TGL. PENSIUN (usia)]]&lt;&gt;"",Table1[[#This Row],[TGL. PENSIUN (usia)]]&lt;&gt;"USIA SALAH"),IF(tglAcuan&lt;&gt;0,(INT(CONVERT(VLOOKUP(Table1[[#This Row],[JABATAN]],tbl_refJabatan,4,FALSE),"yr","day")-CONVERT(DATEDIF(H757,tglAcuan,"y"),"yr","day"))),(INT(CONVERT(VLOOKUP(Table1[[#This Row],[JABATAN]],tbl_refJabatan,4,FALSE),"yr","day")-CONVERT(DATEDIF(H757,NOW(),"y"),"yr","day")))),"")</f>
        <v>-18263</v>
      </c>
      <c r="V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Row],[JABATAN]],tbl_refJabatan,6,FALSE),"yr","day")-CONVERT(DATEDIF(H757,tglAcuan,"y"),"yr","day"))),(NOW()+(CONVERT(VLOOKUP(Table1[[#This Row],[JABATAN]],tbl_refJabatan,6,FALSE),"yr","day")-CONVERT(DATEDIF(H757,NOW(),"y"),"yr","day")))),"Usia Salah"),"")</f>
        <v>19781.598911689813</v>
      </c>
      <c r="W757" s="167" t="str">
        <f ca="1">IF(Table1[[#This Row],[TGL.PENSIUN (usia)]]&lt;&gt;0,TEXT(Table1[[#This Row],[TGL.PENSIUN (usia)]],"yyyy"),"")</f>
        <v>1954</v>
      </c>
      <c r="X7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Row],[JABATAN]],tbl_refJabatan,7,FALSE),"yr","day")-CONVERT(DATEDIF(M757,tglAcuan,"y"),"yr","day"))),(NOW()+(CONVERT(VLOOKUP(Table1[[#This Row],[JABATAN]],tbl_refJabatan,7,FALSE),"yr","day")-CONVERT(DATEDIF(M757,NOW(),"y"),"yr","day")))),"tgl SK salah"),"")</f>
        <v>62150.598911689813</v>
      </c>
      <c r="Y757" s="167" t="str">
        <f ca="1">IF(Table1[[#This Row],[TGL. PENSIUN (jabatan)]]&lt;&gt;0,TEXT(Table1[[#This Row],[TGL. PENSIUN (jabatan)]],"yyyy"),"")</f>
        <v>2070</v>
      </c>
      <c r="Z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Row],[JABATAN]],tbl_refJabatan,8,FALSE),"yr","day")-CONVERT(DATEDIF(H757,tglAcuan,"y"),"yr","day"))),(NOW()+(CONVERT(VLOOKUP(Table1[[#This Row],[JABATAN]],tbl_refJabatan,8,FALSE),"yr","day")-CONVERT(DATEDIF(H757,NOW(),"y"),"yr","day")))),"Usia Salah"),"")</f>
        <v>41696.598911689813</v>
      </c>
      <c r="AA757" s="167" t="str">
        <f ca="1">IF(Table1[[#This Row],[TGL.PENSIUN (usia )]]&lt;&gt;0,TEXT(Table1[[#This Row],[TGL.PENSIUN (usia )]],"yyyy"),"")</f>
        <v>2014</v>
      </c>
      <c r="AB7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Row],[JABATAN]],tbl_refJabatan,9,FALSE),"yr","day")-CONVERT(DATEDIF(M757,tglAcuan,"y"),"yr","day"))),(NOW()+(CONVERT(VLOOKUP(Table1[[#This Row],[JABATAN]],tbl_refJabatan,9,FALSE),"yr","day")-CONVERT(DATEDIF(M757,NOW(),"y"),"yr","day")))),"tgl SK salah"),"")</f>
        <v>45714.348911689813</v>
      </c>
      <c r="AC757" s="167" t="str">
        <f ca="1">IF(Table1[[#This Row],[TGL. PENSIUN (jabatan )]]&lt;&gt;0,TEXT(Table1[[#This Row],[TGL. PENSIUN (jabatan )]],"yyyy"),"")</f>
        <v>2025</v>
      </c>
      <c r="AD7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8" spans="1:30" s="53" customFormat="1" ht="21.75" customHeight="1" x14ac:dyDescent="0.25">
      <c r="A758" s="43">
        <f t="shared" si="27"/>
        <v>753</v>
      </c>
      <c r="B758" s="44" t="s">
        <v>42</v>
      </c>
      <c r="C758" s="44" t="s">
        <v>1392</v>
      </c>
      <c r="D758" s="72" t="s">
        <v>63</v>
      </c>
      <c r="E758" s="59" t="s">
        <v>1417</v>
      </c>
      <c r="F758" s="43" t="s">
        <v>41</v>
      </c>
      <c r="G758" s="46" t="s">
        <v>42</v>
      </c>
      <c r="H758" s="77">
        <v>31723</v>
      </c>
      <c r="I758" s="45"/>
      <c r="J758" s="76"/>
      <c r="K758" s="74" t="s">
        <v>43</v>
      </c>
      <c r="L758" s="63" t="s">
        <v>1418</v>
      </c>
      <c r="M758" s="77">
        <v>43462</v>
      </c>
      <c r="N758" s="52" t="str">
        <f t="shared" ca="1" si="28"/>
        <v>37 Tahun 3 Bulan 20 hari</v>
      </c>
      <c r="O7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Row],[JABATAN]],tbl_refJabatan,2,FALSE),"yr","day")-CONVERT(DATEDIF(H758,tglAcuan,"y"),"yr","day"))),(NOW()+(CONVERT(VLOOKUP(Table1[[#This Row],[JABATAN]],tbl_refJabatan,2,FALSE),"yr","day")-CONVERT(DATEDIF(H758,NOW(),"y"),"yr","day")))),"Usia Salah"),"")</f>
        <v>53749.848911689813</v>
      </c>
      <c r="Q758" s="167" t="str">
        <f ca="1">IF(Table1[[#This Row],[TGL. PENSIUN (usia)]]&lt;&gt;0,TEXT(Table1[[#This Row],[TGL. PENSIUN (usia)]],"yyyy"),"")</f>
        <v>2047</v>
      </c>
      <c r="R758" s="166">
        <f ca="1">IF(AND(Table1[[#This Row],[TGL. PENSIUN (usia)]]&lt;&gt;"",Table1[[#This Row],[TGL. PENSIUN (usia)]]&lt;&gt;"USIA SALAH"),IF(tglAcuan&lt;&gt;0,(INT(CONVERT(VLOOKUP(Table1[[#This Row],[JABATAN]],tbl_refJabatan,2,FALSE),"yr","day")-CONVERT(DATEDIF(H758,tglAcuan,"y"),"yr","day"))),(INT(CONVERT(VLOOKUP(Table1[[#This Row],[JABATAN]],tbl_refJabatan,2,FALSE),"yr","day")-CONVERT(DATEDIF(H758,NOW(),"y"),"yr","day")))),"")</f>
        <v>8400</v>
      </c>
      <c r="S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Row],[JABATAN]],tbl_refJabatan,4,FALSE),"yr","day")-CONVERT(DATEDIF(H758,tglAcuan,"y"),"yr","day"))),(NOW()+(CONVERT(VLOOKUP(Table1[[#This Row],[JABATAN]],tbl_refJabatan,4,FALSE),"yr","day")-CONVERT(DATEDIF(H758,NOW(),"y"),"yr","day")))),"Usia Salah"),"")</f>
        <v>39139.848911689813</v>
      </c>
      <c r="T758" s="167" t="str">
        <f ca="1">IF(Table1[[#This Row],[TGL. PENSIUN ( usia )]]&lt;&gt;0,TEXT(Table1[[#This Row],[TGL. PENSIUN ( usia )]],"yyyy"),"")</f>
        <v>2007</v>
      </c>
      <c r="U758" s="166">
        <f ca="1">IF(AND(Table1[[#This Row],[TGL. PENSIUN (usia)]]&lt;&gt;"",Table1[[#This Row],[TGL. PENSIUN (usia)]]&lt;&gt;"USIA SALAH"),IF(tglAcuan&lt;&gt;0,(INT(CONVERT(VLOOKUP(Table1[[#This Row],[JABATAN]],tbl_refJabatan,4,FALSE),"yr","day")-CONVERT(DATEDIF(H758,tglAcuan,"y"),"yr","day"))),(INT(CONVERT(VLOOKUP(Table1[[#This Row],[JABATAN]],tbl_refJabatan,4,FALSE),"yr","day")-CONVERT(DATEDIF(H758,NOW(),"y"),"yr","day")))),"")</f>
        <v>-6210</v>
      </c>
      <c r="V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Row],[JABATAN]],tbl_refJabatan,6,FALSE),"yr","day")-CONVERT(DATEDIF(H758,tglAcuan,"y"),"yr","day"))),(NOW()+(CONVERT(VLOOKUP(Table1[[#This Row],[JABATAN]],tbl_refJabatan,6,FALSE),"yr","day")-CONVERT(DATEDIF(H758,NOW(),"y"),"yr","day")))),"Usia Salah"),"")</f>
        <v>31834.848911689813</v>
      </c>
      <c r="W758" s="167" t="str">
        <f ca="1">IF(Table1[[#This Row],[TGL.PENSIUN (usia)]]&lt;&gt;0,TEXT(Table1[[#This Row],[TGL.PENSIUN (usia)]],"yyyy"),"")</f>
        <v>1987</v>
      </c>
      <c r="X7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Row],[JABATAN]],tbl_refJabatan,7,FALSE),"yr","day")-CONVERT(DATEDIF(M758,tglAcuan,"y"),"yr","day"))),(NOW()+(CONVERT(VLOOKUP(Table1[[#This Row],[JABATAN]],tbl_refJabatan,7,FALSE),"yr","day")-CONVERT(DATEDIF(M758,NOW(),"y"),"yr","day")))),"tgl SK salah"),"")</f>
        <v>65437.848911689813</v>
      </c>
      <c r="Y758" s="167" t="str">
        <f ca="1">IF(Table1[[#This Row],[TGL. PENSIUN (jabatan)]]&lt;&gt;0,TEXT(Table1[[#This Row],[TGL. PENSIUN (jabatan)]],"yyyy"),"")</f>
        <v>2079</v>
      </c>
      <c r="Z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Row],[JABATAN]],tbl_refJabatan,8,FALSE),"yr","day")-CONVERT(DATEDIF(H758,tglAcuan,"y"),"yr","day"))),(NOW()+(CONVERT(VLOOKUP(Table1[[#This Row],[JABATAN]],tbl_refJabatan,8,FALSE),"yr","day")-CONVERT(DATEDIF(H758,NOW(),"y"),"yr","day")))),"Usia Salah"),"")</f>
        <v>53749.848911689813</v>
      </c>
      <c r="AA758" s="167" t="str">
        <f ca="1">IF(Table1[[#This Row],[TGL.PENSIUN (usia )]]&lt;&gt;0,TEXT(Table1[[#This Row],[TGL.PENSIUN (usia )]],"yyyy"),"")</f>
        <v>2047</v>
      </c>
      <c r="AB7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Row],[JABATAN]],tbl_refJabatan,9,FALSE),"yr","day")-CONVERT(DATEDIF(M758,tglAcuan,"y"),"yr","day"))),(NOW()+(CONVERT(VLOOKUP(Table1[[#This Row],[JABATAN]],tbl_refJabatan,9,FALSE),"yr","day")-CONVERT(DATEDIF(M758,NOW(),"y"),"yr","day")))),"tgl SK salah"),"")</f>
        <v>49001.598911689813</v>
      </c>
      <c r="AC758" s="167" t="str">
        <f ca="1">IF(Table1[[#This Row],[TGL. PENSIUN (jabatan )]]&lt;&gt;0,TEXT(Table1[[#This Row],[TGL. PENSIUN (jabatan )]],"yyyy"),"")</f>
        <v>2034</v>
      </c>
      <c r="AD7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59" spans="1:30" s="88" customFormat="1" ht="21.75" customHeight="1" x14ac:dyDescent="0.25">
      <c r="A759" s="43">
        <f t="shared" si="27"/>
        <v>754</v>
      </c>
      <c r="B759" s="44" t="s">
        <v>42</v>
      </c>
      <c r="C759" s="44" t="s">
        <v>1419</v>
      </c>
      <c r="D759" s="45" t="s">
        <v>39</v>
      </c>
      <c r="E759" s="166" t="s">
        <v>1420</v>
      </c>
      <c r="F759" s="43" t="s">
        <v>41</v>
      </c>
      <c r="G759" s="46" t="s">
        <v>42</v>
      </c>
      <c r="H759" s="167">
        <v>25486</v>
      </c>
      <c r="I759" s="45"/>
      <c r="J759" s="76"/>
      <c r="K759" s="74" t="s">
        <v>43</v>
      </c>
      <c r="L759" s="168" t="s">
        <v>1421</v>
      </c>
      <c r="M759" s="167">
        <v>43444</v>
      </c>
      <c r="N759" s="52" t="str">
        <f t="shared" ca="1" si="28"/>
        <v>54 Tahun 4 Bulan 17 hari</v>
      </c>
      <c r="O7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Row],[JABATAN]],tbl_refJabatan,2,FALSE),"yr","day")-CONVERT(DATEDIF(H759,tglAcuan,"y"),"yr","day"))),(NOW()+(CONVERT(VLOOKUP(Table1[[#This Row],[JABATAN]],tbl_refJabatan,2,FALSE),"yr","day")-CONVERT(DATEDIF(H759,NOW(),"y"),"yr","day")))),"Usia Salah"),"")</f>
        <v>25625.598911689813</v>
      </c>
      <c r="Q759" s="167" t="str">
        <f ca="1">IF(Table1[[#This Row],[TGL. PENSIUN (usia)]]&lt;&gt;0,TEXT(Table1[[#This Row],[TGL. PENSIUN (usia)]],"yyyy"),"")</f>
        <v>1970</v>
      </c>
      <c r="R759" s="166">
        <f ca="1">IF(AND(Table1[[#This Row],[TGL. PENSIUN (usia)]]&lt;&gt;"",Table1[[#This Row],[TGL. PENSIUN (usia)]]&lt;&gt;"USIA SALAH"),IF(tglAcuan&lt;&gt;0,(INT(CONVERT(VLOOKUP(Table1[[#This Row],[JABATAN]],tbl_refJabatan,2,FALSE),"yr","day")-CONVERT(DATEDIF(H759,tglAcuan,"y"),"yr","day"))),(INT(CONVERT(VLOOKUP(Table1[[#This Row],[JABATAN]],tbl_refJabatan,2,FALSE),"yr","day")-CONVERT(DATEDIF(H759,NOW(),"y"),"yr","day")))),"")</f>
        <v>-19724</v>
      </c>
      <c r="S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Row],[JABATAN]],tbl_refJabatan,4,FALSE),"yr","day")-CONVERT(DATEDIF(H759,tglAcuan,"y"),"yr","day"))),(NOW()+(CONVERT(VLOOKUP(Table1[[#This Row],[JABATAN]],tbl_refJabatan,4,FALSE),"yr","day")-CONVERT(DATEDIF(H759,NOW(),"y"),"yr","day")))),"Usia Salah"),"")</f>
        <v>25625.598911689813</v>
      </c>
      <c r="T759" s="167" t="str">
        <f ca="1">IF(Table1[[#This Row],[TGL. PENSIUN ( usia )]]&lt;&gt;0,TEXT(Table1[[#This Row],[TGL. PENSIUN ( usia )]],"yyyy"),"")</f>
        <v>1970</v>
      </c>
      <c r="U759" s="166">
        <f ca="1">IF(AND(Table1[[#This Row],[TGL. PENSIUN (usia)]]&lt;&gt;"",Table1[[#This Row],[TGL. PENSIUN (usia)]]&lt;&gt;"USIA SALAH"),IF(tglAcuan&lt;&gt;0,(INT(CONVERT(VLOOKUP(Table1[[#This Row],[JABATAN]],tbl_refJabatan,4,FALSE),"yr","day")-CONVERT(DATEDIF(H759,tglAcuan,"y"),"yr","day"))),(INT(CONVERT(VLOOKUP(Table1[[#This Row],[JABATAN]],tbl_refJabatan,4,FALSE),"yr","day")-CONVERT(DATEDIF(H759,NOW(),"y"),"yr","day")))),"")</f>
        <v>-19724</v>
      </c>
      <c r="V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Row],[JABATAN]],tbl_refJabatan,6,FALSE),"yr","day")-CONVERT(DATEDIF(H759,tglAcuan,"y"),"yr","day"))),(NOW()+(CONVERT(VLOOKUP(Table1[[#This Row],[JABATAN]],tbl_refJabatan,6,FALSE),"yr","day")-CONVERT(DATEDIF(H759,NOW(),"y"),"yr","day")))),"Usia Salah"),"")</f>
        <v>25625.598911689813</v>
      </c>
      <c r="W759" s="167" t="str">
        <f ca="1">IF(Table1[[#This Row],[TGL.PENSIUN (usia)]]&lt;&gt;0,TEXT(Table1[[#This Row],[TGL.PENSIUN (usia)]],"yyyy"),"")</f>
        <v>1970</v>
      </c>
      <c r="X7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Row],[JABATAN]],tbl_refJabatan,7,FALSE),"yr","day")-CONVERT(DATEDIF(M759,tglAcuan,"y"),"yr","day"))),(NOW()+(CONVERT(VLOOKUP(Table1[[#This Row],[JABATAN]],tbl_refJabatan,7,FALSE),"yr","day")-CONVERT(DATEDIF(M759,NOW(),"y"),"yr","day")))),"tgl SK salah"),"")</f>
        <v>43522.848911689813</v>
      </c>
      <c r="Y759" s="167" t="str">
        <f ca="1">IF(Table1[[#This Row],[TGL. PENSIUN (jabatan)]]&lt;&gt;0,TEXT(Table1[[#This Row],[TGL. PENSIUN (jabatan)]],"yyyy"),"")</f>
        <v>2019</v>
      </c>
      <c r="Z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Row],[JABATAN]],tbl_refJabatan,8,FALSE),"yr","day")-CONVERT(DATEDIF(H759,tglAcuan,"y"),"yr","day"))),(NOW()+(CONVERT(VLOOKUP(Table1[[#This Row],[JABATAN]],tbl_refJabatan,8,FALSE),"yr","day")-CONVERT(DATEDIF(H759,NOW(),"y"),"yr","day")))),"Usia Salah"),"")</f>
        <v>25625.598911689813</v>
      </c>
      <c r="AA759" s="167" t="str">
        <f ca="1">IF(Table1[[#This Row],[TGL.PENSIUN (usia )]]&lt;&gt;0,TEXT(Table1[[#This Row],[TGL.PENSIUN (usia )]],"yyyy"),"")</f>
        <v>1970</v>
      </c>
      <c r="AB7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Row],[JABATAN]],tbl_refJabatan,9,FALSE),"yr","day")-CONVERT(DATEDIF(M759,tglAcuan,"y"),"yr","day"))),(NOW()+(CONVERT(VLOOKUP(Table1[[#This Row],[JABATAN]],tbl_refJabatan,9,FALSE),"yr","day")-CONVERT(DATEDIF(M759,NOW(),"y"),"yr","day")))),"tgl SK salah"),"")</f>
        <v>43522.848911689813</v>
      </c>
      <c r="AC759" s="167" t="str">
        <f ca="1">IF(Table1[[#This Row],[TGL. PENSIUN (jabatan )]]&lt;&gt;0,TEXT(Table1[[#This Row],[TGL. PENSIUN (jabatan )]],"yyyy"),"")</f>
        <v>2019</v>
      </c>
      <c r="AD7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0" spans="1:30" s="53" customFormat="1" ht="21.75" customHeight="1" x14ac:dyDescent="0.25">
      <c r="A760" s="43">
        <f t="shared" si="27"/>
        <v>755</v>
      </c>
      <c r="B760" s="44" t="s">
        <v>42</v>
      </c>
      <c r="C760" s="44" t="s">
        <v>1419</v>
      </c>
      <c r="D760" s="72" t="s">
        <v>45</v>
      </c>
      <c r="E760" s="166" t="s">
        <v>1422</v>
      </c>
      <c r="F760" s="43" t="s">
        <v>41</v>
      </c>
      <c r="G760" s="46" t="s">
        <v>42</v>
      </c>
      <c r="H760" s="167">
        <v>31668</v>
      </c>
      <c r="I760" s="45"/>
      <c r="J760" s="76"/>
      <c r="K760" s="74" t="s">
        <v>43</v>
      </c>
      <c r="L760" s="168" t="s">
        <v>1423</v>
      </c>
      <c r="M760" s="167">
        <v>43355</v>
      </c>
      <c r="N760" s="52" t="str">
        <f t="shared" ca="1" si="28"/>
        <v>37 Tahun 5 Bulan 14 hari</v>
      </c>
      <c r="O7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Row],[JABATAN]],tbl_refJabatan,2,FALSE),"yr","day")-CONVERT(DATEDIF(H760,tglAcuan,"y"),"yr","day"))),(NOW()+(CONVERT(VLOOKUP(Table1[[#This Row],[JABATAN]],tbl_refJabatan,2,FALSE),"yr","day")-CONVERT(DATEDIF(H760,NOW(),"y"),"yr","day")))),"Usia Salah"),"")</f>
        <v>31834.848911689813</v>
      </c>
      <c r="Q760" s="167" t="str">
        <f ca="1">IF(Table1[[#This Row],[TGL. PENSIUN (usia)]]&lt;&gt;0,TEXT(Table1[[#This Row],[TGL. PENSIUN (usia)]],"yyyy"),"")</f>
        <v>1987</v>
      </c>
      <c r="R760" s="166">
        <f ca="1">IF(AND(Table1[[#This Row],[TGL. PENSIUN (usia)]]&lt;&gt;"",Table1[[#This Row],[TGL. PENSIUN (usia)]]&lt;&gt;"USIA SALAH"),IF(tglAcuan&lt;&gt;0,(INT(CONVERT(VLOOKUP(Table1[[#This Row],[JABATAN]],tbl_refJabatan,2,FALSE),"yr","day")-CONVERT(DATEDIF(H760,tglAcuan,"y"),"yr","day"))),(INT(CONVERT(VLOOKUP(Table1[[#This Row],[JABATAN]],tbl_refJabatan,2,FALSE),"yr","day")-CONVERT(DATEDIF(H760,NOW(),"y"),"yr","day")))),"")</f>
        <v>-13515</v>
      </c>
      <c r="S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Row],[JABATAN]],tbl_refJabatan,4,FALSE),"yr","day")-CONVERT(DATEDIF(H760,tglAcuan,"y"),"yr","day"))),(NOW()+(CONVERT(VLOOKUP(Table1[[#This Row],[JABATAN]],tbl_refJabatan,4,FALSE),"yr","day")-CONVERT(DATEDIF(H760,NOW(),"y"),"yr","day")))),"Usia Salah"),"")</f>
        <v>31834.848911689813</v>
      </c>
      <c r="T760" s="167" t="str">
        <f ca="1">IF(Table1[[#This Row],[TGL. PENSIUN ( usia )]]&lt;&gt;0,TEXT(Table1[[#This Row],[TGL. PENSIUN ( usia )]],"yyyy"),"")</f>
        <v>1987</v>
      </c>
      <c r="U760" s="166">
        <f ca="1">IF(AND(Table1[[#This Row],[TGL. PENSIUN (usia)]]&lt;&gt;"",Table1[[#This Row],[TGL. PENSIUN (usia)]]&lt;&gt;"USIA SALAH"),IF(tglAcuan&lt;&gt;0,(INT(CONVERT(VLOOKUP(Table1[[#This Row],[JABATAN]],tbl_refJabatan,4,FALSE),"yr","day")-CONVERT(DATEDIF(H760,tglAcuan,"y"),"yr","day"))),(INT(CONVERT(VLOOKUP(Table1[[#This Row],[JABATAN]],tbl_refJabatan,4,FALSE),"yr","day")-CONVERT(DATEDIF(H760,NOW(),"y"),"yr","day")))),"")</f>
        <v>-13515</v>
      </c>
      <c r="V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Row],[JABATAN]],tbl_refJabatan,6,FALSE),"yr","day")-CONVERT(DATEDIF(H760,tglAcuan,"y"),"yr","day"))),(NOW()+(CONVERT(VLOOKUP(Table1[[#This Row],[JABATAN]],tbl_refJabatan,6,FALSE),"yr","day")-CONVERT(DATEDIF(H760,NOW(),"y"),"yr","day")))),"Usia Salah"),"")</f>
        <v>31834.848911689813</v>
      </c>
      <c r="W760" s="167" t="str">
        <f ca="1">IF(Table1[[#This Row],[TGL.PENSIUN (usia)]]&lt;&gt;0,TEXT(Table1[[#This Row],[TGL.PENSIUN (usia)]],"yyyy"),"")</f>
        <v>1987</v>
      </c>
      <c r="X7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Row],[JABATAN]],tbl_refJabatan,7,FALSE),"yr","day")-CONVERT(DATEDIF(M760,tglAcuan,"y"),"yr","day"))),(NOW()+(CONVERT(VLOOKUP(Table1[[#This Row],[JABATAN]],tbl_refJabatan,7,FALSE),"yr","day")-CONVERT(DATEDIF(M760,NOW(),"y"),"yr","day")))),"tgl SK salah"),"")</f>
        <v>43522.848911689813</v>
      </c>
      <c r="Y760" s="167" t="str">
        <f ca="1">IF(Table1[[#This Row],[TGL. PENSIUN (jabatan)]]&lt;&gt;0,TEXT(Table1[[#This Row],[TGL. PENSIUN (jabatan)]],"yyyy"),"")</f>
        <v>2019</v>
      </c>
      <c r="Z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Row],[JABATAN]],tbl_refJabatan,8,FALSE),"yr","day")-CONVERT(DATEDIF(H760,tglAcuan,"y"),"yr","day"))),(NOW()+(CONVERT(VLOOKUP(Table1[[#This Row],[JABATAN]],tbl_refJabatan,8,FALSE),"yr","day")-CONVERT(DATEDIF(H760,NOW(),"y"),"yr","day")))),"Usia Salah"),"")</f>
        <v>31834.848911689813</v>
      </c>
      <c r="AA760" s="167" t="str">
        <f ca="1">IF(Table1[[#This Row],[TGL.PENSIUN (usia )]]&lt;&gt;0,TEXT(Table1[[#This Row],[TGL.PENSIUN (usia )]],"yyyy"),"")</f>
        <v>1987</v>
      </c>
      <c r="AB7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Row],[JABATAN]],tbl_refJabatan,9,FALSE),"yr","day")-CONVERT(DATEDIF(M760,tglAcuan,"y"),"yr","day"))),(NOW()+(CONVERT(VLOOKUP(Table1[[#This Row],[JABATAN]],tbl_refJabatan,9,FALSE),"yr","day")-CONVERT(DATEDIF(M760,NOW(),"y"),"yr","day")))),"tgl SK salah"),"")</f>
        <v>43522.848911689813</v>
      </c>
      <c r="AC760" s="167" t="str">
        <f ca="1">IF(Table1[[#This Row],[TGL. PENSIUN (jabatan )]]&lt;&gt;0,TEXT(Table1[[#This Row],[TGL. PENSIUN (jabatan )]],"yyyy"),"")</f>
        <v>2019</v>
      </c>
      <c r="AD7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1" spans="1:30" s="53" customFormat="1" ht="21.75" customHeight="1" x14ac:dyDescent="0.25">
      <c r="A761" s="43">
        <f t="shared" si="27"/>
        <v>756</v>
      </c>
      <c r="B761" s="44" t="s">
        <v>42</v>
      </c>
      <c r="C761" s="44" t="s">
        <v>1419</v>
      </c>
      <c r="D761" s="72" t="s">
        <v>48</v>
      </c>
      <c r="E761" s="166" t="s">
        <v>1424</v>
      </c>
      <c r="F761" s="43" t="s">
        <v>41</v>
      </c>
      <c r="G761" s="46" t="s">
        <v>42</v>
      </c>
      <c r="H761" s="167">
        <v>24792</v>
      </c>
      <c r="I761" s="45"/>
      <c r="J761" s="76"/>
      <c r="K761" s="74" t="s">
        <v>43</v>
      </c>
      <c r="L761" s="168" t="s">
        <v>1425</v>
      </c>
      <c r="M761" s="167">
        <v>43363</v>
      </c>
      <c r="N761" s="52" t="str">
        <f t="shared" ca="1" si="28"/>
        <v>56 Tahun 3 Bulan 11 hari</v>
      </c>
      <c r="O7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Row],[JABATAN]],tbl_refJabatan,2,FALSE),"yr","day")-CONVERT(DATEDIF(H761,tglAcuan,"y"),"yr","day"))),(NOW()+(CONVERT(VLOOKUP(Table1[[#This Row],[JABATAN]],tbl_refJabatan,2,FALSE),"yr","day")-CONVERT(DATEDIF(H761,NOW(),"y"),"yr","day")))),"Usia Salah"),"")</f>
        <v>46810.098911689813</v>
      </c>
      <c r="Q761" s="167" t="str">
        <f ca="1">IF(Table1[[#This Row],[TGL. PENSIUN (usia)]]&lt;&gt;0,TEXT(Table1[[#This Row],[TGL. PENSIUN (usia)]],"yyyy"),"")</f>
        <v>2028</v>
      </c>
      <c r="R761" s="166">
        <f ca="1">IF(AND(Table1[[#This Row],[TGL. PENSIUN (usia)]]&lt;&gt;"",Table1[[#This Row],[TGL. PENSIUN (usia)]]&lt;&gt;"USIA SALAH"),IF(tglAcuan&lt;&gt;0,(INT(CONVERT(VLOOKUP(Table1[[#This Row],[JABATAN]],tbl_refJabatan,2,FALSE),"yr","day")-CONVERT(DATEDIF(H761,tglAcuan,"y"),"yr","day"))),(INT(CONVERT(VLOOKUP(Table1[[#This Row],[JABATAN]],tbl_refJabatan,2,FALSE),"yr","day")-CONVERT(DATEDIF(H761,NOW(),"y"),"yr","day")))),"")</f>
        <v>1461</v>
      </c>
      <c r="S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Row],[JABATAN]],tbl_refJabatan,4,FALSE),"yr","day")-CONVERT(DATEDIF(H761,tglAcuan,"y"),"yr","day"))),(NOW()+(CONVERT(VLOOKUP(Table1[[#This Row],[JABATAN]],tbl_refJabatan,4,FALSE),"yr","day")-CONVERT(DATEDIF(H761,NOW(),"y"),"yr","day")))),"Usia Salah"),"")</f>
        <v>46810.098911689813</v>
      </c>
      <c r="T761" s="167" t="str">
        <f ca="1">IF(Table1[[#This Row],[TGL. PENSIUN ( usia )]]&lt;&gt;0,TEXT(Table1[[#This Row],[TGL. PENSIUN ( usia )]],"yyyy"),"")</f>
        <v>2028</v>
      </c>
      <c r="U761" s="166">
        <f ca="1">IF(AND(Table1[[#This Row],[TGL. PENSIUN (usia)]]&lt;&gt;"",Table1[[#This Row],[TGL. PENSIUN (usia)]]&lt;&gt;"USIA SALAH"),IF(tglAcuan&lt;&gt;0,(INT(CONVERT(VLOOKUP(Table1[[#This Row],[JABATAN]],tbl_refJabatan,4,FALSE),"yr","day")-CONVERT(DATEDIF(H761,tglAcuan,"y"),"yr","day"))),(INT(CONVERT(VLOOKUP(Table1[[#This Row],[JABATAN]],tbl_refJabatan,4,FALSE),"yr","day")-CONVERT(DATEDIF(H761,NOW(),"y"),"yr","day")))),"")</f>
        <v>1461</v>
      </c>
      <c r="V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Row],[JABATAN]],tbl_refJabatan,6,FALSE),"yr","day")-CONVERT(DATEDIF(H761,tglAcuan,"y"),"yr","day"))),(NOW()+(CONVERT(VLOOKUP(Table1[[#This Row],[JABATAN]],tbl_refJabatan,6,FALSE),"yr","day")-CONVERT(DATEDIF(H761,NOW(),"y"),"yr","day")))),"Usia Salah"),"")</f>
        <v>45349.098911689813</v>
      </c>
      <c r="W761" s="167" t="str">
        <f ca="1">IF(Table1[[#This Row],[TGL.PENSIUN (usia)]]&lt;&gt;0,TEXT(Table1[[#This Row],[TGL.PENSIUN (usia)]],"yyyy"),"")</f>
        <v>2024</v>
      </c>
      <c r="X7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Row],[JABATAN]],tbl_refJabatan,7,FALSE),"yr","day")-CONVERT(DATEDIF(M761,tglAcuan,"y"),"yr","day"))),(NOW()+(CONVERT(VLOOKUP(Table1[[#This Row],[JABATAN]],tbl_refJabatan,7,FALSE),"yr","day")-CONVERT(DATEDIF(M761,NOW(),"y"),"yr","day")))),"tgl SK salah"),"")</f>
        <v>50827.848911689813</v>
      </c>
      <c r="Y761" s="167" t="str">
        <f ca="1">IF(Table1[[#This Row],[TGL. PENSIUN (jabatan)]]&lt;&gt;0,TEXT(Table1[[#This Row],[TGL. PENSIUN (jabatan)]],"yyyy"),"")</f>
        <v>2039</v>
      </c>
      <c r="Z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Row],[JABATAN]],tbl_refJabatan,8,FALSE),"yr","day")-CONVERT(DATEDIF(H761,tglAcuan,"y"),"yr","day"))),(NOW()+(CONVERT(VLOOKUP(Table1[[#This Row],[JABATAN]],tbl_refJabatan,8,FALSE),"yr","day")-CONVERT(DATEDIF(H761,NOW(),"y"),"yr","day")))),"Usia Salah"),"")</f>
        <v>45349.098911689813</v>
      </c>
      <c r="AA761" s="167" t="str">
        <f ca="1">IF(Table1[[#This Row],[TGL.PENSIUN (usia )]]&lt;&gt;0,TEXT(Table1[[#This Row],[TGL.PENSIUN (usia )]],"yyyy"),"")</f>
        <v>2024</v>
      </c>
      <c r="AB7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Row],[JABATAN]],tbl_refJabatan,9,FALSE),"yr","day")-CONVERT(DATEDIF(M761,tglAcuan,"y"),"yr","day"))),(NOW()+(CONVERT(VLOOKUP(Table1[[#This Row],[JABATAN]],tbl_refJabatan,9,FALSE),"yr","day")-CONVERT(DATEDIF(M761,NOW(),"y"),"yr","day")))),"tgl SK salah"),"")</f>
        <v>50827.848911689813</v>
      </c>
      <c r="AC761" s="167" t="str">
        <f ca="1">IF(Table1[[#This Row],[TGL. PENSIUN (jabatan )]]&lt;&gt;0,TEXT(Table1[[#This Row],[TGL. PENSIUN (jabatan )]],"yyyy"),"")</f>
        <v>2039</v>
      </c>
      <c r="AD7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62" spans="1:30" s="53" customFormat="1" ht="21.75" customHeight="1" x14ac:dyDescent="0.25">
      <c r="A762" s="43">
        <f t="shared" si="27"/>
        <v>757</v>
      </c>
      <c r="B762" s="44" t="s">
        <v>42</v>
      </c>
      <c r="C762" s="44" t="s">
        <v>1419</v>
      </c>
      <c r="D762" s="72" t="s">
        <v>52</v>
      </c>
      <c r="E762" s="166" t="s">
        <v>1426</v>
      </c>
      <c r="F762" s="43" t="s">
        <v>41</v>
      </c>
      <c r="G762" s="46" t="s">
        <v>42</v>
      </c>
      <c r="H762" s="167">
        <v>28399</v>
      </c>
      <c r="I762" s="45"/>
      <c r="J762" s="76"/>
      <c r="K762" s="74" t="s">
        <v>43</v>
      </c>
      <c r="L762" s="168" t="s">
        <v>1427</v>
      </c>
      <c r="M762" s="167">
        <v>43363</v>
      </c>
      <c r="N762" s="52" t="str">
        <f t="shared" ca="1" si="28"/>
        <v>46 Tahun 4 Bulan 26 hari</v>
      </c>
      <c r="O7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Row],[JABATAN]],tbl_refJabatan,2,FALSE),"yr","day")-CONVERT(DATEDIF(H762,tglAcuan,"y"),"yr","day"))),(NOW()+(CONVERT(VLOOKUP(Table1[[#This Row],[JABATAN]],tbl_refJabatan,2,FALSE),"yr","day")-CONVERT(DATEDIF(H762,NOW(),"y"),"yr","day")))),"Usia Salah"),"")</f>
        <v>50462.598911689813</v>
      </c>
      <c r="Q762" s="167" t="str">
        <f ca="1">IF(Table1[[#This Row],[TGL. PENSIUN (usia)]]&lt;&gt;0,TEXT(Table1[[#This Row],[TGL. PENSIUN (usia)]],"yyyy"),"")</f>
        <v>2038</v>
      </c>
      <c r="R762" s="166">
        <f ca="1">IF(AND(Table1[[#This Row],[TGL. PENSIUN (usia)]]&lt;&gt;"",Table1[[#This Row],[TGL. PENSIUN (usia)]]&lt;&gt;"USIA SALAH"),IF(tglAcuan&lt;&gt;0,(INT(CONVERT(VLOOKUP(Table1[[#This Row],[JABATAN]],tbl_refJabatan,2,FALSE),"yr","day")-CONVERT(DATEDIF(H762,tglAcuan,"y"),"yr","day"))),(INT(CONVERT(VLOOKUP(Table1[[#This Row],[JABATAN]],tbl_refJabatan,2,FALSE),"yr","day")-CONVERT(DATEDIF(H762,NOW(),"y"),"yr","day")))),"")</f>
        <v>5113</v>
      </c>
      <c r="S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Row],[JABATAN]],tbl_refJabatan,4,FALSE),"yr","day")-CONVERT(DATEDIF(H762,tglAcuan,"y"),"yr","day"))),(NOW()+(CONVERT(VLOOKUP(Table1[[#This Row],[JABATAN]],tbl_refJabatan,4,FALSE),"yr","day")-CONVERT(DATEDIF(H762,NOW(),"y"),"yr","day")))),"Usia Salah"),"")</f>
        <v>50462.598911689813</v>
      </c>
      <c r="T762" s="167" t="str">
        <f ca="1">IF(Table1[[#This Row],[TGL. PENSIUN ( usia )]]&lt;&gt;0,TEXT(Table1[[#This Row],[TGL. PENSIUN ( usia )]],"yyyy"),"")</f>
        <v>2038</v>
      </c>
      <c r="U762" s="166">
        <f ca="1">IF(AND(Table1[[#This Row],[TGL. PENSIUN (usia)]]&lt;&gt;"",Table1[[#This Row],[TGL. PENSIUN (usia)]]&lt;&gt;"USIA SALAH"),IF(tglAcuan&lt;&gt;0,(INT(CONVERT(VLOOKUP(Table1[[#This Row],[JABATAN]],tbl_refJabatan,4,FALSE),"yr","day")-CONVERT(DATEDIF(H762,tglAcuan,"y"),"yr","day"))),(INT(CONVERT(VLOOKUP(Table1[[#This Row],[JABATAN]],tbl_refJabatan,4,FALSE),"yr","day")-CONVERT(DATEDIF(H762,NOW(),"y"),"yr","day")))),"")</f>
        <v>5113</v>
      </c>
      <c r="V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Row],[JABATAN]],tbl_refJabatan,6,FALSE),"yr","day")-CONVERT(DATEDIF(H762,tglAcuan,"y"),"yr","day"))),(NOW()+(CONVERT(VLOOKUP(Table1[[#This Row],[JABATAN]],tbl_refJabatan,6,FALSE),"yr","day")-CONVERT(DATEDIF(H762,NOW(),"y"),"yr","day")))),"Usia Salah"),"")</f>
        <v>49001.598911689813</v>
      </c>
      <c r="W762" s="167" t="str">
        <f ca="1">IF(Table1[[#This Row],[TGL.PENSIUN (usia)]]&lt;&gt;0,TEXT(Table1[[#This Row],[TGL.PENSIUN (usia)]],"yyyy"),"")</f>
        <v>2034</v>
      </c>
      <c r="X7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Row],[JABATAN]],tbl_refJabatan,7,FALSE),"yr","day")-CONVERT(DATEDIF(M762,tglAcuan,"y"),"yr","day"))),(NOW()+(CONVERT(VLOOKUP(Table1[[#This Row],[JABATAN]],tbl_refJabatan,7,FALSE),"yr","day")-CONVERT(DATEDIF(M762,NOW(),"y"),"yr","day")))),"tgl SK salah"),"")</f>
        <v>50827.848911689813</v>
      </c>
      <c r="Y762" s="167" t="str">
        <f ca="1">IF(Table1[[#This Row],[TGL. PENSIUN (jabatan)]]&lt;&gt;0,TEXT(Table1[[#This Row],[TGL. PENSIUN (jabatan)]],"yyyy"),"")</f>
        <v>2039</v>
      </c>
      <c r="Z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Row],[JABATAN]],tbl_refJabatan,8,FALSE),"yr","day")-CONVERT(DATEDIF(H762,tglAcuan,"y"),"yr","day"))),(NOW()+(CONVERT(VLOOKUP(Table1[[#This Row],[JABATAN]],tbl_refJabatan,8,FALSE),"yr","day")-CONVERT(DATEDIF(H762,NOW(),"y"),"yr","day")))),"Usia Salah"),"")</f>
        <v>49001.598911689813</v>
      </c>
      <c r="AA762" s="167" t="str">
        <f ca="1">IF(Table1[[#This Row],[TGL.PENSIUN (usia )]]&lt;&gt;0,TEXT(Table1[[#This Row],[TGL.PENSIUN (usia )]],"yyyy"),"")</f>
        <v>2034</v>
      </c>
      <c r="AB7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Row],[JABATAN]],tbl_refJabatan,9,FALSE),"yr","day")-CONVERT(DATEDIF(M762,tglAcuan,"y"),"yr","day"))),(NOW()+(CONVERT(VLOOKUP(Table1[[#This Row],[JABATAN]],tbl_refJabatan,9,FALSE),"yr","day")-CONVERT(DATEDIF(M762,NOW(),"y"),"yr","day")))),"tgl SK salah"),"")</f>
        <v>50827.848911689813</v>
      </c>
      <c r="AC762" s="167" t="str">
        <f ca="1">IF(Table1[[#This Row],[TGL. PENSIUN (jabatan )]]&lt;&gt;0,TEXT(Table1[[#This Row],[TGL. PENSIUN (jabatan )]],"yyyy"),"")</f>
        <v>2039</v>
      </c>
      <c r="AD7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3" spans="1:30" s="53" customFormat="1" ht="21.75" customHeight="1" x14ac:dyDescent="0.25">
      <c r="A763" s="43">
        <f t="shared" si="27"/>
        <v>758</v>
      </c>
      <c r="B763" s="44" t="s">
        <v>42</v>
      </c>
      <c r="C763" s="44" t="s">
        <v>1419</v>
      </c>
      <c r="D763" s="72" t="s">
        <v>54</v>
      </c>
      <c r="E763" s="166" t="s">
        <v>1428</v>
      </c>
      <c r="F763" s="43" t="s">
        <v>50</v>
      </c>
      <c r="G763" s="46" t="s">
        <v>42</v>
      </c>
      <c r="H763" s="167">
        <v>32309</v>
      </c>
      <c r="I763" s="45"/>
      <c r="J763" s="76"/>
      <c r="K763" s="74" t="s">
        <v>56</v>
      </c>
      <c r="L763" s="168" t="s">
        <v>1429</v>
      </c>
      <c r="M763" s="167">
        <v>43647</v>
      </c>
      <c r="N763" s="52" t="str">
        <f t="shared" ca="1" si="28"/>
        <v>35 Tahun 8 Bulan 12 hari</v>
      </c>
      <c r="O7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Row],[JABATAN]],tbl_refJabatan,2,FALSE),"yr","day")-CONVERT(DATEDIF(H763,tglAcuan,"y"),"yr","day"))),(NOW()+(CONVERT(VLOOKUP(Table1[[#This Row],[JABATAN]],tbl_refJabatan,2,FALSE),"yr","day")-CONVERT(DATEDIF(H763,NOW(),"y"),"yr","day")))),"Usia Salah"),"")</f>
        <v>54480.348911689813</v>
      </c>
      <c r="Q763" s="167" t="str">
        <f ca="1">IF(Table1[[#This Row],[TGL. PENSIUN (usia)]]&lt;&gt;0,TEXT(Table1[[#This Row],[TGL. PENSIUN (usia)]],"yyyy"),"")</f>
        <v>2049</v>
      </c>
      <c r="R763" s="166">
        <f ca="1">IF(AND(Table1[[#This Row],[TGL. PENSIUN (usia)]]&lt;&gt;"",Table1[[#This Row],[TGL. PENSIUN (usia)]]&lt;&gt;"USIA SALAH"),IF(tglAcuan&lt;&gt;0,(INT(CONVERT(VLOOKUP(Table1[[#This Row],[JABATAN]],tbl_refJabatan,2,FALSE),"yr","day")-CONVERT(DATEDIF(H763,tglAcuan,"y"),"yr","day"))),(INT(CONVERT(VLOOKUP(Table1[[#This Row],[JABATAN]],tbl_refJabatan,2,FALSE),"yr","day")-CONVERT(DATEDIF(H763,NOW(),"y"),"yr","day")))),"")</f>
        <v>9131</v>
      </c>
      <c r="S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Row],[JABATAN]],tbl_refJabatan,4,FALSE),"yr","day")-CONVERT(DATEDIF(H763,tglAcuan,"y"),"yr","day"))),(NOW()+(CONVERT(VLOOKUP(Table1[[#This Row],[JABATAN]],tbl_refJabatan,4,FALSE),"yr","day")-CONVERT(DATEDIF(H763,NOW(),"y"),"yr","day")))),"Usia Salah"),"")</f>
        <v>54480.348911689813</v>
      </c>
      <c r="T763" s="167" t="str">
        <f ca="1">IF(Table1[[#This Row],[TGL. PENSIUN ( usia )]]&lt;&gt;0,TEXT(Table1[[#This Row],[TGL. PENSIUN ( usia )]],"yyyy"),"")</f>
        <v>2049</v>
      </c>
      <c r="U763" s="166">
        <f ca="1">IF(AND(Table1[[#This Row],[TGL. PENSIUN (usia)]]&lt;&gt;"",Table1[[#This Row],[TGL. PENSIUN (usia)]]&lt;&gt;"USIA SALAH"),IF(tglAcuan&lt;&gt;0,(INT(CONVERT(VLOOKUP(Table1[[#This Row],[JABATAN]],tbl_refJabatan,4,FALSE),"yr","day")-CONVERT(DATEDIF(H763,tglAcuan,"y"),"yr","day"))),(INT(CONVERT(VLOOKUP(Table1[[#This Row],[JABATAN]],tbl_refJabatan,4,FALSE),"yr","day")-CONVERT(DATEDIF(H763,NOW(),"y"),"yr","day")))),"")</f>
        <v>9131</v>
      </c>
      <c r="V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Row],[JABATAN]],tbl_refJabatan,6,FALSE),"yr","day")-CONVERT(DATEDIF(H763,tglAcuan,"y"),"yr","day"))),(NOW()+(CONVERT(VLOOKUP(Table1[[#This Row],[JABATAN]],tbl_refJabatan,6,FALSE),"yr","day")-CONVERT(DATEDIF(H763,NOW(),"y"),"yr","day")))),"Usia Salah"),"")</f>
        <v>53019.348911689813</v>
      </c>
      <c r="W763" s="167" t="str">
        <f ca="1">IF(Table1[[#This Row],[TGL.PENSIUN (usia)]]&lt;&gt;0,TEXT(Table1[[#This Row],[TGL.PENSIUN (usia)]],"yyyy"),"")</f>
        <v>2045</v>
      </c>
      <c r="X7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Row],[JABATAN]],tbl_refJabatan,7,FALSE),"yr","day")-CONVERT(DATEDIF(M763,tglAcuan,"y"),"yr","day"))),(NOW()+(CONVERT(VLOOKUP(Table1[[#This Row],[JABATAN]],tbl_refJabatan,7,FALSE),"yr","day")-CONVERT(DATEDIF(M763,NOW(),"y"),"yr","day")))),"tgl SK salah"),"")</f>
        <v>51193.098911689813</v>
      </c>
      <c r="Y763" s="167" t="str">
        <f ca="1">IF(Table1[[#This Row],[TGL. PENSIUN (jabatan)]]&lt;&gt;0,TEXT(Table1[[#This Row],[TGL. PENSIUN (jabatan)]],"yyyy"),"")</f>
        <v>2040</v>
      </c>
      <c r="Z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Row],[JABATAN]],tbl_refJabatan,8,FALSE),"yr","day")-CONVERT(DATEDIF(H763,tglAcuan,"y"),"yr","day"))),(NOW()+(CONVERT(VLOOKUP(Table1[[#This Row],[JABATAN]],tbl_refJabatan,8,FALSE),"yr","day")-CONVERT(DATEDIF(H763,NOW(),"y"),"yr","day")))),"Usia Salah"),"")</f>
        <v>53019.348911689813</v>
      </c>
      <c r="AA763" s="167" t="str">
        <f ca="1">IF(Table1[[#This Row],[TGL.PENSIUN (usia )]]&lt;&gt;0,TEXT(Table1[[#This Row],[TGL.PENSIUN (usia )]],"yyyy"),"")</f>
        <v>2045</v>
      </c>
      <c r="AB7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Row],[JABATAN]],tbl_refJabatan,9,FALSE),"yr","day")-CONVERT(DATEDIF(M763,tglAcuan,"y"),"yr","day"))),(NOW()+(CONVERT(VLOOKUP(Table1[[#This Row],[JABATAN]],tbl_refJabatan,9,FALSE),"yr","day")-CONVERT(DATEDIF(M763,NOW(),"y"),"yr","day")))),"tgl SK salah"),"")</f>
        <v>51193.098911689813</v>
      </c>
      <c r="AC763" s="167" t="str">
        <f ca="1">IF(Table1[[#This Row],[TGL. PENSIUN (jabatan )]]&lt;&gt;0,TEXT(Table1[[#This Row],[TGL. PENSIUN (jabatan )]],"yyyy"),"")</f>
        <v>2040</v>
      </c>
      <c r="AD7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4" spans="1:30" s="53" customFormat="1" ht="21.75" customHeight="1" x14ac:dyDescent="0.25">
      <c r="A764" s="43">
        <f t="shared" si="27"/>
        <v>759</v>
      </c>
      <c r="B764" s="44" t="s">
        <v>42</v>
      </c>
      <c r="C764" s="44" t="s">
        <v>1419</v>
      </c>
      <c r="D764" s="72" t="s">
        <v>57</v>
      </c>
      <c r="E764" s="166" t="s">
        <v>1430</v>
      </c>
      <c r="F764" s="43" t="s">
        <v>50</v>
      </c>
      <c r="G764" s="46" t="s">
        <v>42</v>
      </c>
      <c r="H764" s="167">
        <v>26477</v>
      </c>
      <c r="I764" s="45"/>
      <c r="J764" s="76"/>
      <c r="K764" s="74" t="s">
        <v>43</v>
      </c>
      <c r="L764" s="168" t="s">
        <v>1431</v>
      </c>
      <c r="M764" s="167">
        <v>43370</v>
      </c>
      <c r="N764" s="52" t="str">
        <f t="shared" ca="1" si="28"/>
        <v>51 Tahun 8 Bulan 0 hari</v>
      </c>
      <c r="O7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Row],[JABATAN]],tbl_refJabatan,2,FALSE),"yr","day")-CONVERT(DATEDIF(H764,tglAcuan,"y"),"yr","day"))),(NOW()+(CONVERT(VLOOKUP(Table1[[#This Row],[JABATAN]],tbl_refJabatan,2,FALSE),"yr","day")-CONVERT(DATEDIF(H764,NOW(),"y"),"yr","day")))),"Usia Salah"),"")</f>
        <v>48636.348911689813</v>
      </c>
      <c r="Q764" s="167" t="str">
        <f ca="1">IF(Table1[[#This Row],[TGL. PENSIUN (usia)]]&lt;&gt;0,TEXT(Table1[[#This Row],[TGL. PENSIUN (usia)]],"yyyy"),"")</f>
        <v>2033</v>
      </c>
      <c r="R764" s="166">
        <f ca="1">IF(AND(Table1[[#This Row],[TGL. PENSIUN (usia)]]&lt;&gt;"",Table1[[#This Row],[TGL. PENSIUN (usia)]]&lt;&gt;"USIA SALAH"),IF(tglAcuan&lt;&gt;0,(INT(CONVERT(VLOOKUP(Table1[[#This Row],[JABATAN]],tbl_refJabatan,2,FALSE),"yr","day")-CONVERT(DATEDIF(H764,tglAcuan,"y"),"yr","day"))),(INT(CONVERT(VLOOKUP(Table1[[#This Row],[JABATAN]],tbl_refJabatan,2,FALSE),"yr","day")-CONVERT(DATEDIF(H764,NOW(),"y"),"yr","day")))),"")</f>
        <v>3287</v>
      </c>
      <c r="S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Row],[JABATAN]],tbl_refJabatan,4,FALSE),"yr","day")-CONVERT(DATEDIF(H764,tglAcuan,"y"),"yr","day"))),(NOW()+(CONVERT(VLOOKUP(Table1[[#This Row],[JABATAN]],tbl_refJabatan,4,FALSE),"yr","day")-CONVERT(DATEDIF(H764,NOW(),"y"),"yr","day")))),"Usia Salah"),"")</f>
        <v>48636.348911689813</v>
      </c>
      <c r="T764" s="167" t="str">
        <f ca="1">IF(Table1[[#This Row],[TGL. PENSIUN ( usia )]]&lt;&gt;0,TEXT(Table1[[#This Row],[TGL. PENSIUN ( usia )]],"yyyy"),"")</f>
        <v>2033</v>
      </c>
      <c r="U764" s="166">
        <f ca="1">IF(AND(Table1[[#This Row],[TGL. PENSIUN (usia)]]&lt;&gt;"",Table1[[#This Row],[TGL. PENSIUN (usia)]]&lt;&gt;"USIA SALAH"),IF(tglAcuan&lt;&gt;0,(INT(CONVERT(VLOOKUP(Table1[[#This Row],[JABATAN]],tbl_refJabatan,4,FALSE),"yr","day")-CONVERT(DATEDIF(H764,tglAcuan,"y"),"yr","day"))),(INT(CONVERT(VLOOKUP(Table1[[#This Row],[JABATAN]],tbl_refJabatan,4,FALSE),"yr","day")-CONVERT(DATEDIF(H764,NOW(),"y"),"yr","day")))),"")</f>
        <v>3287</v>
      </c>
      <c r="V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Row],[JABATAN]],tbl_refJabatan,6,FALSE),"yr","day")-CONVERT(DATEDIF(H764,tglAcuan,"y"),"yr","day"))),(NOW()+(CONVERT(VLOOKUP(Table1[[#This Row],[JABATAN]],tbl_refJabatan,6,FALSE),"yr","day")-CONVERT(DATEDIF(H764,NOW(),"y"),"yr","day")))),"Usia Salah"),"")</f>
        <v>47175.348911689813</v>
      </c>
      <c r="W764" s="167" t="str">
        <f ca="1">IF(Table1[[#This Row],[TGL.PENSIUN (usia)]]&lt;&gt;0,TEXT(Table1[[#This Row],[TGL.PENSIUN (usia)]],"yyyy"),"")</f>
        <v>2029</v>
      </c>
      <c r="X7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Row],[JABATAN]],tbl_refJabatan,7,FALSE),"yr","day")-CONVERT(DATEDIF(M764,tglAcuan,"y"),"yr","day"))),(NOW()+(CONVERT(VLOOKUP(Table1[[#This Row],[JABATAN]],tbl_refJabatan,7,FALSE),"yr","day")-CONVERT(DATEDIF(M764,NOW(),"y"),"yr","day")))),"tgl SK salah"),"")</f>
        <v>50827.848911689813</v>
      </c>
      <c r="Y764" s="167" t="str">
        <f ca="1">IF(Table1[[#This Row],[TGL. PENSIUN (jabatan)]]&lt;&gt;0,TEXT(Table1[[#This Row],[TGL. PENSIUN (jabatan)]],"yyyy"),"")</f>
        <v>2039</v>
      </c>
      <c r="Z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Row],[JABATAN]],tbl_refJabatan,8,FALSE),"yr","day")-CONVERT(DATEDIF(H764,tglAcuan,"y"),"yr","day"))),(NOW()+(CONVERT(VLOOKUP(Table1[[#This Row],[JABATAN]],tbl_refJabatan,8,FALSE),"yr","day")-CONVERT(DATEDIF(H764,NOW(),"y"),"yr","day")))),"Usia Salah"),"")</f>
        <v>47175.348911689813</v>
      </c>
      <c r="AA764" s="167" t="str">
        <f ca="1">IF(Table1[[#This Row],[TGL.PENSIUN (usia )]]&lt;&gt;0,TEXT(Table1[[#This Row],[TGL.PENSIUN (usia )]],"yyyy"),"")</f>
        <v>2029</v>
      </c>
      <c r="AB7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Row],[JABATAN]],tbl_refJabatan,9,FALSE),"yr","day")-CONVERT(DATEDIF(M764,tglAcuan,"y"),"yr","day"))),(NOW()+(CONVERT(VLOOKUP(Table1[[#This Row],[JABATAN]],tbl_refJabatan,9,FALSE),"yr","day")-CONVERT(DATEDIF(M764,NOW(),"y"),"yr","day")))),"tgl SK salah"),"")</f>
        <v>50827.848911689813</v>
      </c>
      <c r="AC764" s="167" t="str">
        <f ca="1">IF(Table1[[#This Row],[TGL. PENSIUN (jabatan )]]&lt;&gt;0,TEXT(Table1[[#This Row],[TGL. PENSIUN (jabatan )]],"yyyy"),"")</f>
        <v>2039</v>
      </c>
      <c r="AD7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5" spans="1:30" s="53" customFormat="1" ht="21.75" customHeight="1" x14ac:dyDescent="0.25">
      <c r="A765" s="43">
        <f t="shared" si="27"/>
        <v>760</v>
      </c>
      <c r="B765" s="44" t="s">
        <v>42</v>
      </c>
      <c r="C765" s="44" t="s">
        <v>1419</v>
      </c>
      <c r="D765" s="72" t="s">
        <v>59</v>
      </c>
      <c r="E765" s="166" t="s">
        <v>1432</v>
      </c>
      <c r="F765" s="43" t="s">
        <v>41</v>
      </c>
      <c r="G765" s="46" t="s">
        <v>42</v>
      </c>
      <c r="H765" s="167">
        <v>29666</v>
      </c>
      <c r="I765" s="45"/>
      <c r="J765" s="76"/>
      <c r="K765" s="74" t="s">
        <v>43</v>
      </c>
      <c r="L765" s="168" t="s">
        <v>1433</v>
      </c>
      <c r="M765" s="167">
        <v>43647</v>
      </c>
      <c r="N765" s="52" t="str">
        <f t="shared" ca="1" si="28"/>
        <v>42 Tahun 11 Bulan 6 hari</v>
      </c>
      <c r="O7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Row],[JABATAN]],tbl_refJabatan,2,FALSE),"yr","day")-CONVERT(DATEDIF(H765,tglAcuan,"y"),"yr","day"))),(NOW()+(CONVERT(VLOOKUP(Table1[[#This Row],[JABATAN]],tbl_refJabatan,2,FALSE),"yr","day")-CONVERT(DATEDIF(H765,NOW(),"y"),"yr","day")))),"Usia Salah"),"")</f>
        <v>51923.598911689813</v>
      </c>
      <c r="Q765" s="167" t="str">
        <f ca="1">IF(Table1[[#This Row],[TGL. PENSIUN (usia)]]&lt;&gt;0,TEXT(Table1[[#This Row],[TGL. PENSIUN (usia)]],"yyyy"),"")</f>
        <v>2042</v>
      </c>
      <c r="R765" s="166">
        <f ca="1">IF(AND(Table1[[#This Row],[TGL. PENSIUN (usia)]]&lt;&gt;"",Table1[[#This Row],[TGL. PENSIUN (usia)]]&lt;&gt;"USIA SALAH"),IF(tglAcuan&lt;&gt;0,(INT(CONVERT(VLOOKUP(Table1[[#This Row],[JABATAN]],tbl_refJabatan,2,FALSE),"yr","day")-CONVERT(DATEDIF(H765,tglAcuan,"y"),"yr","day"))),(INT(CONVERT(VLOOKUP(Table1[[#This Row],[JABATAN]],tbl_refJabatan,2,FALSE),"yr","day")-CONVERT(DATEDIF(H765,NOW(),"y"),"yr","day")))),"")</f>
        <v>6574</v>
      </c>
      <c r="S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Row],[JABATAN]],tbl_refJabatan,4,FALSE),"yr","day")-CONVERT(DATEDIF(H765,tglAcuan,"y"),"yr","day"))),(NOW()+(CONVERT(VLOOKUP(Table1[[#This Row],[JABATAN]],tbl_refJabatan,4,FALSE),"yr","day")-CONVERT(DATEDIF(H765,NOW(),"y"),"yr","day")))),"Usia Salah"),"")</f>
        <v>51923.598911689813</v>
      </c>
      <c r="T765" s="167" t="str">
        <f ca="1">IF(Table1[[#This Row],[TGL. PENSIUN ( usia )]]&lt;&gt;0,TEXT(Table1[[#This Row],[TGL. PENSIUN ( usia )]],"yyyy"),"")</f>
        <v>2042</v>
      </c>
      <c r="U765" s="166">
        <f ca="1">IF(AND(Table1[[#This Row],[TGL. PENSIUN (usia)]]&lt;&gt;"",Table1[[#This Row],[TGL. PENSIUN (usia)]]&lt;&gt;"USIA SALAH"),IF(tglAcuan&lt;&gt;0,(INT(CONVERT(VLOOKUP(Table1[[#This Row],[JABATAN]],tbl_refJabatan,4,FALSE),"yr","day")-CONVERT(DATEDIF(H765,tglAcuan,"y"),"yr","day"))),(INT(CONVERT(VLOOKUP(Table1[[#This Row],[JABATAN]],tbl_refJabatan,4,FALSE),"yr","day")-CONVERT(DATEDIF(H765,NOW(),"y"),"yr","day")))),"")</f>
        <v>6574</v>
      </c>
      <c r="V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Row],[JABATAN]],tbl_refJabatan,6,FALSE),"yr","day")-CONVERT(DATEDIF(H765,tglAcuan,"y"),"yr","day"))),(NOW()+(CONVERT(VLOOKUP(Table1[[#This Row],[JABATAN]],tbl_refJabatan,6,FALSE),"yr","day")-CONVERT(DATEDIF(H765,NOW(),"y"),"yr","day")))),"Usia Salah"),"")</f>
        <v>50462.598911689813</v>
      </c>
      <c r="W765" s="167" t="str">
        <f ca="1">IF(Table1[[#This Row],[TGL.PENSIUN (usia)]]&lt;&gt;0,TEXT(Table1[[#This Row],[TGL.PENSIUN (usia)]],"yyyy"),"")</f>
        <v>2038</v>
      </c>
      <c r="X7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Row],[JABATAN]],tbl_refJabatan,7,FALSE),"yr","day")-CONVERT(DATEDIF(M765,tglAcuan,"y"),"yr","day"))),(NOW()+(CONVERT(VLOOKUP(Table1[[#This Row],[JABATAN]],tbl_refJabatan,7,FALSE),"yr","day")-CONVERT(DATEDIF(M765,NOW(),"y"),"yr","day")))),"tgl SK salah"),"")</f>
        <v>51193.098911689813</v>
      </c>
      <c r="Y765" s="167" t="str">
        <f ca="1">IF(Table1[[#This Row],[TGL. PENSIUN (jabatan)]]&lt;&gt;0,TEXT(Table1[[#This Row],[TGL. PENSIUN (jabatan)]],"yyyy"),"")</f>
        <v>2040</v>
      </c>
      <c r="Z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Row],[JABATAN]],tbl_refJabatan,8,FALSE),"yr","day")-CONVERT(DATEDIF(H765,tglAcuan,"y"),"yr","day"))),(NOW()+(CONVERT(VLOOKUP(Table1[[#This Row],[JABATAN]],tbl_refJabatan,8,FALSE),"yr","day")-CONVERT(DATEDIF(H765,NOW(),"y"),"yr","day")))),"Usia Salah"),"")</f>
        <v>50462.598911689813</v>
      </c>
      <c r="AA765" s="167" t="str">
        <f ca="1">IF(Table1[[#This Row],[TGL.PENSIUN (usia )]]&lt;&gt;0,TEXT(Table1[[#This Row],[TGL.PENSIUN (usia )]],"yyyy"),"")</f>
        <v>2038</v>
      </c>
      <c r="AB7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Row],[JABATAN]],tbl_refJabatan,9,FALSE),"yr","day")-CONVERT(DATEDIF(M765,tglAcuan,"y"),"yr","day"))),(NOW()+(CONVERT(VLOOKUP(Table1[[#This Row],[JABATAN]],tbl_refJabatan,9,FALSE),"yr","day")-CONVERT(DATEDIF(M765,NOW(),"y"),"yr","day")))),"tgl SK salah"),"")</f>
        <v>51193.098911689813</v>
      </c>
      <c r="AC765" s="167" t="str">
        <f ca="1">IF(Table1[[#This Row],[TGL. PENSIUN (jabatan )]]&lt;&gt;0,TEXT(Table1[[#This Row],[TGL. PENSIUN (jabatan )]],"yyyy"),"")</f>
        <v>2040</v>
      </c>
      <c r="AD7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6" spans="1:30" s="53" customFormat="1" ht="21.75" customHeight="1" x14ac:dyDescent="0.25">
      <c r="A766" s="43">
        <f t="shared" si="27"/>
        <v>761</v>
      </c>
      <c r="B766" s="44" t="s">
        <v>42</v>
      </c>
      <c r="C766" s="44" t="s">
        <v>1419</v>
      </c>
      <c r="D766" s="72" t="s">
        <v>61</v>
      </c>
      <c r="E766" s="166" t="s">
        <v>1420</v>
      </c>
      <c r="F766" s="43" t="s">
        <v>41</v>
      </c>
      <c r="G766" s="46" t="s">
        <v>42</v>
      </c>
      <c r="H766" s="167">
        <v>24108</v>
      </c>
      <c r="I766" s="45"/>
      <c r="J766" s="76"/>
      <c r="K766" s="74" t="s">
        <v>43</v>
      </c>
      <c r="L766" s="168" t="s">
        <v>1434</v>
      </c>
      <c r="M766" s="167">
        <v>43370</v>
      </c>
      <c r="N766" s="52" t="str">
        <f t="shared" ca="1" si="28"/>
        <v>58 Tahun 1 Bulan 26 hari</v>
      </c>
      <c r="O7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Row],[JABATAN]],tbl_refJabatan,2,FALSE),"yr","day")-CONVERT(DATEDIF(H766,tglAcuan,"y"),"yr","day"))),(NOW()+(CONVERT(VLOOKUP(Table1[[#This Row],[JABATAN]],tbl_refJabatan,2,FALSE),"yr","day")-CONVERT(DATEDIF(H766,NOW(),"y"),"yr","day")))),"Usia Salah"),"")</f>
        <v>46079.598911689813</v>
      </c>
      <c r="Q766" s="167" t="str">
        <f ca="1">IF(Table1[[#This Row],[TGL. PENSIUN (usia)]]&lt;&gt;0,TEXT(Table1[[#This Row],[TGL. PENSIUN (usia)]],"yyyy"),"")</f>
        <v>2026</v>
      </c>
      <c r="R766" s="166">
        <f ca="1">IF(AND(Table1[[#This Row],[TGL. PENSIUN (usia)]]&lt;&gt;"",Table1[[#This Row],[TGL. PENSIUN (usia)]]&lt;&gt;"USIA SALAH"),IF(tglAcuan&lt;&gt;0,(INT(CONVERT(VLOOKUP(Table1[[#This Row],[JABATAN]],tbl_refJabatan,2,FALSE),"yr","day")-CONVERT(DATEDIF(H766,tglAcuan,"y"),"yr","day"))),(INT(CONVERT(VLOOKUP(Table1[[#This Row],[JABATAN]],tbl_refJabatan,2,FALSE),"yr","day")-CONVERT(DATEDIF(H766,NOW(),"y"),"yr","day")))),"")</f>
        <v>730</v>
      </c>
      <c r="S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Row],[JABATAN]],tbl_refJabatan,4,FALSE),"yr","day")-CONVERT(DATEDIF(H766,tglAcuan,"y"),"yr","day"))),(NOW()+(CONVERT(VLOOKUP(Table1[[#This Row],[JABATAN]],tbl_refJabatan,4,FALSE),"yr","day")-CONVERT(DATEDIF(H766,NOW(),"y"),"yr","day")))),"Usia Salah"),"")</f>
        <v>46079.598911689813</v>
      </c>
      <c r="T766" s="167" t="str">
        <f ca="1">IF(Table1[[#This Row],[TGL. PENSIUN ( usia )]]&lt;&gt;0,TEXT(Table1[[#This Row],[TGL. PENSIUN ( usia )]],"yyyy"),"")</f>
        <v>2026</v>
      </c>
      <c r="U766" s="166">
        <f ca="1">IF(AND(Table1[[#This Row],[TGL. PENSIUN (usia)]]&lt;&gt;"",Table1[[#This Row],[TGL. PENSIUN (usia)]]&lt;&gt;"USIA SALAH"),IF(tglAcuan&lt;&gt;0,(INT(CONVERT(VLOOKUP(Table1[[#This Row],[JABATAN]],tbl_refJabatan,4,FALSE),"yr","day")-CONVERT(DATEDIF(H766,tglAcuan,"y"),"yr","day"))),(INT(CONVERT(VLOOKUP(Table1[[#This Row],[JABATAN]],tbl_refJabatan,4,FALSE),"yr","day")-CONVERT(DATEDIF(H766,NOW(),"y"),"yr","day")))),"")</f>
        <v>730</v>
      </c>
      <c r="V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Row],[JABATAN]],tbl_refJabatan,6,FALSE),"yr","day")-CONVERT(DATEDIF(H766,tglAcuan,"y"),"yr","day"))),(NOW()+(CONVERT(VLOOKUP(Table1[[#This Row],[JABATAN]],tbl_refJabatan,6,FALSE),"yr","day")-CONVERT(DATEDIF(H766,NOW(),"y"),"yr","day")))),"Usia Salah"),"")</f>
        <v>44618.598911689813</v>
      </c>
      <c r="W766" s="167" t="str">
        <f ca="1">IF(Table1[[#This Row],[TGL.PENSIUN (usia)]]&lt;&gt;0,TEXT(Table1[[#This Row],[TGL.PENSIUN (usia)]],"yyyy"),"")</f>
        <v>2022</v>
      </c>
      <c r="X7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Row],[JABATAN]],tbl_refJabatan,7,FALSE),"yr","day")-CONVERT(DATEDIF(M766,tglAcuan,"y"),"yr","day"))),(NOW()+(CONVERT(VLOOKUP(Table1[[#This Row],[JABATAN]],tbl_refJabatan,7,FALSE),"yr","day")-CONVERT(DATEDIF(M766,NOW(),"y"),"yr","day")))),"tgl SK salah"),"")</f>
        <v>50827.848911689813</v>
      </c>
      <c r="Y766" s="167" t="str">
        <f ca="1">IF(Table1[[#This Row],[TGL. PENSIUN (jabatan)]]&lt;&gt;0,TEXT(Table1[[#This Row],[TGL. PENSIUN (jabatan)]],"yyyy"),"")</f>
        <v>2039</v>
      </c>
      <c r="Z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Row],[JABATAN]],tbl_refJabatan,8,FALSE),"yr","day")-CONVERT(DATEDIF(H766,tglAcuan,"y"),"yr","day"))),(NOW()+(CONVERT(VLOOKUP(Table1[[#This Row],[JABATAN]],tbl_refJabatan,8,FALSE),"yr","day")-CONVERT(DATEDIF(H766,NOW(),"y"),"yr","day")))),"Usia Salah"),"")</f>
        <v>44618.598911689813</v>
      </c>
      <c r="AA766" s="167" t="str">
        <f ca="1">IF(Table1[[#This Row],[TGL.PENSIUN (usia )]]&lt;&gt;0,TEXT(Table1[[#This Row],[TGL.PENSIUN (usia )]],"yyyy"),"")</f>
        <v>2022</v>
      </c>
      <c r="AB7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Row],[JABATAN]],tbl_refJabatan,9,FALSE),"yr","day")-CONVERT(DATEDIF(M766,tglAcuan,"y"),"yr","day"))),(NOW()+(CONVERT(VLOOKUP(Table1[[#This Row],[JABATAN]],tbl_refJabatan,9,FALSE),"yr","day")-CONVERT(DATEDIF(M766,NOW(),"y"),"yr","day")))),"tgl SK salah"),"")</f>
        <v>50827.848911689813</v>
      </c>
      <c r="AC766" s="167" t="str">
        <f ca="1">IF(Table1[[#This Row],[TGL. PENSIUN (jabatan )]]&lt;&gt;0,TEXT(Table1[[#This Row],[TGL. PENSIUN (jabatan )]],"yyyy"),"")</f>
        <v>2039</v>
      </c>
      <c r="AD7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7" spans="1:30" s="53" customFormat="1" ht="21.75" customHeight="1" x14ac:dyDescent="0.25">
      <c r="A767" s="43">
        <f t="shared" si="27"/>
        <v>762</v>
      </c>
      <c r="B767" s="44" t="s">
        <v>42</v>
      </c>
      <c r="C767" s="44" t="s">
        <v>1419</v>
      </c>
      <c r="D767" s="72" t="s">
        <v>63</v>
      </c>
      <c r="E767" s="166" t="s">
        <v>1435</v>
      </c>
      <c r="F767" s="43" t="s">
        <v>41</v>
      </c>
      <c r="G767" s="46" t="s">
        <v>42</v>
      </c>
      <c r="H767" s="167">
        <v>29606</v>
      </c>
      <c r="I767" s="45"/>
      <c r="J767" s="76"/>
      <c r="K767" s="74" t="s">
        <v>43</v>
      </c>
      <c r="L767" s="168" t="s">
        <v>1436</v>
      </c>
      <c r="M767" s="167">
        <v>43363</v>
      </c>
      <c r="N767" s="52" t="str">
        <f t="shared" ca="1" si="28"/>
        <v>43 Tahun 1 Bulan 7 hari</v>
      </c>
      <c r="O7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Row],[JABATAN]],tbl_refJabatan,2,FALSE),"yr","day")-CONVERT(DATEDIF(H767,tglAcuan,"y"),"yr","day"))),(NOW()+(CONVERT(VLOOKUP(Table1[[#This Row],[JABATAN]],tbl_refJabatan,2,FALSE),"yr","day")-CONVERT(DATEDIF(H767,NOW(),"y"),"yr","day")))),"Usia Salah"),"")</f>
        <v>51558.348911689813</v>
      </c>
      <c r="Q767" s="167" t="str">
        <f ca="1">IF(Table1[[#This Row],[TGL. PENSIUN (usia)]]&lt;&gt;0,TEXT(Table1[[#This Row],[TGL. PENSIUN (usia)]],"yyyy"),"")</f>
        <v>2041</v>
      </c>
      <c r="R767" s="166">
        <f ca="1">IF(AND(Table1[[#This Row],[TGL. PENSIUN (usia)]]&lt;&gt;"",Table1[[#This Row],[TGL. PENSIUN (usia)]]&lt;&gt;"USIA SALAH"),IF(tglAcuan&lt;&gt;0,(INT(CONVERT(VLOOKUP(Table1[[#This Row],[JABATAN]],tbl_refJabatan,2,FALSE),"yr","day")-CONVERT(DATEDIF(H767,tglAcuan,"y"),"yr","day"))),(INT(CONVERT(VLOOKUP(Table1[[#This Row],[JABATAN]],tbl_refJabatan,2,FALSE),"yr","day")-CONVERT(DATEDIF(H767,NOW(),"y"),"yr","day")))),"")</f>
        <v>6209</v>
      </c>
      <c r="S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Row],[JABATAN]],tbl_refJabatan,4,FALSE),"yr","day")-CONVERT(DATEDIF(H767,tglAcuan,"y"),"yr","day"))),(NOW()+(CONVERT(VLOOKUP(Table1[[#This Row],[JABATAN]],tbl_refJabatan,4,FALSE),"yr","day")-CONVERT(DATEDIF(H767,NOW(),"y"),"yr","day")))),"Usia Salah"),"")</f>
        <v>36948.348911689813</v>
      </c>
      <c r="T767" s="167" t="str">
        <f ca="1">IF(Table1[[#This Row],[TGL. PENSIUN ( usia )]]&lt;&gt;0,TEXT(Table1[[#This Row],[TGL. PENSIUN ( usia )]],"yyyy"),"")</f>
        <v>2001</v>
      </c>
      <c r="U767" s="166">
        <f ca="1">IF(AND(Table1[[#This Row],[TGL. PENSIUN (usia)]]&lt;&gt;"",Table1[[#This Row],[TGL. PENSIUN (usia)]]&lt;&gt;"USIA SALAH"),IF(tglAcuan&lt;&gt;0,(INT(CONVERT(VLOOKUP(Table1[[#This Row],[JABATAN]],tbl_refJabatan,4,FALSE),"yr","day")-CONVERT(DATEDIF(H767,tglAcuan,"y"),"yr","day"))),(INT(CONVERT(VLOOKUP(Table1[[#This Row],[JABATAN]],tbl_refJabatan,4,FALSE),"yr","day")-CONVERT(DATEDIF(H767,NOW(),"y"),"yr","day")))),"")</f>
        <v>-8401</v>
      </c>
      <c r="V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Row],[JABATAN]],tbl_refJabatan,6,FALSE),"yr","day")-CONVERT(DATEDIF(H767,tglAcuan,"y"),"yr","day"))),(NOW()+(CONVERT(VLOOKUP(Table1[[#This Row],[JABATAN]],tbl_refJabatan,6,FALSE),"yr","day")-CONVERT(DATEDIF(H767,NOW(),"y"),"yr","day")))),"Usia Salah"),"")</f>
        <v>29643.348911689813</v>
      </c>
      <c r="W767" s="167" t="str">
        <f ca="1">IF(Table1[[#This Row],[TGL.PENSIUN (usia)]]&lt;&gt;0,TEXT(Table1[[#This Row],[TGL.PENSIUN (usia)]],"yyyy"),"")</f>
        <v>1981</v>
      </c>
      <c r="X7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Row],[JABATAN]],tbl_refJabatan,7,FALSE),"yr","day")-CONVERT(DATEDIF(M767,tglAcuan,"y"),"yr","day"))),(NOW()+(CONVERT(VLOOKUP(Table1[[#This Row],[JABATAN]],tbl_refJabatan,7,FALSE),"yr","day")-CONVERT(DATEDIF(M767,NOW(),"y"),"yr","day")))),"tgl SK salah"),"")</f>
        <v>65437.848911689813</v>
      </c>
      <c r="Y767" s="167" t="str">
        <f ca="1">IF(Table1[[#This Row],[TGL. PENSIUN (jabatan)]]&lt;&gt;0,TEXT(Table1[[#This Row],[TGL. PENSIUN (jabatan)]],"yyyy"),"")</f>
        <v>2079</v>
      </c>
      <c r="Z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Row],[JABATAN]],tbl_refJabatan,8,FALSE),"yr","day")-CONVERT(DATEDIF(H767,tglAcuan,"y"),"yr","day"))),(NOW()+(CONVERT(VLOOKUP(Table1[[#This Row],[JABATAN]],tbl_refJabatan,8,FALSE),"yr","day")-CONVERT(DATEDIF(H767,NOW(),"y"),"yr","day")))),"Usia Salah"),"")</f>
        <v>51558.348911689813</v>
      </c>
      <c r="AA767" s="167" t="str">
        <f ca="1">IF(Table1[[#This Row],[TGL.PENSIUN (usia )]]&lt;&gt;0,TEXT(Table1[[#This Row],[TGL.PENSIUN (usia )]],"yyyy"),"")</f>
        <v>2041</v>
      </c>
      <c r="AB7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Row],[JABATAN]],tbl_refJabatan,9,FALSE),"yr","day")-CONVERT(DATEDIF(M767,tglAcuan,"y"),"yr","day"))),(NOW()+(CONVERT(VLOOKUP(Table1[[#This Row],[JABATAN]],tbl_refJabatan,9,FALSE),"yr","day")-CONVERT(DATEDIF(M767,NOW(),"y"),"yr","day")))),"tgl SK salah"),"")</f>
        <v>49001.598911689813</v>
      </c>
      <c r="AC767" s="167" t="str">
        <f ca="1">IF(Table1[[#This Row],[TGL. PENSIUN (jabatan )]]&lt;&gt;0,TEXT(Table1[[#This Row],[TGL. PENSIUN (jabatan )]],"yyyy"),"")</f>
        <v>2034</v>
      </c>
      <c r="AD7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8" spans="1:30" s="53" customFormat="1" ht="21.75" customHeight="1" x14ac:dyDescent="0.25">
      <c r="A768" s="43">
        <f t="shared" si="27"/>
        <v>763</v>
      </c>
      <c r="B768" s="44" t="s">
        <v>42</v>
      </c>
      <c r="C768" s="44" t="s">
        <v>1419</v>
      </c>
      <c r="D768" s="72" t="s">
        <v>63</v>
      </c>
      <c r="E768" s="166" t="s">
        <v>1437</v>
      </c>
      <c r="F768" s="43" t="s">
        <v>41</v>
      </c>
      <c r="G768" s="46" t="s">
        <v>42</v>
      </c>
      <c r="H768" s="167">
        <v>25980</v>
      </c>
      <c r="I768" s="45"/>
      <c r="J768" s="76"/>
      <c r="K768" s="74" t="s">
        <v>43</v>
      </c>
      <c r="L768" s="168" t="s">
        <v>1438</v>
      </c>
      <c r="M768" s="167">
        <v>43363</v>
      </c>
      <c r="N768" s="52" t="str">
        <f t="shared" ca="1" si="28"/>
        <v>53 Tahun 0 Bulan 11 hari</v>
      </c>
      <c r="O7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Row],[JABATAN]],tbl_refJabatan,2,FALSE),"yr","day")-CONVERT(DATEDIF(H768,tglAcuan,"y"),"yr","day"))),(NOW()+(CONVERT(VLOOKUP(Table1[[#This Row],[JABATAN]],tbl_refJabatan,2,FALSE),"yr","day")-CONVERT(DATEDIF(H768,NOW(),"y"),"yr","day")))),"Usia Salah"),"")</f>
        <v>47905.848911689813</v>
      </c>
      <c r="Q768" s="167" t="str">
        <f ca="1">IF(Table1[[#This Row],[TGL. PENSIUN (usia)]]&lt;&gt;0,TEXT(Table1[[#This Row],[TGL. PENSIUN (usia)]],"yyyy"),"")</f>
        <v>2031</v>
      </c>
      <c r="R768" s="166">
        <f ca="1">IF(AND(Table1[[#This Row],[TGL. PENSIUN (usia)]]&lt;&gt;"",Table1[[#This Row],[TGL. PENSIUN (usia)]]&lt;&gt;"USIA SALAH"),IF(tglAcuan&lt;&gt;0,(INT(CONVERT(VLOOKUP(Table1[[#This Row],[JABATAN]],tbl_refJabatan,2,FALSE),"yr","day")-CONVERT(DATEDIF(H768,tglAcuan,"y"),"yr","day"))),(INT(CONVERT(VLOOKUP(Table1[[#This Row],[JABATAN]],tbl_refJabatan,2,FALSE),"yr","day")-CONVERT(DATEDIF(H768,NOW(),"y"),"yr","day")))),"")</f>
        <v>2556</v>
      </c>
      <c r="S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Row],[JABATAN]],tbl_refJabatan,4,FALSE),"yr","day")-CONVERT(DATEDIF(H768,tglAcuan,"y"),"yr","day"))),(NOW()+(CONVERT(VLOOKUP(Table1[[#This Row],[JABATAN]],tbl_refJabatan,4,FALSE),"yr","day")-CONVERT(DATEDIF(H768,NOW(),"y"),"yr","day")))),"Usia Salah"),"")</f>
        <v>33295.848911689813</v>
      </c>
      <c r="T768" s="167" t="str">
        <f ca="1">IF(Table1[[#This Row],[TGL. PENSIUN ( usia )]]&lt;&gt;0,TEXT(Table1[[#This Row],[TGL. PENSIUN ( usia )]],"yyyy"),"")</f>
        <v>1991</v>
      </c>
      <c r="U768" s="166">
        <f ca="1">IF(AND(Table1[[#This Row],[TGL. PENSIUN (usia)]]&lt;&gt;"",Table1[[#This Row],[TGL. PENSIUN (usia)]]&lt;&gt;"USIA SALAH"),IF(tglAcuan&lt;&gt;0,(INT(CONVERT(VLOOKUP(Table1[[#This Row],[JABATAN]],tbl_refJabatan,4,FALSE),"yr","day")-CONVERT(DATEDIF(H768,tglAcuan,"y"),"yr","day"))),(INT(CONVERT(VLOOKUP(Table1[[#This Row],[JABATAN]],tbl_refJabatan,4,FALSE),"yr","day")-CONVERT(DATEDIF(H768,NOW(),"y"),"yr","day")))),"")</f>
        <v>-12054</v>
      </c>
      <c r="V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Row],[JABATAN]],tbl_refJabatan,6,FALSE),"yr","day")-CONVERT(DATEDIF(H768,tglAcuan,"y"),"yr","day"))),(NOW()+(CONVERT(VLOOKUP(Table1[[#This Row],[JABATAN]],tbl_refJabatan,6,FALSE),"yr","day")-CONVERT(DATEDIF(H768,NOW(),"y"),"yr","day")))),"Usia Salah"),"")</f>
        <v>25990.848911689813</v>
      </c>
      <c r="W768" s="167" t="str">
        <f ca="1">IF(Table1[[#This Row],[TGL.PENSIUN (usia)]]&lt;&gt;0,TEXT(Table1[[#This Row],[TGL.PENSIUN (usia)]],"yyyy"),"")</f>
        <v>1971</v>
      </c>
      <c r="X7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Row],[JABATAN]],tbl_refJabatan,7,FALSE),"yr","day")-CONVERT(DATEDIF(M768,tglAcuan,"y"),"yr","day"))),(NOW()+(CONVERT(VLOOKUP(Table1[[#This Row],[JABATAN]],tbl_refJabatan,7,FALSE),"yr","day")-CONVERT(DATEDIF(M768,NOW(),"y"),"yr","day")))),"tgl SK salah"),"")</f>
        <v>65437.848911689813</v>
      </c>
      <c r="Y768" s="167" t="str">
        <f ca="1">IF(Table1[[#This Row],[TGL. PENSIUN (jabatan)]]&lt;&gt;0,TEXT(Table1[[#This Row],[TGL. PENSIUN (jabatan)]],"yyyy"),"")</f>
        <v>2079</v>
      </c>
      <c r="Z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Row],[JABATAN]],tbl_refJabatan,8,FALSE),"yr","day")-CONVERT(DATEDIF(H768,tglAcuan,"y"),"yr","day"))),(NOW()+(CONVERT(VLOOKUP(Table1[[#This Row],[JABATAN]],tbl_refJabatan,8,FALSE),"yr","day")-CONVERT(DATEDIF(H768,NOW(),"y"),"yr","day")))),"Usia Salah"),"")</f>
        <v>47905.848911689813</v>
      </c>
      <c r="AA768" s="167" t="str">
        <f ca="1">IF(Table1[[#This Row],[TGL.PENSIUN (usia )]]&lt;&gt;0,TEXT(Table1[[#This Row],[TGL.PENSIUN (usia )]],"yyyy"),"")</f>
        <v>2031</v>
      </c>
      <c r="AB7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Row],[JABATAN]],tbl_refJabatan,9,FALSE),"yr","day")-CONVERT(DATEDIF(M768,tglAcuan,"y"),"yr","day"))),(NOW()+(CONVERT(VLOOKUP(Table1[[#This Row],[JABATAN]],tbl_refJabatan,9,FALSE),"yr","day")-CONVERT(DATEDIF(M768,NOW(),"y"),"yr","day")))),"tgl SK salah"),"")</f>
        <v>49001.598911689813</v>
      </c>
      <c r="AC768" s="167" t="str">
        <f ca="1">IF(Table1[[#This Row],[TGL. PENSIUN (jabatan )]]&lt;&gt;0,TEXT(Table1[[#This Row],[TGL. PENSIUN (jabatan )]],"yyyy"),"")</f>
        <v>2034</v>
      </c>
      <c r="AD7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69" spans="1:30" s="88" customFormat="1" ht="21.75" customHeight="1" x14ac:dyDescent="0.25">
      <c r="A769" s="43">
        <f t="shared" si="27"/>
        <v>764</v>
      </c>
      <c r="B769" s="44" t="s">
        <v>42</v>
      </c>
      <c r="C769" s="44" t="s">
        <v>1439</v>
      </c>
      <c r="D769" s="45" t="s">
        <v>39</v>
      </c>
      <c r="E769" s="59" t="s">
        <v>1440</v>
      </c>
      <c r="F769" s="43" t="s">
        <v>41</v>
      </c>
      <c r="G769" s="46" t="s">
        <v>42</v>
      </c>
      <c r="H769" s="67">
        <v>23939</v>
      </c>
      <c r="I769" s="45"/>
      <c r="J769" s="76"/>
      <c r="K769" s="74" t="s">
        <v>43</v>
      </c>
      <c r="L769" s="63" t="s">
        <v>1237</v>
      </c>
      <c r="M769" s="67">
        <v>43444</v>
      </c>
      <c r="N769" s="52" t="str">
        <f t="shared" ca="1" si="28"/>
        <v>58 Tahun 7 Bulan 11 hari</v>
      </c>
      <c r="O7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Row],[JABATAN]],tbl_refJabatan,2,FALSE),"yr","day")-CONVERT(DATEDIF(H769,tglAcuan,"y"),"yr","day"))),(NOW()+(CONVERT(VLOOKUP(Table1[[#This Row],[JABATAN]],tbl_refJabatan,2,FALSE),"yr","day")-CONVERT(DATEDIF(H769,NOW(),"y"),"yr","day")))),"Usia Salah"),"")</f>
        <v>24164.598911689813</v>
      </c>
      <c r="Q769" s="167" t="str">
        <f ca="1">IF(Table1[[#This Row],[TGL. PENSIUN (usia)]]&lt;&gt;0,TEXT(Table1[[#This Row],[TGL. PENSIUN (usia)]],"yyyy"),"")</f>
        <v>1966</v>
      </c>
      <c r="R769" s="166">
        <f ca="1">IF(AND(Table1[[#This Row],[TGL. PENSIUN (usia)]]&lt;&gt;"",Table1[[#This Row],[TGL. PENSIUN (usia)]]&lt;&gt;"USIA SALAH"),IF(tglAcuan&lt;&gt;0,(INT(CONVERT(VLOOKUP(Table1[[#This Row],[JABATAN]],tbl_refJabatan,2,FALSE),"yr","day")-CONVERT(DATEDIF(H769,tglAcuan,"y"),"yr","day"))),(INT(CONVERT(VLOOKUP(Table1[[#This Row],[JABATAN]],tbl_refJabatan,2,FALSE),"yr","day")-CONVERT(DATEDIF(H769,NOW(),"y"),"yr","day")))),"")</f>
        <v>-21185</v>
      </c>
      <c r="S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Row],[JABATAN]],tbl_refJabatan,4,FALSE),"yr","day")-CONVERT(DATEDIF(H769,tglAcuan,"y"),"yr","day"))),(NOW()+(CONVERT(VLOOKUP(Table1[[#This Row],[JABATAN]],tbl_refJabatan,4,FALSE),"yr","day")-CONVERT(DATEDIF(H769,NOW(),"y"),"yr","day")))),"Usia Salah"),"")</f>
        <v>24164.598911689813</v>
      </c>
      <c r="T769" s="167" t="str">
        <f ca="1">IF(Table1[[#This Row],[TGL. PENSIUN ( usia )]]&lt;&gt;0,TEXT(Table1[[#This Row],[TGL. PENSIUN ( usia )]],"yyyy"),"")</f>
        <v>1966</v>
      </c>
      <c r="U769" s="166">
        <f ca="1">IF(AND(Table1[[#This Row],[TGL. PENSIUN (usia)]]&lt;&gt;"",Table1[[#This Row],[TGL. PENSIUN (usia)]]&lt;&gt;"USIA SALAH"),IF(tglAcuan&lt;&gt;0,(INT(CONVERT(VLOOKUP(Table1[[#This Row],[JABATAN]],tbl_refJabatan,4,FALSE),"yr","day")-CONVERT(DATEDIF(H769,tglAcuan,"y"),"yr","day"))),(INT(CONVERT(VLOOKUP(Table1[[#This Row],[JABATAN]],tbl_refJabatan,4,FALSE),"yr","day")-CONVERT(DATEDIF(H769,NOW(),"y"),"yr","day")))),"")</f>
        <v>-21185</v>
      </c>
      <c r="V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Row],[JABATAN]],tbl_refJabatan,6,FALSE),"yr","day")-CONVERT(DATEDIF(H769,tglAcuan,"y"),"yr","day"))),(NOW()+(CONVERT(VLOOKUP(Table1[[#This Row],[JABATAN]],tbl_refJabatan,6,FALSE),"yr","day")-CONVERT(DATEDIF(H769,NOW(),"y"),"yr","day")))),"Usia Salah"),"")</f>
        <v>24164.598911689813</v>
      </c>
      <c r="W769" s="167" t="str">
        <f ca="1">IF(Table1[[#This Row],[TGL.PENSIUN (usia)]]&lt;&gt;0,TEXT(Table1[[#This Row],[TGL.PENSIUN (usia)]],"yyyy"),"")</f>
        <v>1966</v>
      </c>
      <c r="X7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Row],[JABATAN]],tbl_refJabatan,7,FALSE),"yr","day")-CONVERT(DATEDIF(M769,tglAcuan,"y"),"yr","day"))),(NOW()+(CONVERT(VLOOKUP(Table1[[#This Row],[JABATAN]],tbl_refJabatan,7,FALSE),"yr","day")-CONVERT(DATEDIF(M769,NOW(),"y"),"yr","day")))),"tgl SK salah"),"")</f>
        <v>43522.848911689813</v>
      </c>
      <c r="Y769" s="167" t="str">
        <f ca="1">IF(Table1[[#This Row],[TGL. PENSIUN (jabatan)]]&lt;&gt;0,TEXT(Table1[[#This Row],[TGL. PENSIUN (jabatan)]],"yyyy"),"")</f>
        <v>2019</v>
      </c>
      <c r="Z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Row],[JABATAN]],tbl_refJabatan,8,FALSE),"yr","day")-CONVERT(DATEDIF(H769,tglAcuan,"y"),"yr","day"))),(NOW()+(CONVERT(VLOOKUP(Table1[[#This Row],[JABATAN]],tbl_refJabatan,8,FALSE),"yr","day")-CONVERT(DATEDIF(H769,NOW(),"y"),"yr","day")))),"Usia Salah"),"")</f>
        <v>24164.598911689813</v>
      </c>
      <c r="AA769" s="167" t="str">
        <f ca="1">IF(Table1[[#This Row],[TGL.PENSIUN (usia )]]&lt;&gt;0,TEXT(Table1[[#This Row],[TGL.PENSIUN (usia )]],"yyyy"),"")</f>
        <v>1966</v>
      </c>
      <c r="AB7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Row],[JABATAN]],tbl_refJabatan,9,FALSE),"yr","day")-CONVERT(DATEDIF(M769,tglAcuan,"y"),"yr","day"))),(NOW()+(CONVERT(VLOOKUP(Table1[[#This Row],[JABATAN]],tbl_refJabatan,9,FALSE),"yr","day")-CONVERT(DATEDIF(M769,NOW(),"y"),"yr","day")))),"tgl SK salah"),"")</f>
        <v>43522.848911689813</v>
      </c>
      <c r="AC769" s="167" t="str">
        <f ca="1">IF(Table1[[#This Row],[TGL. PENSIUN (jabatan )]]&lt;&gt;0,TEXT(Table1[[#This Row],[TGL. PENSIUN (jabatan )]],"yyyy"),"")</f>
        <v>2019</v>
      </c>
      <c r="AD7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0" spans="1:30" s="53" customFormat="1" ht="21.75" customHeight="1" x14ac:dyDescent="0.25">
      <c r="A770" s="43">
        <f t="shared" si="27"/>
        <v>765</v>
      </c>
      <c r="B770" s="44" t="s">
        <v>42</v>
      </c>
      <c r="C770" s="44" t="s">
        <v>1439</v>
      </c>
      <c r="D770" s="72" t="s">
        <v>45</v>
      </c>
      <c r="E770" s="59" t="s">
        <v>1441</v>
      </c>
      <c r="F770" s="43" t="s">
        <v>41</v>
      </c>
      <c r="G770" s="46" t="s">
        <v>42</v>
      </c>
      <c r="H770" s="67">
        <v>28809</v>
      </c>
      <c r="I770" s="45"/>
      <c r="J770" s="76"/>
      <c r="K770" s="74" t="s">
        <v>56</v>
      </c>
      <c r="L770" s="63" t="s">
        <v>1442</v>
      </c>
      <c r="M770" s="67">
        <v>43448</v>
      </c>
      <c r="N770" s="52" t="str">
        <f t="shared" ca="1" si="28"/>
        <v>45 Tahun 3 Bulan 12 hari</v>
      </c>
      <c r="O7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13 Hari </v>
      </c>
      <c r="P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Row],[JABATAN]],tbl_refJabatan,2,FALSE),"yr","day")-CONVERT(DATEDIF(H770,tglAcuan,"y"),"yr","day"))),(NOW()+(CONVERT(VLOOKUP(Table1[[#This Row],[JABATAN]],tbl_refJabatan,2,FALSE),"yr","day")-CONVERT(DATEDIF(H770,NOW(),"y"),"yr","day")))),"Usia Salah"),"")</f>
        <v>28912.848911689813</v>
      </c>
      <c r="Q770" s="167" t="str">
        <f ca="1">IF(Table1[[#This Row],[TGL. PENSIUN (usia)]]&lt;&gt;0,TEXT(Table1[[#This Row],[TGL. PENSIUN (usia)]],"yyyy"),"")</f>
        <v>1979</v>
      </c>
      <c r="R770" s="166">
        <f ca="1">IF(AND(Table1[[#This Row],[TGL. PENSIUN (usia)]]&lt;&gt;"",Table1[[#This Row],[TGL. PENSIUN (usia)]]&lt;&gt;"USIA SALAH"),IF(tglAcuan&lt;&gt;0,(INT(CONVERT(VLOOKUP(Table1[[#This Row],[JABATAN]],tbl_refJabatan,2,FALSE),"yr","day")-CONVERT(DATEDIF(H770,tglAcuan,"y"),"yr","day"))),(INT(CONVERT(VLOOKUP(Table1[[#This Row],[JABATAN]],tbl_refJabatan,2,FALSE),"yr","day")-CONVERT(DATEDIF(H770,NOW(),"y"),"yr","day")))),"")</f>
        <v>-16437</v>
      </c>
      <c r="S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Row],[JABATAN]],tbl_refJabatan,4,FALSE),"yr","day")-CONVERT(DATEDIF(H770,tglAcuan,"y"),"yr","day"))),(NOW()+(CONVERT(VLOOKUP(Table1[[#This Row],[JABATAN]],tbl_refJabatan,4,FALSE),"yr","day")-CONVERT(DATEDIF(H770,NOW(),"y"),"yr","day")))),"Usia Salah"),"")</f>
        <v>28912.848911689813</v>
      </c>
      <c r="T770" s="167" t="str">
        <f ca="1">IF(Table1[[#This Row],[TGL. PENSIUN ( usia )]]&lt;&gt;0,TEXT(Table1[[#This Row],[TGL. PENSIUN ( usia )]],"yyyy"),"")</f>
        <v>1979</v>
      </c>
      <c r="U770" s="166">
        <f ca="1">IF(AND(Table1[[#This Row],[TGL. PENSIUN (usia)]]&lt;&gt;"",Table1[[#This Row],[TGL. PENSIUN (usia)]]&lt;&gt;"USIA SALAH"),IF(tglAcuan&lt;&gt;0,(INT(CONVERT(VLOOKUP(Table1[[#This Row],[JABATAN]],tbl_refJabatan,4,FALSE),"yr","day")-CONVERT(DATEDIF(H770,tglAcuan,"y"),"yr","day"))),(INT(CONVERT(VLOOKUP(Table1[[#This Row],[JABATAN]],tbl_refJabatan,4,FALSE),"yr","day")-CONVERT(DATEDIF(H770,NOW(),"y"),"yr","day")))),"")</f>
        <v>-16437</v>
      </c>
      <c r="V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Row],[JABATAN]],tbl_refJabatan,6,FALSE),"yr","day")-CONVERT(DATEDIF(H770,tglAcuan,"y"),"yr","day"))),(NOW()+(CONVERT(VLOOKUP(Table1[[#This Row],[JABATAN]],tbl_refJabatan,6,FALSE),"yr","day")-CONVERT(DATEDIF(H770,NOW(),"y"),"yr","day")))),"Usia Salah"),"")</f>
        <v>28912.848911689813</v>
      </c>
      <c r="W770" s="167" t="str">
        <f ca="1">IF(Table1[[#This Row],[TGL.PENSIUN (usia)]]&lt;&gt;0,TEXT(Table1[[#This Row],[TGL.PENSIUN (usia)]],"yyyy"),"")</f>
        <v>1979</v>
      </c>
      <c r="X7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Row],[JABATAN]],tbl_refJabatan,7,FALSE),"yr","day")-CONVERT(DATEDIF(M770,tglAcuan,"y"),"yr","day"))),(NOW()+(CONVERT(VLOOKUP(Table1[[#This Row],[JABATAN]],tbl_refJabatan,7,FALSE),"yr","day")-CONVERT(DATEDIF(M770,NOW(),"y"),"yr","day")))),"tgl SK salah"),"")</f>
        <v>43522.848911689813</v>
      </c>
      <c r="Y770" s="167" t="str">
        <f ca="1">IF(Table1[[#This Row],[TGL. PENSIUN (jabatan)]]&lt;&gt;0,TEXT(Table1[[#This Row],[TGL. PENSIUN (jabatan)]],"yyyy"),"")</f>
        <v>2019</v>
      </c>
      <c r="Z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Row],[JABATAN]],tbl_refJabatan,8,FALSE),"yr","day")-CONVERT(DATEDIF(H770,tglAcuan,"y"),"yr","day"))),(NOW()+(CONVERT(VLOOKUP(Table1[[#This Row],[JABATAN]],tbl_refJabatan,8,FALSE),"yr","day")-CONVERT(DATEDIF(H770,NOW(),"y"),"yr","day")))),"Usia Salah"),"")</f>
        <v>28912.848911689813</v>
      </c>
      <c r="AA770" s="167" t="str">
        <f ca="1">IF(Table1[[#This Row],[TGL.PENSIUN (usia )]]&lt;&gt;0,TEXT(Table1[[#This Row],[TGL.PENSIUN (usia )]],"yyyy"),"")</f>
        <v>1979</v>
      </c>
      <c r="AB7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Row],[JABATAN]],tbl_refJabatan,9,FALSE),"yr","day")-CONVERT(DATEDIF(M770,tglAcuan,"y"),"yr","day"))),(NOW()+(CONVERT(VLOOKUP(Table1[[#This Row],[JABATAN]],tbl_refJabatan,9,FALSE),"yr","day")-CONVERT(DATEDIF(M770,NOW(),"y"),"yr","day")))),"tgl SK salah"),"")</f>
        <v>43522.848911689813</v>
      </c>
      <c r="AC770" s="167" t="str">
        <f ca="1">IF(Table1[[#This Row],[TGL. PENSIUN (jabatan )]]&lt;&gt;0,TEXT(Table1[[#This Row],[TGL. PENSIUN (jabatan )]],"yyyy"),"")</f>
        <v>2019</v>
      </c>
      <c r="AD7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1" spans="1:30" s="53" customFormat="1" ht="21.75" customHeight="1" x14ac:dyDescent="0.25">
      <c r="A771" s="43">
        <f t="shared" si="27"/>
        <v>766</v>
      </c>
      <c r="B771" s="44" t="s">
        <v>42</v>
      </c>
      <c r="C771" s="44" t="s">
        <v>1439</v>
      </c>
      <c r="D771" s="72" t="s">
        <v>48</v>
      </c>
      <c r="E771" s="59" t="s">
        <v>1443</v>
      </c>
      <c r="F771" s="43" t="s">
        <v>50</v>
      </c>
      <c r="G771" s="46" t="s">
        <v>42</v>
      </c>
      <c r="H771" s="67">
        <v>34504</v>
      </c>
      <c r="I771" s="45"/>
      <c r="J771" s="76"/>
      <c r="K771" s="74" t="s">
        <v>56</v>
      </c>
      <c r="L771" s="63" t="s">
        <v>1444</v>
      </c>
      <c r="M771" s="67">
        <v>44256</v>
      </c>
      <c r="N771" s="52" t="str">
        <f t="shared" ca="1" si="28"/>
        <v>29 Tahun 8 Bulan 8 hari</v>
      </c>
      <c r="O7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26 Hari </v>
      </c>
      <c r="P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Row],[JABATAN]],tbl_refJabatan,2,FALSE),"yr","day")-CONVERT(DATEDIF(H771,tglAcuan,"y"),"yr","day"))),(NOW()+(CONVERT(VLOOKUP(Table1[[#This Row],[JABATAN]],tbl_refJabatan,2,FALSE),"yr","day")-CONVERT(DATEDIF(H771,NOW(),"y"),"yr","day")))),"Usia Salah"),"")</f>
        <v>56671.848911689813</v>
      </c>
      <c r="Q771" s="167" t="str">
        <f ca="1">IF(Table1[[#This Row],[TGL. PENSIUN (usia)]]&lt;&gt;0,TEXT(Table1[[#This Row],[TGL. PENSIUN (usia)]],"yyyy"),"")</f>
        <v>2055</v>
      </c>
      <c r="R771" s="166">
        <f ca="1">IF(AND(Table1[[#This Row],[TGL. PENSIUN (usia)]]&lt;&gt;"",Table1[[#This Row],[TGL. PENSIUN (usia)]]&lt;&gt;"USIA SALAH"),IF(tglAcuan&lt;&gt;0,(INT(CONVERT(VLOOKUP(Table1[[#This Row],[JABATAN]],tbl_refJabatan,2,FALSE),"yr","day")-CONVERT(DATEDIF(H771,tglAcuan,"y"),"yr","day"))),(INT(CONVERT(VLOOKUP(Table1[[#This Row],[JABATAN]],tbl_refJabatan,2,FALSE),"yr","day")-CONVERT(DATEDIF(H771,NOW(),"y"),"yr","day")))),"")</f>
        <v>11322</v>
      </c>
      <c r="S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Row],[JABATAN]],tbl_refJabatan,4,FALSE),"yr","day")-CONVERT(DATEDIF(H771,tglAcuan,"y"),"yr","day"))),(NOW()+(CONVERT(VLOOKUP(Table1[[#This Row],[JABATAN]],tbl_refJabatan,4,FALSE),"yr","day")-CONVERT(DATEDIF(H771,NOW(),"y"),"yr","day")))),"Usia Salah"),"")</f>
        <v>56671.848911689813</v>
      </c>
      <c r="T771" s="167" t="str">
        <f ca="1">IF(Table1[[#This Row],[TGL. PENSIUN ( usia )]]&lt;&gt;0,TEXT(Table1[[#This Row],[TGL. PENSIUN ( usia )]],"yyyy"),"")</f>
        <v>2055</v>
      </c>
      <c r="U771" s="166">
        <f ca="1">IF(AND(Table1[[#This Row],[TGL. PENSIUN (usia)]]&lt;&gt;"",Table1[[#This Row],[TGL. PENSIUN (usia)]]&lt;&gt;"USIA SALAH"),IF(tglAcuan&lt;&gt;0,(INT(CONVERT(VLOOKUP(Table1[[#This Row],[JABATAN]],tbl_refJabatan,4,FALSE),"yr","day")-CONVERT(DATEDIF(H771,tglAcuan,"y"),"yr","day"))),(INT(CONVERT(VLOOKUP(Table1[[#This Row],[JABATAN]],tbl_refJabatan,4,FALSE),"yr","day")-CONVERT(DATEDIF(H771,NOW(),"y"),"yr","day")))),"")</f>
        <v>11322</v>
      </c>
      <c r="V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Row],[JABATAN]],tbl_refJabatan,6,FALSE),"yr","day")-CONVERT(DATEDIF(H771,tglAcuan,"y"),"yr","day"))),(NOW()+(CONVERT(VLOOKUP(Table1[[#This Row],[JABATAN]],tbl_refJabatan,6,FALSE),"yr","day")-CONVERT(DATEDIF(H771,NOW(),"y"),"yr","day")))),"Usia Salah"),"")</f>
        <v>55210.848911689813</v>
      </c>
      <c r="W771" s="167" t="str">
        <f ca="1">IF(Table1[[#This Row],[TGL.PENSIUN (usia)]]&lt;&gt;0,TEXT(Table1[[#This Row],[TGL.PENSIUN (usia)]],"yyyy"),"")</f>
        <v>2051</v>
      </c>
      <c r="X7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Row],[JABATAN]],tbl_refJabatan,7,FALSE),"yr","day")-CONVERT(DATEDIF(M771,tglAcuan,"y"),"yr","day"))),(NOW()+(CONVERT(VLOOKUP(Table1[[#This Row],[JABATAN]],tbl_refJabatan,7,FALSE),"yr","day")-CONVERT(DATEDIF(M771,NOW(),"y"),"yr","day")))),"tgl SK salah"),"")</f>
        <v>51923.598911689813</v>
      </c>
      <c r="Y771" s="167" t="str">
        <f ca="1">IF(Table1[[#This Row],[TGL. PENSIUN (jabatan)]]&lt;&gt;0,TEXT(Table1[[#This Row],[TGL. PENSIUN (jabatan)]],"yyyy"),"")</f>
        <v>2042</v>
      </c>
      <c r="Z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Row],[JABATAN]],tbl_refJabatan,8,FALSE),"yr","day")-CONVERT(DATEDIF(H771,tglAcuan,"y"),"yr","day"))),(NOW()+(CONVERT(VLOOKUP(Table1[[#This Row],[JABATAN]],tbl_refJabatan,8,FALSE),"yr","day")-CONVERT(DATEDIF(H771,NOW(),"y"),"yr","day")))),"Usia Salah"),"")</f>
        <v>55210.848911689813</v>
      </c>
      <c r="AA771" s="167" t="str">
        <f ca="1">IF(Table1[[#This Row],[TGL.PENSIUN (usia )]]&lt;&gt;0,TEXT(Table1[[#This Row],[TGL.PENSIUN (usia )]],"yyyy"),"")</f>
        <v>2051</v>
      </c>
      <c r="AB7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Row],[JABATAN]],tbl_refJabatan,9,FALSE),"yr","day")-CONVERT(DATEDIF(M771,tglAcuan,"y"),"yr","day"))),(NOW()+(CONVERT(VLOOKUP(Table1[[#This Row],[JABATAN]],tbl_refJabatan,9,FALSE),"yr","day")-CONVERT(DATEDIF(M771,NOW(),"y"),"yr","day")))),"tgl SK salah"),"")</f>
        <v>51923.598911689813</v>
      </c>
      <c r="AC771" s="167" t="str">
        <f ca="1">IF(Table1[[#This Row],[TGL. PENSIUN (jabatan )]]&lt;&gt;0,TEXT(Table1[[#This Row],[TGL. PENSIUN (jabatan )]],"yyyy"),"")</f>
        <v>2042</v>
      </c>
      <c r="AD7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2" spans="1:30" s="53" customFormat="1" ht="21.75" customHeight="1" x14ac:dyDescent="0.25">
      <c r="A772" s="43">
        <f t="shared" si="27"/>
        <v>767</v>
      </c>
      <c r="B772" s="44" t="s">
        <v>42</v>
      </c>
      <c r="C772" s="44" t="s">
        <v>1439</v>
      </c>
      <c r="D772" s="72" t="s">
        <v>52</v>
      </c>
      <c r="E772" s="59" t="s">
        <v>1141</v>
      </c>
      <c r="F772" s="43" t="s">
        <v>41</v>
      </c>
      <c r="G772" s="46" t="s">
        <v>42</v>
      </c>
      <c r="H772" s="67">
        <v>24118</v>
      </c>
      <c r="I772" s="45"/>
      <c r="J772" s="76"/>
      <c r="K772" s="74" t="s">
        <v>43</v>
      </c>
      <c r="L772" s="63" t="s">
        <v>1445</v>
      </c>
      <c r="M772" s="67">
        <v>43371</v>
      </c>
      <c r="N772" s="52" t="str">
        <f t="shared" ca="1" si="28"/>
        <v>58 Tahun 1 Bulan 16 hari</v>
      </c>
      <c r="O7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Row],[JABATAN]],tbl_refJabatan,2,FALSE),"yr","day")-CONVERT(DATEDIF(H772,tglAcuan,"y"),"yr","day"))),(NOW()+(CONVERT(VLOOKUP(Table1[[#This Row],[JABATAN]],tbl_refJabatan,2,FALSE),"yr","day")-CONVERT(DATEDIF(H772,NOW(),"y"),"yr","day")))),"Usia Salah"),"")</f>
        <v>46079.598911689813</v>
      </c>
      <c r="Q772" s="167" t="str">
        <f ca="1">IF(Table1[[#This Row],[TGL. PENSIUN (usia)]]&lt;&gt;0,TEXT(Table1[[#This Row],[TGL. PENSIUN (usia)]],"yyyy"),"")</f>
        <v>2026</v>
      </c>
      <c r="R772" s="166">
        <f ca="1">IF(AND(Table1[[#This Row],[TGL. PENSIUN (usia)]]&lt;&gt;"",Table1[[#This Row],[TGL. PENSIUN (usia)]]&lt;&gt;"USIA SALAH"),IF(tglAcuan&lt;&gt;0,(INT(CONVERT(VLOOKUP(Table1[[#This Row],[JABATAN]],tbl_refJabatan,2,FALSE),"yr","day")-CONVERT(DATEDIF(H772,tglAcuan,"y"),"yr","day"))),(INT(CONVERT(VLOOKUP(Table1[[#This Row],[JABATAN]],tbl_refJabatan,2,FALSE),"yr","day")-CONVERT(DATEDIF(H772,NOW(),"y"),"yr","day")))),"")</f>
        <v>730</v>
      </c>
      <c r="S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Row],[JABATAN]],tbl_refJabatan,4,FALSE),"yr","day")-CONVERT(DATEDIF(H772,tglAcuan,"y"),"yr","day"))),(NOW()+(CONVERT(VLOOKUP(Table1[[#This Row],[JABATAN]],tbl_refJabatan,4,FALSE),"yr","day")-CONVERT(DATEDIF(H772,NOW(),"y"),"yr","day")))),"Usia Salah"),"")</f>
        <v>46079.598911689813</v>
      </c>
      <c r="T772" s="167" t="str">
        <f ca="1">IF(Table1[[#This Row],[TGL. PENSIUN ( usia )]]&lt;&gt;0,TEXT(Table1[[#This Row],[TGL. PENSIUN ( usia )]],"yyyy"),"")</f>
        <v>2026</v>
      </c>
      <c r="U772" s="166">
        <f ca="1">IF(AND(Table1[[#This Row],[TGL. PENSIUN (usia)]]&lt;&gt;"",Table1[[#This Row],[TGL. PENSIUN (usia)]]&lt;&gt;"USIA SALAH"),IF(tglAcuan&lt;&gt;0,(INT(CONVERT(VLOOKUP(Table1[[#This Row],[JABATAN]],tbl_refJabatan,4,FALSE),"yr","day")-CONVERT(DATEDIF(H772,tglAcuan,"y"),"yr","day"))),(INT(CONVERT(VLOOKUP(Table1[[#This Row],[JABATAN]],tbl_refJabatan,4,FALSE),"yr","day")-CONVERT(DATEDIF(H772,NOW(),"y"),"yr","day")))),"")</f>
        <v>730</v>
      </c>
      <c r="V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Row],[JABATAN]],tbl_refJabatan,6,FALSE),"yr","day")-CONVERT(DATEDIF(H772,tglAcuan,"y"),"yr","day"))),(NOW()+(CONVERT(VLOOKUP(Table1[[#This Row],[JABATAN]],tbl_refJabatan,6,FALSE),"yr","day")-CONVERT(DATEDIF(H772,NOW(),"y"),"yr","day")))),"Usia Salah"),"")</f>
        <v>44618.598911689813</v>
      </c>
      <c r="W772" s="167" t="str">
        <f ca="1">IF(Table1[[#This Row],[TGL.PENSIUN (usia)]]&lt;&gt;0,TEXT(Table1[[#This Row],[TGL.PENSIUN (usia)]],"yyyy"),"")</f>
        <v>2022</v>
      </c>
      <c r="X7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Row],[JABATAN]],tbl_refJabatan,7,FALSE),"yr","day")-CONVERT(DATEDIF(M772,tglAcuan,"y"),"yr","day"))),(NOW()+(CONVERT(VLOOKUP(Table1[[#This Row],[JABATAN]],tbl_refJabatan,7,FALSE),"yr","day")-CONVERT(DATEDIF(M772,NOW(),"y"),"yr","day")))),"tgl SK salah"),"")</f>
        <v>50827.848911689813</v>
      </c>
      <c r="Y772" s="167" t="str">
        <f ca="1">IF(Table1[[#This Row],[TGL. PENSIUN (jabatan)]]&lt;&gt;0,TEXT(Table1[[#This Row],[TGL. PENSIUN (jabatan)]],"yyyy"),"")</f>
        <v>2039</v>
      </c>
      <c r="Z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Row],[JABATAN]],tbl_refJabatan,8,FALSE),"yr","day")-CONVERT(DATEDIF(H772,tglAcuan,"y"),"yr","day"))),(NOW()+(CONVERT(VLOOKUP(Table1[[#This Row],[JABATAN]],tbl_refJabatan,8,FALSE),"yr","day")-CONVERT(DATEDIF(H772,NOW(),"y"),"yr","day")))),"Usia Salah"),"")</f>
        <v>44618.598911689813</v>
      </c>
      <c r="AA772" s="167" t="str">
        <f ca="1">IF(Table1[[#This Row],[TGL.PENSIUN (usia )]]&lt;&gt;0,TEXT(Table1[[#This Row],[TGL.PENSIUN (usia )]],"yyyy"),"")</f>
        <v>2022</v>
      </c>
      <c r="AB7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Row],[JABATAN]],tbl_refJabatan,9,FALSE),"yr","day")-CONVERT(DATEDIF(M772,tglAcuan,"y"),"yr","day"))),(NOW()+(CONVERT(VLOOKUP(Table1[[#This Row],[JABATAN]],tbl_refJabatan,9,FALSE),"yr","day")-CONVERT(DATEDIF(M772,NOW(),"y"),"yr","day")))),"tgl SK salah"),"")</f>
        <v>50827.848911689813</v>
      </c>
      <c r="AC772" s="167" t="str">
        <f ca="1">IF(Table1[[#This Row],[TGL. PENSIUN (jabatan )]]&lt;&gt;0,TEXT(Table1[[#This Row],[TGL. PENSIUN (jabatan )]],"yyyy"),"")</f>
        <v>2039</v>
      </c>
      <c r="AD7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3" spans="1:30" s="53" customFormat="1" ht="21.75" customHeight="1" x14ac:dyDescent="0.25">
      <c r="A773" s="43">
        <f t="shared" si="27"/>
        <v>768</v>
      </c>
      <c r="B773" s="44" t="s">
        <v>42</v>
      </c>
      <c r="C773" s="44" t="s">
        <v>1439</v>
      </c>
      <c r="D773" s="72" t="s">
        <v>54</v>
      </c>
      <c r="E773" s="59" t="s">
        <v>1446</v>
      </c>
      <c r="F773" s="43" t="s">
        <v>41</v>
      </c>
      <c r="G773" s="46" t="s">
        <v>42</v>
      </c>
      <c r="H773" s="67">
        <v>25279</v>
      </c>
      <c r="I773" s="45"/>
      <c r="J773" s="76"/>
      <c r="K773" s="74" t="s">
        <v>43</v>
      </c>
      <c r="L773" s="63" t="s">
        <v>1447</v>
      </c>
      <c r="M773" s="67">
        <v>43514</v>
      </c>
      <c r="N773" s="52" t="str">
        <f t="shared" ca="1" si="28"/>
        <v>54 Tahun 11 Bulan 10 hari</v>
      </c>
      <c r="O7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9 Hari </v>
      </c>
      <c r="P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Row],[JABATAN]],tbl_refJabatan,2,FALSE),"yr","day")-CONVERT(DATEDIF(H773,tglAcuan,"y"),"yr","day"))),(NOW()+(CONVERT(VLOOKUP(Table1[[#This Row],[JABATAN]],tbl_refJabatan,2,FALSE),"yr","day")-CONVERT(DATEDIF(H773,NOW(),"y"),"yr","day")))),"Usia Salah"),"")</f>
        <v>47540.598911689813</v>
      </c>
      <c r="Q773" s="167" t="str">
        <f ca="1">IF(Table1[[#This Row],[TGL. PENSIUN (usia)]]&lt;&gt;0,TEXT(Table1[[#This Row],[TGL. PENSIUN (usia)]],"yyyy"),"")</f>
        <v>2030</v>
      </c>
      <c r="R773" s="166">
        <f ca="1">IF(AND(Table1[[#This Row],[TGL. PENSIUN (usia)]]&lt;&gt;"",Table1[[#This Row],[TGL. PENSIUN (usia)]]&lt;&gt;"USIA SALAH"),IF(tglAcuan&lt;&gt;0,(INT(CONVERT(VLOOKUP(Table1[[#This Row],[JABATAN]],tbl_refJabatan,2,FALSE),"yr","day")-CONVERT(DATEDIF(H773,tglAcuan,"y"),"yr","day"))),(INT(CONVERT(VLOOKUP(Table1[[#This Row],[JABATAN]],tbl_refJabatan,2,FALSE),"yr","day")-CONVERT(DATEDIF(H773,NOW(),"y"),"yr","day")))),"")</f>
        <v>2191</v>
      </c>
      <c r="S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Row],[JABATAN]],tbl_refJabatan,4,FALSE),"yr","day")-CONVERT(DATEDIF(H773,tglAcuan,"y"),"yr","day"))),(NOW()+(CONVERT(VLOOKUP(Table1[[#This Row],[JABATAN]],tbl_refJabatan,4,FALSE),"yr","day")-CONVERT(DATEDIF(H773,NOW(),"y"),"yr","day")))),"Usia Salah"),"")</f>
        <v>47540.598911689813</v>
      </c>
      <c r="T773" s="167" t="str">
        <f ca="1">IF(Table1[[#This Row],[TGL. PENSIUN ( usia )]]&lt;&gt;0,TEXT(Table1[[#This Row],[TGL. PENSIUN ( usia )]],"yyyy"),"")</f>
        <v>2030</v>
      </c>
      <c r="U773" s="166">
        <f ca="1">IF(AND(Table1[[#This Row],[TGL. PENSIUN (usia)]]&lt;&gt;"",Table1[[#This Row],[TGL. PENSIUN (usia)]]&lt;&gt;"USIA SALAH"),IF(tglAcuan&lt;&gt;0,(INT(CONVERT(VLOOKUP(Table1[[#This Row],[JABATAN]],tbl_refJabatan,4,FALSE),"yr","day")-CONVERT(DATEDIF(H773,tglAcuan,"y"),"yr","day"))),(INT(CONVERT(VLOOKUP(Table1[[#This Row],[JABATAN]],tbl_refJabatan,4,FALSE),"yr","day")-CONVERT(DATEDIF(H773,NOW(),"y"),"yr","day")))),"")</f>
        <v>2191</v>
      </c>
      <c r="V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Row],[JABATAN]],tbl_refJabatan,6,FALSE),"yr","day")-CONVERT(DATEDIF(H773,tglAcuan,"y"),"yr","day"))),(NOW()+(CONVERT(VLOOKUP(Table1[[#This Row],[JABATAN]],tbl_refJabatan,6,FALSE),"yr","day")-CONVERT(DATEDIF(H773,NOW(),"y"),"yr","day")))),"Usia Salah"),"")</f>
        <v>46079.598911689813</v>
      </c>
      <c r="W773" s="167" t="str">
        <f ca="1">IF(Table1[[#This Row],[TGL.PENSIUN (usia)]]&lt;&gt;0,TEXT(Table1[[#This Row],[TGL.PENSIUN (usia)]],"yyyy"),"")</f>
        <v>2026</v>
      </c>
      <c r="X7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Row],[JABATAN]],tbl_refJabatan,7,FALSE),"yr","day")-CONVERT(DATEDIF(M773,tglAcuan,"y"),"yr","day"))),(NOW()+(CONVERT(VLOOKUP(Table1[[#This Row],[JABATAN]],tbl_refJabatan,7,FALSE),"yr","day")-CONVERT(DATEDIF(M773,NOW(),"y"),"yr","day")))),"tgl SK salah"),"")</f>
        <v>50827.848911689813</v>
      </c>
      <c r="Y773" s="167" t="str">
        <f ca="1">IF(Table1[[#This Row],[TGL. PENSIUN (jabatan)]]&lt;&gt;0,TEXT(Table1[[#This Row],[TGL. PENSIUN (jabatan)]],"yyyy"),"")</f>
        <v>2039</v>
      </c>
      <c r="Z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Row],[JABATAN]],tbl_refJabatan,8,FALSE),"yr","day")-CONVERT(DATEDIF(H773,tglAcuan,"y"),"yr","day"))),(NOW()+(CONVERT(VLOOKUP(Table1[[#This Row],[JABATAN]],tbl_refJabatan,8,FALSE),"yr","day")-CONVERT(DATEDIF(H773,NOW(),"y"),"yr","day")))),"Usia Salah"),"")</f>
        <v>46079.598911689813</v>
      </c>
      <c r="AA773" s="167" t="str">
        <f ca="1">IF(Table1[[#This Row],[TGL.PENSIUN (usia )]]&lt;&gt;0,TEXT(Table1[[#This Row],[TGL.PENSIUN (usia )]],"yyyy"),"")</f>
        <v>2026</v>
      </c>
      <c r="AB7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Row],[JABATAN]],tbl_refJabatan,9,FALSE),"yr","day")-CONVERT(DATEDIF(M773,tglAcuan,"y"),"yr","day"))),(NOW()+(CONVERT(VLOOKUP(Table1[[#This Row],[JABATAN]],tbl_refJabatan,9,FALSE),"yr","day")-CONVERT(DATEDIF(M773,NOW(),"y"),"yr","day")))),"tgl SK salah"),"")</f>
        <v>50827.848911689813</v>
      </c>
      <c r="AC773" s="167" t="str">
        <f ca="1">IF(Table1[[#This Row],[TGL. PENSIUN (jabatan )]]&lt;&gt;0,TEXT(Table1[[#This Row],[TGL. PENSIUN (jabatan )]],"yyyy"),"")</f>
        <v>2039</v>
      </c>
      <c r="AD7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4" spans="1:30" s="53" customFormat="1" ht="21.75" customHeight="1" x14ac:dyDescent="0.25">
      <c r="A774" s="43">
        <f t="shared" si="27"/>
        <v>769</v>
      </c>
      <c r="B774" s="44" t="s">
        <v>42</v>
      </c>
      <c r="C774" s="44" t="s">
        <v>1439</v>
      </c>
      <c r="D774" s="72" t="s">
        <v>57</v>
      </c>
      <c r="E774" s="59" t="s">
        <v>1448</v>
      </c>
      <c r="F774" s="43" t="s">
        <v>50</v>
      </c>
      <c r="G774" s="46" t="s">
        <v>42</v>
      </c>
      <c r="H774" s="67">
        <v>34811</v>
      </c>
      <c r="I774" s="45"/>
      <c r="J774" s="76"/>
      <c r="K774" s="74" t="s">
        <v>56</v>
      </c>
      <c r="L774" s="63" t="s">
        <v>1449</v>
      </c>
      <c r="M774" s="67">
        <v>43733</v>
      </c>
      <c r="N774" s="52" t="str">
        <f t="shared" ca="1" si="28"/>
        <v>28 Tahun 10 Bulan 5 hari</v>
      </c>
      <c r="O7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 Hari </v>
      </c>
      <c r="P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Row],[JABATAN]],tbl_refJabatan,2,FALSE),"yr","day")-CONVERT(DATEDIF(H774,tglAcuan,"y"),"yr","day"))),(NOW()+(CONVERT(VLOOKUP(Table1[[#This Row],[JABATAN]],tbl_refJabatan,2,FALSE),"yr","day")-CONVERT(DATEDIF(H774,NOW(),"y"),"yr","day")))),"Usia Salah"),"")</f>
        <v>57037.098911689813</v>
      </c>
      <c r="Q774" s="167" t="str">
        <f ca="1">IF(Table1[[#This Row],[TGL. PENSIUN (usia)]]&lt;&gt;0,TEXT(Table1[[#This Row],[TGL. PENSIUN (usia)]],"yyyy"),"")</f>
        <v>2056</v>
      </c>
      <c r="R774" s="166">
        <f ca="1">IF(AND(Table1[[#This Row],[TGL. PENSIUN (usia)]]&lt;&gt;"",Table1[[#This Row],[TGL. PENSIUN (usia)]]&lt;&gt;"USIA SALAH"),IF(tglAcuan&lt;&gt;0,(INT(CONVERT(VLOOKUP(Table1[[#This Row],[JABATAN]],tbl_refJabatan,2,FALSE),"yr","day")-CONVERT(DATEDIF(H774,tglAcuan,"y"),"yr","day"))),(INT(CONVERT(VLOOKUP(Table1[[#This Row],[JABATAN]],tbl_refJabatan,2,FALSE),"yr","day")-CONVERT(DATEDIF(H774,NOW(),"y"),"yr","day")))),"")</f>
        <v>11688</v>
      </c>
      <c r="S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Row],[JABATAN]],tbl_refJabatan,4,FALSE),"yr","day")-CONVERT(DATEDIF(H774,tglAcuan,"y"),"yr","day"))),(NOW()+(CONVERT(VLOOKUP(Table1[[#This Row],[JABATAN]],tbl_refJabatan,4,FALSE),"yr","day")-CONVERT(DATEDIF(H774,NOW(),"y"),"yr","day")))),"Usia Salah"),"")</f>
        <v>57037.098911689813</v>
      </c>
      <c r="T774" s="167" t="str">
        <f ca="1">IF(Table1[[#This Row],[TGL. PENSIUN ( usia )]]&lt;&gt;0,TEXT(Table1[[#This Row],[TGL. PENSIUN ( usia )]],"yyyy"),"")</f>
        <v>2056</v>
      </c>
      <c r="U774" s="166">
        <f ca="1">IF(AND(Table1[[#This Row],[TGL. PENSIUN (usia)]]&lt;&gt;"",Table1[[#This Row],[TGL. PENSIUN (usia)]]&lt;&gt;"USIA SALAH"),IF(tglAcuan&lt;&gt;0,(INT(CONVERT(VLOOKUP(Table1[[#This Row],[JABATAN]],tbl_refJabatan,4,FALSE),"yr","day")-CONVERT(DATEDIF(H774,tglAcuan,"y"),"yr","day"))),(INT(CONVERT(VLOOKUP(Table1[[#This Row],[JABATAN]],tbl_refJabatan,4,FALSE),"yr","day")-CONVERT(DATEDIF(H774,NOW(),"y"),"yr","day")))),"")</f>
        <v>11688</v>
      </c>
      <c r="V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Row],[JABATAN]],tbl_refJabatan,6,FALSE),"yr","day")-CONVERT(DATEDIF(H774,tglAcuan,"y"),"yr","day"))),(NOW()+(CONVERT(VLOOKUP(Table1[[#This Row],[JABATAN]],tbl_refJabatan,6,FALSE),"yr","day")-CONVERT(DATEDIF(H774,NOW(),"y"),"yr","day")))),"Usia Salah"),"")</f>
        <v>55576.098911689813</v>
      </c>
      <c r="W774" s="167" t="str">
        <f ca="1">IF(Table1[[#This Row],[TGL.PENSIUN (usia)]]&lt;&gt;0,TEXT(Table1[[#This Row],[TGL.PENSIUN (usia)]],"yyyy"),"")</f>
        <v>2052</v>
      </c>
      <c r="X7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Row],[JABATAN]],tbl_refJabatan,7,FALSE),"yr","day")-CONVERT(DATEDIF(M774,tglAcuan,"y"),"yr","day"))),(NOW()+(CONVERT(VLOOKUP(Table1[[#This Row],[JABATAN]],tbl_refJabatan,7,FALSE),"yr","day")-CONVERT(DATEDIF(M774,NOW(),"y"),"yr","day")))),"tgl SK salah"),"")</f>
        <v>51193.098911689813</v>
      </c>
      <c r="Y774" s="167" t="str">
        <f ca="1">IF(Table1[[#This Row],[TGL. PENSIUN (jabatan)]]&lt;&gt;0,TEXT(Table1[[#This Row],[TGL. PENSIUN (jabatan)]],"yyyy"),"")</f>
        <v>2040</v>
      </c>
      <c r="Z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Row],[JABATAN]],tbl_refJabatan,8,FALSE),"yr","day")-CONVERT(DATEDIF(H774,tglAcuan,"y"),"yr","day"))),(NOW()+(CONVERT(VLOOKUP(Table1[[#This Row],[JABATAN]],tbl_refJabatan,8,FALSE),"yr","day")-CONVERT(DATEDIF(H774,NOW(),"y"),"yr","day")))),"Usia Salah"),"")</f>
        <v>55576.098911689813</v>
      </c>
      <c r="AA774" s="167" t="str">
        <f ca="1">IF(Table1[[#This Row],[TGL.PENSIUN (usia )]]&lt;&gt;0,TEXT(Table1[[#This Row],[TGL.PENSIUN (usia )]],"yyyy"),"")</f>
        <v>2052</v>
      </c>
      <c r="AB7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Row],[JABATAN]],tbl_refJabatan,9,FALSE),"yr","day")-CONVERT(DATEDIF(M774,tglAcuan,"y"),"yr","day"))),(NOW()+(CONVERT(VLOOKUP(Table1[[#This Row],[JABATAN]],tbl_refJabatan,9,FALSE),"yr","day")-CONVERT(DATEDIF(M774,NOW(),"y"),"yr","day")))),"tgl SK salah"),"")</f>
        <v>51193.098911689813</v>
      </c>
      <c r="AC774" s="167" t="str">
        <f ca="1">IF(Table1[[#This Row],[TGL. PENSIUN (jabatan )]]&lt;&gt;0,TEXT(Table1[[#This Row],[TGL. PENSIUN (jabatan )]],"yyyy"),"")</f>
        <v>2040</v>
      </c>
      <c r="AD7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5" spans="1:30" s="53" customFormat="1" ht="21.75" customHeight="1" x14ac:dyDescent="0.25">
      <c r="A775" s="43">
        <f t="shared" ref="A775:A838" si="29">ROW()-5</f>
        <v>770</v>
      </c>
      <c r="B775" s="44" t="s">
        <v>42</v>
      </c>
      <c r="C775" s="44" t="s">
        <v>1439</v>
      </c>
      <c r="D775" s="72" t="s">
        <v>59</v>
      </c>
      <c r="E775" s="59" t="s">
        <v>1450</v>
      </c>
      <c r="F775" s="43" t="s">
        <v>41</v>
      </c>
      <c r="G775" s="46" t="s">
        <v>42</v>
      </c>
      <c r="H775" s="67">
        <v>24818</v>
      </c>
      <c r="I775" s="45"/>
      <c r="J775" s="76"/>
      <c r="K775" s="74" t="s">
        <v>56</v>
      </c>
      <c r="L775" s="63" t="s">
        <v>1451</v>
      </c>
      <c r="M775" s="67">
        <v>43371</v>
      </c>
      <c r="N775" s="52" t="str">
        <f t="shared" ca="1" si="28"/>
        <v>56 Tahun 2 Bulan 15 hari</v>
      </c>
      <c r="O7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Row],[JABATAN]],tbl_refJabatan,2,FALSE),"yr","day")-CONVERT(DATEDIF(H775,tglAcuan,"y"),"yr","day"))),(NOW()+(CONVERT(VLOOKUP(Table1[[#This Row],[JABATAN]],tbl_refJabatan,2,FALSE),"yr","day")-CONVERT(DATEDIF(H775,NOW(),"y"),"yr","day")))),"Usia Salah"),"")</f>
        <v>46810.098911689813</v>
      </c>
      <c r="Q775" s="167" t="str">
        <f ca="1">IF(Table1[[#This Row],[TGL. PENSIUN (usia)]]&lt;&gt;0,TEXT(Table1[[#This Row],[TGL. PENSIUN (usia)]],"yyyy"),"")</f>
        <v>2028</v>
      </c>
      <c r="R775" s="166">
        <f ca="1">IF(AND(Table1[[#This Row],[TGL. PENSIUN (usia)]]&lt;&gt;"",Table1[[#This Row],[TGL. PENSIUN (usia)]]&lt;&gt;"USIA SALAH"),IF(tglAcuan&lt;&gt;0,(INT(CONVERT(VLOOKUP(Table1[[#This Row],[JABATAN]],tbl_refJabatan,2,FALSE),"yr","day")-CONVERT(DATEDIF(H775,tglAcuan,"y"),"yr","day"))),(INT(CONVERT(VLOOKUP(Table1[[#This Row],[JABATAN]],tbl_refJabatan,2,FALSE),"yr","day")-CONVERT(DATEDIF(H775,NOW(),"y"),"yr","day")))),"")</f>
        <v>1461</v>
      </c>
      <c r="S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Row],[JABATAN]],tbl_refJabatan,4,FALSE),"yr","day")-CONVERT(DATEDIF(H775,tglAcuan,"y"),"yr","day"))),(NOW()+(CONVERT(VLOOKUP(Table1[[#This Row],[JABATAN]],tbl_refJabatan,4,FALSE),"yr","day")-CONVERT(DATEDIF(H775,NOW(),"y"),"yr","day")))),"Usia Salah"),"")</f>
        <v>46810.098911689813</v>
      </c>
      <c r="T775" s="167" t="str">
        <f ca="1">IF(Table1[[#This Row],[TGL. PENSIUN ( usia )]]&lt;&gt;0,TEXT(Table1[[#This Row],[TGL. PENSIUN ( usia )]],"yyyy"),"")</f>
        <v>2028</v>
      </c>
      <c r="U775" s="166">
        <f ca="1">IF(AND(Table1[[#This Row],[TGL. PENSIUN (usia)]]&lt;&gt;"",Table1[[#This Row],[TGL. PENSIUN (usia)]]&lt;&gt;"USIA SALAH"),IF(tglAcuan&lt;&gt;0,(INT(CONVERT(VLOOKUP(Table1[[#This Row],[JABATAN]],tbl_refJabatan,4,FALSE),"yr","day")-CONVERT(DATEDIF(H775,tglAcuan,"y"),"yr","day"))),(INT(CONVERT(VLOOKUP(Table1[[#This Row],[JABATAN]],tbl_refJabatan,4,FALSE),"yr","day")-CONVERT(DATEDIF(H775,NOW(),"y"),"yr","day")))),"")</f>
        <v>1461</v>
      </c>
      <c r="V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Row],[JABATAN]],tbl_refJabatan,6,FALSE),"yr","day")-CONVERT(DATEDIF(H775,tglAcuan,"y"),"yr","day"))),(NOW()+(CONVERT(VLOOKUP(Table1[[#This Row],[JABATAN]],tbl_refJabatan,6,FALSE),"yr","day")-CONVERT(DATEDIF(H775,NOW(),"y"),"yr","day")))),"Usia Salah"),"")</f>
        <v>45349.098911689813</v>
      </c>
      <c r="W775" s="167" t="str">
        <f ca="1">IF(Table1[[#This Row],[TGL.PENSIUN (usia)]]&lt;&gt;0,TEXT(Table1[[#This Row],[TGL.PENSIUN (usia)]],"yyyy"),"")</f>
        <v>2024</v>
      </c>
      <c r="X7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Row],[JABATAN]],tbl_refJabatan,7,FALSE),"yr","day")-CONVERT(DATEDIF(M775,tglAcuan,"y"),"yr","day"))),(NOW()+(CONVERT(VLOOKUP(Table1[[#This Row],[JABATAN]],tbl_refJabatan,7,FALSE),"yr","day")-CONVERT(DATEDIF(M775,NOW(),"y"),"yr","day")))),"tgl SK salah"),"")</f>
        <v>50827.848911689813</v>
      </c>
      <c r="Y775" s="167" t="str">
        <f ca="1">IF(Table1[[#This Row],[TGL. PENSIUN (jabatan)]]&lt;&gt;0,TEXT(Table1[[#This Row],[TGL. PENSIUN (jabatan)]],"yyyy"),"")</f>
        <v>2039</v>
      </c>
      <c r="Z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Row],[JABATAN]],tbl_refJabatan,8,FALSE),"yr","day")-CONVERT(DATEDIF(H775,tglAcuan,"y"),"yr","day"))),(NOW()+(CONVERT(VLOOKUP(Table1[[#This Row],[JABATAN]],tbl_refJabatan,8,FALSE),"yr","day")-CONVERT(DATEDIF(H775,NOW(),"y"),"yr","day")))),"Usia Salah"),"")</f>
        <v>45349.098911689813</v>
      </c>
      <c r="AA775" s="167" t="str">
        <f ca="1">IF(Table1[[#This Row],[TGL.PENSIUN (usia )]]&lt;&gt;0,TEXT(Table1[[#This Row],[TGL.PENSIUN (usia )]],"yyyy"),"")</f>
        <v>2024</v>
      </c>
      <c r="AB7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Row],[JABATAN]],tbl_refJabatan,9,FALSE),"yr","day")-CONVERT(DATEDIF(M775,tglAcuan,"y"),"yr","day"))),(NOW()+(CONVERT(VLOOKUP(Table1[[#This Row],[JABATAN]],tbl_refJabatan,9,FALSE),"yr","day")-CONVERT(DATEDIF(M775,NOW(),"y"),"yr","day")))),"tgl SK salah"),"")</f>
        <v>50827.848911689813</v>
      </c>
      <c r="AC775" s="167" t="str">
        <f ca="1">IF(Table1[[#This Row],[TGL. PENSIUN (jabatan )]]&lt;&gt;0,TEXT(Table1[[#This Row],[TGL. PENSIUN (jabatan )]],"yyyy"),"")</f>
        <v>2039</v>
      </c>
      <c r="AD7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776" spans="1:30" s="53" customFormat="1" ht="21.75" customHeight="1" x14ac:dyDescent="0.25">
      <c r="A776" s="43">
        <f t="shared" si="29"/>
        <v>771</v>
      </c>
      <c r="B776" s="44" t="s">
        <v>42</v>
      </c>
      <c r="C776" s="44" t="s">
        <v>1439</v>
      </c>
      <c r="D776" s="72" t="s">
        <v>61</v>
      </c>
      <c r="E776" s="59" t="s">
        <v>1452</v>
      </c>
      <c r="F776" s="43" t="s">
        <v>50</v>
      </c>
      <c r="G776" s="46" t="s">
        <v>42</v>
      </c>
      <c r="H776" s="67">
        <v>34879</v>
      </c>
      <c r="I776" s="45"/>
      <c r="J776" s="76"/>
      <c r="K776" s="74" t="s">
        <v>56</v>
      </c>
      <c r="L776" s="63" t="s">
        <v>1453</v>
      </c>
      <c r="M776" s="67">
        <v>43733</v>
      </c>
      <c r="N776" s="52" t="str">
        <f t="shared" ca="1" si="28"/>
        <v>28 Tahun 7 Bulan 29 hari</v>
      </c>
      <c r="O7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 Hari </v>
      </c>
      <c r="P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Row],[JABATAN]],tbl_refJabatan,2,FALSE),"yr","day")-CONVERT(DATEDIF(H776,tglAcuan,"y"),"yr","day"))),(NOW()+(CONVERT(VLOOKUP(Table1[[#This Row],[JABATAN]],tbl_refJabatan,2,FALSE),"yr","day")-CONVERT(DATEDIF(H776,NOW(),"y"),"yr","day")))),"Usia Salah"),"")</f>
        <v>57037.098911689813</v>
      </c>
      <c r="Q776" s="167" t="str">
        <f ca="1">IF(Table1[[#This Row],[TGL. PENSIUN (usia)]]&lt;&gt;0,TEXT(Table1[[#This Row],[TGL. PENSIUN (usia)]],"yyyy"),"")</f>
        <v>2056</v>
      </c>
      <c r="R776" s="166">
        <f ca="1">IF(AND(Table1[[#This Row],[TGL. PENSIUN (usia)]]&lt;&gt;"",Table1[[#This Row],[TGL. PENSIUN (usia)]]&lt;&gt;"USIA SALAH"),IF(tglAcuan&lt;&gt;0,(INT(CONVERT(VLOOKUP(Table1[[#This Row],[JABATAN]],tbl_refJabatan,2,FALSE),"yr","day")-CONVERT(DATEDIF(H776,tglAcuan,"y"),"yr","day"))),(INT(CONVERT(VLOOKUP(Table1[[#This Row],[JABATAN]],tbl_refJabatan,2,FALSE),"yr","day")-CONVERT(DATEDIF(H776,NOW(),"y"),"yr","day")))),"")</f>
        <v>11688</v>
      </c>
      <c r="S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Row],[JABATAN]],tbl_refJabatan,4,FALSE),"yr","day")-CONVERT(DATEDIF(H776,tglAcuan,"y"),"yr","day"))),(NOW()+(CONVERT(VLOOKUP(Table1[[#This Row],[JABATAN]],tbl_refJabatan,4,FALSE),"yr","day")-CONVERT(DATEDIF(H776,NOW(),"y"),"yr","day")))),"Usia Salah"),"")</f>
        <v>57037.098911689813</v>
      </c>
      <c r="T776" s="167" t="str">
        <f ca="1">IF(Table1[[#This Row],[TGL. PENSIUN ( usia )]]&lt;&gt;0,TEXT(Table1[[#This Row],[TGL. PENSIUN ( usia )]],"yyyy"),"")</f>
        <v>2056</v>
      </c>
      <c r="U776" s="166">
        <f ca="1">IF(AND(Table1[[#This Row],[TGL. PENSIUN (usia)]]&lt;&gt;"",Table1[[#This Row],[TGL. PENSIUN (usia)]]&lt;&gt;"USIA SALAH"),IF(tglAcuan&lt;&gt;0,(INT(CONVERT(VLOOKUP(Table1[[#This Row],[JABATAN]],tbl_refJabatan,4,FALSE),"yr","day")-CONVERT(DATEDIF(H776,tglAcuan,"y"),"yr","day"))),(INT(CONVERT(VLOOKUP(Table1[[#This Row],[JABATAN]],tbl_refJabatan,4,FALSE),"yr","day")-CONVERT(DATEDIF(H776,NOW(),"y"),"yr","day")))),"")</f>
        <v>11688</v>
      </c>
      <c r="V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Row],[JABATAN]],tbl_refJabatan,6,FALSE),"yr","day")-CONVERT(DATEDIF(H776,tglAcuan,"y"),"yr","day"))),(NOW()+(CONVERT(VLOOKUP(Table1[[#This Row],[JABATAN]],tbl_refJabatan,6,FALSE),"yr","day")-CONVERT(DATEDIF(H776,NOW(),"y"),"yr","day")))),"Usia Salah"),"")</f>
        <v>55576.098911689813</v>
      </c>
      <c r="W776" s="167" t="str">
        <f ca="1">IF(Table1[[#This Row],[TGL.PENSIUN (usia)]]&lt;&gt;0,TEXT(Table1[[#This Row],[TGL.PENSIUN (usia)]],"yyyy"),"")</f>
        <v>2052</v>
      </c>
      <c r="X7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Row],[JABATAN]],tbl_refJabatan,7,FALSE),"yr","day")-CONVERT(DATEDIF(M776,tglAcuan,"y"),"yr","day"))),(NOW()+(CONVERT(VLOOKUP(Table1[[#This Row],[JABATAN]],tbl_refJabatan,7,FALSE),"yr","day")-CONVERT(DATEDIF(M776,NOW(),"y"),"yr","day")))),"tgl SK salah"),"")</f>
        <v>51193.098911689813</v>
      </c>
      <c r="Y776" s="167" t="str">
        <f ca="1">IF(Table1[[#This Row],[TGL. PENSIUN (jabatan)]]&lt;&gt;0,TEXT(Table1[[#This Row],[TGL. PENSIUN (jabatan)]],"yyyy"),"")</f>
        <v>2040</v>
      </c>
      <c r="Z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Row],[JABATAN]],tbl_refJabatan,8,FALSE),"yr","day")-CONVERT(DATEDIF(H776,tglAcuan,"y"),"yr","day"))),(NOW()+(CONVERT(VLOOKUP(Table1[[#This Row],[JABATAN]],tbl_refJabatan,8,FALSE),"yr","day")-CONVERT(DATEDIF(H776,NOW(),"y"),"yr","day")))),"Usia Salah"),"")</f>
        <v>55576.098911689813</v>
      </c>
      <c r="AA776" s="167" t="str">
        <f ca="1">IF(Table1[[#This Row],[TGL.PENSIUN (usia )]]&lt;&gt;0,TEXT(Table1[[#This Row],[TGL.PENSIUN (usia )]],"yyyy"),"")</f>
        <v>2052</v>
      </c>
      <c r="AB7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Row],[JABATAN]],tbl_refJabatan,9,FALSE),"yr","day")-CONVERT(DATEDIF(M776,tglAcuan,"y"),"yr","day"))),(NOW()+(CONVERT(VLOOKUP(Table1[[#This Row],[JABATAN]],tbl_refJabatan,9,FALSE),"yr","day")-CONVERT(DATEDIF(M776,NOW(),"y"),"yr","day")))),"tgl SK salah"),"")</f>
        <v>51193.098911689813</v>
      </c>
      <c r="AC776" s="167" t="str">
        <f ca="1">IF(Table1[[#This Row],[TGL. PENSIUN (jabatan )]]&lt;&gt;0,TEXT(Table1[[#This Row],[TGL. PENSIUN (jabatan )]],"yyyy"),"")</f>
        <v>2040</v>
      </c>
      <c r="AD7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7" spans="1:30" s="53" customFormat="1" ht="21.75" customHeight="1" x14ac:dyDescent="0.25">
      <c r="A777" s="43">
        <f t="shared" si="29"/>
        <v>772</v>
      </c>
      <c r="B777" s="44" t="s">
        <v>42</v>
      </c>
      <c r="C777" s="44" t="s">
        <v>1439</v>
      </c>
      <c r="D777" s="72" t="s">
        <v>63</v>
      </c>
      <c r="E777" s="59" t="s">
        <v>1454</v>
      </c>
      <c r="F777" s="43" t="s">
        <v>41</v>
      </c>
      <c r="G777" s="46" t="s">
        <v>42</v>
      </c>
      <c r="H777" s="67">
        <v>30932</v>
      </c>
      <c r="I777" s="45"/>
      <c r="J777" s="76"/>
      <c r="K777" s="74" t="s">
        <v>43</v>
      </c>
      <c r="L777" s="63" t="s">
        <v>1455</v>
      </c>
      <c r="M777" s="67">
        <v>43524</v>
      </c>
      <c r="N777" s="52" t="str">
        <f t="shared" ref="N777:N839" ca="1" si="30">IFERROR(IF(H777&lt;&gt;0,IF(tglAcuan&lt;&gt;0,DATEDIF(H777,tglAcuan,"y")&amp;" Tahun "&amp;DATEDIF(H777,tglAcuan,"ym")&amp;" Bulan "&amp;DATEDIF(H777,tglAcuan,"md")&amp;" hari",DATEDIF(H777,NOW(),"y")&amp;" Tahun "&amp;DATEDIF(H777,NOW(),"ym")&amp;" Bulan "&amp;DATEDIF(H777,NOW(),"md")&amp;" hari"),"tgl lahir salah/ null"),"tgl lahir salah")</f>
        <v>39 Tahun 5 Bulan 20 hari</v>
      </c>
      <c r="O7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30 Hari </v>
      </c>
      <c r="P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Row],[JABATAN]],tbl_refJabatan,2,FALSE),"yr","day")-CONVERT(DATEDIF(H777,tglAcuan,"y"),"yr","day"))),(NOW()+(CONVERT(VLOOKUP(Table1[[#This Row],[JABATAN]],tbl_refJabatan,2,FALSE),"yr","day")-CONVERT(DATEDIF(H777,NOW(),"y"),"yr","day")))),"Usia Salah"),"")</f>
        <v>53019.348911689813</v>
      </c>
      <c r="Q777" s="167" t="str">
        <f ca="1">IF(Table1[[#This Row],[TGL. PENSIUN (usia)]]&lt;&gt;0,TEXT(Table1[[#This Row],[TGL. PENSIUN (usia)]],"yyyy"),"")</f>
        <v>2045</v>
      </c>
      <c r="R777" s="166">
        <f ca="1">IF(AND(Table1[[#This Row],[TGL. PENSIUN (usia)]]&lt;&gt;"",Table1[[#This Row],[TGL. PENSIUN (usia)]]&lt;&gt;"USIA SALAH"),IF(tglAcuan&lt;&gt;0,(INT(CONVERT(VLOOKUP(Table1[[#This Row],[JABATAN]],tbl_refJabatan,2,FALSE),"yr","day")-CONVERT(DATEDIF(H777,tglAcuan,"y"),"yr","day"))),(INT(CONVERT(VLOOKUP(Table1[[#This Row],[JABATAN]],tbl_refJabatan,2,FALSE),"yr","day")-CONVERT(DATEDIF(H777,NOW(),"y"),"yr","day")))),"")</f>
        <v>7670</v>
      </c>
      <c r="S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Row],[JABATAN]],tbl_refJabatan,4,FALSE),"yr","day")-CONVERT(DATEDIF(H777,tglAcuan,"y"),"yr","day"))),(NOW()+(CONVERT(VLOOKUP(Table1[[#This Row],[JABATAN]],tbl_refJabatan,4,FALSE),"yr","day")-CONVERT(DATEDIF(H777,NOW(),"y"),"yr","day")))),"Usia Salah"),"")</f>
        <v>38409.348911689813</v>
      </c>
      <c r="T777" s="167" t="str">
        <f ca="1">IF(Table1[[#This Row],[TGL. PENSIUN ( usia )]]&lt;&gt;0,TEXT(Table1[[#This Row],[TGL. PENSIUN ( usia )]],"yyyy"),"")</f>
        <v>2005</v>
      </c>
      <c r="U777" s="166">
        <f ca="1">IF(AND(Table1[[#This Row],[TGL. PENSIUN (usia)]]&lt;&gt;"",Table1[[#This Row],[TGL. PENSIUN (usia)]]&lt;&gt;"USIA SALAH"),IF(tglAcuan&lt;&gt;0,(INT(CONVERT(VLOOKUP(Table1[[#This Row],[JABATAN]],tbl_refJabatan,4,FALSE),"yr","day")-CONVERT(DATEDIF(H777,tglAcuan,"y"),"yr","day"))),(INT(CONVERT(VLOOKUP(Table1[[#This Row],[JABATAN]],tbl_refJabatan,4,FALSE),"yr","day")-CONVERT(DATEDIF(H777,NOW(),"y"),"yr","day")))),"")</f>
        <v>-6940</v>
      </c>
      <c r="V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Row],[JABATAN]],tbl_refJabatan,6,FALSE),"yr","day")-CONVERT(DATEDIF(H777,tglAcuan,"y"),"yr","day"))),(NOW()+(CONVERT(VLOOKUP(Table1[[#This Row],[JABATAN]],tbl_refJabatan,6,FALSE),"yr","day")-CONVERT(DATEDIF(H777,NOW(),"y"),"yr","day")))),"Usia Salah"),"")</f>
        <v>31104.348911689813</v>
      </c>
      <c r="W777" s="167" t="str">
        <f ca="1">IF(Table1[[#This Row],[TGL.PENSIUN (usia)]]&lt;&gt;0,TEXT(Table1[[#This Row],[TGL.PENSIUN (usia)]],"yyyy"),"")</f>
        <v>1985</v>
      </c>
      <c r="X7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Row],[JABATAN]],tbl_refJabatan,7,FALSE),"yr","day")-CONVERT(DATEDIF(M777,tglAcuan,"y"),"yr","day"))),(NOW()+(CONVERT(VLOOKUP(Table1[[#This Row],[JABATAN]],tbl_refJabatan,7,FALSE),"yr","day")-CONVERT(DATEDIF(M777,NOW(),"y"),"yr","day")))),"tgl SK salah"),"")</f>
        <v>65803.098911689813</v>
      </c>
      <c r="Y777" s="167" t="str">
        <f ca="1">IF(Table1[[#This Row],[TGL. PENSIUN (jabatan)]]&lt;&gt;0,TEXT(Table1[[#This Row],[TGL. PENSIUN (jabatan)]],"yyyy"),"")</f>
        <v>2080</v>
      </c>
      <c r="Z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Row],[JABATAN]],tbl_refJabatan,8,FALSE),"yr","day")-CONVERT(DATEDIF(H777,tglAcuan,"y"),"yr","day"))),(NOW()+(CONVERT(VLOOKUP(Table1[[#This Row],[JABATAN]],tbl_refJabatan,8,FALSE),"yr","day")-CONVERT(DATEDIF(H777,NOW(),"y"),"yr","day")))),"Usia Salah"),"")</f>
        <v>53019.348911689813</v>
      </c>
      <c r="AA777" s="167" t="str">
        <f ca="1">IF(Table1[[#This Row],[TGL.PENSIUN (usia )]]&lt;&gt;0,TEXT(Table1[[#This Row],[TGL.PENSIUN (usia )]],"yyyy"),"")</f>
        <v>2045</v>
      </c>
      <c r="AB7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Row],[JABATAN]],tbl_refJabatan,9,FALSE),"yr","day")-CONVERT(DATEDIF(M777,tglAcuan,"y"),"yr","day"))),(NOW()+(CONVERT(VLOOKUP(Table1[[#This Row],[JABATAN]],tbl_refJabatan,9,FALSE),"yr","day")-CONVERT(DATEDIF(M777,NOW(),"y"),"yr","day")))),"tgl SK salah"),"")</f>
        <v>49366.848911689813</v>
      </c>
      <c r="AC777" s="167" t="str">
        <f ca="1">IF(Table1[[#This Row],[TGL. PENSIUN (jabatan )]]&lt;&gt;0,TEXT(Table1[[#This Row],[TGL. PENSIUN (jabatan )]],"yyyy"),"")</f>
        <v>2035</v>
      </c>
      <c r="AD7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8" spans="1:30" s="53" customFormat="1" ht="21.75" customHeight="1" x14ac:dyDescent="0.25">
      <c r="A778" s="43">
        <f t="shared" si="29"/>
        <v>773</v>
      </c>
      <c r="B778" s="44" t="s">
        <v>42</v>
      </c>
      <c r="C778" s="44" t="s">
        <v>1439</v>
      </c>
      <c r="D778" s="72" t="s">
        <v>63</v>
      </c>
      <c r="E778" s="59" t="s">
        <v>1456</v>
      </c>
      <c r="F778" s="43" t="s">
        <v>41</v>
      </c>
      <c r="G778" s="46" t="s">
        <v>42</v>
      </c>
      <c r="H778" s="67">
        <v>28970</v>
      </c>
      <c r="I778" s="45"/>
      <c r="J778" s="76"/>
      <c r="K778" s="74" t="s">
        <v>43</v>
      </c>
      <c r="L778" s="63" t="s">
        <v>1457</v>
      </c>
      <c r="M778" s="67">
        <v>44105</v>
      </c>
      <c r="N778" s="52" t="str">
        <f t="shared" ca="1" si="30"/>
        <v>44 Tahun 10 Bulan 2 hari</v>
      </c>
      <c r="O7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Row],[JABATAN]],tbl_refJabatan,2,FALSE),"yr","day")-CONVERT(DATEDIF(H778,tglAcuan,"y"),"yr","day"))),(NOW()+(CONVERT(VLOOKUP(Table1[[#This Row],[JABATAN]],tbl_refJabatan,2,FALSE),"yr","day")-CONVERT(DATEDIF(H778,NOW(),"y"),"yr","day")))),"Usia Salah"),"")</f>
        <v>51193.098911689813</v>
      </c>
      <c r="Q778" s="167" t="str">
        <f ca="1">IF(Table1[[#This Row],[TGL. PENSIUN (usia)]]&lt;&gt;0,TEXT(Table1[[#This Row],[TGL. PENSIUN (usia)]],"yyyy"),"")</f>
        <v>2040</v>
      </c>
      <c r="R778" s="166">
        <f ca="1">IF(AND(Table1[[#This Row],[TGL. PENSIUN (usia)]]&lt;&gt;"",Table1[[#This Row],[TGL. PENSIUN (usia)]]&lt;&gt;"USIA SALAH"),IF(tglAcuan&lt;&gt;0,(INT(CONVERT(VLOOKUP(Table1[[#This Row],[JABATAN]],tbl_refJabatan,2,FALSE),"yr","day")-CONVERT(DATEDIF(H778,tglAcuan,"y"),"yr","day"))),(INT(CONVERT(VLOOKUP(Table1[[#This Row],[JABATAN]],tbl_refJabatan,2,FALSE),"yr","day")-CONVERT(DATEDIF(H778,NOW(),"y"),"yr","day")))),"")</f>
        <v>5844</v>
      </c>
      <c r="S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Row],[JABATAN]],tbl_refJabatan,4,FALSE),"yr","day")-CONVERT(DATEDIF(H778,tglAcuan,"y"),"yr","day"))),(NOW()+(CONVERT(VLOOKUP(Table1[[#This Row],[JABATAN]],tbl_refJabatan,4,FALSE),"yr","day")-CONVERT(DATEDIF(H778,NOW(),"y"),"yr","day")))),"Usia Salah"),"")</f>
        <v>36583.098911689813</v>
      </c>
      <c r="T778" s="167" t="str">
        <f ca="1">IF(Table1[[#This Row],[TGL. PENSIUN ( usia )]]&lt;&gt;0,TEXT(Table1[[#This Row],[TGL. PENSIUN ( usia )]],"yyyy"),"")</f>
        <v>2000</v>
      </c>
      <c r="U778" s="166">
        <f ca="1">IF(AND(Table1[[#This Row],[TGL. PENSIUN (usia)]]&lt;&gt;"",Table1[[#This Row],[TGL. PENSIUN (usia)]]&lt;&gt;"USIA SALAH"),IF(tglAcuan&lt;&gt;0,(INT(CONVERT(VLOOKUP(Table1[[#This Row],[JABATAN]],tbl_refJabatan,4,FALSE),"yr","day")-CONVERT(DATEDIF(H778,tglAcuan,"y"),"yr","day"))),(INT(CONVERT(VLOOKUP(Table1[[#This Row],[JABATAN]],tbl_refJabatan,4,FALSE),"yr","day")-CONVERT(DATEDIF(H778,NOW(),"y"),"yr","day")))),"")</f>
        <v>-8766</v>
      </c>
      <c r="V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Row],[JABATAN]],tbl_refJabatan,6,FALSE),"yr","day")-CONVERT(DATEDIF(H778,tglAcuan,"y"),"yr","day"))),(NOW()+(CONVERT(VLOOKUP(Table1[[#This Row],[JABATAN]],tbl_refJabatan,6,FALSE),"yr","day")-CONVERT(DATEDIF(H778,NOW(),"y"),"yr","day")))),"Usia Salah"),"")</f>
        <v>29278.098911689813</v>
      </c>
      <c r="W778" s="167" t="str">
        <f ca="1">IF(Table1[[#This Row],[TGL.PENSIUN (usia)]]&lt;&gt;0,TEXT(Table1[[#This Row],[TGL.PENSIUN (usia)]],"yyyy"),"")</f>
        <v>1980</v>
      </c>
      <c r="X7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Row],[JABATAN]],tbl_refJabatan,7,FALSE),"yr","day")-CONVERT(DATEDIF(M778,tglAcuan,"y"),"yr","day"))),(NOW()+(CONVERT(VLOOKUP(Table1[[#This Row],[JABATAN]],tbl_refJabatan,7,FALSE),"yr","day")-CONVERT(DATEDIF(M778,NOW(),"y"),"yr","day")))),"tgl SK salah"),"")</f>
        <v>66168.348911689813</v>
      </c>
      <c r="Y778" s="167" t="str">
        <f ca="1">IF(Table1[[#This Row],[TGL. PENSIUN (jabatan)]]&lt;&gt;0,TEXT(Table1[[#This Row],[TGL. PENSIUN (jabatan)]],"yyyy"),"")</f>
        <v>2081</v>
      </c>
      <c r="Z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Row],[JABATAN]],tbl_refJabatan,8,FALSE),"yr","day")-CONVERT(DATEDIF(H778,tglAcuan,"y"),"yr","day"))),(NOW()+(CONVERT(VLOOKUP(Table1[[#This Row],[JABATAN]],tbl_refJabatan,8,FALSE),"yr","day")-CONVERT(DATEDIF(H778,NOW(),"y"),"yr","day")))),"Usia Salah"),"")</f>
        <v>51193.098911689813</v>
      </c>
      <c r="AA778" s="167" t="str">
        <f ca="1">IF(Table1[[#This Row],[TGL.PENSIUN (usia )]]&lt;&gt;0,TEXT(Table1[[#This Row],[TGL.PENSIUN (usia )]],"yyyy"),"")</f>
        <v>2040</v>
      </c>
      <c r="AB7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Row],[JABATAN]],tbl_refJabatan,9,FALSE),"yr","day")-CONVERT(DATEDIF(M778,tglAcuan,"y"),"yr","day"))),(NOW()+(CONVERT(VLOOKUP(Table1[[#This Row],[JABATAN]],tbl_refJabatan,9,FALSE),"yr","day")-CONVERT(DATEDIF(M778,NOW(),"y"),"yr","day")))),"tgl SK salah"),"")</f>
        <v>49732.098911689813</v>
      </c>
      <c r="AC778" s="167" t="str">
        <f ca="1">IF(Table1[[#This Row],[TGL. PENSIUN (jabatan )]]&lt;&gt;0,TEXT(Table1[[#This Row],[TGL. PENSIUN (jabatan )]],"yyyy"),"")</f>
        <v>2036</v>
      </c>
      <c r="AD7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79" spans="1:30" s="53" customFormat="1" ht="21.75" customHeight="1" x14ac:dyDescent="0.25">
      <c r="A779" s="43">
        <f t="shared" si="29"/>
        <v>774</v>
      </c>
      <c r="B779" s="44" t="s">
        <v>42</v>
      </c>
      <c r="C779" s="44" t="s">
        <v>1439</v>
      </c>
      <c r="D779" s="72" t="s">
        <v>63</v>
      </c>
      <c r="E779" s="59" t="s">
        <v>1458</v>
      </c>
      <c r="F779" s="43" t="s">
        <v>41</v>
      </c>
      <c r="G779" s="46" t="s">
        <v>42</v>
      </c>
      <c r="H779" s="67">
        <v>29045</v>
      </c>
      <c r="I779" s="45"/>
      <c r="J779" s="76"/>
      <c r="K779" s="74" t="s">
        <v>43</v>
      </c>
      <c r="L779" s="63" t="s">
        <v>1459</v>
      </c>
      <c r="M779" s="67">
        <v>43371</v>
      </c>
      <c r="N779" s="52" t="str">
        <f t="shared" ca="1" si="30"/>
        <v>44 Tahun 7 Bulan 18 hari</v>
      </c>
      <c r="O7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Row],[JABATAN]],tbl_refJabatan,2,FALSE),"yr","day")-CONVERT(DATEDIF(H779,tglAcuan,"y"),"yr","day"))),(NOW()+(CONVERT(VLOOKUP(Table1[[#This Row],[JABATAN]],tbl_refJabatan,2,FALSE),"yr","day")-CONVERT(DATEDIF(H779,NOW(),"y"),"yr","day")))),"Usia Salah"),"")</f>
        <v>51193.098911689813</v>
      </c>
      <c r="Q779" s="167" t="str">
        <f ca="1">IF(Table1[[#This Row],[TGL. PENSIUN (usia)]]&lt;&gt;0,TEXT(Table1[[#This Row],[TGL. PENSIUN (usia)]],"yyyy"),"")</f>
        <v>2040</v>
      </c>
      <c r="R779" s="166">
        <f ca="1">IF(AND(Table1[[#This Row],[TGL. PENSIUN (usia)]]&lt;&gt;"",Table1[[#This Row],[TGL. PENSIUN (usia)]]&lt;&gt;"USIA SALAH"),IF(tglAcuan&lt;&gt;0,(INT(CONVERT(VLOOKUP(Table1[[#This Row],[JABATAN]],tbl_refJabatan,2,FALSE),"yr","day")-CONVERT(DATEDIF(H779,tglAcuan,"y"),"yr","day"))),(INT(CONVERT(VLOOKUP(Table1[[#This Row],[JABATAN]],tbl_refJabatan,2,FALSE),"yr","day")-CONVERT(DATEDIF(H779,NOW(),"y"),"yr","day")))),"")</f>
        <v>5844</v>
      </c>
      <c r="S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Row],[JABATAN]],tbl_refJabatan,4,FALSE),"yr","day")-CONVERT(DATEDIF(H779,tglAcuan,"y"),"yr","day"))),(NOW()+(CONVERT(VLOOKUP(Table1[[#This Row],[JABATAN]],tbl_refJabatan,4,FALSE),"yr","day")-CONVERT(DATEDIF(H779,NOW(),"y"),"yr","day")))),"Usia Salah"),"")</f>
        <v>36583.098911689813</v>
      </c>
      <c r="T779" s="167" t="str">
        <f ca="1">IF(Table1[[#This Row],[TGL. PENSIUN ( usia )]]&lt;&gt;0,TEXT(Table1[[#This Row],[TGL. PENSIUN ( usia )]],"yyyy"),"")</f>
        <v>2000</v>
      </c>
      <c r="U779" s="166">
        <f ca="1">IF(AND(Table1[[#This Row],[TGL. PENSIUN (usia)]]&lt;&gt;"",Table1[[#This Row],[TGL. PENSIUN (usia)]]&lt;&gt;"USIA SALAH"),IF(tglAcuan&lt;&gt;0,(INT(CONVERT(VLOOKUP(Table1[[#This Row],[JABATAN]],tbl_refJabatan,4,FALSE),"yr","day")-CONVERT(DATEDIF(H779,tglAcuan,"y"),"yr","day"))),(INT(CONVERT(VLOOKUP(Table1[[#This Row],[JABATAN]],tbl_refJabatan,4,FALSE),"yr","day")-CONVERT(DATEDIF(H779,NOW(),"y"),"yr","day")))),"")</f>
        <v>-8766</v>
      </c>
      <c r="V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Row],[JABATAN]],tbl_refJabatan,6,FALSE),"yr","day")-CONVERT(DATEDIF(H779,tglAcuan,"y"),"yr","day"))),(NOW()+(CONVERT(VLOOKUP(Table1[[#This Row],[JABATAN]],tbl_refJabatan,6,FALSE),"yr","day")-CONVERT(DATEDIF(H779,NOW(),"y"),"yr","day")))),"Usia Salah"),"")</f>
        <v>29278.098911689813</v>
      </c>
      <c r="W779" s="167" t="str">
        <f ca="1">IF(Table1[[#This Row],[TGL.PENSIUN (usia)]]&lt;&gt;0,TEXT(Table1[[#This Row],[TGL.PENSIUN (usia)]],"yyyy"),"")</f>
        <v>1980</v>
      </c>
      <c r="X7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Row],[JABATAN]],tbl_refJabatan,7,FALSE),"yr","day")-CONVERT(DATEDIF(M779,tglAcuan,"y"),"yr","day"))),(NOW()+(CONVERT(VLOOKUP(Table1[[#This Row],[JABATAN]],tbl_refJabatan,7,FALSE),"yr","day")-CONVERT(DATEDIF(M779,NOW(),"y"),"yr","day")))),"tgl SK salah"),"")</f>
        <v>65437.848911689813</v>
      </c>
      <c r="Y779" s="167" t="str">
        <f ca="1">IF(Table1[[#This Row],[TGL. PENSIUN (jabatan)]]&lt;&gt;0,TEXT(Table1[[#This Row],[TGL. PENSIUN (jabatan)]],"yyyy"),"")</f>
        <v>2079</v>
      </c>
      <c r="Z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Row],[JABATAN]],tbl_refJabatan,8,FALSE),"yr","day")-CONVERT(DATEDIF(H779,tglAcuan,"y"),"yr","day"))),(NOW()+(CONVERT(VLOOKUP(Table1[[#This Row],[JABATAN]],tbl_refJabatan,8,FALSE),"yr","day")-CONVERT(DATEDIF(H779,NOW(),"y"),"yr","day")))),"Usia Salah"),"")</f>
        <v>51193.098911689813</v>
      </c>
      <c r="AA779" s="167" t="str">
        <f ca="1">IF(Table1[[#This Row],[TGL.PENSIUN (usia )]]&lt;&gt;0,TEXT(Table1[[#This Row],[TGL.PENSIUN (usia )]],"yyyy"),"")</f>
        <v>2040</v>
      </c>
      <c r="AB7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Row],[JABATAN]],tbl_refJabatan,9,FALSE),"yr","day")-CONVERT(DATEDIF(M779,tglAcuan,"y"),"yr","day"))),(NOW()+(CONVERT(VLOOKUP(Table1[[#This Row],[JABATAN]],tbl_refJabatan,9,FALSE),"yr","day")-CONVERT(DATEDIF(M779,NOW(),"y"),"yr","day")))),"tgl SK salah"),"")</f>
        <v>49001.598911689813</v>
      </c>
      <c r="AC779" s="167" t="str">
        <f ca="1">IF(Table1[[#This Row],[TGL. PENSIUN (jabatan )]]&lt;&gt;0,TEXT(Table1[[#This Row],[TGL. PENSIUN (jabatan )]],"yyyy"),"")</f>
        <v>2034</v>
      </c>
      <c r="AD7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0" spans="1:30" s="53" customFormat="1" ht="21.75" customHeight="1" x14ac:dyDescent="0.25">
      <c r="A780" s="43">
        <f t="shared" si="29"/>
        <v>775</v>
      </c>
      <c r="B780" s="44" t="s">
        <v>42</v>
      </c>
      <c r="C780" s="44" t="s">
        <v>1439</v>
      </c>
      <c r="D780" s="72" t="s">
        <v>63</v>
      </c>
      <c r="E780" s="59" t="s">
        <v>1460</v>
      </c>
      <c r="F780" s="43" t="s">
        <v>41</v>
      </c>
      <c r="G780" s="46" t="s">
        <v>42</v>
      </c>
      <c r="H780" s="67">
        <v>31478</v>
      </c>
      <c r="I780" s="45"/>
      <c r="J780" s="76"/>
      <c r="K780" s="74" t="s">
        <v>43</v>
      </c>
      <c r="L780" s="63" t="s">
        <v>1461</v>
      </c>
      <c r="M780" s="67">
        <v>44105</v>
      </c>
      <c r="N780" s="52" t="str">
        <f t="shared" ca="1" si="30"/>
        <v>37 Tahun 11 Bulan 20 hari</v>
      </c>
      <c r="O7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26 Hari </v>
      </c>
      <c r="P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Row],[JABATAN]],tbl_refJabatan,2,FALSE),"yr","day")-CONVERT(DATEDIF(H780,tglAcuan,"y"),"yr","day"))),(NOW()+(CONVERT(VLOOKUP(Table1[[#This Row],[JABATAN]],tbl_refJabatan,2,FALSE),"yr","day")-CONVERT(DATEDIF(H780,NOW(),"y"),"yr","day")))),"Usia Salah"),"")</f>
        <v>53749.848911689813</v>
      </c>
      <c r="Q780" s="167" t="str">
        <f ca="1">IF(Table1[[#This Row],[TGL. PENSIUN (usia)]]&lt;&gt;0,TEXT(Table1[[#This Row],[TGL. PENSIUN (usia)]],"yyyy"),"")</f>
        <v>2047</v>
      </c>
      <c r="R780" s="166">
        <f ca="1">IF(AND(Table1[[#This Row],[TGL. PENSIUN (usia)]]&lt;&gt;"",Table1[[#This Row],[TGL. PENSIUN (usia)]]&lt;&gt;"USIA SALAH"),IF(tglAcuan&lt;&gt;0,(INT(CONVERT(VLOOKUP(Table1[[#This Row],[JABATAN]],tbl_refJabatan,2,FALSE),"yr","day")-CONVERT(DATEDIF(H780,tglAcuan,"y"),"yr","day"))),(INT(CONVERT(VLOOKUP(Table1[[#This Row],[JABATAN]],tbl_refJabatan,2,FALSE),"yr","day")-CONVERT(DATEDIF(H780,NOW(),"y"),"yr","day")))),"")</f>
        <v>8400</v>
      </c>
      <c r="S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Row],[JABATAN]],tbl_refJabatan,4,FALSE),"yr","day")-CONVERT(DATEDIF(H780,tglAcuan,"y"),"yr","day"))),(NOW()+(CONVERT(VLOOKUP(Table1[[#This Row],[JABATAN]],tbl_refJabatan,4,FALSE),"yr","day")-CONVERT(DATEDIF(H780,NOW(),"y"),"yr","day")))),"Usia Salah"),"")</f>
        <v>39139.848911689813</v>
      </c>
      <c r="T780" s="167" t="str">
        <f ca="1">IF(Table1[[#This Row],[TGL. PENSIUN ( usia )]]&lt;&gt;0,TEXT(Table1[[#This Row],[TGL. PENSIUN ( usia )]],"yyyy"),"")</f>
        <v>2007</v>
      </c>
      <c r="U780" s="166">
        <f ca="1">IF(AND(Table1[[#This Row],[TGL. PENSIUN (usia)]]&lt;&gt;"",Table1[[#This Row],[TGL. PENSIUN (usia)]]&lt;&gt;"USIA SALAH"),IF(tglAcuan&lt;&gt;0,(INT(CONVERT(VLOOKUP(Table1[[#This Row],[JABATAN]],tbl_refJabatan,4,FALSE),"yr","day")-CONVERT(DATEDIF(H780,tglAcuan,"y"),"yr","day"))),(INT(CONVERT(VLOOKUP(Table1[[#This Row],[JABATAN]],tbl_refJabatan,4,FALSE),"yr","day")-CONVERT(DATEDIF(H780,NOW(),"y"),"yr","day")))),"")</f>
        <v>-6210</v>
      </c>
      <c r="V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Row],[JABATAN]],tbl_refJabatan,6,FALSE),"yr","day")-CONVERT(DATEDIF(H780,tglAcuan,"y"),"yr","day"))),(NOW()+(CONVERT(VLOOKUP(Table1[[#This Row],[JABATAN]],tbl_refJabatan,6,FALSE),"yr","day")-CONVERT(DATEDIF(H780,NOW(),"y"),"yr","day")))),"Usia Salah"),"")</f>
        <v>31834.848911689813</v>
      </c>
      <c r="W780" s="167" t="str">
        <f ca="1">IF(Table1[[#This Row],[TGL.PENSIUN (usia)]]&lt;&gt;0,TEXT(Table1[[#This Row],[TGL.PENSIUN (usia)]],"yyyy"),"")</f>
        <v>1987</v>
      </c>
      <c r="X7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Row],[JABATAN]],tbl_refJabatan,7,FALSE),"yr","day")-CONVERT(DATEDIF(M780,tglAcuan,"y"),"yr","day"))),(NOW()+(CONVERT(VLOOKUP(Table1[[#This Row],[JABATAN]],tbl_refJabatan,7,FALSE),"yr","day")-CONVERT(DATEDIF(M780,NOW(),"y"),"yr","day")))),"tgl SK salah"),"")</f>
        <v>66168.348911689813</v>
      </c>
      <c r="Y780" s="167" t="str">
        <f ca="1">IF(Table1[[#This Row],[TGL. PENSIUN (jabatan)]]&lt;&gt;0,TEXT(Table1[[#This Row],[TGL. PENSIUN (jabatan)]],"yyyy"),"")</f>
        <v>2081</v>
      </c>
      <c r="Z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Row],[JABATAN]],tbl_refJabatan,8,FALSE),"yr","day")-CONVERT(DATEDIF(H780,tglAcuan,"y"),"yr","day"))),(NOW()+(CONVERT(VLOOKUP(Table1[[#This Row],[JABATAN]],tbl_refJabatan,8,FALSE),"yr","day")-CONVERT(DATEDIF(H780,NOW(),"y"),"yr","day")))),"Usia Salah"),"")</f>
        <v>53749.848911689813</v>
      </c>
      <c r="AA780" s="167" t="str">
        <f ca="1">IF(Table1[[#This Row],[TGL.PENSIUN (usia )]]&lt;&gt;0,TEXT(Table1[[#This Row],[TGL.PENSIUN (usia )]],"yyyy"),"")</f>
        <v>2047</v>
      </c>
      <c r="AB7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Row],[JABATAN]],tbl_refJabatan,9,FALSE),"yr","day")-CONVERT(DATEDIF(M780,tglAcuan,"y"),"yr","day"))),(NOW()+(CONVERT(VLOOKUP(Table1[[#This Row],[JABATAN]],tbl_refJabatan,9,FALSE),"yr","day")-CONVERT(DATEDIF(M780,NOW(),"y"),"yr","day")))),"tgl SK salah"),"")</f>
        <v>49732.098911689813</v>
      </c>
      <c r="AC780" s="167" t="str">
        <f ca="1">IF(Table1[[#This Row],[TGL. PENSIUN (jabatan )]]&lt;&gt;0,TEXT(Table1[[#This Row],[TGL. PENSIUN (jabatan )]],"yyyy"),"")</f>
        <v>2036</v>
      </c>
      <c r="AD7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1" spans="1:30" s="53" customFormat="1" ht="21.75" customHeight="1" x14ac:dyDescent="0.25">
      <c r="A781" s="43">
        <f t="shared" si="29"/>
        <v>776</v>
      </c>
      <c r="B781" s="44" t="s">
        <v>42</v>
      </c>
      <c r="C781" s="44" t="s">
        <v>1439</v>
      </c>
      <c r="D781" s="72" t="s">
        <v>63</v>
      </c>
      <c r="E781" s="59" t="s">
        <v>1462</v>
      </c>
      <c r="F781" s="43" t="s">
        <v>50</v>
      </c>
      <c r="G781" s="46" t="s">
        <v>42</v>
      </c>
      <c r="H781" s="67">
        <v>29542</v>
      </c>
      <c r="I781" s="45"/>
      <c r="J781" s="76"/>
      <c r="K781" s="74" t="s">
        <v>43</v>
      </c>
      <c r="L781" s="63" t="s">
        <v>1463</v>
      </c>
      <c r="M781" s="67">
        <v>43448</v>
      </c>
      <c r="N781" s="52" t="str">
        <f t="shared" ca="1" si="30"/>
        <v>43 Tahun 3 Bulan 10 hari</v>
      </c>
      <c r="O7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13 Hari </v>
      </c>
      <c r="P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Row],[JABATAN]],tbl_refJabatan,2,FALSE),"yr","day")-CONVERT(DATEDIF(H781,tglAcuan,"y"),"yr","day"))),(NOW()+(CONVERT(VLOOKUP(Table1[[#This Row],[JABATAN]],tbl_refJabatan,2,FALSE),"yr","day")-CONVERT(DATEDIF(H781,NOW(),"y"),"yr","day")))),"Usia Salah"),"")</f>
        <v>51558.348911689813</v>
      </c>
      <c r="Q781" s="167" t="str">
        <f ca="1">IF(Table1[[#This Row],[TGL. PENSIUN (usia)]]&lt;&gt;0,TEXT(Table1[[#This Row],[TGL. PENSIUN (usia)]],"yyyy"),"")</f>
        <v>2041</v>
      </c>
      <c r="R781" s="166">
        <f ca="1">IF(AND(Table1[[#This Row],[TGL. PENSIUN (usia)]]&lt;&gt;"",Table1[[#This Row],[TGL. PENSIUN (usia)]]&lt;&gt;"USIA SALAH"),IF(tglAcuan&lt;&gt;0,(INT(CONVERT(VLOOKUP(Table1[[#This Row],[JABATAN]],tbl_refJabatan,2,FALSE),"yr","day")-CONVERT(DATEDIF(H781,tglAcuan,"y"),"yr","day"))),(INT(CONVERT(VLOOKUP(Table1[[#This Row],[JABATAN]],tbl_refJabatan,2,FALSE),"yr","day")-CONVERT(DATEDIF(H781,NOW(),"y"),"yr","day")))),"")</f>
        <v>6209</v>
      </c>
      <c r="S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Row],[JABATAN]],tbl_refJabatan,4,FALSE),"yr","day")-CONVERT(DATEDIF(H781,tglAcuan,"y"),"yr","day"))),(NOW()+(CONVERT(VLOOKUP(Table1[[#This Row],[JABATAN]],tbl_refJabatan,4,FALSE),"yr","day")-CONVERT(DATEDIF(H781,NOW(),"y"),"yr","day")))),"Usia Salah"),"")</f>
        <v>36948.348911689813</v>
      </c>
      <c r="T781" s="167" t="str">
        <f ca="1">IF(Table1[[#This Row],[TGL. PENSIUN ( usia )]]&lt;&gt;0,TEXT(Table1[[#This Row],[TGL. PENSIUN ( usia )]],"yyyy"),"")</f>
        <v>2001</v>
      </c>
      <c r="U781" s="166">
        <f ca="1">IF(AND(Table1[[#This Row],[TGL. PENSIUN (usia)]]&lt;&gt;"",Table1[[#This Row],[TGL. PENSIUN (usia)]]&lt;&gt;"USIA SALAH"),IF(tglAcuan&lt;&gt;0,(INT(CONVERT(VLOOKUP(Table1[[#This Row],[JABATAN]],tbl_refJabatan,4,FALSE),"yr","day")-CONVERT(DATEDIF(H781,tglAcuan,"y"),"yr","day"))),(INT(CONVERT(VLOOKUP(Table1[[#This Row],[JABATAN]],tbl_refJabatan,4,FALSE),"yr","day")-CONVERT(DATEDIF(H781,NOW(),"y"),"yr","day")))),"")</f>
        <v>-8401</v>
      </c>
      <c r="V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Row],[JABATAN]],tbl_refJabatan,6,FALSE),"yr","day")-CONVERT(DATEDIF(H781,tglAcuan,"y"),"yr","day"))),(NOW()+(CONVERT(VLOOKUP(Table1[[#This Row],[JABATAN]],tbl_refJabatan,6,FALSE),"yr","day")-CONVERT(DATEDIF(H781,NOW(),"y"),"yr","day")))),"Usia Salah"),"")</f>
        <v>29643.348911689813</v>
      </c>
      <c r="W781" s="167" t="str">
        <f ca="1">IF(Table1[[#This Row],[TGL.PENSIUN (usia)]]&lt;&gt;0,TEXT(Table1[[#This Row],[TGL.PENSIUN (usia)]],"yyyy"),"")</f>
        <v>1981</v>
      </c>
      <c r="X7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Row],[JABATAN]],tbl_refJabatan,7,FALSE),"yr","day")-CONVERT(DATEDIF(M781,tglAcuan,"y"),"yr","day"))),(NOW()+(CONVERT(VLOOKUP(Table1[[#This Row],[JABATAN]],tbl_refJabatan,7,FALSE),"yr","day")-CONVERT(DATEDIF(M781,NOW(),"y"),"yr","day")))),"tgl SK salah"),"")</f>
        <v>65437.848911689813</v>
      </c>
      <c r="Y781" s="167" t="str">
        <f ca="1">IF(Table1[[#This Row],[TGL. PENSIUN (jabatan)]]&lt;&gt;0,TEXT(Table1[[#This Row],[TGL. PENSIUN (jabatan)]],"yyyy"),"")</f>
        <v>2079</v>
      </c>
      <c r="Z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Row],[JABATAN]],tbl_refJabatan,8,FALSE),"yr","day")-CONVERT(DATEDIF(H781,tglAcuan,"y"),"yr","day"))),(NOW()+(CONVERT(VLOOKUP(Table1[[#This Row],[JABATAN]],tbl_refJabatan,8,FALSE),"yr","day")-CONVERT(DATEDIF(H781,NOW(),"y"),"yr","day")))),"Usia Salah"),"")</f>
        <v>51558.348911689813</v>
      </c>
      <c r="AA781" s="167" t="str">
        <f ca="1">IF(Table1[[#This Row],[TGL.PENSIUN (usia )]]&lt;&gt;0,TEXT(Table1[[#This Row],[TGL.PENSIUN (usia )]],"yyyy"),"")</f>
        <v>2041</v>
      </c>
      <c r="AB7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Row],[JABATAN]],tbl_refJabatan,9,FALSE),"yr","day")-CONVERT(DATEDIF(M781,tglAcuan,"y"),"yr","day"))),(NOW()+(CONVERT(VLOOKUP(Table1[[#This Row],[JABATAN]],tbl_refJabatan,9,FALSE),"yr","day")-CONVERT(DATEDIF(M781,NOW(),"y"),"yr","day")))),"tgl SK salah"),"")</f>
        <v>49001.598911689813</v>
      </c>
      <c r="AC781" s="167" t="str">
        <f ca="1">IF(Table1[[#This Row],[TGL. PENSIUN (jabatan )]]&lt;&gt;0,TEXT(Table1[[#This Row],[TGL. PENSIUN (jabatan )]],"yyyy"),"")</f>
        <v>2034</v>
      </c>
      <c r="AD7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2" spans="1:30" s="88" customFormat="1" ht="21.75" customHeight="1" x14ac:dyDescent="0.25">
      <c r="A782" s="43">
        <f t="shared" si="29"/>
        <v>777</v>
      </c>
      <c r="B782" s="44" t="s">
        <v>42</v>
      </c>
      <c r="C782" s="44" t="s">
        <v>1464</v>
      </c>
      <c r="D782" s="45" t="s">
        <v>39</v>
      </c>
      <c r="E782" s="73" t="s">
        <v>1465</v>
      </c>
      <c r="F782" s="43" t="s">
        <v>41</v>
      </c>
      <c r="G782" s="46" t="s">
        <v>42</v>
      </c>
      <c r="H782" s="47">
        <v>23822</v>
      </c>
      <c r="I782" s="45"/>
      <c r="J782" s="76"/>
      <c r="K782" s="74" t="s">
        <v>56</v>
      </c>
      <c r="L782" s="70" t="s">
        <v>1466</v>
      </c>
      <c r="M782" s="169">
        <v>43444</v>
      </c>
      <c r="N782" s="52" t="str">
        <f t="shared" ca="1" si="30"/>
        <v>58 Tahun 11 Bulan 6 hari</v>
      </c>
      <c r="O7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Row],[JABATAN]],tbl_refJabatan,2,FALSE),"yr","day")-CONVERT(DATEDIF(H782,tglAcuan,"y"),"yr","day"))),(NOW()+(CONVERT(VLOOKUP(Table1[[#This Row],[JABATAN]],tbl_refJabatan,2,FALSE),"yr","day")-CONVERT(DATEDIF(H782,NOW(),"y"),"yr","day")))),"Usia Salah"),"")</f>
        <v>24164.598911689813</v>
      </c>
      <c r="Q782" s="167" t="str">
        <f ca="1">IF(Table1[[#This Row],[TGL. PENSIUN (usia)]]&lt;&gt;0,TEXT(Table1[[#This Row],[TGL. PENSIUN (usia)]],"yyyy"),"")</f>
        <v>1966</v>
      </c>
      <c r="R782" s="166">
        <f ca="1">IF(AND(Table1[[#This Row],[TGL. PENSIUN (usia)]]&lt;&gt;"",Table1[[#This Row],[TGL. PENSIUN (usia)]]&lt;&gt;"USIA SALAH"),IF(tglAcuan&lt;&gt;0,(INT(CONVERT(VLOOKUP(Table1[[#This Row],[JABATAN]],tbl_refJabatan,2,FALSE),"yr","day")-CONVERT(DATEDIF(H782,tglAcuan,"y"),"yr","day"))),(INT(CONVERT(VLOOKUP(Table1[[#This Row],[JABATAN]],tbl_refJabatan,2,FALSE),"yr","day")-CONVERT(DATEDIF(H782,NOW(),"y"),"yr","day")))),"")</f>
        <v>-21185</v>
      </c>
      <c r="S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Row],[JABATAN]],tbl_refJabatan,4,FALSE),"yr","day")-CONVERT(DATEDIF(H782,tglAcuan,"y"),"yr","day"))),(NOW()+(CONVERT(VLOOKUP(Table1[[#This Row],[JABATAN]],tbl_refJabatan,4,FALSE),"yr","day")-CONVERT(DATEDIF(H782,NOW(),"y"),"yr","day")))),"Usia Salah"),"")</f>
        <v>24164.598911689813</v>
      </c>
      <c r="T782" s="167" t="str">
        <f ca="1">IF(Table1[[#This Row],[TGL. PENSIUN ( usia )]]&lt;&gt;0,TEXT(Table1[[#This Row],[TGL. PENSIUN ( usia )]],"yyyy"),"")</f>
        <v>1966</v>
      </c>
      <c r="U782" s="166">
        <f ca="1">IF(AND(Table1[[#This Row],[TGL. PENSIUN (usia)]]&lt;&gt;"",Table1[[#This Row],[TGL. PENSIUN (usia)]]&lt;&gt;"USIA SALAH"),IF(tglAcuan&lt;&gt;0,(INT(CONVERT(VLOOKUP(Table1[[#This Row],[JABATAN]],tbl_refJabatan,4,FALSE),"yr","day")-CONVERT(DATEDIF(H782,tglAcuan,"y"),"yr","day"))),(INT(CONVERT(VLOOKUP(Table1[[#This Row],[JABATAN]],tbl_refJabatan,4,FALSE),"yr","day")-CONVERT(DATEDIF(H782,NOW(),"y"),"yr","day")))),"")</f>
        <v>-21185</v>
      </c>
      <c r="V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Row],[JABATAN]],tbl_refJabatan,6,FALSE),"yr","day")-CONVERT(DATEDIF(H782,tglAcuan,"y"),"yr","day"))),(NOW()+(CONVERT(VLOOKUP(Table1[[#This Row],[JABATAN]],tbl_refJabatan,6,FALSE),"yr","day")-CONVERT(DATEDIF(H782,NOW(),"y"),"yr","day")))),"Usia Salah"),"")</f>
        <v>24164.598911689813</v>
      </c>
      <c r="W782" s="167" t="str">
        <f ca="1">IF(Table1[[#This Row],[TGL.PENSIUN (usia)]]&lt;&gt;0,TEXT(Table1[[#This Row],[TGL.PENSIUN (usia)]],"yyyy"),"")</f>
        <v>1966</v>
      </c>
      <c r="X7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Row],[JABATAN]],tbl_refJabatan,7,FALSE),"yr","day")-CONVERT(DATEDIF(M782,tglAcuan,"y"),"yr","day"))),(NOW()+(CONVERT(VLOOKUP(Table1[[#This Row],[JABATAN]],tbl_refJabatan,7,FALSE),"yr","day")-CONVERT(DATEDIF(M782,NOW(),"y"),"yr","day")))),"tgl SK salah"),"")</f>
        <v>43522.848911689813</v>
      </c>
      <c r="Y782" s="167" t="str">
        <f ca="1">IF(Table1[[#This Row],[TGL. PENSIUN (jabatan)]]&lt;&gt;0,TEXT(Table1[[#This Row],[TGL. PENSIUN (jabatan)]],"yyyy"),"")</f>
        <v>2019</v>
      </c>
      <c r="Z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Row],[JABATAN]],tbl_refJabatan,8,FALSE),"yr","day")-CONVERT(DATEDIF(H782,tglAcuan,"y"),"yr","day"))),(NOW()+(CONVERT(VLOOKUP(Table1[[#This Row],[JABATAN]],tbl_refJabatan,8,FALSE),"yr","day")-CONVERT(DATEDIF(H782,NOW(),"y"),"yr","day")))),"Usia Salah"),"")</f>
        <v>24164.598911689813</v>
      </c>
      <c r="AA782" s="167" t="str">
        <f ca="1">IF(Table1[[#This Row],[TGL.PENSIUN (usia )]]&lt;&gt;0,TEXT(Table1[[#This Row],[TGL.PENSIUN (usia )]],"yyyy"),"")</f>
        <v>1966</v>
      </c>
      <c r="AB7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Row],[JABATAN]],tbl_refJabatan,9,FALSE),"yr","day")-CONVERT(DATEDIF(M782,tglAcuan,"y"),"yr","day"))),(NOW()+(CONVERT(VLOOKUP(Table1[[#This Row],[JABATAN]],tbl_refJabatan,9,FALSE),"yr","day")-CONVERT(DATEDIF(M782,NOW(),"y"),"yr","day")))),"tgl SK salah"),"")</f>
        <v>43522.848911689813</v>
      </c>
      <c r="AC782" s="167" t="str">
        <f ca="1">IF(Table1[[#This Row],[TGL. PENSIUN (jabatan )]]&lt;&gt;0,TEXT(Table1[[#This Row],[TGL. PENSIUN (jabatan )]],"yyyy"),"")</f>
        <v>2019</v>
      </c>
      <c r="AD7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3" spans="1:30" s="53" customFormat="1" ht="21.75" customHeight="1" x14ac:dyDescent="0.25">
      <c r="A783" s="43">
        <f t="shared" si="29"/>
        <v>778</v>
      </c>
      <c r="B783" s="44" t="s">
        <v>42</v>
      </c>
      <c r="C783" s="44" t="s">
        <v>1464</v>
      </c>
      <c r="D783" s="45" t="s">
        <v>45</v>
      </c>
      <c r="E783" s="170" t="s">
        <v>1467</v>
      </c>
      <c r="F783" s="43" t="s">
        <v>41</v>
      </c>
      <c r="G783" s="46" t="s">
        <v>42</v>
      </c>
      <c r="H783" s="47">
        <v>24222</v>
      </c>
      <c r="I783" s="45"/>
      <c r="J783" s="76"/>
      <c r="K783" s="74" t="s">
        <v>43</v>
      </c>
      <c r="L783" s="70" t="s">
        <v>1468</v>
      </c>
      <c r="M783" s="91">
        <v>44208</v>
      </c>
      <c r="N783" s="52" t="str">
        <f t="shared" ca="1" si="30"/>
        <v>57 Tahun 10 Bulan 2 hari</v>
      </c>
      <c r="O7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15 Hari </v>
      </c>
      <c r="P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Row],[JABATAN]],tbl_refJabatan,2,FALSE),"yr","day")-CONVERT(DATEDIF(H783,tglAcuan,"y"),"yr","day"))),(NOW()+(CONVERT(VLOOKUP(Table1[[#This Row],[JABATAN]],tbl_refJabatan,2,FALSE),"yr","day")-CONVERT(DATEDIF(H783,NOW(),"y"),"yr","day")))),"Usia Salah"),"")</f>
        <v>24529.848911689813</v>
      </c>
      <c r="Q783" s="167" t="str">
        <f ca="1">IF(Table1[[#This Row],[TGL. PENSIUN (usia)]]&lt;&gt;0,TEXT(Table1[[#This Row],[TGL. PENSIUN (usia)]],"yyyy"),"")</f>
        <v>1967</v>
      </c>
      <c r="R783" s="166">
        <f ca="1">IF(AND(Table1[[#This Row],[TGL. PENSIUN (usia)]]&lt;&gt;"",Table1[[#This Row],[TGL. PENSIUN (usia)]]&lt;&gt;"USIA SALAH"),IF(tglAcuan&lt;&gt;0,(INT(CONVERT(VLOOKUP(Table1[[#This Row],[JABATAN]],tbl_refJabatan,2,FALSE),"yr","day")-CONVERT(DATEDIF(H783,tglAcuan,"y"),"yr","day"))),(INT(CONVERT(VLOOKUP(Table1[[#This Row],[JABATAN]],tbl_refJabatan,2,FALSE),"yr","day")-CONVERT(DATEDIF(H783,NOW(),"y"),"yr","day")))),"")</f>
        <v>-20820</v>
      </c>
      <c r="S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Row],[JABATAN]],tbl_refJabatan,4,FALSE),"yr","day")-CONVERT(DATEDIF(H783,tglAcuan,"y"),"yr","day"))),(NOW()+(CONVERT(VLOOKUP(Table1[[#This Row],[JABATAN]],tbl_refJabatan,4,FALSE),"yr","day")-CONVERT(DATEDIF(H783,NOW(),"y"),"yr","day")))),"Usia Salah"),"")</f>
        <v>24529.848911689813</v>
      </c>
      <c r="T783" s="167" t="str">
        <f ca="1">IF(Table1[[#This Row],[TGL. PENSIUN ( usia )]]&lt;&gt;0,TEXT(Table1[[#This Row],[TGL. PENSIUN ( usia )]],"yyyy"),"")</f>
        <v>1967</v>
      </c>
      <c r="U783" s="166">
        <f ca="1">IF(AND(Table1[[#This Row],[TGL. PENSIUN (usia)]]&lt;&gt;"",Table1[[#This Row],[TGL. PENSIUN (usia)]]&lt;&gt;"USIA SALAH"),IF(tglAcuan&lt;&gt;0,(INT(CONVERT(VLOOKUP(Table1[[#This Row],[JABATAN]],tbl_refJabatan,4,FALSE),"yr","day")-CONVERT(DATEDIF(H783,tglAcuan,"y"),"yr","day"))),(INT(CONVERT(VLOOKUP(Table1[[#This Row],[JABATAN]],tbl_refJabatan,4,FALSE),"yr","day")-CONVERT(DATEDIF(H783,NOW(),"y"),"yr","day")))),"")</f>
        <v>-20820</v>
      </c>
      <c r="V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Row],[JABATAN]],tbl_refJabatan,6,FALSE),"yr","day")-CONVERT(DATEDIF(H783,tglAcuan,"y"),"yr","day"))),(NOW()+(CONVERT(VLOOKUP(Table1[[#This Row],[JABATAN]],tbl_refJabatan,6,FALSE),"yr","day")-CONVERT(DATEDIF(H783,NOW(),"y"),"yr","day")))),"Usia Salah"),"")</f>
        <v>24529.848911689813</v>
      </c>
      <c r="W783" s="167" t="str">
        <f ca="1">IF(Table1[[#This Row],[TGL.PENSIUN (usia)]]&lt;&gt;0,TEXT(Table1[[#This Row],[TGL.PENSIUN (usia)]],"yyyy"),"")</f>
        <v>1967</v>
      </c>
      <c r="X7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Row],[JABATAN]],tbl_refJabatan,7,FALSE),"yr","day")-CONVERT(DATEDIF(M783,tglAcuan,"y"),"yr","day"))),(NOW()+(CONVERT(VLOOKUP(Table1[[#This Row],[JABATAN]],tbl_refJabatan,7,FALSE),"yr","day")-CONVERT(DATEDIF(M783,NOW(),"y"),"yr","day")))),"tgl SK salah"),"")</f>
        <v>44253.348911689813</v>
      </c>
      <c r="Y783" s="167" t="str">
        <f ca="1">IF(Table1[[#This Row],[TGL. PENSIUN (jabatan)]]&lt;&gt;0,TEXT(Table1[[#This Row],[TGL. PENSIUN (jabatan)]],"yyyy"),"")</f>
        <v>2021</v>
      </c>
      <c r="Z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Row],[JABATAN]],tbl_refJabatan,8,FALSE),"yr","day")-CONVERT(DATEDIF(H783,tglAcuan,"y"),"yr","day"))),(NOW()+(CONVERT(VLOOKUP(Table1[[#This Row],[JABATAN]],tbl_refJabatan,8,FALSE),"yr","day")-CONVERT(DATEDIF(H783,NOW(),"y"),"yr","day")))),"Usia Salah"),"")</f>
        <v>24529.848911689813</v>
      </c>
      <c r="AA783" s="167" t="str">
        <f ca="1">IF(Table1[[#This Row],[TGL.PENSIUN (usia )]]&lt;&gt;0,TEXT(Table1[[#This Row],[TGL.PENSIUN (usia )]],"yyyy"),"")</f>
        <v>1967</v>
      </c>
      <c r="AB7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Row],[JABATAN]],tbl_refJabatan,9,FALSE),"yr","day")-CONVERT(DATEDIF(M783,tglAcuan,"y"),"yr","day"))),(NOW()+(CONVERT(VLOOKUP(Table1[[#This Row],[JABATAN]],tbl_refJabatan,9,FALSE),"yr","day")-CONVERT(DATEDIF(M783,NOW(),"y"),"yr","day")))),"tgl SK salah"),"")</f>
        <v>44253.348911689813</v>
      </c>
      <c r="AC783" s="167" t="str">
        <f ca="1">IF(Table1[[#This Row],[TGL. PENSIUN (jabatan )]]&lt;&gt;0,TEXT(Table1[[#This Row],[TGL. PENSIUN (jabatan )]],"yyyy"),"")</f>
        <v>2021</v>
      </c>
      <c r="AD7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4" spans="1:30" s="53" customFormat="1" ht="21.75" customHeight="1" x14ac:dyDescent="0.25">
      <c r="A784" s="43">
        <f t="shared" si="29"/>
        <v>779</v>
      </c>
      <c r="B784" s="44" t="s">
        <v>42</v>
      </c>
      <c r="C784" s="44" t="s">
        <v>1464</v>
      </c>
      <c r="D784" s="45" t="s">
        <v>48</v>
      </c>
      <c r="E784" s="73" t="s">
        <v>1469</v>
      </c>
      <c r="F784" s="43" t="s">
        <v>41</v>
      </c>
      <c r="G784" s="46" t="s">
        <v>42</v>
      </c>
      <c r="H784" s="47">
        <v>23849</v>
      </c>
      <c r="I784" s="45"/>
      <c r="J784" s="76"/>
      <c r="K784" s="74" t="s">
        <v>43</v>
      </c>
      <c r="L784" s="70" t="s">
        <v>1470</v>
      </c>
      <c r="M784" s="91">
        <v>44208</v>
      </c>
      <c r="N784" s="52" t="str">
        <f t="shared" ca="1" si="30"/>
        <v>58 Tahun 10 Bulan 10 hari</v>
      </c>
      <c r="O7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15 Hari </v>
      </c>
      <c r="P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Row],[JABATAN]],tbl_refJabatan,2,FALSE),"yr","day")-CONVERT(DATEDIF(H784,tglAcuan,"y"),"yr","day"))),(NOW()+(CONVERT(VLOOKUP(Table1[[#This Row],[JABATAN]],tbl_refJabatan,2,FALSE),"yr","day")-CONVERT(DATEDIF(H784,NOW(),"y"),"yr","day")))),"Usia Salah"),"")</f>
        <v>46079.598911689813</v>
      </c>
      <c r="Q784" s="167" t="str">
        <f ca="1">IF(Table1[[#This Row],[TGL. PENSIUN (usia)]]&lt;&gt;0,TEXT(Table1[[#This Row],[TGL. PENSIUN (usia)]],"yyyy"),"")</f>
        <v>2026</v>
      </c>
      <c r="R784" s="166">
        <f ca="1">IF(AND(Table1[[#This Row],[TGL. PENSIUN (usia)]]&lt;&gt;"",Table1[[#This Row],[TGL. PENSIUN (usia)]]&lt;&gt;"USIA SALAH"),IF(tglAcuan&lt;&gt;0,(INT(CONVERT(VLOOKUP(Table1[[#This Row],[JABATAN]],tbl_refJabatan,2,FALSE),"yr","day")-CONVERT(DATEDIF(H784,tglAcuan,"y"),"yr","day"))),(INT(CONVERT(VLOOKUP(Table1[[#This Row],[JABATAN]],tbl_refJabatan,2,FALSE),"yr","day")-CONVERT(DATEDIF(H784,NOW(),"y"),"yr","day")))),"")</f>
        <v>730</v>
      </c>
      <c r="S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Row],[JABATAN]],tbl_refJabatan,4,FALSE),"yr","day")-CONVERT(DATEDIF(H784,tglAcuan,"y"),"yr","day"))),(NOW()+(CONVERT(VLOOKUP(Table1[[#This Row],[JABATAN]],tbl_refJabatan,4,FALSE),"yr","day")-CONVERT(DATEDIF(H784,NOW(),"y"),"yr","day")))),"Usia Salah"),"")</f>
        <v>46079.598911689813</v>
      </c>
      <c r="T784" s="167" t="str">
        <f ca="1">IF(Table1[[#This Row],[TGL. PENSIUN ( usia )]]&lt;&gt;0,TEXT(Table1[[#This Row],[TGL. PENSIUN ( usia )]],"yyyy"),"")</f>
        <v>2026</v>
      </c>
      <c r="U784" s="166">
        <f ca="1">IF(AND(Table1[[#This Row],[TGL. PENSIUN (usia)]]&lt;&gt;"",Table1[[#This Row],[TGL. PENSIUN (usia)]]&lt;&gt;"USIA SALAH"),IF(tglAcuan&lt;&gt;0,(INT(CONVERT(VLOOKUP(Table1[[#This Row],[JABATAN]],tbl_refJabatan,4,FALSE),"yr","day")-CONVERT(DATEDIF(H784,tglAcuan,"y"),"yr","day"))),(INT(CONVERT(VLOOKUP(Table1[[#This Row],[JABATAN]],tbl_refJabatan,4,FALSE),"yr","day")-CONVERT(DATEDIF(H784,NOW(),"y"),"yr","day")))),"")</f>
        <v>730</v>
      </c>
      <c r="V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Row],[JABATAN]],tbl_refJabatan,6,FALSE),"yr","day")-CONVERT(DATEDIF(H784,tglAcuan,"y"),"yr","day"))),(NOW()+(CONVERT(VLOOKUP(Table1[[#This Row],[JABATAN]],tbl_refJabatan,6,FALSE),"yr","day")-CONVERT(DATEDIF(H784,NOW(),"y"),"yr","day")))),"Usia Salah"),"")</f>
        <v>44618.598911689813</v>
      </c>
      <c r="W784" s="167" t="str">
        <f ca="1">IF(Table1[[#This Row],[TGL.PENSIUN (usia)]]&lt;&gt;0,TEXT(Table1[[#This Row],[TGL.PENSIUN (usia)]],"yyyy"),"")</f>
        <v>2022</v>
      </c>
      <c r="X7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Row],[JABATAN]],tbl_refJabatan,7,FALSE),"yr","day")-CONVERT(DATEDIF(M784,tglAcuan,"y"),"yr","day"))),(NOW()+(CONVERT(VLOOKUP(Table1[[#This Row],[JABATAN]],tbl_refJabatan,7,FALSE),"yr","day")-CONVERT(DATEDIF(M784,NOW(),"y"),"yr","day")))),"tgl SK salah"),"")</f>
        <v>51558.348911689813</v>
      </c>
      <c r="Y784" s="167" t="str">
        <f ca="1">IF(Table1[[#This Row],[TGL. PENSIUN (jabatan)]]&lt;&gt;0,TEXT(Table1[[#This Row],[TGL. PENSIUN (jabatan)]],"yyyy"),"")</f>
        <v>2041</v>
      </c>
      <c r="Z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Row],[JABATAN]],tbl_refJabatan,8,FALSE),"yr","day")-CONVERT(DATEDIF(H784,tglAcuan,"y"),"yr","day"))),(NOW()+(CONVERT(VLOOKUP(Table1[[#This Row],[JABATAN]],tbl_refJabatan,8,FALSE),"yr","day")-CONVERT(DATEDIF(H784,NOW(),"y"),"yr","day")))),"Usia Salah"),"")</f>
        <v>44618.598911689813</v>
      </c>
      <c r="AA784" s="167" t="str">
        <f ca="1">IF(Table1[[#This Row],[TGL.PENSIUN (usia )]]&lt;&gt;0,TEXT(Table1[[#This Row],[TGL.PENSIUN (usia )]],"yyyy"),"")</f>
        <v>2022</v>
      </c>
      <c r="AB7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Row],[JABATAN]],tbl_refJabatan,9,FALSE),"yr","day")-CONVERT(DATEDIF(M784,tglAcuan,"y"),"yr","day"))),(NOW()+(CONVERT(VLOOKUP(Table1[[#This Row],[JABATAN]],tbl_refJabatan,9,FALSE),"yr","day")-CONVERT(DATEDIF(M784,NOW(),"y"),"yr","day")))),"tgl SK salah"),"")</f>
        <v>51558.348911689813</v>
      </c>
      <c r="AC784" s="167" t="str">
        <f ca="1">IF(Table1[[#This Row],[TGL. PENSIUN (jabatan )]]&lt;&gt;0,TEXT(Table1[[#This Row],[TGL. PENSIUN (jabatan )]],"yyyy"),"")</f>
        <v>2041</v>
      </c>
      <c r="AD7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5" spans="1:30" s="53" customFormat="1" ht="21.75" customHeight="1" x14ac:dyDescent="0.25">
      <c r="A785" s="43">
        <f t="shared" si="29"/>
        <v>780</v>
      </c>
      <c r="B785" s="44" t="s">
        <v>42</v>
      </c>
      <c r="C785" s="44" t="s">
        <v>1464</v>
      </c>
      <c r="D785" s="45" t="s">
        <v>52</v>
      </c>
      <c r="E785" s="170" t="s">
        <v>1107</v>
      </c>
      <c r="F785" s="43" t="s">
        <v>41</v>
      </c>
      <c r="G785" s="46" t="s">
        <v>42</v>
      </c>
      <c r="H785" s="47">
        <v>25082</v>
      </c>
      <c r="I785" s="45"/>
      <c r="J785" s="76"/>
      <c r="K785" s="74" t="s">
        <v>43</v>
      </c>
      <c r="L785" s="70" t="s">
        <v>1471</v>
      </c>
      <c r="M785" s="91">
        <v>43367</v>
      </c>
      <c r="N785" s="52" t="str">
        <f t="shared" ca="1" si="30"/>
        <v>55 Tahun 5 Bulan 26 hari</v>
      </c>
      <c r="O7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Row],[JABATAN]],tbl_refJabatan,2,FALSE),"yr","day")-CONVERT(DATEDIF(H785,tglAcuan,"y"),"yr","day"))),(NOW()+(CONVERT(VLOOKUP(Table1[[#This Row],[JABATAN]],tbl_refJabatan,2,FALSE),"yr","day")-CONVERT(DATEDIF(H785,NOW(),"y"),"yr","day")))),"Usia Salah"),"")</f>
        <v>47175.348911689813</v>
      </c>
      <c r="Q785" s="167" t="str">
        <f ca="1">IF(Table1[[#This Row],[TGL. PENSIUN (usia)]]&lt;&gt;0,TEXT(Table1[[#This Row],[TGL. PENSIUN (usia)]],"yyyy"),"")</f>
        <v>2029</v>
      </c>
      <c r="R785" s="166">
        <f ca="1">IF(AND(Table1[[#This Row],[TGL. PENSIUN (usia)]]&lt;&gt;"",Table1[[#This Row],[TGL. PENSIUN (usia)]]&lt;&gt;"USIA SALAH"),IF(tglAcuan&lt;&gt;0,(INT(CONVERT(VLOOKUP(Table1[[#This Row],[JABATAN]],tbl_refJabatan,2,FALSE),"yr","day")-CONVERT(DATEDIF(H785,tglAcuan,"y"),"yr","day"))),(INT(CONVERT(VLOOKUP(Table1[[#This Row],[JABATAN]],tbl_refJabatan,2,FALSE),"yr","day")-CONVERT(DATEDIF(H785,NOW(),"y"),"yr","day")))),"")</f>
        <v>1826</v>
      </c>
      <c r="S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Row],[JABATAN]],tbl_refJabatan,4,FALSE),"yr","day")-CONVERT(DATEDIF(H785,tglAcuan,"y"),"yr","day"))),(NOW()+(CONVERT(VLOOKUP(Table1[[#This Row],[JABATAN]],tbl_refJabatan,4,FALSE),"yr","day")-CONVERT(DATEDIF(H785,NOW(),"y"),"yr","day")))),"Usia Salah"),"")</f>
        <v>47175.348911689813</v>
      </c>
      <c r="T785" s="167" t="str">
        <f ca="1">IF(Table1[[#This Row],[TGL. PENSIUN ( usia )]]&lt;&gt;0,TEXT(Table1[[#This Row],[TGL. PENSIUN ( usia )]],"yyyy"),"")</f>
        <v>2029</v>
      </c>
      <c r="U785" s="166">
        <f ca="1">IF(AND(Table1[[#This Row],[TGL. PENSIUN (usia)]]&lt;&gt;"",Table1[[#This Row],[TGL. PENSIUN (usia)]]&lt;&gt;"USIA SALAH"),IF(tglAcuan&lt;&gt;0,(INT(CONVERT(VLOOKUP(Table1[[#This Row],[JABATAN]],tbl_refJabatan,4,FALSE),"yr","day")-CONVERT(DATEDIF(H785,tglAcuan,"y"),"yr","day"))),(INT(CONVERT(VLOOKUP(Table1[[#This Row],[JABATAN]],tbl_refJabatan,4,FALSE),"yr","day")-CONVERT(DATEDIF(H785,NOW(),"y"),"yr","day")))),"")</f>
        <v>1826</v>
      </c>
      <c r="V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Row],[JABATAN]],tbl_refJabatan,6,FALSE),"yr","day")-CONVERT(DATEDIF(H785,tglAcuan,"y"),"yr","day"))),(NOW()+(CONVERT(VLOOKUP(Table1[[#This Row],[JABATAN]],tbl_refJabatan,6,FALSE),"yr","day")-CONVERT(DATEDIF(H785,NOW(),"y"),"yr","day")))),"Usia Salah"),"")</f>
        <v>45714.348911689813</v>
      </c>
      <c r="W785" s="167" t="str">
        <f ca="1">IF(Table1[[#This Row],[TGL.PENSIUN (usia)]]&lt;&gt;0,TEXT(Table1[[#This Row],[TGL.PENSIUN (usia)]],"yyyy"),"")</f>
        <v>2025</v>
      </c>
      <c r="X7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Row],[JABATAN]],tbl_refJabatan,7,FALSE),"yr","day")-CONVERT(DATEDIF(M785,tglAcuan,"y"),"yr","day"))),(NOW()+(CONVERT(VLOOKUP(Table1[[#This Row],[JABATAN]],tbl_refJabatan,7,FALSE),"yr","day")-CONVERT(DATEDIF(M785,NOW(),"y"),"yr","day")))),"tgl SK salah"),"")</f>
        <v>50827.848911689813</v>
      </c>
      <c r="Y785" s="167" t="str">
        <f ca="1">IF(Table1[[#This Row],[TGL. PENSIUN (jabatan)]]&lt;&gt;0,TEXT(Table1[[#This Row],[TGL. PENSIUN (jabatan)]],"yyyy"),"")</f>
        <v>2039</v>
      </c>
      <c r="Z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Row],[JABATAN]],tbl_refJabatan,8,FALSE),"yr","day")-CONVERT(DATEDIF(H785,tglAcuan,"y"),"yr","day"))),(NOW()+(CONVERT(VLOOKUP(Table1[[#This Row],[JABATAN]],tbl_refJabatan,8,FALSE),"yr","day")-CONVERT(DATEDIF(H785,NOW(),"y"),"yr","day")))),"Usia Salah"),"")</f>
        <v>45714.348911689813</v>
      </c>
      <c r="AA785" s="167" t="str">
        <f ca="1">IF(Table1[[#This Row],[TGL.PENSIUN (usia )]]&lt;&gt;0,TEXT(Table1[[#This Row],[TGL.PENSIUN (usia )]],"yyyy"),"")</f>
        <v>2025</v>
      </c>
      <c r="AB7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Row],[JABATAN]],tbl_refJabatan,9,FALSE),"yr","day")-CONVERT(DATEDIF(M785,tglAcuan,"y"),"yr","day"))),(NOW()+(CONVERT(VLOOKUP(Table1[[#This Row],[JABATAN]],tbl_refJabatan,9,FALSE),"yr","day")-CONVERT(DATEDIF(M785,NOW(),"y"),"yr","day")))),"tgl SK salah"),"")</f>
        <v>50827.848911689813</v>
      </c>
      <c r="AC785" s="167" t="str">
        <f ca="1">IF(Table1[[#This Row],[TGL. PENSIUN (jabatan )]]&lt;&gt;0,TEXT(Table1[[#This Row],[TGL. PENSIUN (jabatan )]],"yyyy"),"")</f>
        <v>2039</v>
      </c>
      <c r="AD7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6" spans="1:30" s="53" customFormat="1" ht="21.75" customHeight="1" x14ac:dyDescent="0.25">
      <c r="A786" s="43">
        <f t="shared" si="29"/>
        <v>781</v>
      </c>
      <c r="B786" s="44" t="s">
        <v>42</v>
      </c>
      <c r="C786" s="44" t="s">
        <v>1464</v>
      </c>
      <c r="D786" s="72" t="s">
        <v>54</v>
      </c>
      <c r="E786" s="73" t="s">
        <v>1472</v>
      </c>
      <c r="F786" s="43" t="s">
        <v>41</v>
      </c>
      <c r="G786" s="46" t="s">
        <v>42</v>
      </c>
      <c r="H786" s="47">
        <v>28633</v>
      </c>
      <c r="I786" s="45"/>
      <c r="J786" s="76"/>
      <c r="K786" s="74" t="s">
        <v>43</v>
      </c>
      <c r="L786" s="70" t="s">
        <v>1473</v>
      </c>
      <c r="M786" s="91">
        <v>43800</v>
      </c>
      <c r="N786" s="52" t="str">
        <f t="shared" ca="1" si="30"/>
        <v>45 Tahun 9 Bulan 4 hari</v>
      </c>
      <c r="O7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26 Hari </v>
      </c>
      <c r="P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Row],[JABATAN]],tbl_refJabatan,2,FALSE),"yr","day")-CONVERT(DATEDIF(H786,tglAcuan,"y"),"yr","day"))),(NOW()+(CONVERT(VLOOKUP(Table1[[#This Row],[JABATAN]],tbl_refJabatan,2,FALSE),"yr","day")-CONVERT(DATEDIF(H786,NOW(),"y"),"yr","day")))),"Usia Salah"),"")</f>
        <v>50827.848911689813</v>
      </c>
      <c r="Q786" s="167" t="str">
        <f ca="1">IF(Table1[[#This Row],[TGL. PENSIUN (usia)]]&lt;&gt;0,TEXT(Table1[[#This Row],[TGL. PENSIUN (usia)]],"yyyy"),"")</f>
        <v>2039</v>
      </c>
      <c r="R786" s="166">
        <f ca="1">IF(AND(Table1[[#This Row],[TGL. PENSIUN (usia)]]&lt;&gt;"",Table1[[#This Row],[TGL. PENSIUN (usia)]]&lt;&gt;"USIA SALAH"),IF(tglAcuan&lt;&gt;0,(INT(CONVERT(VLOOKUP(Table1[[#This Row],[JABATAN]],tbl_refJabatan,2,FALSE),"yr","day")-CONVERT(DATEDIF(H786,tglAcuan,"y"),"yr","day"))),(INT(CONVERT(VLOOKUP(Table1[[#This Row],[JABATAN]],tbl_refJabatan,2,FALSE),"yr","day")-CONVERT(DATEDIF(H786,NOW(),"y"),"yr","day")))),"")</f>
        <v>5478</v>
      </c>
      <c r="S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Row],[JABATAN]],tbl_refJabatan,4,FALSE),"yr","day")-CONVERT(DATEDIF(H786,tglAcuan,"y"),"yr","day"))),(NOW()+(CONVERT(VLOOKUP(Table1[[#This Row],[JABATAN]],tbl_refJabatan,4,FALSE),"yr","day")-CONVERT(DATEDIF(H786,NOW(),"y"),"yr","day")))),"Usia Salah"),"")</f>
        <v>50827.848911689813</v>
      </c>
      <c r="T786" s="167" t="str">
        <f ca="1">IF(Table1[[#This Row],[TGL. PENSIUN ( usia )]]&lt;&gt;0,TEXT(Table1[[#This Row],[TGL. PENSIUN ( usia )]],"yyyy"),"")</f>
        <v>2039</v>
      </c>
      <c r="U786" s="166">
        <f ca="1">IF(AND(Table1[[#This Row],[TGL. PENSIUN (usia)]]&lt;&gt;"",Table1[[#This Row],[TGL. PENSIUN (usia)]]&lt;&gt;"USIA SALAH"),IF(tglAcuan&lt;&gt;0,(INT(CONVERT(VLOOKUP(Table1[[#This Row],[JABATAN]],tbl_refJabatan,4,FALSE),"yr","day")-CONVERT(DATEDIF(H786,tglAcuan,"y"),"yr","day"))),(INT(CONVERT(VLOOKUP(Table1[[#This Row],[JABATAN]],tbl_refJabatan,4,FALSE),"yr","day")-CONVERT(DATEDIF(H786,NOW(),"y"),"yr","day")))),"")</f>
        <v>5478</v>
      </c>
      <c r="V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Row],[JABATAN]],tbl_refJabatan,6,FALSE),"yr","day")-CONVERT(DATEDIF(H786,tglAcuan,"y"),"yr","day"))),(NOW()+(CONVERT(VLOOKUP(Table1[[#This Row],[JABATAN]],tbl_refJabatan,6,FALSE),"yr","day")-CONVERT(DATEDIF(H786,NOW(),"y"),"yr","day")))),"Usia Salah"),"")</f>
        <v>49366.848911689813</v>
      </c>
      <c r="W786" s="167" t="str">
        <f ca="1">IF(Table1[[#This Row],[TGL.PENSIUN (usia)]]&lt;&gt;0,TEXT(Table1[[#This Row],[TGL.PENSIUN (usia)]],"yyyy"),"")</f>
        <v>2035</v>
      </c>
      <c r="X7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Row],[JABATAN]],tbl_refJabatan,7,FALSE),"yr","day")-CONVERT(DATEDIF(M786,tglAcuan,"y"),"yr","day"))),(NOW()+(CONVERT(VLOOKUP(Table1[[#This Row],[JABATAN]],tbl_refJabatan,7,FALSE),"yr","day")-CONVERT(DATEDIF(M786,NOW(),"y"),"yr","day")))),"tgl SK salah"),"")</f>
        <v>51193.098911689813</v>
      </c>
      <c r="Y786" s="167" t="str">
        <f ca="1">IF(Table1[[#This Row],[TGL. PENSIUN (jabatan)]]&lt;&gt;0,TEXT(Table1[[#This Row],[TGL. PENSIUN (jabatan)]],"yyyy"),"")</f>
        <v>2040</v>
      </c>
      <c r="Z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Row],[JABATAN]],tbl_refJabatan,8,FALSE),"yr","day")-CONVERT(DATEDIF(H786,tglAcuan,"y"),"yr","day"))),(NOW()+(CONVERT(VLOOKUP(Table1[[#This Row],[JABATAN]],tbl_refJabatan,8,FALSE),"yr","day")-CONVERT(DATEDIF(H786,NOW(),"y"),"yr","day")))),"Usia Salah"),"")</f>
        <v>49366.848911689813</v>
      </c>
      <c r="AA786" s="167" t="str">
        <f ca="1">IF(Table1[[#This Row],[TGL.PENSIUN (usia )]]&lt;&gt;0,TEXT(Table1[[#This Row],[TGL.PENSIUN (usia )]],"yyyy"),"")</f>
        <v>2035</v>
      </c>
      <c r="AB7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Row],[JABATAN]],tbl_refJabatan,9,FALSE),"yr","day")-CONVERT(DATEDIF(M786,tglAcuan,"y"),"yr","day"))),(NOW()+(CONVERT(VLOOKUP(Table1[[#This Row],[JABATAN]],tbl_refJabatan,9,FALSE),"yr","day")-CONVERT(DATEDIF(M786,NOW(),"y"),"yr","day")))),"tgl SK salah"),"")</f>
        <v>51193.098911689813</v>
      </c>
      <c r="AC786" s="167" t="str">
        <f ca="1">IF(Table1[[#This Row],[TGL. PENSIUN (jabatan )]]&lt;&gt;0,TEXT(Table1[[#This Row],[TGL. PENSIUN (jabatan )]],"yyyy"),"")</f>
        <v>2040</v>
      </c>
      <c r="AD7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7" spans="1:30" s="53" customFormat="1" ht="21.75" customHeight="1" x14ac:dyDescent="0.25">
      <c r="A787" s="43">
        <f t="shared" si="29"/>
        <v>782</v>
      </c>
      <c r="B787" s="44" t="s">
        <v>42</v>
      </c>
      <c r="C787" s="44" t="s">
        <v>1464</v>
      </c>
      <c r="D787" s="45" t="s">
        <v>57</v>
      </c>
      <c r="E787" s="73" t="s">
        <v>1474</v>
      </c>
      <c r="F787" s="43" t="s">
        <v>41</v>
      </c>
      <c r="G787" s="46" t="s">
        <v>42</v>
      </c>
      <c r="H787" s="47">
        <v>23562</v>
      </c>
      <c r="I787" s="45"/>
      <c r="J787" s="76"/>
      <c r="K787" s="74" t="s">
        <v>43</v>
      </c>
      <c r="L787" s="70" t="s">
        <v>1475</v>
      </c>
      <c r="M787" s="91">
        <v>43367</v>
      </c>
      <c r="N787" s="52" t="str">
        <f t="shared" ca="1" si="30"/>
        <v>59 Tahun 7 Bulan 23 hari</v>
      </c>
      <c r="O7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Row],[JABATAN]],tbl_refJabatan,2,FALSE),"yr","day")-CONVERT(DATEDIF(H787,tglAcuan,"y"),"yr","day"))),(NOW()+(CONVERT(VLOOKUP(Table1[[#This Row],[JABATAN]],tbl_refJabatan,2,FALSE),"yr","day")-CONVERT(DATEDIF(H787,NOW(),"y"),"yr","day")))),"Usia Salah"),"")</f>
        <v>45714.348911689813</v>
      </c>
      <c r="Q787" s="167" t="str">
        <f ca="1">IF(Table1[[#This Row],[TGL. PENSIUN (usia)]]&lt;&gt;0,TEXT(Table1[[#This Row],[TGL. PENSIUN (usia)]],"yyyy"),"")</f>
        <v>2025</v>
      </c>
      <c r="R787" s="166">
        <f ca="1">IF(AND(Table1[[#This Row],[TGL. PENSIUN (usia)]]&lt;&gt;"",Table1[[#This Row],[TGL. PENSIUN (usia)]]&lt;&gt;"USIA SALAH"),IF(tglAcuan&lt;&gt;0,(INT(CONVERT(VLOOKUP(Table1[[#This Row],[JABATAN]],tbl_refJabatan,2,FALSE),"yr","day")-CONVERT(DATEDIF(H787,tglAcuan,"y"),"yr","day"))),(INT(CONVERT(VLOOKUP(Table1[[#This Row],[JABATAN]],tbl_refJabatan,2,FALSE),"yr","day")-CONVERT(DATEDIF(H787,NOW(),"y"),"yr","day")))),"")</f>
        <v>365</v>
      </c>
      <c r="S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Row],[JABATAN]],tbl_refJabatan,4,FALSE),"yr","day")-CONVERT(DATEDIF(H787,tglAcuan,"y"),"yr","day"))),(NOW()+(CONVERT(VLOOKUP(Table1[[#This Row],[JABATAN]],tbl_refJabatan,4,FALSE),"yr","day")-CONVERT(DATEDIF(H787,NOW(),"y"),"yr","day")))),"Usia Salah"),"")</f>
        <v>45714.348911689813</v>
      </c>
      <c r="T787" s="167" t="str">
        <f ca="1">IF(Table1[[#This Row],[TGL. PENSIUN ( usia )]]&lt;&gt;0,TEXT(Table1[[#This Row],[TGL. PENSIUN ( usia )]],"yyyy"),"")</f>
        <v>2025</v>
      </c>
      <c r="U787" s="166">
        <f ca="1">IF(AND(Table1[[#This Row],[TGL. PENSIUN (usia)]]&lt;&gt;"",Table1[[#This Row],[TGL. PENSIUN (usia)]]&lt;&gt;"USIA SALAH"),IF(tglAcuan&lt;&gt;0,(INT(CONVERT(VLOOKUP(Table1[[#This Row],[JABATAN]],tbl_refJabatan,4,FALSE),"yr","day")-CONVERT(DATEDIF(H787,tglAcuan,"y"),"yr","day"))),(INT(CONVERT(VLOOKUP(Table1[[#This Row],[JABATAN]],tbl_refJabatan,4,FALSE),"yr","day")-CONVERT(DATEDIF(H787,NOW(),"y"),"yr","day")))),"")</f>
        <v>365</v>
      </c>
      <c r="V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Row],[JABATAN]],tbl_refJabatan,6,FALSE),"yr","day")-CONVERT(DATEDIF(H787,tglAcuan,"y"),"yr","day"))),(NOW()+(CONVERT(VLOOKUP(Table1[[#This Row],[JABATAN]],tbl_refJabatan,6,FALSE),"yr","day")-CONVERT(DATEDIF(H787,NOW(),"y"),"yr","day")))),"Usia Salah"),"")</f>
        <v>44253.348911689813</v>
      </c>
      <c r="W787" s="167" t="str">
        <f ca="1">IF(Table1[[#This Row],[TGL.PENSIUN (usia)]]&lt;&gt;0,TEXT(Table1[[#This Row],[TGL.PENSIUN (usia)]],"yyyy"),"")</f>
        <v>2021</v>
      </c>
      <c r="X7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Row],[JABATAN]],tbl_refJabatan,7,FALSE),"yr","day")-CONVERT(DATEDIF(M787,tglAcuan,"y"),"yr","day"))),(NOW()+(CONVERT(VLOOKUP(Table1[[#This Row],[JABATAN]],tbl_refJabatan,7,FALSE),"yr","day")-CONVERT(DATEDIF(M787,NOW(),"y"),"yr","day")))),"tgl SK salah"),"")</f>
        <v>50827.848911689813</v>
      </c>
      <c r="Y787" s="167" t="str">
        <f ca="1">IF(Table1[[#This Row],[TGL. PENSIUN (jabatan)]]&lt;&gt;0,TEXT(Table1[[#This Row],[TGL. PENSIUN (jabatan)]],"yyyy"),"")</f>
        <v>2039</v>
      </c>
      <c r="Z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Row],[JABATAN]],tbl_refJabatan,8,FALSE),"yr","day")-CONVERT(DATEDIF(H787,tglAcuan,"y"),"yr","day"))),(NOW()+(CONVERT(VLOOKUP(Table1[[#This Row],[JABATAN]],tbl_refJabatan,8,FALSE),"yr","day")-CONVERT(DATEDIF(H787,NOW(),"y"),"yr","day")))),"Usia Salah"),"")</f>
        <v>44253.348911689813</v>
      </c>
      <c r="AA787" s="167" t="str">
        <f ca="1">IF(Table1[[#This Row],[TGL.PENSIUN (usia )]]&lt;&gt;0,TEXT(Table1[[#This Row],[TGL.PENSIUN (usia )]],"yyyy"),"")</f>
        <v>2021</v>
      </c>
      <c r="AB7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Row],[JABATAN]],tbl_refJabatan,9,FALSE),"yr","day")-CONVERT(DATEDIF(M787,tglAcuan,"y"),"yr","day"))),(NOW()+(CONVERT(VLOOKUP(Table1[[#This Row],[JABATAN]],tbl_refJabatan,9,FALSE),"yr","day")-CONVERT(DATEDIF(M787,NOW(),"y"),"yr","day")))),"tgl SK salah"),"")</f>
        <v>50827.848911689813</v>
      </c>
      <c r="AC787" s="167" t="str">
        <f ca="1">IF(Table1[[#This Row],[TGL. PENSIUN (jabatan )]]&lt;&gt;0,TEXT(Table1[[#This Row],[TGL. PENSIUN (jabatan )]],"yyyy"),"")</f>
        <v>2039</v>
      </c>
      <c r="AD7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8" spans="1:30" s="53" customFormat="1" ht="21.75" customHeight="1" x14ac:dyDescent="0.25">
      <c r="A788" s="43">
        <f t="shared" si="29"/>
        <v>783</v>
      </c>
      <c r="B788" s="44" t="s">
        <v>42</v>
      </c>
      <c r="C788" s="44" t="s">
        <v>1464</v>
      </c>
      <c r="D788" s="45" t="s">
        <v>59</v>
      </c>
      <c r="E788" s="73" t="s">
        <v>1476</v>
      </c>
      <c r="F788" s="43" t="s">
        <v>41</v>
      </c>
      <c r="G788" s="46" t="s">
        <v>42</v>
      </c>
      <c r="H788" s="47">
        <v>32274</v>
      </c>
      <c r="I788" s="45"/>
      <c r="J788" s="76"/>
      <c r="K788" s="74" t="s">
        <v>56</v>
      </c>
      <c r="L788" s="70" t="s">
        <v>1477</v>
      </c>
      <c r="M788" s="91">
        <v>43367</v>
      </c>
      <c r="N788" s="52" t="str">
        <f t="shared" ca="1" si="30"/>
        <v>35 Tahun 9 Bulan 16 hari</v>
      </c>
      <c r="O7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Row],[JABATAN]],tbl_refJabatan,2,FALSE),"yr","day")-CONVERT(DATEDIF(H788,tglAcuan,"y"),"yr","day"))),(NOW()+(CONVERT(VLOOKUP(Table1[[#This Row],[JABATAN]],tbl_refJabatan,2,FALSE),"yr","day")-CONVERT(DATEDIF(H788,NOW(),"y"),"yr","day")))),"Usia Salah"),"")</f>
        <v>54480.348911689813</v>
      </c>
      <c r="Q788" s="167" t="str">
        <f ca="1">IF(Table1[[#This Row],[TGL. PENSIUN (usia)]]&lt;&gt;0,TEXT(Table1[[#This Row],[TGL. PENSIUN (usia)]],"yyyy"),"")</f>
        <v>2049</v>
      </c>
      <c r="R788" s="166">
        <f ca="1">IF(AND(Table1[[#This Row],[TGL. PENSIUN (usia)]]&lt;&gt;"",Table1[[#This Row],[TGL. PENSIUN (usia)]]&lt;&gt;"USIA SALAH"),IF(tglAcuan&lt;&gt;0,(INT(CONVERT(VLOOKUP(Table1[[#This Row],[JABATAN]],tbl_refJabatan,2,FALSE),"yr","day")-CONVERT(DATEDIF(H788,tglAcuan,"y"),"yr","day"))),(INT(CONVERT(VLOOKUP(Table1[[#This Row],[JABATAN]],tbl_refJabatan,2,FALSE),"yr","day")-CONVERT(DATEDIF(H788,NOW(),"y"),"yr","day")))),"")</f>
        <v>9131</v>
      </c>
      <c r="S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Row],[JABATAN]],tbl_refJabatan,4,FALSE),"yr","day")-CONVERT(DATEDIF(H788,tglAcuan,"y"),"yr","day"))),(NOW()+(CONVERT(VLOOKUP(Table1[[#This Row],[JABATAN]],tbl_refJabatan,4,FALSE),"yr","day")-CONVERT(DATEDIF(H788,NOW(),"y"),"yr","day")))),"Usia Salah"),"")</f>
        <v>54480.348911689813</v>
      </c>
      <c r="T788" s="167" t="str">
        <f ca="1">IF(Table1[[#This Row],[TGL. PENSIUN ( usia )]]&lt;&gt;0,TEXT(Table1[[#This Row],[TGL. PENSIUN ( usia )]],"yyyy"),"")</f>
        <v>2049</v>
      </c>
      <c r="U788" s="166">
        <f ca="1">IF(AND(Table1[[#This Row],[TGL. PENSIUN (usia)]]&lt;&gt;"",Table1[[#This Row],[TGL. PENSIUN (usia)]]&lt;&gt;"USIA SALAH"),IF(tglAcuan&lt;&gt;0,(INT(CONVERT(VLOOKUP(Table1[[#This Row],[JABATAN]],tbl_refJabatan,4,FALSE),"yr","day")-CONVERT(DATEDIF(H788,tglAcuan,"y"),"yr","day"))),(INT(CONVERT(VLOOKUP(Table1[[#This Row],[JABATAN]],tbl_refJabatan,4,FALSE),"yr","day")-CONVERT(DATEDIF(H788,NOW(),"y"),"yr","day")))),"")</f>
        <v>9131</v>
      </c>
      <c r="V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Row],[JABATAN]],tbl_refJabatan,6,FALSE),"yr","day")-CONVERT(DATEDIF(H788,tglAcuan,"y"),"yr","day"))),(NOW()+(CONVERT(VLOOKUP(Table1[[#This Row],[JABATAN]],tbl_refJabatan,6,FALSE),"yr","day")-CONVERT(DATEDIF(H788,NOW(),"y"),"yr","day")))),"Usia Salah"),"")</f>
        <v>53019.348911689813</v>
      </c>
      <c r="W788" s="167" t="str">
        <f ca="1">IF(Table1[[#This Row],[TGL.PENSIUN (usia)]]&lt;&gt;0,TEXT(Table1[[#This Row],[TGL.PENSIUN (usia)]],"yyyy"),"")</f>
        <v>2045</v>
      </c>
      <c r="X7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Row],[JABATAN]],tbl_refJabatan,7,FALSE),"yr","day")-CONVERT(DATEDIF(M788,tglAcuan,"y"),"yr","day"))),(NOW()+(CONVERT(VLOOKUP(Table1[[#This Row],[JABATAN]],tbl_refJabatan,7,FALSE),"yr","day")-CONVERT(DATEDIF(M788,NOW(),"y"),"yr","day")))),"tgl SK salah"),"")</f>
        <v>50827.848911689813</v>
      </c>
      <c r="Y788" s="167" t="str">
        <f ca="1">IF(Table1[[#This Row],[TGL. PENSIUN (jabatan)]]&lt;&gt;0,TEXT(Table1[[#This Row],[TGL. PENSIUN (jabatan)]],"yyyy"),"")</f>
        <v>2039</v>
      </c>
      <c r="Z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Row],[JABATAN]],tbl_refJabatan,8,FALSE),"yr","day")-CONVERT(DATEDIF(H788,tglAcuan,"y"),"yr","day"))),(NOW()+(CONVERT(VLOOKUP(Table1[[#This Row],[JABATAN]],tbl_refJabatan,8,FALSE),"yr","day")-CONVERT(DATEDIF(H788,NOW(),"y"),"yr","day")))),"Usia Salah"),"")</f>
        <v>53019.348911689813</v>
      </c>
      <c r="AA788" s="167" t="str">
        <f ca="1">IF(Table1[[#This Row],[TGL.PENSIUN (usia )]]&lt;&gt;0,TEXT(Table1[[#This Row],[TGL.PENSIUN (usia )]],"yyyy"),"")</f>
        <v>2045</v>
      </c>
      <c r="AB7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Row],[JABATAN]],tbl_refJabatan,9,FALSE),"yr","day")-CONVERT(DATEDIF(M788,tglAcuan,"y"),"yr","day"))),(NOW()+(CONVERT(VLOOKUP(Table1[[#This Row],[JABATAN]],tbl_refJabatan,9,FALSE),"yr","day")-CONVERT(DATEDIF(M788,NOW(),"y"),"yr","day")))),"tgl SK salah"),"")</f>
        <v>50827.848911689813</v>
      </c>
      <c r="AC788" s="167" t="str">
        <f ca="1">IF(Table1[[#This Row],[TGL. PENSIUN (jabatan )]]&lt;&gt;0,TEXT(Table1[[#This Row],[TGL. PENSIUN (jabatan )]],"yyyy"),"")</f>
        <v>2039</v>
      </c>
      <c r="AD7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89" spans="1:30" s="53" customFormat="1" ht="21.75" customHeight="1" x14ac:dyDescent="0.25">
      <c r="A789" s="43">
        <f t="shared" si="29"/>
        <v>784</v>
      </c>
      <c r="B789" s="44" t="s">
        <v>42</v>
      </c>
      <c r="C789" s="44" t="s">
        <v>1464</v>
      </c>
      <c r="D789" s="45" t="s">
        <v>61</v>
      </c>
      <c r="E789" s="73" t="s">
        <v>1478</v>
      </c>
      <c r="F789" s="43" t="s">
        <v>41</v>
      </c>
      <c r="G789" s="46" t="s">
        <v>42</v>
      </c>
      <c r="H789" s="47">
        <v>26827</v>
      </c>
      <c r="I789" s="45"/>
      <c r="J789" s="76"/>
      <c r="K789" s="74" t="s">
        <v>43</v>
      </c>
      <c r="L789" s="70" t="s">
        <v>1479</v>
      </c>
      <c r="M789" s="91">
        <v>43800</v>
      </c>
      <c r="N789" s="52" t="str">
        <f t="shared" ca="1" si="30"/>
        <v>50 Tahun 8 Bulan 15 hari</v>
      </c>
      <c r="O7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26 Hari </v>
      </c>
      <c r="P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Row],[JABATAN]],tbl_refJabatan,2,FALSE),"yr","day")-CONVERT(DATEDIF(H789,tglAcuan,"y"),"yr","day"))),(NOW()+(CONVERT(VLOOKUP(Table1[[#This Row],[JABATAN]],tbl_refJabatan,2,FALSE),"yr","day")-CONVERT(DATEDIF(H789,NOW(),"y"),"yr","day")))),"Usia Salah"),"")</f>
        <v>49001.598911689813</v>
      </c>
      <c r="Q789" s="167" t="str">
        <f ca="1">IF(Table1[[#This Row],[TGL. PENSIUN (usia)]]&lt;&gt;0,TEXT(Table1[[#This Row],[TGL. PENSIUN (usia)]],"yyyy"),"")</f>
        <v>2034</v>
      </c>
      <c r="R789" s="166">
        <f ca="1">IF(AND(Table1[[#This Row],[TGL. PENSIUN (usia)]]&lt;&gt;"",Table1[[#This Row],[TGL. PENSIUN (usia)]]&lt;&gt;"USIA SALAH"),IF(tglAcuan&lt;&gt;0,(INT(CONVERT(VLOOKUP(Table1[[#This Row],[JABATAN]],tbl_refJabatan,2,FALSE),"yr","day")-CONVERT(DATEDIF(H789,tglAcuan,"y"),"yr","day"))),(INT(CONVERT(VLOOKUP(Table1[[#This Row],[JABATAN]],tbl_refJabatan,2,FALSE),"yr","day")-CONVERT(DATEDIF(H789,NOW(),"y"),"yr","day")))),"")</f>
        <v>3652</v>
      </c>
      <c r="S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Row],[JABATAN]],tbl_refJabatan,4,FALSE),"yr","day")-CONVERT(DATEDIF(H789,tglAcuan,"y"),"yr","day"))),(NOW()+(CONVERT(VLOOKUP(Table1[[#This Row],[JABATAN]],tbl_refJabatan,4,FALSE),"yr","day")-CONVERT(DATEDIF(H789,NOW(),"y"),"yr","day")))),"Usia Salah"),"")</f>
        <v>49001.598911689813</v>
      </c>
      <c r="T789" s="167" t="str">
        <f ca="1">IF(Table1[[#This Row],[TGL. PENSIUN ( usia )]]&lt;&gt;0,TEXT(Table1[[#This Row],[TGL. PENSIUN ( usia )]],"yyyy"),"")</f>
        <v>2034</v>
      </c>
      <c r="U789" s="166">
        <f ca="1">IF(AND(Table1[[#This Row],[TGL. PENSIUN (usia)]]&lt;&gt;"",Table1[[#This Row],[TGL. PENSIUN (usia)]]&lt;&gt;"USIA SALAH"),IF(tglAcuan&lt;&gt;0,(INT(CONVERT(VLOOKUP(Table1[[#This Row],[JABATAN]],tbl_refJabatan,4,FALSE),"yr","day")-CONVERT(DATEDIF(H789,tglAcuan,"y"),"yr","day"))),(INT(CONVERT(VLOOKUP(Table1[[#This Row],[JABATAN]],tbl_refJabatan,4,FALSE),"yr","day")-CONVERT(DATEDIF(H789,NOW(),"y"),"yr","day")))),"")</f>
        <v>3652</v>
      </c>
      <c r="V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Row],[JABATAN]],tbl_refJabatan,6,FALSE),"yr","day")-CONVERT(DATEDIF(H789,tglAcuan,"y"),"yr","day"))),(NOW()+(CONVERT(VLOOKUP(Table1[[#This Row],[JABATAN]],tbl_refJabatan,6,FALSE),"yr","day")-CONVERT(DATEDIF(H789,NOW(),"y"),"yr","day")))),"Usia Salah"),"")</f>
        <v>47540.598911689813</v>
      </c>
      <c r="W789" s="167" t="str">
        <f ca="1">IF(Table1[[#This Row],[TGL.PENSIUN (usia)]]&lt;&gt;0,TEXT(Table1[[#This Row],[TGL.PENSIUN (usia)]],"yyyy"),"")</f>
        <v>2030</v>
      </c>
      <c r="X7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Row],[JABATAN]],tbl_refJabatan,7,FALSE),"yr","day")-CONVERT(DATEDIF(M789,tglAcuan,"y"),"yr","day"))),(NOW()+(CONVERT(VLOOKUP(Table1[[#This Row],[JABATAN]],tbl_refJabatan,7,FALSE),"yr","day")-CONVERT(DATEDIF(M789,NOW(),"y"),"yr","day")))),"tgl SK salah"),"")</f>
        <v>51193.098911689813</v>
      </c>
      <c r="Y789" s="167" t="str">
        <f ca="1">IF(Table1[[#This Row],[TGL. PENSIUN (jabatan)]]&lt;&gt;0,TEXT(Table1[[#This Row],[TGL. PENSIUN (jabatan)]],"yyyy"),"")</f>
        <v>2040</v>
      </c>
      <c r="Z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Row],[JABATAN]],tbl_refJabatan,8,FALSE),"yr","day")-CONVERT(DATEDIF(H789,tglAcuan,"y"),"yr","day"))),(NOW()+(CONVERT(VLOOKUP(Table1[[#This Row],[JABATAN]],tbl_refJabatan,8,FALSE),"yr","day")-CONVERT(DATEDIF(H789,NOW(),"y"),"yr","day")))),"Usia Salah"),"")</f>
        <v>47540.598911689813</v>
      </c>
      <c r="AA789" s="167" t="str">
        <f ca="1">IF(Table1[[#This Row],[TGL.PENSIUN (usia )]]&lt;&gt;0,TEXT(Table1[[#This Row],[TGL.PENSIUN (usia )]],"yyyy"),"")</f>
        <v>2030</v>
      </c>
      <c r="AB7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Row],[JABATAN]],tbl_refJabatan,9,FALSE),"yr","day")-CONVERT(DATEDIF(M789,tglAcuan,"y"),"yr","day"))),(NOW()+(CONVERT(VLOOKUP(Table1[[#This Row],[JABATAN]],tbl_refJabatan,9,FALSE),"yr","day")-CONVERT(DATEDIF(M789,NOW(),"y"),"yr","day")))),"tgl SK salah"),"")</f>
        <v>51193.098911689813</v>
      </c>
      <c r="AC789" s="167" t="str">
        <f ca="1">IF(Table1[[#This Row],[TGL. PENSIUN (jabatan )]]&lt;&gt;0,TEXT(Table1[[#This Row],[TGL. PENSIUN (jabatan )]],"yyyy"),"")</f>
        <v>2040</v>
      </c>
      <c r="AD7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0" spans="1:30" s="53" customFormat="1" ht="21.75" customHeight="1" x14ac:dyDescent="0.25">
      <c r="A790" s="43">
        <f t="shared" si="29"/>
        <v>785</v>
      </c>
      <c r="B790" s="44" t="s">
        <v>42</v>
      </c>
      <c r="C790" s="44" t="s">
        <v>1464</v>
      </c>
      <c r="D790" s="72" t="s">
        <v>63</v>
      </c>
      <c r="E790" s="73" t="s">
        <v>195</v>
      </c>
      <c r="F790" s="43" t="s">
        <v>41</v>
      </c>
      <c r="G790" s="46" t="s">
        <v>42</v>
      </c>
      <c r="H790" s="171">
        <v>22982</v>
      </c>
      <c r="I790" s="45"/>
      <c r="J790" s="76"/>
      <c r="K790" s="74" t="s">
        <v>43</v>
      </c>
      <c r="L790" s="70" t="s">
        <v>1480</v>
      </c>
      <c r="M790" s="91">
        <v>43367</v>
      </c>
      <c r="N790" s="52" t="str">
        <f t="shared" ca="1" si="30"/>
        <v>61 Tahun 2 Bulan 25 hari</v>
      </c>
      <c r="O7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Row],[JABATAN]],tbl_refJabatan,2,FALSE),"yr","day")-CONVERT(DATEDIF(H790,tglAcuan,"y"),"yr","day"))),(NOW()+(CONVERT(VLOOKUP(Table1[[#This Row],[JABATAN]],tbl_refJabatan,2,FALSE),"yr","day")-CONVERT(DATEDIF(H790,NOW(),"y"),"yr","day")))),"Usia Salah"),"")</f>
        <v>44983.848911689813</v>
      </c>
      <c r="Q790" s="167" t="str">
        <f ca="1">IF(Table1[[#This Row],[TGL. PENSIUN (usia)]]&lt;&gt;0,TEXT(Table1[[#This Row],[TGL. PENSIUN (usia)]],"yyyy"),"")</f>
        <v>2023</v>
      </c>
      <c r="R790" s="166">
        <f ca="1">IF(AND(Table1[[#This Row],[TGL. PENSIUN (usia)]]&lt;&gt;"",Table1[[#This Row],[TGL. PENSIUN (usia)]]&lt;&gt;"USIA SALAH"),IF(tglAcuan&lt;&gt;0,(INT(CONVERT(VLOOKUP(Table1[[#This Row],[JABATAN]],tbl_refJabatan,2,FALSE),"yr","day")-CONVERT(DATEDIF(H790,tglAcuan,"y"),"yr","day"))),(INT(CONVERT(VLOOKUP(Table1[[#This Row],[JABATAN]],tbl_refJabatan,2,FALSE),"yr","day")-CONVERT(DATEDIF(H790,NOW(),"y"),"yr","day")))),"")</f>
        <v>-366</v>
      </c>
      <c r="S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Row],[JABATAN]],tbl_refJabatan,4,FALSE),"yr","day")-CONVERT(DATEDIF(H790,tglAcuan,"y"),"yr","day"))),(NOW()+(CONVERT(VLOOKUP(Table1[[#This Row],[JABATAN]],tbl_refJabatan,4,FALSE),"yr","day")-CONVERT(DATEDIF(H790,NOW(),"y"),"yr","day")))),"Usia Salah"),"")</f>
        <v>30373.848911689813</v>
      </c>
      <c r="T790" s="167" t="str">
        <f ca="1">IF(Table1[[#This Row],[TGL. PENSIUN ( usia )]]&lt;&gt;0,TEXT(Table1[[#This Row],[TGL. PENSIUN ( usia )]],"yyyy"),"")</f>
        <v>1983</v>
      </c>
      <c r="U790" s="166">
        <f ca="1">IF(AND(Table1[[#This Row],[TGL. PENSIUN (usia)]]&lt;&gt;"",Table1[[#This Row],[TGL. PENSIUN (usia)]]&lt;&gt;"USIA SALAH"),IF(tglAcuan&lt;&gt;0,(INT(CONVERT(VLOOKUP(Table1[[#This Row],[JABATAN]],tbl_refJabatan,4,FALSE),"yr","day")-CONVERT(DATEDIF(H790,tglAcuan,"y"),"yr","day"))),(INT(CONVERT(VLOOKUP(Table1[[#This Row],[JABATAN]],tbl_refJabatan,4,FALSE),"yr","day")-CONVERT(DATEDIF(H790,NOW(),"y"),"yr","day")))),"")</f>
        <v>-14976</v>
      </c>
      <c r="V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Row],[JABATAN]],tbl_refJabatan,6,FALSE),"yr","day")-CONVERT(DATEDIF(H790,tglAcuan,"y"),"yr","day"))),(NOW()+(CONVERT(VLOOKUP(Table1[[#This Row],[JABATAN]],tbl_refJabatan,6,FALSE),"yr","day")-CONVERT(DATEDIF(H790,NOW(),"y"),"yr","day")))),"Usia Salah"),"")</f>
        <v>23068.848911689813</v>
      </c>
      <c r="W790" s="167" t="str">
        <f ca="1">IF(Table1[[#This Row],[TGL.PENSIUN (usia)]]&lt;&gt;0,TEXT(Table1[[#This Row],[TGL.PENSIUN (usia)]],"yyyy"),"")</f>
        <v>1963</v>
      </c>
      <c r="X7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Row],[JABATAN]],tbl_refJabatan,7,FALSE),"yr","day")-CONVERT(DATEDIF(M790,tglAcuan,"y"),"yr","day"))),(NOW()+(CONVERT(VLOOKUP(Table1[[#This Row],[JABATAN]],tbl_refJabatan,7,FALSE),"yr","day")-CONVERT(DATEDIF(M790,NOW(),"y"),"yr","day")))),"tgl SK salah"),"")</f>
        <v>65437.848911689813</v>
      </c>
      <c r="Y790" s="167" t="str">
        <f ca="1">IF(Table1[[#This Row],[TGL. PENSIUN (jabatan)]]&lt;&gt;0,TEXT(Table1[[#This Row],[TGL. PENSIUN (jabatan)]],"yyyy"),"")</f>
        <v>2079</v>
      </c>
      <c r="Z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Row],[JABATAN]],tbl_refJabatan,8,FALSE),"yr","day")-CONVERT(DATEDIF(H790,tglAcuan,"y"),"yr","day"))),(NOW()+(CONVERT(VLOOKUP(Table1[[#This Row],[JABATAN]],tbl_refJabatan,8,FALSE),"yr","day")-CONVERT(DATEDIF(H790,NOW(),"y"),"yr","day")))),"Usia Salah"),"")</f>
        <v>44983.848911689813</v>
      </c>
      <c r="AA790" s="167" t="str">
        <f ca="1">IF(Table1[[#This Row],[TGL.PENSIUN (usia )]]&lt;&gt;0,TEXT(Table1[[#This Row],[TGL.PENSIUN (usia )]],"yyyy"),"")</f>
        <v>2023</v>
      </c>
      <c r="AB7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Row],[JABATAN]],tbl_refJabatan,9,FALSE),"yr","day")-CONVERT(DATEDIF(M790,tglAcuan,"y"),"yr","day"))),(NOW()+(CONVERT(VLOOKUP(Table1[[#This Row],[JABATAN]],tbl_refJabatan,9,FALSE),"yr","day")-CONVERT(DATEDIF(M790,NOW(),"y"),"yr","day")))),"tgl SK salah"),"")</f>
        <v>49001.598911689813</v>
      </c>
      <c r="AC790" s="167" t="str">
        <f ca="1">IF(Table1[[#This Row],[TGL. PENSIUN (jabatan )]]&lt;&gt;0,TEXT(Table1[[#This Row],[TGL. PENSIUN (jabatan )]],"yyyy"),"")</f>
        <v>2034</v>
      </c>
      <c r="AD7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1" spans="1:30" s="53" customFormat="1" ht="21.75" customHeight="1" x14ac:dyDescent="0.25">
      <c r="A791" s="43">
        <f t="shared" si="29"/>
        <v>786</v>
      </c>
      <c r="B791" s="44" t="s">
        <v>42</v>
      </c>
      <c r="C791" s="44" t="s">
        <v>1464</v>
      </c>
      <c r="D791" s="72" t="s">
        <v>63</v>
      </c>
      <c r="E791" s="170" t="s">
        <v>1481</v>
      </c>
      <c r="F791" s="43" t="s">
        <v>41</v>
      </c>
      <c r="G791" s="46" t="s">
        <v>42</v>
      </c>
      <c r="H791" s="172">
        <v>29384</v>
      </c>
      <c r="I791" s="45"/>
      <c r="J791" s="76"/>
      <c r="K791" s="74" t="s">
        <v>43</v>
      </c>
      <c r="L791" s="70" t="s">
        <v>1482</v>
      </c>
      <c r="M791" s="91">
        <v>43179</v>
      </c>
      <c r="N791" s="52" t="str">
        <f t="shared" ca="1" si="30"/>
        <v>43 Tahun 8 Bulan 15 hari</v>
      </c>
      <c r="O7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11 Bulan 7 Hari </v>
      </c>
      <c r="P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Row],[JABATAN]],tbl_refJabatan,2,FALSE),"yr","day")-CONVERT(DATEDIF(H791,tglAcuan,"y"),"yr","day"))),(NOW()+(CONVERT(VLOOKUP(Table1[[#This Row],[JABATAN]],tbl_refJabatan,2,FALSE),"yr","day")-CONVERT(DATEDIF(H791,NOW(),"y"),"yr","day")))),"Usia Salah"),"")</f>
        <v>51558.348911689813</v>
      </c>
      <c r="Q791" s="167" t="str">
        <f ca="1">IF(Table1[[#This Row],[TGL. PENSIUN (usia)]]&lt;&gt;0,TEXT(Table1[[#This Row],[TGL. PENSIUN (usia)]],"yyyy"),"")</f>
        <v>2041</v>
      </c>
      <c r="R791" s="166">
        <f ca="1">IF(AND(Table1[[#This Row],[TGL. PENSIUN (usia)]]&lt;&gt;"",Table1[[#This Row],[TGL. PENSIUN (usia)]]&lt;&gt;"USIA SALAH"),IF(tglAcuan&lt;&gt;0,(INT(CONVERT(VLOOKUP(Table1[[#This Row],[JABATAN]],tbl_refJabatan,2,FALSE),"yr","day")-CONVERT(DATEDIF(H791,tglAcuan,"y"),"yr","day"))),(INT(CONVERT(VLOOKUP(Table1[[#This Row],[JABATAN]],tbl_refJabatan,2,FALSE),"yr","day")-CONVERT(DATEDIF(H791,NOW(),"y"),"yr","day")))),"")</f>
        <v>6209</v>
      </c>
      <c r="S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Row],[JABATAN]],tbl_refJabatan,4,FALSE),"yr","day")-CONVERT(DATEDIF(H791,tglAcuan,"y"),"yr","day"))),(NOW()+(CONVERT(VLOOKUP(Table1[[#This Row],[JABATAN]],tbl_refJabatan,4,FALSE),"yr","day")-CONVERT(DATEDIF(H791,NOW(),"y"),"yr","day")))),"Usia Salah"),"")</f>
        <v>36948.348911689813</v>
      </c>
      <c r="T791" s="167" t="str">
        <f ca="1">IF(Table1[[#This Row],[TGL. PENSIUN ( usia )]]&lt;&gt;0,TEXT(Table1[[#This Row],[TGL. PENSIUN ( usia )]],"yyyy"),"")</f>
        <v>2001</v>
      </c>
      <c r="U791" s="166">
        <f ca="1">IF(AND(Table1[[#This Row],[TGL. PENSIUN (usia)]]&lt;&gt;"",Table1[[#This Row],[TGL. PENSIUN (usia)]]&lt;&gt;"USIA SALAH"),IF(tglAcuan&lt;&gt;0,(INT(CONVERT(VLOOKUP(Table1[[#This Row],[JABATAN]],tbl_refJabatan,4,FALSE),"yr","day")-CONVERT(DATEDIF(H791,tglAcuan,"y"),"yr","day"))),(INT(CONVERT(VLOOKUP(Table1[[#This Row],[JABATAN]],tbl_refJabatan,4,FALSE),"yr","day")-CONVERT(DATEDIF(H791,NOW(),"y"),"yr","day")))),"")</f>
        <v>-8401</v>
      </c>
      <c r="V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Row],[JABATAN]],tbl_refJabatan,6,FALSE),"yr","day")-CONVERT(DATEDIF(H791,tglAcuan,"y"),"yr","day"))),(NOW()+(CONVERT(VLOOKUP(Table1[[#This Row],[JABATAN]],tbl_refJabatan,6,FALSE),"yr","day")-CONVERT(DATEDIF(H791,NOW(),"y"),"yr","day")))),"Usia Salah"),"")</f>
        <v>29643.348911689813</v>
      </c>
      <c r="W791" s="167" t="str">
        <f ca="1">IF(Table1[[#This Row],[TGL.PENSIUN (usia)]]&lt;&gt;0,TEXT(Table1[[#This Row],[TGL.PENSIUN (usia)]],"yyyy"),"")</f>
        <v>1981</v>
      </c>
      <c r="X7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Row],[JABATAN]],tbl_refJabatan,7,FALSE),"yr","day")-CONVERT(DATEDIF(M791,tglAcuan,"y"),"yr","day"))),(NOW()+(CONVERT(VLOOKUP(Table1[[#This Row],[JABATAN]],tbl_refJabatan,7,FALSE),"yr","day")-CONVERT(DATEDIF(M791,NOW(),"y"),"yr","day")))),"tgl SK salah"),"")</f>
        <v>65437.848911689813</v>
      </c>
      <c r="Y791" s="167" t="str">
        <f ca="1">IF(Table1[[#This Row],[TGL. PENSIUN (jabatan)]]&lt;&gt;0,TEXT(Table1[[#This Row],[TGL. PENSIUN (jabatan)]],"yyyy"),"")</f>
        <v>2079</v>
      </c>
      <c r="Z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Row],[JABATAN]],tbl_refJabatan,8,FALSE),"yr","day")-CONVERT(DATEDIF(H791,tglAcuan,"y"),"yr","day"))),(NOW()+(CONVERT(VLOOKUP(Table1[[#This Row],[JABATAN]],tbl_refJabatan,8,FALSE),"yr","day")-CONVERT(DATEDIF(H791,NOW(),"y"),"yr","day")))),"Usia Salah"),"")</f>
        <v>51558.348911689813</v>
      </c>
      <c r="AA791" s="167" t="str">
        <f ca="1">IF(Table1[[#This Row],[TGL.PENSIUN (usia )]]&lt;&gt;0,TEXT(Table1[[#This Row],[TGL.PENSIUN (usia )]],"yyyy"),"")</f>
        <v>2041</v>
      </c>
      <c r="AB7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Row],[JABATAN]],tbl_refJabatan,9,FALSE),"yr","day")-CONVERT(DATEDIF(M791,tglAcuan,"y"),"yr","day"))),(NOW()+(CONVERT(VLOOKUP(Table1[[#This Row],[JABATAN]],tbl_refJabatan,9,FALSE),"yr","day")-CONVERT(DATEDIF(M791,NOW(),"y"),"yr","day")))),"tgl SK salah"),"")</f>
        <v>49001.598911689813</v>
      </c>
      <c r="AC791" s="167" t="str">
        <f ca="1">IF(Table1[[#This Row],[TGL. PENSIUN (jabatan )]]&lt;&gt;0,TEXT(Table1[[#This Row],[TGL. PENSIUN (jabatan )]],"yyyy"),"")</f>
        <v>2034</v>
      </c>
      <c r="AD7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2" spans="1:30" s="53" customFormat="1" ht="21.75" customHeight="1" x14ac:dyDescent="0.25">
      <c r="A792" s="43">
        <f t="shared" si="29"/>
        <v>787</v>
      </c>
      <c r="B792" s="44" t="s">
        <v>42</v>
      </c>
      <c r="C792" s="44" t="s">
        <v>1464</v>
      </c>
      <c r="D792" s="72" t="s">
        <v>63</v>
      </c>
      <c r="E792" s="170" t="s">
        <v>1483</v>
      </c>
      <c r="F792" s="43" t="s">
        <v>41</v>
      </c>
      <c r="G792" s="46" t="s">
        <v>42</v>
      </c>
      <c r="H792" s="171">
        <v>27178</v>
      </c>
      <c r="I792" s="45"/>
      <c r="J792" s="76"/>
      <c r="K792" s="74" t="s">
        <v>43</v>
      </c>
      <c r="L792" s="70" t="s">
        <v>1484</v>
      </c>
      <c r="M792" s="91">
        <v>43367</v>
      </c>
      <c r="N792" s="52" t="str">
        <f t="shared" ca="1" si="30"/>
        <v>49 Tahun 8 Bulan 29 hari</v>
      </c>
      <c r="O7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Row],[JABATAN]],tbl_refJabatan,2,FALSE),"yr","day")-CONVERT(DATEDIF(H792,tglAcuan,"y"),"yr","day"))),(NOW()+(CONVERT(VLOOKUP(Table1[[#This Row],[JABATAN]],tbl_refJabatan,2,FALSE),"yr","day")-CONVERT(DATEDIF(H792,NOW(),"y"),"yr","day")))),"Usia Salah"),"")</f>
        <v>49366.848911689813</v>
      </c>
      <c r="Q792" s="167" t="str">
        <f ca="1">IF(Table1[[#This Row],[TGL. PENSIUN (usia)]]&lt;&gt;0,TEXT(Table1[[#This Row],[TGL. PENSIUN (usia)]],"yyyy"),"")</f>
        <v>2035</v>
      </c>
      <c r="R792" s="166">
        <f ca="1">IF(AND(Table1[[#This Row],[TGL. PENSIUN (usia)]]&lt;&gt;"",Table1[[#This Row],[TGL. PENSIUN (usia)]]&lt;&gt;"USIA SALAH"),IF(tglAcuan&lt;&gt;0,(INT(CONVERT(VLOOKUP(Table1[[#This Row],[JABATAN]],tbl_refJabatan,2,FALSE),"yr","day")-CONVERT(DATEDIF(H792,tglAcuan,"y"),"yr","day"))),(INT(CONVERT(VLOOKUP(Table1[[#This Row],[JABATAN]],tbl_refJabatan,2,FALSE),"yr","day")-CONVERT(DATEDIF(H792,NOW(),"y"),"yr","day")))),"")</f>
        <v>4017</v>
      </c>
      <c r="S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Row],[JABATAN]],tbl_refJabatan,4,FALSE),"yr","day")-CONVERT(DATEDIF(H792,tglAcuan,"y"),"yr","day"))),(NOW()+(CONVERT(VLOOKUP(Table1[[#This Row],[JABATAN]],tbl_refJabatan,4,FALSE),"yr","day")-CONVERT(DATEDIF(H792,NOW(),"y"),"yr","day")))),"Usia Salah"),"")</f>
        <v>34756.848911689813</v>
      </c>
      <c r="T792" s="167" t="str">
        <f ca="1">IF(Table1[[#This Row],[TGL. PENSIUN ( usia )]]&lt;&gt;0,TEXT(Table1[[#This Row],[TGL. PENSIUN ( usia )]],"yyyy"),"")</f>
        <v>1995</v>
      </c>
      <c r="U792" s="166">
        <f ca="1">IF(AND(Table1[[#This Row],[TGL. PENSIUN (usia)]]&lt;&gt;"",Table1[[#This Row],[TGL. PENSIUN (usia)]]&lt;&gt;"USIA SALAH"),IF(tglAcuan&lt;&gt;0,(INT(CONVERT(VLOOKUP(Table1[[#This Row],[JABATAN]],tbl_refJabatan,4,FALSE),"yr","day")-CONVERT(DATEDIF(H792,tglAcuan,"y"),"yr","day"))),(INT(CONVERT(VLOOKUP(Table1[[#This Row],[JABATAN]],tbl_refJabatan,4,FALSE),"yr","day")-CONVERT(DATEDIF(H792,NOW(),"y"),"yr","day")))),"")</f>
        <v>-10593</v>
      </c>
      <c r="V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Row],[JABATAN]],tbl_refJabatan,6,FALSE),"yr","day")-CONVERT(DATEDIF(H792,tglAcuan,"y"),"yr","day"))),(NOW()+(CONVERT(VLOOKUP(Table1[[#This Row],[JABATAN]],tbl_refJabatan,6,FALSE),"yr","day")-CONVERT(DATEDIF(H792,NOW(),"y"),"yr","day")))),"Usia Salah"),"")</f>
        <v>27451.848911689813</v>
      </c>
      <c r="W792" s="167" t="str">
        <f ca="1">IF(Table1[[#This Row],[TGL.PENSIUN (usia)]]&lt;&gt;0,TEXT(Table1[[#This Row],[TGL.PENSIUN (usia)]],"yyyy"),"")</f>
        <v>1975</v>
      </c>
      <c r="X7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Row],[JABATAN]],tbl_refJabatan,7,FALSE),"yr","day")-CONVERT(DATEDIF(M792,tglAcuan,"y"),"yr","day"))),(NOW()+(CONVERT(VLOOKUP(Table1[[#This Row],[JABATAN]],tbl_refJabatan,7,FALSE),"yr","day")-CONVERT(DATEDIF(M792,NOW(),"y"),"yr","day")))),"tgl SK salah"),"")</f>
        <v>65437.848911689813</v>
      </c>
      <c r="Y792" s="167" t="str">
        <f ca="1">IF(Table1[[#This Row],[TGL. PENSIUN (jabatan)]]&lt;&gt;0,TEXT(Table1[[#This Row],[TGL. PENSIUN (jabatan)]],"yyyy"),"")</f>
        <v>2079</v>
      </c>
      <c r="Z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Row],[JABATAN]],tbl_refJabatan,8,FALSE),"yr","day")-CONVERT(DATEDIF(H792,tglAcuan,"y"),"yr","day"))),(NOW()+(CONVERT(VLOOKUP(Table1[[#This Row],[JABATAN]],tbl_refJabatan,8,FALSE),"yr","day")-CONVERT(DATEDIF(H792,NOW(),"y"),"yr","day")))),"Usia Salah"),"")</f>
        <v>49366.848911689813</v>
      </c>
      <c r="AA792" s="167" t="str">
        <f ca="1">IF(Table1[[#This Row],[TGL.PENSIUN (usia )]]&lt;&gt;0,TEXT(Table1[[#This Row],[TGL.PENSIUN (usia )]],"yyyy"),"")</f>
        <v>2035</v>
      </c>
      <c r="AB7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Row],[JABATAN]],tbl_refJabatan,9,FALSE),"yr","day")-CONVERT(DATEDIF(M792,tglAcuan,"y"),"yr","day"))),(NOW()+(CONVERT(VLOOKUP(Table1[[#This Row],[JABATAN]],tbl_refJabatan,9,FALSE),"yr","day")-CONVERT(DATEDIF(M792,NOW(),"y"),"yr","day")))),"tgl SK salah"),"")</f>
        <v>49001.598911689813</v>
      </c>
      <c r="AC792" s="167" t="str">
        <f ca="1">IF(Table1[[#This Row],[TGL. PENSIUN (jabatan )]]&lt;&gt;0,TEXT(Table1[[#This Row],[TGL. PENSIUN (jabatan )]],"yyyy"),"")</f>
        <v>2034</v>
      </c>
      <c r="AD7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3" spans="1:30" s="53" customFormat="1" ht="21.75" customHeight="1" x14ac:dyDescent="0.25">
      <c r="A793" s="43">
        <f t="shared" si="29"/>
        <v>788</v>
      </c>
      <c r="B793" s="44" t="s">
        <v>42</v>
      </c>
      <c r="C793" s="44" t="s">
        <v>1464</v>
      </c>
      <c r="D793" s="72" t="s">
        <v>63</v>
      </c>
      <c r="E793" s="73" t="s">
        <v>1485</v>
      </c>
      <c r="F793" s="43" t="s">
        <v>41</v>
      </c>
      <c r="G793" s="46" t="s">
        <v>42</v>
      </c>
      <c r="H793" s="171">
        <v>27269</v>
      </c>
      <c r="I793" s="45"/>
      <c r="J793" s="76"/>
      <c r="K793" s="74" t="s">
        <v>43</v>
      </c>
      <c r="L793" s="70" t="s">
        <v>1486</v>
      </c>
      <c r="M793" s="91">
        <v>43367</v>
      </c>
      <c r="N793" s="52" t="str">
        <f t="shared" ca="1" si="30"/>
        <v>49 Tahun 5 Bulan 30 hari</v>
      </c>
      <c r="O7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3 Hari </v>
      </c>
      <c r="P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Row],[JABATAN]],tbl_refJabatan,2,FALSE),"yr","day")-CONVERT(DATEDIF(H793,tglAcuan,"y"),"yr","day"))),(NOW()+(CONVERT(VLOOKUP(Table1[[#This Row],[JABATAN]],tbl_refJabatan,2,FALSE),"yr","day")-CONVERT(DATEDIF(H793,NOW(),"y"),"yr","day")))),"Usia Salah"),"")</f>
        <v>49366.848911689813</v>
      </c>
      <c r="Q793" s="167" t="str">
        <f ca="1">IF(Table1[[#This Row],[TGL. PENSIUN (usia)]]&lt;&gt;0,TEXT(Table1[[#This Row],[TGL. PENSIUN (usia)]],"yyyy"),"")</f>
        <v>2035</v>
      </c>
      <c r="R793" s="166">
        <f ca="1">IF(AND(Table1[[#This Row],[TGL. PENSIUN (usia)]]&lt;&gt;"",Table1[[#This Row],[TGL. PENSIUN (usia)]]&lt;&gt;"USIA SALAH"),IF(tglAcuan&lt;&gt;0,(INT(CONVERT(VLOOKUP(Table1[[#This Row],[JABATAN]],tbl_refJabatan,2,FALSE),"yr","day")-CONVERT(DATEDIF(H793,tglAcuan,"y"),"yr","day"))),(INT(CONVERT(VLOOKUP(Table1[[#This Row],[JABATAN]],tbl_refJabatan,2,FALSE),"yr","day")-CONVERT(DATEDIF(H793,NOW(),"y"),"yr","day")))),"")</f>
        <v>4017</v>
      </c>
      <c r="S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Row],[JABATAN]],tbl_refJabatan,4,FALSE),"yr","day")-CONVERT(DATEDIF(H793,tglAcuan,"y"),"yr","day"))),(NOW()+(CONVERT(VLOOKUP(Table1[[#This Row],[JABATAN]],tbl_refJabatan,4,FALSE),"yr","day")-CONVERT(DATEDIF(H793,NOW(),"y"),"yr","day")))),"Usia Salah"),"")</f>
        <v>34756.848911689813</v>
      </c>
      <c r="T793" s="167" t="str">
        <f ca="1">IF(Table1[[#This Row],[TGL. PENSIUN ( usia )]]&lt;&gt;0,TEXT(Table1[[#This Row],[TGL. PENSIUN ( usia )]],"yyyy"),"")</f>
        <v>1995</v>
      </c>
      <c r="U793" s="166">
        <f ca="1">IF(AND(Table1[[#This Row],[TGL. PENSIUN (usia)]]&lt;&gt;"",Table1[[#This Row],[TGL. PENSIUN (usia)]]&lt;&gt;"USIA SALAH"),IF(tglAcuan&lt;&gt;0,(INT(CONVERT(VLOOKUP(Table1[[#This Row],[JABATAN]],tbl_refJabatan,4,FALSE),"yr","day")-CONVERT(DATEDIF(H793,tglAcuan,"y"),"yr","day"))),(INT(CONVERT(VLOOKUP(Table1[[#This Row],[JABATAN]],tbl_refJabatan,4,FALSE),"yr","day")-CONVERT(DATEDIF(H793,NOW(),"y"),"yr","day")))),"")</f>
        <v>-10593</v>
      </c>
      <c r="V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Row],[JABATAN]],tbl_refJabatan,6,FALSE),"yr","day")-CONVERT(DATEDIF(H793,tglAcuan,"y"),"yr","day"))),(NOW()+(CONVERT(VLOOKUP(Table1[[#This Row],[JABATAN]],tbl_refJabatan,6,FALSE),"yr","day")-CONVERT(DATEDIF(H793,NOW(),"y"),"yr","day")))),"Usia Salah"),"")</f>
        <v>27451.848911689813</v>
      </c>
      <c r="W793" s="167" t="str">
        <f ca="1">IF(Table1[[#This Row],[TGL.PENSIUN (usia)]]&lt;&gt;0,TEXT(Table1[[#This Row],[TGL.PENSIUN (usia)]],"yyyy"),"")</f>
        <v>1975</v>
      </c>
      <c r="X7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Row],[JABATAN]],tbl_refJabatan,7,FALSE),"yr","day")-CONVERT(DATEDIF(M793,tglAcuan,"y"),"yr","day"))),(NOW()+(CONVERT(VLOOKUP(Table1[[#This Row],[JABATAN]],tbl_refJabatan,7,FALSE),"yr","day")-CONVERT(DATEDIF(M793,NOW(),"y"),"yr","day")))),"tgl SK salah"),"")</f>
        <v>65437.848911689813</v>
      </c>
      <c r="Y793" s="167" t="str">
        <f ca="1">IF(Table1[[#This Row],[TGL. PENSIUN (jabatan)]]&lt;&gt;0,TEXT(Table1[[#This Row],[TGL. PENSIUN (jabatan)]],"yyyy"),"")</f>
        <v>2079</v>
      </c>
      <c r="Z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Row],[JABATAN]],tbl_refJabatan,8,FALSE),"yr","day")-CONVERT(DATEDIF(H793,tglAcuan,"y"),"yr","day"))),(NOW()+(CONVERT(VLOOKUP(Table1[[#This Row],[JABATAN]],tbl_refJabatan,8,FALSE),"yr","day")-CONVERT(DATEDIF(H793,NOW(),"y"),"yr","day")))),"Usia Salah"),"")</f>
        <v>49366.848911689813</v>
      </c>
      <c r="AA793" s="167" t="str">
        <f ca="1">IF(Table1[[#This Row],[TGL.PENSIUN (usia )]]&lt;&gt;0,TEXT(Table1[[#This Row],[TGL.PENSIUN (usia )]],"yyyy"),"")</f>
        <v>2035</v>
      </c>
      <c r="AB7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Row],[JABATAN]],tbl_refJabatan,9,FALSE),"yr","day")-CONVERT(DATEDIF(M793,tglAcuan,"y"),"yr","day"))),(NOW()+(CONVERT(VLOOKUP(Table1[[#This Row],[JABATAN]],tbl_refJabatan,9,FALSE),"yr","day")-CONVERT(DATEDIF(M793,NOW(),"y"),"yr","day")))),"tgl SK salah"),"")</f>
        <v>49001.598911689813</v>
      </c>
      <c r="AC793" s="167" t="str">
        <f ca="1">IF(Table1[[#This Row],[TGL. PENSIUN (jabatan )]]&lt;&gt;0,TEXT(Table1[[#This Row],[TGL. PENSIUN (jabatan )]],"yyyy"),"")</f>
        <v>2034</v>
      </c>
      <c r="AD7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4" spans="1:30" s="88" customFormat="1" ht="21.75" customHeight="1" x14ac:dyDescent="0.25">
      <c r="A794" s="43">
        <f t="shared" si="29"/>
        <v>789</v>
      </c>
      <c r="B794" s="44" t="s">
        <v>42</v>
      </c>
      <c r="C794" s="44" t="s">
        <v>1487</v>
      </c>
      <c r="D794" s="45" t="s">
        <v>39</v>
      </c>
      <c r="E794" s="290" t="s">
        <v>1488</v>
      </c>
      <c r="F794" s="43" t="s">
        <v>41</v>
      </c>
      <c r="G794" s="46" t="s">
        <v>42</v>
      </c>
      <c r="H794" s="47">
        <v>25668</v>
      </c>
      <c r="I794" s="45"/>
      <c r="J794" s="76"/>
      <c r="K794" s="74" t="s">
        <v>56</v>
      </c>
      <c r="L794" s="173" t="s">
        <v>1489</v>
      </c>
      <c r="M794" s="125">
        <v>43444</v>
      </c>
      <c r="N794" s="52" t="str">
        <f t="shared" ca="1" si="30"/>
        <v>53 Tahun 10 Bulan 17 hari</v>
      </c>
      <c r="O7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Row],[JABATAN]],tbl_refJabatan,2,FALSE),"yr","day")-CONVERT(DATEDIF(H794,tglAcuan,"y"),"yr","day"))),(NOW()+(CONVERT(VLOOKUP(Table1[[#This Row],[JABATAN]],tbl_refJabatan,2,FALSE),"yr","day")-CONVERT(DATEDIF(H794,NOW(),"y"),"yr","day")))),"Usia Salah"),"")</f>
        <v>25990.848911689813</v>
      </c>
      <c r="Q794" s="167" t="str">
        <f ca="1">IF(Table1[[#This Row],[TGL. PENSIUN (usia)]]&lt;&gt;0,TEXT(Table1[[#This Row],[TGL. PENSIUN (usia)]],"yyyy"),"")</f>
        <v>1971</v>
      </c>
      <c r="R794" s="166">
        <f ca="1">IF(AND(Table1[[#This Row],[TGL. PENSIUN (usia)]]&lt;&gt;"",Table1[[#This Row],[TGL. PENSIUN (usia)]]&lt;&gt;"USIA SALAH"),IF(tglAcuan&lt;&gt;0,(INT(CONVERT(VLOOKUP(Table1[[#This Row],[JABATAN]],tbl_refJabatan,2,FALSE),"yr","day")-CONVERT(DATEDIF(H794,tglAcuan,"y"),"yr","day"))),(INT(CONVERT(VLOOKUP(Table1[[#This Row],[JABATAN]],tbl_refJabatan,2,FALSE),"yr","day")-CONVERT(DATEDIF(H794,NOW(),"y"),"yr","day")))),"")</f>
        <v>-19359</v>
      </c>
      <c r="S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Row],[JABATAN]],tbl_refJabatan,4,FALSE),"yr","day")-CONVERT(DATEDIF(H794,tglAcuan,"y"),"yr","day"))),(NOW()+(CONVERT(VLOOKUP(Table1[[#This Row],[JABATAN]],tbl_refJabatan,4,FALSE),"yr","day")-CONVERT(DATEDIF(H794,NOW(),"y"),"yr","day")))),"Usia Salah"),"")</f>
        <v>25990.848911689813</v>
      </c>
      <c r="T794" s="167" t="str">
        <f ca="1">IF(Table1[[#This Row],[TGL. PENSIUN ( usia )]]&lt;&gt;0,TEXT(Table1[[#This Row],[TGL. PENSIUN ( usia )]],"yyyy"),"")</f>
        <v>1971</v>
      </c>
      <c r="U794" s="166">
        <f ca="1">IF(AND(Table1[[#This Row],[TGL. PENSIUN (usia)]]&lt;&gt;"",Table1[[#This Row],[TGL. PENSIUN (usia)]]&lt;&gt;"USIA SALAH"),IF(tglAcuan&lt;&gt;0,(INT(CONVERT(VLOOKUP(Table1[[#This Row],[JABATAN]],tbl_refJabatan,4,FALSE),"yr","day")-CONVERT(DATEDIF(H794,tglAcuan,"y"),"yr","day"))),(INT(CONVERT(VLOOKUP(Table1[[#This Row],[JABATAN]],tbl_refJabatan,4,FALSE),"yr","day")-CONVERT(DATEDIF(H794,NOW(),"y"),"yr","day")))),"")</f>
        <v>-19359</v>
      </c>
      <c r="V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Row],[JABATAN]],tbl_refJabatan,6,FALSE),"yr","day")-CONVERT(DATEDIF(H794,tglAcuan,"y"),"yr","day"))),(NOW()+(CONVERT(VLOOKUP(Table1[[#This Row],[JABATAN]],tbl_refJabatan,6,FALSE),"yr","day")-CONVERT(DATEDIF(H794,NOW(),"y"),"yr","day")))),"Usia Salah"),"")</f>
        <v>25990.848911689813</v>
      </c>
      <c r="W794" s="167" t="str">
        <f ca="1">IF(Table1[[#This Row],[TGL.PENSIUN (usia)]]&lt;&gt;0,TEXT(Table1[[#This Row],[TGL.PENSIUN (usia)]],"yyyy"),"")</f>
        <v>1971</v>
      </c>
      <c r="X7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Row],[JABATAN]],tbl_refJabatan,7,FALSE),"yr","day")-CONVERT(DATEDIF(M794,tglAcuan,"y"),"yr","day"))),(NOW()+(CONVERT(VLOOKUP(Table1[[#This Row],[JABATAN]],tbl_refJabatan,7,FALSE),"yr","day")-CONVERT(DATEDIF(M794,NOW(),"y"),"yr","day")))),"tgl SK salah"),"")</f>
        <v>43522.848911689813</v>
      </c>
      <c r="Y794" s="167" t="str">
        <f ca="1">IF(Table1[[#This Row],[TGL. PENSIUN (jabatan)]]&lt;&gt;0,TEXT(Table1[[#This Row],[TGL. PENSIUN (jabatan)]],"yyyy"),"")</f>
        <v>2019</v>
      </c>
      <c r="Z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Row],[JABATAN]],tbl_refJabatan,8,FALSE),"yr","day")-CONVERT(DATEDIF(H794,tglAcuan,"y"),"yr","day"))),(NOW()+(CONVERT(VLOOKUP(Table1[[#This Row],[JABATAN]],tbl_refJabatan,8,FALSE),"yr","day")-CONVERT(DATEDIF(H794,NOW(),"y"),"yr","day")))),"Usia Salah"),"")</f>
        <v>25990.848911689813</v>
      </c>
      <c r="AA794" s="167" t="str">
        <f ca="1">IF(Table1[[#This Row],[TGL.PENSIUN (usia )]]&lt;&gt;0,TEXT(Table1[[#This Row],[TGL.PENSIUN (usia )]],"yyyy"),"")</f>
        <v>1971</v>
      </c>
      <c r="AB7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Row],[JABATAN]],tbl_refJabatan,9,FALSE),"yr","day")-CONVERT(DATEDIF(M794,tglAcuan,"y"),"yr","day"))),(NOW()+(CONVERT(VLOOKUP(Table1[[#This Row],[JABATAN]],tbl_refJabatan,9,FALSE),"yr","day")-CONVERT(DATEDIF(M794,NOW(),"y"),"yr","day")))),"tgl SK salah"),"")</f>
        <v>43522.848911689813</v>
      </c>
      <c r="AC794" s="167" t="str">
        <f ca="1">IF(Table1[[#This Row],[TGL. PENSIUN (jabatan )]]&lt;&gt;0,TEXT(Table1[[#This Row],[TGL. PENSIUN (jabatan )]],"yyyy"),"")</f>
        <v>2019</v>
      </c>
      <c r="AD7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5" spans="1:30" s="53" customFormat="1" ht="21.75" customHeight="1" x14ac:dyDescent="0.25">
      <c r="A795" s="43">
        <f t="shared" si="29"/>
        <v>790</v>
      </c>
      <c r="B795" s="44" t="s">
        <v>42</v>
      </c>
      <c r="C795" s="44" t="s">
        <v>1487</v>
      </c>
      <c r="D795" s="72" t="s">
        <v>45</v>
      </c>
      <c r="E795" s="290" t="s">
        <v>877</v>
      </c>
      <c r="F795" s="43" t="s">
        <v>41</v>
      </c>
      <c r="G795" s="46" t="s">
        <v>42</v>
      </c>
      <c r="H795" s="47">
        <v>28751</v>
      </c>
      <c r="I795" s="45"/>
      <c r="J795" s="76"/>
      <c r="K795" s="74" t="s">
        <v>43</v>
      </c>
      <c r="L795" s="173" t="s">
        <v>1490</v>
      </c>
      <c r="M795" s="125">
        <v>43361</v>
      </c>
      <c r="N795" s="52" t="str">
        <f t="shared" ca="1" si="30"/>
        <v>45 Tahun 5 Bulan 9 hari</v>
      </c>
      <c r="O7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Row],[JABATAN]],tbl_refJabatan,2,FALSE),"yr","day")-CONVERT(DATEDIF(H795,tglAcuan,"y"),"yr","day"))),(NOW()+(CONVERT(VLOOKUP(Table1[[#This Row],[JABATAN]],tbl_refJabatan,2,FALSE),"yr","day")-CONVERT(DATEDIF(H795,NOW(),"y"),"yr","day")))),"Usia Salah"),"")</f>
        <v>28912.848911689813</v>
      </c>
      <c r="Q795" s="167" t="str">
        <f ca="1">IF(Table1[[#This Row],[TGL. PENSIUN (usia)]]&lt;&gt;0,TEXT(Table1[[#This Row],[TGL. PENSIUN (usia)]],"yyyy"),"")</f>
        <v>1979</v>
      </c>
      <c r="R795" s="166">
        <f ca="1">IF(AND(Table1[[#This Row],[TGL. PENSIUN (usia)]]&lt;&gt;"",Table1[[#This Row],[TGL. PENSIUN (usia)]]&lt;&gt;"USIA SALAH"),IF(tglAcuan&lt;&gt;0,(INT(CONVERT(VLOOKUP(Table1[[#This Row],[JABATAN]],tbl_refJabatan,2,FALSE),"yr","day")-CONVERT(DATEDIF(H795,tglAcuan,"y"),"yr","day"))),(INT(CONVERT(VLOOKUP(Table1[[#This Row],[JABATAN]],tbl_refJabatan,2,FALSE),"yr","day")-CONVERT(DATEDIF(H795,NOW(),"y"),"yr","day")))),"")</f>
        <v>-16437</v>
      </c>
      <c r="S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Row],[JABATAN]],tbl_refJabatan,4,FALSE),"yr","day")-CONVERT(DATEDIF(H795,tglAcuan,"y"),"yr","day"))),(NOW()+(CONVERT(VLOOKUP(Table1[[#This Row],[JABATAN]],tbl_refJabatan,4,FALSE),"yr","day")-CONVERT(DATEDIF(H795,NOW(),"y"),"yr","day")))),"Usia Salah"),"")</f>
        <v>28912.848911689813</v>
      </c>
      <c r="T795" s="167" t="str">
        <f ca="1">IF(Table1[[#This Row],[TGL. PENSIUN ( usia )]]&lt;&gt;0,TEXT(Table1[[#This Row],[TGL. PENSIUN ( usia )]],"yyyy"),"")</f>
        <v>1979</v>
      </c>
      <c r="U795" s="166">
        <f ca="1">IF(AND(Table1[[#This Row],[TGL. PENSIUN (usia)]]&lt;&gt;"",Table1[[#This Row],[TGL. PENSIUN (usia)]]&lt;&gt;"USIA SALAH"),IF(tglAcuan&lt;&gt;0,(INT(CONVERT(VLOOKUP(Table1[[#This Row],[JABATAN]],tbl_refJabatan,4,FALSE),"yr","day")-CONVERT(DATEDIF(H795,tglAcuan,"y"),"yr","day"))),(INT(CONVERT(VLOOKUP(Table1[[#This Row],[JABATAN]],tbl_refJabatan,4,FALSE),"yr","day")-CONVERT(DATEDIF(H795,NOW(),"y"),"yr","day")))),"")</f>
        <v>-16437</v>
      </c>
      <c r="V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Row],[JABATAN]],tbl_refJabatan,6,FALSE),"yr","day")-CONVERT(DATEDIF(H795,tglAcuan,"y"),"yr","day"))),(NOW()+(CONVERT(VLOOKUP(Table1[[#This Row],[JABATAN]],tbl_refJabatan,6,FALSE),"yr","day")-CONVERT(DATEDIF(H795,NOW(),"y"),"yr","day")))),"Usia Salah"),"")</f>
        <v>28912.848911689813</v>
      </c>
      <c r="W795" s="167" t="str">
        <f ca="1">IF(Table1[[#This Row],[TGL.PENSIUN (usia)]]&lt;&gt;0,TEXT(Table1[[#This Row],[TGL.PENSIUN (usia)]],"yyyy"),"")</f>
        <v>1979</v>
      </c>
      <c r="X7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Row],[JABATAN]],tbl_refJabatan,7,FALSE),"yr","day")-CONVERT(DATEDIF(M795,tglAcuan,"y"),"yr","day"))),(NOW()+(CONVERT(VLOOKUP(Table1[[#This Row],[JABATAN]],tbl_refJabatan,7,FALSE),"yr","day")-CONVERT(DATEDIF(M795,NOW(),"y"),"yr","day")))),"tgl SK salah"),"")</f>
        <v>43522.848911689813</v>
      </c>
      <c r="Y795" s="167" t="str">
        <f ca="1">IF(Table1[[#This Row],[TGL. PENSIUN (jabatan)]]&lt;&gt;0,TEXT(Table1[[#This Row],[TGL. PENSIUN (jabatan)]],"yyyy"),"")</f>
        <v>2019</v>
      </c>
      <c r="Z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Row],[JABATAN]],tbl_refJabatan,8,FALSE),"yr","day")-CONVERT(DATEDIF(H795,tglAcuan,"y"),"yr","day"))),(NOW()+(CONVERT(VLOOKUP(Table1[[#This Row],[JABATAN]],tbl_refJabatan,8,FALSE),"yr","day")-CONVERT(DATEDIF(H795,NOW(),"y"),"yr","day")))),"Usia Salah"),"")</f>
        <v>28912.848911689813</v>
      </c>
      <c r="AA795" s="167" t="str">
        <f ca="1">IF(Table1[[#This Row],[TGL.PENSIUN (usia )]]&lt;&gt;0,TEXT(Table1[[#This Row],[TGL.PENSIUN (usia )]],"yyyy"),"")</f>
        <v>1979</v>
      </c>
      <c r="AB7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Row],[JABATAN]],tbl_refJabatan,9,FALSE),"yr","day")-CONVERT(DATEDIF(M795,tglAcuan,"y"),"yr","day"))),(NOW()+(CONVERT(VLOOKUP(Table1[[#This Row],[JABATAN]],tbl_refJabatan,9,FALSE),"yr","day")-CONVERT(DATEDIF(M795,NOW(),"y"),"yr","day")))),"tgl SK salah"),"")</f>
        <v>43522.848911689813</v>
      </c>
      <c r="AC795" s="167" t="str">
        <f ca="1">IF(Table1[[#This Row],[TGL. PENSIUN (jabatan )]]&lt;&gt;0,TEXT(Table1[[#This Row],[TGL. PENSIUN (jabatan )]],"yyyy"),"")</f>
        <v>2019</v>
      </c>
      <c r="AD7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6" spans="1:30" s="53" customFormat="1" ht="21.75" customHeight="1" x14ac:dyDescent="0.25">
      <c r="A796" s="43">
        <f t="shared" si="29"/>
        <v>791</v>
      </c>
      <c r="B796" s="44" t="s">
        <v>42</v>
      </c>
      <c r="C796" s="44" t="s">
        <v>1487</v>
      </c>
      <c r="D796" s="72" t="s">
        <v>48</v>
      </c>
      <c r="E796" s="290" t="s">
        <v>1491</v>
      </c>
      <c r="F796" s="43" t="s">
        <v>41</v>
      </c>
      <c r="G796" s="46" t="s">
        <v>42</v>
      </c>
      <c r="H796" s="47">
        <v>33987</v>
      </c>
      <c r="I796" s="45"/>
      <c r="J796" s="76"/>
      <c r="K796" s="74" t="s">
        <v>56</v>
      </c>
      <c r="L796" s="173" t="s">
        <v>1492</v>
      </c>
      <c r="M796" s="125">
        <v>43728</v>
      </c>
      <c r="N796" s="52" t="str">
        <f t="shared" ca="1" si="30"/>
        <v>31 Tahun 1 Bulan 9 hari</v>
      </c>
      <c r="O7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7 Hari </v>
      </c>
      <c r="P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Row],[JABATAN]],tbl_refJabatan,2,FALSE),"yr","day")-CONVERT(DATEDIF(H796,tglAcuan,"y"),"yr","day"))),(NOW()+(CONVERT(VLOOKUP(Table1[[#This Row],[JABATAN]],tbl_refJabatan,2,FALSE),"yr","day")-CONVERT(DATEDIF(H796,NOW(),"y"),"yr","day")))),"Usia Salah"),"")</f>
        <v>55941.348911689813</v>
      </c>
      <c r="Q796" s="167" t="str">
        <f ca="1">IF(Table1[[#This Row],[TGL. PENSIUN (usia)]]&lt;&gt;0,TEXT(Table1[[#This Row],[TGL. PENSIUN (usia)]],"yyyy"),"")</f>
        <v>2053</v>
      </c>
      <c r="R796" s="166">
        <f ca="1">IF(AND(Table1[[#This Row],[TGL. PENSIUN (usia)]]&lt;&gt;"",Table1[[#This Row],[TGL. PENSIUN (usia)]]&lt;&gt;"USIA SALAH"),IF(tglAcuan&lt;&gt;0,(INT(CONVERT(VLOOKUP(Table1[[#This Row],[JABATAN]],tbl_refJabatan,2,FALSE),"yr","day")-CONVERT(DATEDIF(H796,tglAcuan,"y"),"yr","day"))),(INT(CONVERT(VLOOKUP(Table1[[#This Row],[JABATAN]],tbl_refJabatan,2,FALSE),"yr","day")-CONVERT(DATEDIF(H796,NOW(),"y"),"yr","day")))),"")</f>
        <v>10592</v>
      </c>
      <c r="S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Row],[JABATAN]],tbl_refJabatan,4,FALSE),"yr","day")-CONVERT(DATEDIF(H796,tglAcuan,"y"),"yr","day"))),(NOW()+(CONVERT(VLOOKUP(Table1[[#This Row],[JABATAN]],tbl_refJabatan,4,FALSE),"yr","day")-CONVERT(DATEDIF(H796,NOW(),"y"),"yr","day")))),"Usia Salah"),"")</f>
        <v>55941.348911689813</v>
      </c>
      <c r="T796" s="167" t="str">
        <f ca="1">IF(Table1[[#This Row],[TGL. PENSIUN ( usia )]]&lt;&gt;0,TEXT(Table1[[#This Row],[TGL. PENSIUN ( usia )]],"yyyy"),"")</f>
        <v>2053</v>
      </c>
      <c r="U796" s="166">
        <f ca="1">IF(AND(Table1[[#This Row],[TGL. PENSIUN (usia)]]&lt;&gt;"",Table1[[#This Row],[TGL. PENSIUN (usia)]]&lt;&gt;"USIA SALAH"),IF(tglAcuan&lt;&gt;0,(INT(CONVERT(VLOOKUP(Table1[[#This Row],[JABATAN]],tbl_refJabatan,4,FALSE),"yr","day")-CONVERT(DATEDIF(H796,tglAcuan,"y"),"yr","day"))),(INT(CONVERT(VLOOKUP(Table1[[#This Row],[JABATAN]],tbl_refJabatan,4,FALSE),"yr","day")-CONVERT(DATEDIF(H796,NOW(),"y"),"yr","day")))),"")</f>
        <v>10592</v>
      </c>
      <c r="V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Row],[JABATAN]],tbl_refJabatan,6,FALSE),"yr","day")-CONVERT(DATEDIF(H796,tglAcuan,"y"),"yr","day"))),(NOW()+(CONVERT(VLOOKUP(Table1[[#This Row],[JABATAN]],tbl_refJabatan,6,FALSE),"yr","day")-CONVERT(DATEDIF(H796,NOW(),"y"),"yr","day")))),"Usia Salah"),"")</f>
        <v>54480.348911689813</v>
      </c>
      <c r="W796" s="167" t="str">
        <f ca="1">IF(Table1[[#This Row],[TGL.PENSIUN (usia)]]&lt;&gt;0,TEXT(Table1[[#This Row],[TGL.PENSIUN (usia)]],"yyyy"),"")</f>
        <v>2049</v>
      </c>
      <c r="X7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Row],[JABATAN]],tbl_refJabatan,7,FALSE),"yr","day")-CONVERT(DATEDIF(M796,tglAcuan,"y"),"yr","day"))),(NOW()+(CONVERT(VLOOKUP(Table1[[#This Row],[JABATAN]],tbl_refJabatan,7,FALSE),"yr","day")-CONVERT(DATEDIF(M796,NOW(),"y"),"yr","day")))),"tgl SK salah"),"")</f>
        <v>51193.098911689813</v>
      </c>
      <c r="Y796" s="167" t="str">
        <f ca="1">IF(Table1[[#This Row],[TGL. PENSIUN (jabatan)]]&lt;&gt;0,TEXT(Table1[[#This Row],[TGL. PENSIUN (jabatan)]],"yyyy"),"")</f>
        <v>2040</v>
      </c>
      <c r="Z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Row],[JABATAN]],tbl_refJabatan,8,FALSE),"yr","day")-CONVERT(DATEDIF(H796,tglAcuan,"y"),"yr","day"))),(NOW()+(CONVERT(VLOOKUP(Table1[[#This Row],[JABATAN]],tbl_refJabatan,8,FALSE),"yr","day")-CONVERT(DATEDIF(H796,NOW(),"y"),"yr","day")))),"Usia Salah"),"")</f>
        <v>54480.348911689813</v>
      </c>
      <c r="AA796" s="167" t="str">
        <f ca="1">IF(Table1[[#This Row],[TGL.PENSIUN (usia )]]&lt;&gt;0,TEXT(Table1[[#This Row],[TGL.PENSIUN (usia )]],"yyyy"),"")</f>
        <v>2049</v>
      </c>
      <c r="AB7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Row],[JABATAN]],tbl_refJabatan,9,FALSE),"yr","day")-CONVERT(DATEDIF(M796,tglAcuan,"y"),"yr","day"))),(NOW()+(CONVERT(VLOOKUP(Table1[[#This Row],[JABATAN]],tbl_refJabatan,9,FALSE),"yr","day")-CONVERT(DATEDIF(M796,NOW(),"y"),"yr","day")))),"tgl SK salah"),"")</f>
        <v>51193.098911689813</v>
      </c>
      <c r="AC796" s="167" t="str">
        <f ca="1">IF(Table1[[#This Row],[TGL. PENSIUN (jabatan )]]&lt;&gt;0,TEXT(Table1[[#This Row],[TGL. PENSIUN (jabatan )]],"yyyy"),"")</f>
        <v>2040</v>
      </c>
      <c r="AD7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7" spans="1:30" s="53" customFormat="1" ht="21.75" customHeight="1" x14ac:dyDescent="0.25">
      <c r="A797" s="43">
        <f t="shared" si="29"/>
        <v>792</v>
      </c>
      <c r="B797" s="44" t="s">
        <v>42</v>
      </c>
      <c r="C797" s="44" t="s">
        <v>1487</v>
      </c>
      <c r="D797" s="72" t="s">
        <v>457</v>
      </c>
      <c r="E797" s="290" t="s">
        <v>1493</v>
      </c>
      <c r="F797" s="43" t="s">
        <v>41</v>
      </c>
      <c r="G797" s="46" t="s">
        <v>42</v>
      </c>
      <c r="H797" s="47">
        <v>27832</v>
      </c>
      <c r="I797" s="45"/>
      <c r="J797" s="76"/>
      <c r="K797" s="74" t="s">
        <v>43</v>
      </c>
      <c r="L797" s="173" t="s">
        <v>1494</v>
      </c>
      <c r="M797" s="125">
        <v>43361</v>
      </c>
      <c r="N797" s="52" t="str">
        <f t="shared" ca="1" si="30"/>
        <v>47 Tahun 11 Bulan 14 hari</v>
      </c>
      <c r="O7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Row],[JABATAN]],tbl_refJabatan,2,FALSE),"yr","day")-CONVERT(DATEDIF(H797,tglAcuan,"y"),"yr","day"))),(NOW()+(CONVERT(VLOOKUP(Table1[[#This Row],[JABATAN]],tbl_refJabatan,2,FALSE),"yr","day")-CONVERT(DATEDIF(H797,NOW(),"y"),"yr","day")))),"Usia Salah"),"")</f>
        <v>28182.348911689813</v>
      </c>
      <c r="Q797" s="167" t="str">
        <f ca="1">IF(Table1[[#This Row],[TGL. PENSIUN (usia)]]&lt;&gt;0,TEXT(Table1[[#This Row],[TGL. PENSIUN (usia)]],"yyyy"),"")</f>
        <v>1977</v>
      </c>
      <c r="R797" s="166">
        <f ca="1">IF(AND(Table1[[#This Row],[TGL. PENSIUN (usia)]]&lt;&gt;"",Table1[[#This Row],[TGL. PENSIUN (usia)]]&lt;&gt;"USIA SALAH"),IF(tglAcuan&lt;&gt;0,(INT(CONVERT(VLOOKUP(Table1[[#This Row],[JABATAN]],tbl_refJabatan,2,FALSE),"yr","day")-CONVERT(DATEDIF(H797,tglAcuan,"y"),"yr","day"))),(INT(CONVERT(VLOOKUP(Table1[[#This Row],[JABATAN]],tbl_refJabatan,2,FALSE),"yr","day")-CONVERT(DATEDIF(H797,NOW(),"y"),"yr","day")))),"")</f>
        <v>-17167</v>
      </c>
      <c r="S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Row],[JABATAN]],tbl_refJabatan,4,FALSE),"yr","day")-CONVERT(DATEDIF(H797,tglAcuan,"y"),"yr","day"))),(NOW()+(CONVERT(VLOOKUP(Table1[[#This Row],[JABATAN]],tbl_refJabatan,4,FALSE),"yr","day")-CONVERT(DATEDIF(H797,NOW(),"y"),"yr","day")))),"Usia Salah"),"")</f>
        <v>28182.348911689813</v>
      </c>
      <c r="T797" s="167" t="str">
        <f ca="1">IF(Table1[[#This Row],[TGL. PENSIUN ( usia )]]&lt;&gt;0,TEXT(Table1[[#This Row],[TGL. PENSIUN ( usia )]],"yyyy"),"")</f>
        <v>1977</v>
      </c>
      <c r="U797" s="166">
        <f ca="1">IF(AND(Table1[[#This Row],[TGL. PENSIUN (usia)]]&lt;&gt;"",Table1[[#This Row],[TGL. PENSIUN (usia)]]&lt;&gt;"USIA SALAH"),IF(tglAcuan&lt;&gt;0,(INT(CONVERT(VLOOKUP(Table1[[#This Row],[JABATAN]],tbl_refJabatan,4,FALSE),"yr","day")-CONVERT(DATEDIF(H797,tglAcuan,"y"),"yr","day"))),(INT(CONVERT(VLOOKUP(Table1[[#This Row],[JABATAN]],tbl_refJabatan,4,FALSE),"yr","day")-CONVERT(DATEDIF(H797,NOW(),"y"),"yr","day")))),"")</f>
        <v>-17167</v>
      </c>
      <c r="V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Row],[JABATAN]],tbl_refJabatan,6,FALSE),"yr","day")-CONVERT(DATEDIF(H797,tglAcuan,"y"),"yr","day"))),(NOW()+(CONVERT(VLOOKUP(Table1[[#This Row],[JABATAN]],tbl_refJabatan,6,FALSE),"yr","day")-CONVERT(DATEDIF(H797,NOW(),"y"),"yr","day")))),"Usia Salah"),"")</f>
        <v>28182.348911689813</v>
      </c>
      <c r="W797" s="167" t="str">
        <f ca="1">IF(Table1[[#This Row],[TGL.PENSIUN (usia)]]&lt;&gt;0,TEXT(Table1[[#This Row],[TGL.PENSIUN (usia)]],"yyyy"),"")</f>
        <v>1977</v>
      </c>
      <c r="X7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Row],[JABATAN]],tbl_refJabatan,7,FALSE),"yr","day")-CONVERT(DATEDIF(M797,tglAcuan,"y"),"yr","day"))),(NOW()+(CONVERT(VLOOKUP(Table1[[#This Row],[JABATAN]],tbl_refJabatan,7,FALSE),"yr","day")-CONVERT(DATEDIF(M797,NOW(),"y"),"yr","day")))),"tgl SK salah"),"")</f>
        <v>43522.848911689813</v>
      </c>
      <c r="Y797" s="167" t="str">
        <f ca="1">IF(Table1[[#This Row],[TGL. PENSIUN (jabatan)]]&lt;&gt;0,TEXT(Table1[[#This Row],[TGL. PENSIUN (jabatan)]],"yyyy"),"")</f>
        <v>2019</v>
      </c>
      <c r="Z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Row],[JABATAN]],tbl_refJabatan,8,FALSE),"yr","day")-CONVERT(DATEDIF(H797,tglAcuan,"y"),"yr","day"))),(NOW()+(CONVERT(VLOOKUP(Table1[[#This Row],[JABATAN]],tbl_refJabatan,8,FALSE),"yr","day")-CONVERT(DATEDIF(H797,NOW(),"y"),"yr","day")))),"Usia Salah"),"")</f>
        <v>28182.348911689813</v>
      </c>
      <c r="AA797" s="167" t="str">
        <f ca="1">IF(Table1[[#This Row],[TGL.PENSIUN (usia )]]&lt;&gt;0,TEXT(Table1[[#This Row],[TGL.PENSIUN (usia )]],"yyyy"),"")</f>
        <v>1977</v>
      </c>
      <c r="AB7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Row],[JABATAN]],tbl_refJabatan,9,FALSE),"yr","day")-CONVERT(DATEDIF(M797,tglAcuan,"y"),"yr","day"))),(NOW()+(CONVERT(VLOOKUP(Table1[[#This Row],[JABATAN]],tbl_refJabatan,9,FALSE),"yr","day")-CONVERT(DATEDIF(M797,NOW(),"y"),"yr","day")))),"tgl SK salah"),"")</f>
        <v>43522.848911689813</v>
      </c>
      <c r="AC797" s="167" t="str">
        <f ca="1">IF(Table1[[#This Row],[TGL. PENSIUN (jabatan )]]&lt;&gt;0,TEXT(Table1[[#This Row],[TGL. PENSIUN (jabatan )]],"yyyy"),"")</f>
        <v>2019</v>
      </c>
      <c r="AD7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8" spans="1:30" s="53" customFormat="1" ht="21.75" customHeight="1" x14ac:dyDescent="0.25">
      <c r="A798" s="43">
        <f t="shared" si="29"/>
        <v>793</v>
      </c>
      <c r="B798" s="44" t="s">
        <v>42</v>
      </c>
      <c r="C798" s="44" t="s">
        <v>1487</v>
      </c>
      <c r="D798" s="72" t="s">
        <v>57</v>
      </c>
      <c r="E798" s="290" t="s">
        <v>1495</v>
      </c>
      <c r="F798" s="43" t="s">
        <v>50</v>
      </c>
      <c r="G798" s="46" t="s">
        <v>42</v>
      </c>
      <c r="H798" s="47">
        <v>31818</v>
      </c>
      <c r="I798" s="45"/>
      <c r="J798" s="76"/>
      <c r="K798" s="74" t="s">
        <v>56</v>
      </c>
      <c r="L798" s="173" t="s">
        <v>1496</v>
      </c>
      <c r="M798" s="125">
        <v>43361</v>
      </c>
      <c r="N798" s="52" t="str">
        <f t="shared" ca="1" si="30"/>
        <v>37 Tahun 0 Bulan 17 hari</v>
      </c>
      <c r="O7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Row],[JABATAN]],tbl_refJabatan,2,FALSE),"yr","day")-CONVERT(DATEDIF(H798,tglAcuan,"y"),"yr","day"))),(NOW()+(CONVERT(VLOOKUP(Table1[[#This Row],[JABATAN]],tbl_refJabatan,2,FALSE),"yr","day")-CONVERT(DATEDIF(H798,NOW(),"y"),"yr","day")))),"Usia Salah"),"")</f>
        <v>53749.848911689813</v>
      </c>
      <c r="Q798" s="167" t="str">
        <f ca="1">IF(Table1[[#This Row],[TGL. PENSIUN (usia)]]&lt;&gt;0,TEXT(Table1[[#This Row],[TGL. PENSIUN (usia)]],"yyyy"),"")</f>
        <v>2047</v>
      </c>
      <c r="R798" s="166">
        <f ca="1">IF(AND(Table1[[#This Row],[TGL. PENSIUN (usia)]]&lt;&gt;"",Table1[[#This Row],[TGL. PENSIUN (usia)]]&lt;&gt;"USIA SALAH"),IF(tglAcuan&lt;&gt;0,(INT(CONVERT(VLOOKUP(Table1[[#This Row],[JABATAN]],tbl_refJabatan,2,FALSE),"yr","day")-CONVERT(DATEDIF(H798,tglAcuan,"y"),"yr","day"))),(INT(CONVERT(VLOOKUP(Table1[[#This Row],[JABATAN]],tbl_refJabatan,2,FALSE),"yr","day")-CONVERT(DATEDIF(H798,NOW(),"y"),"yr","day")))),"")</f>
        <v>8400</v>
      </c>
      <c r="S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Row],[JABATAN]],tbl_refJabatan,4,FALSE),"yr","day")-CONVERT(DATEDIF(H798,tglAcuan,"y"),"yr","day"))),(NOW()+(CONVERT(VLOOKUP(Table1[[#This Row],[JABATAN]],tbl_refJabatan,4,FALSE),"yr","day")-CONVERT(DATEDIF(H798,NOW(),"y"),"yr","day")))),"Usia Salah"),"")</f>
        <v>53749.848911689813</v>
      </c>
      <c r="T798" s="167" t="str">
        <f ca="1">IF(Table1[[#This Row],[TGL. PENSIUN ( usia )]]&lt;&gt;0,TEXT(Table1[[#This Row],[TGL. PENSIUN ( usia )]],"yyyy"),"")</f>
        <v>2047</v>
      </c>
      <c r="U798" s="166">
        <f ca="1">IF(AND(Table1[[#This Row],[TGL. PENSIUN (usia)]]&lt;&gt;"",Table1[[#This Row],[TGL. PENSIUN (usia)]]&lt;&gt;"USIA SALAH"),IF(tglAcuan&lt;&gt;0,(INT(CONVERT(VLOOKUP(Table1[[#This Row],[JABATAN]],tbl_refJabatan,4,FALSE),"yr","day")-CONVERT(DATEDIF(H798,tglAcuan,"y"),"yr","day"))),(INT(CONVERT(VLOOKUP(Table1[[#This Row],[JABATAN]],tbl_refJabatan,4,FALSE),"yr","day")-CONVERT(DATEDIF(H798,NOW(),"y"),"yr","day")))),"")</f>
        <v>8400</v>
      </c>
      <c r="V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Row],[JABATAN]],tbl_refJabatan,6,FALSE),"yr","day")-CONVERT(DATEDIF(H798,tglAcuan,"y"),"yr","day"))),(NOW()+(CONVERT(VLOOKUP(Table1[[#This Row],[JABATAN]],tbl_refJabatan,6,FALSE),"yr","day")-CONVERT(DATEDIF(H798,NOW(),"y"),"yr","day")))),"Usia Salah"),"")</f>
        <v>52288.848911689813</v>
      </c>
      <c r="W798" s="167" t="str">
        <f ca="1">IF(Table1[[#This Row],[TGL.PENSIUN (usia)]]&lt;&gt;0,TEXT(Table1[[#This Row],[TGL.PENSIUN (usia)]],"yyyy"),"")</f>
        <v>2043</v>
      </c>
      <c r="X7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Row],[JABATAN]],tbl_refJabatan,7,FALSE),"yr","day")-CONVERT(DATEDIF(M798,tglAcuan,"y"),"yr","day"))),(NOW()+(CONVERT(VLOOKUP(Table1[[#This Row],[JABATAN]],tbl_refJabatan,7,FALSE),"yr","day")-CONVERT(DATEDIF(M798,NOW(),"y"),"yr","day")))),"tgl SK salah"),"")</f>
        <v>50827.848911689813</v>
      </c>
      <c r="Y798" s="167" t="str">
        <f ca="1">IF(Table1[[#This Row],[TGL. PENSIUN (jabatan)]]&lt;&gt;0,TEXT(Table1[[#This Row],[TGL. PENSIUN (jabatan)]],"yyyy"),"")</f>
        <v>2039</v>
      </c>
      <c r="Z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Row],[JABATAN]],tbl_refJabatan,8,FALSE),"yr","day")-CONVERT(DATEDIF(H798,tglAcuan,"y"),"yr","day"))),(NOW()+(CONVERT(VLOOKUP(Table1[[#This Row],[JABATAN]],tbl_refJabatan,8,FALSE),"yr","day")-CONVERT(DATEDIF(H798,NOW(),"y"),"yr","day")))),"Usia Salah"),"")</f>
        <v>52288.848911689813</v>
      </c>
      <c r="AA798" s="167" t="str">
        <f ca="1">IF(Table1[[#This Row],[TGL.PENSIUN (usia )]]&lt;&gt;0,TEXT(Table1[[#This Row],[TGL.PENSIUN (usia )]],"yyyy"),"")</f>
        <v>2043</v>
      </c>
      <c r="AB7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Row],[JABATAN]],tbl_refJabatan,9,FALSE),"yr","day")-CONVERT(DATEDIF(M798,tglAcuan,"y"),"yr","day"))),(NOW()+(CONVERT(VLOOKUP(Table1[[#This Row],[JABATAN]],tbl_refJabatan,9,FALSE),"yr","day")-CONVERT(DATEDIF(M798,NOW(),"y"),"yr","day")))),"tgl SK salah"),"")</f>
        <v>50827.848911689813</v>
      </c>
      <c r="AC798" s="167" t="str">
        <f ca="1">IF(Table1[[#This Row],[TGL. PENSIUN (jabatan )]]&lt;&gt;0,TEXT(Table1[[#This Row],[TGL. PENSIUN (jabatan )]],"yyyy"),"")</f>
        <v>2039</v>
      </c>
      <c r="AD7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799" spans="1:30" s="53" customFormat="1" ht="21.75" customHeight="1" x14ac:dyDescent="0.25">
      <c r="A799" s="43">
        <f t="shared" si="29"/>
        <v>794</v>
      </c>
      <c r="B799" s="44" t="s">
        <v>42</v>
      </c>
      <c r="C799" s="44" t="s">
        <v>1487</v>
      </c>
      <c r="D799" s="72" t="s">
        <v>59</v>
      </c>
      <c r="E799" s="290" t="s">
        <v>1497</v>
      </c>
      <c r="F799" s="43" t="s">
        <v>41</v>
      </c>
      <c r="G799" s="46" t="s">
        <v>42</v>
      </c>
      <c r="H799" s="47">
        <v>30548</v>
      </c>
      <c r="I799" s="45"/>
      <c r="J799" s="76"/>
      <c r="K799" s="74" t="s">
        <v>56</v>
      </c>
      <c r="L799" s="173" t="s">
        <v>1498</v>
      </c>
      <c r="M799" s="125">
        <v>43728</v>
      </c>
      <c r="N799" s="52" t="str">
        <f t="shared" ca="1" si="30"/>
        <v>40 Tahun 6 Bulan 7 hari</v>
      </c>
      <c r="O7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7 Hari </v>
      </c>
      <c r="P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Row],[JABATAN]],tbl_refJabatan,2,FALSE),"yr","day")-CONVERT(DATEDIF(H799,tglAcuan,"y"),"yr","day"))),(NOW()+(CONVERT(VLOOKUP(Table1[[#This Row],[JABATAN]],tbl_refJabatan,2,FALSE),"yr","day")-CONVERT(DATEDIF(H799,NOW(),"y"),"yr","day")))),"Usia Salah"),"")</f>
        <v>52654.098911689813</v>
      </c>
      <c r="Q799" s="167" t="str">
        <f ca="1">IF(Table1[[#This Row],[TGL. PENSIUN (usia)]]&lt;&gt;0,TEXT(Table1[[#This Row],[TGL. PENSIUN (usia)]],"yyyy"),"")</f>
        <v>2044</v>
      </c>
      <c r="R799" s="166">
        <f ca="1">IF(AND(Table1[[#This Row],[TGL. PENSIUN (usia)]]&lt;&gt;"",Table1[[#This Row],[TGL. PENSIUN (usia)]]&lt;&gt;"USIA SALAH"),IF(tglAcuan&lt;&gt;0,(INT(CONVERT(VLOOKUP(Table1[[#This Row],[JABATAN]],tbl_refJabatan,2,FALSE),"yr","day")-CONVERT(DATEDIF(H799,tglAcuan,"y"),"yr","day"))),(INT(CONVERT(VLOOKUP(Table1[[#This Row],[JABATAN]],tbl_refJabatan,2,FALSE),"yr","day")-CONVERT(DATEDIF(H799,NOW(),"y"),"yr","day")))),"")</f>
        <v>7305</v>
      </c>
      <c r="S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Row],[JABATAN]],tbl_refJabatan,4,FALSE),"yr","day")-CONVERT(DATEDIF(H799,tglAcuan,"y"),"yr","day"))),(NOW()+(CONVERT(VLOOKUP(Table1[[#This Row],[JABATAN]],tbl_refJabatan,4,FALSE),"yr","day")-CONVERT(DATEDIF(H799,NOW(),"y"),"yr","day")))),"Usia Salah"),"")</f>
        <v>52654.098911689813</v>
      </c>
      <c r="T799" s="167" t="str">
        <f ca="1">IF(Table1[[#This Row],[TGL. PENSIUN ( usia )]]&lt;&gt;0,TEXT(Table1[[#This Row],[TGL. PENSIUN ( usia )]],"yyyy"),"")</f>
        <v>2044</v>
      </c>
      <c r="U799" s="166">
        <f ca="1">IF(AND(Table1[[#This Row],[TGL. PENSIUN (usia)]]&lt;&gt;"",Table1[[#This Row],[TGL. PENSIUN (usia)]]&lt;&gt;"USIA SALAH"),IF(tglAcuan&lt;&gt;0,(INT(CONVERT(VLOOKUP(Table1[[#This Row],[JABATAN]],tbl_refJabatan,4,FALSE),"yr","day")-CONVERT(DATEDIF(H799,tglAcuan,"y"),"yr","day"))),(INT(CONVERT(VLOOKUP(Table1[[#This Row],[JABATAN]],tbl_refJabatan,4,FALSE),"yr","day")-CONVERT(DATEDIF(H799,NOW(),"y"),"yr","day")))),"")</f>
        <v>7305</v>
      </c>
      <c r="V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Row],[JABATAN]],tbl_refJabatan,6,FALSE),"yr","day")-CONVERT(DATEDIF(H799,tglAcuan,"y"),"yr","day"))),(NOW()+(CONVERT(VLOOKUP(Table1[[#This Row],[JABATAN]],tbl_refJabatan,6,FALSE),"yr","day")-CONVERT(DATEDIF(H799,NOW(),"y"),"yr","day")))),"Usia Salah"),"")</f>
        <v>51193.098911689813</v>
      </c>
      <c r="W799" s="167" t="str">
        <f ca="1">IF(Table1[[#This Row],[TGL.PENSIUN (usia)]]&lt;&gt;0,TEXT(Table1[[#This Row],[TGL.PENSIUN (usia)]],"yyyy"),"")</f>
        <v>2040</v>
      </c>
      <c r="X7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Row],[JABATAN]],tbl_refJabatan,7,FALSE),"yr","day")-CONVERT(DATEDIF(M799,tglAcuan,"y"),"yr","day"))),(NOW()+(CONVERT(VLOOKUP(Table1[[#This Row],[JABATAN]],tbl_refJabatan,7,FALSE),"yr","day")-CONVERT(DATEDIF(M799,NOW(),"y"),"yr","day")))),"tgl SK salah"),"")</f>
        <v>51193.098911689813</v>
      </c>
      <c r="Y799" s="167" t="str">
        <f ca="1">IF(Table1[[#This Row],[TGL. PENSIUN (jabatan)]]&lt;&gt;0,TEXT(Table1[[#This Row],[TGL. PENSIUN (jabatan)]],"yyyy"),"")</f>
        <v>2040</v>
      </c>
      <c r="Z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Row],[JABATAN]],tbl_refJabatan,8,FALSE),"yr","day")-CONVERT(DATEDIF(H799,tglAcuan,"y"),"yr","day"))),(NOW()+(CONVERT(VLOOKUP(Table1[[#This Row],[JABATAN]],tbl_refJabatan,8,FALSE),"yr","day")-CONVERT(DATEDIF(H799,NOW(),"y"),"yr","day")))),"Usia Salah"),"")</f>
        <v>51193.098911689813</v>
      </c>
      <c r="AA799" s="167" t="str">
        <f ca="1">IF(Table1[[#This Row],[TGL.PENSIUN (usia )]]&lt;&gt;0,TEXT(Table1[[#This Row],[TGL.PENSIUN (usia )]],"yyyy"),"")</f>
        <v>2040</v>
      </c>
      <c r="AB7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Row],[JABATAN]],tbl_refJabatan,9,FALSE),"yr","day")-CONVERT(DATEDIF(M799,tglAcuan,"y"),"yr","day"))),(NOW()+(CONVERT(VLOOKUP(Table1[[#This Row],[JABATAN]],tbl_refJabatan,9,FALSE),"yr","day")-CONVERT(DATEDIF(M799,NOW(),"y"),"yr","day")))),"tgl SK salah"),"")</f>
        <v>51193.098911689813</v>
      </c>
      <c r="AC799" s="167" t="str">
        <f ca="1">IF(Table1[[#This Row],[TGL. PENSIUN (jabatan )]]&lt;&gt;0,TEXT(Table1[[#This Row],[TGL. PENSIUN (jabatan )]],"yyyy"),"")</f>
        <v>2040</v>
      </c>
      <c r="AD7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0" spans="1:30" s="53" customFormat="1" ht="21.75" customHeight="1" x14ac:dyDescent="0.25">
      <c r="A800" s="43">
        <f t="shared" si="29"/>
        <v>795</v>
      </c>
      <c r="B800" s="44" t="s">
        <v>42</v>
      </c>
      <c r="C800" s="44" t="s">
        <v>1487</v>
      </c>
      <c r="D800" s="72" t="s">
        <v>61</v>
      </c>
      <c r="E800" s="290" t="s">
        <v>1499</v>
      </c>
      <c r="F800" s="43" t="s">
        <v>41</v>
      </c>
      <c r="G800" s="46" t="s">
        <v>42</v>
      </c>
      <c r="H800" s="47">
        <v>32039</v>
      </c>
      <c r="I800" s="45"/>
      <c r="J800" s="76"/>
      <c r="K800" s="74" t="s">
        <v>56</v>
      </c>
      <c r="L800" s="173" t="s">
        <v>1500</v>
      </c>
      <c r="M800" s="125">
        <v>43361</v>
      </c>
      <c r="N800" s="52" t="str">
        <f t="shared" ca="1" si="30"/>
        <v>36 Tahun 5 Bulan 8 hari</v>
      </c>
      <c r="O8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Row],[JABATAN]],tbl_refJabatan,2,FALSE),"yr","day")-CONVERT(DATEDIF(H800,tglAcuan,"y"),"yr","day"))),(NOW()+(CONVERT(VLOOKUP(Table1[[#This Row],[JABATAN]],tbl_refJabatan,2,FALSE),"yr","day")-CONVERT(DATEDIF(H800,NOW(),"y"),"yr","day")))),"Usia Salah"),"")</f>
        <v>54115.098911689813</v>
      </c>
      <c r="Q800" s="167" t="str">
        <f ca="1">IF(Table1[[#This Row],[TGL. PENSIUN (usia)]]&lt;&gt;0,TEXT(Table1[[#This Row],[TGL. PENSIUN (usia)]],"yyyy"),"")</f>
        <v>2048</v>
      </c>
      <c r="R800" s="166">
        <f ca="1">IF(AND(Table1[[#This Row],[TGL. PENSIUN (usia)]]&lt;&gt;"",Table1[[#This Row],[TGL. PENSIUN (usia)]]&lt;&gt;"USIA SALAH"),IF(tglAcuan&lt;&gt;0,(INT(CONVERT(VLOOKUP(Table1[[#This Row],[JABATAN]],tbl_refJabatan,2,FALSE),"yr","day")-CONVERT(DATEDIF(H800,tglAcuan,"y"),"yr","day"))),(INT(CONVERT(VLOOKUP(Table1[[#This Row],[JABATAN]],tbl_refJabatan,2,FALSE),"yr","day")-CONVERT(DATEDIF(H800,NOW(),"y"),"yr","day")))),"")</f>
        <v>8766</v>
      </c>
      <c r="S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Row],[JABATAN]],tbl_refJabatan,4,FALSE),"yr","day")-CONVERT(DATEDIF(H800,tglAcuan,"y"),"yr","day"))),(NOW()+(CONVERT(VLOOKUP(Table1[[#This Row],[JABATAN]],tbl_refJabatan,4,FALSE),"yr","day")-CONVERT(DATEDIF(H800,NOW(),"y"),"yr","day")))),"Usia Salah"),"")</f>
        <v>54115.098911689813</v>
      </c>
      <c r="T800" s="167" t="str">
        <f ca="1">IF(Table1[[#This Row],[TGL. PENSIUN ( usia )]]&lt;&gt;0,TEXT(Table1[[#This Row],[TGL. PENSIUN ( usia )]],"yyyy"),"")</f>
        <v>2048</v>
      </c>
      <c r="U800" s="166">
        <f ca="1">IF(AND(Table1[[#This Row],[TGL. PENSIUN (usia)]]&lt;&gt;"",Table1[[#This Row],[TGL. PENSIUN (usia)]]&lt;&gt;"USIA SALAH"),IF(tglAcuan&lt;&gt;0,(INT(CONVERT(VLOOKUP(Table1[[#This Row],[JABATAN]],tbl_refJabatan,4,FALSE),"yr","day")-CONVERT(DATEDIF(H800,tglAcuan,"y"),"yr","day"))),(INT(CONVERT(VLOOKUP(Table1[[#This Row],[JABATAN]],tbl_refJabatan,4,FALSE),"yr","day")-CONVERT(DATEDIF(H800,NOW(),"y"),"yr","day")))),"")</f>
        <v>8766</v>
      </c>
      <c r="V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Row],[JABATAN]],tbl_refJabatan,6,FALSE),"yr","day")-CONVERT(DATEDIF(H800,tglAcuan,"y"),"yr","day"))),(NOW()+(CONVERT(VLOOKUP(Table1[[#This Row],[JABATAN]],tbl_refJabatan,6,FALSE),"yr","day")-CONVERT(DATEDIF(H800,NOW(),"y"),"yr","day")))),"Usia Salah"),"")</f>
        <v>52654.098911689813</v>
      </c>
      <c r="W800" s="167" t="str">
        <f ca="1">IF(Table1[[#This Row],[TGL.PENSIUN (usia)]]&lt;&gt;0,TEXT(Table1[[#This Row],[TGL.PENSIUN (usia)]],"yyyy"),"")</f>
        <v>2044</v>
      </c>
      <c r="X8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Row],[JABATAN]],tbl_refJabatan,7,FALSE),"yr","day")-CONVERT(DATEDIF(M800,tglAcuan,"y"),"yr","day"))),(NOW()+(CONVERT(VLOOKUP(Table1[[#This Row],[JABATAN]],tbl_refJabatan,7,FALSE),"yr","day")-CONVERT(DATEDIF(M800,NOW(),"y"),"yr","day")))),"tgl SK salah"),"")</f>
        <v>50827.848911689813</v>
      </c>
      <c r="Y800" s="167" t="str">
        <f ca="1">IF(Table1[[#This Row],[TGL. PENSIUN (jabatan)]]&lt;&gt;0,TEXT(Table1[[#This Row],[TGL. PENSIUN (jabatan)]],"yyyy"),"")</f>
        <v>2039</v>
      </c>
      <c r="Z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Row],[JABATAN]],tbl_refJabatan,8,FALSE),"yr","day")-CONVERT(DATEDIF(H800,tglAcuan,"y"),"yr","day"))),(NOW()+(CONVERT(VLOOKUP(Table1[[#This Row],[JABATAN]],tbl_refJabatan,8,FALSE),"yr","day")-CONVERT(DATEDIF(H800,NOW(),"y"),"yr","day")))),"Usia Salah"),"")</f>
        <v>52654.098911689813</v>
      </c>
      <c r="AA800" s="167" t="str">
        <f ca="1">IF(Table1[[#This Row],[TGL.PENSIUN (usia )]]&lt;&gt;0,TEXT(Table1[[#This Row],[TGL.PENSIUN (usia )]],"yyyy"),"")</f>
        <v>2044</v>
      </c>
      <c r="AB8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Row],[JABATAN]],tbl_refJabatan,9,FALSE),"yr","day")-CONVERT(DATEDIF(M800,tglAcuan,"y"),"yr","day"))),(NOW()+(CONVERT(VLOOKUP(Table1[[#This Row],[JABATAN]],tbl_refJabatan,9,FALSE),"yr","day")-CONVERT(DATEDIF(M800,NOW(),"y"),"yr","day")))),"tgl SK salah"),"")</f>
        <v>50827.848911689813</v>
      </c>
      <c r="AC800" s="167" t="str">
        <f ca="1">IF(Table1[[#This Row],[TGL. PENSIUN (jabatan )]]&lt;&gt;0,TEXT(Table1[[#This Row],[TGL. PENSIUN (jabatan )]],"yyyy"),"")</f>
        <v>2039</v>
      </c>
      <c r="AD8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1" spans="1:30" s="53" customFormat="1" ht="21.75" customHeight="1" x14ac:dyDescent="0.25">
      <c r="A801" s="43">
        <f t="shared" si="29"/>
        <v>796</v>
      </c>
      <c r="B801" s="44" t="s">
        <v>42</v>
      </c>
      <c r="C801" s="44" t="s">
        <v>1487</v>
      </c>
      <c r="D801" s="72" t="s">
        <v>63</v>
      </c>
      <c r="E801" s="290" t="s">
        <v>1501</v>
      </c>
      <c r="F801" s="43" t="s">
        <v>41</v>
      </c>
      <c r="G801" s="46" t="s">
        <v>42</v>
      </c>
      <c r="H801" s="47">
        <v>29254</v>
      </c>
      <c r="I801" s="45"/>
      <c r="J801" s="76"/>
      <c r="K801" s="74" t="s">
        <v>116</v>
      </c>
      <c r="L801" s="173" t="s">
        <v>1502</v>
      </c>
      <c r="M801" s="125">
        <v>43361</v>
      </c>
      <c r="N801" s="52" t="str">
        <f t="shared" ca="1" si="30"/>
        <v>44 Tahun 0 Bulan 24 hari</v>
      </c>
      <c r="O8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Row],[JABATAN]],tbl_refJabatan,2,FALSE),"yr","day")-CONVERT(DATEDIF(H801,tglAcuan,"y"),"yr","day"))),(NOW()+(CONVERT(VLOOKUP(Table1[[#This Row],[JABATAN]],tbl_refJabatan,2,FALSE),"yr","day")-CONVERT(DATEDIF(H801,NOW(),"y"),"yr","day")))),"Usia Salah"),"")</f>
        <v>51193.098911689813</v>
      </c>
      <c r="Q801" s="167" t="str">
        <f ca="1">IF(Table1[[#This Row],[TGL. PENSIUN (usia)]]&lt;&gt;0,TEXT(Table1[[#This Row],[TGL. PENSIUN (usia)]],"yyyy"),"")</f>
        <v>2040</v>
      </c>
      <c r="R801" s="166">
        <f ca="1">IF(AND(Table1[[#This Row],[TGL. PENSIUN (usia)]]&lt;&gt;"",Table1[[#This Row],[TGL. PENSIUN (usia)]]&lt;&gt;"USIA SALAH"),IF(tglAcuan&lt;&gt;0,(INT(CONVERT(VLOOKUP(Table1[[#This Row],[JABATAN]],tbl_refJabatan,2,FALSE),"yr","day")-CONVERT(DATEDIF(H801,tglAcuan,"y"),"yr","day"))),(INT(CONVERT(VLOOKUP(Table1[[#This Row],[JABATAN]],tbl_refJabatan,2,FALSE),"yr","day")-CONVERT(DATEDIF(H801,NOW(),"y"),"yr","day")))),"")</f>
        <v>5844</v>
      </c>
      <c r="S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Row],[JABATAN]],tbl_refJabatan,4,FALSE),"yr","day")-CONVERT(DATEDIF(H801,tglAcuan,"y"),"yr","day"))),(NOW()+(CONVERT(VLOOKUP(Table1[[#This Row],[JABATAN]],tbl_refJabatan,4,FALSE),"yr","day")-CONVERT(DATEDIF(H801,NOW(),"y"),"yr","day")))),"Usia Salah"),"")</f>
        <v>36583.098911689813</v>
      </c>
      <c r="T801" s="167" t="str">
        <f ca="1">IF(Table1[[#This Row],[TGL. PENSIUN ( usia )]]&lt;&gt;0,TEXT(Table1[[#This Row],[TGL. PENSIUN ( usia )]],"yyyy"),"")</f>
        <v>2000</v>
      </c>
      <c r="U801" s="166">
        <f ca="1">IF(AND(Table1[[#This Row],[TGL. PENSIUN (usia)]]&lt;&gt;"",Table1[[#This Row],[TGL. PENSIUN (usia)]]&lt;&gt;"USIA SALAH"),IF(tglAcuan&lt;&gt;0,(INT(CONVERT(VLOOKUP(Table1[[#This Row],[JABATAN]],tbl_refJabatan,4,FALSE),"yr","day")-CONVERT(DATEDIF(H801,tglAcuan,"y"),"yr","day"))),(INT(CONVERT(VLOOKUP(Table1[[#This Row],[JABATAN]],tbl_refJabatan,4,FALSE),"yr","day")-CONVERT(DATEDIF(H801,NOW(),"y"),"yr","day")))),"")</f>
        <v>-8766</v>
      </c>
      <c r="V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Row],[JABATAN]],tbl_refJabatan,6,FALSE),"yr","day")-CONVERT(DATEDIF(H801,tglAcuan,"y"),"yr","day"))),(NOW()+(CONVERT(VLOOKUP(Table1[[#This Row],[JABATAN]],tbl_refJabatan,6,FALSE),"yr","day")-CONVERT(DATEDIF(H801,NOW(),"y"),"yr","day")))),"Usia Salah"),"")</f>
        <v>29278.098911689813</v>
      </c>
      <c r="W801" s="167" t="str">
        <f ca="1">IF(Table1[[#This Row],[TGL.PENSIUN (usia)]]&lt;&gt;0,TEXT(Table1[[#This Row],[TGL.PENSIUN (usia)]],"yyyy"),"")</f>
        <v>1980</v>
      </c>
      <c r="X8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Row],[JABATAN]],tbl_refJabatan,7,FALSE),"yr","day")-CONVERT(DATEDIF(M801,tglAcuan,"y"),"yr","day"))),(NOW()+(CONVERT(VLOOKUP(Table1[[#This Row],[JABATAN]],tbl_refJabatan,7,FALSE),"yr","day")-CONVERT(DATEDIF(M801,NOW(),"y"),"yr","day")))),"tgl SK salah"),"")</f>
        <v>65437.848911689813</v>
      </c>
      <c r="Y801" s="167" t="str">
        <f ca="1">IF(Table1[[#This Row],[TGL. PENSIUN (jabatan)]]&lt;&gt;0,TEXT(Table1[[#This Row],[TGL. PENSIUN (jabatan)]],"yyyy"),"")</f>
        <v>2079</v>
      </c>
      <c r="Z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Row],[JABATAN]],tbl_refJabatan,8,FALSE),"yr","day")-CONVERT(DATEDIF(H801,tglAcuan,"y"),"yr","day"))),(NOW()+(CONVERT(VLOOKUP(Table1[[#This Row],[JABATAN]],tbl_refJabatan,8,FALSE),"yr","day")-CONVERT(DATEDIF(H801,NOW(),"y"),"yr","day")))),"Usia Salah"),"")</f>
        <v>51193.098911689813</v>
      </c>
      <c r="AA801" s="167" t="str">
        <f ca="1">IF(Table1[[#This Row],[TGL.PENSIUN (usia )]]&lt;&gt;0,TEXT(Table1[[#This Row],[TGL.PENSIUN (usia )]],"yyyy"),"")</f>
        <v>2040</v>
      </c>
      <c r="AB8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Row],[JABATAN]],tbl_refJabatan,9,FALSE),"yr","day")-CONVERT(DATEDIF(M801,tglAcuan,"y"),"yr","day"))),(NOW()+(CONVERT(VLOOKUP(Table1[[#This Row],[JABATAN]],tbl_refJabatan,9,FALSE),"yr","day")-CONVERT(DATEDIF(M801,NOW(),"y"),"yr","day")))),"tgl SK salah"),"")</f>
        <v>49001.598911689813</v>
      </c>
      <c r="AC801" s="167" t="str">
        <f ca="1">IF(Table1[[#This Row],[TGL. PENSIUN (jabatan )]]&lt;&gt;0,TEXT(Table1[[#This Row],[TGL. PENSIUN (jabatan )]],"yyyy"),"")</f>
        <v>2034</v>
      </c>
      <c r="AD8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2" spans="1:30" s="53" customFormat="1" ht="21.75" customHeight="1" x14ac:dyDescent="0.25">
      <c r="A802" s="43">
        <f t="shared" si="29"/>
        <v>797</v>
      </c>
      <c r="B802" s="44" t="s">
        <v>42</v>
      </c>
      <c r="C802" s="44" t="s">
        <v>1487</v>
      </c>
      <c r="D802" s="72" t="s">
        <v>63</v>
      </c>
      <c r="E802" s="290" t="s">
        <v>1503</v>
      </c>
      <c r="F802" s="43" t="s">
        <v>41</v>
      </c>
      <c r="G802" s="46" t="s">
        <v>42</v>
      </c>
      <c r="H802" s="47">
        <v>35480</v>
      </c>
      <c r="I802" s="45"/>
      <c r="J802" s="76"/>
      <c r="K802" s="74" t="s">
        <v>43</v>
      </c>
      <c r="L802" s="173" t="s">
        <v>1504</v>
      </c>
      <c r="M802" s="125">
        <v>43361</v>
      </c>
      <c r="N802" s="52" t="str">
        <f t="shared" ca="1" si="30"/>
        <v>27 Tahun 0 Bulan 8 hari</v>
      </c>
      <c r="O8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Row],[JABATAN]],tbl_refJabatan,2,FALSE),"yr","day")-CONVERT(DATEDIF(H802,tglAcuan,"y"),"yr","day"))),(NOW()+(CONVERT(VLOOKUP(Table1[[#This Row],[JABATAN]],tbl_refJabatan,2,FALSE),"yr","day")-CONVERT(DATEDIF(H802,NOW(),"y"),"yr","day")))),"Usia Salah"),"")</f>
        <v>57402.348911689813</v>
      </c>
      <c r="Q802" s="167" t="str">
        <f ca="1">IF(Table1[[#This Row],[TGL. PENSIUN (usia)]]&lt;&gt;0,TEXT(Table1[[#This Row],[TGL. PENSIUN (usia)]],"yyyy"),"")</f>
        <v>2057</v>
      </c>
      <c r="R802" s="166">
        <f ca="1">IF(AND(Table1[[#This Row],[TGL. PENSIUN (usia)]]&lt;&gt;"",Table1[[#This Row],[TGL. PENSIUN (usia)]]&lt;&gt;"USIA SALAH"),IF(tglAcuan&lt;&gt;0,(INT(CONVERT(VLOOKUP(Table1[[#This Row],[JABATAN]],tbl_refJabatan,2,FALSE),"yr","day")-CONVERT(DATEDIF(H802,tglAcuan,"y"),"yr","day"))),(INT(CONVERT(VLOOKUP(Table1[[#This Row],[JABATAN]],tbl_refJabatan,2,FALSE),"yr","day")-CONVERT(DATEDIF(H802,NOW(),"y"),"yr","day")))),"")</f>
        <v>12053</v>
      </c>
      <c r="S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Row],[JABATAN]],tbl_refJabatan,4,FALSE),"yr","day")-CONVERT(DATEDIF(H802,tglAcuan,"y"),"yr","day"))),(NOW()+(CONVERT(VLOOKUP(Table1[[#This Row],[JABATAN]],tbl_refJabatan,4,FALSE),"yr","day")-CONVERT(DATEDIF(H802,NOW(),"y"),"yr","day")))),"Usia Salah"),"")</f>
        <v>42792.348911689813</v>
      </c>
      <c r="T802" s="167" t="str">
        <f ca="1">IF(Table1[[#This Row],[TGL. PENSIUN ( usia )]]&lt;&gt;0,TEXT(Table1[[#This Row],[TGL. PENSIUN ( usia )]],"yyyy"),"")</f>
        <v>2017</v>
      </c>
      <c r="U802" s="166">
        <f ca="1">IF(AND(Table1[[#This Row],[TGL. PENSIUN (usia)]]&lt;&gt;"",Table1[[#This Row],[TGL. PENSIUN (usia)]]&lt;&gt;"USIA SALAH"),IF(tglAcuan&lt;&gt;0,(INT(CONVERT(VLOOKUP(Table1[[#This Row],[JABATAN]],tbl_refJabatan,4,FALSE),"yr","day")-CONVERT(DATEDIF(H802,tglAcuan,"y"),"yr","day"))),(INT(CONVERT(VLOOKUP(Table1[[#This Row],[JABATAN]],tbl_refJabatan,4,FALSE),"yr","day")-CONVERT(DATEDIF(H802,NOW(),"y"),"yr","day")))),"")</f>
        <v>-2557</v>
      </c>
      <c r="V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Row],[JABATAN]],tbl_refJabatan,6,FALSE),"yr","day")-CONVERT(DATEDIF(H802,tglAcuan,"y"),"yr","day"))),(NOW()+(CONVERT(VLOOKUP(Table1[[#This Row],[JABATAN]],tbl_refJabatan,6,FALSE),"yr","day")-CONVERT(DATEDIF(H802,NOW(),"y"),"yr","day")))),"Usia Salah"),"")</f>
        <v>35487.348911689813</v>
      </c>
      <c r="W802" s="167" t="str">
        <f ca="1">IF(Table1[[#This Row],[TGL.PENSIUN (usia)]]&lt;&gt;0,TEXT(Table1[[#This Row],[TGL.PENSIUN (usia)]],"yyyy"),"")</f>
        <v>1997</v>
      </c>
      <c r="X8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Row],[JABATAN]],tbl_refJabatan,7,FALSE),"yr","day")-CONVERT(DATEDIF(M802,tglAcuan,"y"),"yr","day"))),(NOW()+(CONVERT(VLOOKUP(Table1[[#This Row],[JABATAN]],tbl_refJabatan,7,FALSE),"yr","day")-CONVERT(DATEDIF(M802,NOW(),"y"),"yr","day")))),"tgl SK salah"),"")</f>
        <v>65437.848911689813</v>
      </c>
      <c r="Y802" s="167" t="str">
        <f ca="1">IF(Table1[[#This Row],[TGL. PENSIUN (jabatan)]]&lt;&gt;0,TEXT(Table1[[#This Row],[TGL. PENSIUN (jabatan)]],"yyyy"),"")</f>
        <v>2079</v>
      </c>
      <c r="Z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Row],[JABATAN]],tbl_refJabatan,8,FALSE),"yr","day")-CONVERT(DATEDIF(H802,tglAcuan,"y"),"yr","day"))),(NOW()+(CONVERT(VLOOKUP(Table1[[#This Row],[JABATAN]],tbl_refJabatan,8,FALSE),"yr","day")-CONVERT(DATEDIF(H802,NOW(),"y"),"yr","day")))),"Usia Salah"),"")</f>
        <v>57402.348911689813</v>
      </c>
      <c r="AA802" s="167" t="str">
        <f ca="1">IF(Table1[[#This Row],[TGL.PENSIUN (usia )]]&lt;&gt;0,TEXT(Table1[[#This Row],[TGL.PENSIUN (usia )]],"yyyy"),"")</f>
        <v>2057</v>
      </c>
      <c r="AB8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Row],[JABATAN]],tbl_refJabatan,9,FALSE),"yr","day")-CONVERT(DATEDIF(M802,tglAcuan,"y"),"yr","day"))),(NOW()+(CONVERT(VLOOKUP(Table1[[#This Row],[JABATAN]],tbl_refJabatan,9,FALSE),"yr","day")-CONVERT(DATEDIF(M802,NOW(),"y"),"yr","day")))),"tgl SK salah"),"")</f>
        <v>49001.598911689813</v>
      </c>
      <c r="AC802" s="167" t="str">
        <f ca="1">IF(Table1[[#This Row],[TGL. PENSIUN (jabatan )]]&lt;&gt;0,TEXT(Table1[[#This Row],[TGL. PENSIUN (jabatan )]],"yyyy"),"")</f>
        <v>2034</v>
      </c>
      <c r="AD8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3" spans="1:30" s="53" customFormat="1" ht="21.75" customHeight="1" x14ac:dyDescent="0.25">
      <c r="A803" s="43">
        <f t="shared" si="29"/>
        <v>798</v>
      </c>
      <c r="B803" s="44" t="s">
        <v>42</v>
      </c>
      <c r="C803" s="44" t="s">
        <v>1487</v>
      </c>
      <c r="D803" s="72" t="s">
        <v>63</v>
      </c>
      <c r="E803" s="290" t="s">
        <v>1505</v>
      </c>
      <c r="F803" s="43" t="s">
        <v>41</v>
      </c>
      <c r="G803" s="46" t="s">
        <v>42</v>
      </c>
      <c r="H803" s="47">
        <v>29335</v>
      </c>
      <c r="I803" s="45"/>
      <c r="J803" s="76"/>
      <c r="K803" s="74" t="s">
        <v>43</v>
      </c>
      <c r="L803" s="173" t="s">
        <v>1506</v>
      </c>
      <c r="M803" s="125">
        <v>43361</v>
      </c>
      <c r="N803" s="52" t="str">
        <f t="shared" ca="1" si="30"/>
        <v>43 Tahun 10 Bulan 3 hari</v>
      </c>
      <c r="O8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9 Hari </v>
      </c>
      <c r="P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Row],[JABATAN]],tbl_refJabatan,2,FALSE),"yr","day")-CONVERT(DATEDIF(H803,tglAcuan,"y"),"yr","day"))),(NOW()+(CONVERT(VLOOKUP(Table1[[#This Row],[JABATAN]],tbl_refJabatan,2,FALSE),"yr","day")-CONVERT(DATEDIF(H803,NOW(),"y"),"yr","day")))),"Usia Salah"),"")</f>
        <v>51558.348911689813</v>
      </c>
      <c r="Q803" s="167" t="str">
        <f ca="1">IF(Table1[[#This Row],[TGL. PENSIUN (usia)]]&lt;&gt;0,TEXT(Table1[[#This Row],[TGL. PENSIUN (usia)]],"yyyy"),"")</f>
        <v>2041</v>
      </c>
      <c r="R803" s="166">
        <f ca="1">IF(AND(Table1[[#This Row],[TGL. PENSIUN (usia)]]&lt;&gt;"",Table1[[#This Row],[TGL. PENSIUN (usia)]]&lt;&gt;"USIA SALAH"),IF(tglAcuan&lt;&gt;0,(INT(CONVERT(VLOOKUP(Table1[[#This Row],[JABATAN]],tbl_refJabatan,2,FALSE),"yr","day")-CONVERT(DATEDIF(H803,tglAcuan,"y"),"yr","day"))),(INT(CONVERT(VLOOKUP(Table1[[#This Row],[JABATAN]],tbl_refJabatan,2,FALSE),"yr","day")-CONVERT(DATEDIF(H803,NOW(),"y"),"yr","day")))),"")</f>
        <v>6209</v>
      </c>
      <c r="S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Row],[JABATAN]],tbl_refJabatan,4,FALSE),"yr","day")-CONVERT(DATEDIF(H803,tglAcuan,"y"),"yr","day"))),(NOW()+(CONVERT(VLOOKUP(Table1[[#This Row],[JABATAN]],tbl_refJabatan,4,FALSE),"yr","day")-CONVERT(DATEDIF(H803,NOW(),"y"),"yr","day")))),"Usia Salah"),"")</f>
        <v>36948.348911689813</v>
      </c>
      <c r="T803" s="167" t="str">
        <f ca="1">IF(Table1[[#This Row],[TGL. PENSIUN ( usia )]]&lt;&gt;0,TEXT(Table1[[#This Row],[TGL. PENSIUN ( usia )]],"yyyy"),"")</f>
        <v>2001</v>
      </c>
      <c r="U803" s="166">
        <f ca="1">IF(AND(Table1[[#This Row],[TGL. PENSIUN (usia)]]&lt;&gt;"",Table1[[#This Row],[TGL. PENSIUN (usia)]]&lt;&gt;"USIA SALAH"),IF(tglAcuan&lt;&gt;0,(INT(CONVERT(VLOOKUP(Table1[[#This Row],[JABATAN]],tbl_refJabatan,4,FALSE),"yr","day")-CONVERT(DATEDIF(H803,tglAcuan,"y"),"yr","day"))),(INT(CONVERT(VLOOKUP(Table1[[#This Row],[JABATAN]],tbl_refJabatan,4,FALSE),"yr","day")-CONVERT(DATEDIF(H803,NOW(),"y"),"yr","day")))),"")</f>
        <v>-8401</v>
      </c>
      <c r="V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Row],[JABATAN]],tbl_refJabatan,6,FALSE),"yr","day")-CONVERT(DATEDIF(H803,tglAcuan,"y"),"yr","day"))),(NOW()+(CONVERT(VLOOKUP(Table1[[#This Row],[JABATAN]],tbl_refJabatan,6,FALSE),"yr","day")-CONVERT(DATEDIF(H803,NOW(),"y"),"yr","day")))),"Usia Salah"),"")</f>
        <v>29643.348911689813</v>
      </c>
      <c r="W803" s="167" t="str">
        <f ca="1">IF(Table1[[#This Row],[TGL.PENSIUN (usia)]]&lt;&gt;0,TEXT(Table1[[#This Row],[TGL.PENSIUN (usia)]],"yyyy"),"")</f>
        <v>1981</v>
      </c>
      <c r="X8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Row],[JABATAN]],tbl_refJabatan,7,FALSE),"yr","day")-CONVERT(DATEDIF(M803,tglAcuan,"y"),"yr","day"))),(NOW()+(CONVERT(VLOOKUP(Table1[[#This Row],[JABATAN]],tbl_refJabatan,7,FALSE),"yr","day")-CONVERT(DATEDIF(M803,NOW(),"y"),"yr","day")))),"tgl SK salah"),"")</f>
        <v>65437.848911689813</v>
      </c>
      <c r="Y803" s="167" t="str">
        <f ca="1">IF(Table1[[#This Row],[TGL. PENSIUN (jabatan)]]&lt;&gt;0,TEXT(Table1[[#This Row],[TGL. PENSIUN (jabatan)]],"yyyy"),"")</f>
        <v>2079</v>
      </c>
      <c r="Z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Row],[JABATAN]],tbl_refJabatan,8,FALSE),"yr","day")-CONVERT(DATEDIF(H803,tglAcuan,"y"),"yr","day"))),(NOW()+(CONVERT(VLOOKUP(Table1[[#This Row],[JABATAN]],tbl_refJabatan,8,FALSE),"yr","day")-CONVERT(DATEDIF(H803,NOW(),"y"),"yr","day")))),"Usia Salah"),"")</f>
        <v>51558.348911689813</v>
      </c>
      <c r="AA803" s="167" t="str">
        <f ca="1">IF(Table1[[#This Row],[TGL.PENSIUN (usia )]]&lt;&gt;0,TEXT(Table1[[#This Row],[TGL.PENSIUN (usia )]],"yyyy"),"")</f>
        <v>2041</v>
      </c>
      <c r="AB8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Row],[JABATAN]],tbl_refJabatan,9,FALSE),"yr","day")-CONVERT(DATEDIF(M803,tglAcuan,"y"),"yr","day"))),(NOW()+(CONVERT(VLOOKUP(Table1[[#This Row],[JABATAN]],tbl_refJabatan,9,FALSE),"yr","day")-CONVERT(DATEDIF(M803,NOW(),"y"),"yr","day")))),"tgl SK salah"),"")</f>
        <v>49001.598911689813</v>
      </c>
      <c r="AC803" s="167" t="str">
        <f ca="1">IF(Table1[[#This Row],[TGL. PENSIUN (jabatan )]]&lt;&gt;0,TEXT(Table1[[#This Row],[TGL. PENSIUN (jabatan )]],"yyyy"),"")</f>
        <v>2034</v>
      </c>
      <c r="AD8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4" spans="1:30" s="88" customFormat="1" ht="21.75" customHeight="1" x14ac:dyDescent="0.25">
      <c r="A804" s="43">
        <f t="shared" si="29"/>
        <v>799</v>
      </c>
      <c r="B804" s="44" t="s">
        <v>42</v>
      </c>
      <c r="C804" s="44" t="s">
        <v>1507</v>
      </c>
      <c r="D804" s="45" t="s">
        <v>39</v>
      </c>
      <c r="E804" s="59" t="s">
        <v>1508</v>
      </c>
      <c r="F804" s="43" t="s">
        <v>41</v>
      </c>
      <c r="G804" s="46" t="s">
        <v>1362</v>
      </c>
      <c r="H804" s="67">
        <v>29347</v>
      </c>
      <c r="I804" s="45"/>
      <c r="J804" s="76"/>
      <c r="K804" s="74" t="s">
        <v>1366</v>
      </c>
      <c r="L804" s="69" t="s">
        <v>1509</v>
      </c>
      <c r="M804" s="67">
        <v>43598</v>
      </c>
      <c r="N804" s="52" t="str">
        <f t="shared" ca="1" si="30"/>
        <v>43 Tahun 9 Bulan 21 hari</v>
      </c>
      <c r="O8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14 Hari </v>
      </c>
      <c r="P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Row],[JABATAN]],tbl_refJabatan,2,FALSE),"yr","day")-CONVERT(DATEDIF(H804,tglAcuan,"y"),"yr","day"))),(NOW()+(CONVERT(VLOOKUP(Table1[[#This Row],[JABATAN]],tbl_refJabatan,2,FALSE),"yr","day")-CONVERT(DATEDIF(H804,NOW(),"y"),"yr","day")))),"Usia Salah"),"")</f>
        <v>29643.348911689813</v>
      </c>
      <c r="Q804" s="167" t="str">
        <f ca="1">IF(Table1[[#This Row],[TGL. PENSIUN (usia)]]&lt;&gt;0,TEXT(Table1[[#This Row],[TGL. PENSIUN (usia)]],"yyyy"),"")</f>
        <v>1981</v>
      </c>
      <c r="R804" s="166">
        <f ca="1">IF(AND(Table1[[#This Row],[TGL. PENSIUN (usia)]]&lt;&gt;"",Table1[[#This Row],[TGL. PENSIUN (usia)]]&lt;&gt;"USIA SALAH"),IF(tglAcuan&lt;&gt;0,(INT(CONVERT(VLOOKUP(Table1[[#This Row],[JABATAN]],tbl_refJabatan,2,FALSE),"yr","day")-CONVERT(DATEDIF(H804,tglAcuan,"y"),"yr","day"))),(INT(CONVERT(VLOOKUP(Table1[[#This Row],[JABATAN]],tbl_refJabatan,2,FALSE),"yr","day")-CONVERT(DATEDIF(H804,NOW(),"y"),"yr","day")))),"")</f>
        <v>-15706</v>
      </c>
      <c r="S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Row],[JABATAN]],tbl_refJabatan,4,FALSE),"yr","day")-CONVERT(DATEDIF(H804,tglAcuan,"y"),"yr","day"))),(NOW()+(CONVERT(VLOOKUP(Table1[[#This Row],[JABATAN]],tbl_refJabatan,4,FALSE),"yr","day")-CONVERT(DATEDIF(H804,NOW(),"y"),"yr","day")))),"Usia Salah"),"")</f>
        <v>29643.348911689813</v>
      </c>
      <c r="T804" s="167" t="str">
        <f ca="1">IF(Table1[[#This Row],[TGL. PENSIUN ( usia )]]&lt;&gt;0,TEXT(Table1[[#This Row],[TGL. PENSIUN ( usia )]],"yyyy"),"")</f>
        <v>1981</v>
      </c>
      <c r="U804" s="166">
        <f ca="1">IF(AND(Table1[[#This Row],[TGL. PENSIUN (usia)]]&lt;&gt;"",Table1[[#This Row],[TGL. PENSIUN (usia)]]&lt;&gt;"USIA SALAH"),IF(tglAcuan&lt;&gt;0,(INT(CONVERT(VLOOKUP(Table1[[#This Row],[JABATAN]],tbl_refJabatan,4,FALSE),"yr","day")-CONVERT(DATEDIF(H804,tglAcuan,"y"),"yr","day"))),(INT(CONVERT(VLOOKUP(Table1[[#This Row],[JABATAN]],tbl_refJabatan,4,FALSE),"yr","day")-CONVERT(DATEDIF(H804,NOW(),"y"),"yr","day")))),"")</f>
        <v>-15706</v>
      </c>
      <c r="V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Row],[JABATAN]],tbl_refJabatan,6,FALSE),"yr","day")-CONVERT(DATEDIF(H804,tglAcuan,"y"),"yr","day"))),(NOW()+(CONVERT(VLOOKUP(Table1[[#This Row],[JABATAN]],tbl_refJabatan,6,FALSE),"yr","day")-CONVERT(DATEDIF(H804,NOW(),"y"),"yr","day")))),"Usia Salah"),"")</f>
        <v>29643.348911689813</v>
      </c>
      <c r="W804" s="167" t="str">
        <f ca="1">IF(Table1[[#This Row],[TGL.PENSIUN (usia)]]&lt;&gt;0,TEXT(Table1[[#This Row],[TGL.PENSIUN (usia)]],"yyyy"),"")</f>
        <v>1981</v>
      </c>
      <c r="X8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Row],[JABATAN]],tbl_refJabatan,7,FALSE),"yr","day")-CONVERT(DATEDIF(M804,tglAcuan,"y"),"yr","day"))),(NOW()+(CONVERT(VLOOKUP(Table1[[#This Row],[JABATAN]],tbl_refJabatan,7,FALSE),"yr","day")-CONVERT(DATEDIF(M804,NOW(),"y"),"yr","day")))),"tgl SK salah"),"")</f>
        <v>43888.098911689813</v>
      </c>
      <c r="Y804" s="167" t="str">
        <f ca="1">IF(Table1[[#This Row],[TGL. PENSIUN (jabatan)]]&lt;&gt;0,TEXT(Table1[[#This Row],[TGL. PENSIUN (jabatan)]],"yyyy"),"")</f>
        <v>2020</v>
      </c>
      <c r="Z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Row],[JABATAN]],tbl_refJabatan,8,FALSE),"yr","day")-CONVERT(DATEDIF(H804,tglAcuan,"y"),"yr","day"))),(NOW()+(CONVERT(VLOOKUP(Table1[[#This Row],[JABATAN]],tbl_refJabatan,8,FALSE),"yr","day")-CONVERT(DATEDIF(H804,NOW(),"y"),"yr","day")))),"Usia Salah"),"")</f>
        <v>29643.348911689813</v>
      </c>
      <c r="AA804" s="167" t="str">
        <f ca="1">IF(Table1[[#This Row],[TGL.PENSIUN (usia )]]&lt;&gt;0,TEXT(Table1[[#This Row],[TGL.PENSIUN (usia )]],"yyyy"),"")</f>
        <v>1981</v>
      </c>
      <c r="AB8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Row],[JABATAN]],tbl_refJabatan,9,FALSE),"yr","day")-CONVERT(DATEDIF(M804,tglAcuan,"y"),"yr","day"))),(NOW()+(CONVERT(VLOOKUP(Table1[[#This Row],[JABATAN]],tbl_refJabatan,9,FALSE),"yr","day")-CONVERT(DATEDIF(M804,NOW(),"y"),"yr","day")))),"tgl SK salah"),"")</f>
        <v>43888.098911689813</v>
      </c>
      <c r="AC804" s="167" t="str">
        <f ca="1">IF(Table1[[#This Row],[TGL. PENSIUN (jabatan )]]&lt;&gt;0,TEXT(Table1[[#This Row],[TGL. PENSIUN (jabatan )]],"yyyy"),"")</f>
        <v>2020</v>
      </c>
      <c r="AD8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5" spans="1:30" s="53" customFormat="1" ht="21.75" customHeight="1" x14ac:dyDescent="0.25">
      <c r="A805" s="43">
        <f t="shared" si="29"/>
        <v>800</v>
      </c>
      <c r="B805" s="44" t="s">
        <v>42</v>
      </c>
      <c r="C805" s="44" t="s">
        <v>1507</v>
      </c>
      <c r="D805" s="72" t="s">
        <v>45</v>
      </c>
      <c r="E805" s="59" t="s">
        <v>1510</v>
      </c>
      <c r="F805" s="43" t="s">
        <v>41</v>
      </c>
      <c r="G805" s="46" t="s">
        <v>42</v>
      </c>
      <c r="H805" s="67">
        <v>27426</v>
      </c>
      <c r="I805" s="45"/>
      <c r="J805" s="76"/>
      <c r="K805" s="74" t="s">
        <v>43</v>
      </c>
      <c r="L805" s="69" t="s">
        <v>1511</v>
      </c>
      <c r="M805" s="67">
        <v>43355</v>
      </c>
      <c r="N805" s="52" t="str">
        <f t="shared" ca="1" si="30"/>
        <v>49 Tahun 0 Bulan 26 hari</v>
      </c>
      <c r="O8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Row],[JABATAN]],tbl_refJabatan,2,FALSE),"yr","day")-CONVERT(DATEDIF(H805,tglAcuan,"y"),"yr","day"))),(NOW()+(CONVERT(VLOOKUP(Table1[[#This Row],[JABATAN]],tbl_refJabatan,2,FALSE),"yr","day")-CONVERT(DATEDIF(H805,NOW(),"y"),"yr","day")))),"Usia Salah"),"")</f>
        <v>27451.848911689813</v>
      </c>
      <c r="Q805" s="167" t="str">
        <f ca="1">IF(Table1[[#This Row],[TGL. PENSIUN (usia)]]&lt;&gt;0,TEXT(Table1[[#This Row],[TGL. PENSIUN (usia)]],"yyyy"),"")</f>
        <v>1975</v>
      </c>
      <c r="R805" s="166">
        <f ca="1">IF(AND(Table1[[#This Row],[TGL. PENSIUN (usia)]]&lt;&gt;"",Table1[[#This Row],[TGL. PENSIUN (usia)]]&lt;&gt;"USIA SALAH"),IF(tglAcuan&lt;&gt;0,(INT(CONVERT(VLOOKUP(Table1[[#This Row],[JABATAN]],tbl_refJabatan,2,FALSE),"yr","day")-CONVERT(DATEDIF(H805,tglAcuan,"y"),"yr","day"))),(INT(CONVERT(VLOOKUP(Table1[[#This Row],[JABATAN]],tbl_refJabatan,2,FALSE),"yr","day")-CONVERT(DATEDIF(H805,NOW(),"y"),"yr","day")))),"")</f>
        <v>-17898</v>
      </c>
      <c r="S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Row],[JABATAN]],tbl_refJabatan,4,FALSE),"yr","day")-CONVERT(DATEDIF(H805,tglAcuan,"y"),"yr","day"))),(NOW()+(CONVERT(VLOOKUP(Table1[[#This Row],[JABATAN]],tbl_refJabatan,4,FALSE),"yr","day")-CONVERT(DATEDIF(H805,NOW(),"y"),"yr","day")))),"Usia Salah"),"")</f>
        <v>27451.848911689813</v>
      </c>
      <c r="T805" s="167" t="str">
        <f ca="1">IF(Table1[[#This Row],[TGL. PENSIUN ( usia )]]&lt;&gt;0,TEXT(Table1[[#This Row],[TGL. PENSIUN ( usia )]],"yyyy"),"")</f>
        <v>1975</v>
      </c>
      <c r="U805" s="166">
        <f ca="1">IF(AND(Table1[[#This Row],[TGL. PENSIUN (usia)]]&lt;&gt;"",Table1[[#This Row],[TGL. PENSIUN (usia)]]&lt;&gt;"USIA SALAH"),IF(tglAcuan&lt;&gt;0,(INT(CONVERT(VLOOKUP(Table1[[#This Row],[JABATAN]],tbl_refJabatan,4,FALSE),"yr","day")-CONVERT(DATEDIF(H805,tglAcuan,"y"),"yr","day"))),(INT(CONVERT(VLOOKUP(Table1[[#This Row],[JABATAN]],tbl_refJabatan,4,FALSE),"yr","day")-CONVERT(DATEDIF(H805,NOW(),"y"),"yr","day")))),"")</f>
        <v>-17898</v>
      </c>
      <c r="V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Row],[JABATAN]],tbl_refJabatan,6,FALSE),"yr","day")-CONVERT(DATEDIF(H805,tglAcuan,"y"),"yr","day"))),(NOW()+(CONVERT(VLOOKUP(Table1[[#This Row],[JABATAN]],tbl_refJabatan,6,FALSE),"yr","day")-CONVERT(DATEDIF(H805,NOW(),"y"),"yr","day")))),"Usia Salah"),"")</f>
        <v>27451.848911689813</v>
      </c>
      <c r="W805" s="167" t="str">
        <f ca="1">IF(Table1[[#This Row],[TGL.PENSIUN (usia)]]&lt;&gt;0,TEXT(Table1[[#This Row],[TGL.PENSIUN (usia)]],"yyyy"),"")</f>
        <v>1975</v>
      </c>
      <c r="X8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Row],[JABATAN]],tbl_refJabatan,7,FALSE),"yr","day")-CONVERT(DATEDIF(M805,tglAcuan,"y"),"yr","day"))),(NOW()+(CONVERT(VLOOKUP(Table1[[#This Row],[JABATAN]],tbl_refJabatan,7,FALSE),"yr","day")-CONVERT(DATEDIF(M805,NOW(),"y"),"yr","day")))),"tgl SK salah"),"")</f>
        <v>43522.848911689813</v>
      </c>
      <c r="Y805" s="167" t="str">
        <f ca="1">IF(Table1[[#This Row],[TGL. PENSIUN (jabatan)]]&lt;&gt;0,TEXT(Table1[[#This Row],[TGL. PENSIUN (jabatan)]],"yyyy"),"")</f>
        <v>2019</v>
      </c>
      <c r="Z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Row],[JABATAN]],tbl_refJabatan,8,FALSE),"yr","day")-CONVERT(DATEDIF(H805,tglAcuan,"y"),"yr","day"))),(NOW()+(CONVERT(VLOOKUP(Table1[[#This Row],[JABATAN]],tbl_refJabatan,8,FALSE),"yr","day")-CONVERT(DATEDIF(H805,NOW(),"y"),"yr","day")))),"Usia Salah"),"")</f>
        <v>27451.848911689813</v>
      </c>
      <c r="AA805" s="167" t="str">
        <f ca="1">IF(Table1[[#This Row],[TGL.PENSIUN (usia )]]&lt;&gt;0,TEXT(Table1[[#This Row],[TGL.PENSIUN (usia )]],"yyyy"),"")</f>
        <v>1975</v>
      </c>
      <c r="AB8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Row],[JABATAN]],tbl_refJabatan,9,FALSE),"yr","day")-CONVERT(DATEDIF(M805,tglAcuan,"y"),"yr","day"))),(NOW()+(CONVERT(VLOOKUP(Table1[[#This Row],[JABATAN]],tbl_refJabatan,9,FALSE),"yr","day")-CONVERT(DATEDIF(M805,NOW(),"y"),"yr","day")))),"tgl SK salah"),"")</f>
        <v>43522.848911689813</v>
      </c>
      <c r="AC805" s="167" t="str">
        <f ca="1">IF(Table1[[#This Row],[TGL. PENSIUN (jabatan )]]&lt;&gt;0,TEXT(Table1[[#This Row],[TGL. PENSIUN (jabatan )]],"yyyy"),"")</f>
        <v>2019</v>
      </c>
      <c r="AD8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6" spans="1:30" s="53" customFormat="1" ht="21.75" customHeight="1" x14ac:dyDescent="0.25">
      <c r="A806" s="43">
        <f t="shared" si="29"/>
        <v>801</v>
      </c>
      <c r="B806" s="44" t="s">
        <v>42</v>
      </c>
      <c r="C806" s="44" t="s">
        <v>1507</v>
      </c>
      <c r="D806" s="72" t="s">
        <v>48</v>
      </c>
      <c r="E806" s="59" t="s">
        <v>1512</v>
      </c>
      <c r="F806" s="43" t="s">
        <v>41</v>
      </c>
      <c r="G806" s="46" t="s">
        <v>42</v>
      </c>
      <c r="H806" s="67">
        <v>28016</v>
      </c>
      <c r="I806" s="45"/>
      <c r="J806" s="76"/>
      <c r="K806" s="74" t="s">
        <v>90</v>
      </c>
      <c r="L806" s="69" t="s">
        <v>1513</v>
      </c>
      <c r="M806" s="67">
        <v>43364</v>
      </c>
      <c r="N806" s="52" t="str">
        <f t="shared" ca="1" si="30"/>
        <v>47 Tahun 5 Bulan 14 hari</v>
      </c>
      <c r="O8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Row],[JABATAN]],tbl_refJabatan,2,FALSE),"yr","day")-CONVERT(DATEDIF(H806,tglAcuan,"y"),"yr","day"))),(NOW()+(CONVERT(VLOOKUP(Table1[[#This Row],[JABATAN]],tbl_refJabatan,2,FALSE),"yr","day")-CONVERT(DATEDIF(H806,NOW(),"y"),"yr","day")))),"Usia Salah"),"")</f>
        <v>50097.348911689813</v>
      </c>
      <c r="Q806" s="167" t="str">
        <f ca="1">IF(Table1[[#This Row],[TGL. PENSIUN (usia)]]&lt;&gt;0,TEXT(Table1[[#This Row],[TGL. PENSIUN (usia)]],"yyyy"),"")</f>
        <v>2037</v>
      </c>
      <c r="R806" s="166">
        <f ca="1">IF(AND(Table1[[#This Row],[TGL. PENSIUN (usia)]]&lt;&gt;"",Table1[[#This Row],[TGL. PENSIUN (usia)]]&lt;&gt;"USIA SALAH"),IF(tglAcuan&lt;&gt;0,(INT(CONVERT(VLOOKUP(Table1[[#This Row],[JABATAN]],tbl_refJabatan,2,FALSE),"yr","day")-CONVERT(DATEDIF(H806,tglAcuan,"y"),"yr","day"))),(INT(CONVERT(VLOOKUP(Table1[[#This Row],[JABATAN]],tbl_refJabatan,2,FALSE),"yr","day")-CONVERT(DATEDIF(H806,NOW(),"y"),"yr","day")))),"")</f>
        <v>4748</v>
      </c>
      <c r="S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Row],[JABATAN]],tbl_refJabatan,4,FALSE),"yr","day")-CONVERT(DATEDIF(H806,tglAcuan,"y"),"yr","day"))),(NOW()+(CONVERT(VLOOKUP(Table1[[#This Row],[JABATAN]],tbl_refJabatan,4,FALSE),"yr","day")-CONVERT(DATEDIF(H806,NOW(),"y"),"yr","day")))),"Usia Salah"),"")</f>
        <v>50097.348911689813</v>
      </c>
      <c r="T806" s="167" t="str">
        <f ca="1">IF(Table1[[#This Row],[TGL. PENSIUN ( usia )]]&lt;&gt;0,TEXT(Table1[[#This Row],[TGL. PENSIUN ( usia )]],"yyyy"),"")</f>
        <v>2037</v>
      </c>
      <c r="U806" s="166">
        <f ca="1">IF(AND(Table1[[#This Row],[TGL. PENSIUN (usia)]]&lt;&gt;"",Table1[[#This Row],[TGL. PENSIUN (usia)]]&lt;&gt;"USIA SALAH"),IF(tglAcuan&lt;&gt;0,(INT(CONVERT(VLOOKUP(Table1[[#This Row],[JABATAN]],tbl_refJabatan,4,FALSE),"yr","day")-CONVERT(DATEDIF(H806,tglAcuan,"y"),"yr","day"))),(INT(CONVERT(VLOOKUP(Table1[[#This Row],[JABATAN]],tbl_refJabatan,4,FALSE),"yr","day")-CONVERT(DATEDIF(H806,NOW(),"y"),"yr","day")))),"")</f>
        <v>4748</v>
      </c>
      <c r="V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Row],[JABATAN]],tbl_refJabatan,6,FALSE),"yr","day")-CONVERT(DATEDIF(H806,tglAcuan,"y"),"yr","day"))),(NOW()+(CONVERT(VLOOKUP(Table1[[#This Row],[JABATAN]],tbl_refJabatan,6,FALSE),"yr","day")-CONVERT(DATEDIF(H806,NOW(),"y"),"yr","day")))),"Usia Salah"),"")</f>
        <v>48636.348911689813</v>
      </c>
      <c r="W806" s="167" t="str">
        <f ca="1">IF(Table1[[#This Row],[TGL.PENSIUN (usia)]]&lt;&gt;0,TEXT(Table1[[#This Row],[TGL.PENSIUN (usia)]],"yyyy"),"")</f>
        <v>2033</v>
      </c>
      <c r="X8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Row],[JABATAN]],tbl_refJabatan,7,FALSE),"yr","day")-CONVERT(DATEDIF(M806,tglAcuan,"y"),"yr","day"))),(NOW()+(CONVERT(VLOOKUP(Table1[[#This Row],[JABATAN]],tbl_refJabatan,7,FALSE),"yr","day")-CONVERT(DATEDIF(M806,NOW(),"y"),"yr","day")))),"tgl SK salah"),"")</f>
        <v>50827.848911689813</v>
      </c>
      <c r="Y806" s="167" t="str">
        <f ca="1">IF(Table1[[#This Row],[TGL. PENSIUN (jabatan)]]&lt;&gt;0,TEXT(Table1[[#This Row],[TGL. PENSIUN (jabatan)]],"yyyy"),"")</f>
        <v>2039</v>
      </c>
      <c r="Z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Row],[JABATAN]],tbl_refJabatan,8,FALSE),"yr","day")-CONVERT(DATEDIF(H806,tglAcuan,"y"),"yr","day"))),(NOW()+(CONVERT(VLOOKUP(Table1[[#This Row],[JABATAN]],tbl_refJabatan,8,FALSE),"yr","day")-CONVERT(DATEDIF(H806,NOW(),"y"),"yr","day")))),"Usia Salah"),"")</f>
        <v>48636.348911689813</v>
      </c>
      <c r="AA806" s="167" t="str">
        <f ca="1">IF(Table1[[#This Row],[TGL.PENSIUN (usia )]]&lt;&gt;0,TEXT(Table1[[#This Row],[TGL.PENSIUN (usia )]],"yyyy"),"")</f>
        <v>2033</v>
      </c>
      <c r="AB8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Row],[JABATAN]],tbl_refJabatan,9,FALSE),"yr","day")-CONVERT(DATEDIF(M806,tglAcuan,"y"),"yr","day"))),(NOW()+(CONVERT(VLOOKUP(Table1[[#This Row],[JABATAN]],tbl_refJabatan,9,FALSE),"yr","day")-CONVERT(DATEDIF(M806,NOW(),"y"),"yr","day")))),"tgl SK salah"),"")</f>
        <v>50827.848911689813</v>
      </c>
      <c r="AC806" s="167" t="str">
        <f ca="1">IF(Table1[[#This Row],[TGL. PENSIUN (jabatan )]]&lt;&gt;0,TEXT(Table1[[#This Row],[TGL. PENSIUN (jabatan )]],"yyyy"),"")</f>
        <v>2039</v>
      </c>
      <c r="AD8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7" spans="1:30" s="53" customFormat="1" ht="21.75" customHeight="1" x14ac:dyDescent="0.25">
      <c r="A807" s="43">
        <f t="shared" si="29"/>
        <v>802</v>
      </c>
      <c r="B807" s="44" t="s">
        <v>42</v>
      </c>
      <c r="C807" s="44" t="s">
        <v>1507</v>
      </c>
      <c r="D807" s="72" t="s">
        <v>52</v>
      </c>
      <c r="E807" s="59" t="s">
        <v>1514</v>
      </c>
      <c r="F807" s="43" t="s">
        <v>41</v>
      </c>
      <c r="G807" s="46" t="s">
        <v>42</v>
      </c>
      <c r="H807" s="67">
        <v>24707</v>
      </c>
      <c r="I807" s="45"/>
      <c r="J807" s="76"/>
      <c r="K807" s="74" t="s">
        <v>43</v>
      </c>
      <c r="L807" s="69" t="s">
        <v>1515</v>
      </c>
      <c r="M807" s="67">
        <v>43364</v>
      </c>
      <c r="N807" s="52" t="str">
        <f t="shared" ca="1" si="30"/>
        <v>56 Tahun 6 Bulan 4 hari</v>
      </c>
      <c r="O8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Row],[JABATAN]],tbl_refJabatan,2,FALSE),"yr","day")-CONVERT(DATEDIF(H807,tglAcuan,"y"),"yr","day"))),(NOW()+(CONVERT(VLOOKUP(Table1[[#This Row],[JABATAN]],tbl_refJabatan,2,FALSE),"yr","day")-CONVERT(DATEDIF(H807,NOW(),"y"),"yr","day")))),"Usia Salah"),"")</f>
        <v>46810.098911689813</v>
      </c>
      <c r="Q807" s="167" t="str">
        <f ca="1">IF(Table1[[#This Row],[TGL. PENSIUN (usia)]]&lt;&gt;0,TEXT(Table1[[#This Row],[TGL. PENSIUN (usia)]],"yyyy"),"")</f>
        <v>2028</v>
      </c>
      <c r="R807" s="166">
        <f ca="1">IF(AND(Table1[[#This Row],[TGL. PENSIUN (usia)]]&lt;&gt;"",Table1[[#This Row],[TGL. PENSIUN (usia)]]&lt;&gt;"USIA SALAH"),IF(tglAcuan&lt;&gt;0,(INT(CONVERT(VLOOKUP(Table1[[#This Row],[JABATAN]],tbl_refJabatan,2,FALSE),"yr","day")-CONVERT(DATEDIF(H807,tglAcuan,"y"),"yr","day"))),(INT(CONVERT(VLOOKUP(Table1[[#This Row],[JABATAN]],tbl_refJabatan,2,FALSE),"yr","day")-CONVERT(DATEDIF(H807,NOW(),"y"),"yr","day")))),"")</f>
        <v>1461</v>
      </c>
      <c r="S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Row],[JABATAN]],tbl_refJabatan,4,FALSE),"yr","day")-CONVERT(DATEDIF(H807,tglAcuan,"y"),"yr","day"))),(NOW()+(CONVERT(VLOOKUP(Table1[[#This Row],[JABATAN]],tbl_refJabatan,4,FALSE),"yr","day")-CONVERT(DATEDIF(H807,NOW(),"y"),"yr","day")))),"Usia Salah"),"")</f>
        <v>46810.098911689813</v>
      </c>
      <c r="T807" s="167" t="str">
        <f ca="1">IF(Table1[[#This Row],[TGL. PENSIUN ( usia )]]&lt;&gt;0,TEXT(Table1[[#This Row],[TGL. PENSIUN ( usia )]],"yyyy"),"")</f>
        <v>2028</v>
      </c>
      <c r="U807" s="166">
        <f ca="1">IF(AND(Table1[[#This Row],[TGL. PENSIUN (usia)]]&lt;&gt;"",Table1[[#This Row],[TGL. PENSIUN (usia)]]&lt;&gt;"USIA SALAH"),IF(tglAcuan&lt;&gt;0,(INT(CONVERT(VLOOKUP(Table1[[#This Row],[JABATAN]],tbl_refJabatan,4,FALSE),"yr","day")-CONVERT(DATEDIF(H807,tglAcuan,"y"),"yr","day"))),(INT(CONVERT(VLOOKUP(Table1[[#This Row],[JABATAN]],tbl_refJabatan,4,FALSE),"yr","day")-CONVERT(DATEDIF(H807,NOW(),"y"),"yr","day")))),"")</f>
        <v>1461</v>
      </c>
      <c r="V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Row],[JABATAN]],tbl_refJabatan,6,FALSE),"yr","day")-CONVERT(DATEDIF(H807,tglAcuan,"y"),"yr","day"))),(NOW()+(CONVERT(VLOOKUP(Table1[[#This Row],[JABATAN]],tbl_refJabatan,6,FALSE),"yr","day")-CONVERT(DATEDIF(H807,NOW(),"y"),"yr","day")))),"Usia Salah"),"")</f>
        <v>45349.098911689813</v>
      </c>
      <c r="W807" s="167" t="str">
        <f ca="1">IF(Table1[[#This Row],[TGL.PENSIUN (usia)]]&lt;&gt;0,TEXT(Table1[[#This Row],[TGL.PENSIUN (usia)]],"yyyy"),"")</f>
        <v>2024</v>
      </c>
      <c r="X8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Row],[JABATAN]],tbl_refJabatan,7,FALSE),"yr","day")-CONVERT(DATEDIF(M807,tglAcuan,"y"),"yr","day"))),(NOW()+(CONVERT(VLOOKUP(Table1[[#This Row],[JABATAN]],tbl_refJabatan,7,FALSE),"yr","day")-CONVERT(DATEDIF(M807,NOW(),"y"),"yr","day")))),"tgl SK salah"),"")</f>
        <v>50827.848911689813</v>
      </c>
      <c r="Y807" s="167" t="str">
        <f ca="1">IF(Table1[[#This Row],[TGL. PENSIUN (jabatan)]]&lt;&gt;0,TEXT(Table1[[#This Row],[TGL. PENSIUN (jabatan)]],"yyyy"),"")</f>
        <v>2039</v>
      </c>
      <c r="Z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Row],[JABATAN]],tbl_refJabatan,8,FALSE),"yr","day")-CONVERT(DATEDIF(H807,tglAcuan,"y"),"yr","day"))),(NOW()+(CONVERT(VLOOKUP(Table1[[#This Row],[JABATAN]],tbl_refJabatan,8,FALSE),"yr","day")-CONVERT(DATEDIF(H807,NOW(),"y"),"yr","day")))),"Usia Salah"),"")</f>
        <v>45349.098911689813</v>
      </c>
      <c r="AA807" s="167" t="str">
        <f ca="1">IF(Table1[[#This Row],[TGL.PENSIUN (usia )]]&lt;&gt;0,TEXT(Table1[[#This Row],[TGL.PENSIUN (usia )]],"yyyy"),"")</f>
        <v>2024</v>
      </c>
      <c r="AB8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Row],[JABATAN]],tbl_refJabatan,9,FALSE),"yr","day")-CONVERT(DATEDIF(M807,tglAcuan,"y"),"yr","day"))),(NOW()+(CONVERT(VLOOKUP(Table1[[#This Row],[JABATAN]],tbl_refJabatan,9,FALSE),"yr","day")-CONVERT(DATEDIF(M807,NOW(),"y"),"yr","day")))),"tgl SK salah"),"")</f>
        <v>50827.848911689813</v>
      </c>
      <c r="AC807" s="167" t="str">
        <f ca="1">IF(Table1[[#This Row],[TGL. PENSIUN (jabatan )]]&lt;&gt;0,TEXT(Table1[[#This Row],[TGL. PENSIUN (jabatan )]],"yyyy"),"")</f>
        <v>2039</v>
      </c>
      <c r="AD8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08" spans="1:30" s="53" customFormat="1" ht="21.75" customHeight="1" x14ac:dyDescent="0.25">
      <c r="A808" s="43">
        <f t="shared" si="29"/>
        <v>803</v>
      </c>
      <c r="B808" s="44" t="s">
        <v>42</v>
      </c>
      <c r="C808" s="44" t="s">
        <v>1507</v>
      </c>
      <c r="D808" s="72" t="s">
        <v>54</v>
      </c>
      <c r="E808" s="59" t="s">
        <v>1516</v>
      </c>
      <c r="F808" s="43" t="s">
        <v>41</v>
      </c>
      <c r="G808" s="46" t="s">
        <v>641</v>
      </c>
      <c r="H808" s="67">
        <v>26555</v>
      </c>
      <c r="I808" s="45"/>
      <c r="J808" s="76"/>
      <c r="K808" s="74" t="s">
        <v>93</v>
      </c>
      <c r="L808" s="69" t="s">
        <v>1517</v>
      </c>
      <c r="M808" s="67">
        <v>43364</v>
      </c>
      <c r="N808" s="52" t="str">
        <f t="shared" ca="1" si="30"/>
        <v>51 Tahun 5 Bulan 14 hari</v>
      </c>
      <c r="O8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Row],[JABATAN]],tbl_refJabatan,2,FALSE),"yr","day")-CONVERT(DATEDIF(H808,tglAcuan,"y"),"yr","day"))),(NOW()+(CONVERT(VLOOKUP(Table1[[#This Row],[JABATAN]],tbl_refJabatan,2,FALSE),"yr","day")-CONVERT(DATEDIF(H808,NOW(),"y"),"yr","day")))),"Usia Salah"),"")</f>
        <v>48636.348911689813</v>
      </c>
      <c r="Q808" s="167" t="str">
        <f ca="1">IF(Table1[[#This Row],[TGL. PENSIUN (usia)]]&lt;&gt;0,TEXT(Table1[[#This Row],[TGL. PENSIUN (usia)]],"yyyy"),"")</f>
        <v>2033</v>
      </c>
      <c r="R808" s="166">
        <f ca="1">IF(AND(Table1[[#This Row],[TGL. PENSIUN (usia)]]&lt;&gt;"",Table1[[#This Row],[TGL. PENSIUN (usia)]]&lt;&gt;"USIA SALAH"),IF(tglAcuan&lt;&gt;0,(INT(CONVERT(VLOOKUP(Table1[[#This Row],[JABATAN]],tbl_refJabatan,2,FALSE),"yr","day")-CONVERT(DATEDIF(H808,tglAcuan,"y"),"yr","day"))),(INT(CONVERT(VLOOKUP(Table1[[#This Row],[JABATAN]],tbl_refJabatan,2,FALSE),"yr","day")-CONVERT(DATEDIF(H808,NOW(),"y"),"yr","day")))),"")</f>
        <v>3287</v>
      </c>
      <c r="S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Row],[JABATAN]],tbl_refJabatan,4,FALSE),"yr","day")-CONVERT(DATEDIF(H808,tglAcuan,"y"),"yr","day"))),(NOW()+(CONVERT(VLOOKUP(Table1[[#This Row],[JABATAN]],tbl_refJabatan,4,FALSE),"yr","day")-CONVERT(DATEDIF(H808,NOW(),"y"),"yr","day")))),"Usia Salah"),"")</f>
        <v>48636.348911689813</v>
      </c>
      <c r="T808" s="167" t="str">
        <f ca="1">IF(Table1[[#This Row],[TGL. PENSIUN ( usia )]]&lt;&gt;0,TEXT(Table1[[#This Row],[TGL. PENSIUN ( usia )]],"yyyy"),"")</f>
        <v>2033</v>
      </c>
      <c r="U808" s="166">
        <f ca="1">IF(AND(Table1[[#This Row],[TGL. PENSIUN (usia)]]&lt;&gt;"",Table1[[#This Row],[TGL. PENSIUN (usia)]]&lt;&gt;"USIA SALAH"),IF(tglAcuan&lt;&gt;0,(INT(CONVERT(VLOOKUP(Table1[[#This Row],[JABATAN]],tbl_refJabatan,4,FALSE),"yr","day")-CONVERT(DATEDIF(H808,tglAcuan,"y"),"yr","day"))),(INT(CONVERT(VLOOKUP(Table1[[#This Row],[JABATAN]],tbl_refJabatan,4,FALSE),"yr","day")-CONVERT(DATEDIF(H808,NOW(),"y"),"yr","day")))),"")</f>
        <v>3287</v>
      </c>
      <c r="V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Row],[JABATAN]],tbl_refJabatan,6,FALSE),"yr","day")-CONVERT(DATEDIF(H808,tglAcuan,"y"),"yr","day"))),(NOW()+(CONVERT(VLOOKUP(Table1[[#This Row],[JABATAN]],tbl_refJabatan,6,FALSE),"yr","day")-CONVERT(DATEDIF(H808,NOW(),"y"),"yr","day")))),"Usia Salah"),"")</f>
        <v>47175.348911689813</v>
      </c>
      <c r="W808" s="167" t="str">
        <f ca="1">IF(Table1[[#This Row],[TGL.PENSIUN (usia)]]&lt;&gt;0,TEXT(Table1[[#This Row],[TGL.PENSIUN (usia)]],"yyyy"),"")</f>
        <v>2029</v>
      </c>
      <c r="X8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Row],[JABATAN]],tbl_refJabatan,7,FALSE),"yr","day")-CONVERT(DATEDIF(M808,tglAcuan,"y"),"yr","day"))),(NOW()+(CONVERT(VLOOKUP(Table1[[#This Row],[JABATAN]],tbl_refJabatan,7,FALSE),"yr","day")-CONVERT(DATEDIF(M808,NOW(),"y"),"yr","day")))),"tgl SK salah"),"")</f>
        <v>50827.848911689813</v>
      </c>
      <c r="Y808" s="167" t="str">
        <f ca="1">IF(Table1[[#This Row],[TGL. PENSIUN (jabatan)]]&lt;&gt;0,TEXT(Table1[[#This Row],[TGL. PENSIUN (jabatan)]],"yyyy"),"")</f>
        <v>2039</v>
      </c>
      <c r="Z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Row],[JABATAN]],tbl_refJabatan,8,FALSE),"yr","day")-CONVERT(DATEDIF(H808,tglAcuan,"y"),"yr","day"))),(NOW()+(CONVERT(VLOOKUP(Table1[[#This Row],[JABATAN]],tbl_refJabatan,8,FALSE),"yr","day")-CONVERT(DATEDIF(H808,NOW(),"y"),"yr","day")))),"Usia Salah"),"")</f>
        <v>47175.348911689813</v>
      </c>
      <c r="AA808" s="167" t="str">
        <f ca="1">IF(Table1[[#This Row],[TGL.PENSIUN (usia )]]&lt;&gt;0,TEXT(Table1[[#This Row],[TGL.PENSIUN (usia )]],"yyyy"),"")</f>
        <v>2029</v>
      </c>
      <c r="AB8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Row],[JABATAN]],tbl_refJabatan,9,FALSE),"yr","day")-CONVERT(DATEDIF(M808,tglAcuan,"y"),"yr","day"))),(NOW()+(CONVERT(VLOOKUP(Table1[[#This Row],[JABATAN]],tbl_refJabatan,9,FALSE),"yr","day")-CONVERT(DATEDIF(M808,NOW(),"y"),"yr","day")))),"tgl SK salah"),"")</f>
        <v>50827.848911689813</v>
      </c>
      <c r="AC808" s="167" t="str">
        <f ca="1">IF(Table1[[#This Row],[TGL. PENSIUN (jabatan )]]&lt;&gt;0,TEXT(Table1[[#This Row],[TGL. PENSIUN (jabatan )]],"yyyy"),"")</f>
        <v>2039</v>
      </c>
      <c r="AD8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09" spans="1:30" s="53" customFormat="1" ht="21.75" customHeight="1" x14ac:dyDescent="0.25">
      <c r="A809" s="43">
        <f t="shared" si="29"/>
        <v>804</v>
      </c>
      <c r="B809" s="44" t="s">
        <v>42</v>
      </c>
      <c r="C809" s="44" t="s">
        <v>1507</v>
      </c>
      <c r="D809" s="72" t="s">
        <v>57</v>
      </c>
      <c r="E809" s="59" t="s">
        <v>1518</v>
      </c>
      <c r="F809" s="43" t="s">
        <v>50</v>
      </c>
      <c r="G809" s="46" t="s">
        <v>42</v>
      </c>
      <c r="H809" s="67">
        <v>32369</v>
      </c>
      <c r="I809" s="45"/>
      <c r="J809" s="76"/>
      <c r="K809" s="74" t="s">
        <v>56</v>
      </c>
      <c r="L809" s="69" t="s">
        <v>1410</v>
      </c>
      <c r="M809" s="67">
        <v>43364</v>
      </c>
      <c r="N809" s="52" t="str">
        <f t="shared" ca="1" si="30"/>
        <v>35 Tahun 6 Bulan 13 hari</v>
      </c>
      <c r="O8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Row],[JABATAN]],tbl_refJabatan,2,FALSE),"yr","day")-CONVERT(DATEDIF(H809,tglAcuan,"y"),"yr","day"))),(NOW()+(CONVERT(VLOOKUP(Table1[[#This Row],[JABATAN]],tbl_refJabatan,2,FALSE),"yr","day")-CONVERT(DATEDIF(H809,NOW(),"y"),"yr","day")))),"Usia Salah"),"")</f>
        <v>54480.348911689813</v>
      </c>
      <c r="Q809" s="167" t="str">
        <f ca="1">IF(Table1[[#This Row],[TGL. PENSIUN (usia)]]&lt;&gt;0,TEXT(Table1[[#This Row],[TGL. PENSIUN (usia)]],"yyyy"),"")</f>
        <v>2049</v>
      </c>
      <c r="R809" s="166">
        <f ca="1">IF(AND(Table1[[#This Row],[TGL. PENSIUN (usia)]]&lt;&gt;"",Table1[[#This Row],[TGL. PENSIUN (usia)]]&lt;&gt;"USIA SALAH"),IF(tglAcuan&lt;&gt;0,(INT(CONVERT(VLOOKUP(Table1[[#This Row],[JABATAN]],tbl_refJabatan,2,FALSE),"yr","day")-CONVERT(DATEDIF(H809,tglAcuan,"y"),"yr","day"))),(INT(CONVERT(VLOOKUP(Table1[[#This Row],[JABATAN]],tbl_refJabatan,2,FALSE),"yr","day")-CONVERT(DATEDIF(H809,NOW(),"y"),"yr","day")))),"")</f>
        <v>9131</v>
      </c>
      <c r="S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Row],[JABATAN]],tbl_refJabatan,4,FALSE),"yr","day")-CONVERT(DATEDIF(H809,tglAcuan,"y"),"yr","day"))),(NOW()+(CONVERT(VLOOKUP(Table1[[#This Row],[JABATAN]],tbl_refJabatan,4,FALSE),"yr","day")-CONVERT(DATEDIF(H809,NOW(),"y"),"yr","day")))),"Usia Salah"),"")</f>
        <v>54480.348911689813</v>
      </c>
      <c r="T809" s="167" t="str">
        <f ca="1">IF(Table1[[#This Row],[TGL. PENSIUN ( usia )]]&lt;&gt;0,TEXT(Table1[[#This Row],[TGL. PENSIUN ( usia )]],"yyyy"),"")</f>
        <v>2049</v>
      </c>
      <c r="U809" s="166">
        <f ca="1">IF(AND(Table1[[#This Row],[TGL. PENSIUN (usia)]]&lt;&gt;"",Table1[[#This Row],[TGL. PENSIUN (usia)]]&lt;&gt;"USIA SALAH"),IF(tglAcuan&lt;&gt;0,(INT(CONVERT(VLOOKUP(Table1[[#This Row],[JABATAN]],tbl_refJabatan,4,FALSE),"yr","day")-CONVERT(DATEDIF(H809,tglAcuan,"y"),"yr","day"))),(INT(CONVERT(VLOOKUP(Table1[[#This Row],[JABATAN]],tbl_refJabatan,4,FALSE),"yr","day")-CONVERT(DATEDIF(H809,NOW(),"y"),"yr","day")))),"")</f>
        <v>9131</v>
      </c>
      <c r="V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Row],[JABATAN]],tbl_refJabatan,6,FALSE),"yr","day")-CONVERT(DATEDIF(H809,tglAcuan,"y"),"yr","day"))),(NOW()+(CONVERT(VLOOKUP(Table1[[#This Row],[JABATAN]],tbl_refJabatan,6,FALSE),"yr","day")-CONVERT(DATEDIF(H809,NOW(),"y"),"yr","day")))),"Usia Salah"),"")</f>
        <v>53019.348911689813</v>
      </c>
      <c r="W809" s="167" t="str">
        <f ca="1">IF(Table1[[#This Row],[TGL.PENSIUN (usia)]]&lt;&gt;0,TEXT(Table1[[#This Row],[TGL.PENSIUN (usia)]],"yyyy"),"")</f>
        <v>2045</v>
      </c>
      <c r="X8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Row],[JABATAN]],tbl_refJabatan,7,FALSE),"yr","day")-CONVERT(DATEDIF(M809,tglAcuan,"y"),"yr","day"))),(NOW()+(CONVERT(VLOOKUP(Table1[[#This Row],[JABATAN]],tbl_refJabatan,7,FALSE),"yr","day")-CONVERT(DATEDIF(M809,NOW(),"y"),"yr","day")))),"tgl SK salah"),"")</f>
        <v>50827.848911689813</v>
      </c>
      <c r="Y809" s="167" t="str">
        <f ca="1">IF(Table1[[#This Row],[TGL. PENSIUN (jabatan)]]&lt;&gt;0,TEXT(Table1[[#This Row],[TGL. PENSIUN (jabatan)]],"yyyy"),"")</f>
        <v>2039</v>
      </c>
      <c r="Z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Row],[JABATAN]],tbl_refJabatan,8,FALSE),"yr","day")-CONVERT(DATEDIF(H809,tglAcuan,"y"),"yr","day"))),(NOW()+(CONVERT(VLOOKUP(Table1[[#This Row],[JABATAN]],tbl_refJabatan,8,FALSE),"yr","day")-CONVERT(DATEDIF(H809,NOW(),"y"),"yr","day")))),"Usia Salah"),"")</f>
        <v>53019.348911689813</v>
      </c>
      <c r="AA809" s="167" t="str">
        <f ca="1">IF(Table1[[#This Row],[TGL.PENSIUN (usia )]]&lt;&gt;0,TEXT(Table1[[#This Row],[TGL.PENSIUN (usia )]],"yyyy"),"")</f>
        <v>2045</v>
      </c>
      <c r="AB8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Row],[JABATAN]],tbl_refJabatan,9,FALSE),"yr","day")-CONVERT(DATEDIF(M809,tglAcuan,"y"),"yr","day"))),(NOW()+(CONVERT(VLOOKUP(Table1[[#This Row],[JABATAN]],tbl_refJabatan,9,FALSE),"yr","day")-CONVERT(DATEDIF(M809,NOW(),"y"),"yr","day")))),"tgl SK salah"),"")</f>
        <v>50827.848911689813</v>
      </c>
      <c r="AC809" s="167" t="str">
        <f ca="1">IF(Table1[[#This Row],[TGL. PENSIUN (jabatan )]]&lt;&gt;0,TEXT(Table1[[#This Row],[TGL. PENSIUN (jabatan )]],"yyyy"),"")</f>
        <v>2039</v>
      </c>
      <c r="AD8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0" spans="1:30" s="53" customFormat="1" ht="21.75" customHeight="1" x14ac:dyDescent="0.25">
      <c r="A810" s="43">
        <f t="shared" si="29"/>
        <v>805</v>
      </c>
      <c r="B810" s="44" t="s">
        <v>42</v>
      </c>
      <c r="C810" s="44" t="s">
        <v>1507</v>
      </c>
      <c r="D810" s="72" t="s">
        <v>1519</v>
      </c>
      <c r="E810" s="59" t="s">
        <v>1520</v>
      </c>
      <c r="F810" s="43" t="s">
        <v>41</v>
      </c>
      <c r="G810" s="46" t="s">
        <v>42</v>
      </c>
      <c r="H810" s="67">
        <v>29841</v>
      </c>
      <c r="I810" s="45"/>
      <c r="J810" s="76"/>
      <c r="K810" s="74" t="s">
        <v>56</v>
      </c>
      <c r="L810" s="69" t="s">
        <v>1521</v>
      </c>
      <c r="M810" s="67">
        <v>43364</v>
      </c>
      <c r="N810" s="52" t="str">
        <f t="shared" ca="1" si="30"/>
        <v>42 Tahun 5 Bulan 15 hari</v>
      </c>
      <c r="O8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Row],[JABATAN]],tbl_refJabatan,2,FALSE),"yr","day")-CONVERT(DATEDIF(H810,tglAcuan,"y"),"yr","day"))),(NOW()+(CONVERT(VLOOKUP(Table1[[#This Row],[JABATAN]],tbl_refJabatan,2,FALSE),"yr","day")-CONVERT(DATEDIF(H810,NOW(),"y"),"yr","day")))),"Usia Salah"),"")</f>
        <v>30008.598911689813</v>
      </c>
      <c r="Q810" s="167" t="str">
        <f ca="1">IF(Table1[[#This Row],[TGL. PENSIUN (usia)]]&lt;&gt;0,TEXT(Table1[[#This Row],[TGL. PENSIUN (usia)]],"yyyy"),"")</f>
        <v>1982</v>
      </c>
      <c r="R810" s="166">
        <f ca="1">IF(AND(Table1[[#This Row],[TGL. PENSIUN (usia)]]&lt;&gt;"",Table1[[#This Row],[TGL. PENSIUN (usia)]]&lt;&gt;"USIA SALAH"),IF(tglAcuan&lt;&gt;0,(INT(CONVERT(VLOOKUP(Table1[[#This Row],[JABATAN]],tbl_refJabatan,2,FALSE),"yr","day")-CONVERT(DATEDIF(H810,tglAcuan,"y"),"yr","day"))),(INT(CONVERT(VLOOKUP(Table1[[#This Row],[JABATAN]],tbl_refJabatan,2,FALSE),"yr","day")-CONVERT(DATEDIF(H810,NOW(),"y"),"yr","day")))),"")</f>
        <v>-15341</v>
      </c>
      <c r="S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Row],[JABATAN]],tbl_refJabatan,4,FALSE),"yr","day")-CONVERT(DATEDIF(H810,tglAcuan,"y"),"yr","day"))),(NOW()+(CONVERT(VLOOKUP(Table1[[#This Row],[JABATAN]],tbl_refJabatan,4,FALSE),"yr","day")-CONVERT(DATEDIF(H810,NOW(),"y"),"yr","day")))),"Usia Salah"),"")</f>
        <v>30008.598911689813</v>
      </c>
      <c r="T810" s="167" t="str">
        <f ca="1">IF(Table1[[#This Row],[TGL. PENSIUN ( usia )]]&lt;&gt;0,TEXT(Table1[[#This Row],[TGL. PENSIUN ( usia )]],"yyyy"),"")</f>
        <v>1982</v>
      </c>
      <c r="U810" s="166">
        <f ca="1">IF(AND(Table1[[#This Row],[TGL. PENSIUN (usia)]]&lt;&gt;"",Table1[[#This Row],[TGL. PENSIUN (usia)]]&lt;&gt;"USIA SALAH"),IF(tglAcuan&lt;&gt;0,(INT(CONVERT(VLOOKUP(Table1[[#This Row],[JABATAN]],tbl_refJabatan,4,FALSE),"yr","day")-CONVERT(DATEDIF(H810,tglAcuan,"y"),"yr","day"))),(INT(CONVERT(VLOOKUP(Table1[[#This Row],[JABATAN]],tbl_refJabatan,4,FALSE),"yr","day")-CONVERT(DATEDIF(H810,NOW(),"y"),"yr","day")))),"")</f>
        <v>-15341</v>
      </c>
      <c r="V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Row],[JABATAN]],tbl_refJabatan,6,FALSE),"yr","day")-CONVERT(DATEDIF(H810,tglAcuan,"y"),"yr","day"))),(NOW()+(CONVERT(VLOOKUP(Table1[[#This Row],[JABATAN]],tbl_refJabatan,6,FALSE),"yr","day")-CONVERT(DATEDIF(H810,NOW(),"y"),"yr","day")))),"Usia Salah"),"")</f>
        <v>30008.598911689813</v>
      </c>
      <c r="W810" s="167" t="str">
        <f ca="1">IF(Table1[[#This Row],[TGL.PENSIUN (usia)]]&lt;&gt;0,TEXT(Table1[[#This Row],[TGL.PENSIUN (usia)]],"yyyy"),"")</f>
        <v>1982</v>
      </c>
      <c r="X8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Row],[JABATAN]],tbl_refJabatan,7,FALSE),"yr","day")-CONVERT(DATEDIF(M810,tglAcuan,"y"),"yr","day"))),(NOW()+(CONVERT(VLOOKUP(Table1[[#This Row],[JABATAN]],tbl_refJabatan,7,FALSE),"yr","day")-CONVERT(DATEDIF(M810,NOW(),"y"),"yr","day")))),"tgl SK salah"),"")</f>
        <v>43522.848911689813</v>
      </c>
      <c r="Y810" s="167" t="str">
        <f ca="1">IF(Table1[[#This Row],[TGL. PENSIUN (jabatan)]]&lt;&gt;0,TEXT(Table1[[#This Row],[TGL. PENSIUN (jabatan)]],"yyyy"),"")</f>
        <v>2019</v>
      </c>
      <c r="Z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Row],[JABATAN]],tbl_refJabatan,8,FALSE),"yr","day")-CONVERT(DATEDIF(H810,tglAcuan,"y"),"yr","day"))),(NOW()+(CONVERT(VLOOKUP(Table1[[#This Row],[JABATAN]],tbl_refJabatan,8,FALSE),"yr","day")-CONVERT(DATEDIF(H810,NOW(),"y"),"yr","day")))),"Usia Salah"),"")</f>
        <v>30008.598911689813</v>
      </c>
      <c r="AA810" s="167" t="str">
        <f ca="1">IF(Table1[[#This Row],[TGL.PENSIUN (usia )]]&lt;&gt;0,TEXT(Table1[[#This Row],[TGL.PENSIUN (usia )]],"yyyy"),"")</f>
        <v>1982</v>
      </c>
      <c r="AB8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Row],[JABATAN]],tbl_refJabatan,9,FALSE),"yr","day")-CONVERT(DATEDIF(M810,tglAcuan,"y"),"yr","day"))),(NOW()+(CONVERT(VLOOKUP(Table1[[#This Row],[JABATAN]],tbl_refJabatan,9,FALSE),"yr","day")-CONVERT(DATEDIF(M810,NOW(),"y"),"yr","day")))),"tgl SK salah"),"")</f>
        <v>43522.848911689813</v>
      </c>
      <c r="AC810" s="167" t="str">
        <f ca="1">IF(Table1[[#This Row],[TGL. PENSIUN (jabatan )]]&lt;&gt;0,TEXT(Table1[[#This Row],[TGL. PENSIUN (jabatan )]],"yyyy"),"")</f>
        <v>2019</v>
      </c>
      <c r="AD8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1" spans="1:30" s="53" customFormat="1" ht="21.75" customHeight="1" x14ac:dyDescent="0.25">
      <c r="A811" s="43">
        <f t="shared" si="29"/>
        <v>806</v>
      </c>
      <c r="B811" s="44" t="s">
        <v>42</v>
      </c>
      <c r="C811" s="44" t="s">
        <v>1507</v>
      </c>
      <c r="D811" s="72" t="s">
        <v>63</v>
      </c>
      <c r="E811" s="59" t="s">
        <v>1522</v>
      </c>
      <c r="F811" s="43" t="s">
        <v>41</v>
      </c>
      <c r="G811" s="46" t="s">
        <v>42</v>
      </c>
      <c r="H811" s="67">
        <v>26613</v>
      </c>
      <c r="I811" s="45"/>
      <c r="J811" s="76"/>
      <c r="K811" s="74" t="s">
        <v>43</v>
      </c>
      <c r="L811" s="69" t="s">
        <v>1523</v>
      </c>
      <c r="M811" s="67">
        <v>43364</v>
      </c>
      <c r="N811" s="52" t="str">
        <f t="shared" ca="1" si="30"/>
        <v>51 Tahun 3 Bulan 17 hari</v>
      </c>
      <c r="O8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Row],[JABATAN]],tbl_refJabatan,2,FALSE),"yr","day")-CONVERT(DATEDIF(H811,tglAcuan,"y"),"yr","day"))),(NOW()+(CONVERT(VLOOKUP(Table1[[#This Row],[JABATAN]],tbl_refJabatan,2,FALSE),"yr","day")-CONVERT(DATEDIF(H811,NOW(),"y"),"yr","day")))),"Usia Salah"),"")</f>
        <v>48636.348911689813</v>
      </c>
      <c r="Q811" s="167" t="str">
        <f ca="1">IF(Table1[[#This Row],[TGL. PENSIUN (usia)]]&lt;&gt;0,TEXT(Table1[[#This Row],[TGL. PENSIUN (usia)]],"yyyy"),"")</f>
        <v>2033</v>
      </c>
      <c r="R811" s="166">
        <f ca="1">IF(AND(Table1[[#This Row],[TGL. PENSIUN (usia)]]&lt;&gt;"",Table1[[#This Row],[TGL. PENSIUN (usia)]]&lt;&gt;"USIA SALAH"),IF(tglAcuan&lt;&gt;0,(INT(CONVERT(VLOOKUP(Table1[[#This Row],[JABATAN]],tbl_refJabatan,2,FALSE),"yr","day")-CONVERT(DATEDIF(H811,tglAcuan,"y"),"yr","day"))),(INT(CONVERT(VLOOKUP(Table1[[#This Row],[JABATAN]],tbl_refJabatan,2,FALSE),"yr","day")-CONVERT(DATEDIF(H811,NOW(),"y"),"yr","day")))),"")</f>
        <v>3287</v>
      </c>
      <c r="S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Row],[JABATAN]],tbl_refJabatan,4,FALSE),"yr","day")-CONVERT(DATEDIF(H811,tglAcuan,"y"),"yr","day"))),(NOW()+(CONVERT(VLOOKUP(Table1[[#This Row],[JABATAN]],tbl_refJabatan,4,FALSE),"yr","day")-CONVERT(DATEDIF(H811,NOW(),"y"),"yr","day")))),"Usia Salah"),"")</f>
        <v>34026.348911689813</v>
      </c>
      <c r="T811" s="167" t="str">
        <f ca="1">IF(Table1[[#This Row],[TGL. PENSIUN ( usia )]]&lt;&gt;0,TEXT(Table1[[#This Row],[TGL. PENSIUN ( usia )]],"yyyy"),"")</f>
        <v>1993</v>
      </c>
      <c r="U811" s="166">
        <f ca="1">IF(AND(Table1[[#This Row],[TGL. PENSIUN (usia)]]&lt;&gt;"",Table1[[#This Row],[TGL. PENSIUN (usia)]]&lt;&gt;"USIA SALAH"),IF(tglAcuan&lt;&gt;0,(INT(CONVERT(VLOOKUP(Table1[[#This Row],[JABATAN]],tbl_refJabatan,4,FALSE),"yr","day")-CONVERT(DATEDIF(H811,tglAcuan,"y"),"yr","day"))),(INT(CONVERT(VLOOKUP(Table1[[#This Row],[JABATAN]],tbl_refJabatan,4,FALSE),"yr","day")-CONVERT(DATEDIF(H811,NOW(),"y"),"yr","day")))),"")</f>
        <v>-11323</v>
      </c>
      <c r="V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Row],[JABATAN]],tbl_refJabatan,6,FALSE),"yr","day")-CONVERT(DATEDIF(H811,tglAcuan,"y"),"yr","day"))),(NOW()+(CONVERT(VLOOKUP(Table1[[#This Row],[JABATAN]],tbl_refJabatan,6,FALSE),"yr","day")-CONVERT(DATEDIF(H811,NOW(),"y"),"yr","day")))),"Usia Salah"),"")</f>
        <v>26721.348911689813</v>
      </c>
      <c r="W811" s="167" t="str">
        <f ca="1">IF(Table1[[#This Row],[TGL.PENSIUN (usia)]]&lt;&gt;0,TEXT(Table1[[#This Row],[TGL.PENSIUN (usia)]],"yyyy"),"")</f>
        <v>1973</v>
      </c>
      <c r="X8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Row],[JABATAN]],tbl_refJabatan,7,FALSE),"yr","day")-CONVERT(DATEDIF(M811,tglAcuan,"y"),"yr","day"))),(NOW()+(CONVERT(VLOOKUP(Table1[[#This Row],[JABATAN]],tbl_refJabatan,7,FALSE),"yr","day")-CONVERT(DATEDIF(M811,NOW(),"y"),"yr","day")))),"tgl SK salah"),"")</f>
        <v>65437.848911689813</v>
      </c>
      <c r="Y811" s="167" t="str">
        <f ca="1">IF(Table1[[#This Row],[TGL. PENSIUN (jabatan)]]&lt;&gt;0,TEXT(Table1[[#This Row],[TGL. PENSIUN (jabatan)]],"yyyy"),"")</f>
        <v>2079</v>
      </c>
      <c r="Z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Row],[JABATAN]],tbl_refJabatan,8,FALSE),"yr","day")-CONVERT(DATEDIF(H811,tglAcuan,"y"),"yr","day"))),(NOW()+(CONVERT(VLOOKUP(Table1[[#This Row],[JABATAN]],tbl_refJabatan,8,FALSE),"yr","day")-CONVERT(DATEDIF(H811,NOW(),"y"),"yr","day")))),"Usia Salah"),"")</f>
        <v>48636.348911689813</v>
      </c>
      <c r="AA811" s="167" t="str">
        <f ca="1">IF(Table1[[#This Row],[TGL.PENSIUN (usia )]]&lt;&gt;0,TEXT(Table1[[#This Row],[TGL.PENSIUN (usia )]],"yyyy"),"")</f>
        <v>2033</v>
      </c>
      <c r="AB8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Row],[JABATAN]],tbl_refJabatan,9,FALSE),"yr","day")-CONVERT(DATEDIF(M811,tglAcuan,"y"),"yr","day"))),(NOW()+(CONVERT(VLOOKUP(Table1[[#This Row],[JABATAN]],tbl_refJabatan,9,FALSE),"yr","day")-CONVERT(DATEDIF(M811,NOW(),"y"),"yr","day")))),"tgl SK salah"),"")</f>
        <v>49001.598911689813</v>
      </c>
      <c r="AC811" s="167" t="str">
        <f ca="1">IF(Table1[[#This Row],[TGL. PENSIUN (jabatan )]]&lt;&gt;0,TEXT(Table1[[#This Row],[TGL. PENSIUN (jabatan )]],"yyyy"),"")</f>
        <v>2034</v>
      </c>
      <c r="AD8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2" spans="1:30" s="53" customFormat="1" ht="21.75" customHeight="1" x14ac:dyDescent="0.25">
      <c r="A812" s="43">
        <f t="shared" si="29"/>
        <v>807</v>
      </c>
      <c r="B812" s="44" t="s">
        <v>42</v>
      </c>
      <c r="C812" s="44" t="s">
        <v>1507</v>
      </c>
      <c r="D812" s="72" t="s">
        <v>63</v>
      </c>
      <c r="E812" s="59" t="s">
        <v>1524</v>
      </c>
      <c r="F812" s="43" t="s">
        <v>41</v>
      </c>
      <c r="G812" s="46" t="s">
        <v>42</v>
      </c>
      <c r="H812" s="67">
        <v>29489</v>
      </c>
      <c r="I812" s="45"/>
      <c r="J812" s="76"/>
      <c r="K812" s="74" t="s">
        <v>43</v>
      </c>
      <c r="L812" s="69" t="s">
        <v>1525</v>
      </c>
      <c r="M812" s="67">
        <v>43364</v>
      </c>
      <c r="N812" s="52" t="str">
        <f t="shared" ca="1" si="30"/>
        <v>43 Tahun 5 Bulan 2 hari</v>
      </c>
      <c r="O8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Row],[JABATAN]],tbl_refJabatan,2,FALSE),"yr","day")-CONVERT(DATEDIF(H812,tglAcuan,"y"),"yr","day"))),(NOW()+(CONVERT(VLOOKUP(Table1[[#This Row],[JABATAN]],tbl_refJabatan,2,FALSE),"yr","day")-CONVERT(DATEDIF(H812,NOW(),"y"),"yr","day")))),"Usia Salah"),"")</f>
        <v>51558.348911689813</v>
      </c>
      <c r="Q812" s="167" t="str">
        <f ca="1">IF(Table1[[#This Row],[TGL. PENSIUN (usia)]]&lt;&gt;0,TEXT(Table1[[#This Row],[TGL. PENSIUN (usia)]],"yyyy"),"")</f>
        <v>2041</v>
      </c>
      <c r="R812" s="166">
        <f ca="1">IF(AND(Table1[[#This Row],[TGL. PENSIUN (usia)]]&lt;&gt;"",Table1[[#This Row],[TGL. PENSIUN (usia)]]&lt;&gt;"USIA SALAH"),IF(tglAcuan&lt;&gt;0,(INT(CONVERT(VLOOKUP(Table1[[#This Row],[JABATAN]],tbl_refJabatan,2,FALSE),"yr","day")-CONVERT(DATEDIF(H812,tglAcuan,"y"),"yr","day"))),(INT(CONVERT(VLOOKUP(Table1[[#This Row],[JABATAN]],tbl_refJabatan,2,FALSE),"yr","day")-CONVERT(DATEDIF(H812,NOW(),"y"),"yr","day")))),"")</f>
        <v>6209</v>
      </c>
      <c r="S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Row],[JABATAN]],tbl_refJabatan,4,FALSE),"yr","day")-CONVERT(DATEDIF(H812,tglAcuan,"y"),"yr","day"))),(NOW()+(CONVERT(VLOOKUP(Table1[[#This Row],[JABATAN]],tbl_refJabatan,4,FALSE),"yr","day")-CONVERT(DATEDIF(H812,NOW(),"y"),"yr","day")))),"Usia Salah"),"")</f>
        <v>36948.348911689813</v>
      </c>
      <c r="T812" s="167" t="str">
        <f ca="1">IF(Table1[[#This Row],[TGL. PENSIUN ( usia )]]&lt;&gt;0,TEXT(Table1[[#This Row],[TGL. PENSIUN ( usia )]],"yyyy"),"")</f>
        <v>2001</v>
      </c>
      <c r="U812" s="166">
        <f ca="1">IF(AND(Table1[[#This Row],[TGL. PENSIUN (usia)]]&lt;&gt;"",Table1[[#This Row],[TGL. PENSIUN (usia)]]&lt;&gt;"USIA SALAH"),IF(tglAcuan&lt;&gt;0,(INT(CONVERT(VLOOKUP(Table1[[#This Row],[JABATAN]],tbl_refJabatan,4,FALSE),"yr","day")-CONVERT(DATEDIF(H812,tglAcuan,"y"),"yr","day"))),(INT(CONVERT(VLOOKUP(Table1[[#This Row],[JABATAN]],tbl_refJabatan,4,FALSE),"yr","day")-CONVERT(DATEDIF(H812,NOW(),"y"),"yr","day")))),"")</f>
        <v>-8401</v>
      </c>
      <c r="V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Row],[JABATAN]],tbl_refJabatan,6,FALSE),"yr","day")-CONVERT(DATEDIF(H812,tglAcuan,"y"),"yr","day"))),(NOW()+(CONVERT(VLOOKUP(Table1[[#This Row],[JABATAN]],tbl_refJabatan,6,FALSE),"yr","day")-CONVERT(DATEDIF(H812,NOW(),"y"),"yr","day")))),"Usia Salah"),"")</f>
        <v>29643.348911689813</v>
      </c>
      <c r="W812" s="167" t="str">
        <f ca="1">IF(Table1[[#This Row],[TGL.PENSIUN (usia)]]&lt;&gt;0,TEXT(Table1[[#This Row],[TGL.PENSIUN (usia)]],"yyyy"),"")</f>
        <v>1981</v>
      </c>
      <c r="X8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Row],[JABATAN]],tbl_refJabatan,7,FALSE),"yr","day")-CONVERT(DATEDIF(M812,tglAcuan,"y"),"yr","day"))),(NOW()+(CONVERT(VLOOKUP(Table1[[#This Row],[JABATAN]],tbl_refJabatan,7,FALSE),"yr","day")-CONVERT(DATEDIF(M812,NOW(),"y"),"yr","day")))),"tgl SK salah"),"")</f>
        <v>65437.848911689813</v>
      </c>
      <c r="Y812" s="167" t="str">
        <f ca="1">IF(Table1[[#This Row],[TGL. PENSIUN (jabatan)]]&lt;&gt;0,TEXT(Table1[[#This Row],[TGL. PENSIUN (jabatan)]],"yyyy"),"")</f>
        <v>2079</v>
      </c>
      <c r="Z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Row],[JABATAN]],tbl_refJabatan,8,FALSE),"yr","day")-CONVERT(DATEDIF(H812,tglAcuan,"y"),"yr","day"))),(NOW()+(CONVERT(VLOOKUP(Table1[[#This Row],[JABATAN]],tbl_refJabatan,8,FALSE),"yr","day")-CONVERT(DATEDIF(H812,NOW(),"y"),"yr","day")))),"Usia Salah"),"")</f>
        <v>51558.348911689813</v>
      </c>
      <c r="AA812" s="167" t="str">
        <f ca="1">IF(Table1[[#This Row],[TGL.PENSIUN (usia )]]&lt;&gt;0,TEXT(Table1[[#This Row],[TGL.PENSIUN (usia )]],"yyyy"),"")</f>
        <v>2041</v>
      </c>
      <c r="AB8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Row],[JABATAN]],tbl_refJabatan,9,FALSE),"yr","day")-CONVERT(DATEDIF(M812,tglAcuan,"y"),"yr","day"))),(NOW()+(CONVERT(VLOOKUP(Table1[[#This Row],[JABATAN]],tbl_refJabatan,9,FALSE),"yr","day")-CONVERT(DATEDIF(M812,NOW(),"y"),"yr","day")))),"tgl SK salah"),"")</f>
        <v>49001.598911689813</v>
      </c>
      <c r="AC812" s="167" t="str">
        <f ca="1">IF(Table1[[#This Row],[TGL. PENSIUN (jabatan )]]&lt;&gt;0,TEXT(Table1[[#This Row],[TGL. PENSIUN (jabatan )]],"yyyy"),"")</f>
        <v>2034</v>
      </c>
      <c r="AD8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3" spans="1:30" s="53" customFormat="1" ht="21.75" customHeight="1" x14ac:dyDescent="0.25">
      <c r="A813" s="43">
        <f t="shared" si="29"/>
        <v>808</v>
      </c>
      <c r="B813" s="44" t="s">
        <v>42</v>
      </c>
      <c r="C813" s="44" t="s">
        <v>1507</v>
      </c>
      <c r="D813" s="72" t="s">
        <v>63</v>
      </c>
      <c r="E813" s="59" t="s">
        <v>1526</v>
      </c>
      <c r="F813" s="43" t="s">
        <v>41</v>
      </c>
      <c r="G813" s="46" t="s">
        <v>42</v>
      </c>
      <c r="H813" s="67">
        <v>31865</v>
      </c>
      <c r="I813" s="45"/>
      <c r="J813" s="76"/>
      <c r="K813" s="74" t="s">
        <v>43</v>
      </c>
      <c r="L813" s="69" t="s">
        <v>1527</v>
      </c>
      <c r="M813" s="67">
        <v>43364</v>
      </c>
      <c r="N813" s="52" t="str">
        <f t="shared" ca="1" si="30"/>
        <v>36 Tahun 10 Bulan 29 hari</v>
      </c>
      <c r="O8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6 Hari </v>
      </c>
      <c r="P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Row],[JABATAN]],tbl_refJabatan,2,FALSE),"yr","day")-CONVERT(DATEDIF(H813,tglAcuan,"y"),"yr","day"))),(NOW()+(CONVERT(VLOOKUP(Table1[[#This Row],[JABATAN]],tbl_refJabatan,2,FALSE),"yr","day")-CONVERT(DATEDIF(H813,NOW(),"y"),"yr","day")))),"Usia Salah"),"")</f>
        <v>54115.098911689813</v>
      </c>
      <c r="Q813" s="167" t="str">
        <f ca="1">IF(Table1[[#This Row],[TGL. PENSIUN (usia)]]&lt;&gt;0,TEXT(Table1[[#This Row],[TGL. PENSIUN (usia)]],"yyyy"),"")</f>
        <v>2048</v>
      </c>
      <c r="R813" s="166">
        <f ca="1">IF(AND(Table1[[#This Row],[TGL. PENSIUN (usia)]]&lt;&gt;"",Table1[[#This Row],[TGL. PENSIUN (usia)]]&lt;&gt;"USIA SALAH"),IF(tglAcuan&lt;&gt;0,(INT(CONVERT(VLOOKUP(Table1[[#This Row],[JABATAN]],tbl_refJabatan,2,FALSE),"yr","day")-CONVERT(DATEDIF(H813,tglAcuan,"y"),"yr","day"))),(INT(CONVERT(VLOOKUP(Table1[[#This Row],[JABATAN]],tbl_refJabatan,2,FALSE),"yr","day")-CONVERT(DATEDIF(H813,NOW(),"y"),"yr","day")))),"")</f>
        <v>8766</v>
      </c>
      <c r="S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Row],[JABATAN]],tbl_refJabatan,4,FALSE),"yr","day")-CONVERT(DATEDIF(H813,tglAcuan,"y"),"yr","day"))),(NOW()+(CONVERT(VLOOKUP(Table1[[#This Row],[JABATAN]],tbl_refJabatan,4,FALSE),"yr","day")-CONVERT(DATEDIF(H813,NOW(),"y"),"yr","day")))),"Usia Salah"),"")</f>
        <v>39505.098911689813</v>
      </c>
      <c r="T813" s="167" t="str">
        <f ca="1">IF(Table1[[#This Row],[TGL. PENSIUN ( usia )]]&lt;&gt;0,TEXT(Table1[[#This Row],[TGL. PENSIUN ( usia )]],"yyyy"),"")</f>
        <v>2008</v>
      </c>
      <c r="U813" s="166">
        <f ca="1">IF(AND(Table1[[#This Row],[TGL. PENSIUN (usia)]]&lt;&gt;"",Table1[[#This Row],[TGL. PENSIUN (usia)]]&lt;&gt;"USIA SALAH"),IF(tglAcuan&lt;&gt;0,(INT(CONVERT(VLOOKUP(Table1[[#This Row],[JABATAN]],tbl_refJabatan,4,FALSE),"yr","day")-CONVERT(DATEDIF(H813,tglAcuan,"y"),"yr","day"))),(INT(CONVERT(VLOOKUP(Table1[[#This Row],[JABATAN]],tbl_refJabatan,4,FALSE),"yr","day")-CONVERT(DATEDIF(H813,NOW(),"y"),"yr","day")))),"")</f>
        <v>-5844</v>
      </c>
      <c r="V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Row],[JABATAN]],tbl_refJabatan,6,FALSE),"yr","day")-CONVERT(DATEDIF(H813,tglAcuan,"y"),"yr","day"))),(NOW()+(CONVERT(VLOOKUP(Table1[[#This Row],[JABATAN]],tbl_refJabatan,6,FALSE),"yr","day")-CONVERT(DATEDIF(H813,NOW(),"y"),"yr","day")))),"Usia Salah"),"")</f>
        <v>32200.098911689813</v>
      </c>
      <c r="W813" s="167" t="str">
        <f ca="1">IF(Table1[[#This Row],[TGL.PENSIUN (usia)]]&lt;&gt;0,TEXT(Table1[[#This Row],[TGL.PENSIUN (usia)]],"yyyy"),"")</f>
        <v>1988</v>
      </c>
      <c r="X8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Row],[JABATAN]],tbl_refJabatan,7,FALSE),"yr","day")-CONVERT(DATEDIF(M813,tglAcuan,"y"),"yr","day"))),(NOW()+(CONVERT(VLOOKUP(Table1[[#This Row],[JABATAN]],tbl_refJabatan,7,FALSE),"yr","day")-CONVERT(DATEDIF(M813,NOW(),"y"),"yr","day")))),"tgl SK salah"),"")</f>
        <v>65437.848911689813</v>
      </c>
      <c r="Y813" s="167" t="str">
        <f ca="1">IF(Table1[[#This Row],[TGL. PENSIUN (jabatan)]]&lt;&gt;0,TEXT(Table1[[#This Row],[TGL. PENSIUN (jabatan)]],"yyyy"),"")</f>
        <v>2079</v>
      </c>
      <c r="Z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Row],[JABATAN]],tbl_refJabatan,8,FALSE),"yr","day")-CONVERT(DATEDIF(H813,tglAcuan,"y"),"yr","day"))),(NOW()+(CONVERT(VLOOKUP(Table1[[#This Row],[JABATAN]],tbl_refJabatan,8,FALSE),"yr","day")-CONVERT(DATEDIF(H813,NOW(),"y"),"yr","day")))),"Usia Salah"),"")</f>
        <v>54115.098911689813</v>
      </c>
      <c r="AA813" s="167" t="str">
        <f ca="1">IF(Table1[[#This Row],[TGL.PENSIUN (usia )]]&lt;&gt;0,TEXT(Table1[[#This Row],[TGL.PENSIUN (usia )]],"yyyy"),"")</f>
        <v>2048</v>
      </c>
      <c r="AB8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Row],[JABATAN]],tbl_refJabatan,9,FALSE),"yr","day")-CONVERT(DATEDIF(M813,tglAcuan,"y"),"yr","day"))),(NOW()+(CONVERT(VLOOKUP(Table1[[#This Row],[JABATAN]],tbl_refJabatan,9,FALSE),"yr","day")-CONVERT(DATEDIF(M813,NOW(),"y"),"yr","day")))),"tgl SK salah"),"")</f>
        <v>49001.598911689813</v>
      </c>
      <c r="AC813" s="167" t="str">
        <f ca="1">IF(Table1[[#This Row],[TGL. PENSIUN (jabatan )]]&lt;&gt;0,TEXT(Table1[[#This Row],[TGL. PENSIUN (jabatan )]],"yyyy"),"")</f>
        <v>2034</v>
      </c>
      <c r="AD8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4" spans="1:30" s="88" customFormat="1" ht="21.75" customHeight="1" x14ac:dyDescent="0.25">
      <c r="A814" s="43">
        <f t="shared" si="29"/>
        <v>809</v>
      </c>
      <c r="B814" s="44" t="s">
        <v>42</v>
      </c>
      <c r="C814" s="44" t="s">
        <v>1528</v>
      </c>
      <c r="D814" s="45" t="s">
        <v>39</v>
      </c>
      <c r="E814" s="141" t="s">
        <v>1529</v>
      </c>
      <c r="F814" s="43" t="s">
        <v>41</v>
      </c>
      <c r="G814" s="46" t="s">
        <v>42</v>
      </c>
      <c r="H814" s="174" t="s">
        <v>1530</v>
      </c>
      <c r="I814" s="45"/>
      <c r="J814" s="76"/>
      <c r="K814" s="74" t="s">
        <v>56</v>
      </c>
      <c r="L814" s="83" t="s">
        <v>1531</v>
      </c>
      <c r="M814" s="174" t="s">
        <v>1532</v>
      </c>
      <c r="N814" s="52" t="str">
        <f t="shared" ca="1" si="30"/>
        <v>66 Tahun 8 Bulan 6 hari</v>
      </c>
      <c r="O8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Row],[JABATAN]],tbl_refJabatan,2,FALSE),"yr","day")-CONVERT(DATEDIF(H814,tglAcuan,"y"),"yr","day"))),(NOW()+(CONVERT(VLOOKUP(Table1[[#This Row],[JABATAN]],tbl_refJabatan,2,FALSE),"yr","day")-CONVERT(DATEDIF(H814,NOW(),"y"),"yr","day")))),"Usia Salah"),"")</f>
        <v>21242.598911689813</v>
      </c>
      <c r="Q814" s="167" t="str">
        <f ca="1">IF(Table1[[#This Row],[TGL. PENSIUN (usia)]]&lt;&gt;0,TEXT(Table1[[#This Row],[TGL. PENSIUN (usia)]],"yyyy"),"")</f>
        <v>1958</v>
      </c>
      <c r="R814" s="166">
        <f ca="1">IF(AND(Table1[[#This Row],[TGL. PENSIUN (usia)]]&lt;&gt;"",Table1[[#This Row],[TGL. PENSIUN (usia)]]&lt;&gt;"USIA SALAH"),IF(tglAcuan&lt;&gt;0,(INT(CONVERT(VLOOKUP(Table1[[#This Row],[JABATAN]],tbl_refJabatan,2,FALSE),"yr","day")-CONVERT(DATEDIF(H814,tglAcuan,"y"),"yr","day"))),(INT(CONVERT(VLOOKUP(Table1[[#This Row],[JABATAN]],tbl_refJabatan,2,FALSE),"yr","day")-CONVERT(DATEDIF(H814,NOW(),"y"),"yr","day")))),"")</f>
        <v>-24107</v>
      </c>
      <c r="S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Row],[JABATAN]],tbl_refJabatan,4,FALSE),"yr","day")-CONVERT(DATEDIF(H814,tglAcuan,"y"),"yr","day"))),(NOW()+(CONVERT(VLOOKUP(Table1[[#This Row],[JABATAN]],tbl_refJabatan,4,FALSE),"yr","day")-CONVERT(DATEDIF(H814,NOW(),"y"),"yr","day")))),"Usia Salah"),"")</f>
        <v>21242.598911689813</v>
      </c>
      <c r="T814" s="167" t="str">
        <f ca="1">IF(Table1[[#This Row],[TGL. PENSIUN ( usia )]]&lt;&gt;0,TEXT(Table1[[#This Row],[TGL. PENSIUN ( usia )]],"yyyy"),"")</f>
        <v>1958</v>
      </c>
      <c r="U814" s="166">
        <f ca="1">IF(AND(Table1[[#This Row],[TGL. PENSIUN (usia)]]&lt;&gt;"",Table1[[#This Row],[TGL. PENSIUN (usia)]]&lt;&gt;"USIA SALAH"),IF(tglAcuan&lt;&gt;0,(INT(CONVERT(VLOOKUP(Table1[[#This Row],[JABATAN]],tbl_refJabatan,4,FALSE),"yr","day")-CONVERT(DATEDIF(H814,tglAcuan,"y"),"yr","day"))),(INT(CONVERT(VLOOKUP(Table1[[#This Row],[JABATAN]],tbl_refJabatan,4,FALSE),"yr","day")-CONVERT(DATEDIF(H814,NOW(),"y"),"yr","day")))),"")</f>
        <v>-24107</v>
      </c>
      <c r="V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Row],[JABATAN]],tbl_refJabatan,6,FALSE),"yr","day")-CONVERT(DATEDIF(H814,tglAcuan,"y"),"yr","day"))),(NOW()+(CONVERT(VLOOKUP(Table1[[#This Row],[JABATAN]],tbl_refJabatan,6,FALSE),"yr","day")-CONVERT(DATEDIF(H814,NOW(),"y"),"yr","day")))),"Usia Salah"),"")</f>
        <v>21242.598911689813</v>
      </c>
      <c r="W814" s="167" t="str">
        <f ca="1">IF(Table1[[#This Row],[TGL.PENSIUN (usia)]]&lt;&gt;0,TEXT(Table1[[#This Row],[TGL.PENSIUN (usia)]],"yyyy"),"")</f>
        <v>1958</v>
      </c>
      <c r="X8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Row],[JABATAN]],tbl_refJabatan,7,FALSE),"yr","day")-CONVERT(DATEDIF(M814,tglAcuan,"y"),"yr","day"))),(NOW()+(CONVERT(VLOOKUP(Table1[[#This Row],[JABATAN]],tbl_refJabatan,7,FALSE),"yr","day")-CONVERT(DATEDIF(M814,NOW(),"y"),"yr","day")))),"tgl SK salah"),"")</f>
        <v>43888.098911689813</v>
      </c>
      <c r="Y814" s="167" t="str">
        <f ca="1">IF(Table1[[#This Row],[TGL. PENSIUN (jabatan)]]&lt;&gt;0,TEXT(Table1[[#This Row],[TGL. PENSIUN (jabatan)]],"yyyy"),"")</f>
        <v>2020</v>
      </c>
      <c r="Z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Row],[JABATAN]],tbl_refJabatan,8,FALSE),"yr","day")-CONVERT(DATEDIF(H814,tglAcuan,"y"),"yr","day"))),(NOW()+(CONVERT(VLOOKUP(Table1[[#This Row],[JABATAN]],tbl_refJabatan,8,FALSE),"yr","day")-CONVERT(DATEDIF(H814,NOW(),"y"),"yr","day")))),"Usia Salah"),"")</f>
        <v>21242.598911689813</v>
      </c>
      <c r="AA814" s="167" t="str">
        <f ca="1">IF(Table1[[#This Row],[TGL.PENSIUN (usia )]]&lt;&gt;0,TEXT(Table1[[#This Row],[TGL.PENSIUN (usia )]],"yyyy"),"")</f>
        <v>1958</v>
      </c>
      <c r="AB8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Row],[JABATAN]],tbl_refJabatan,9,FALSE),"yr","day")-CONVERT(DATEDIF(M814,tglAcuan,"y"),"yr","day"))),(NOW()+(CONVERT(VLOOKUP(Table1[[#This Row],[JABATAN]],tbl_refJabatan,9,FALSE),"yr","day")-CONVERT(DATEDIF(M814,NOW(),"y"),"yr","day")))),"tgl SK salah"),"")</f>
        <v>43888.098911689813</v>
      </c>
      <c r="AC814" s="167" t="str">
        <f ca="1">IF(Table1[[#This Row],[TGL. PENSIUN (jabatan )]]&lt;&gt;0,TEXT(Table1[[#This Row],[TGL. PENSIUN (jabatan )]],"yyyy"),"")</f>
        <v>2020</v>
      </c>
      <c r="AD8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5" spans="1:30" s="53" customFormat="1" ht="21.75" customHeight="1" x14ac:dyDescent="0.25">
      <c r="A815" s="43">
        <f t="shared" si="29"/>
        <v>810</v>
      </c>
      <c r="B815" s="44" t="s">
        <v>42</v>
      </c>
      <c r="C815" s="44" t="s">
        <v>1528</v>
      </c>
      <c r="D815" s="72" t="s">
        <v>45</v>
      </c>
      <c r="E815" s="59" t="s">
        <v>1533</v>
      </c>
      <c r="F815" s="43" t="s">
        <v>41</v>
      </c>
      <c r="G815" s="46" t="s">
        <v>42</v>
      </c>
      <c r="H815" s="174" t="s">
        <v>1534</v>
      </c>
      <c r="I815" s="45"/>
      <c r="J815" s="76"/>
      <c r="K815" s="74" t="s">
        <v>43</v>
      </c>
      <c r="L815" s="83" t="s">
        <v>1535</v>
      </c>
      <c r="M815" s="174" t="s">
        <v>1536</v>
      </c>
      <c r="N815" s="52" t="str">
        <f t="shared" ca="1" si="30"/>
        <v>58 Tahun 6 Bulan 25 hari</v>
      </c>
      <c r="O8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19 Hari </v>
      </c>
      <c r="P8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Row],[JABATAN]],tbl_refJabatan,2,FALSE),"yr","day")-CONVERT(DATEDIF(H815,tglAcuan,"y"),"yr","day"))),(NOW()+(CONVERT(VLOOKUP(Table1[[#This Row],[JABATAN]],tbl_refJabatan,2,FALSE),"yr","day")-CONVERT(DATEDIF(H815,NOW(),"y"),"yr","day")))),"Usia Salah"),"")</f>
        <v>24164.598911689813</v>
      </c>
      <c r="Q815" s="167" t="str">
        <f ca="1">IF(Table1[[#This Row],[TGL. PENSIUN (usia)]]&lt;&gt;0,TEXT(Table1[[#This Row],[TGL. PENSIUN (usia)]],"yyyy"),"")</f>
        <v>1966</v>
      </c>
      <c r="R815" s="166">
        <f ca="1">IF(AND(Table1[[#This Row],[TGL. PENSIUN (usia)]]&lt;&gt;"",Table1[[#This Row],[TGL. PENSIUN (usia)]]&lt;&gt;"USIA SALAH"),IF(tglAcuan&lt;&gt;0,(INT(CONVERT(VLOOKUP(Table1[[#This Row],[JABATAN]],tbl_refJabatan,2,FALSE),"yr","day")-CONVERT(DATEDIF(H815,tglAcuan,"y"),"yr","day"))),(INT(CONVERT(VLOOKUP(Table1[[#This Row],[JABATAN]],tbl_refJabatan,2,FALSE),"yr","day")-CONVERT(DATEDIF(H815,NOW(),"y"),"yr","day")))),"")</f>
        <v>-21185</v>
      </c>
      <c r="S8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Row],[JABATAN]],tbl_refJabatan,4,FALSE),"yr","day")-CONVERT(DATEDIF(H815,tglAcuan,"y"),"yr","day"))),(NOW()+(CONVERT(VLOOKUP(Table1[[#This Row],[JABATAN]],tbl_refJabatan,4,FALSE),"yr","day")-CONVERT(DATEDIF(H815,NOW(),"y"),"yr","day")))),"Usia Salah"),"")</f>
        <v>24164.598911689813</v>
      </c>
      <c r="T815" s="167" t="str">
        <f ca="1">IF(Table1[[#This Row],[TGL. PENSIUN ( usia )]]&lt;&gt;0,TEXT(Table1[[#This Row],[TGL. PENSIUN ( usia )]],"yyyy"),"")</f>
        <v>1966</v>
      </c>
      <c r="U815" s="166">
        <f ca="1">IF(AND(Table1[[#This Row],[TGL. PENSIUN (usia)]]&lt;&gt;"",Table1[[#This Row],[TGL. PENSIUN (usia)]]&lt;&gt;"USIA SALAH"),IF(tglAcuan&lt;&gt;0,(INT(CONVERT(VLOOKUP(Table1[[#This Row],[JABATAN]],tbl_refJabatan,4,FALSE),"yr","day")-CONVERT(DATEDIF(H815,tglAcuan,"y"),"yr","day"))),(INT(CONVERT(VLOOKUP(Table1[[#This Row],[JABATAN]],tbl_refJabatan,4,FALSE),"yr","day")-CONVERT(DATEDIF(H815,NOW(),"y"),"yr","day")))),"")</f>
        <v>-21185</v>
      </c>
      <c r="V8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Row],[JABATAN]],tbl_refJabatan,6,FALSE),"yr","day")-CONVERT(DATEDIF(H815,tglAcuan,"y"),"yr","day"))),(NOW()+(CONVERT(VLOOKUP(Table1[[#This Row],[JABATAN]],tbl_refJabatan,6,FALSE),"yr","day")-CONVERT(DATEDIF(H815,NOW(),"y"),"yr","day")))),"Usia Salah"),"")</f>
        <v>24164.598911689813</v>
      </c>
      <c r="W815" s="167" t="str">
        <f ca="1">IF(Table1[[#This Row],[TGL.PENSIUN (usia)]]&lt;&gt;0,TEXT(Table1[[#This Row],[TGL.PENSIUN (usia)]],"yyyy"),"")</f>
        <v>1966</v>
      </c>
      <c r="X8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Row],[JABATAN]],tbl_refJabatan,7,FALSE),"yr","day")-CONVERT(DATEDIF(M815,tglAcuan,"y"),"yr","day"))),(NOW()+(CONVERT(VLOOKUP(Table1[[#This Row],[JABATAN]],tbl_refJabatan,7,FALSE),"yr","day")-CONVERT(DATEDIF(M815,NOW(),"y"),"yr","day")))),"tgl SK salah"),"")</f>
        <v>43888.098911689813</v>
      </c>
      <c r="Y815" s="167" t="str">
        <f ca="1">IF(Table1[[#This Row],[TGL. PENSIUN (jabatan)]]&lt;&gt;0,TEXT(Table1[[#This Row],[TGL. PENSIUN (jabatan)]],"yyyy"),"")</f>
        <v>2020</v>
      </c>
      <c r="Z8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Row],[JABATAN]],tbl_refJabatan,8,FALSE),"yr","day")-CONVERT(DATEDIF(H815,tglAcuan,"y"),"yr","day"))),(NOW()+(CONVERT(VLOOKUP(Table1[[#This Row],[JABATAN]],tbl_refJabatan,8,FALSE),"yr","day")-CONVERT(DATEDIF(H815,NOW(),"y"),"yr","day")))),"Usia Salah"),"")</f>
        <v>24164.598911689813</v>
      </c>
      <c r="AA815" s="167" t="str">
        <f ca="1">IF(Table1[[#This Row],[TGL.PENSIUN (usia )]]&lt;&gt;0,TEXT(Table1[[#This Row],[TGL.PENSIUN (usia )]],"yyyy"),"")</f>
        <v>1966</v>
      </c>
      <c r="AB8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Row],[JABATAN]],tbl_refJabatan,9,FALSE),"yr","day")-CONVERT(DATEDIF(M815,tglAcuan,"y"),"yr","day"))),(NOW()+(CONVERT(VLOOKUP(Table1[[#This Row],[JABATAN]],tbl_refJabatan,9,FALSE),"yr","day")-CONVERT(DATEDIF(M815,NOW(),"y"),"yr","day")))),"tgl SK salah"),"")</f>
        <v>43888.098911689813</v>
      </c>
      <c r="AC815" s="167" t="str">
        <f ca="1">IF(Table1[[#This Row],[TGL. PENSIUN (jabatan )]]&lt;&gt;0,TEXT(Table1[[#This Row],[TGL. PENSIUN (jabatan )]],"yyyy"),"")</f>
        <v>2020</v>
      </c>
      <c r="AD8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6" spans="1:30" s="53" customFormat="1" ht="21.75" customHeight="1" x14ac:dyDescent="0.25">
      <c r="A816" s="43">
        <f t="shared" si="29"/>
        <v>811</v>
      </c>
      <c r="B816" s="44" t="s">
        <v>42</v>
      </c>
      <c r="C816" s="44" t="s">
        <v>1528</v>
      </c>
      <c r="D816" s="72" t="s">
        <v>48</v>
      </c>
      <c r="E816" s="59" t="s">
        <v>1537</v>
      </c>
      <c r="F816" s="43" t="s">
        <v>41</v>
      </c>
      <c r="G816" s="46" t="s">
        <v>42</v>
      </c>
      <c r="H816" s="174" t="s">
        <v>1538</v>
      </c>
      <c r="I816" s="45"/>
      <c r="J816" s="76"/>
      <c r="K816" s="74" t="s">
        <v>56</v>
      </c>
      <c r="L816" s="83" t="s">
        <v>1539</v>
      </c>
      <c r="M816" s="174" t="s">
        <v>1540</v>
      </c>
      <c r="N816" s="52" t="str">
        <f t="shared" ca="1" si="30"/>
        <v>30 Tahun 10 Bulan 25 hari</v>
      </c>
      <c r="O8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8 Hari </v>
      </c>
      <c r="P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Row],[JABATAN]],tbl_refJabatan,2,FALSE),"yr","day")-CONVERT(DATEDIF(H816,tglAcuan,"y"),"yr","day"))),(NOW()+(CONVERT(VLOOKUP(Table1[[#This Row],[JABATAN]],tbl_refJabatan,2,FALSE),"yr","day")-CONVERT(DATEDIF(H816,NOW(),"y"),"yr","day")))),"Usia Salah"),"")</f>
        <v>56306.598911689813</v>
      </c>
      <c r="Q816" s="167" t="str">
        <f ca="1">IF(Table1[[#This Row],[TGL. PENSIUN (usia)]]&lt;&gt;0,TEXT(Table1[[#This Row],[TGL. PENSIUN (usia)]],"yyyy"),"")</f>
        <v>2054</v>
      </c>
      <c r="R816" s="166">
        <f ca="1">IF(AND(Table1[[#This Row],[TGL. PENSIUN (usia)]]&lt;&gt;"",Table1[[#This Row],[TGL. PENSIUN (usia)]]&lt;&gt;"USIA SALAH"),IF(tglAcuan&lt;&gt;0,(INT(CONVERT(VLOOKUP(Table1[[#This Row],[JABATAN]],tbl_refJabatan,2,FALSE),"yr","day")-CONVERT(DATEDIF(H816,tglAcuan,"y"),"yr","day"))),(INT(CONVERT(VLOOKUP(Table1[[#This Row],[JABATAN]],tbl_refJabatan,2,FALSE),"yr","day")-CONVERT(DATEDIF(H816,NOW(),"y"),"yr","day")))),"")</f>
        <v>10957</v>
      </c>
      <c r="S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Row],[JABATAN]],tbl_refJabatan,4,FALSE),"yr","day")-CONVERT(DATEDIF(H816,tglAcuan,"y"),"yr","day"))),(NOW()+(CONVERT(VLOOKUP(Table1[[#This Row],[JABATAN]],tbl_refJabatan,4,FALSE),"yr","day")-CONVERT(DATEDIF(H816,NOW(),"y"),"yr","day")))),"Usia Salah"),"")</f>
        <v>56306.598911689813</v>
      </c>
      <c r="T816" s="167" t="str">
        <f ca="1">IF(Table1[[#This Row],[TGL. PENSIUN ( usia )]]&lt;&gt;0,TEXT(Table1[[#This Row],[TGL. PENSIUN ( usia )]],"yyyy"),"")</f>
        <v>2054</v>
      </c>
      <c r="U816" s="166">
        <f ca="1">IF(AND(Table1[[#This Row],[TGL. PENSIUN (usia)]]&lt;&gt;"",Table1[[#This Row],[TGL. PENSIUN (usia)]]&lt;&gt;"USIA SALAH"),IF(tglAcuan&lt;&gt;0,(INT(CONVERT(VLOOKUP(Table1[[#This Row],[JABATAN]],tbl_refJabatan,4,FALSE),"yr","day")-CONVERT(DATEDIF(H816,tglAcuan,"y"),"yr","day"))),(INT(CONVERT(VLOOKUP(Table1[[#This Row],[JABATAN]],tbl_refJabatan,4,FALSE),"yr","day")-CONVERT(DATEDIF(H816,NOW(),"y"),"yr","day")))),"")</f>
        <v>10957</v>
      </c>
      <c r="V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Row],[JABATAN]],tbl_refJabatan,6,FALSE),"yr","day")-CONVERT(DATEDIF(H816,tglAcuan,"y"),"yr","day"))),(NOW()+(CONVERT(VLOOKUP(Table1[[#This Row],[JABATAN]],tbl_refJabatan,6,FALSE),"yr","day")-CONVERT(DATEDIF(H816,NOW(),"y"),"yr","day")))),"Usia Salah"),"")</f>
        <v>54845.598911689813</v>
      </c>
      <c r="W816" s="167" t="str">
        <f ca="1">IF(Table1[[#This Row],[TGL.PENSIUN (usia)]]&lt;&gt;0,TEXT(Table1[[#This Row],[TGL.PENSIUN (usia)]],"yyyy"),"")</f>
        <v>2050</v>
      </c>
      <c r="X8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Row],[JABATAN]],tbl_refJabatan,7,FALSE),"yr","day")-CONVERT(DATEDIF(M816,tglAcuan,"y"),"yr","day"))),(NOW()+(CONVERT(VLOOKUP(Table1[[#This Row],[JABATAN]],tbl_refJabatan,7,FALSE),"yr","day")-CONVERT(DATEDIF(M816,NOW(),"y"),"yr","day")))),"tgl SK salah"),"")</f>
        <v>51558.348911689813</v>
      </c>
      <c r="Y816" s="167" t="str">
        <f ca="1">IF(Table1[[#This Row],[TGL. PENSIUN (jabatan)]]&lt;&gt;0,TEXT(Table1[[#This Row],[TGL. PENSIUN (jabatan)]],"yyyy"),"")</f>
        <v>2041</v>
      </c>
      <c r="Z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Row],[JABATAN]],tbl_refJabatan,8,FALSE),"yr","day")-CONVERT(DATEDIF(H816,tglAcuan,"y"),"yr","day"))),(NOW()+(CONVERT(VLOOKUP(Table1[[#This Row],[JABATAN]],tbl_refJabatan,8,FALSE),"yr","day")-CONVERT(DATEDIF(H816,NOW(),"y"),"yr","day")))),"Usia Salah"),"")</f>
        <v>54845.598911689813</v>
      </c>
      <c r="AA816" s="167" t="str">
        <f ca="1">IF(Table1[[#This Row],[TGL.PENSIUN (usia )]]&lt;&gt;0,TEXT(Table1[[#This Row],[TGL.PENSIUN (usia )]],"yyyy"),"")</f>
        <v>2050</v>
      </c>
      <c r="AB8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Row],[JABATAN]],tbl_refJabatan,9,FALSE),"yr","day")-CONVERT(DATEDIF(M816,tglAcuan,"y"),"yr","day"))),(NOW()+(CONVERT(VLOOKUP(Table1[[#This Row],[JABATAN]],tbl_refJabatan,9,FALSE),"yr","day")-CONVERT(DATEDIF(M816,NOW(),"y"),"yr","day")))),"tgl SK salah"),"")</f>
        <v>51558.348911689813</v>
      </c>
      <c r="AC816" s="167" t="str">
        <f ca="1">IF(Table1[[#This Row],[TGL. PENSIUN (jabatan )]]&lt;&gt;0,TEXT(Table1[[#This Row],[TGL. PENSIUN (jabatan )]],"yyyy"),"")</f>
        <v>2041</v>
      </c>
      <c r="AD8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7" spans="1:30" s="53" customFormat="1" ht="21.75" customHeight="1" x14ac:dyDescent="0.25">
      <c r="A817" s="43">
        <f t="shared" si="29"/>
        <v>812</v>
      </c>
      <c r="B817" s="44" t="s">
        <v>42</v>
      </c>
      <c r="C817" s="44" t="s">
        <v>1528</v>
      </c>
      <c r="D817" s="72" t="s">
        <v>457</v>
      </c>
      <c r="E817" s="59" t="s">
        <v>66</v>
      </c>
      <c r="F817" s="43" t="s">
        <v>41</v>
      </c>
      <c r="G817" s="46" t="s">
        <v>42</v>
      </c>
      <c r="H817" s="174" t="s">
        <v>1541</v>
      </c>
      <c r="I817" s="45"/>
      <c r="J817" s="76"/>
      <c r="K817" s="74" t="s">
        <v>93</v>
      </c>
      <c r="L817" s="83" t="s">
        <v>1542</v>
      </c>
      <c r="M817" s="174" t="s">
        <v>1543</v>
      </c>
      <c r="N817" s="52" t="str">
        <f t="shared" ca="1" si="30"/>
        <v>51 Tahun 4 Bulan 26 hari</v>
      </c>
      <c r="O8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Row],[JABATAN]],tbl_refJabatan,2,FALSE),"yr","day")-CONVERT(DATEDIF(H817,tglAcuan,"y"),"yr","day"))),(NOW()+(CONVERT(VLOOKUP(Table1[[#This Row],[JABATAN]],tbl_refJabatan,2,FALSE),"yr","day")-CONVERT(DATEDIF(H817,NOW(),"y"),"yr","day")))),"Usia Salah"),"")</f>
        <v>26721.348911689813</v>
      </c>
      <c r="Q817" s="167" t="str">
        <f ca="1">IF(Table1[[#This Row],[TGL. PENSIUN (usia)]]&lt;&gt;0,TEXT(Table1[[#This Row],[TGL. PENSIUN (usia)]],"yyyy"),"")</f>
        <v>1973</v>
      </c>
      <c r="R817" s="166">
        <f ca="1">IF(AND(Table1[[#This Row],[TGL. PENSIUN (usia)]]&lt;&gt;"",Table1[[#This Row],[TGL. PENSIUN (usia)]]&lt;&gt;"USIA SALAH"),IF(tglAcuan&lt;&gt;0,(INT(CONVERT(VLOOKUP(Table1[[#This Row],[JABATAN]],tbl_refJabatan,2,FALSE),"yr","day")-CONVERT(DATEDIF(H817,tglAcuan,"y"),"yr","day"))),(INT(CONVERT(VLOOKUP(Table1[[#This Row],[JABATAN]],tbl_refJabatan,2,FALSE),"yr","day")-CONVERT(DATEDIF(H817,NOW(),"y"),"yr","day")))),"")</f>
        <v>-18628</v>
      </c>
      <c r="S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Row],[JABATAN]],tbl_refJabatan,4,FALSE),"yr","day")-CONVERT(DATEDIF(H817,tglAcuan,"y"),"yr","day"))),(NOW()+(CONVERT(VLOOKUP(Table1[[#This Row],[JABATAN]],tbl_refJabatan,4,FALSE),"yr","day")-CONVERT(DATEDIF(H817,NOW(),"y"),"yr","day")))),"Usia Salah"),"")</f>
        <v>26721.348911689813</v>
      </c>
      <c r="T817" s="167" t="str">
        <f ca="1">IF(Table1[[#This Row],[TGL. PENSIUN ( usia )]]&lt;&gt;0,TEXT(Table1[[#This Row],[TGL. PENSIUN ( usia )]],"yyyy"),"")</f>
        <v>1973</v>
      </c>
      <c r="U817" s="166">
        <f ca="1">IF(AND(Table1[[#This Row],[TGL. PENSIUN (usia)]]&lt;&gt;"",Table1[[#This Row],[TGL. PENSIUN (usia)]]&lt;&gt;"USIA SALAH"),IF(tglAcuan&lt;&gt;0,(INT(CONVERT(VLOOKUP(Table1[[#This Row],[JABATAN]],tbl_refJabatan,4,FALSE),"yr","day")-CONVERT(DATEDIF(H817,tglAcuan,"y"),"yr","day"))),(INT(CONVERT(VLOOKUP(Table1[[#This Row],[JABATAN]],tbl_refJabatan,4,FALSE),"yr","day")-CONVERT(DATEDIF(H817,NOW(),"y"),"yr","day")))),"")</f>
        <v>-18628</v>
      </c>
      <c r="V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Row],[JABATAN]],tbl_refJabatan,6,FALSE),"yr","day")-CONVERT(DATEDIF(H817,tglAcuan,"y"),"yr","day"))),(NOW()+(CONVERT(VLOOKUP(Table1[[#This Row],[JABATAN]],tbl_refJabatan,6,FALSE),"yr","day")-CONVERT(DATEDIF(H817,NOW(),"y"),"yr","day")))),"Usia Salah"),"")</f>
        <v>26721.348911689813</v>
      </c>
      <c r="W817" s="167" t="str">
        <f ca="1">IF(Table1[[#This Row],[TGL.PENSIUN (usia)]]&lt;&gt;0,TEXT(Table1[[#This Row],[TGL.PENSIUN (usia)]],"yyyy"),"")</f>
        <v>1973</v>
      </c>
      <c r="X8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Row],[JABATAN]],tbl_refJabatan,7,FALSE),"yr","day")-CONVERT(DATEDIF(M817,tglAcuan,"y"),"yr","day"))),(NOW()+(CONVERT(VLOOKUP(Table1[[#This Row],[JABATAN]],tbl_refJabatan,7,FALSE),"yr","day")-CONVERT(DATEDIF(M817,NOW(),"y"),"yr","day")))),"tgl SK salah"),"")</f>
        <v>43522.848911689813</v>
      </c>
      <c r="Y817" s="167" t="str">
        <f ca="1">IF(Table1[[#This Row],[TGL. PENSIUN (jabatan)]]&lt;&gt;0,TEXT(Table1[[#This Row],[TGL. PENSIUN (jabatan)]],"yyyy"),"")</f>
        <v>2019</v>
      </c>
      <c r="Z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Row],[JABATAN]],tbl_refJabatan,8,FALSE),"yr","day")-CONVERT(DATEDIF(H817,tglAcuan,"y"),"yr","day"))),(NOW()+(CONVERT(VLOOKUP(Table1[[#This Row],[JABATAN]],tbl_refJabatan,8,FALSE),"yr","day")-CONVERT(DATEDIF(H817,NOW(),"y"),"yr","day")))),"Usia Salah"),"")</f>
        <v>26721.348911689813</v>
      </c>
      <c r="AA817" s="167" t="str">
        <f ca="1">IF(Table1[[#This Row],[TGL.PENSIUN (usia )]]&lt;&gt;0,TEXT(Table1[[#This Row],[TGL.PENSIUN (usia )]],"yyyy"),"")</f>
        <v>1973</v>
      </c>
      <c r="AB8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Row],[JABATAN]],tbl_refJabatan,9,FALSE),"yr","day")-CONVERT(DATEDIF(M817,tglAcuan,"y"),"yr","day"))),(NOW()+(CONVERT(VLOOKUP(Table1[[#This Row],[JABATAN]],tbl_refJabatan,9,FALSE),"yr","day")-CONVERT(DATEDIF(M817,NOW(),"y"),"yr","day")))),"tgl SK salah"),"")</f>
        <v>43522.848911689813</v>
      </c>
      <c r="AC817" s="167" t="str">
        <f ca="1">IF(Table1[[#This Row],[TGL. PENSIUN (jabatan )]]&lt;&gt;0,TEXT(Table1[[#This Row],[TGL. PENSIUN (jabatan )]],"yyyy"),"")</f>
        <v>2019</v>
      </c>
      <c r="AD8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8" spans="1:30" s="53" customFormat="1" ht="21.75" customHeight="1" x14ac:dyDescent="0.25">
      <c r="A818" s="43">
        <f t="shared" si="29"/>
        <v>813</v>
      </c>
      <c r="B818" s="44" t="s">
        <v>42</v>
      </c>
      <c r="C818" s="44" t="s">
        <v>1528</v>
      </c>
      <c r="D818" s="45" t="s">
        <v>57</v>
      </c>
      <c r="E818" s="59" t="s">
        <v>1544</v>
      </c>
      <c r="F818" s="43" t="s">
        <v>41</v>
      </c>
      <c r="G818" s="46" t="s">
        <v>42</v>
      </c>
      <c r="H818" s="174" t="s">
        <v>1545</v>
      </c>
      <c r="I818" s="45"/>
      <c r="J818" s="76"/>
      <c r="K818" s="74" t="s">
        <v>1546</v>
      </c>
      <c r="L818" s="83" t="s">
        <v>1547</v>
      </c>
      <c r="M818" s="174" t="s">
        <v>1548</v>
      </c>
      <c r="N818" s="52" t="str">
        <f t="shared" ca="1" si="30"/>
        <v>32 Tahun 1 Bulan 11 hari</v>
      </c>
      <c r="O8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20 Hari </v>
      </c>
      <c r="P818" s="167">
        <f>Table1[[#This Row],[TGL SK]]+(60*365)</f>
        <v>66527</v>
      </c>
      <c r="Q818" s="167" t="str">
        <f>IF(Table1[[#This Row],[TGL. PENSIUN (usia)]]&lt;&gt;0,TEXT(Table1[[#This Row],[TGL. PENSIUN (usia)]],"yyyy"),"")</f>
        <v>2082</v>
      </c>
      <c r="R818" s="166">
        <f ca="1">IF(tglAcuan&lt;&gt;0,(INT(CONVERT(VLOOKUP(Table1[[#This Row],[JABATAN]],tbl_refJabatan,2,FALSE),"yr","day")-CONVERT(DATEDIF(H818,tglAcuan,"y"),"yr","day"))),(INT(CONVERT(VLOOKUP(Table1[[#This Row],[JABATAN]],tbl_refJabatan,2,FALSE),"yr","day")-CONVERT(DATEDIF(H818,NOW(),"y"),"yr","day"))))</f>
        <v>10227</v>
      </c>
      <c r="S818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Row],[JABATAN]],tbl_refJabatan,4,FALSE),"yr","day")-CONVERT(DATEDIF(H818,tglAcuan,"y"),"yr","day"))),(NOW()+(CONVERT(VLOOKUP(Table1[[#This Row],[JABATAN]],tbl_refJabatan,4,FALSE),"yr","day")-CONVERT(DATEDIF(H818,NOW(),"y"),"yr","day")))),"Usia Salah"),"")</f>
        <v>55576.098911689813</v>
      </c>
      <c r="T818" s="167" t="str">
        <f ca="1">IF(Table1[[#This Row],[TGL. PENSIUN ( usia )]]&lt;&gt;0,TEXT(Table1[[#This Row],[TGL. PENSIUN ( usia )]],"yyyy"),"")</f>
        <v>2052</v>
      </c>
      <c r="U818" s="166">
        <f ca="1">IF(AND(Table1[[#This Row],[TGL. PENSIUN (usia)]]&lt;&gt;"",Table1[[#This Row],[TGL. PENSIUN (usia)]]&lt;&gt;"USIA SALAH"),IF(tglAcuan&lt;&gt;0,(INT(CONVERT(VLOOKUP(Table1[[#This Row],[JABATAN]],tbl_refJabatan,4,FALSE),"yr","day")-CONVERT(DATEDIF(H818,tglAcuan,"y"),"yr","day"))),(INT(CONVERT(VLOOKUP(Table1[[#This Row],[JABATAN]],tbl_refJabatan,4,FALSE),"yr","day")-CONVERT(DATEDIF(H818,NOW(),"y"),"yr","day")))),"")</f>
        <v>10227</v>
      </c>
      <c r="V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Row],[JABATAN]],tbl_refJabatan,6,FALSE),"yr","day")-CONVERT(DATEDIF(H818,tglAcuan,"y"),"yr","day"))),(NOW()+(CONVERT(VLOOKUP(Table1[[#This Row],[JABATAN]],tbl_refJabatan,6,FALSE),"yr","day")-CONVERT(DATEDIF(H818,NOW(),"y"),"yr","day")))),"Usia Salah"),"")</f>
        <v>54115.098911689813</v>
      </c>
      <c r="W818" s="167" t="str">
        <f ca="1">IF(Table1[[#This Row],[TGL.PENSIUN (usia)]]&lt;&gt;0,TEXT(Table1[[#This Row],[TGL.PENSIUN (usia)]],"yyyy"),"")</f>
        <v>2048</v>
      </c>
      <c r="X8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Row],[JABATAN]],tbl_refJabatan,7,FALSE),"yr","day")-CONVERT(DATEDIF(M818,tglAcuan,"y"),"yr","day"))),(NOW()+(CONVERT(VLOOKUP(Table1[[#This Row],[JABATAN]],tbl_refJabatan,7,FALSE),"yr","day")-CONVERT(DATEDIF(M818,NOW(),"y"),"yr","day")))),"tgl SK salah"),"")</f>
        <v>52288.848911689813</v>
      </c>
      <c r="Y818" s="167" t="str">
        <f ca="1">IF(Table1[[#This Row],[TGL. PENSIUN (jabatan)]]&lt;&gt;0,TEXT(Table1[[#This Row],[TGL. PENSIUN (jabatan)]],"yyyy"),"")</f>
        <v>2043</v>
      </c>
      <c r="Z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Row],[JABATAN]],tbl_refJabatan,8,FALSE),"yr","day")-CONVERT(DATEDIF(H818,tglAcuan,"y"),"yr","day"))),(NOW()+(CONVERT(VLOOKUP(Table1[[#This Row],[JABATAN]],tbl_refJabatan,8,FALSE),"yr","day")-CONVERT(DATEDIF(H818,NOW(),"y"),"yr","day")))),"Usia Salah"),"")</f>
        <v>54115.098911689813</v>
      </c>
      <c r="AA818" s="167" t="str">
        <f ca="1">IF(Table1[[#This Row],[TGL.PENSIUN (usia )]]&lt;&gt;0,TEXT(Table1[[#This Row],[TGL.PENSIUN (usia )]],"yyyy"),"")</f>
        <v>2048</v>
      </c>
      <c r="AB8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Row],[JABATAN]],tbl_refJabatan,9,FALSE),"yr","day")-CONVERT(DATEDIF(M818,tglAcuan,"y"),"yr","day"))),(NOW()+(CONVERT(VLOOKUP(Table1[[#This Row],[JABATAN]],tbl_refJabatan,9,FALSE),"yr","day")-CONVERT(DATEDIF(M818,NOW(),"y"),"yr","day")))),"tgl SK salah"),"")</f>
        <v>52288.848911689813</v>
      </c>
      <c r="AC818" s="167" t="str">
        <f ca="1">IF(Table1[[#This Row],[TGL. PENSIUN (jabatan )]]&lt;&gt;0,TEXT(Table1[[#This Row],[TGL. PENSIUN (jabatan )]],"yyyy"),"")</f>
        <v>2043</v>
      </c>
      <c r="AD8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19" spans="1:30" s="53" customFormat="1" ht="21.75" customHeight="1" x14ac:dyDescent="0.25">
      <c r="A819" s="43">
        <f t="shared" si="29"/>
        <v>814</v>
      </c>
      <c r="B819" s="44" t="s">
        <v>42</v>
      </c>
      <c r="C819" s="44" t="s">
        <v>1528</v>
      </c>
      <c r="D819" s="72" t="s">
        <v>59</v>
      </c>
      <c r="E819" s="59" t="s">
        <v>1549</v>
      </c>
      <c r="F819" s="43" t="s">
        <v>41</v>
      </c>
      <c r="G819" s="46" t="s">
        <v>42</v>
      </c>
      <c r="H819" s="174" t="s">
        <v>1550</v>
      </c>
      <c r="I819" s="45"/>
      <c r="J819" s="76"/>
      <c r="K819" s="74" t="s">
        <v>56</v>
      </c>
      <c r="L819" s="83" t="s">
        <v>1551</v>
      </c>
      <c r="M819" s="174" t="s">
        <v>1543</v>
      </c>
      <c r="N819" s="52" t="str">
        <f t="shared" ca="1" si="30"/>
        <v>47 Tahun 3 Bulan 5 hari</v>
      </c>
      <c r="O8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Row],[JABATAN]],tbl_refJabatan,2,FALSE),"yr","day")-CONVERT(DATEDIF(H819,tglAcuan,"y"),"yr","day"))),(NOW()+(CONVERT(VLOOKUP(Table1[[#This Row],[JABATAN]],tbl_refJabatan,2,FALSE),"yr","day")-CONVERT(DATEDIF(H819,NOW(),"y"),"yr","day")))),"Usia Salah"),"")</f>
        <v>50097.348911689813</v>
      </c>
      <c r="Q819" s="167" t="str">
        <f ca="1">IF(Table1[[#This Row],[TGL. PENSIUN (usia)]]&lt;&gt;0,TEXT(Table1[[#This Row],[TGL. PENSIUN (usia)]],"yyyy"),"")</f>
        <v>2037</v>
      </c>
      <c r="R819" s="166">
        <f ca="1">IF(AND(Table1[[#This Row],[TGL. PENSIUN (usia)]]&lt;&gt;"",Table1[[#This Row],[TGL. PENSIUN (usia)]]&lt;&gt;"USIA SALAH"),IF(tglAcuan&lt;&gt;0,(INT(CONVERT(VLOOKUP(Table1[[#This Row],[JABATAN]],tbl_refJabatan,2,FALSE),"yr","day")-CONVERT(DATEDIF(H819,tglAcuan,"y"),"yr","day"))),(INT(CONVERT(VLOOKUP(Table1[[#This Row],[JABATAN]],tbl_refJabatan,2,FALSE),"yr","day")-CONVERT(DATEDIF(H819,NOW(),"y"),"yr","day")))),"")</f>
        <v>4748</v>
      </c>
      <c r="S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Row],[JABATAN]],tbl_refJabatan,4,FALSE),"yr","day")-CONVERT(DATEDIF(H819,tglAcuan,"y"),"yr","day"))),(NOW()+(CONVERT(VLOOKUP(Table1[[#This Row],[JABATAN]],tbl_refJabatan,4,FALSE),"yr","day")-CONVERT(DATEDIF(H819,NOW(),"y"),"yr","day")))),"Usia Salah"),"")</f>
        <v>50097.348911689813</v>
      </c>
      <c r="T819" s="167" t="str">
        <f ca="1">IF(Table1[[#This Row],[TGL. PENSIUN ( usia )]]&lt;&gt;0,TEXT(Table1[[#This Row],[TGL. PENSIUN ( usia )]],"yyyy"),"")</f>
        <v>2037</v>
      </c>
      <c r="U819" s="166">
        <f ca="1">IF(AND(Table1[[#This Row],[TGL. PENSIUN (usia)]]&lt;&gt;"",Table1[[#This Row],[TGL. PENSIUN (usia)]]&lt;&gt;"USIA SALAH"),IF(tglAcuan&lt;&gt;0,(INT(CONVERT(VLOOKUP(Table1[[#This Row],[JABATAN]],tbl_refJabatan,4,FALSE),"yr","day")-CONVERT(DATEDIF(H819,tglAcuan,"y"),"yr","day"))),(INT(CONVERT(VLOOKUP(Table1[[#This Row],[JABATAN]],tbl_refJabatan,4,FALSE),"yr","day")-CONVERT(DATEDIF(H819,NOW(),"y"),"yr","day")))),"")</f>
        <v>4748</v>
      </c>
      <c r="V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Row],[JABATAN]],tbl_refJabatan,6,FALSE),"yr","day")-CONVERT(DATEDIF(H819,tglAcuan,"y"),"yr","day"))),(NOW()+(CONVERT(VLOOKUP(Table1[[#This Row],[JABATAN]],tbl_refJabatan,6,FALSE),"yr","day")-CONVERT(DATEDIF(H819,NOW(),"y"),"yr","day")))),"Usia Salah"),"")</f>
        <v>48636.348911689813</v>
      </c>
      <c r="W819" s="167" t="str">
        <f ca="1">IF(Table1[[#This Row],[TGL.PENSIUN (usia)]]&lt;&gt;0,TEXT(Table1[[#This Row],[TGL.PENSIUN (usia)]],"yyyy"),"")</f>
        <v>2033</v>
      </c>
      <c r="X8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Row],[JABATAN]],tbl_refJabatan,7,FALSE),"yr","day")-CONVERT(DATEDIF(M819,tglAcuan,"y"),"yr","day"))),(NOW()+(CONVERT(VLOOKUP(Table1[[#This Row],[JABATAN]],tbl_refJabatan,7,FALSE),"yr","day")-CONVERT(DATEDIF(M819,NOW(),"y"),"yr","day")))),"tgl SK salah"),"")</f>
        <v>50827.848911689813</v>
      </c>
      <c r="Y819" s="167" t="str">
        <f ca="1">IF(Table1[[#This Row],[TGL. PENSIUN (jabatan)]]&lt;&gt;0,TEXT(Table1[[#This Row],[TGL. PENSIUN (jabatan)]],"yyyy"),"")</f>
        <v>2039</v>
      </c>
      <c r="Z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Row],[JABATAN]],tbl_refJabatan,8,FALSE),"yr","day")-CONVERT(DATEDIF(H819,tglAcuan,"y"),"yr","day"))),(NOW()+(CONVERT(VLOOKUP(Table1[[#This Row],[JABATAN]],tbl_refJabatan,8,FALSE),"yr","day")-CONVERT(DATEDIF(H819,NOW(),"y"),"yr","day")))),"Usia Salah"),"")</f>
        <v>48636.348911689813</v>
      </c>
      <c r="AA819" s="167" t="str">
        <f ca="1">IF(Table1[[#This Row],[TGL.PENSIUN (usia )]]&lt;&gt;0,TEXT(Table1[[#This Row],[TGL.PENSIUN (usia )]],"yyyy"),"")</f>
        <v>2033</v>
      </c>
      <c r="AB8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Row],[JABATAN]],tbl_refJabatan,9,FALSE),"yr","day")-CONVERT(DATEDIF(M819,tglAcuan,"y"),"yr","day"))),(NOW()+(CONVERT(VLOOKUP(Table1[[#This Row],[JABATAN]],tbl_refJabatan,9,FALSE),"yr","day")-CONVERT(DATEDIF(M819,NOW(),"y"),"yr","day")))),"tgl SK salah"),"")</f>
        <v>50827.848911689813</v>
      </c>
      <c r="AC819" s="167" t="str">
        <f ca="1">IF(Table1[[#This Row],[TGL. PENSIUN (jabatan )]]&lt;&gt;0,TEXT(Table1[[#This Row],[TGL. PENSIUN (jabatan )]],"yyyy"),"")</f>
        <v>2039</v>
      </c>
      <c r="AD8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0" spans="1:30" s="53" customFormat="1" ht="21.75" customHeight="1" x14ac:dyDescent="0.25">
      <c r="A820" s="43">
        <f t="shared" si="29"/>
        <v>815</v>
      </c>
      <c r="B820" s="44" t="s">
        <v>42</v>
      </c>
      <c r="C820" s="44" t="s">
        <v>1528</v>
      </c>
      <c r="D820" s="72" t="s">
        <v>61</v>
      </c>
      <c r="E820" s="59" t="s">
        <v>1552</v>
      </c>
      <c r="F820" s="43" t="s">
        <v>41</v>
      </c>
      <c r="G820" s="46" t="s">
        <v>42</v>
      </c>
      <c r="H820" s="174" t="s">
        <v>1553</v>
      </c>
      <c r="I820" s="45"/>
      <c r="J820" s="76"/>
      <c r="K820" s="74" t="s">
        <v>43</v>
      </c>
      <c r="L820" s="83" t="s">
        <v>1554</v>
      </c>
      <c r="M820" s="174" t="s">
        <v>1555</v>
      </c>
      <c r="N820" s="52" t="str">
        <f t="shared" ca="1" si="30"/>
        <v>48 Tahun 0 Bulan 20 hari</v>
      </c>
      <c r="O8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30 Hari </v>
      </c>
      <c r="P820" s="167">
        <f>Table1[[#This Row],[TGL SK]]+(60*365)</f>
        <v>66489</v>
      </c>
      <c r="Q820" s="167" t="str">
        <f>IF(Table1[[#This Row],[TGL. PENSIUN (usia)]]&lt;&gt;0,TEXT(Table1[[#This Row],[TGL. PENSIUN (usia)]],"yyyy"),"")</f>
        <v>2082</v>
      </c>
      <c r="R820" s="166">
        <f ca="1">IF(tglAcuan&lt;&gt;0,(INT(CONVERT(VLOOKUP(Table1[[#This Row],[JABATAN]],tbl_refJabatan,2,FALSE),"yr","day")-CONVERT(DATEDIF(H820,tglAcuan,"y"),"yr","day"))),(INT(CONVERT(VLOOKUP(Table1[[#This Row],[JABATAN]],tbl_refJabatan,2,FALSE),"yr","day")-CONVERT(DATEDIF(H820,NOW(),"y"),"yr","day"))))</f>
        <v>4383</v>
      </c>
      <c r="S820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Row],[JABATAN]],tbl_refJabatan,4,FALSE),"yr","day")-CONVERT(DATEDIF(H820,tglAcuan,"y"),"yr","day"))),(NOW()+(CONVERT(VLOOKUP(Table1[[#This Row],[JABATAN]],tbl_refJabatan,4,FALSE),"yr","day")-CONVERT(DATEDIF(H820,NOW(),"y"),"yr","day")))),"Usia Salah"),"")</f>
        <v>49732.098911689813</v>
      </c>
      <c r="T820" s="167" t="str">
        <f ca="1">IF(Table1[[#This Row],[TGL. PENSIUN ( usia )]]&lt;&gt;0,TEXT(Table1[[#This Row],[TGL. PENSIUN ( usia )]],"yyyy"),"")</f>
        <v>2036</v>
      </c>
      <c r="U820" s="166">
        <f ca="1">IF(AND(Table1[[#This Row],[TGL. PENSIUN (usia)]]&lt;&gt;"",Table1[[#This Row],[TGL. PENSIUN (usia)]]&lt;&gt;"USIA SALAH"),IF(tglAcuan&lt;&gt;0,(INT(CONVERT(VLOOKUP(Table1[[#This Row],[JABATAN]],tbl_refJabatan,4,FALSE),"yr","day")-CONVERT(DATEDIF(H820,tglAcuan,"y"),"yr","day"))),(INT(CONVERT(VLOOKUP(Table1[[#This Row],[JABATAN]],tbl_refJabatan,4,FALSE),"yr","day")-CONVERT(DATEDIF(H820,NOW(),"y"),"yr","day")))),"")</f>
        <v>4383</v>
      </c>
      <c r="V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Row],[JABATAN]],tbl_refJabatan,6,FALSE),"yr","day")-CONVERT(DATEDIF(H820,tglAcuan,"y"),"yr","day"))),(NOW()+(CONVERT(VLOOKUP(Table1[[#This Row],[JABATAN]],tbl_refJabatan,6,FALSE),"yr","day")-CONVERT(DATEDIF(H820,NOW(),"y"),"yr","day")))),"Usia Salah"),"")</f>
        <v>48271.098911689813</v>
      </c>
      <c r="W820" s="167" t="str">
        <f ca="1">IF(Table1[[#This Row],[TGL.PENSIUN (usia)]]&lt;&gt;0,TEXT(Table1[[#This Row],[TGL.PENSIUN (usia)]],"yyyy"),"")</f>
        <v>2032</v>
      </c>
      <c r="X8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Row],[JABATAN]],tbl_refJabatan,7,FALSE),"yr","day")-CONVERT(DATEDIF(M820,tglAcuan,"y"),"yr","day"))),(NOW()+(CONVERT(VLOOKUP(Table1[[#This Row],[JABATAN]],tbl_refJabatan,7,FALSE),"yr","day")-CONVERT(DATEDIF(M820,NOW(),"y"),"yr","day")))),"tgl SK salah"),"")</f>
        <v>51923.598911689813</v>
      </c>
      <c r="Y820" s="167" t="str">
        <f ca="1">IF(Table1[[#This Row],[TGL. PENSIUN (jabatan)]]&lt;&gt;0,TEXT(Table1[[#This Row],[TGL. PENSIUN (jabatan)]],"yyyy"),"")</f>
        <v>2042</v>
      </c>
      <c r="Z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Row],[JABATAN]],tbl_refJabatan,8,FALSE),"yr","day")-CONVERT(DATEDIF(H820,tglAcuan,"y"),"yr","day"))),(NOW()+(CONVERT(VLOOKUP(Table1[[#This Row],[JABATAN]],tbl_refJabatan,8,FALSE),"yr","day")-CONVERT(DATEDIF(H820,NOW(),"y"),"yr","day")))),"Usia Salah"),"")</f>
        <v>48271.098911689813</v>
      </c>
      <c r="AA820" s="167" t="str">
        <f ca="1">IF(Table1[[#This Row],[TGL.PENSIUN (usia )]]&lt;&gt;0,TEXT(Table1[[#This Row],[TGL.PENSIUN (usia )]],"yyyy"),"")</f>
        <v>2032</v>
      </c>
      <c r="AB8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Row],[JABATAN]],tbl_refJabatan,9,FALSE),"yr","day")-CONVERT(DATEDIF(M820,tglAcuan,"y"),"yr","day"))),(NOW()+(CONVERT(VLOOKUP(Table1[[#This Row],[JABATAN]],tbl_refJabatan,9,FALSE),"yr","day")-CONVERT(DATEDIF(M820,NOW(),"y"),"yr","day")))),"tgl SK salah"),"")</f>
        <v>51923.598911689813</v>
      </c>
      <c r="AC820" s="167" t="str">
        <f ca="1">IF(Table1[[#This Row],[TGL. PENSIUN (jabatan )]]&lt;&gt;0,TEXT(Table1[[#This Row],[TGL. PENSIUN (jabatan )]],"yyyy"),"")</f>
        <v>2042</v>
      </c>
      <c r="AD8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1" spans="1:30" s="53" customFormat="1" ht="21.75" customHeight="1" x14ac:dyDescent="0.25">
      <c r="A821" s="43">
        <f t="shared" si="29"/>
        <v>816</v>
      </c>
      <c r="B821" s="44" t="s">
        <v>42</v>
      </c>
      <c r="C821" s="44" t="s">
        <v>1528</v>
      </c>
      <c r="D821" s="72" t="s">
        <v>63</v>
      </c>
      <c r="E821" s="59" t="s">
        <v>1556</v>
      </c>
      <c r="F821" s="43" t="s">
        <v>41</v>
      </c>
      <c r="G821" s="46" t="s">
        <v>42</v>
      </c>
      <c r="H821" s="174" t="s">
        <v>1557</v>
      </c>
      <c r="I821" s="45"/>
      <c r="J821" s="76"/>
      <c r="K821" s="74" t="s">
        <v>56</v>
      </c>
      <c r="L821" s="83" t="s">
        <v>1558</v>
      </c>
      <c r="M821" s="174" t="s">
        <v>1559</v>
      </c>
      <c r="N821" s="52" t="str">
        <f t="shared" ca="1" si="30"/>
        <v>34 Tahun 8 Bulan 26 hari</v>
      </c>
      <c r="O8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0 Hari </v>
      </c>
      <c r="P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Row],[JABATAN]],tbl_refJabatan,2,FALSE),"yr","day")-CONVERT(DATEDIF(H821,tglAcuan,"y"),"yr","day"))),(NOW()+(CONVERT(VLOOKUP(Table1[[#This Row],[JABATAN]],tbl_refJabatan,2,FALSE),"yr","day")-CONVERT(DATEDIF(H821,NOW(),"y"),"yr","day")))),"Usia Salah"),"")</f>
        <v>54845.598911689813</v>
      </c>
      <c r="Q821" s="167" t="str">
        <f ca="1">IF(Table1[[#This Row],[TGL. PENSIUN (usia)]]&lt;&gt;0,TEXT(Table1[[#This Row],[TGL. PENSIUN (usia)]],"yyyy"),"")</f>
        <v>2050</v>
      </c>
      <c r="R821" s="166">
        <f ca="1">IF(AND(Table1[[#This Row],[TGL. PENSIUN (usia)]]&lt;&gt;"",Table1[[#This Row],[TGL. PENSIUN (usia)]]&lt;&gt;"USIA SALAH"),IF(tglAcuan&lt;&gt;0,(INT(CONVERT(VLOOKUP(Table1[[#This Row],[JABATAN]],tbl_refJabatan,2,FALSE),"yr","day")-CONVERT(DATEDIF(H821,tglAcuan,"y"),"yr","day"))),(INT(CONVERT(VLOOKUP(Table1[[#This Row],[JABATAN]],tbl_refJabatan,2,FALSE),"yr","day")-CONVERT(DATEDIF(H821,NOW(),"y"),"yr","day")))),"")</f>
        <v>9496</v>
      </c>
      <c r="S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Row],[JABATAN]],tbl_refJabatan,4,FALSE),"yr","day")-CONVERT(DATEDIF(H821,tglAcuan,"y"),"yr","day"))),(NOW()+(CONVERT(VLOOKUP(Table1[[#This Row],[JABATAN]],tbl_refJabatan,4,FALSE),"yr","day")-CONVERT(DATEDIF(H821,NOW(),"y"),"yr","day")))),"Usia Salah"),"")</f>
        <v>40235.598911689813</v>
      </c>
      <c r="T821" s="167" t="str">
        <f ca="1">IF(Table1[[#This Row],[TGL. PENSIUN ( usia )]]&lt;&gt;0,TEXT(Table1[[#This Row],[TGL. PENSIUN ( usia )]],"yyyy"),"")</f>
        <v>2010</v>
      </c>
      <c r="U821" s="166">
        <f ca="1">IF(AND(Table1[[#This Row],[TGL. PENSIUN (usia)]]&lt;&gt;"",Table1[[#This Row],[TGL. PENSIUN (usia)]]&lt;&gt;"USIA SALAH"),IF(tglAcuan&lt;&gt;0,(INT(CONVERT(VLOOKUP(Table1[[#This Row],[JABATAN]],tbl_refJabatan,4,FALSE),"yr","day")-CONVERT(DATEDIF(H821,tglAcuan,"y"),"yr","day"))),(INT(CONVERT(VLOOKUP(Table1[[#This Row],[JABATAN]],tbl_refJabatan,4,FALSE),"yr","day")-CONVERT(DATEDIF(H821,NOW(),"y"),"yr","day")))),"")</f>
        <v>-5114</v>
      </c>
      <c r="V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Row],[JABATAN]],tbl_refJabatan,6,FALSE),"yr","day")-CONVERT(DATEDIF(H821,tglAcuan,"y"),"yr","day"))),(NOW()+(CONVERT(VLOOKUP(Table1[[#This Row],[JABATAN]],tbl_refJabatan,6,FALSE),"yr","day")-CONVERT(DATEDIF(H821,NOW(),"y"),"yr","day")))),"Usia Salah"),"")</f>
        <v>32930.598911689813</v>
      </c>
      <c r="W821" s="167" t="str">
        <f ca="1">IF(Table1[[#This Row],[TGL.PENSIUN (usia)]]&lt;&gt;0,TEXT(Table1[[#This Row],[TGL.PENSIUN (usia)]],"yyyy"),"")</f>
        <v>1990</v>
      </c>
      <c r="X8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Row],[JABATAN]],tbl_refJabatan,7,FALSE),"yr","day")-CONVERT(DATEDIF(M821,tglAcuan,"y"),"yr","day"))),(NOW()+(CONVERT(VLOOKUP(Table1[[#This Row],[JABATAN]],tbl_refJabatan,7,FALSE),"yr","day")-CONVERT(DATEDIF(M821,NOW(),"y"),"yr","day")))),"tgl SK salah"),"")</f>
        <v>65437.848911689813</v>
      </c>
      <c r="Y821" s="167" t="str">
        <f ca="1">IF(Table1[[#This Row],[TGL. PENSIUN (jabatan)]]&lt;&gt;0,TEXT(Table1[[#This Row],[TGL. PENSIUN (jabatan)]],"yyyy"),"")</f>
        <v>2079</v>
      </c>
      <c r="Z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Row],[JABATAN]],tbl_refJabatan,8,FALSE),"yr","day")-CONVERT(DATEDIF(H821,tglAcuan,"y"),"yr","day"))),(NOW()+(CONVERT(VLOOKUP(Table1[[#This Row],[JABATAN]],tbl_refJabatan,8,FALSE),"yr","day")-CONVERT(DATEDIF(H821,NOW(),"y"),"yr","day")))),"Usia Salah"),"")</f>
        <v>54845.598911689813</v>
      </c>
      <c r="AA821" s="167" t="str">
        <f ca="1">IF(Table1[[#This Row],[TGL.PENSIUN (usia )]]&lt;&gt;0,TEXT(Table1[[#This Row],[TGL.PENSIUN (usia )]],"yyyy"),"")</f>
        <v>2050</v>
      </c>
      <c r="AB8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Row],[JABATAN]],tbl_refJabatan,9,FALSE),"yr","day")-CONVERT(DATEDIF(M821,tglAcuan,"y"),"yr","day"))),(NOW()+(CONVERT(VLOOKUP(Table1[[#This Row],[JABATAN]],tbl_refJabatan,9,FALSE),"yr","day")-CONVERT(DATEDIF(M821,NOW(),"y"),"yr","day")))),"tgl SK salah"),"")</f>
        <v>49001.598911689813</v>
      </c>
      <c r="AC821" s="167" t="str">
        <f ca="1">IF(Table1[[#This Row],[TGL. PENSIUN (jabatan )]]&lt;&gt;0,TEXT(Table1[[#This Row],[TGL. PENSIUN (jabatan )]],"yyyy"),"")</f>
        <v>2034</v>
      </c>
      <c r="AD8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2" spans="1:30" s="53" customFormat="1" ht="21.75" customHeight="1" x14ac:dyDescent="0.25">
      <c r="A822" s="43">
        <f t="shared" si="29"/>
        <v>817</v>
      </c>
      <c r="B822" s="44" t="s">
        <v>42</v>
      </c>
      <c r="C822" s="44" t="s">
        <v>1528</v>
      </c>
      <c r="D822" s="72" t="s">
        <v>63</v>
      </c>
      <c r="E822" s="72" t="s">
        <v>1560</v>
      </c>
      <c r="F822" s="43" t="s">
        <v>41</v>
      </c>
      <c r="G822" s="46" t="s">
        <v>42</v>
      </c>
      <c r="H822" s="174" t="s">
        <v>1561</v>
      </c>
      <c r="I822" s="45"/>
      <c r="J822" s="76"/>
      <c r="K822" s="74" t="s">
        <v>56</v>
      </c>
      <c r="L822" s="83" t="s">
        <v>1562</v>
      </c>
      <c r="M822" s="174" t="s">
        <v>1559</v>
      </c>
      <c r="N822" s="52" t="str">
        <f t="shared" ca="1" si="30"/>
        <v>31 Tahun 10 Bulan 29 hari</v>
      </c>
      <c r="O8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0 Hari </v>
      </c>
      <c r="P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Row],[JABATAN]],tbl_refJabatan,2,FALSE),"yr","day")-CONVERT(DATEDIF(H822,tglAcuan,"y"),"yr","day"))),(NOW()+(CONVERT(VLOOKUP(Table1[[#This Row],[JABATAN]],tbl_refJabatan,2,FALSE),"yr","day")-CONVERT(DATEDIF(H822,NOW(),"y"),"yr","day")))),"Usia Salah"),"")</f>
        <v>55941.348911689813</v>
      </c>
      <c r="Q822" s="167" t="str">
        <f ca="1">IF(Table1[[#This Row],[TGL. PENSIUN (usia)]]&lt;&gt;0,TEXT(Table1[[#This Row],[TGL. PENSIUN (usia)]],"yyyy"),"")</f>
        <v>2053</v>
      </c>
      <c r="R822" s="166">
        <f ca="1">IF(AND(Table1[[#This Row],[TGL. PENSIUN (usia)]]&lt;&gt;"",Table1[[#This Row],[TGL. PENSIUN (usia)]]&lt;&gt;"USIA SALAH"),IF(tglAcuan&lt;&gt;0,(INT(CONVERT(VLOOKUP(Table1[[#This Row],[JABATAN]],tbl_refJabatan,2,FALSE),"yr","day")-CONVERT(DATEDIF(H822,tglAcuan,"y"),"yr","day"))),(INT(CONVERT(VLOOKUP(Table1[[#This Row],[JABATAN]],tbl_refJabatan,2,FALSE),"yr","day")-CONVERT(DATEDIF(H822,NOW(),"y"),"yr","day")))),"")</f>
        <v>10592</v>
      </c>
      <c r="S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Row],[JABATAN]],tbl_refJabatan,4,FALSE),"yr","day")-CONVERT(DATEDIF(H822,tglAcuan,"y"),"yr","day"))),(NOW()+(CONVERT(VLOOKUP(Table1[[#This Row],[JABATAN]],tbl_refJabatan,4,FALSE),"yr","day")-CONVERT(DATEDIF(H822,NOW(),"y"),"yr","day")))),"Usia Salah"),"")</f>
        <v>41331.348911689813</v>
      </c>
      <c r="T822" s="167" t="str">
        <f ca="1">IF(Table1[[#This Row],[TGL. PENSIUN ( usia )]]&lt;&gt;0,TEXT(Table1[[#This Row],[TGL. PENSIUN ( usia )]],"yyyy"),"")</f>
        <v>2013</v>
      </c>
      <c r="U822" s="166">
        <f ca="1">IF(AND(Table1[[#This Row],[TGL. PENSIUN (usia)]]&lt;&gt;"",Table1[[#This Row],[TGL. PENSIUN (usia)]]&lt;&gt;"USIA SALAH"),IF(tglAcuan&lt;&gt;0,(INT(CONVERT(VLOOKUP(Table1[[#This Row],[JABATAN]],tbl_refJabatan,4,FALSE),"yr","day")-CONVERT(DATEDIF(H822,tglAcuan,"y"),"yr","day"))),(INT(CONVERT(VLOOKUP(Table1[[#This Row],[JABATAN]],tbl_refJabatan,4,FALSE),"yr","day")-CONVERT(DATEDIF(H822,NOW(),"y"),"yr","day")))),"")</f>
        <v>-4018</v>
      </c>
      <c r="V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Row],[JABATAN]],tbl_refJabatan,6,FALSE),"yr","day")-CONVERT(DATEDIF(H822,tglAcuan,"y"),"yr","day"))),(NOW()+(CONVERT(VLOOKUP(Table1[[#This Row],[JABATAN]],tbl_refJabatan,6,FALSE),"yr","day")-CONVERT(DATEDIF(H822,NOW(),"y"),"yr","day")))),"Usia Salah"),"")</f>
        <v>34026.348911689813</v>
      </c>
      <c r="W822" s="167" t="str">
        <f ca="1">IF(Table1[[#This Row],[TGL.PENSIUN (usia)]]&lt;&gt;0,TEXT(Table1[[#This Row],[TGL.PENSIUN (usia)]],"yyyy"),"")</f>
        <v>1993</v>
      </c>
      <c r="X8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Row],[JABATAN]],tbl_refJabatan,7,FALSE),"yr","day")-CONVERT(DATEDIF(M822,tglAcuan,"y"),"yr","day"))),(NOW()+(CONVERT(VLOOKUP(Table1[[#This Row],[JABATAN]],tbl_refJabatan,7,FALSE),"yr","day")-CONVERT(DATEDIF(M822,NOW(),"y"),"yr","day")))),"tgl SK salah"),"")</f>
        <v>65437.848911689813</v>
      </c>
      <c r="Y822" s="167" t="str">
        <f ca="1">IF(Table1[[#This Row],[TGL. PENSIUN (jabatan)]]&lt;&gt;0,TEXT(Table1[[#This Row],[TGL. PENSIUN (jabatan)]],"yyyy"),"")</f>
        <v>2079</v>
      </c>
      <c r="Z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Row],[JABATAN]],tbl_refJabatan,8,FALSE),"yr","day")-CONVERT(DATEDIF(H822,tglAcuan,"y"),"yr","day"))),(NOW()+(CONVERT(VLOOKUP(Table1[[#This Row],[JABATAN]],tbl_refJabatan,8,FALSE),"yr","day")-CONVERT(DATEDIF(H822,NOW(),"y"),"yr","day")))),"Usia Salah"),"")</f>
        <v>55941.348911689813</v>
      </c>
      <c r="AA822" s="167" t="str">
        <f ca="1">IF(Table1[[#This Row],[TGL.PENSIUN (usia )]]&lt;&gt;0,TEXT(Table1[[#This Row],[TGL.PENSIUN (usia )]],"yyyy"),"")</f>
        <v>2053</v>
      </c>
      <c r="AB8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Row],[JABATAN]],tbl_refJabatan,9,FALSE),"yr","day")-CONVERT(DATEDIF(M822,tglAcuan,"y"),"yr","day"))),(NOW()+(CONVERT(VLOOKUP(Table1[[#This Row],[JABATAN]],tbl_refJabatan,9,FALSE),"yr","day")-CONVERT(DATEDIF(M822,NOW(),"y"),"yr","day")))),"tgl SK salah"),"")</f>
        <v>49001.598911689813</v>
      </c>
      <c r="AC822" s="167" t="str">
        <f ca="1">IF(Table1[[#This Row],[TGL. PENSIUN (jabatan )]]&lt;&gt;0,TEXT(Table1[[#This Row],[TGL. PENSIUN (jabatan )]],"yyyy"),"")</f>
        <v>2034</v>
      </c>
      <c r="AD8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3" spans="1:30" s="53" customFormat="1" ht="21.75" customHeight="1" x14ac:dyDescent="0.25">
      <c r="A823" s="43">
        <f t="shared" si="29"/>
        <v>818</v>
      </c>
      <c r="B823" s="44" t="s">
        <v>42</v>
      </c>
      <c r="C823" s="44" t="s">
        <v>1528</v>
      </c>
      <c r="D823" s="72" t="s">
        <v>63</v>
      </c>
      <c r="E823" s="72" t="s">
        <v>1563</v>
      </c>
      <c r="F823" s="43" t="s">
        <v>41</v>
      </c>
      <c r="G823" s="46" t="s">
        <v>42</v>
      </c>
      <c r="H823" s="174" t="s">
        <v>1564</v>
      </c>
      <c r="I823" s="45"/>
      <c r="J823" s="76"/>
      <c r="K823" s="74" t="s">
        <v>43</v>
      </c>
      <c r="L823" s="83" t="s">
        <v>1565</v>
      </c>
      <c r="M823" s="174" t="s">
        <v>1543</v>
      </c>
      <c r="N823" s="52" t="str">
        <f t="shared" ca="1" si="30"/>
        <v>39 Tahun 11 Bulan 17 hari</v>
      </c>
      <c r="O8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Row],[JABATAN]],tbl_refJabatan,2,FALSE),"yr","day")-CONVERT(DATEDIF(H823,tglAcuan,"y"),"yr","day"))),(NOW()+(CONVERT(VLOOKUP(Table1[[#This Row],[JABATAN]],tbl_refJabatan,2,FALSE),"yr","day")-CONVERT(DATEDIF(H823,NOW(),"y"),"yr","day")))),"Usia Salah"),"")</f>
        <v>53019.348911689813</v>
      </c>
      <c r="Q823" s="167" t="str">
        <f ca="1">IF(Table1[[#This Row],[TGL. PENSIUN (usia)]]&lt;&gt;0,TEXT(Table1[[#This Row],[TGL. PENSIUN (usia)]],"yyyy"),"")</f>
        <v>2045</v>
      </c>
      <c r="R823" s="166">
        <f ca="1">IF(AND(Table1[[#This Row],[TGL. PENSIUN (usia)]]&lt;&gt;"",Table1[[#This Row],[TGL. PENSIUN (usia)]]&lt;&gt;"USIA SALAH"),IF(tglAcuan&lt;&gt;0,(INT(CONVERT(VLOOKUP(Table1[[#This Row],[JABATAN]],tbl_refJabatan,2,FALSE),"yr","day")-CONVERT(DATEDIF(H823,tglAcuan,"y"),"yr","day"))),(INT(CONVERT(VLOOKUP(Table1[[#This Row],[JABATAN]],tbl_refJabatan,2,FALSE),"yr","day")-CONVERT(DATEDIF(H823,NOW(),"y"),"yr","day")))),"")</f>
        <v>7670</v>
      </c>
      <c r="S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Row],[JABATAN]],tbl_refJabatan,4,FALSE),"yr","day")-CONVERT(DATEDIF(H823,tglAcuan,"y"),"yr","day"))),(NOW()+(CONVERT(VLOOKUP(Table1[[#This Row],[JABATAN]],tbl_refJabatan,4,FALSE),"yr","day")-CONVERT(DATEDIF(H823,NOW(),"y"),"yr","day")))),"Usia Salah"),"")</f>
        <v>38409.348911689813</v>
      </c>
      <c r="T823" s="167" t="str">
        <f ca="1">IF(Table1[[#This Row],[TGL. PENSIUN ( usia )]]&lt;&gt;0,TEXT(Table1[[#This Row],[TGL. PENSIUN ( usia )]],"yyyy"),"")</f>
        <v>2005</v>
      </c>
      <c r="U823" s="166">
        <f ca="1">IF(AND(Table1[[#This Row],[TGL. PENSIUN (usia)]]&lt;&gt;"",Table1[[#This Row],[TGL. PENSIUN (usia)]]&lt;&gt;"USIA SALAH"),IF(tglAcuan&lt;&gt;0,(INT(CONVERT(VLOOKUP(Table1[[#This Row],[JABATAN]],tbl_refJabatan,4,FALSE),"yr","day")-CONVERT(DATEDIF(H823,tglAcuan,"y"),"yr","day"))),(INT(CONVERT(VLOOKUP(Table1[[#This Row],[JABATAN]],tbl_refJabatan,4,FALSE),"yr","day")-CONVERT(DATEDIF(H823,NOW(),"y"),"yr","day")))),"")</f>
        <v>-6940</v>
      </c>
      <c r="V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Row],[JABATAN]],tbl_refJabatan,6,FALSE),"yr","day")-CONVERT(DATEDIF(H823,tglAcuan,"y"),"yr","day"))),(NOW()+(CONVERT(VLOOKUP(Table1[[#This Row],[JABATAN]],tbl_refJabatan,6,FALSE),"yr","day")-CONVERT(DATEDIF(H823,NOW(),"y"),"yr","day")))),"Usia Salah"),"")</f>
        <v>31104.348911689813</v>
      </c>
      <c r="W823" s="167" t="str">
        <f ca="1">IF(Table1[[#This Row],[TGL.PENSIUN (usia)]]&lt;&gt;0,TEXT(Table1[[#This Row],[TGL.PENSIUN (usia)]],"yyyy"),"")</f>
        <v>1985</v>
      </c>
      <c r="X8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Row],[JABATAN]],tbl_refJabatan,7,FALSE),"yr","day")-CONVERT(DATEDIF(M823,tglAcuan,"y"),"yr","day"))),(NOW()+(CONVERT(VLOOKUP(Table1[[#This Row],[JABATAN]],tbl_refJabatan,7,FALSE),"yr","day")-CONVERT(DATEDIF(M823,NOW(),"y"),"yr","day")))),"tgl SK salah"),"")</f>
        <v>65437.848911689813</v>
      </c>
      <c r="Y823" s="167" t="str">
        <f ca="1">IF(Table1[[#This Row],[TGL. PENSIUN (jabatan)]]&lt;&gt;0,TEXT(Table1[[#This Row],[TGL. PENSIUN (jabatan)]],"yyyy"),"")</f>
        <v>2079</v>
      </c>
      <c r="Z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Row],[JABATAN]],tbl_refJabatan,8,FALSE),"yr","day")-CONVERT(DATEDIF(H823,tglAcuan,"y"),"yr","day"))),(NOW()+(CONVERT(VLOOKUP(Table1[[#This Row],[JABATAN]],tbl_refJabatan,8,FALSE),"yr","day")-CONVERT(DATEDIF(H823,NOW(),"y"),"yr","day")))),"Usia Salah"),"")</f>
        <v>53019.348911689813</v>
      </c>
      <c r="AA823" s="167" t="str">
        <f ca="1">IF(Table1[[#This Row],[TGL.PENSIUN (usia )]]&lt;&gt;0,TEXT(Table1[[#This Row],[TGL.PENSIUN (usia )]],"yyyy"),"")</f>
        <v>2045</v>
      </c>
      <c r="AB8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Row],[JABATAN]],tbl_refJabatan,9,FALSE),"yr","day")-CONVERT(DATEDIF(M823,tglAcuan,"y"),"yr","day"))),(NOW()+(CONVERT(VLOOKUP(Table1[[#This Row],[JABATAN]],tbl_refJabatan,9,FALSE),"yr","day")-CONVERT(DATEDIF(M823,NOW(),"y"),"yr","day")))),"tgl SK salah"),"")</f>
        <v>49001.598911689813</v>
      </c>
      <c r="AC823" s="167" t="str">
        <f ca="1">IF(Table1[[#This Row],[TGL. PENSIUN (jabatan )]]&lt;&gt;0,TEXT(Table1[[#This Row],[TGL. PENSIUN (jabatan )]],"yyyy"),"")</f>
        <v>2034</v>
      </c>
      <c r="AD8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4" spans="1:30" s="53" customFormat="1" ht="21.75" customHeight="1" x14ac:dyDescent="0.25">
      <c r="A824" s="43">
        <f t="shared" si="29"/>
        <v>819</v>
      </c>
      <c r="B824" s="44" t="s">
        <v>42</v>
      </c>
      <c r="C824" s="44" t="s">
        <v>1528</v>
      </c>
      <c r="D824" s="72" t="s">
        <v>63</v>
      </c>
      <c r="E824" s="72" t="s">
        <v>1566</v>
      </c>
      <c r="F824" s="43" t="s">
        <v>41</v>
      </c>
      <c r="G824" s="46" t="s">
        <v>42</v>
      </c>
      <c r="H824" s="174" t="s">
        <v>1567</v>
      </c>
      <c r="I824" s="45"/>
      <c r="J824" s="76"/>
      <c r="K824" s="74" t="s">
        <v>43</v>
      </c>
      <c r="L824" s="83" t="s">
        <v>1568</v>
      </c>
      <c r="M824" s="174" t="s">
        <v>1543</v>
      </c>
      <c r="N824" s="52" t="str">
        <f t="shared" ca="1" si="30"/>
        <v>48 Tahun 1 Bulan 17 hari</v>
      </c>
      <c r="O8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Row],[JABATAN]],tbl_refJabatan,2,FALSE),"yr","day")-CONVERT(DATEDIF(H824,tglAcuan,"y"),"yr","day"))),(NOW()+(CONVERT(VLOOKUP(Table1[[#This Row],[JABATAN]],tbl_refJabatan,2,FALSE),"yr","day")-CONVERT(DATEDIF(H824,NOW(),"y"),"yr","day")))),"Usia Salah"),"")</f>
        <v>49732.098911689813</v>
      </c>
      <c r="Q824" s="167" t="str">
        <f ca="1">IF(Table1[[#This Row],[TGL. PENSIUN (usia)]]&lt;&gt;0,TEXT(Table1[[#This Row],[TGL. PENSIUN (usia)]],"yyyy"),"")</f>
        <v>2036</v>
      </c>
      <c r="R824" s="166">
        <f ca="1">IF(AND(Table1[[#This Row],[TGL. PENSIUN (usia)]]&lt;&gt;"",Table1[[#This Row],[TGL. PENSIUN (usia)]]&lt;&gt;"USIA SALAH"),IF(tglAcuan&lt;&gt;0,(INT(CONVERT(VLOOKUP(Table1[[#This Row],[JABATAN]],tbl_refJabatan,2,FALSE),"yr","day")-CONVERT(DATEDIF(H824,tglAcuan,"y"),"yr","day"))),(INT(CONVERT(VLOOKUP(Table1[[#This Row],[JABATAN]],tbl_refJabatan,2,FALSE),"yr","day")-CONVERT(DATEDIF(H824,NOW(),"y"),"yr","day")))),"")</f>
        <v>4383</v>
      </c>
      <c r="S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Row],[JABATAN]],tbl_refJabatan,4,FALSE),"yr","day")-CONVERT(DATEDIF(H824,tglAcuan,"y"),"yr","day"))),(NOW()+(CONVERT(VLOOKUP(Table1[[#This Row],[JABATAN]],tbl_refJabatan,4,FALSE),"yr","day")-CONVERT(DATEDIF(H824,NOW(),"y"),"yr","day")))),"Usia Salah"),"")</f>
        <v>35122.098911689813</v>
      </c>
      <c r="T824" s="167" t="str">
        <f ca="1">IF(Table1[[#This Row],[TGL. PENSIUN ( usia )]]&lt;&gt;0,TEXT(Table1[[#This Row],[TGL. PENSIUN ( usia )]],"yyyy"),"")</f>
        <v>1996</v>
      </c>
      <c r="U824" s="166">
        <f ca="1">IF(AND(Table1[[#This Row],[TGL. PENSIUN (usia)]]&lt;&gt;"",Table1[[#This Row],[TGL. PENSIUN (usia)]]&lt;&gt;"USIA SALAH"),IF(tglAcuan&lt;&gt;0,(INT(CONVERT(VLOOKUP(Table1[[#This Row],[JABATAN]],tbl_refJabatan,4,FALSE),"yr","day")-CONVERT(DATEDIF(H824,tglAcuan,"y"),"yr","day"))),(INT(CONVERT(VLOOKUP(Table1[[#This Row],[JABATAN]],tbl_refJabatan,4,FALSE),"yr","day")-CONVERT(DATEDIF(H824,NOW(),"y"),"yr","day")))),"")</f>
        <v>-10227</v>
      </c>
      <c r="V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Row],[JABATAN]],tbl_refJabatan,6,FALSE),"yr","day")-CONVERT(DATEDIF(H824,tglAcuan,"y"),"yr","day"))),(NOW()+(CONVERT(VLOOKUP(Table1[[#This Row],[JABATAN]],tbl_refJabatan,6,FALSE),"yr","day")-CONVERT(DATEDIF(H824,NOW(),"y"),"yr","day")))),"Usia Salah"),"")</f>
        <v>27817.098911689813</v>
      </c>
      <c r="W824" s="167" t="str">
        <f ca="1">IF(Table1[[#This Row],[TGL.PENSIUN (usia)]]&lt;&gt;0,TEXT(Table1[[#This Row],[TGL.PENSIUN (usia)]],"yyyy"),"")</f>
        <v>1976</v>
      </c>
      <c r="X8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Row],[JABATAN]],tbl_refJabatan,7,FALSE),"yr","day")-CONVERT(DATEDIF(M824,tglAcuan,"y"),"yr","day"))),(NOW()+(CONVERT(VLOOKUP(Table1[[#This Row],[JABATAN]],tbl_refJabatan,7,FALSE),"yr","day")-CONVERT(DATEDIF(M824,NOW(),"y"),"yr","day")))),"tgl SK salah"),"")</f>
        <v>65437.848911689813</v>
      </c>
      <c r="Y824" s="167" t="str">
        <f ca="1">IF(Table1[[#This Row],[TGL. PENSIUN (jabatan)]]&lt;&gt;0,TEXT(Table1[[#This Row],[TGL. PENSIUN (jabatan)]],"yyyy"),"")</f>
        <v>2079</v>
      </c>
      <c r="Z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Row],[JABATAN]],tbl_refJabatan,8,FALSE),"yr","day")-CONVERT(DATEDIF(H824,tglAcuan,"y"),"yr","day"))),(NOW()+(CONVERT(VLOOKUP(Table1[[#This Row],[JABATAN]],tbl_refJabatan,8,FALSE),"yr","day")-CONVERT(DATEDIF(H824,NOW(),"y"),"yr","day")))),"Usia Salah"),"")</f>
        <v>49732.098911689813</v>
      </c>
      <c r="AA824" s="167" t="str">
        <f ca="1">IF(Table1[[#This Row],[TGL.PENSIUN (usia )]]&lt;&gt;0,TEXT(Table1[[#This Row],[TGL.PENSIUN (usia )]],"yyyy"),"")</f>
        <v>2036</v>
      </c>
      <c r="AB8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Row],[JABATAN]],tbl_refJabatan,9,FALSE),"yr","day")-CONVERT(DATEDIF(M824,tglAcuan,"y"),"yr","day"))),(NOW()+(CONVERT(VLOOKUP(Table1[[#This Row],[JABATAN]],tbl_refJabatan,9,FALSE),"yr","day")-CONVERT(DATEDIF(M824,NOW(),"y"),"yr","day")))),"tgl SK salah"),"")</f>
        <v>49001.598911689813</v>
      </c>
      <c r="AC824" s="167" t="str">
        <f ca="1">IF(Table1[[#This Row],[TGL. PENSIUN (jabatan )]]&lt;&gt;0,TEXT(Table1[[#This Row],[TGL. PENSIUN (jabatan )]],"yyyy"),"")</f>
        <v>2034</v>
      </c>
      <c r="AD8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5" spans="1:30" s="53" customFormat="1" ht="21.75" customHeight="1" x14ac:dyDescent="0.25">
      <c r="A825" s="43">
        <f t="shared" si="29"/>
        <v>820</v>
      </c>
      <c r="B825" s="44" t="s">
        <v>42</v>
      </c>
      <c r="C825" s="44" t="s">
        <v>1528</v>
      </c>
      <c r="D825" s="72" t="s">
        <v>63</v>
      </c>
      <c r="E825" s="72" t="s">
        <v>1569</v>
      </c>
      <c r="F825" s="43" t="s">
        <v>41</v>
      </c>
      <c r="G825" s="46" t="s">
        <v>42</v>
      </c>
      <c r="H825" s="174" t="s">
        <v>1570</v>
      </c>
      <c r="I825" s="45"/>
      <c r="J825" s="76"/>
      <c r="K825" s="74" t="s">
        <v>43</v>
      </c>
      <c r="L825" s="83" t="s">
        <v>1571</v>
      </c>
      <c r="M825" s="174" t="s">
        <v>1543</v>
      </c>
      <c r="N825" s="52" t="str">
        <f t="shared" ca="1" si="30"/>
        <v>48 Tahun 1 Bulan 2 hari</v>
      </c>
      <c r="O8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Row],[JABATAN]],tbl_refJabatan,2,FALSE),"yr","day")-CONVERT(DATEDIF(H825,tglAcuan,"y"),"yr","day"))),(NOW()+(CONVERT(VLOOKUP(Table1[[#This Row],[JABATAN]],tbl_refJabatan,2,FALSE),"yr","day")-CONVERT(DATEDIF(H825,NOW(),"y"),"yr","day")))),"Usia Salah"),"")</f>
        <v>49732.098911689813</v>
      </c>
      <c r="Q825" s="167" t="str">
        <f ca="1">IF(Table1[[#This Row],[TGL. PENSIUN (usia)]]&lt;&gt;0,TEXT(Table1[[#This Row],[TGL. PENSIUN (usia)]],"yyyy"),"")</f>
        <v>2036</v>
      </c>
      <c r="R825" s="166">
        <f ca="1">IF(AND(Table1[[#This Row],[TGL. PENSIUN (usia)]]&lt;&gt;"",Table1[[#This Row],[TGL. PENSIUN (usia)]]&lt;&gt;"USIA SALAH"),IF(tglAcuan&lt;&gt;0,(INT(CONVERT(VLOOKUP(Table1[[#This Row],[JABATAN]],tbl_refJabatan,2,FALSE),"yr","day")-CONVERT(DATEDIF(H825,tglAcuan,"y"),"yr","day"))),(INT(CONVERT(VLOOKUP(Table1[[#This Row],[JABATAN]],tbl_refJabatan,2,FALSE),"yr","day")-CONVERT(DATEDIF(H825,NOW(),"y"),"yr","day")))),"")</f>
        <v>4383</v>
      </c>
      <c r="S8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Row],[JABATAN]],tbl_refJabatan,4,FALSE),"yr","day")-CONVERT(DATEDIF(H825,tglAcuan,"y"),"yr","day"))),(NOW()+(CONVERT(VLOOKUP(Table1[[#This Row],[JABATAN]],tbl_refJabatan,4,FALSE),"yr","day")-CONVERT(DATEDIF(H825,NOW(),"y"),"yr","day")))),"Usia Salah"),"")</f>
        <v>35122.098911689813</v>
      </c>
      <c r="T825" s="167" t="str">
        <f ca="1">IF(Table1[[#This Row],[TGL. PENSIUN ( usia )]]&lt;&gt;0,TEXT(Table1[[#This Row],[TGL. PENSIUN ( usia )]],"yyyy"),"")</f>
        <v>1996</v>
      </c>
      <c r="U825" s="166">
        <f ca="1">IF(AND(Table1[[#This Row],[TGL. PENSIUN (usia)]]&lt;&gt;"",Table1[[#This Row],[TGL. PENSIUN (usia)]]&lt;&gt;"USIA SALAH"),IF(tglAcuan&lt;&gt;0,(INT(CONVERT(VLOOKUP(Table1[[#This Row],[JABATAN]],tbl_refJabatan,4,FALSE),"yr","day")-CONVERT(DATEDIF(H825,tglAcuan,"y"),"yr","day"))),(INT(CONVERT(VLOOKUP(Table1[[#This Row],[JABATAN]],tbl_refJabatan,4,FALSE),"yr","day")-CONVERT(DATEDIF(H825,NOW(),"y"),"yr","day")))),"")</f>
        <v>-10227</v>
      </c>
      <c r="V8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Row],[JABATAN]],tbl_refJabatan,6,FALSE),"yr","day")-CONVERT(DATEDIF(H825,tglAcuan,"y"),"yr","day"))),(NOW()+(CONVERT(VLOOKUP(Table1[[#This Row],[JABATAN]],tbl_refJabatan,6,FALSE),"yr","day")-CONVERT(DATEDIF(H825,NOW(),"y"),"yr","day")))),"Usia Salah"),"")</f>
        <v>27817.098911689813</v>
      </c>
      <c r="W825" s="167" t="str">
        <f ca="1">IF(Table1[[#This Row],[TGL.PENSIUN (usia)]]&lt;&gt;0,TEXT(Table1[[#This Row],[TGL.PENSIUN (usia)]],"yyyy"),"")</f>
        <v>1976</v>
      </c>
      <c r="X8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Row],[JABATAN]],tbl_refJabatan,7,FALSE),"yr","day")-CONVERT(DATEDIF(M825,tglAcuan,"y"),"yr","day"))),(NOW()+(CONVERT(VLOOKUP(Table1[[#This Row],[JABATAN]],tbl_refJabatan,7,FALSE),"yr","day")-CONVERT(DATEDIF(M825,NOW(),"y"),"yr","day")))),"tgl SK salah"),"")</f>
        <v>65437.848911689813</v>
      </c>
      <c r="Y825" s="167" t="str">
        <f ca="1">IF(Table1[[#This Row],[TGL. PENSIUN (jabatan)]]&lt;&gt;0,TEXT(Table1[[#This Row],[TGL. PENSIUN (jabatan)]],"yyyy"),"")</f>
        <v>2079</v>
      </c>
      <c r="Z8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Row],[JABATAN]],tbl_refJabatan,8,FALSE),"yr","day")-CONVERT(DATEDIF(H825,tglAcuan,"y"),"yr","day"))),(NOW()+(CONVERT(VLOOKUP(Table1[[#This Row],[JABATAN]],tbl_refJabatan,8,FALSE),"yr","day")-CONVERT(DATEDIF(H825,NOW(),"y"),"yr","day")))),"Usia Salah"),"")</f>
        <v>49732.098911689813</v>
      </c>
      <c r="AA825" s="167" t="str">
        <f ca="1">IF(Table1[[#This Row],[TGL.PENSIUN (usia )]]&lt;&gt;0,TEXT(Table1[[#This Row],[TGL.PENSIUN (usia )]],"yyyy"),"")</f>
        <v>2036</v>
      </c>
      <c r="AB8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Row],[JABATAN]],tbl_refJabatan,9,FALSE),"yr","day")-CONVERT(DATEDIF(M825,tglAcuan,"y"),"yr","day"))),(NOW()+(CONVERT(VLOOKUP(Table1[[#This Row],[JABATAN]],tbl_refJabatan,9,FALSE),"yr","day")-CONVERT(DATEDIF(M825,NOW(),"y"),"yr","day")))),"tgl SK salah"),"")</f>
        <v>49001.598911689813</v>
      </c>
      <c r="AC825" s="167" t="str">
        <f ca="1">IF(Table1[[#This Row],[TGL. PENSIUN (jabatan )]]&lt;&gt;0,TEXT(Table1[[#This Row],[TGL. PENSIUN (jabatan )]],"yyyy"),"")</f>
        <v>2034</v>
      </c>
      <c r="AD8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6" spans="1:30" s="53" customFormat="1" ht="21.75" customHeight="1" x14ac:dyDescent="0.25">
      <c r="A826" s="43">
        <f t="shared" si="29"/>
        <v>821</v>
      </c>
      <c r="B826" s="44" t="s">
        <v>42</v>
      </c>
      <c r="C826" s="44" t="s">
        <v>1528</v>
      </c>
      <c r="D826" s="72" t="s">
        <v>63</v>
      </c>
      <c r="E826" s="72" t="s">
        <v>1572</v>
      </c>
      <c r="F826" s="43" t="s">
        <v>41</v>
      </c>
      <c r="G826" s="46" t="s">
        <v>42</v>
      </c>
      <c r="H826" s="174" t="s">
        <v>1573</v>
      </c>
      <c r="I826" s="45"/>
      <c r="J826" s="76"/>
      <c r="K826" s="74" t="s">
        <v>43</v>
      </c>
      <c r="L826" s="69" t="s">
        <v>1574</v>
      </c>
      <c r="M826" s="174" t="s">
        <v>1543</v>
      </c>
      <c r="N826" s="52" t="str">
        <f t="shared" ca="1" si="30"/>
        <v>34 Tahun 4 Bulan 19 hari</v>
      </c>
      <c r="O8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11 Hari </v>
      </c>
      <c r="P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Row],[JABATAN]],tbl_refJabatan,2,FALSE),"yr","day")-CONVERT(DATEDIF(H826,tglAcuan,"y"),"yr","day"))),(NOW()+(CONVERT(VLOOKUP(Table1[[#This Row],[JABATAN]],tbl_refJabatan,2,FALSE),"yr","day")-CONVERT(DATEDIF(H826,NOW(),"y"),"yr","day")))),"Usia Salah"),"")</f>
        <v>54845.598911689813</v>
      </c>
      <c r="Q826" s="167" t="str">
        <f ca="1">IF(Table1[[#This Row],[TGL. PENSIUN (usia)]]&lt;&gt;0,TEXT(Table1[[#This Row],[TGL. PENSIUN (usia)]],"yyyy"),"")</f>
        <v>2050</v>
      </c>
      <c r="R826" s="166">
        <f ca="1">IF(AND(Table1[[#This Row],[TGL. PENSIUN (usia)]]&lt;&gt;"",Table1[[#This Row],[TGL. PENSIUN (usia)]]&lt;&gt;"USIA SALAH"),IF(tglAcuan&lt;&gt;0,(INT(CONVERT(VLOOKUP(Table1[[#This Row],[JABATAN]],tbl_refJabatan,2,FALSE),"yr","day")-CONVERT(DATEDIF(H826,tglAcuan,"y"),"yr","day"))),(INT(CONVERT(VLOOKUP(Table1[[#This Row],[JABATAN]],tbl_refJabatan,2,FALSE),"yr","day")-CONVERT(DATEDIF(H826,NOW(),"y"),"yr","day")))),"")</f>
        <v>9496</v>
      </c>
      <c r="S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Row],[JABATAN]],tbl_refJabatan,4,FALSE),"yr","day")-CONVERT(DATEDIF(H826,tglAcuan,"y"),"yr","day"))),(NOW()+(CONVERT(VLOOKUP(Table1[[#This Row],[JABATAN]],tbl_refJabatan,4,FALSE),"yr","day")-CONVERT(DATEDIF(H826,NOW(),"y"),"yr","day")))),"Usia Salah"),"")</f>
        <v>40235.598911689813</v>
      </c>
      <c r="T826" s="167" t="str">
        <f ca="1">IF(Table1[[#This Row],[TGL. PENSIUN ( usia )]]&lt;&gt;0,TEXT(Table1[[#This Row],[TGL. PENSIUN ( usia )]],"yyyy"),"")</f>
        <v>2010</v>
      </c>
      <c r="U826" s="166">
        <f ca="1">IF(AND(Table1[[#This Row],[TGL. PENSIUN (usia)]]&lt;&gt;"",Table1[[#This Row],[TGL. PENSIUN (usia)]]&lt;&gt;"USIA SALAH"),IF(tglAcuan&lt;&gt;0,(INT(CONVERT(VLOOKUP(Table1[[#This Row],[JABATAN]],tbl_refJabatan,4,FALSE),"yr","day")-CONVERT(DATEDIF(H826,tglAcuan,"y"),"yr","day"))),(INT(CONVERT(VLOOKUP(Table1[[#This Row],[JABATAN]],tbl_refJabatan,4,FALSE),"yr","day")-CONVERT(DATEDIF(H826,NOW(),"y"),"yr","day")))),"")</f>
        <v>-5114</v>
      </c>
      <c r="V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Row],[JABATAN]],tbl_refJabatan,6,FALSE),"yr","day")-CONVERT(DATEDIF(H826,tglAcuan,"y"),"yr","day"))),(NOW()+(CONVERT(VLOOKUP(Table1[[#This Row],[JABATAN]],tbl_refJabatan,6,FALSE),"yr","day")-CONVERT(DATEDIF(H826,NOW(),"y"),"yr","day")))),"Usia Salah"),"")</f>
        <v>32930.598911689813</v>
      </c>
      <c r="W826" s="167" t="str">
        <f ca="1">IF(Table1[[#This Row],[TGL.PENSIUN (usia)]]&lt;&gt;0,TEXT(Table1[[#This Row],[TGL.PENSIUN (usia)]],"yyyy"),"")</f>
        <v>1990</v>
      </c>
      <c r="X8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Row],[JABATAN]],tbl_refJabatan,7,FALSE),"yr","day")-CONVERT(DATEDIF(M826,tglAcuan,"y"),"yr","day"))),(NOW()+(CONVERT(VLOOKUP(Table1[[#This Row],[JABATAN]],tbl_refJabatan,7,FALSE),"yr","day")-CONVERT(DATEDIF(M826,NOW(),"y"),"yr","day")))),"tgl SK salah"),"")</f>
        <v>65437.848911689813</v>
      </c>
      <c r="Y826" s="167" t="str">
        <f ca="1">IF(Table1[[#This Row],[TGL. PENSIUN (jabatan)]]&lt;&gt;0,TEXT(Table1[[#This Row],[TGL. PENSIUN (jabatan)]],"yyyy"),"")</f>
        <v>2079</v>
      </c>
      <c r="Z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Row],[JABATAN]],tbl_refJabatan,8,FALSE),"yr","day")-CONVERT(DATEDIF(H826,tglAcuan,"y"),"yr","day"))),(NOW()+(CONVERT(VLOOKUP(Table1[[#This Row],[JABATAN]],tbl_refJabatan,8,FALSE),"yr","day")-CONVERT(DATEDIF(H826,NOW(),"y"),"yr","day")))),"Usia Salah"),"")</f>
        <v>54845.598911689813</v>
      </c>
      <c r="AA826" s="167" t="str">
        <f ca="1">IF(Table1[[#This Row],[TGL.PENSIUN (usia )]]&lt;&gt;0,TEXT(Table1[[#This Row],[TGL.PENSIUN (usia )]],"yyyy"),"")</f>
        <v>2050</v>
      </c>
      <c r="AB8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Row],[JABATAN]],tbl_refJabatan,9,FALSE),"yr","day")-CONVERT(DATEDIF(M826,tglAcuan,"y"),"yr","day"))),(NOW()+(CONVERT(VLOOKUP(Table1[[#This Row],[JABATAN]],tbl_refJabatan,9,FALSE),"yr","day")-CONVERT(DATEDIF(M826,NOW(),"y"),"yr","day")))),"tgl SK salah"),"")</f>
        <v>49001.598911689813</v>
      </c>
      <c r="AC826" s="167" t="str">
        <f ca="1">IF(Table1[[#This Row],[TGL. PENSIUN (jabatan )]]&lt;&gt;0,TEXT(Table1[[#This Row],[TGL. PENSIUN (jabatan )]],"yyyy"),"")</f>
        <v>2034</v>
      </c>
      <c r="AD8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7" spans="1:30" s="88" customFormat="1" ht="21.75" customHeight="1" x14ac:dyDescent="0.25">
      <c r="A827" s="43">
        <f t="shared" si="29"/>
        <v>822</v>
      </c>
      <c r="B827" s="44" t="s">
        <v>42</v>
      </c>
      <c r="C827" s="44" t="s">
        <v>38</v>
      </c>
      <c r="D827" s="45" t="s">
        <v>39</v>
      </c>
      <c r="E827" s="141" t="s">
        <v>1575</v>
      </c>
      <c r="F827" s="43" t="s">
        <v>41</v>
      </c>
      <c r="G827" s="46" t="s">
        <v>42</v>
      </c>
      <c r="H827" s="77">
        <v>26048</v>
      </c>
      <c r="I827" s="45"/>
      <c r="J827" s="76"/>
      <c r="K827" s="74" t="s">
        <v>43</v>
      </c>
      <c r="L827" s="69" t="s">
        <v>1576</v>
      </c>
      <c r="M827" s="193">
        <v>43812</v>
      </c>
      <c r="N827" s="52" t="str">
        <f t="shared" ca="1" si="30"/>
        <v>52 Tahun 10 Bulan 2 hari</v>
      </c>
      <c r="O8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Row],[JABATAN]],tbl_refJabatan,2,FALSE),"yr","day")-CONVERT(DATEDIF(H827,tglAcuan,"y"),"yr","day"))),(NOW()+(CONVERT(VLOOKUP(Table1[[#This Row],[JABATAN]],tbl_refJabatan,2,FALSE),"yr","day")-CONVERT(DATEDIF(H827,NOW(),"y"),"yr","day")))),"Usia Salah"),"")</f>
        <v>26356.098911689813</v>
      </c>
      <c r="Q827" s="167" t="str">
        <f ca="1">IF(Table1[[#This Row],[TGL. PENSIUN (usia)]]&lt;&gt;0,TEXT(Table1[[#This Row],[TGL. PENSIUN (usia)]],"yyyy"),"")</f>
        <v>1972</v>
      </c>
      <c r="R827" s="166">
        <f ca="1">IF(AND(Table1[[#This Row],[TGL. PENSIUN (usia)]]&lt;&gt;"",Table1[[#This Row],[TGL. PENSIUN (usia)]]&lt;&gt;"USIA SALAH"),IF(tglAcuan&lt;&gt;0,(INT(CONVERT(VLOOKUP(Table1[[#This Row],[JABATAN]],tbl_refJabatan,2,FALSE),"yr","day")-CONVERT(DATEDIF(H827,tglAcuan,"y"),"yr","day"))),(INT(CONVERT(VLOOKUP(Table1[[#This Row],[JABATAN]],tbl_refJabatan,2,FALSE),"yr","day")-CONVERT(DATEDIF(H827,NOW(),"y"),"yr","day")))),"")</f>
        <v>-18993</v>
      </c>
      <c r="S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Row],[JABATAN]],tbl_refJabatan,4,FALSE),"yr","day")-CONVERT(DATEDIF(H827,tglAcuan,"y"),"yr","day"))),(NOW()+(CONVERT(VLOOKUP(Table1[[#This Row],[JABATAN]],tbl_refJabatan,4,FALSE),"yr","day")-CONVERT(DATEDIF(H827,NOW(),"y"),"yr","day")))),"Usia Salah"),"")</f>
        <v>26356.098911689813</v>
      </c>
      <c r="T827" s="167" t="str">
        <f ca="1">IF(Table1[[#This Row],[TGL. PENSIUN ( usia )]]&lt;&gt;0,TEXT(Table1[[#This Row],[TGL. PENSIUN ( usia )]],"yyyy"),"")</f>
        <v>1972</v>
      </c>
      <c r="U827" s="166">
        <f ca="1">IF(AND(Table1[[#This Row],[TGL. PENSIUN (usia)]]&lt;&gt;"",Table1[[#This Row],[TGL. PENSIUN (usia)]]&lt;&gt;"USIA SALAH"),IF(tglAcuan&lt;&gt;0,(INT(CONVERT(VLOOKUP(Table1[[#This Row],[JABATAN]],tbl_refJabatan,4,FALSE),"yr","day")-CONVERT(DATEDIF(H827,tglAcuan,"y"),"yr","day"))),(INT(CONVERT(VLOOKUP(Table1[[#This Row],[JABATAN]],tbl_refJabatan,4,FALSE),"yr","day")-CONVERT(DATEDIF(H827,NOW(),"y"),"yr","day")))),"")</f>
        <v>-18993</v>
      </c>
      <c r="V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Row],[JABATAN]],tbl_refJabatan,6,FALSE),"yr","day")-CONVERT(DATEDIF(H827,tglAcuan,"y"),"yr","day"))),(NOW()+(CONVERT(VLOOKUP(Table1[[#This Row],[JABATAN]],tbl_refJabatan,6,FALSE),"yr","day")-CONVERT(DATEDIF(H827,NOW(),"y"),"yr","day")))),"Usia Salah"),"")</f>
        <v>26356.098911689813</v>
      </c>
      <c r="W827" s="167" t="str">
        <f ca="1">IF(Table1[[#This Row],[TGL.PENSIUN (usia)]]&lt;&gt;0,TEXT(Table1[[#This Row],[TGL.PENSIUN (usia)]],"yyyy"),"")</f>
        <v>1972</v>
      </c>
      <c r="X8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Row],[JABATAN]],tbl_refJabatan,7,FALSE),"yr","day")-CONVERT(DATEDIF(M827,tglAcuan,"y"),"yr","day"))),(NOW()+(CONVERT(VLOOKUP(Table1[[#This Row],[JABATAN]],tbl_refJabatan,7,FALSE),"yr","day")-CONVERT(DATEDIF(M827,NOW(),"y"),"yr","day")))),"tgl SK salah"),"")</f>
        <v>43888.098911689813</v>
      </c>
      <c r="Y827" s="167" t="str">
        <f ca="1">IF(Table1[[#This Row],[TGL. PENSIUN (jabatan)]]&lt;&gt;0,TEXT(Table1[[#This Row],[TGL. PENSIUN (jabatan)]],"yyyy"),"")</f>
        <v>2020</v>
      </c>
      <c r="Z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Row],[JABATAN]],tbl_refJabatan,8,FALSE),"yr","day")-CONVERT(DATEDIF(H827,tglAcuan,"y"),"yr","day"))),(NOW()+(CONVERT(VLOOKUP(Table1[[#This Row],[JABATAN]],tbl_refJabatan,8,FALSE),"yr","day")-CONVERT(DATEDIF(H827,NOW(),"y"),"yr","day")))),"Usia Salah"),"")</f>
        <v>26356.098911689813</v>
      </c>
      <c r="AA827" s="167" t="str">
        <f ca="1">IF(Table1[[#This Row],[TGL.PENSIUN (usia )]]&lt;&gt;0,TEXT(Table1[[#This Row],[TGL.PENSIUN (usia )]],"yyyy"),"")</f>
        <v>1972</v>
      </c>
      <c r="AB8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Row],[JABATAN]],tbl_refJabatan,9,FALSE),"yr","day")-CONVERT(DATEDIF(M827,tglAcuan,"y"),"yr","day"))),(NOW()+(CONVERT(VLOOKUP(Table1[[#This Row],[JABATAN]],tbl_refJabatan,9,FALSE),"yr","day")-CONVERT(DATEDIF(M827,NOW(),"y"),"yr","day")))),"tgl SK salah"),"")</f>
        <v>43888.098911689813</v>
      </c>
      <c r="AC827" s="167" t="str">
        <f ca="1">IF(Table1[[#This Row],[TGL. PENSIUN (jabatan )]]&lt;&gt;0,TEXT(Table1[[#This Row],[TGL. PENSIUN (jabatan )]],"yyyy"),"")</f>
        <v>2020</v>
      </c>
      <c r="AD8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8" spans="1:30" s="53" customFormat="1" ht="21.75" customHeight="1" x14ac:dyDescent="0.25">
      <c r="A828" s="43">
        <f t="shared" si="29"/>
        <v>823</v>
      </c>
      <c r="B828" s="44" t="s">
        <v>42</v>
      </c>
      <c r="C828" s="44" t="s">
        <v>38</v>
      </c>
      <c r="D828" s="72" t="s">
        <v>45</v>
      </c>
      <c r="E828" s="141" t="s">
        <v>1577</v>
      </c>
      <c r="F828" s="43" t="s">
        <v>41</v>
      </c>
      <c r="G828" s="46" t="s">
        <v>42</v>
      </c>
      <c r="H828" s="77">
        <v>27921</v>
      </c>
      <c r="I828" s="45"/>
      <c r="J828" s="76"/>
      <c r="K828" s="74" t="s">
        <v>56</v>
      </c>
      <c r="L828" s="63" t="s">
        <v>1578</v>
      </c>
      <c r="M828" s="77">
        <v>43355</v>
      </c>
      <c r="N828" s="52" t="str">
        <f t="shared" ca="1" si="30"/>
        <v>47 Tahun 8 Bulan 17 hari</v>
      </c>
      <c r="O8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Row],[JABATAN]],tbl_refJabatan,2,FALSE),"yr","day")-CONVERT(DATEDIF(H828,tglAcuan,"y"),"yr","day"))),(NOW()+(CONVERT(VLOOKUP(Table1[[#This Row],[JABATAN]],tbl_refJabatan,2,FALSE),"yr","day")-CONVERT(DATEDIF(H828,NOW(),"y"),"yr","day")))),"Usia Salah"),"")</f>
        <v>28182.348911689813</v>
      </c>
      <c r="Q828" s="167" t="str">
        <f ca="1">IF(Table1[[#This Row],[TGL. PENSIUN (usia)]]&lt;&gt;0,TEXT(Table1[[#This Row],[TGL. PENSIUN (usia)]],"yyyy"),"")</f>
        <v>1977</v>
      </c>
      <c r="R828" s="166">
        <f ca="1">IF(AND(Table1[[#This Row],[TGL. PENSIUN (usia)]]&lt;&gt;"",Table1[[#This Row],[TGL. PENSIUN (usia)]]&lt;&gt;"USIA SALAH"),IF(tglAcuan&lt;&gt;0,(INT(CONVERT(VLOOKUP(Table1[[#This Row],[JABATAN]],tbl_refJabatan,2,FALSE),"yr","day")-CONVERT(DATEDIF(H828,tglAcuan,"y"),"yr","day"))),(INT(CONVERT(VLOOKUP(Table1[[#This Row],[JABATAN]],tbl_refJabatan,2,FALSE),"yr","day")-CONVERT(DATEDIF(H828,NOW(),"y"),"yr","day")))),"")</f>
        <v>-17167</v>
      </c>
      <c r="S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Row],[JABATAN]],tbl_refJabatan,4,FALSE),"yr","day")-CONVERT(DATEDIF(H828,tglAcuan,"y"),"yr","day"))),(NOW()+(CONVERT(VLOOKUP(Table1[[#This Row],[JABATAN]],tbl_refJabatan,4,FALSE),"yr","day")-CONVERT(DATEDIF(H828,NOW(),"y"),"yr","day")))),"Usia Salah"),"")</f>
        <v>28182.348911689813</v>
      </c>
      <c r="T828" s="167" t="str">
        <f ca="1">IF(Table1[[#This Row],[TGL. PENSIUN ( usia )]]&lt;&gt;0,TEXT(Table1[[#This Row],[TGL. PENSIUN ( usia )]],"yyyy"),"")</f>
        <v>1977</v>
      </c>
      <c r="U828" s="166">
        <f ca="1">IF(AND(Table1[[#This Row],[TGL. PENSIUN (usia)]]&lt;&gt;"",Table1[[#This Row],[TGL. PENSIUN (usia)]]&lt;&gt;"USIA SALAH"),IF(tglAcuan&lt;&gt;0,(INT(CONVERT(VLOOKUP(Table1[[#This Row],[JABATAN]],tbl_refJabatan,4,FALSE),"yr","day")-CONVERT(DATEDIF(H828,tglAcuan,"y"),"yr","day"))),(INT(CONVERT(VLOOKUP(Table1[[#This Row],[JABATAN]],tbl_refJabatan,4,FALSE),"yr","day")-CONVERT(DATEDIF(H828,NOW(),"y"),"yr","day")))),"")</f>
        <v>-17167</v>
      </c>
      <c r="V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Row],[JABATAN]],tbl_refJabatan,6,FALSE),"yr","day")-CONVERT(DATEDIF(H828,tglAcuan,"y"),"yr","day"))),(NOW()+(CONVERT(VLOOKUP(Table1[[#This Row],[JABATAN]],tbl_refJabatan,6,FALSE),"yr","day")-CONVERT(DATEDIF(H828,NOW(),"y"),"yr","day")))),"Usia Salah"),"")</f>
        <v>28182.348911689813</v>
      </c>
      <c r="W828" s="167" t="str">
        <f ca="1">IF(Table1[[#This Row],[TGL.PENSIUN (usia)]]&lt;&gt;0,TEXT(Table1[[#This Row],[TGL.PENSIUN (usia)]],"yyyy"),"")</f>
        <v>1977</v>
      </c>
      <c r="X8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Row],[JABATAN]],tbl_refJabatan,7,FALSE),"yr","day")-CONVERT(DATEDIF(M828,tglAcuan,"y"),"yr","day"))),(NOW()+(CONVERT(VLOOKUP(Table1[[#This Row],[JABATAN]],tbl_refJabatan,7,FALSE),"yr","day")-CONVERT(DATEDIF(M828,NOW(),"y"),"yr","day")))),"tgl SK salah"),"")</f>
        <v>43522.848911689813</v>
      </c>
      <c r="Y828" s="167" t="str">
        <f ca="1">IF(Table1[[#This Row],[TGL. PENSIUN (jabatan)]]&lt;&gt;0,TEXT(Table1[[#This Row],[TGL. PENSIUN (jabatan)]],"yyyy"),"")</f>
        <v>2019</v>
      </c>
      <c r="Z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Row],[JABATAN]],tbl_refJabatan,8,FALSE),"yr","day")-CONVERT(DATEDIF(H828,tglAcuan,"y"),"yr","day"))),(NOW()+(CONVERT(VLOOKUP(Table1[[#This Row],[JABATAN]],tbl_refJabatan,8,FALSE),"yr","day")-CONVERT(DATEDIF(H828,NOW(),"y"),"yr","day")))),"Usia Salah"),"")</f>
        <v>28182.348911689813</v>
      </c>
      <c r="AA828" s="167" t="str">
        <f ca="1">IF(Table1[[#This Row],[TGL.PENSIUN (usia )]]&lt;&gt;0,TEXT(Table1[[#This Row],[TGL.PENSIUN (usia )]],"yyyy"),"")</f>
        <v>1977</v>
      </c>
      <c r="AB8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Row],[JABATAN]],tbl_refJabatan,9,FALSE),"yr","day")-CONVERT(DATEDIF(M828,tglAcuan,"y"),"yr","day"))),(NOW()+(CONVERT(VLOOKUP(Table1[[#This Row],[JABATAN]],tbl_refJabatan,9,FALSE),"yr","day")-CONVERT(DATEDIF(M828,NOW(),"y"),"yr","day")))),"tgl SK salah"),"")</f>
        <v>43522.848911689813</v>
      </c>
      <c r="AC828" s="167" t="str">
        <f ca="1">IF(Table1[[#This Row],[TGL. PENSIUN (jabatan )]]&lt;&gt;0,TEXT(Table1[[#This Row],[TGL. PENSIUN (jabatan )]],"yyyy"),"")</f>
        <v>2019</v>
      </c>
      <c r="AD8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29" spans="1:30" s="53" customFormat="1" ht="21.75" customHeight="1" x14ac:dyDescent="0.25">
      <c r="A829" s="43">
        <f t="shared" si="29"/>
        <v>824</v>
      </c>
      <c r="B829" s="44" t="s">
        <v>42</v>
      </c>
      <c r="C829" s="44" t="s">
        <v>38</v>
      </c>
      <c r="D829" s="72" t="s">
        <v>48</v>
      </c>
      <c r="E829" s="141" t="s">
        <v>1579</v>
      </c>
      <c r="F829" s="43" t="s">
        <v>41</v>
      </c>
      <c r="G829" s="46" t="s">
        <v>42</v>
      </c>
      <c r="H829" s="77">
        <v>29769</v>
      </c>
      <c r="I829" s="45"/>
      <c r="J829" s="76"/>
      <c r="K829" s="74" t="s">
        <v>43</v>
      </c>
      <c r="L829" s="63" t="s">
        <v>1580</v>
      </c>
      <c r="M829" s="77">
        <v>44160</v>
      </c>
      <c r="N829" s="52" t="str">
        <f t="shared" ca="1" si="30"/>
        <v>42 Tahun 7 Bulan 25 hari</v>
      </c>
      <c r="O8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 Hari </v>
      </c>
      <c r="P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Row],[JABATAN]],tbl_refJabatan,2,FALSE),"yr","day")-CONVERT(DATEDIF(H829,tglAcuan,"y"),"yr","day"))),(NOW()+(CONVERT(VLOOKUP(Table1[[#This Row],[JABATAN]],tbl_refJabatan,2,FALSE),"yr","day")-CONVERT(DATEDIF(H829,NOW(),"y"),"yr","day")))),"Usia Salah"),"")</f>
        <v>51923.598911689813</v>
      </c>
      <c r="Q829" s="167" t="str">
        <f ca="1">IF(Table1[[#This Row],[TGL. PENSIUN (usia)]]&lt;&gt;0,TEXT(Table1[[#This Row],[TGL. PENSIUN (usia)]],"yyyy"),"")</f>
        <v>2042</v>
      </c>
      <c r="R829" s="166">
        <f ca="1">IF(AND(Table1[[#This Row],[TGL. PENSIUN (usia)]]&lt;&gt;"",Table1[[#This Row],[TGL. PENSIUN (usia)]]&lt;&gt;"USIA SALAH"),IF(tglAcuan&lt;&gt;0,(INT(CONVERT(VLOOKUP(Table1[[#This Row],[JABATAN]],tbl_refJabatan,2,FALSE),"yr","day")-CONVERT(DATEDIF(H829,tglAcuan,"y"),"yr","day"))),(INT(CONVERT(VLOOKUP(Table1[[#This Row],[JABATAN]],tbl_refJabatan,2,FALSE),"yr","day")-CONVERT(DATEDIF(H829,NOW(),"y"),"yr","day")))),"")</f>
        <v>6574</v>
      </c>
      <c r="S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Row],[JABATAN]],tbl_refJabatan,4,FALSE),"yr","day")-CONVERT(DATEDIF(H829,tglAcuan,"y"),"yr","day"))),(NOW()+(CONVERT(VLOOKUP(Table1[[#This Row],[JABATAN]],tbl_refJabatan,4,FALSE),"yr","day")-CONVERT(DATEDIF(H829,NOW(),"y"),"yr","day")))),"Usia Salah"),"")</f>
        <v>51923.598911689813</v>
      </c>
      <c r="T829" s="167" t="str">
        <f ca="1">IF(Table1[[#This Row],[TGL. PENSIUN ( usia )]]&lt;&gt;0,TEXT(Table1[[#This Row],[TGL. PENSIUN ( usia )]],"yyyy"),"")</f>
        <v>2042</v>
      </c>
      <c r="U829" s="166">
        <f ca="1">IF(AND(Table1[[#This Row],[TGL. PENSIUN (usia)]]&lt;&gt;"",Table1[[#This Row],[TGL. PENSIUN (usia)]]&lt;&gt;"USIA SALAH"),IF(tglAcuan&lt;&gt;0,(INT(CONVERT(VLOOKUP(Table1[[#This Row],[JABATAN]],tbl_refJabatan,4,FALSE),"yr","day")-CONVERT(DATEDIF(H829,tglAcuan,"y"),"yr","day"))),(INT(CONVERT(VLOOKUP(Table1[[#This Row],[JABATAN]],tbl_refJabatan,4,FALSE),"yr","day")-CONVERT(DATEDIF(H829,NOW(),"y"),"yr","day")))),"")</f>
        <v>6574</v>
      </c>
      <c r="V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Row],[JABATAN]],tbl_refJabatan,6,FALSE),"yr","day")-CONVERT(DATEDIF(H829,tglAcuan,"y"),"yr","day"))),(NOW()+(CONVERT(VLOOKUP(Table1[[#This Row],[JABATAN]],tbl_refJabatan,6,FALSE),"yr","day")-CONVERT(DATEDIF(H829,NOW(),"y"),"yr","day")))),"Usia Salah"),"")</f>
        <v>50462.598911689813</v>
      </c>
      <c r="W829" s="167" t="str">
        <f ca="1">IF(Table1[[#This Row],[TGL.PENSIUN (usia)]]&lt;&gt;0,TEXT(Table1[[#This Row],[TGL.PENSIUN (usia)]],"yyyy"),"")</f>
        <v>2038</v>
      </c>
      <c r="X8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Row],[JABATAN]],tbl_refJabatan,7,FALSE),"yr","day")-CONVERT(DATEDIF(M829,tglAcuan,"y"),"yr","day"))),(NOW()+(CONVERT(VLOOKUP(Table1[[#This Row],[JABATAN]],tbl_refJabatan,7,FALSE),"yr","day")-CONVERT(DATEDIF(M829,NOW(),"y"),"yr","day")))),"tgl SK salah"),"")</f>
        <v>51558.348911689813</v>
      </c>
      <c r="Y829" s="167" t="str">
        <f ca="1">IF(Table1[[#This Row],[TGL. PENSIUN (jabatan)]]&lt;&gt;0,TEXT(Table1[[#This Row],[TGL. PENSIUN (jabatan)]],"yyyy"),"")</f>
        <v>2041</v>
      </c>
      <c r="Z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Row],[JABATAN]],tbl_refJabatan,8,FALSE),"yr","day")-CONVERT(DATEDIF(H829,tglAcuan,"y"),"yr","day"))),(NOW()+(CONVERT(VLOOKUP(Table1[[#This Row],[JABATAN]],tbl_refJabatan,8,FALSE),"yr","day")-CONVERT(DATEDIF(H829,NOW(),"y"),"yr","day")))),"Usia Salah"),"")</f>
        <v>50462.598911689813</v>
      </c>
      <c r="AA829" s="167" t="str">
        <f ca="1">IF(Table1[[#This Row],[TGL.PENSIUN (usia )]]&lt;&gt;0,TEXT(Table1[[#This Row],[TGL.PENSIUN (usia )]],"yyyy"),"")</f>
        <v>2038</v>
      </c>
      <c r="AB8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Row],[JABATAN]],tbl_refJabatan,9,FALSE),"yr","day")-CONVERT(DATEDIF(M829,tglAcuan,"y"),"yr","day"))),(NOW()+(CONVERT(VLOOKUP(Table1[[#This Row],[JABATAN]],tbl_refJabatan,9,FALSE),"yr","day")-CONVERT(DATEDIF(M829,NOW(),"y"),"yr","day")))),"tgl SK salah"),"")</f>
        <v>51558.348911689813</v>
      </c>
      <c r="AC829" s="167" t="str">
        <f ca="1">IF(Table1[[#This Row],[TGL. PENSIUN (jabatan )]]&lt;&gt;0,TEXT(Table1[[#This Row],[TGL. PENSIUN (jabatan )]],"yyyy"),"")</f>
        <v>2041</v>
      </c>
      <c r="AD8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0" spans="1:30" s="53" customFormat="1" ht="21.75" customHeight="1" x14ac:dyDescent="0.25">
      <c r="A830" s="43">
        <f t="shared" si="29"/>
        <v>825</v>
      </c>
      <c r="B830" s="44" t="s">
        <v>42</v>
      </c>
      <c r="C830" s="44" t="s">
        <v>38</v>
      </c>
      <c r="D830" s="72" t="s">
        <v>52</v>
      </c>
      <c r="E830" s="141" t="s">
        <v>1581</v>
      </c>
      <c r="F830" s="43" t="s">
        <v>41</v>
      </c>
      <c r="G830" s="46" t="s">
        <v>42</v>
      </c>
      <c r="H830" s="77">
        <v>27669</v>
      </c>
      <c r="I830" s="45"/>
      <c r="J830" s="76"/>
      <c r="K830" s="74" t="s">
        <v>56</v>
      </c>
      <c r="L830" s="63" t="s">
        <v>1582</v>
      </c>
      <c r="M830" s="77">
        <v>44160</v>
      </c>
      <c r="N830" s="52" t="str">
        <f t="shared" ca="1" si="30"/>
        <v>48 Tahun 4 Bulan 25 hari</v>
      </c>
      <c r="O8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 Hari </v>
      </c>
      <c r="P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Row],[JABATAN]],tbl_refJabatan,2,FALSE),"yr","day")-CONVERT(DATEDIF(H830,tglAcuan,"y"),"yr","day"))),(NOW()+(CONVERT(VLOOKUP(Table1[[#This Row],[JABATAN]],tbl_refJabatan,2,FALSE),"yr","day")-CONVERT(DATEDIF(H830,NOW(),"y"),"yr","day")))),"Usia Salah"),"")</f>
        <v>49732.098911689813</v>
      </c>
      <c r="Q830" s="167" t="str">
        <f ca="1">IF(Table1[[#This Row],[TGL. PENSIUN (usia)]]&lt;&gt;0,TEXT(Table1[[#This Row],[TGL. PENSIUN (usia)]],"yyyy"),"")</f>
        <v>2036</v>
      </c>
      <c r="R830" s="166">
        <f ca="1">IF(AND(Table1[[#This Row],[TGL. PENSIUN (usia)]]&lt;&gt;"",Table1[[#This Row],[TGL. PENSIUN (usia)]]&lt;&gt;"USIA SALAH"),IF(tglAcuan&lt;&gt;0,(INT(CONVERT(VLOOKUP(Table1[[#This Row],[JABATAN]],tbl_refJabatan,2,FALSE),"yr","day")-CONVERT(DATEDIF(H830,tglAcuan,"y"),"yr","day"))),(INT(CONVERT(VLOOKUP(Table1[[#This Row],[JABATAN]],tbl_refJabatan,2,FALSE),"yr","day")-CONVERT(DATEDIF(H830,NOW(),"y"),"yr","day")))),"")</f>
        <v>4383</v>
      </c>
      <c r="S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Row],[JABATAN]],tbl_refJabatan,4,FALSE),"yr","day")-CONVERT(DATEDIF(H830,tglAcuan,"y"),"yr","day"))),(NOW()+(CONVERT(VLOOKUP(Table1[[#This Row],[JABATAN]],tbl_refJabatan,4,FALSE),"yr","day")-CONVERT(DATEDIF(H830,NOW(),"y"),"yr","day")))),"Usia Salah"),"")</f>
        <v>49732.098911689813</v>
      </c>
      <c r="T830" s="167" t="str">
        <f ca="1">IF(Table1[[#This Row],[TGL. PENSIUN ( usia )]]&lt;&gt;0,TEXT(Table1[[#This Row],[TGL. PENSIUN ( usia )]],"yyyy"),"")</f>
        <v>2036</v>
      </c>
      <c r="U830" s="166">
        <f ca="1">IF(AND(Table1[[#This Row],[TGL. PENSIUN (usia)]]&lt;&gt;"",Table1[[#This Row],[TGL. PENSIUN (usia)]]&lt;&gt;"USIA SALAH"),IF(tglAcuan&lt;&gt;0,(INT(CONVERT(VLOOKUP(Table1[[#This Row],[JABATAN]],tbl_refJabatan,4,FALSE),"yr","day")-CONVERT(DATEDIF(H830,tglAcuan,"y"),"yr","day"))),(INT(CONVERT(VLOOKUP(Table1[[#This Row],[JABATAN]],tbl_refJabatan,4,FALSE),"yr","day")-CONVERT(DATEDIF(H830,NOW(),"y"),"yr","day")))),"")</f>
        <v>4383</v>
      </c>
      <c r="V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Row],[JABATAN]],tbl_refJabatan,6,FALSE),"yr","day")-CONVERT(DATEDIF(H830,tglAcuan,"y"),"yr","day"))),(NOW()+(CONVERT(VLOOKUP(Table1[[#This Row],[JABATAN]],tbl_refJabatan,6,FALSE),"yr","day")-CONVERT(DATEDIF(H830,NOW(),"y"),"yr","day")))),"Usia Salah"),"")</f>
        <v>48271.098911689813</v>
      </c>
      <c r="W830" s="167" t="str">
        <f ca="1">IF(Table1[[#This Row],[TGL.PENSIUN (usia)]]&lt;&gt;0,TEXT(Table1[[#This Row],[TGL.PENSIUN (usia)]],"yyyy"),"")</f>
        <v>2032</v>
      </c>
      <c r="X8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Row],[JABATAN]],tbl_refJabatan,7,FALSE),"yr","day")-CONVERT(DATEDIF(M830,tglAcuan,"y"),"yr","day"))),(NOW()+(CONVERT(VLOOKUP(Table1[[#This Row],[JABATAN]],tbl_refJabatan,7,FALSE),"yr","day")-CONVERT(DATEDIF(M830,NOW(),"y"),"yr","day")))),"tgl SK salah"),"")</f>
        <v>51558.348911689813</v>
      </c>
      <c r="Y830" s="167" t="str">
        <f ca="1">IF(Table1[[#This Row],[TGL. PENSIUN (jabatan)]]&lt;&gt;0,TEXT(Table1[[#This Row],[TGL. PENSIUN (jabatan)]],"yyyy"),"")</f>
        <v>2041</v>
      </c>
      <c r="Z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Row],[JABATAN]],tbl_refJabatan,8,FALSE),"yr","day")-CONVERT(DATEDIF(H830,tglAcuan,"y"),"yr","day"))),(NOW()+(CONVERT(VLOOKUP(Table1[[#This Row],[JABATAN]],tbl_refJabatan,8,FALSE),"yr","day")-CONVERT(DATEDIF(H830,NOW(),"y"),"yr","day")))),"Usia Salah"),"")</f>
        <v>48271.098911689813</v>
      </c>
      <c r="AA830" s="167" t="str">
        <f ca="1">IF(Table1[[#This Row],[TGL.PENSIUN (usia )]]&lt;&gt;0,TEXT(Table1[[#This Row],[TGL.PENSIUN (usia )]],"yyyy"),"")</f>
        <v>2032</v>
      </c>
      <c r="AB8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Row],[JABATAN]],tbl_refJabatan,9,FALSE),"yr","day")-CONVERT(DATEDIF(M830,tglAcuan,"y"),"yr","day"))),(NOW()+(CONVERT(VLOOKUP(Table1[[#This Row],[JABATAN]],tbl_refJabatan,9,FALSE),"yr","day")-CONVERT(DATEDIF(M830,NOW(),"y"),"yr","day")))),"tgl SK salah"),"")</f>
        <v>51558.348911689813</v>
      </c>
      <c r="AC830" s="167" t="str">
        <f ca="1">IF(Table1[[#This Row],[TGL. PENSIUN (jabatan )]]&lt;&gt;0,TEXT(Table1[[#This Row],[TGL. PENSIUN (jabatan )]],"yyyy"),"")</f>
        <v>2041</v>
      </c>
      <c r="AD8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1" spans="1:30" s="53" customFormat="1" ht="21.75" customHeight="1" x14ac:dyDescent="0.25">
      <c r="A831" s="43">
        <f t="shared" si="29"/>
        <v>826</v>
      </c>
      <c r="B831" s="44" t="s">
        <v>42</v>
      </c>
      <c r="C831" s="44" t="s">
        <v>38</v>
      </c>
      <c r="D831" s="72" t="s">
        <v>54</v>
      </c>
      <c r="E831" s="141" t="s">
        <v>1583</v>
      </c>
      <c r="F831" s="43" t="s">
        <v>41</v>
      </c>
      <c r="G831" s="46" t="s">
        <v>42</v>
      </c>
      <c r="H831" s="77">
        <v>31938</v>
      </c>
      <c r="I831" s="45"/>
      <c r="J831" s="76"/>
      <c r="K831" s="74" t="s">
        <v>43</v>
      </c>
      <c r="L831" s="63" t="s">
        <v>1584</v>
      </c>
      <c r="M831" s="77">
        <v>44470</v>
      </c>
      <c r="N831" s="52" t="str">
        <f t="shared" ca="1" si="30"/>
        <v>36 Tahun 8 Bulan 17 hari</v>
      </c>
      <c r="O8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26 Hari </v>
      </c>
      <c r="P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Row],[JABATAN]],tbl_refJabatan,2,FALSE),"yr","day")-CONVERT(DATEDIF(H831,tglAcuan,"y"),"yr","day"))),(NOW()+(CONVERT(VLOOKUP(Table1[[#This Row],[JABATAN]],tbl_refJabatan,2,FALSE),"yr","day")-CONVERT(DATEDIF(H831,NOW(),"y"),"yr","day")))),"Usia Salah"),"")</f>
        <v>54115.098911689813</v>
      </c>
      <c r="Q831" s="167" t="str">
        <f ca="1">IF(Table1[[#This Row],[TGL. PENSIUN (usia)]]&lt;&gt;0,TEXT(Table1[[#This Row],[TGL. PENSIUN (usia)]],"yyyy"),"")</f>
        <v>2048</v>
      </c>
      <c r="R831" s="166">
        <f ca="1">IF(AND(Table1[[#This Row],[TGL. PENSIUN (usia)]]&lt;&gt;"",Table1[[#This Row],[TGL. PENSIUN (usia)]]&lt;&gt;"USIA SALAH"),IF(tglAcuan&lt;&gt;0,(INT(CONVERT(VLOOKUP(Table1[[#This Row],[JABATAN]],tbl_refJabatan,2,FALSE),"yr","day")-CONVERT(DATEDIF(H831,tglAcuan,"y"),"yr","day"))),(INT(CONVERT(VLOOKUP(Table1[[#This Row],[JABATAN]],tbl_refJabatan,2,FALSE),"yr","day")-CONVERT(DATEDIF(H831,NOW(),"y"),"yr","day")))),"")</f>
        <v>8766</v>
      </c>
      <c r="S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Row],[JABATAN]],tbl_refJabatan,4,FALSE),"yr","day")-CONVERT(DATEDIF(H831,tglAcuan,"y"),"yr","day"))),(NOW()+(CONVERT(VLOOKUP(Table1[[#This Row],[JABATAN]],tbl_refJabatan,4,FALSE),"yr","day")-CONVERT(DATEDIF(H831,NOW(),"y"),"yr","day")))),"Usia Salah"),"")</f>
        <v>54115.098911689813</v>
      </c>
      <c r="T831" s="167" t="str">
        <f ca="1">IF(Table1[[#This Row],[TGL. PENSIUN ( usia )]]&lt;&gt;0,TEXT(Table1[[#This Row],[TGL. PENSIUN ( usia )]],"yyyy"),"")</f>
        <v>2048</v>
      </c>
      <c r="U831" s="166">
        <f ca="1">IF(AND(Table1[[#This Row],[TGL. PENSIUN (usia)]]&lt;&gt;"",Table1[[#This Row],[TGL. PENSIUN (usia)]]&lt;&gt;"USIA SALAH"),IF(tglAcuan&lt;&gt;0,(INT(CONVERT(VLOOKUP(Table1[[#This Row],[JABATAN]],tbl_refJabatan,4,FALSE),"yr","day")-CONVERT(DATEDIF(H831,tglAcuan,"y"),"yr","day"))),(INT(CONVERT(VLOOKUP(Table1[[#This Row],[JABATAN]],tbl_refJabatan,4,FALSE),"yr","day")-CONVERT(DATEDIF(H831,NOW(),"y"),"yr","day")))),"")</f>
        <v>8766</v>
      </c>
      <c r="V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Row],[JABATAN]],tbl_refJabatan,6,FALSE),"yr","day")-CONVERT(DATEDIF(H831,tglAcuan,"y"),"yr","day"))),(NOW()+(CONVERT(VLOOKUP(Table1[[#This Row],[JABATAN]],tbl_refJabatan,6,FALSE),"yr","day")-CONVERT(DATEDIF(H831,NOW(),"y"),"yr","day")))),"Usia Salah"),"")</f>
        <v>52654.098911689813</v>
      </c>
      <c r="W831" s="167" t="str">
        <f ca="1">IF(Table1[[#This Row],[TGL.PENSIUN (usia)]]&lt;&gt;0,TEXT(Table1[[#This Row],[TGL.PENSIUN (usia)]],"yyyy"),"")</f>
        <v>2044</v>
      </c>
      <c r="X8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Row],[JABATAN]],tbl_refJabatan,7,FALSE),"yr","day")-CONVERT(DATEDIF(M831,tglAcuan,"y"),"yr","day"))),(NOW()+(CONVERT(VLOOKUP(Table1[[#This Row],[JABATAN]],tbl_refJabatan,7,FALSE),"yr","day")-CONVERT(DATEDIF(M831,NOW(),"y"),"yr","day")))),"tgl SK salah"),"")</f>
        <v>51923.598911689813</v>
      </c>
      <c r="Y831" s="167" t="str">
        <f ca="1">IF(Table1[[#This Row],[TGL. PENSIUN (jabatan)]]&lt;&gt;0,TEXT(Table1[[#This Row],[TGL. PENSIUN (jabatan)]],"yyyy"),"")</f>
        <v>2042</v>
      </c>
      <c r="Z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Row],[JABATAN]],tbl_refJabatan,8,FALSE),"yr","day")-CONVERT(DATEDIF(H831,tglAcuan,"y"),"yr","day"))),(NOW()+(CONVERT(VLOOKUP(Table1[[#This Row],[JABATAN]],tbl_refJabatan,8,FALSE),"yr","day")-CONVERT(DATEDIF(H831,NOW(),"y"),"yr","day")))),"Usia Salah"),"")</f>
        <v>52654.098911689813</v>
      </c>
      <c r="AA831" s="167" t="str">
        <f ca="1">IF(Table1[[#This Row],[TGL.PENSIUN (usia )]]&lt;&gt;0,TEXT(Table1[[#This Row],[TGL.PENSIUN (usia )]],"yyyy"),"")</f>
        <v>2044</v>
      </c>
      <c r="AB8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Row],[JABATAN]],tbl_refJabatan,9,FALSE),"yr","day")-CONVERT(DATEDIF(M831,tglAcuan,"y"),"yr","day"))),(NOW()+(CONVERT(VLOOKUP(Table1[[#This Row],[JABATAN]],tbl_refJabatan,9,FALSE),"yr","day")-CONVERT(DATEDIF(M831,NOW(),"y"),"yr","day")))),"tgl SK salah"),"")</f>
        <v>51923.598911689813</v>
      </c>
      <c r="AC831" s="167" t="str">
        <f ca="1">IF(Table1[[#This Row],[TGL. PENSIUN (jabatan )]]&lt;&gt;0,TEXT(Table1[[#This Row],[TGL. PENSIUN (jabatan )]],"yyyy"),"")</f>
        <v>2042</v>
      </c>
      <c r="AD8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2" spans="1:30" s="53" customFormat="1" ht="21.75" customHeight="1" x14ac:dyDescent="0.25">
      <c r="A832" s="43">
        <f t="shared" si="29"/>
        <v>827</v>
      </c>
      <c r="B832" s="44" t="s">
        <v>42</v>
      </c>
      <c r="C832" s="44" t="s">
        <v>38</v>
      </c>
      <c r="D832" s="72" t="s">
        <v>57</v>
      </c>
      <c r="E832" s="72" t="s">
        <v>1585</v>
      </c>
      <c r="F832" s="43" t="s">
        <v>50</v>
      </c>
      <c r="G832" s="46" t="s">
        <v>42</v>
      </c>
      <c r="H832" s="77">
        <v>32065</v>
      </c>
      <c r="I832" s="45"/>
      <c r="J832" s="76"/>
      <c r="K832" s="74" t="s">
        <v>56</v>
      </c>
      <c r="L832" s="63" t="s">
        <v>1586</v>
      </c>
      <c r="M832" s="77">
        <v>44160</v>
      </c>
      <c r="N832" s="52" t="str">
        <f t="shared" ca="1" si="30"/>
        <v>36 Tahun 4 Bulan 12 hari</v>
      </c>
      <c r="O8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 Hari </v>
      </c>
      <c r="P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Row],[JABATAN]],tbl_refJabatan,2,FALSE),"yr","day")-CONVERT(DATEDIF(H832,tglAcuan,"y"),"yr","day"))),(NOW()+(CONVERT(VLOOKUP(Table1[[#This Row],[JABATAN]],tbl_refJabatan,2,FALSE),"yr","day")-CONVERT(DATEDIF(H832,NOW(),"y"),"yr","day")))),"Usia Salah"),"")</f>
        <v>54115.098911689813</v>
      </c>
      <c r="Q832" s="167" t="str">
        <f ca="1">IF(Table1[[#This Row],[TGL. PENSIUN (usia)]]&lt;&gt;0,TEXT(Table1[[#This Row],[TGL. PENSIUN (usia)]],"yyyy"),"")</f>
        <v>2048</v>
      </c>
      <c r="R832" s="166">
        <f ca="1">IF(AND(Table1[[#This Row],[TGL. PENSIUN (usia)]]&lt;&gt;"",Table1[[#This Row],[TGL. PENSIUN (usia)]]&lt;&gt;"USIA SALAH"),IF(tglAcuan&lt;&gt;0,(INT(CONVERT(VLOOKUP(Table1[[#This Row],[JABATAN]],tbl_refJabatan,2,FALSE),"yr","day")-CONVERT(DATEDIF(H832,tglAcuan,"y"),"yr","day"))),(INT(CONVERT(VLOOKUP(Table1[[#This Row],[JABATAN]],tbl_refJabatan,2,FALSE),"yr","day")-CONVERT(DATEDIF(H832,NOW(),"y"),"yr","day")))),"")</f>
        <v>8766</v>
      </c>
      <c r="S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Row],[JABATAN]],tbl_refJabatan,4,FALSE),"yr","day")-CONVERT(DATEDIF(H832,tglAcuan,"y"),"yr","day"))),(NOW()+(CONVERT(VLOOKUP(Table1[[#This Row],[JABATAN]],tbl_refJabatan,4,FALSE),"yr","day")-CONVERT(DATEDIF(H832,NOW(),"y"),"yr","day")))),"Usia Salah"),"")</f>
        <v>54115.098911689813</v>
      </c>
      <c r="T832" s="167" t="str">
        <f ca="1">IF(Table1[[#This Row],[TGL. PENSIUN ( usia )]]&lt;&gt;0,TEXT(Table1[[#This Row],[TGL. PENSIUN ( usia )]],"yyyy"),"")</f>
        <v>2048</v>
      </c>
      <c r="U832" s="166">
        <f ca="1">IF(AND(Table1[[#This Row],[TGL. PENSIUN (usia)]]&lt;&gt;"",Table1[[#This Row],[TGL. PENSIUN (usia)]]&lt;&gt;"USIA SALAH"),IF(tglAcuan&lt;&gt;0,(INT(CONVERT(VLOOKUP(Table1[[#This Row],[JABATAN]],tbl_refJabatan,4,FALSE),"yr","day")-CONVERT(DATEDIF(H832,tglAcuan,"y"),"yr","day"))),(INT(CONVERT(VLOOKUP(Table1[[#This Row],[JABATAN]],tbl_refJabatan,4,FALSE),"yr","day")-CONVERT(DATEDIF(H832,NOW(),"y"),"yr","day")))),"")</f>
        <v>8766</v>
      </c>
      <c r="V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Row],[JABATAN]],tbl_refJabatan,6,FALSE),"yr","day")-CONVERT(DATEDIF(H832,tglAcuan,"y"),"yr","day"))),(NOW()+(CONVERT(VLOOKUP(Table1[[#This Row],[JABATAN]],tbl_refJabatan,6,FALSE),"yr","day")-CONVERT(DATEDIF(H832,NOW(),"y"),"yr","day")))),"Usia Salah"),"")</f>
        <v>52654.098911689813</v>
      </c>
      <c r="W832" s="167" t="str">
        <f ca="1">IF(Table1[[#This Row],[TGL.PENSIUN (usia)]]&lt;&gt;0,TEXT(Table1[[#This Row],[TGL.PENSIUN (usia)]],"yyyy"),"")</f>
        <v>2044</v>
      </c>
      <c r="X8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Row],[JABATAN]],tbl_refJabatan,7,FALSE),"yr","day")-CONVERT(DATEDIF(M832,tglAcuan,"y"),"yr","day"))),(NOW()+(CONVERT(VLOOKUP(Table1[[#This Row],[JABATAN]],tbl_refJabatan,7,FALSE),"yr","day")-CONVERT(DATEDIF(M832,NOW(),"y"),"yr","day")))),"tgl SK salah"),"")</f>
        <v>51558.348911689813</v>
      </c>
      <c r="Y832" s="167" t="str">
        <f ca="1">IF(Table1[[#This Row],[TGL. PENSIUN (jabatan)]]&lt;&gt;0,TEXT(Table1[[#This Row],[TGL. PENSIUN (jabatan)]],"yyyy"),"")</f>
        <v>2041</v>
      </c>
      <c r="Z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Row],[JABATAN]],tbl_refJabatan,8,FALSE),"yr","day")-CONVERT(DATEDIF(H832,tglAcuan,"y"),"yr","day"))),(NOW()+(CONVERT(VLOOKUP(Table1[[#This Row],[JABATAN]],tbl_refJabatan,8,FALSE),"yr","day")-CONVERT(DATEDIF(H832,NOW(),"y"),"yr","day")))),"Usia Salah"),"")</f>
        <v>52654.098911689813</v>
      </c>
      <c r="AA832" s="167" t="str">
        <f ca="1">IF(Table1[[#This Row],[TGL.PENSIUN (usia )]]&lt;&gt;0,TEXT(Table1[[#This Row],[TGL.PENSIUN (usia )]],"yyyy"),"")</f>
        <v>2044</v>
      </c>
      <c r="AB8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Row],[JABATAN]],tbl_refJabatan,9,FALSE),"yr","day")-CONVERT(DATEDIF(M832,tglAcuan,"y"),"yr","day"))),(NOW()+(CONVERT(VLOOKUP(Table1[[#This Row],[JABATAN]],tbl_refJabatan,9,FALSE),"yr","day")-CONVERT(DATEDIF(M832,NOW(),"y"),"yr","day")))),"tgl SK salah"),"")</f>
        <v>51558.348911689813</v>
      </c>
      <c r="AC832" s="167" t="str">
        <f ca="1">IF(Table1[[#This Row],[TGL. PENSIUN (jabatan )]]&lt;&gt;0,TEXT(Table1[[#This Row],[TGL. PENSIUN (jabatan )]],"yyyy"),"")</f>
        <v>2041</v>
      </c>
      <c r="AD8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3" spans="1:30" s="53" customFormat="1" ht="21.75" customHeight="1" x14ac:dyDescent="0.25">
      <c r="A833" s="43">
        <f t="shared" si="29"/>
        <v>828</v>
      </c>
      <c r="B833" s="44" t="s">
        <v>42</v>
      </c>
      <c r="C833" s="44" t="s">
        <v>38</v>
      </c>
      <c r="D833" s="72" t="s">
        <v>59</v>
      </c>
      <c r="E833" s="141" t="s">
        <v>1587</v>
      </c>
      <c r="F833" s="43" t="s">
        <v>50</v>
      </c>
      <c r="G833" s="46" t="s">
        <v>42</v>
      </c>
      <c r="H833" s="77">
        <v>36390</v>
      </c>
      <c r="I833" s="45"/>
      <c r="J833" s="76"/>
      <c r="K833" s="74" t="s">
        <v>56</v>
      </c>
      <c r="L833" s="63" t="s">
        <v>1588</v>
      </c>
      <c r="M833" s="77">
        <v>44470</v>
      </c>
      <c r="N833" s="52" t="str">
        <f t="shared" ca="1" si="30"/>
        <v>24 Tahun 6 Bulan 9 hari</v>
      </c>
      <c r="O8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26 Hari </v>
      </c>
      <c r="P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Row],[JABATAN]],tbl_refJabatan,2,FALSE),"yr","day")-CONVERT(DATEDIF(H833,tglAcuan,"y"),"yr","day"))),(NOW()+(CONVERT(VLOOKUP(Table1[[#This Row],[JABATAN]],tbl_refJabatan,2,FALSE),"yr","day")-CONVERT(DATEDIF(H833,NOW(),"y"),"yr","day")))),"Usia Salah"),"")</f>
        <v>58498.098911689813</v>
      </c>
      <c r="Q833" s="167" t="str">
        <f ca="1">IF(Table1[[#This Row],[TGL. PENSIUN (usia)]]&lt;&gt;0,TEXT(Table1[[#This Row],[TGL. PENSIUN (usia)]],"yyyy"),"")</f>
        <v>2060</v>
      </c>
      <c r="R833" s="166">
        <f ca="1">IF(AND(Table1[[#This Row],[TGL. PENSIUN (usia)]]&lt;&gt;"",Table1[[#This Row],[TGL. PENSIUN (usia)]]&lt;&gt;"USIA SALAH"),IF(tglAcuan&lt;&gt;0,(INT(CONVERT(VLOOKUP(Table1[[#This Row],[JABATAN]],tbl_refJabatan,2,FALSE),"yr","day")-CONVERT(DATEDIF(H833,tglAcuan,"y"),"yr","day"))),(INT(CONVERT(VLOOKUP(Table1[[#This Row],[JABATAN]],tbl_refJabatan,2,FALSE),"yr","day")-CONVERT(DATEDIF(H833,NOW(),"y"),"yr","day")))),"")</f>
        <v>13149</v>
      </c>
      <c r="S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Row],[JABATAN]],tbl_refJabatan,4,FALSE),"yr","day")-CONVERT(DATEDIF(H833,tglAcuan,"y"),"yr","day"))),(NOW()+(CONVERT(VLOOKUP(Table1[[#This Row],[JABATAN]],tbl_refJabatan,4,FALSE),"yr","day")-CONVERT(DATEDIF(H833,NOW(),"y"),"yr","day")))),"Usia Salah"),"")</f>
        <v>58498.098911689813</v>
      </c>
      <c r="T833" s="167" t="str">
        <f ca="1">IF(Table1[[#This Row],[TGL. PENSIUN ( usia )]]&lt;&gt;0,TEXT(Table1[[#This Row],[TGL. PENSIUN ( usia )]],"yyyy"),"")</f>
        <v>2060</v>
      </c>
      <c r="U833" s="166">
        <f ca="1">IF(AND(Table1[[#This Row],[TGL. PENSIUN (usia)]]&lt;&gt;"",Table1[[#This Row],[TGL. PENSIUN (usia)]]&lt;&gt;"USIA SALAH"),IF(tglAcuan&lt;&gt;0,(INT(CONVERT(VLOOKUP(Table1[[#This Row],[JABATAN]],tbl_refJabatan,4,FALSE),"yr","day")-CONVERT(DATEDIF(H833,tglAcuan,"y"),"yr","day"))),(INT(CONVERT(VLOOKUP(Table1[[#This Row],[JABATAN]],tbl_refJabatan,4,FALSE),"yr","day")-CONVERT(DATEDIF(H833,NOW(),"y"),"yr","day")))),"")</f>
        <v>13149</v>
      </c>
      <c r="V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Row],[JABATAN]],tbl_refJabatan,6,FALSE),"yr","day")-CONVERT(DATEDIF(H833,tglAcuan,"y"),"yr","day"))),(NOW()+(CONVERT(VLOOKUP(Table1[[#This Row],[JABATAN]],tbl_refJabatan,6,FALSE),"yr","day")-CONVERT(DATEDIF(H833,NOW(),"y"),"yr","day")))),"Usia Salah"),"")</f>
        <v>57037.098911689813</v>
      </c>
      <c r="W833" s="167" t="str">
        <f ca="1">IF(Table1[[#This Row],[TGL.PENSIUN (usia)]]&lt;&gt;0,TEXT(Table1[[#This Row],[TGL.PENSIUN (usia)]],"yyyy"),"")</f>
        <v>2056</v>
      </c>
      <c r="X8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Row],[JABATAN]],tbl_refJabatan,7,FALSE),"yr","day")-CONVERT(DATEDIF(M833,tglAcuan,"y"),"yr","day"))),(NOW()+(CONVERT(VLOOKUP(Table1[[#This Row],[JABATAN]],tbl_refJabatan,7,FALSE),"yr","day")-CONVERT(DATEDIF(M833,NOW(),"y"),"yr","day")))),"tgl SK salah"),"")</f>
        <v>51923.598911689813</v>
      </c>
      <c r="Y833" s="167" t="str">
        <f ca="1">IF(Table1[[#This Row],[TGL. PENSIUN (jabatan)]]&lt;&gt;0,TEXT(Table1[[#This Row],[TGL. PENSIUN (jabatan)]],"yyyy"),"")</f>
        <v>2042</v>
      </c>
      <c r="Z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Row],[JABATAN]],tbl_refJabatan,8,FALSE),"yr","day")-CONVERT(DATEDIF(H833,tglAcuan,"y"),"yr","day"))),(NOW()+(CONVERT(VLOOKUP(Table1[[#This Row],[JABATAN]],tbl_refJabatan,8,FALSE),"yr","day")-CONVERT(DATEDIF(H833,NOW(),"y"),"yr","day")))),"Usia Salah"),"")</f>
        <v>57037.098911689813</v>
      </c>
      <c r="AA833" s="167" t="str">
        <f ca="1">IF(Table1[[#This Row],[TGL.PENSIUN (usia )]]&lt;&gt;0,TEXT(Table1[[#This Row],[TGL.PENSIUN (usia )]],"yyyy"),"")</f>
        <v>2056</v>
      </c>
      <c r="AB8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Row],[JABATAN]],tbl_refJabatan,9,FALSE),"yr","day")-CONVERT(DATEDIF(M833,tglAcuan,"y"),"yr","day"))),(NOW()+(CONVERT(VLOOKUP(Table1[[#This Row],[JABATAN]],tbl_refJabatan,9,FALSE),"yr","day")-CONVERT(DATEDIF(M833,NOW(),"y"),"yr","day")))),"tgl SK salah"),"")</f>
        <v>51923.598911689813</v>
      </c>
      <c r="AC833" s="167" t="str">
        <f ca="1">IF(Table1[[#This Row],[TGL. PENSIUN (jabatan )]]&lt;&gt;0,TEXT(Table1[[#This Row],[TGL. PENSIUN (jabatan )]],"yyyy"),"")</f>
        <v>2042</v>
      </c>
      <c r="AD8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4" spans="1:30" s="53" customFormat="1" ht="21.75" customHeight="1" x14ac:dyDescent="0.25">
      <c r="A834" s="43">
        <f t="shared" si="29"/>
        <v>829</v>
      </c>
      <c r="B834" s="44" t="s">
        <v>42</v>
      </c>
      <c r="C834" s="44" t="s">
        <v>38</v>
      </c>
      <c r="D834" s="72" t="s">
        <v>61</v>
      </c>
      <c r="E834" s="72" t="s">
        <v>138</v>
      </c>
      <c r="F834" s="43"/>
      <c r="G834" s="46"/>
      <c r="H834" s="47"/>
      <c r="I834" s="45"/>
      <c r="J834" s="76"/>
      <c r="K834" s="74"/>
      <c r="L834" s="74"/>
      <c r="M834" s="80"/>
      <c r="N834" s="52" t="str">
        <f t="shared" ca="1" si="30"/>
        <v>tgl lahir salah/ null</v>
      </c>
      <c r="O8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83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Row],[JABATAN]],tbl_refJabatan,2,FALSE),"yr","day")-CONVERT(DATEDIF(H834,tglAcuan,"y"),"yr","day"))),(NOW()+(CONVERT(VLOOKUP(Table1[[#This Row],[JABATAN]],tbl_refJabatan,2,FALSE),"yr","day")-CONVERT(DATEDIF(H834,NOW(),"y"),"yr","day")))),"Usia Salah"),"")</f>
        <v>Usia Salah</v>
      </c>
      <c r="Q834" s="167" t="str">
        <f ca="1">IF(Table1[[#This Row],[TGL. PENSIUN (usia)]]&lt;&gt;0,TEXT(Table1[[#This Row],[TGL. PENSIUN (usia)]],"yyyy"),"")</f>
        <v>Usia Salah</v>
      </c>
      <c r="R834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Row],[JABATAN]],tbl_refJabatan,2,FALSE),"yr","day")-CONVERT(DATEDIF(H834,tglAcuan,"y"),"yr","day"))),(INT(CONVERT(VLOOKUP(Table1[[#This Row],[JABATAN]],tbl_refJabatan,2,FALSE),"yr","day")-CONVERT(DATEDIF(H834,NOW(),"y"),"yr","day")))),"")</f>
        <v/>
      </c>
      <c r="S83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Row],[JABATAN]],tbl_refJabatan,4,FALSE),"yr","day")-CONVERT(DATEDIF(H834,tglAcuan,"y"),"yr","day"))),(NOW()+(CONVERT(VLOOKUP(Table1[[#This Row],[JABATAN]],tbl_refJabatan,4,FALSE),"yr","day")-CONVERT(DATEDIF(H834,NOW(),"y"),"yr","day")))),"Usia Salah"),"")</f>
        <v>Usia Salah</v>
      </c>
      <c r="T834" s="167" t="str">
        <f ca="1">IF(Table1[[#This Row],[TGL. PENSIUN ( usia )]]&lt;&gt;0,TEXT(Table1[[#This Row],[TGL. PENSIUN ( usia )]],"yyyy"),"")</f>
        <v>Usia Salah</v>
      </c>
      <c r="U834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Row],[JABATAN]],tbl_refJabatan,4,FALSE),"yr","day")-CONVERT(DATEDIF(H834,tglAcuan,"y"),"yr","day"))),(INT(CONVERT(VLOOKUP(Table1[[#This Row],[JABATAN]],tbl_refJabatan,4,FALSE),"yr","day")-CONVERT(DATEDIF(H834,NOW(),"y"),"yr","day")))),"")</f>
        <v/>
      </c>
      <c r="V83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Row],[JABATAN]],tbl_refJabatan,6,FALSE),"yr","day")-CONVERT(DATEDIF(H834,tglAcuan,"y"),"yr","day"))),(NOW()+(CONVERT(VLOOKUP(Table1[[#This Row],[JABATAN]],tbl_refJabatan,6,FALSE),"yr","day")-CONVERT(DATEDIF(H834,NOW(),"y"),"yr","day")))),"Usia Salah"),"")</f>
        <v>Usia Salah</v>
      </c>
      <c r="W834" s="167" t="str">
        <f ca="1">IF(Table1[[#This Row],[TGL.PENSIUN (usia)]]&lt;&gt;0,TEXT(Table1[[#This Row],[TGL.PENSIUN (usia)]],"yyyy"),"")</f>
        <v>Usia Salah</v>
      </c>
      <c r="X83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Row],[JABATAN]],tbl_refJabatan,7,FALSE),"yr","day")-CONVERT(DATEDIF(M834,tglAcuan,"y"),"yr","day"))),(NOW()+(CONVERT(VLOOKUP(Table1[[#This Row],[JABATAN]],tbl_refJabatan,7,FALSE),"yr","day")-CONVERT(DATEDIF(M834,NOW(),"y"),"yr","day")))),"tgl SK salah"),"")</f>
        <v>tgl SK salah</v>
      </c>
      <c r="Y834" s="167" t="str">
        <f ca="1">IF(Table1[[#This Row],[TGL. PENSIUN (jabatan)]]&lt;&gt;0,TEXT(Table1[[#This Row],[TGL. PENSIUN (jabatan)]],"yyyy"),"")</f>
        <v>tgl SK salah</v>
      </c>
      <c r="Z834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Row],[JABATAN]],tbl_refJabatan,8,FALSE),"yr","day")-CONVERT(DATEDIF(H834,tglAcuan,"y"),"yr","day"))),(NOW()+(CONVERT(VLOOKUP(Table1[[#This Row],[JABATAN]],tbl_refJabatan,8,FALSE),"yr","day")-CONVERT(DATEDIF(H834,NOW(),"y"),"yr","day")))),"Usia Salah"),"")</f>
        <v>Usia Salah</v>
      </c>
      <c r="AA834" s="167" t="str">
        <f ca="1">IF(Table1[[#This Row],[TGL.PENSIUN (usia )]]&lt;&gt;0,TEXT(Table1[[#This Row],[TGL.PENSIUN (usia )]],"yyyy"),"")</f>
        <v>Usia Salah</v>
      </c>
      <c r="AB83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Row],[JABATAN]],tbl_refJabatan,9,FALSE),"yr","day")-CONVERT(DATEDIF(M834,tglAcuan,"y"),"yr","day"))),(NOW()+(CONVERT(VLOOKUP(Table1[[#This Row],[JABATAN]],tbl_refJabatan,9,FALSE),"yr","day")-CONVERT(DATEDIF(M834,NOW(),"y"),"yr","day")))),"tgl SK salah"),"")</f>
        <v>tgl SK salah</v>
      </c>
      <c r="AC834" s="167" t="str">
        <f ca="1">IF(Table1[[#This Row],[TGL. PENSIUN (jabatan )]]&lt;&gt;0,TEXT(Table1[[#This Row],[TGL. PENSIUN (jabatan )]],"yyyy"),"")</f>
        <v>tgl SK salah</v>
      </c>
      <c r="AD8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5" spans="1:30" s="53" customFormat="1" ht="21.75" customHeight="1" x14ac:dyDescent="0.25">
      <c r="A835" s="43">
        <f t="shared" si="29"/>
        <v>830</v>
      </c>
      <c r="B835" s="44" t="s">
        <v>42</v>
      </c>
      <c r="C835" s="44" t="s">
        <v>38</v>
      </c>
      <c r="D835" s="72" t="s">
        <v>63</v>
      </c>
      <c r="E835" s="141" t="s">
        <v>1589</v>
      </c>
      <c r="F835" s="43" t="s">
        <v>41</v>
      </c>
      <c r="G835" s="46" t="s">
        <v>42</v>
      </c>
      <c r="H835" s="77">
        <v>27009</v>
      </c>
      <c r="I835" s="45"/>
      <c r="J835" s="76"/>
      <c r="K835" s="74" t="s">
        <v>43</v>
      </c>
      <c r="L835" s="63" t="s">
        <v>1252</v>
      </c>
      <c r="M835" s="77">
        <v>43371</v>
      </c>
      <c r="N835" s="52" t="str">
        <f t="shared" ca="1" si="30"/>
        <v>50 Tahun 2 Bulan 16 hari</v>
      </c>
      <c r="O8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Row],[JABATAN]],tbl_refJabatan,2,FALSE),"yr","day")-CONVERT(DATEDIF(H835,tglAcuan,"y"),"yr","day"))),(NOW()+(CONVERT(VLOOKUP(Table1[[#This Row],[JABATAN]],tbl_refJabatan,2,FALSE),"yr","day")-CONVERT(DATEDIF(H835,NOW(),"y"),"yr","day")))),"Usia Salah"),"")</f>
        <v>49001.598911689813</v>
      </c>
      <c r="Q835" s="167" t="str">
        <f ca="1">IF(Table1[[#This Row],[TGL. PENSIUN (usia)]]&lt;&gt;0,TEXT(Table1[[#This Row],[TGL. PENSIUN (usia)]],"yyyy"),"")</f>
        <v>2034</v>
      </c>
      <c r="R835" s="166">
        <f ca="1">IF(AND(Table1[[#This Row],[TGL. PENSIUN (usia)]]&lt;&gt;"",Table1[[#This Row],[TGL. PENSIUN (usia)]]&lt;&gt;"USIA SALAH"),IF(tglAcuan&lt;&gt;0,(INT(CONVERT(VLOOKUP(Table1[[#This Row],[JABATAN]],tbl_refJabatan,2,FALSE),"yr","day")-CONVERT(DATEDIF(H835,tglAcuan,"y"),"yr","day"))),(INT(CONVERT(VLOOKUP(Table1[[#This Row],[JABATAN]],tbl_refJabatan,2,FALSE),"yr","day")-CONVERT(DATEDIF(H835,NOW(),"y"),"yr","day")))),"")</f>
        <v>3652</v>
      </c>
      <c r="S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Row],[JABATAN]],tbl_refJabatan,4,FALSE),"yr","day")-CONVERT(DATEDIF(H835,tglAcuan,"y"),"yr","day"))),(NOW()+(CONVERT(VLOOKUP(Table1[[#This Row],[JABATAN]],tbl_refJabatan,4,FALSE),"yr","day")-CONVERT(DATEDIF(H835,NOW(),"y"),"yr","day")))),"Usia Salah"),"")</f>
        <v>34391.598911689813</v>
      </c>
      <c r="T835" s="167" t="str">
        <f ca="1">IF(Table1[[#This Row],[TGL. PENSIUN ( usia )]]&lt;&gt;0,TEXT(Table1[[#This Row],[TGL. PENSIUN ( usia )]],"yyyy"),"")</f>
        <v>1994</v>
      </c>
      <c r="U835" s="166">
        <f ca="1">IF(AND(Table1[[#This Row],[TGL. PENSIUN (usia)]]&lt;&gt;"",Table1[[#This Row],[TGL. PENSIUN (usia)]]&lt;&gt;"USIA SALAH"),IF(tglAcuan&lt;&gt;0,(INT(CONVERT(VLOOKUP(Table1[[#This Row],[JABATAN]],tbl_refJabatan,4,FALSE),"yr","day")-CONVERT(DATEDIF(H835,tglAcuan,"y"),"yr","day"))),(INT(CONVERT(VLOOKUP(Table1[[#This Row],[JABATAN]],tbl_refJabatan,4,FALSE),"yr","day")-CONVERT(DATEDIF(H835,NOW(),"y"),"yr","day")))),"")</f>
        <v>-10958</v>
      </c>
      <c r="V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Row],[JABATAN]],tbl_refJabatan,6,FALSE),"yr","day")-CONVERT(DATEDIF(H835,tglAcuan,"y"),"yr","day"))),(NOW()+(CONVERT(VLOOKUP(Table1[[#This Row],[JABATAN]],tbl_refJabatan,6,FALSE),"yr","day")-CONVERT(DATEDIF(H835,NOW(),"y"),"yr","day")))),"Usia Salah"),"")</f>
        <v>27086.598911689813</v>
      </c>
      <c r="W835" s="167" t="str">
        <f ca="1">IF(Table1[[#This Row],[TGL.PENSIUN (usia)]]&lt;&gt;0,TEXT(Table1[[#This Row],[TGL.PENSIUN (usia)]],"yyyy"),"")</f>
        <v>1974</v>
      </c>
      <c r="X8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Row],[JABATAN]],tbl_refJabatan,7,FALSE),"yr","day")-CONVERT(DATEDIF(M835,tglAcuan,"y"),"yr","day"))),(NOW()+(CONVERT(VLOOKUP(Table1[[#This Row],[JABATAN]],tbl_refJabatan,7,FALSE),"yr","day")-CONVERT(DATEDIF(M835,NOW(),"y"),"yr","day")))),"tgl SK salah"),"")</f>
        <v>65437.848911689813</v>
      </c>
      <c r="Y835" s="167" t="str">
        <f ca="1">IF(Table1[[#This Row],[TGL. PENSIUN (jabatan)]]&lt;&gt;0,TEXT(Table1[[#This Row],[TGL. PENSIUN (jabatan)]],"yyyy"),"")</f>
        <v>2079</v>
      </c>
      <c r="Z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Row],[JABATAN]],tbl_refJabatan,8,FALSE),"yr","day")-CONVERT(DATEDIF(H835,tglAcuan,"y"),"yr","day"))),(NOW()+(CONVERT(VLOOKUP(Table1[[#This Row],[JABATAN]],tbl_refJabatan,8,FALSE),"yr","day")-CONVERT(DATEDIF(H835,NOW(),"y"),"yr","day")))),"Usia Salah"),"")</f>
        <v>49001.598911689813</v>
      </c>
      <c r="AA835" s="167" t="str">
        <f ca="1">IF(Table1[[#This Row],[TGL.PENSIUN (usia )]]&lt;&gt;0,TEXT(Table1[[#This Row],[TGL.PENSIUN (usia )]],"yyyy"),"")</f>
        <v>2034</v>
      </c>
      <c r="AB8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Row],[JABATAN]],tbl_refJabatan,9,FALSE),"yr","day")-CONVERT(DATEDIF(M835,tglAcuan,"y"),"yr","day"))),(NOW()+(CONVERT(VLOOKUP(Table1[[#This Row],[JABATAN]],tbl_refJabatan,9,FALSE),"yr","day")-CONVERT(DATEDIF(M835,NOW(),"y"),"yr","day")))),"tgl SK salah"),"")</f>
        <v>49001.598911689813</v>
      </c>
      <c r="AC835" s="167" t="str">
        <f ca="1">IF(Table1[[#This Row],[TGL. PENSIUN (jabatan )]]&lt;&gt;0,TEXT(Table1[[#This Row],[TGL. PENSIUN (jabatan )]],"yyyy"),"")</f>
        <v>2034</v>
      </c>
      <c r="AD8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6" spans="1:30" s="53" customFormat="1" ht="21.75" customHeight="1" x14ac:dyDescent="0.25">
      <c r="A836" s="43">
        <f t="shared" si="29"/>
        <v>831</v>
      </c>
      <c r="B836" s="44" t="s">
        <v>42</v>
      </c>
      <c r="C836" s="44" t="s">
        <v>38</v>
      </c>
      <c r="D836" s="72" t="s">
        <v>63</v>
      </c>
      <c r="E836" s="141" t="s">
        <v>1590</v>
      </c>
      <c r="F836" s="43" t="s">
        <v>41</v>
      </c>
      <c r="G836" s="46" t="s">
        <v>42</v>
      </c>
      <c r="H836" s="77">
        <v>29967</v>
      </c>
      <c r="I836" s="45"/>
      <c r="J836" s="76"/>
      <c r="K836" s="74" t="s">
        <v>43</v>
      </c>
      <c r="L836" s="63" t="s">
        <v>1591</v>
      </c>
      <c r="M836" s="77">
        <v>43371</v>
      </c>
      <c r="N836" s="52" t="str">
        <f t="shared" ca="1" si="30"/>
        <v>42 Tahun 1 Bulan 11 hari</v>
      </c>
      <c r="O8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Row],[JABATAN]],tbl_refJabatan,2,FALSE),"yr","day")-CONVERT(DATEDIF(H836,tglAcuan,"y"),"yr","day"))),(NOW()+(CONVERT(VLOOKUP(Table1[[#This Row],[JABATAN]],tbl_refJabatan,2,FALSE),"yr","day")-CONVERT(DATEDIF(H836,NOW(),"y"),"yr","day")))),"Usia Salah"),"")</f>
        <v>51923.598911689813</v>
      </c>
      <c r="Q836" s="167" t="str">
        <f ca="1">IF(Table1[[#This Row],[TGL. PENSIUN (usia)]]&lt;&gt;0,TEXT(Table1[[#This Row],[TGL. PENSIUN (usia)]],"yyyy"),"")</f>
        <v>2042</v>
      </c>
      <c r="R836" s="166">
        <f ca="1">IF(AND(Table1[[#This Row],[TGL. PENSIUN (usia)]]&lt;&gt;"",Table1[[#This Row],[TGL. PENSIUN (usia)]]&lt;&gt;"USIA SALAH"),IF(tglAcuan&lt;&gt;0,(INT(CONVERT(VLOOKUP(Table1[[#This Row],[JABATAN]],tbl_refJabatan,2,FALSE),"yr","day")-CONVERT(DATEDIF(H836,tglAcuan,"y"),"yr","day"))),(INT(CONVERT(VLOOKUP(Table1[[#This Row],[JABATAN]],tbl_refJabatan,2,FALSE),"yr","day")-CONVERT(DATEDIF(H836,NOW(),"y"),"yr","day")))),"")</f>
        <v>6574</v>
      </c>
      <c r="S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Row],[JABATAN]],tbl_refJabatan,4,FALSE),"yr","day")-CONVERT(DATEDIF(H836,tglAcuan,"y"),"yr","day"))),(NOW()+(CONVERT(VLOOKUP(Table1[[#This Row],[JABATAN]],tbl_refJabatan,4,FALSE),"yr","day")-CONVERT(DATEDIF(H836,NOW(),"y"),"yr","day")))),"Usia Salah"),"")</f>
        <v>37313.598911689813</v>
      </c>
      <c r="T836" s="167" t="str">
        <f ca="1">IF(Table1[[#This Row],[TGL. PENSIUN ( usia )]]&lt;&gt;0,TEXT(Table1[[#This Row],[TGL. PENSIUN ( usia )]],"yyyy"),"")</f>
        <v>2002</v>
      </c>
      <c r="U836" s="166">
        <f ca="1">IF(AND(Table1[[#This Row],[TGL. PENSIUN (usia)]]&lt;&gt;"",Table1[[#This Row],[TGL. PENSIUN (usia)]]&lt;&gt;"USIA SALAH"),IF(tglAcuan&lt;&gt;0,(INT(CONVERT(VLOOKUP(Table1[[#This Row],[JABATAN]],tbl_refJabatan,4,FALSE),"yr","day")-CONVERT(DATEDIF(H836,tglAcuan,"y"),"yr","day"))),(INT(CONVERT(VLOOKUP(Table1[[#This Row],[JABATAN]],tbl_refJabatan,4,FALSE),"yr","day")-CONVERT(DATEDIF(H836,NOW(),"y"),"yr","day")))),"")</f>
        <v>-8036</v>
      </c>
      <c r="V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Row],[JABATAN]],tbl_refJabatan,6,FALSE),"yr","day")-CONVERT(DATEDIF(H836,tglAcuan,"y"),"yr","day"))),(NOW()+(CONVERT(VLOOKUP(Table1[[#This Row],[JABATAN]],tbl_refJabatan,6,FALSE),"yr","day")-CONVERT(DATEDIF(H836,NOW(),"y"),"yr","day")))),"Usia Salah"),"")</f>
        <v>30008.598911689813</v>
      </c>
      <c r="W836" s="167" t="str">
        <f ca="1">IF(Table1[[#This Row],[TGL.PENSIUN (usia)]]&lt;&gt;0,TEXT(Table1[[#This Row],[TGL.PENSIUN (usia)]],"yyyy"),"")</f>
        <v>1982</v>
      </c>
      <c r="X8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Row],[JABATAN]],tbl_refJabatan,7,FALSE),"yr","day")-CONVERT(DATEDIF(M836,tglAcuan,"y"),"yr","day"))),(NOW()+(CONVERT(VLOOKUP(Table1[[#This Row],[JABATAN]],tbl_refJabatan,7,FALSE),"yr","day")-CONVERT(DATEDIF(M836,NOW(),"y"),"yr","day")))),"tgl SK salah"),"")</f>
        <v>65437.848911689813</v>
      </c>
      <c r="Y836" s="167" t="str">
        <f ca="1">IF(Table1[[#This Row],[TGL. PENSIUN (jabatan)]]&lt;&gt;0,TEXT(Table1[[#This Row],[TGL. PENSIUN (jabatan)]],"yyyy"),"")</f>
        <v>2079</v>
      </c>
      <c r="Z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Row],[JABATAN]],tbl_refJabatan,8,FALSE),"yr","day")-CONVERT(DATEDIF(H836,tglAcuan,"y"),"yr","day"))),(NOW()+(CONVERT(VLOOKUP(Table1[[#This Row],[JABATAN]],tbl_refJabatan,8,FALSE),"yr","day")-CONVERT(DATEDIF(H836,NOW(),"y"),"yr","day")))),"Usia Salah"),"")</f>
        <v>51923.598911689813</v>
      </c>
      <c r="AA836" s="167" t="str">
        <f ca="1">IF(Table1[[#This Row],[TGL.PENSIUN (usia )]]&lt;&gt;0,TEXT(Table1[[#This Row],[TGL.PENSIUN (usia )]],"yyyy"),"")</f>
        <v>2042</v>
      </c>
      <c r="AB8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Row],[JABATAN]],tbl_refJabatan,9,FALSE),"yr","day")-CONVERT(DATEDIF(M836,tglAcuan,"y"),"yr","day"))),(NOW()+(CONVERT(VLOOKUP(Table1[[#This Row],[JABATAN]],tbl_refJabatan,9,FALSE),"yr","day")-CONVERT(DATEDIF(M836,NOW(),"y"),"yr","day")))),"tgl SK salah"),"")</f>
        <v>49001.598911689813</v>
      </c>
      <c r="AC836" s="167" t="str">
        <f ca="1">IF(Table1[[#This Row],[TGL. PENSIUN (jabatan )]]&lt;&gt;0,TEXT(Table1[[#This Row],[TGL. PENSIUN (jabatan )]],"yyyy"),"")</f>
        <v>2034</v>
      </c>
      <c r="AD8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7" spans="1:30" s="53" customFormat="1" ht="21.75" customHeight="1" x14ac:dyDescent="0.25">
      <c r="A837" s="43">
        <f t="shared" si="29"/>
        <v>832</v>
      </c>
      <c r="B837" s="44" t="s">
        <v>42</v>
      </c>
      <c r="C837" s="44" t="s">
        <v>38</v>
      </c>
      <c r="D837" s="72" t="s">
        <v>63</v>
      </c>
      <c r="E837" s="141" t="s">
        <v>1592</v>
      </c>
      <c r="F837" s="43" t="s">
        <v>41</v>
      </c>
      <c r="G837" s="46" t="s">
        <v>42</v>
      </c>
      <c r="H837" s="47">
        <v>34800</v>
      </c>
      <c r="I837" s="45"/>
      <c r="J837" s="76"/>
      <c r="K837" s="74" t="s">
        <v>56</v>
      </c>
      <c r="L837" s="63" t="s">
        <v>1593</v>
      </c>
      <c r="M837" s="68" t="s">
        <v>1594</v>
      </c>
      <c r="N837" s="52" t="str">
        <f t="shared" ca="1" si="30"/>
        <v>28 Tahun 10 Bulan 16 hari</v>
      </c>
      <c r="O8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4 Bulan 28 Hari </v>
      </c>
      <c r="P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Row],[JABATAN]],tbl_refJabatan,2,FALSE),"yr","day")-CONVERT(DATEDIF(H837,tglAcuan,"y"),"yr","day"))),(NOW()+(CONVERT(VLOOKUP(Table1[[#This Row],[JABATAN]],tbl_refJabatan,2,FALSE),"yr","day")-CONVERT(DATEDIF(H837,NOW(),"y"),"yr","day")))),"Usia Salah"),"")</f>
        <v>57037.098911689813</v>
      </c>
      <c r="Q837" s="167" t="str">
        <f ca="1">IF(Table1[[#This Row],[TGL. PENSIUN (usia)]]&lt;&gt;0,TEXT(Table1[[#This Row],[TGL. PENSIUN (usia)]],"yyyy"),"")</f>
        <v>2056</v>
      </c>
      <c r="R837" s="166">
        <f ca="1">IF(AND(Table1[[#This Row],[TGL. PENSIUN (usia)]]&lt;&gt;"",Table1[[#This Row],[TGL. PENSIUN (usia)]]&lt;&gt;"USIA SALAH"),IF(tglAcuan&lt;&gt;0,(INT(CONVERT(VLOOKUP(Table1[[#This Row],[JABATAN]],tbl_refJabatan,2,FALSE),"yr","day")-CONVERT(DATEDIF(H837,tglAcuan,"y"),"yr","day"))),(INT(CONVERT(VLOOKUP(Table1[[#This Row],[JABATAN]],tbl_refJabatan,2,FALSE),"yr","day")-CONVERT(DATEDIF(H837,NOW(),"y"),"yr","day")))),"")</f>
        <v>11688</v>
      </c>
      <c r="S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Row],[JABATAN]],tbl_refJabatan,4,FALSE),"yr","day")-CONVERT(DATEDIF(H837,tglAcuan,"y"),"yr","day"))),(NOW()+(CONVERT(VLOOKUP(Table1[[#This Row],[JABATAN]],tbl_refJabatan,4,FALSE),"yr","day")-CONVERT(DATEDIF(H837,NOW(),"y"),"yr","day")))),"Usia Salah"),"")</f>
        <v>42427.098911689813</v>
      </c>
      <c r="T837" s="167" t="str">
        <f ca="1">IF(Table1[[#This Row],[TGL. PENSIUN ( usia )]]&lt;&gt;0,TEXT(Table1[[#This Row],[TGL. PENSIUN ( usia )]],"yyyy"),"")</f>
        <v>2016</v>
      </c>
      <c r="U837" s="166">
        <f ca="1">IF(AND(Table1[[#This Row],[TGL. PENSIUN (usia)]]&lt;&gt;"",Table1[[#This Row],[TGL. PENSIUN (usia)]]&lt;&gt;"USIA SALAH"),IF(tglAcuan&lt;&gt;0,(INT(CONVERT(VLOOKUP(Table1[[#This Row],[JABATAN]],tbl_refJabatan,4,FALSE),"yr","day")-CONVERT(DATEDIF(H837,tglAcuan,"y"),"yr","day"))),(INT(CONVERT(VLOOKUP(Table1[[#This Row],[JABATAN]],tbl_refJabatan,4,FALSE),"yr","day")-CONVERT(DATEDIF(H837,NOW(),"y"),"yr","day")))),"")</f>
        <v>-2922</v>
      </c>
      <c r="V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Row],[JABATAN]],tbl_refJabatan,6,FALSE),"yr","day")-CONVERT(DATEDIF(H837,tglAcuan,"y"),"yr","day"))),(NOW()+(CONVERT(VLOOKUP(Table1[[#This Row],[JABATAN]],tbl_refJabatan,6,FALSE),"yr","day")-CONVERT(DATEDIF(H837,NOW(),"y"),"yr","day")))),"Usia Salah"),"")</f>
        <v>35122.098911689813</v>
      </c>
      <c r="W837" s="167" t="str">
        <f ca="1">IF(Table1[[#This Row],[TGL.PENSIUN (usia)]]&lt;&gt;0,TEXT(Table1[[#This Row],[TGL.PENSIUN (usia)]],"yyyy"),"")</f>
        <v>1996</v>
      </c>
      <c r="X8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Row],[JABATAN]],tbl_refJabatan,7,FALSE),"yr","day")-CONVERT(DATEDIF(M837,tglAcuan,"y"),"yr","day"))),(NOW()+(CONVERT(VLOOKUP(Table1[[#This Row],[JABATAN]],tbl_refJabatan,7,FALSE),"yr","day")-CONVERT(DATEDIF(M837,NOW(),"y"),"yr","day")))),"tgl SK salah"),"")</f>
        <v>66898.848911689813</v>
      </c>
      <c r="Y837" s="167" t="str">
        <f ca="1">IF(Table1[[#This Row],[TGL. PENSIUN (jabatan)]]&lt;&gt;0,TEXT(Table1[[#This Row],[TGL. PENSIUN (jabatan)]],"yyyy"),"")</f>
        <v>2083</v>
      </c>
      <c r="Z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Row],[JABATAN]],tbl_refJabatan,8,FALSE),"yr","day")-CONVERT(DATEDIF(H837,tglAcuan,"y"),"yr","day"))),(NOW()+(CONVERT(VLOOKUP(Table1[[#This Row],[JABATAN]],tbl_refJabatan,8,FALSE),"yr","day")-CONVERT(DATEDIF(H837,NOW(),"y"),"yr","day")))),"Usia Salah"),"")</f>
        <v>57037.098911689813</v>
      </c>
      <c r="AA837" s="167" t="str">
        <f ca="1">IF(Table1[[#This Row],[TGL.PENSIUN (usia )]]&lt;&gt;0,TEXT(Table1[[#This Row],[TGL.PENSIUN (usia )]],"yyyy"),"")</f>
        <v>2056</v>
      </c>
      <c r="AB8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Row],[JABATAN]],tbl_refJabatan,9,FALSE),"yr","day")-CONVERT(DATEDIF(M837,tglAcuan,"y"),"yr","day"))),(NOW()+(CONVERT(VLOOKUP(Table1[[#This Row],[JABATAN]],tbl_refJabatan,9,FALSE),"yr","day")-CONVERT(DATEDIF(M837,NOW(),"y"),"yr","day")))),"tgl SK salah"),"")</f>
        <v>50462.598911689813</v>
      </c>
      <c r="AC837" s="167" t="str">
        <f ca="1">IF(Table1[[#This Row],[TGL. PENSIUN (jabatan )]]&lt;&gt;0,TEXT(Table1[[#This Row],[TGL. PENSIUN (jabatan )]],"yyyy"),"")</f>
        <v>2038</v>
      </c>
      <c r="AD8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8" spans="1:30" s="88" customFormat="1" ht="21.75" customHeight="1" x14ac:dyDescent="0.25">
      <c r="A838" s="43">
        <f t="shared" si="29"/>
        <v>833</v>
      </c>
      <c r="B838" s="44" t="s">
        <v>42</v>
      </c>
      <c r="C838" s="44" t="s">
        <v>1595</v>
      </c>
      <c r="D838" s="45" t="s">
        <v>39</v>
      </c>
      <c r="E838" s="152" t="s">
        <v>1596</v>
      </c>
      <c r="F838" s="43" t="s">
        <v>41</v>
      </c>
      <c r="G838" s="46" t="s">
        <v>42</v>
      </c>
      <c r="H838" s="175">
        <v>27205</v>
      </c>
      <c r="I838" s="45"/>
      <c r="J838" s="76"/>
      <c r="K838" s="74" t="s">
        <v>56</v>
      </c>
      <c r="L838" s="86" t="s">
        <v>1597</v>
      </c>
      <c r="M838" s="256" t="s">
        <v>252</v>
      </c>
      <c r="N838" s="52" t="str">
        <f t="shared" ca="1" si="30"/>
        <v>49 Tahun 8 Bulan 2 hari</v>
      </c>
      <c r="O8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Row],[JABATAN]],tbl_refJabatan,2,FALSE),"yr","day")-CONVERT(DATEDIF(H838,tglAcuan,"y"),"yr","day"))),(NOW()+(CONVERT(VLOOKUP(Table1[[#This Row],[JABATAN]],tbl_refJabatan,2,FALSE),"yr","day")-CONVERT(DATEDIF(H838,NOW(),"y"),"yr","day")))),"Usia Salah"),"")</f>
        <v>27451.848911689813</v>
      </c>
      <c r="Q838" s="167" t="str">
        <f ca="1">IF(Table1[[#This Row],[TGL. PENSIUN (usia)]]&lt;&gt;0,TEXT(Table1[[#This Row],[TGL. PENSIUN (usia)]],"yyyy"),"")</f>
        <v>1975</v>
      </c>
      <c r="R838" s="166">
        <f ca="1">IF(AND(Table1[[#This Row],[TGL. PENSIUN (usia)]]&lt;&gt;"",Table1[[#This Row],[TGL. PENSIUN (usia)]]&lt;&gt;"USIA SALAH"),IF(tglAcuan&lt;&gt;0,(INT(CONVERT(VLOOKUP(Table1[[#This Row],[JABATAN]],tbl_refJabatan,2,FALSE),"yr","day")-CONVERT(DATEDIF(H838,tglAcuan,"y"),"yr","day"))),(INT(CONVERT(VLOOKUP(Table1[[#This Row],[JABATAN]],tbl_refJabatan,2,FALSE),"yr","day")-CONVERT(DATEDIF(H838,NOW(),"y"),"yr","day")))),"")</f>
        <v>-17898</v>
      </c>
      <c r="S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Row],[JABATAN]],tbl_refJabatan,4,FALSE),"yr","day")-CONVERT(DATEDIF(H838,tglAcuan,"y"),"yr","day"))),(NOW()+(CONVERT(VLOOKUP(Table1[[#This Row],[JABATAN]],tbl_refJabatan,4,FALSE),"yr","day")-CONVERT(DATEDIF(H838,NOW(),"y"),"yr","day")))),"Usia Salah"),"")</f>
        <v>27451.848911689813</v>
      </c>
      <c r="T838" s="167" t="str">
        <f ca="1">IF(Table1[[#This Row],[TGL. PENSIUN ( usia )]]&lt;&gt;0,TEXT(Table1[[#This Row],[TGL. PENSIUN ( usia )]],"yyyy"),"")</f>
        <v>1975</v>
      </c>
      <c r="U838" s="166">
        <f ca="1">IF(AND(Table1[[#This Row],[TGL. PENSIUN (usia)]]&lt;&gt;"",Table1[[#This Row],[TGL. PENSIUN (usia)]]&lt;&gt;"USIA SALAH"),IF(tglAcuan&lt;&gt;0,(INT(CONVERT(VLOOKUP(Table1[[#This Row],[JABATAN]],tbl_refJabatan,4,FALSE),"yr","day")-CONVERT(DATEDIF(H838,tglAcuan,"y"),"yr","day"))),(INT(CONVERT(VLOOKUP(Table1[[#This Row],[JABATAN]],tbl_refJabatan,4,FALSE),"yr","day")-CONVERT(DATEDIF(H838,NOW(),"y"),"yr","day")))),"")</f>
        <v>-17898</v>
      </c>
      <c r="V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Row],[JABATAN]],tbl_refJabatan,6,FALSE),"yr","day")-CONVERT(DATEDIF(H838,tglAcuan,"y"),"yr","day"))),(NOW()+(CONVERT(VLOOKUP(Table1[[#This Row],[JABATAN]],tbl_refJabatan,6,FALSE),"yr","day")-CONVERT(DATEDIF(H838,NOW(),"y"),"yr","day")))),"Usia Salah"),"")</f>
        <v>27451.848911689813</v>
      </c>
      <c r="W838" s="167" t="str">
        <f ca="1">IF(Table1[[#This Row],[TGL.PENSIUN (usia)]]&lt;&gt;0,TEXT(Table1[[#This Row],[TGL.PENSIUN (usia)]],"yyyy"),"")</f>
        <v>1975</v>
      </c>
      <c r="X8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Row],[JABATAN]],tbl_refJabatan,7,FALSE),"yr","day")-CONVERT(DATEDIF(M838,tglAcuan,"y"),"yr","day"))),(NOW()+(CONVERT(VLOOKUP(Table1[[#This Row],[JABATAN]],tbl_refJabatan,7,FALSE),"yr","day")-CONVERT(DATEDIF(M838,NOW(),"y"),"yr","day")))),"tgl SK salah"),"")</f>
        <v>43888.098911689813</v>
      </c>
      <c r="Y838" s="167" t="str">
        <f ca="1">IF(Table1[[#This Row],[TGL. PENSIUN (jabatan)]]&lt;&gt;0,TEXT(Table1[[#This Row],[TGL. PENSIUN (jabatan)]],"yyyy"),"")</f>
        <v>2020</v>
      </c>
      <c r="Z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Row],[JABATAN]],tbl_refJabatan,8,FALSE),"yr","day")-CONVERT(DATEDIF(H838,tglAcuan,"y"),"yr","day"))),(NOW()+(CONVERT(VLOOKUP(Table1[[#This Row],[JABATAN]],tbl_refJabatan,8,FALSE),"yr","day")-CONVERT(DATEDIF(H838,NOW(),"y"),"yr","day")))),"Usia Salah"),"")</f>
        <v>27451.848911689813</v>
      </c>
      <c r="AA838" s="167" t="str">
        <f ca="1">IF(Table1[[#This Row],[TGL.PENSIUN (usia )]]&lt;&gt;0,TEXT(Table1[[#This Row],[TGL.PENSIUN (usia )]],"yyyy"),"")</f>
        <v>1975</v>
      </c>
      <c r="AB8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Row],[JABATAN]],tbl_refJabatan,9,FALSE),"yr","day")-CONVERT(DATEDIF(M838,tglAcuan,"y"),"yr","day"))),(NOW()+(CONVERT(VLOOKUP(Table1[[#This Row],[JABATAN]],tbl_refJabatan,9,FALSE),"yr","day")-CONVERT(DATEDIF(M838,NOW(),"y"),"yr","day")))),"tgl SK salah"),"")</f>
        <v>43888.098911689813</v>
      </c>
      <c r="AC838" s="167" t="str">
        <f ca="1">IF(Table1[[#This Row],[TGL. PENSIUN (jabatan )]]&lt;&gt;0,TEXT(Table1[[#This Row],[TGL. PENSIUN (jabatan )]],"yyyy"),"")</f>
        <v>2020</v>
      </c>
      <c r="AD8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39" spans="1:30" s="53" customFormat="1" ht="21.75" customHeight="1" x14ac:dyDescent="0.25">
      <c r="A839" s="43">
        <f t="shared" ref="A839:A902" si="31">ROW()-5</f>
        <v>834</v>
      </c>
      <c r="B839" s="44" t="s">
        <v>42</v>
      </c>
      <c r="C839" s="44" t="s">
        <v>1595</v>
      </c>
      <c r="D839" s="72" t="s">
        <v>45</v>
      </c>
      <c r="E839" s="152" t="s">
        <v>1598</v>
      </c>
      <c r="F839" s="43" t="s">
        <v>41</v>
      </c>
      <c r="G839" s="46" t="s">
        <v>42</v>
      </c>
      <c r="H839" s="175">
        <v>23964</v>
      </c>
      <c r="I839" s="45"/>
      <c r="J839" s="76"/>
      <c r="K839" s="86" t="s">
        <v>43</v>
      </c>
      <c r="L839" s="86" t="s">
        <v>1599</v>
      </c>
      <c r="M839" s="257">
        <v>43355</v>
      </c>
      <c r="N839" s="52" t="str">
        <f t="shared" ca="1" si="30"/>
        <v>58 Tahun 6 Bulan 17 hari</v>
      </c>
      <c r="O8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Row],[JABATAN]],tbl_refJabatan,2,FALSE),"yr","day")-CONVERT(DATEDIF(H839,tglAcuan,"y"),"yr","day"))),(NOW()+(CONVERT(VLOOKUP(Table1[[#This Row],[JABATAN]],tbl_refJabatan,2,FALSE),"yr","day")-CONVERT(DATEDIF(H839,NOW(),"y"),"yr","day")))),"Usia Salah"),"")</f>
        <v>24164.598911689813</v>
      </c>
      <c r="Q839" s="167" t="str">
        <f ca="1">IF(Table1[[#This Row],[TGL. PENSIUN (usia)]]&lt;&gt;0,TEXT(Table1[[#This Row],[TGL. PENSIUN (usia)]],"yyyy"),"")</f>
        <v>1966</v>
      </c>
      <c r="R839" s="166">
        <f ca="1">IF(AND(Table1[[#This Row],[TGL. PENSIUN (usia)]]&lt;&gt;"",Table1[[#This Row],[TGL. PENSIUN (usia)]]&lt;&gt;"USIA SALAH"),IF(tglAcuan&lt;&gt;0,(INT(CONVERT(VLOOKUP(Table1[[#This Row],[JABATAN]],tbl_refJabatan,2,FALSE),"yr","day")-CONVERT(DATEDIF(H839,tglAcuan,"y"),"yr","day"))),(INT(CONVERT(VLOOKUP(Table1[[#This Row],[JABATAN]],tbl_refJabatan,2,FALSE),"yr","day")-CONVERT(DATEDIF(H839,NOW(),"y"),"yr","day")))),"")</f>
        <v>-21185</v>
      </c>
      <c r="S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Row],[JABATAN]],tbl_refJabatan,4,FALSE),"yr","day")-CONVERT(DATEDIF(H839,tglAcuan,"y"),"yr","day"))),(NOW()+(CONVERT(VLOOKUP(Table1[[#This Row],[JABATAN]],tbl_refJabatan,4,FALSE),"yr","day")-CONVERT(DATEDIF(H839,NOW(),"y"),"yr","day")))),"Usia Salah"),"")</f>
        <v>24164.598911689813</v>
      </c>
      <c r="T839" s="167" t="str">
        <f ca="1">IF(Table1[[#This Row],[TGL. PENSIUN ( usia )]]&lt;&gt;0,TEXT(Table1[[#This Row],[TGL. PENSIUN ( usia )]],"yyyy"),"")</f>
        <v>1966</v>
      </c>
      <c r="U839" s="166">
        <f ca="1">IF(AND(Table1[[#This Row],[TGL. PENSIUN (usia)]]&lt;&gt;"",Table1[[#This Row],[TGL. PENSIUN (usia)]]&lt;&gt;"USIA SALAH"),IF(tglAcuan&lt;&gt;0,(INT(CONVERT(VLOOKUP(Table1[[#This Row],[JABATAN]],tbl_refJabatan,4,FALSE),"yr","day")-CONVERT(DATEDIF(H839,tglAcuan,"y"),"yr","day"))),(INT(CONVERT(VLOOKUP(Table1[[#This Row],[JABATAN]],tbl_refJabatan,4,FALSE),"yr","day")-CONVERT(DATEDIF(H839,NOW(),"y"),"yr","day")))),"")</f>
        <v>-21185</v>
      </c>
      <c r="V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Row],[JABATAN]],tbl_refJabatan,6,FALSE),"yr","day")-CONVERT(DATEDIF(H839,tglAcuan,"y"),"yr","day"))),(NOW()+(CONVERT(VLOOKUP(Table1[[#This Row],[JABATAN]],tbl_refJabatan,6,FALSE),"yr","day")-CONVERT(DATEDIF(H839,NOW(),"y"),"yr","day")))),"Usia Salah"),"")</f>
        <v>24164.598911689813</v>
      </c>
      <c r="W839" s="167" t="str">
        <f ca="1">IF(Table1[[#This Row],[TGL.PENSIUN (usia)]]&lt;&gt;0,TEXT(Table1[[#This Row],[TGL.PENSIUN (usia)]],"yyyy"),"")</f>
        <v>1966</v>
      </c>
      <c r="X8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Row],[JABATAN]],tbl_refJabatan,7,FALSE),"yr","day")-CONVERT(DATEDIF(M839,tglAcuan,"y"),"yr","day"))),(NOW()+(CONVERT(VLOOKUP(Table1[[#This Row],[JABATAN]],tbl_refJabatan,7,FALSE),"yr","day")-CONVERT(DATEDIF(M839,NOW(),"y"),"yr","day")))),"tgl SK salah"),"")</f>
        <v>43522.848911689813</v>
      </c>
      <c r="Y839" s="167" t="str">
        <f ca="1">IF(Table1[[#This Row],[TGL. PENSIUN (jabatan)]]&lt;&gt;0,TEXT(Table1[[#This Row],[TGL. PENSIUN (jabatan)]],"yyyy"),"")</f>
        <v>2019</v>
      </c>
      <c r="Z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Row],[JABATAN]],tbl_refJabatan,8,FALSE),"yr","day")-CONVERT(DATEDIF(H839,tglAcuan,"y"),"yr","day"))),(NOW()+(CONVERT(VLOOKUP(Table1[[#This Row],[JABATAN]],tbl_refJabatan,8,FALSE),"yr","day")-CONVERT(DATEDIF(H839,NOW(),"y"),"yr","day")))),"Usia Salah"),"")</f>
        <v>24164.598911689813</v>
      </c>
      <c r="AA839" s="167" t="str">
        <f ca="1">IF(Table1[[#This Row],[TGL.PENSIUN (usia )]]&lt;&gt;0,TEXT(Table1[[#This Row],[TGL.PENSIUN (usia )]],"yyyy"),"")</f>
        <v>1966</v>
      </c>
      <c r="AB8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Row],[JABATAN]],tbl_refJabatan,9,FALSE),"yr","day")-CONVERT(DATEDIF(M839,tglAcuan,"y"),"yr","day"))),(NOW()+(CONVERT(VLOOKUP(Table1[[#This Row],[JABATAN]],tbl_refJabatan,9,FALSE),"yr","day")-CONVERT(DATEDIF(M839,NOW(),"y"),"yr","day")))),"tgl SK salah"),"")</f>
        <v>43522.848911689813</v>
      </c>
      <c r="AC839" s="167" t="str">
        <f ca="1">IF(Table1[[#This Row],[TGL. PENSIUN (jabatan )]]&lt;&gt;0,TEXT(Table1[[#This Row],[TGL. PENSIUN (jabatan )]],"yyyy"),"")</f>
        <v>2019</v>
      </c>
      <c r="AD8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0" spans="1:30" s="53" customFormat="1" ht="21.75" customHeight="1" x14ac:dyDescent="0.25">
      <c r="A840" s="43">
        <f t="shared" si="31"/>
        <v>835</v>
      </c>
      <c r="B840" s="44" t="s">
        <v>42</v>
      </c>
      <c r="C840" s="44" t="s">
        <v>1595</v>
      </c>
      <c r="D840" s="72" t="s">
        <v>48</v>
      </c>
      <c r="E840" s="152" t="s">
        <v>1600</v>
      </c>
      <c r="F840" s="43" t="s">
        <v>50</v>
      </c>
      <c r="G840" s="46" t="s">
        <v>42</v>
      </c>
      <c r="H840" s="175">
        <v>33457</v>
      </c>
      <c r="I840" s="45"/>
      <c r="J840" s="76"/>
      <c r="K840" s="74" t="s">
        <v>56</v>
      </c>
      <c r="L840" s="86" t="s">
        <v>1601</v>
      </c>
      <c r="M840" s="257">
        <v>43453</v>
      </c>
      <c r="N840" s="52" t="str">
        <f t="shared" ref="N840:N903" ca="1" si="32">IFERROR(IF(H840&lt;&gt;0,IF(tglAcuan&lt;&gt;0,DATEDIF(H840,tglAcuan,"y")&amp;" Tahun "&amp;DATEDIF(H840,tglAcuan,"ym")&amp;" Bulan "&amp;DATEDIF(H840,tglAcuan,"md")&amp;" hari",DATEDIF(H840,NOW(),"y")&amp;" Tahun "&amp;DATEDIF(H840,NOW(),"ym")&amp;" Bulan "&amp;DATEDIF(H840,NOW(),"md")&amp;" hari"),"tgl lahir salah/ null"),"tgl lahir salah")</f>
        <v>32 Tahun 6 Bulan 20 hari</v>
      </c>
      <c r="O8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8 Hari </v>
      </c>
      <c r="P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Row],[JABATAN]],tbl_refJabatan,2,FALSE),"yr","day")-CONVERT(DATEDIF(H840,tglAcuan,"y"),"yr","day"))),(NOW()+(CONVERT(VLOOKUP(Table1[[#This Row],[JABATAN]],tbl_refJabatan,2,FALSE),"yr","day")-CONVERT(DATEDIF(H840,NOW(),"y"),"yr","day")))),"Usia Salah"),"")</f>
        <v>55576.098911689813</v>
      </c>
      <c r="Q840" s="167" t="str">
        <f ca="1">IF(Table1[[#This Row],[TGL. PENSIUN (usia)]]&lt;&gt;0,TEXT(Table1[[#This Row],[TGL. PENSIUN (usia)]],"yyyy"),"")</f>
        <v>2052</v>
      </c>
      <c r="R840" s="166">
        <f ca="1">IF(AND(Table1[[#This Row],[TGL. PENSIUN (usia)]]&lt;&gt;"",Table1[[#This Row],[TGL. PENSIUN (usia)]]&lt;&gt;"USIA SALAH"),IF(tglAcuan&lt;&gt;0,(INT(CONVERT(VLOOKUP(Table1[[#This Row],[JABATAN]],tbl_refJabatan,2,FALSE),"yr","day")-CONVERT(DATEDIF(H840,tglAcuan,"y"),"yr","day"))),(INT(CONVERT(VLOOKUP(Table1[[#This Row],[JABATAN]],tbl_refJabatan,2,FALSE),"yr","day")-CONVERT(DATEDIF(H840,NOW(),"y"),"yr","day")))),"")</f>
        <v>10227</v>
      </c>
      <c r="S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Row],[JABATAN]],tbl_refJabatan,4,FALSE),"yr","day")-CONVERT(DATEDIF(H840,tglAcuan,"y"),"yr","day"))),(NOW()+(CONVERT(VLOOKUP(Table1[[#This Row],[JABATAN]],tbl_refJabatan,4,FALSE),"yr","day")-CONVERT(DATEDIF(H840,NOW(),"y"),"yr","day")))),"Usia Salah"),"")</f>
        <v>55576.098911689813</v>
      </c>
      <c r="T840" s="167" t="str">
        <f ca="1">IF(Table1[[#This Row],[TGL. PENSIUN ( usia )]]&lt;&gt;0,TEXT(Table1[[#This Row],[TGL. PENSIUN ( usia )]],"yyyy"),"")</f>
        <v>2052</v>
      </c>
      <c r="U840" s="166">
        <f ca="1">IF(AND(Table1[[#This Row],[TGL. PENSIUN (usia)]]&lt;&gt;"",Table1[[#This Row],[TGL. PENSIUN (usia)]]&lt;&gt;"USIA SALAH"),IF(tglAcuan&lt;&gt;0,(INT(CONVERT(VLOOKUP(Table1[[#This Row],[JABATAN]],tbl_refJabatan,4,FALSE),"yr","day")-CONVERT(DATEDIF(H840,tglAcuan,"y"),"yr","day"))),(INT(CONVERT(VLOOKUP(Table1[[#This Row],[JABATAN]],tbl_refJabatan,4,FALSE),"yr","day")-CONVERT(DATEDIF(H840,NOW(),"y"),"yr","day")))),"")</f>
        <v>10227</v>
      </c>
      <c r="V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Row],[JABATAN]],tbl_refJabatan,6,FALSE),"yr","day")-CONVERT(DATEDIF(H840,tglAcuan,"y"),"yr","day"))),(NOW()+(CONVERT(VLOOKUP(Table1[[#This Row],[JABATAN]],tbl_refJabatan,6,FALSE),"yr","day")-CONVERT(DATEDIF(H840,NOW(),"y"),"yr","day")))),"Usia Salah"),"")</f>
        <v>54115.098911689813</v>
      </c>
      <c r="W840" s="167" t="str">
        <f ca="1">IF(Table1[[#This Row],[TGL.PENSIUN (usia)]]&lt;&gt;0,TEXT(Table1[[#This Row],[TGL.PENSIUN (usia)]],"yyyy"),"")</f>
        <v>2048</v>
      </c>
      <c r="X8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Row],[JABATAN]],tbl_refJabatan,7,FALSE),"yr","day")-CONVERT(DATEDIF(M840,tglAcuan,"y"),"yr","day"))),(NOW()+(CONVERT(VLOOKUP(Table1[[#This Row],[JABATAN]],tbl_refJabatan,7,FALSE),"yr","day")-CONVERT(DATEDIF(M840,NOW(),"y"),"yr","day")))),"tgl SK salah"),"")</f>
        <v>50827.848911689813</v>
      </c>
      <c r="Y840" s="167" t="str">
        <f ca="1">IF(Table1[[#This Row],[TGL. PENSIUN (jabatan)]]&lt;&gt;0,TEXT(Table1[[#This Row],[TGL. PENSIUN (jabatan)]],"yyyy"),"")</f>
        <v>2039</v>
      </c>
      <c r="Z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Row],[JABATAN]],tbl_refJabatan,8,FALSE),"yr","day")-CONVERT(DATEDIF(H840,tglAcuan,"y"),"yr","day"))),(NOW()+(CONVERT(VLOOKUP(Table1[[#This Row],[JABATAN]],tbl_refJabatan,8,FALSE),"yr","day")-CONVERT(DATEDIF(H840,NOW(),"y"),"yr","day")))),"Usia Salah"),"")</f>
        <v>54115.098911689813</v>
      </c>
      <c r="AA840" s="167" t="str">
        <f ca="1">IF(Table1[[#This Row],[TGL.PENSIUN (usia )]]&lt;&gt;0,TEXT(Table1[[#This Row],[TGL.PENSIUN (usia )]],"yyyy"),"")</f>
        <v>2048</v>
      </c>
      <c r="AB8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Row],[JABATAN]],tbl_refJabatan,9,FALSE),"yr","day")-CONVERT(DATEDIF(M840,tglAcuan,"y"),"yr","day"))),(NOW()+(CONVERT(VLOOKUP(Table1[[#This Row],[JABATAN]],tbl_refJabatan,9,FALSE),"yr","day")-CONVERT(DATEDIF(M840,NOW(),"y"),"yr","day")))),"tgl SK salah"),"")</f>
        <v>50827.848911689813</v>
      </c>
      <c r="AC840" s="167" t="str">
        <f ca="1">IF(Table1[[#This Row],[TGL. PENSIUN (jabatan )]]&lt;&gt;0,TEXT(Table1[[#This Row],[TGL. PENSIUN (jabatan )]],"yyyy"),"")</f>
        <v>2039</v>
      </c>
      <c r="AD8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1" spans="1:30" s="53" customFormat="1" ht="21.75" customHeight="1" x14ac:dyDescent="0.25">
      <c r="A841" s="43">
        <f t="shared" si="31"/>
        <v>836</v>
      </c>
      <c r="B841" s="44" t="s">
        <v>42</v>
      </c>
      <c r="C841" s="44" t="s">
        <v>1595</v>
      </c>
      <c r="D841" s="72" t="s">
        <v>52</v>
      </c>
      <c r="E841" s="152" t="s">
        <v>1602</v>
      </c>
      <c r="F841" s="43" t="s">
        <v>41</v>
      </c>
      <c r="G841" s="46" t="s">
        <v>42</v>
      </c>
      <c r="H841" s="175">
        <v>25359</v>
      </c>
      <c r="I841" s="45"/>
      <c r="J841" s="76"/>
      <c r="K841" s="86" t="s">
        <v>43</v>
      </c>
      <c r="L841" s="86" t="s">
        <v>1603</v>
      </c>
      <c r="M841" s="257">
        <v>43373</v>
      </c>
      <c r="N841" s="52" t="str">
        <f t="shared" ca="1" si="32"/>
        <v>54 Tahun 8 Bulan 22 hari</v>
      </c>
      <c r="O8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Row],[JABATAN]],tbl_refJabatan,2,FALSE),"yr","day")-CONVERT(DATEDIF(H841,tglAcuan,"y"),"yr","day"))),(NOW()+(CONVERT(VLOOKUP(Table1[[#This Row],[JABATAN]],tbl_refJabatan,2,FALSE),"yr","day")-CONVERT(DATEDIF(H841,NOW(),"y"),"yr","day")))),"Usia Salah"),"")</f>
        <v>47540.598911689813</v>
      </c>
      <c r="Q841" s="167" t="str">
        <f ca="1">IF(Table1[[#This Row],[TGL. PENSIUN (usia)]]&lt;&gt;0,TEXT(Table1[[#This Row],[TGL. PENSIUN (usia)]],"yyyy"),"")</f>
        <v>2030</v>
      </c>
      <c r="R841" s="166">
        <f ca="1">IF(AND(Table1[[#This Row],[TGL. PENSIUN (usia)]]&lt;&gt;"",Table1[[#This Row],[TGL. PENSIUN (usia)]]&lt;&gt;"USIA SALAH"),IF(tglAcuan&lt;&gt;0,(INT(CONVERT(VLOOKUP(Table1[[#This Row],[JABATAN]],tbl_refJabatan,2,FALSE),"yr","day")-CONVERT(DATEDIF(H841,tglAcuan,"y"),"yr","day"))),(INT(CONVERT(VLOOKUP(Table1[[#This Row],[JABATAN]],tbl_refJabatan,2,FALSE),"yr","day")-CONVERT(DATEDIF(H841,NOW(),"y"),"yr","day")))),"")</f>
        <v>2191</v>
      </c>
      <c r="S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Row],[JABATAN]],tbl_refJabatan,4,FALSE),"yr","day")-CONVERT(DATEDIF(H841,tglAcuan,"y"),"yr","day"))),(NOW()+(CONVERT(VLOOKUP(Table1[[#This Row],[JABATAN]],tbl_refJabatan,4,FALSE),"yr","day")-CONVERT(DATEDIF(H841,NOW(),"y"),"yr","day")))),"Usia Salah"),"")</f>
        <v>47540.598911689813</v>
      </c>
      <c r="T841" s="167" t="str">
        <f ca="1">IF(Table1[[#This Row],[TGL. PENSIUN ( usia )]]&lt;&gt;0,TEXT(Table1[[#This Row],[TGL. PENSIUN ( usia )]],"yyyy"),"")</f>
        <v>2030</v>
      </c>
      <c r="U841" s="166">
        <f ca="1">IF(AND(Table1[[#This Row],[TGL. PENSIUN (usia)]]&lt;&gt;"",Table1[[#This Row],[TGL. PENSIUN (usia)]]&lt;&gt;"USIA SALAH"),IF(tglAcuan&lt;&gt;0,(INT(CONVERT(VLOOKUP(Table1[[#This Row],[JABATAN]],tbl_refJabatan,4,FALSE),"yr","day")-CONVERT(DATEDIF(H841,tglAcuan,"y"),"yr","day"))),(INT(CONVERT(VLOOKUP(Table1[[#This Row],[JABATAN]],tbl_refJabatan,4,FALSE),"yr","day")-CONVERT(DATEDIF(H841,NOW(),"y"),"yr","day")))),"")</f>
        <v>2191</v>
      </c>
      <c r="V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Row],[JABATAN]],tbl_refJabatan,6,FALSE),"yr","day")-CONVERT(DATEDIF(H841,tglAcuan,"y"),"yr","day"))),(NOW()+(CONVERT(VLOOKUP(Table1[[#This Row],[JABATAN]],tbl_refJabatan,6,FALSE),"yr","day")-CONVERT(DATEDIF(H841,NOW(),"y"),"yr","day")))),"Usia Salah"),"")</f>
        <v>46079.598911689813</v>
      </c>
      <c r="W841" s="167" t="str">
        <f ca="1">IF(Table1[[#This Row],[TGL.PENSIUN (usia)]]&lt;&gt;0,TEXT(Table1[[#This Row],[TGL.PENSIUN (usia)]],"yyyy"),"")</f>
        <v>2026</v>
      </c>
      <c r="X8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Row],[JABATAN]],tbl_refJabatan,7,FALSE),"yr","day")-CONVERT(DATEDIF(M841,tglAcuan,"y"),"yr","day"))),(NOW()+(CONVERT(VLOOKUP(Table1[[#This Row],[JABATAN]],tbl_refJabatan,7,FALSE),"yr","day")-CONVERT(DATEDIF(M841,NOW(),"y"),"yr","day")))),"tgl SK salah"),"")</f>
        <v>50827.848911689813</v>
      </c>
      <c r="Y841" s="167" t="str">
        <f ca="1">IF(Table1[[#This Row],[TGL. PENSIUN (jabatan)]]&lt;&gt;0,TEXT(Table1[[#This Row],[TGL. PENSIUN (jabatan)]],"yyyy"),"")</f>
        <v>2039</v>
      </c>
      <c r="Z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Row],[JABATAN]],tbl_refJabatan,8,FALSE),"yr","day")-CONVERT(DATEDIF(H841,tglAcuan,"y"),"yr","day"))),(NOW()+(CONVERT(VLOOKUP(Table1[[#This Row],[JABATAN]],tbl_refJabatan,8,FALSE),"yr","day")-CONVERT(DATEDIF(H841,NOW(),"y"),"yr","day")))),"Usia Salah"),"")</f>
        <v>46079.598911689813</v>
      </c>
      <c r="AA841" s="167" t="str">
        <f ca="1">IF(Table1[[#This Row],[TGL.PENSIUN (usia )]]&lt;&gt;0,TEXT(Table1[[#This Row],[TGL.PENSIUN (usia )]],"yyyy"),"")</f>
        <v>2026</v>
      </c>
      <c r="AB8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Row],[JABATAN]],tbl_refJabatan,9,FALSE),"yr","day")-CONVERT(DATEDIF(M841,tglAcuan,"y"),"yr","day"))),(NOW()+(CONVERT(VLOOKUP(Table1[[#This Row],[JABATAN]],tbl_refJabatan,9,FALSE),"yr","day")-CONVERT(DATEDIF(M841,NOW(),"y"),"yr","day")))),"tgl SK salah"),"")</f>
        <v>50827.848911689813</v>
      </c>
      <c r="AC841" s="167" t="str">
        <f ca="1">IF(Table1[[#This Row],[TGL. PENSIUN (jabatan )]]&lt;&gt;0,TEXT(Table1[[#This Row],[TGL. PENSIUN (jabatan )]],"yyyy"),"")</f>
        <v>2039</v>
      </c>
      <c r="AD8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2" spans="1:30" s="53" customFormat="1" ht="21.75" customHeight="1" x14ac:dyDescent="0.25">
      <c r="A842" s="43">
        <f t="shared" si="31"/>
        <v>837</v>
      </c>
      <c r="B842" s="44" t="s">
        <v>42</v>
      </c>
      <c r="C842" s="44" t="s">
        <v>1595</v>
      </c>
      <c r="D842" s="72" t="s">
        <v>54</v>
      </c>
      <c r="E842" s="152" t="s">
        <v>1604</v>
      </c>
      <c r="F842" s="43" t="s">
        <v>41</v>
      </c>
      <c r="G842" s="46" t="s">
        <v>42</v>
      </c>
      <c r="H842" s="175">
        <v>32552</v>
      </c>
      <c r="I842" s="45"/>
      <c r="J842" s="76"/>
      <c r="K842" s="86" t="s">
        <v>43</v>
      </c>
      <c r="L842" s="86" t="s">
        <v>1605</v>
      </c>
      <c r="M842" s="257">
        <v>44358</v>
      </c>
      <c r="N842" s="52" t="str">
        <f t="shared" ca="1" si="32"/>
        <v>35 Tahun 0 Bulan 14 hari</v>
      </c>
      <c r="O8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16 Hari </v>
      </c>
      <c r="P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Row],[JABATAN]],tbl_refJabatan,2,FALSE),"yr","day")-CONVERT(DATEDIF(H842,tglAcuan,"y"),"yr","day"))),(NOW()+(CONVERT(VLOOKUP(Table1[[#This Row],[JABATAN]],tbl_refJabatan,2,FALSE),"yr","day")-CONVERT(DATEDIF(H842,NOW(),"y"),"yr","day")))),"Usia Salah"),"")</f>
        <v>54480.348911689813</v>
      </c>
      <c r="Q842" s="167" t="str">
        <f ca="1">IF(Table1[[#This Row],[TGL. PENSIUN (usia)]]&lt;&gt;0,TEXT(Table1[[#This Row],[TGL. PENSIUN (usia)]],"yyyy"),"")</f>
        <v>2049</v>
      </c>
      <c r="R842" s="166">
        <f ca="1">IF(AND(Table1[[#This Row],[TGL. PENSIUN (usia)]]&lt;&gt;"",Table1[[#This Row],[TGL. PENSIUN (usia)]]&lt;&gt;"USIA SALAH"),IF(tglAcuan&lt;&gt;0,(INT(CONVERT(VLOOKUP(Table1[[#This Row],[JABATAN]],tbl_refJabatan,2,FALSE),"yr","day")-CONVERT(DATEDIF(H842,tglAcuan,"y"),"yr","day"))),(INT(CONVERT(VLOOKUP(Table1[[#This Row],[JABATAN]],tbl_refJabatan,2,FALSE),"yr","day")-CONVERT(DATEDIF(H842,NOW(),"y"),"yr","day")))),"")</f>
        <v>9131</v>
      </c>
      <c r="S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Row],[JABATAN]],tbl_refJabatan,4,FALSE),"yr","day")-CONVERT(DATEDIF(H842,tglAcuan,"y"),"yr","day"))),(NOW()+(CONVERT(VLOOKUP(Table1[[#This Row],[JABATAN]],tbl_refJabatan,4,FALSE),"yr","day")-CONVERT(DATEDIF(H842,NOW(),"y"),"yr","day")))),"Usia Salah"),"")</f>
        <v>54480.348911689813</v>
      </c>
      <c r="T842" s="167" t="str">
        <f ca="1">IF(Table1[[#This Row],[TGL. PENSIUN ( usia )]]&lt;&gt;0,TEXT(Table1[[#This Row],[TGL. PENSIUN ( usia )]],"yyyy"),"")</f>
        <v>2049</v>
      </c>
      <c r="U842" s="166">
        <f ca="1">IF(AND(Table1[[#This Row],[TGL. PENSIUN (usia)]]&lt;&gt;"",Table1[[#This Row],[TGL. PENSIUN (usia)]]&lt;&gt;"USIA SALAH"),IF(tglAcuan&lt;&gt;0,(INT(CONVERT(VLOOKUP(Table1[[#This Row],[JABATAN]],tbl_refJabatan,4,FALSE),"yr","day")-CONVERT(DATEDIF(H842,tglAcuan,"y"),"yr","day"))),(INT(CONVERT(VLOOKUP(Table1[[#This Row],[JABATAN]],tbl_refJabatan,4,FALSE),"yr","day")-CONVERT(DATEDIF(H842,NOW(),"y"),"yr","day")))),"")</f>
        <v>9131</v>
      </c>
      <c r="V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Row],[JABATAN]],tbl_refJabatan,6,FALSE),"yr","day")-CONVERT(DATEDIF(H842,tglAcuan,"y"),"yr","day"))),(NOW()+(CONVERT(VLOOKUP(Table1[[#This Row],[JABATAN]],tbl_refJabatan,6,FALSE),"yr","day")-CONVERT(DATEDIF(H842,NOW(),"y"),"yr","day")))),"Usia Salah"),"")</f>
        <v>53019.348911689813</v>
      </c>
      <c r="W842" s="167" t="str">
        <f ca="1">IF(Table1[[#This Row],[TGL.PENSIUN (usia)]]&lt;&gt;0,TEXT(Table1[[#This Row],[TGL.PENSIUN (usia)]],"yyyy"),"")</f>
        <v>2045</v>
      </c>
      <c r="X8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Row],[JABATAN]],tbl_refJabatan,7,FALSE),"yr","day")-CONVERT(DATEDIF(M842,tglAcuan,"y"),"yr","day"))),(NOW()+(CONVERT(VLOOKUP(Table1[[#This Row],[JABATAN]],tbl_refJabatan,7,FALSE),"yr","day")-CONVERT(DATEDIF(M842,NOW(),"y"),"yr","day")))),"tgl SK salah"),"")</f>
        <v>51923.598911689813</v>
      </c>
      <c r="Y842" s="167" t="str">
        <f ca="1">IF(Table1[[#This Row],[TGL. PENSIUN (jabatan)]]&lt;&gt;0,TEXT(Table1[[#This Row],[TGL. PENSIUN (jabatan)]],"yyyy"),"")</f>
        <v>2042</v>
      </c>
      <c r="Z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Row],[JABATAN]],tbl_refJabatan,8,FALSE),"yr","day")-CONVERT(DATEDIF(H842,tglAcuan,"y"),"yr","day"))),(NOW()+(CONVERT(VLOOKUP(Table1[[#This Row],[JABATAN]],tbl_refJabatan,8,FALSE),"yr","day")-CONVERT(DATEDIF(H842,NOW(),"y"),"yr","day")))),"Usia Salah"),"")</f>
        <v>53019.348911689813</v>
      </c>
      <c r="AA842" s="167" t="str">
        <f ca="1">IF(Table1[[#This Row],[TGL.PENSIUN (usia )]]&lt;&gt;0,TEXT(Table1[[#This Row],[TGL.PENSIUN (usia )]],"yyyy"),"")</f>
        <v>2045</v>
      </c>
      <c r="AB8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Row],[JABATAN]],tbl_refJabatan,9,FALSE),"yr","day")-CONVERT(DATEDIF(M842,tglAcuan,"y"),"yr","day"))),(NOW()+(CONVERT(VLOOKUP(Table1[[#This Row],[JABATAN]],tbl_refJabatan,9,FALSE),"yr","day")-CONVERT(DATEDIF(M842,NOW(),"y"),"yr","day")))),"tgl SK salah"),"")</f>
        <v>51923.598911689813</v>
      </c>
      <c r="AC842" s="167" t="str">
        <f ca="1">IF(Table1[[#This Row],[TGL. PENSIUN (jabatan )]]&lt;&gt;0,TEXT(Table1[[#This Row],[TGL. PENSIUN (jabatan )]],"yyyy"),"")</f>
        <v>2042</v>
      </c>
      <c r="AD8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3" spans="1:30" s="53" customFormat="1" ht="21.75" customHeight="1" x14ac:dyDescent="0.25">
      <c r="A843" s="43">
        <f t="shared" si="31"/>
        <v>838</v>
      </c>
      <c r="B843" s="44" t="s">
        <v>42</v>
      </c>
      <c r="C843" s="44" t="s">
        <v>1595</v>
      </c>
      <c r="D843" s="72" t="s">
        <v>57</v>
      </c>
      <c r="E843" s="152" t="s">
        <v>1606</v>
      </c>
      <c r="F843" s="43" t="s">
        <v>50</v>
      </c>
      <c r="G843" s="46" t="s">
        <v>42</v>
      </c>
      <c r="H843" s="175">
        <v>35887</v>
      </c>
      <c r="I843" s="45"/>
      <c r="J843" s="76"/>
      <c r="K843" s="74" t="s">
        <v>56</v>
      </c>
      <c r="L843" s="86" t="s">
        <v>1607</v>
      </c>
      <c r="M843" s="257">
        <v>44358</v>
      </c>
      <c r="N843" s="52" t="str">
        <f t="shared" ca="1" si="32"/>
        <v>25 Tahun 10 Bulan 25 hari</v>
      </c>
      <c r="O8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16 Hari </v>
      </c>
      <c r="P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Row],[JABATAN]],tbl_refJabatan,2,FALSE),"yr","day")-CONVERT(DATEDIF(H843,tglAcuan,"y"),"yr","day"))),(NOW()+(CONVERT(VLOOKUP(Table1[[#This Row],[JABATAN]],tbl_refJabatan,2,FALSE),"yr","day")-CONVERT(DATEDIF(H843,NOW(),"y"),"yr","day")))),"Usia Salah"),"")</f>
        <v>58132.848911689813</v>
      </c>
      <c r="Q843" s="167" t="str">
        <f ca="1">IF(Table1[[#This Row],[TGL. PENSIUN (usia)]]&lt;&gt;0,TEXT(Table1[[#This Row],[TGL. PENSIUN (usia)]],"yyyy"),"")</f>
        <v>2059</v>
      </c>
      <c r="R843" s="166">
        <f ca="1">IF(AND(Table1[[#This Row],[TGL. PENSIUN (usia)]]&lt;&gt;"",Table1[[#This Row],[TGL. PENSIUN (usia)]]&lt;&gt;"USIA SALAH"),IF(tglAcuan&lt;&gt;0,(INT(CONVERT(VLOOKUP(Table1[[#This Row],[JABATAN]],tbl_refJabatan,2,FALSE),"yr","day")-CONVERT(DATEDIF(H843,tglAcuan,"y"),"yr","day"))),(INT(CONVERT(VLOOKUP(Table1[[#This Row],[JABATAN]],tbl_refJabatan,2,FALSE),"yr","day")-CONVERT(DATEDIF(H843,NOW(),"y"),"yr","day")))),"")</f>
        <v>12783</v>
      </c>
      <c r="S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Row],[JABATAN]],tbl_refJabatan,4,FALSE),"yr","day")-CONVERT(DATEDIF(H843,tglAcuan,"y"),"yr","day"))),(NOW()+(CONVERT(VLOOKUP(Table1[[#This Row],[JABATAN]],tbl_refJabatan,4,FALSE),"yr","day")-CONVERT(DATEDIF(H843,NOW(),"y"),"yr","day")))),"Usia Salah"),"")</f>
        <v>58132.848911689813</v>
      </c>
      <c r="T843" s="167" t="str">
        <f ca="1">IF(Table1[[#This Row],[TGL. PENSIUN ( usia )]]&lt;&gt;0,TEXT(Table1[[#This Row],[TGL. PENSIUN ( usia )]],"yyyy"),"")</f>
        <v>2059</v>
      </c>
      <c r="U843" s="166">
        <f ca="1">IF(AND(Table1[[#This Row],[TGL. PENSIUN (usia)]]&lt;&gt;"",Table1[[#This Row],[TGL. PENSIUN (usia)]]&lt;&gt;"USIA SALAH"),IF(tglAcuan&lt;&gt;0,(INT(CONVERT(VLOOKUP(Table1[[#This Row],[JABATAN]],tbl_refJabatan,4,FALSE),"yr","day")-CONVERT(DATEDIF(H843,tglAcuan,"y"),"yr","day"))),(INT(CONVERT(VLOOKUP(Table1[[#This Row],[JABATAN]],tbl_refJabatan,4,FALSE),"yr","day")-CONVERT(DATEDIF(H843,NOW(),"y"),"yr","day")))),"")</f>
        <v>12783</v>
      </c>
      <c r="V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Row],[JABATAN]],tbl_refJabatan,6,FALSE),"yr","day")-CONVERT(DATEDIF(H843,tglAcuan,"y"),"yr","day"))),(NOW()+(CONVERT(VLOOKUP(Table1[[#This Row],[JABATAN]],tbl_refJabatan,6,FALSE),"yr","day")-CONVERT(DATEDIF(H843,NOW(),"y"),"yr","day")))),"Usia Salah"),"")</f>
        <v>56671.848911689813</v>
      </c>
      <c r="W843" s="167" t="str">
        <f ca="1">IF(Table1[[#This Row],[TGL.PENSIUN (usia)]]&lt;&gt;0,TEXT(Table1[[#This Row],[TGL.PENSIUN (usia)]],"yyyy"),"")</f>
        <v>2055</v>
      </c>
      <c r="X8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Row],[JABATAN]],tbl_refJabatan,7,FALSE),"yr","day")-CONVERT(DATEDIF(M843,tglAcuan,"y"),"yr","day"))),(NOW()+(CONVERT(VLOOKUP(Table1[[#This Row],[JABATAN]],tbl_refJabatan,7,FALSE),"yr","day")-CONVERT(DATEDIF(M843,NOW(),"y"),"yr","day")))),"tgl SK salah"),"")</f>
        <v>51923.598911689813</v>
      </c>
      <c r="Y843" s="167" t="str">
        <f ca="1">IF(Table1[[#This Row],[TGL. PENSIUN (jabatan)]]&lt;&gt;0,TEXT(Table1[[#This Row],[TGL. PENSIUN (jabatan)]],"yyyy"),"")</f>
        <v>2042</v>
      </c>
      <c r="Z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Row],[JABATAN]],tbl_refJabatan,8,FALSE),"yr","day")-CONVERT(DATEDIF(H843,tglAcuan,"y"),"yr","day"))),(NOW()+(CONVERT(VLOOKUP(Table1[[#This Row],[JABATAN]],tbl_refJabatan,8,FALSE),"yr","day")-CONVERT(DATEDIF(H843,NOW(),"y"),"yr","day")))),"Usia Salah"),"")</f>
        <v>56671.848911689813</v>
      </c>
      <c r="AA843" s="167" t="str">
        <f ca="1">IF(Table1[[#This Row],[TGL.PENSIUN (usia )]]&lt;&gt;0,TEXT(Table1[[#This Row],[TGL.PENSIUN (usia )]],"yyyy"),"")</f>
        <v>2055</v>
      </c>
      <c r="AB8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Row],[JABATAN]],tbl_refJabatan,9,FALSE),"yr","day")-CONVERT(DATEDIF(M843,tglAcuan,"y"),"yr","day"))),(NOW()+(CONVERT(VLOOKUP(Table1[[#This Row],[JABATAN]],tbl_refJabatan,9,FALSE),"yr","day")-CONVERT(DATEDIF(M843,NOW(),"y"),"yr","day")))),"tgl SK salah"),"")</f>
        <v>51923.598911689813</v>
      </c>
      <c r="AC843" s="167" t="str">
        <f ca="1">IF(Table1[[#This Row],[TGL. PENSIUN (jabatan )]]&lt;&gt;0,TEXT(Table1[[#This Row],[TGL. PENSIUN (jabatan )]],"yyyy"),"")</f>
        <v>2042</v>
      </c>
      <c r="AD8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4" spans="1:30" s="53" customFormat="1" ht="21.75" customHeight="1" x14ac:dyDescent="0.25">
      <c r="A844" s="43">
        <f t="shared" si="31"/>
        <v>839</v>
      </c>
      <c r="B844" s="44" t="s">
        <v>42</v>
      </c>
      <c r="C844" s="44" t="s">
        <v>1595</v>
      </c>
      <c r="D844" s="72" t="s">
        <v>59</v>
      </c>
      <c r="E844" s="152" t="s">
        <v>1608</v>
      </c>
      <c r="F844" s="43" t="s">
        <v>41</v>
      </c>
      <c r="G844" s="46" t="s">
        <v>42</v>
      </c>
      <c r="H844" s="175">
        <v>33957</v>
      </c>
      <c r="I844" s="45"/>
      <c r="J844" s="76"/>
      <c r="K844" s="74" t="s">
        <v>56</v>
      </c>
      <c r="L844" s="86" t="s">
        <v>1609</v>
      </c>
      <c r="M844" s="257">
        <v>43453</v>
      </c>
      <c r="N844" s="52" t="str">
        <f t="shared" ca="1" si="32"/>
        <v>31 Tahun 2 Bulan 8 hari</v>
      </c>
      <c r="O8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8 Hari </v>
      </c>
      <c r="P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Row],[JABATAN]],tbl_refJabatan,2,FALSE),"yr","day")-CONVERT(DATEDIF(H844,tglAcuan,"y"),"yr","day"))),(NOW()+(CONVERT(VLOOKUP(Table1[[#This Row],[JABATAN]],tbl_refJabatan,2,FALSE),"yr","day")-CONVERT(DATEDIF(H844,NOW(),"y"),"yr","day")))),"Usia Salah"),"")</f>
        <v>55941.348911689813</v>
      </c>
      <c r="Q844" s="167" t="str">
        <f ca="1">IF(Table1[[#This Row],[TGL. PENSIUN (usia)]]&lt;&gt;0,TEXT(Table1[[#This Row],[TGL. PENSIUN (usia)]],"yyyy"),"")</f>
        <v>2053</v>
      </c>
      <c r="R844" s="166">
        <f ca="1">IF(AND(Table1[[#This Row],[TGL. PENSIUN (usia)]]&lt;&gt;"",Table1[[#This Row],[TGL. PENSIUN (usia)]]&lt;&gt;"USIA SALAH"),IF(tglAcuan&lt;&gt;0,(INT(CONVERT(VLOOKUP(Table1[[#This Row],[JABATAN]],tbl_refJabatan,2,FALSE),"yr","day")-CONVERT(DATEDIF(H844,tglAcuan,"y"),"yr","day"))),(INT(CONVERT(VLOOKUP(Table1[[#This Row],[JABATAN]],tbl_refJabatan,2,FALSE),"yr","day")-CONVERT(DATEDIF(H844,NOW(),"y"),"yr","day")))),"")</f>
        <v>10592</v>
      </c>
      <c r="S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Row],[JABATAN]],tbl_refJabatan,4,FALSE),"yr","day")-CONVERT(DATEDIF(H844,tglAcuan,"y"),"yr","day"))),(NOW()+(CONVERT(VLOOKUP(Table1[[#This Row],[JABATAN]],tbl_refJabatan,4,FALSE),"yr","day")-CONVERT(DATEDIF(H844,NOW(),"y"),"yr","day")))),"Usia Salah"),"")</f>
        <v>55941.348911689813</v>
      </c>
      <c r="T844" s="167" t="str">
        <f ca="1">IF(Table1[[#This Row],[TGL. PENSIUN ( usia )]]&lt;&gt;0,TEXT(Table1[[#This Row],[TGL. PENSIUN ( usia )]],"yyyy"),"")</f>
        <v>2053</v>
      </c>
      <c r="U844" s="166">
        <f ca="1">IF(AND(Table1[[#This Row],[TGL. PENSIUN (usia)]]&lt;&gt;"",Table1[[#This Row],[TGL. PENSIUN (usia)]]&lt;&gt;"USIA SALAH"),IF(tglAcuan&lt;&gt;0,(INT(CONVERT(VLOOKUP(Table1[[#This Row],[JABATAN]],tbl_refJabatan,4,FALSE),"yr","day")-CONVERT(DATEDIF(H844,tglAcuan,"y"),"yr","day"))),(INT(CONVERT(VLOOKUP(Table1[[#This Row],[JABATAN]],tbl_refJabatan,4,FALSE),"yr","day")-CONVERT(DATEDIF(H844,NOW(),"y"),"yr","day")))),"")</f>
        <v>10592</v>
      </c>
      <c r="V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Row],[JABATAN]],tbl_refJabatan,6,FALSE),"yr","day")-CONVERT(DATEDIF(H844,tglAcuan,"y"),"yr","day"))),(NOW()+(CONVERT(VLOOKUP(Table1[[#This Row],[JABATAN]],tbl_refJabatan,6,FALSE),"yr","day")-CONVERT(DATEDIF(H844,NOW(),"y"),"yr","day")))),"Usia Salah"),"")</f>
        <v>54480.348911689813</v>
      </c>
      <c r="W844" s="167" t="str">
        <f ca="1">IF(Table1[[#This Row],[TGL.PENSIUN (usia)]]&lt;&gt;0,TEXT(Table1[[#This Row],[TGL.PENSIUN (usia)]],"yyyy"),"")</f>
        <v>2049</v>
      </c>
      <c r="X8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Row],[JABATAN]],tbl_refJabatan,7,FALSE),"yr","day")-CONVERT(DATEDIF(M844,tglAcuan,"y"),"yr","day"))),(NOW()+(CONVERT(VLOOKUP(Table1[[#This Row],[JABATAN]],tbl_refJabatan,7,FALSE),"yr","day")-CONVERT(DATEDIF(M844,NOW(),"y"),"yr","day")))),"tgl SK salah"),"")</f>
        <v>50827.848911689813</v>
      </c>
      <c r="Y844" s="167" t="str">
        <f ca="1">IF(Table1[[#This Row],[TGL. PENSIUN (jabatan)]]&lt;&gt;0,TEXT(Table1[[#This Row],[TGL. PENSIUN (jabatan)]],"yyyy"),"")</f>
        <v>2039</v>
      </c>
      <c r="Z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Row],[JABATAN]],tbl_refJabatan,8,FALSE),"yr","day")-CONVERT(DATEDIF(H844,tglAcuan,"y"),"yr","day"))),(NOW()+(CONVERT(VLOOKUP(Table1[[#This Row],[JABATAN]],tbl_refJabatan,8,FALSE),"yr","day")-CONVERT(DATEDIF(H844,NOW(),"y"),"yr","day")))),"Usia Salah"),"")</f>
        <v>54480.348911689813</v>
      </c>
      <c r="AA844" s="167" t="str">
        <f ca="1">IF(Table1[[#This Row],[TGL.PENSIUN (usia )]]&lt;&gt;0,TEXT(Table1[[#This Row],[TGL.PENSIUN (usia )]],"yyyy"),"")</f>
        <v>2049</v>
      </c>
      <c r="AB8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Row],[JABATAN]],tbl_refJabatan,9,FALSE),"yr","day")-CONVERT(DATEDIF(M844,tglAcuan,"y"),"yr","day"))),(NOW()+(CONVERT(VLOOKUP(Table1[[#This Row],[JABATAN]],tbl_refJabatan,9,FALSE),"yr","day")-CONVERT(DATEDIF(M844,NOW(),"y"),"yr","day")))),"tgl SK salah"),"")</f>
        <v>50827.848911689813</v>
      </c>
      <c r="AC844" s="167" t="str">
        <f ca="1">IF(Table1[[#This Row],[TGL. PENSIUN (jabatan )]]&lt;&gt;0,TEXT(Table1[[#This Row],[TGL. PENSIUN (jabatan )]],"yyyy"),"")</f>
        <v>2039</v>
      </c>
      <c r="AD8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5" spans="1:30" s="53" customFormat="1" ht="21.75" customHeight="1" x14ac:dyDescent="0.25">
      <c r="A845" s="43">
        <f t="shared" si="31"/>
        <v>840</v>
      </c>
      <c r="B845" s="44" t="s">
        <v>42</v>
      </c>
      <c r="C845" s="44" t="s">
        <v>1595</v>
      </c>
      <c r="D845" s="72" t="s">
        <v>61</v>
      </c>
      <c r="E845" s="152" t="s">
        <v>1610</v>
      </c>
      <c r="F845" s="43" t="s">
        <v>41</v>
      </c>
      <c r="G845" s="46" t="s">
        <v>42</v>
      </c>
      <c r="H845" s="175">
        <v>34260</v>
      </c>
      <c r="I845" s="45"/>
      <c r="J845" s="76"/>
      <c r="K845" s="86" t="s">
        <v>43</v>
      </c>
      <c r="L845" s="86" t="s">
        <v>1611</v>
      </c>
      <c r="M845" s="257">
        <v>43373</v>
      </c>
      <c r="N845" s="52" t="str">
        <f t="shared" ca="1" si="32"/>
        <v>30 Tahun 4 Bulan 9 hari</v>
      </c>
      <c r="O8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Row],[JABATAN]],tbl_refJabatan,2,FALSE),"yr","day")-CONVERT(DATEDIF(H845,tglAcuan,"y"),"yr","day"))),(NOW()+(CONVERT(VLOOKUP(Table1[[#This Row],[JABATAN]],tbl_refJabatan,2,FALSE),"yr","day")-CONVERT(DATEDIF(H845,NOW(),"y"),"yr","day")))),"Usia Salah"),"")</f>
        <v>56306.598911689813</v>
      </c>
      <c r="Q845" s="167" t="str">
        <f ca="1">IF(Table1[[#This Row],[TGL. PENSIUN (usia)]]&lt;&gt;0,TEXT(Table1[[#This Row],[TGL. PENSIUN (usia)]],"yyyy"),"")</f>
        <v>2054</v>
      </c>
      <c r="R845" s="166">
        <f ca="1">IF(AND(Table1[[#This Row],[TGL. PENSIUN (usia)]]&lt;&gt;"",Table1[[#This Row],[TGL. PENSIUN (usia)]]&lt;&gt;"USIA SALAH"),IF(tglAcuan&lt;&gt;0,(INT(CONVERT(VLOOKUP(Table1[[#This Row],[JABATAN]],tbl_refJabatan,2,FALSE),"yr","day")-CONVERT(DATEDIF(H845,tglAcuan,"y"),"yr","day"))),(INT(CONVERT(VLOOKUP(Table1[[#This Row],[JABATAN]],tbl_refJabatan,2,FALSE),"yr","day")-CONVERT(DATEDIF(H845,NOW(),"y"),"yr","day")))),"")</f>
        <v>10957</v>
      </c>
      <c r="S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Row],[JABATAN]],tbl_refJabatan,4,FALSE),"yr","day")-CONVERT(DATEDIF(H845,tglAcuan,"y"),"yr","day"))),(NOW()+(CONVERT(VLOOKUP(Table1[[#This Row],[JABATAN]],tbl_refJabatan,4,FALSE),"yr","day")-CONVERT(DATEDIF(H845,NOW(),"y"),"yr","day")))),"Usia Salah"),"")</f>
        <v>56306.598911689813</v>
      </c>
      <c r="T845" s="167" t="str">
        <f ca="1">IF(Table1[[#This Row],[TGL. PENSIUN ( usia )]]&lt;&gt;0,TEXT(Table1[[#This Row],[TGL. PENSIUN ( usia )]],"yyyy"),"")</f>
        <v>2054</v>
      </c>
      <c r="U845" s="166">
        <f ca="1">IF(AND(Table1[[#This Row],[TGL. PENSIUN (usia)]]&lt;&gt;"",Table1[[#This Row],[TGL. PENSIUN (usia)]]&lt;&gt;"USIA SALAH"),IF(tglAcuan&lt;&gt;0,(INT(CONVERT(VLOOKUP(Table1[[#This Row],[JABATAN]],tbl_refJabatan,4,FALSE),"yr","day")-CONVERT(DATEDIF(H845,tglAcuan,"y"),"yr","day"))),(INT(CONVERT(VLOOKUP(Table1[[#This Row],[JABATAN]],tbl_refJabatan,4,FALSE),"yr","day")-CONVERT(DATEDIF(H845,NOW(),"y"),"yr","day")))),"")</f>
        <v>10957</v>
      </c>
      <c r="V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Row],[JABATAN]],tbl_refJabatan,6,FALSE),"yr","day")-CONVERT(DATEDIF(H845,tglAcuan,"y"),"yr","day"))),(NOW()+(CONVERT(VLOOKUP(Table1[[#This Row],[JABATAN]],tbl_refJabatan,6,FALSE),"yr","day")-CONVERT(DATEDIF(H845,NOW(),"y"),"yr","day")))),"Usia Salah"),"")</f>
        <v>54845.598911689813</v>
      </c>
      <c r="W845" s="167" t="str">
        <f ca="1">IF(Table1[[#This Row],[TGL.PENSIUN (usia)]]&lt;&gt;0,TEXT(Table1[[#This Row],[TGL.PENSIUN (usia)]],"yyyy"),"")</f>
        <v>2050</v>
      </c>
      <c r="X8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Row],[JABATAN]],tbl_refJabatan,7,FALSE),"yr","day")-CONVERT(DATEDIF(M845,tglAcuan,"y"),"yr","day"))),(NOW()+(CONVERT(VLOOKUP(Table1[[#This Row],[JABATAN]],tbl_refJabatan,7,FALSE),"yr","day")-CONVERT(DATEDIF(M845,NOW(),"y"),"yr","day")))),"tgl SK salah"),"")</f>
        <v>50827.848911689813</v>
      </c>
      <c r="Y845" s="167" t="str">
        <f ca="1">IF(Table1[[#This Row],[TGL. PENSIUN (jabatan)]]&lt;&gt;0,TEXT(Table1[[#This Row],[TGL. PENSIUN (jabatan)]],"yyyy"),"")</f>
        <v>2039</v>
      </c>
      <c r="Z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Row],[JABATAN]],tbl_refJabatan,8,FALSE),"yr","day")-CONVERT(DATEDIF(H845,tglAcuan,"y"),"yr","day"))),(NOW()+(CONVERT(VLOOKUP(Table1[[#This Row],[JABATAN]],tbl_refJabatan,8,FALSE),"yr","day")-CONVERT(DATEDIF(H845,NOW(),"y"),"yr","day")))),"Usia Salah"),"")</f>
        <v>54845.598911689813</v>
      </c>
      <c r="AA845" s="167" t="str">
        <f ca="1">IF(Table1[[#This Row],[TGL.PENSIUN (usia )]]&lt;&gt;0,TEXT(Table1[[#This Row],[TGL.PENSIUN (usia )]],"yyyy"),"")</f>
        <v>2050</v>
      </c>
      <c r="AB8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Row],[JABATAN]],tbl_refJabatan,9,FALSE),"yr","day")-CONVERT(DATEDIF(M845,tglAcuan,"y"),"yr","day"))),(NOW()+(CONVERT(VLOOKUP(Table1[[#This Row],[JABATAN]],tbl_refJabatan,9,FALSE),"yr","day")-CONVERT(DATEDIF(M845,NOW(),"y"),"yr","day")))),"tgl SK salah"),"")</f>
        <v>50827.848911689813</v>
      </c>
      <c r="AC845" s="167" t="str">
        <f ca="1">IF(Table1[[#This Row],[TGL. PENSIUN (jabatan )]]&lt;&gt;0,TEXT(Table1[[#This Row],[TGL. PENSIUN (jabatan )]],"yyyy"),"")</f>
        <v>2039</v>
      </c>
      <c r="AD8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6" spans="1:30" s="53" customFormat="1" ht="21.75" customHeight="1" x14ac:dyDescent="0.25">
      <c r="A846" s="43">
        <f t="shared" si="31"/>
        <v>841</v>
      </c>
      <c r="B846" s="44" t="s">
        <v>42</v>
      </c>
      <c r="C846" s="44" t="s">
        <v>1595</v>
      </c>
      <c r="D846" s="72" t="s">
        <v>63</v>
      </c>
      <c r="E846" s="152" t="s">
        <v>574</v>
      </c>
      <c r="F846" s="43" t="s">
        <v>41</v>
      </c>
      <c r="G846" s="46" t="s">
        <v>42</v>
      </c>
      <c r="H846" s="175">
        <v>29535</v>
      </c>
      <c r="I846" s="45"/>
      <c r="J846" s="76"/>
      <c r="K846" s="86" t="s">
        <v>43</v>
      </c>
      <c r="L846" s="86" t="s">
        <v>1612</v>
      </c>
      <c r="M846" s="257">
        <v>43373</v>
      </c>
      <c r="N846" s="52" t="str">
        <f t="shared" ca="1" si="32"/>
        <v>43 Tahun 3 Bulan 17 hari</v>
      </c>
      <c r="O8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Row],[JABATAN]],tbl_refJabatan,2,FALSE),"yr","day")-CONVERT(DATEDIF(H846,tglAcuan,"y"),"yr","day"))),(NOW()+(CONVERT(VLOOKUP(Table1[[#This Row],[JABATAN]],tbl_refJabatan,2,FALSE),"yr","day")-CONVERT(DATEDIF(H846,NOW(),"y"),"yr","day")))),"Usia Salah"),"")</f>
        <v>51558.348911689813</v>
      </c>
      <c r="Q846" s="167" t="str">
        <f ca="1">IF(Table1[[#This Row],[TGL. PENSIUN (usia)]]&lt;&gt;0,TEXT(Table1[[#This Row],[TGL. PENSIUN (usia)]],"yyyy"),"")</f>
        <v>2041</v>
      </c>
      <c r="R846" s="166">
        <f ca="1">IF(AND(Table1[[#This Row],[TGL. PENSIUN (usia)]]&lt;&gt;"",Table1[[#This Row],[TGL. PENSIUN (usia)]]&lt;&gt;"USIA SALAH"),IF(tglAcuan&lt;&gt;0,(INT(CONVERT(VLOOKUP(Table1[[#This Row],[JABATAN]],tbl_refJabatan,2,FALSE),"yr","day")-CONVERT(DATEDIF(H846,tglAcuan,"y"),"yr","day"))),(INT(CONVERT(VLOOKUP(Table1[[#This Row],[JABATAN]],tbl_refJabatan,2,FALSE),"yr","day")-CONVERT(DATEDIF(H846,NOW(),"y"),"yr","day")))),"")</f>
        <v>6209</v>
      </c>
      <c r="S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Row],[JABATAN]],tbl_refJabatan,4,FALSE),"yr","day")-CONVERT(DATEDIF(H846,tglAcuan,"y"),"yr","day"))),(NOW()+(CONVERT(VLOOKUP(Table1[[#This Row],[JABATAN]],tbl_refJabatan,4,FALSE),"yr","day")-CONVERT(DATEDIF(H846,NOW(),"y"),"yr","day")))),"Usia Salah"),"")</f>
        <v>36948.348911689813</v>
      </c>
      <c r="T846" s="167" t="str">
        <f ca="1">IF(Table1[[#This Row],[TGL. PENSIUN ( usia )]]&lt;&gt;0,TEXT(Table1[[#This Row],[TGL. PENSIUN ( usia )]],"yyyy"),"")</f>
        <v>2001</v>
      </c>
      <c r="U846" s="166">
        <f ca="1">IF(AND(Table1[[#This Row],[TGL. PENSIUN (usia)]]&lt;&gt;"",Table1[[#This Row],[TGL. PENSIUN (usia)]]&lt;&gt;"USIA SALAH"),IF(tglAcuan&lt;&gt;0,(INT(CONVERT(VLOOKUP(Table1[[#This Row],[JABATAN]],tbl_refJabatan,4,FALSE),"yr","day")-CONVERT(DATEDIF(H846,tglAcuan,"y"),"yr","day"))),(INT(CONVERT(VLOOKUP(Table1[[#This Row],[JABATAN]],tbl_refJabatan,4,FALSE),"yr","day")-CONVERT(DATEDIF(H846,NOW(),"y"),"yr","day")))),"")</f>
        <v>-8401</v>
      </c>
      <c r="V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Row],[JABATAN]],tbl_refJabatan,6,FALSE),"yr","day")-CONVERT(DATEDIF(H846,tglAcuan,"y"),"yr","day"))),(NOW()+(CONVERT(VLOOKUP(Table1[[#This Row],[JABATAN]],tbl_refJabatan,6,FALSE),"yr","day")-CONVERT(DATEDIF(H846,NOW(),"y"),"yr","day")))),"Usia Salah"),"")</f>
        <v>29643.348911689813</v>
      </c>
      <c r="W846" s="167" t="str">
        <f ca="1">IF(Table1[[#This Row],[TGL.PENSIUN (usia)]]&lt;&gt;0,TEXT(Table1[[#This Row],[TGL.PENSIUN (usia)]],"yyyy"),"")</f>
        <v>1981</v>
      </c>
      <c r="X8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Row],[JABATAN]],tbl_refJabatan,7,FALSE),"yr","day")-CONVERT(DATEDIF(M846,tglAcuan,"y"),"yr","day"))),(NOW()+(CONVERT(VLOOKUP(Table1[[#This Row],[JABATAN]],tbl_refJabatan,7,FALSE),"yr","day")-CONVERT(DATEDIF(M846,NOW(),"y"),"yr","day")))),"tgl SK salah"),"")</f>
        <v>65437.848911689813</v>
      </c>
      <c r="Y846" s="167" t="str">
        <f ca="1">IF(Table1[[#This Row],[TGL. PENSIUN (jabatan)]]&lt;&gt;0,TEXT(Table1[[#This Row],[TGL. PENSIUN (jabatan)]],"yyyy"),"")</f>
        <v>2079</v>
      </c>
      <c r="Z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Row],[JABATAN]],tbl_refJabatan,8,FALSE),"yr","day")-CONVERT(DATEDIF(H846,tglAcuan,"y"),"yr","day"))),(NOW()+(CONVERT(VLOOKUP(Table1[[#This Row],[JABATAN]],tbl_refJabatan,8,FALSE),"yr","day")-CONVERT(DATEDIF(H846,NOW(),"y"),"yr","day")))),"Usia Salah"),"")</f>
        <v>51558.348911689813</v>
      </c>
      <c r="AA846" s="167" t="str">
        <f ca="1">IF(Table1[[#This Row],[TGL.PENSIUN (usia )]]&lt;&gt;0,TEXT(Table1[[#This Row],[TGL.PENSIUN (usia )]],"yyyy"),"")</f>
        <v>2041</v>
      </c>
      <c r="AB8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Row],[JABATAN]],tbl_refJabatan,9,FALSE),"yr","day")-CONVERT(DATEDIF(M846,tglAcuan,"y"),"yr","day"))),(NOW()+(CONVERT(VLOOKUP(Table1[[#This Row],[JABATAN]],tbl_refJabatan,9,FALSE),"yr","day")-CONVERT(DATEDIF(M846,NOW(),"y"),"yr","day")))),"tgl SK salah"),"")</f>
        <v>49001.598911689813</v>
      </c>
      <c r="AC846" s="167" t="str">
        <f ca="1">IF(Table1[[#This Row],[TGL. PENSIUN (jabatan )]]&lt;&gt;0,TEXT(Table1[[#This Row],[TGL. PENSIUN (jabatan )]],"yyyy"),"")</f>
        <v>2034</v>
      </c>
      <c r="AD8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7" spans="1:30" s="53" customFormat="1" ht="21.75" customHeight="1" x14ac:dyDescent="0.25">
      <c r="A847" s="43">
        <f t="shared" si="31"/>
        <v>842</v>
      </c>
      <c r="B847" s="44" t="s">
        <v>42</v>
      </c>
      <c r="C847" s="44" t="s">
        <v>1595</v>
      </c>
      <c r="D847" s="72" t="s">
        <v>63</v>
      </c>
      <c r="E847" s="152" t="s">
        <v>1613</v>
      </c>
      <c r="F847" s="43" t="s">
        <v>41</v>
      </c>
      <c r="G847" s="46" t="s">
        <v>42</v>
      </c>
      <c r="H847" s="175">
        <v>33955</v>
      </c>
      <c r="I847" s="45"/>
      <c r="J847" s="76"/>
      <c r="K847" s="86" t="s">
        <v>56</v>
      </c>
      <c r="L847" s="86" t="s">
        <v>1614</v>
      </c>
      <c r="M847" s="257">
        <v>43373</v>
      </c>
      <c r="N847" s="52" t="str">
        <f t="shared" ca="1" si="32"/>
        <v>31 Tahun 2 Bulan 10 hari</v>
      </c>
      <c r="O8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Row],[JABATAN]],tbl_refJabatan,2,FALSE),"yr","day")-CONVERT(DATEDIF(H847,tglAcuan,"y"),"yr","day"))),(NOW()+(CONVERT(VLOOKUP(Table1[[#This Row],[JABATAN]],tbl_refJabatan,2,FALSE),"yr","day")-CONVERT(DATEDIF(H847,NOW(),"y"),"yr","day")))),"Usia Salah"),"")</f>
        <v>55941.348911689813</v>
      </c>
      <c r="Q847" s="167" t="str">
        <f ca="1">IF(Table1[[#This Row],[TGL. PENSIUN (usia)]]&lt;&gt;0,TEXT(Table1[[#This Row],[TGL. PENSIUN (usia)]],"yyyy"),"")</f>
        <v>2053</v>
      </c>
      <c r="R847" s="166">
        <f ca="1">IF(AND(Table1[[#This Row],[TGL. PENSIUN (usia)]]&lt;&gt;"",Table1[[#This Row],[TGL. PENSIUN (usia)]]&lt;&gt;"USIA SALAH"),IF(tglAcuan&lt;&gt;0,(INT(CONVERT(VLOOKUP(Table1[[#This Row],[JABATAN]],tbl_refJabatan,2,FALSE),"yr","day")-CONVERT(DATEDIF(H847,tglAcuan,"y"),"yr","day"))),(INT(CONVERT(VLOOKUP(Table1[[#This Row],[JABATAN]],tbl_refJabatan,2,FALSE),"yr","day")-CONVERT(DATEDIF(H847,NOW(),"y"),"yr","day")))),"")</f>
        <v>10592</v>
      </c>
      <c r="S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Row],[JABATAN]],tbl_refJabatan,4,FALSE),"yr","day")-CONVERT(DATEDIF(H847,tglAcuan,"y"),"yr","day"))),(NOW()+(CONVERT(VLOOKUP(Table1[[#This Row],[JABATAN]],tbl_refJabatan,4,FALSE),"yr","day")-CONVERT(DATEDIF(H847,NOW(),"y"),"yr","day")))),"Usia Salah"),"")</f>
        <v>41331.348911689813</v>
      </c>
      <c r="T847" s="167" t="str">
        <f ca="1">IF(Table1[[#This Row],[TGL. PENSIUN ( usia )]]&lt;&gt;0,TEXT(Table1[[#This Row],[TGL. PENSIUN ( usia )]],"yyyy"),"")</f>
        <v>2013</v>
      </c>
      <c r="U847" s="166">
        <f ca="1">IF(AND(Table1[[#This Row],[TGL. PENSIUN (usia)]]&lt;&gt;"",Table1[[#This Row],[TGL. PENSIUN (usia)]]&lt;&gt;"USIA SALAH"),IF(tglAcuan&lt;&gt;0,(INT(CONVERT(VLOOKUP(Table1[[#This Row],[JABATAN]],tbl_refJabatan,4,FALSE),"yr","day")-CONVERT(DATEDIF(H847,tglAcuan,"y"),"yr","day"))),(INT(CONVERT(VLOOKUP(Table1[[#This Row],[JABATAN]],tbl_refJabatan,4,FALSE),"yr","day")-CONVERT(DATEDIF(H847,NOW(),"y"),"yr","day")))),"")</f>
        <v>-4018</v>
      </c>
      <c r="V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Row],[JABATAN]],tbl_refJabatan,6,FALSE),"yr","day")-CONVERT(DATEDIF(H847,tglAcuan,"y"),"yr","day"))),(NOW()+(CONVERT(VLOOKUP(Table1[[#This Row],[JABATAN]],tbl_refJabatan,6,FALSE),"yr","day")-CONVERT(DATEDIF(H847,NOW(),"y"),"yr","day")))),"Usia Salah"),"")</f>
        <v>34026.348911689813</v>
      </c>
      <c r="W847" s="167" t="str">
        <f ca="1">IF(Table1[[#This Row],[TGL.PENSIUN (usia)]]&lt;&gt;0,TEXT(Table1[[#This Row],[TGL.PENSIUN (usia)]],"yyyy"),"")</f>
        <v>1993</v>
      </c>
      <c r="X8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Row],[JABATAN]],tbl_refJabatan,7,FALSE),"yr","day")-CONVERT(DATEDIF(M847,tglAcuan,"y"),"yr","day"))),(NOW()+(CONVERT(VLOOKUP(Table1[[#This Row],[JABATAN]],tbl_refJabatan,7,FALSE),"yr","day")-CONVERT(DATEDIF(M847,NOW(),"y"),"yr","day")))),"tgl SK salah"),"")</f>
        <v>65437.848911689813</v>
      </c>
      <c r="Y847" s="167" t="str">
        <f ca="1">IF(Table1[[#This Row],[TGL. PENSIUN (jabatan)]]&lt;&gt;0,TEXT(Table1[[#This Row],[TGL. PENSIUN (jabatan)]],"yyyy"),"")</f>
        <v>2079</v>
      </c>
      <c r="Z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Row],[JABATAN]],tbl_refJabatan,8,FALSE),"yr","day")-CONVERT(DATEDIF(H847,tglAcuan,"y"),"yr","day"))),(NOW()+(CONVERT(VLOOKUP(Table1[[#This Row],[JABATAN]],tbl_refJabatan,8,FALSE),"yr","day")-CONVERT(DATEDIF(H847,NOW(),"y"),"yr","day")))),"Usia Salah"),"")</f>
        <v>55941.348911689813</v>
      </c>
      <c r="AA847" s="167" t="str">
        <f ca="1">IF(Table1[[#This Row],[TGL.PENSIUN (usia )]]&lt;&gt;0,TEXT(Table1[[#This Row],[TGL.PENSIUN (usia )]],"yyyy"),"")</f>
        <v>2053</v>
      </c>
      <c r="AB8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Row],[JABATAN]],tbl_refJabatan,9,FALSE),"yr","day")-CONVERT(DATEDIF(M847,tglAcuan,"y"),"yr","day"))),(NOW()+(CONVERT(VLOOKUP(Table1[[#This Row],[JABATAN]],tbl_refJabatan,9,FALSE),"yr","day")-CONVERT(DATEDIF(M847,NOW(),"y"),"yr","day")))),"tgl SK salah"),"")</f>
        <v>49001.598911689813</v>
      </c>
      <c r="AC847" s="167" t="str">
        <f ca="1">IF(Table1[[#This Row],[TGL. PENSIUN (jabatan )]]&lt;&gt;0,TEXT(Table1[[#This Row],[TGL. PENSIUN (jabatan )]],"yyyy"),"")</f>
        <v>2034</v>
      </c>
      <c r="AD8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8" spans="1:30" s="53" customFormat="1" ht="21.75" customHeight="1" x14ac:dyDescent="0.25">
      <c r="A848" s="43">
        <f t="shared" si="31"/>
        <v>843</v>
      </c>
      <c r="B848" s="44" t="s">
        <v>42</v>
      </c>
      <c r="C848" s="44" t="s">
        <v>1595</v>
      </c>
      <c r="D848" s="72" t="s">
        <v>63</v>
      </c>
      <c r="E848" s="152" t="s">
        <v>1112</v>
      </c>
      <c r="F848" s="43" t="s">
        <v>41</v>
      </c>
      <c r="G848" s="46" t="s">
        <v>42</v>
      </c>
      <c r="H848" s="175">
        <v>33824</v>
      </c>
      <c r="I848" s="45"/>
      <c r="J848" s="76"/>
      <c r="K848" s="86" t="s">
        <v>43</v>
      </c>
      <c r="L848" s="86" t="s">
        <v>1615</v>
      </c>
      <c r="M848" s="257">
        <v>43373</v>
      </c>
      <c r="N848" s="52" t="str">
        <f t="shared" ca="1" si="32"/>
        <v>31 Tahun 6 Bulan 19 hari</v>
      </c>
      <c r="O8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Row],[JABATAN]],tbl_refJabatan,2,FALSE),"yr","day")-CONVERT(DATEDIF(H848,tglAcuan,"y"),"yr","day"))),(NOW()+(CONVERT(VLOOKUP(Table1[[#This Row],[JABATAN]],tbl_refJabatan,2,FALSE),"yr","day")-CONVERT(DATEDIF(H848,NOW(),"y"),"yr","day")))),"Usia Salah"),"")</f>
        <v>55941.348911689813</v>
      </c>
      <c r="Q848" s="167" t="str">
        <f ca="1">IF(Table1[[#This Row],[TGL. PENSIUN (usia)]]&lt;&gt;0,TEXT(Table1[[#This Row],[TGL. PENSIUN (usia)]],"yyyy"),"")</f>
        <v>2053</v>
      </c>
      <c r="R848" s="166">
        <f ca="1">IF(AND(Table1[[#This Row],[TGL. PENSIUN (usia)]]&lt;&gt;"",Table1[[#This Row],[TGL. PENSIUN (usia)]]&lt;&gt;"USIA SALAH"),IF(tglAcuan&lt;&gt;0,(INT(CONVERT(VLOOKUP(Table1[[#This Row],[JABATAN]],tbl_refJabatan,2,FALSE),"yr","day")-CONVERT(DATEDIF(H848,tglAcuan,"y"),"yr","day"))),(INT(CONVERT(VLOOKUP(Table1[[#This Row],[JABATAN]],tbl_refJabatan,2,FALSE),"yr","day")-CONVERT(DATEDIF(H848,NOW(),"y"),"yr","day")))),"")</f>
        <v>10592</v>
      </c>
      <c r="S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Row],[JABATAN]],tbl_refJabatan,4,FALSE),"yr","day")-CONVERT(DATEDIF(H848,tglAcuan,"y"),"yr","day"))),(NOW()+(CONVERT(VLOOKUP(Table1[[#This Row],[JABATAN]],tbl_refJabatan,4,FALSE),"yr","day")-CONVERT(DATEDIF(H848,NOW(),"y"),"yr","day")))),"Usia Salah"),"")</f>
        <v>41331.348911689813</v>
      </c>
      <c r="T848" s="167" t="str">
        <f ca="1">IF(Table1[[#This Row],[TGL. PENSIUN ( usia )]]&lt;&gt;0,TEXT(Table1[[#This Row],[TGL. PENSIUN ( usia )]],"yyyy"),"")</f>
        <v>2013</v>
      </c>
      <c r="U848" s="166">
        <f ca="1">IF(AND(Table1[[#This Row],[TGL. PENSIUN (usia)]]&lt;&gt;"",Table1[[#This Row],[TGL. PENSIUN (usia)]]&lt;&gt;"USIA SALAH"),IF(tglAcuan&lt;&gt;0,(INT(CONVERT(VLOOKUP(Table1[[#This Row],[JABATAN]],tbl_refJabatan,4,FALSE),"yr","day")-CONVERT(DATEDIF(H848,tglAcuan,"y"),"yr","day"))),(INT(CONVERT(VLOOKUP(Table1[[#This Row],[JABATAN]],tbl_refJabatan,4,FALSE),"yr","day")-CONVERT(DATEDIF(H848,NOW(),"y"),"yr","day")))),"")</f>
        <v>-4018</v>
      </c>
      <c r="V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Row],[JABATAN]],tbl_refJabatan,6,FALSE),"yr","day")-CONVERT(DATEDIF(H848,tglAcuan,"y"),"yr","day"))),(NOW()+(CONVERT(VLOOKUP(Table1[[#This Row],[JABATAN]],tbl_refJabatan,6,FALSE),"yr","day")-CONVERT(DATEDIF(H848,NOW(),"y"),"yr","day")))),"Usia Salah"),"")</f>
        <v>34026.348911689813</v>
      </c>
      <c r="W848" s="167" t="str">
        <f ca="1">IF(Table1[[#This Row],[TGL.PENSIUN (usia)]]&lt;&gt;0,TEXT(Table1[[#This Row],[TGL.PENSIUN (usia)]],"yyyy"),"")</f>
        <v>1993</v>
      </c>
      <c r="X8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Row],[JABATAN]],tbl_refJabatan,7,FALSE),"yr","day")-CONVERT(DATEDIF(M848,tglAcuan,"y"),"yr","day"))),(NOW()+(CONVERT(VLOOKUP(Table1[[#This Row],[JABATAN]],tbl_refJabatan,7,FALSE),"yr","day")-CONVERT(DATEDIF(M848,NOW(),"y"),"yr","day")))),"tgl SK salah"),"")</f>
        <v>65437.848911689813</v>
      </c>
      <c r="Y848" s="167" t="str">
        <f ca="1">IF(Table1[[#This Row],[TGL. PENSIUN (jabatan)]]&lt;&gt;0,TEXT(Table1[[#This Row],[TGL. PENSIUN (jabatan)]],"yyyy"),"")</f>
        <v>2079</v>
      </c>
      <c r="Z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Row],[JABATAN]],tbl_refJabatan,8,FALSE),"yr","day")-CONVERT(DATEDIF(H848,tglAcuan,"y"),"yr","day"))),(NOW()+(CONVERT(VLOOKUP(Table1[[#This Row],[JABATAN]],tbl_refJabatan,8,FALSE),"yr","day")-CONVERT(DATEDIF(H848,NOW(),"y"),"yr","day")))),"Usia Salah"),"")</f>
        <v>55941.348911689813</v>
      </c>
      <c r="AA848" s="167" t="str">
        <f ca="1">IF(Table1[[#This Row],[TGL.PENSIUN (usia )]]&lt;&gt;0,TEXT(Table1[[#This Row],[TGL.PENSIUN (usia )]],"yyyy"),"")</f>
        <v>2053</v>
      </c>
      <c r="AB8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Row],[JABATAN]],tbl_refJabatan,9,FALSE),"yr","day")-CONVERT(DATEDIF(M848,tglAcuan,"y"),"yr","day"))),(NOW()+(CONVERT(VLOOKUP(Table1[[#This Row],[JABATAN]],tbl_refJabatan,9,FALSE),"yr","day")-CONVERT(DATEDIF(M848,NOW(),"y"),"yr","day")))),"tgl SK salah"),"")</f>
        <v>49001.598911689813</v>
      </c>
      <c r="AC848" s="167" t="str">
        <f ca="1">IF(Table1[[#This Row],[TGL. PENSIUN (jabatan )]]&lt;&gt;0,TEXT(Table1[[#This Row],[TGL. PENSIUN (jabatan )]],"yyyy"),"")</f>
        <v>2034</v>
      </c>
      <c r="AD8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49" spans="1:30" s="53" customFormat="1" ht="21.75" customHeight="1" x14ac:dyDescent="0.25">
      <c r="A849" s="43">
        <f t="shared" si="31"/>
        <v>844</v>
      </c>
      <c r="B849" s="44" t="s">
        <v>42</v>
      </c>
      <c r="C849" s="44" t="s">
        <v>1595</v>
      </c>
      <c r="D849" s="72" t="s">
        <v>63</v>
      </c>
      <c r="E849" s="152" t="s">
        <v>1616</v>
      </c>
      <c r="F849" s="43" t="s">
        <v>41</v>
      </c>
      <c r="G849" s="46" t="s">
        <v>42</v>
      </c>
      <c r="H849" s="175">
        <v>27447</v>
      </c>
      <c r="I849" s="45"/>
      <c r="J849" s="76"/>
      <c r="K849" s="86" t="s">
        <v>43</v>
      </c>
      <c r="L849" s="86" t="s">
        <v>1617</v>
      </c>
      <c r="M849" s="257">
        <v>43373</v>
      </c>
      <c r="N849" s="52" t="str">
        <f t="shared" ca="1" si="32"/>
        <v>49 Tahun 0 Bulan 5 hari</v>
      </c>
      <c r="O8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Row],[JABATAN]],tbl_refJabatan,2,FALSE),"yr","day")-CONVERT(DATEDIF(H849,tglAcuan,"y"),"yr","day"))),(NOW()+(CONVERT(VLOOKUP(Table1[[#This Row],[JABATAN]],tbl_refJabatan,2,FALSE),"yr","day")-CONVERT(DATEDIF(H849,NOW(),"y"),"yr","day")))),"Usia Salah"),"")</f>
        <v>49366.848911689813</v>
      </c>
      <c r="Q849" s="167" t="str">
        <f ca="1">IF(Table1[[#This Row],[TGL. PENSIUN (usia)]]&lt;&gt;0,TEXT(Table1[[#This Row],[TGL. PENSIUN (usia)]],"yyyy"),"")</f>
        <v>2035</v>
      </c>
      <c r="R849" s="166">
        <f ca="1">IF(AND(Table1[[#This Row],[TGL. PENSIUN (usia)]]&lt;&gt;"",Table1[[#This Row],[TGL. PENSIUN (usia)]]&lt;&gt;"USIA SALAH"),IF(tglAcuan&lt;&gt;0,(INT(CONVERT(VLOOKUP(Table1[[#This Row],[JABATAN]],tbl_refJabatan,2,FALSE),"yr","day")-CONVERT(DATEDIF(H849,tglAcuan,"y"),"yr","day"))),(INT(CONVERT(VLOOKUP(Table1[[#This Row],[JABATAN]],tbl_refJabatan,2,FALSE),"yr","day")-CONVERT(DATEDIF(H849,NOW(),"y"),"yr","day")))),"")</f>
        <v>4017</v>
      </c>
      <c r="S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Row],[JABATAN]],tbl_refJabatan,4,FALSE),"yr","day")-CONVERT(DATEDIF(H849,tglAcuan,"y"),"yr","day"))),(NOW()+(CONVERT(VLOOKUP(Table1[[#This Row],[JABATAN]],tbl_refJabatan,4,FALSE),"yr","day")-CONVERT(DATEDIF(H849,NOW(),"y"),"yr","day")))),"Usia Salah"),"")</f>
        <v>34756.848911689813</v>
      </c>
      <c r="T849" s="167" t="str">
        <f ca="1">IF(Table1[[#This Row],[TGL. PENSIUN ( usia )]]&lt;&gt;0,TEXT(Table1[[#This Row],[TGL. PENSIUN ( usia )]],"yyyy"),"")</f>
        <v>1995</v>
      </c>
      <c r="U849" s="166">
        <f ca="1">IF(AND(Table1[[#This Row],[TGL. PENSIUN (usia)]]&lt;&gt;"",Table1[[#This Row],[TGL. PENSIUN (usia)]]&lt;&gt;"USIA SALAH"),IF(tglAcuan&lt;&gt;0,(INT(CONVERT(VLOOKUP(Table1[[#This Row],[JABATAN]],tbl_refJabatan,4,FALSE),"yr","day")-CONVERT(DATEDIF(H849,tglAcuan,"y"),"yr","day"))),(INT(CONVERT(VLOOKUP(Table1[[#This Row],[JABATAN]],tbl_refJabatan,4,FALSE),"yr","day")-CONVERT(DATEDIF(H849,NOW(),"y"),"yr","day")))),"")</f>
        <v>-10593</v>
      </c>
      <c r="V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Row],[JABATAN]],tbl_refJabatan,6,FALSE),"yr","day")-CONVERT(DATEDIF(H849,tglAcuan,"y"),"yr","day"))),(NOW()+(CONVERT(VLOOKUP(Table1[[#This Row],[JABATAN]],tbl_refJabatan,6,FALSE),"yr","day")-CONVERT(DATEDIF(H849,NOW(),"y"),"yr","day")))),"Usia Salah"),"")</f>
        <v>27451.848911689813</v>
      </c>
      <c r="W849" s="167" t="str">
        <f ca="1">IF(Table1[[#This Row],[TGL.PENSIUN (usia)]]&lt;&gt;0,TEXT(Table1[[#This Row],[TGL.PENSIUN (usia)]],"yyyy"),"")</f>
        <v>1975</v>
      </c>
      <c r="X8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Row],[JABATAN]],tbl_refJabatan,7,FALSE),"yr","day")-CONVERT(DATEDIF(M849,tglAcuan,"y"),"yr","day"))),(NOW()+(CONVERT(VLOOKUP(Table1[[#This Row],[JABATAN]],tbl_refJabatan,7,FALSE),"yr","day")-CONVERT(DATEDIF(M849,NOW(),"y"),"yr","day")))),"tgl SK salah"),"")</f>
        <v>65437.848911689813</v>
      </c>
      <c r="Y849" s="167" t="str">
        <f ca="1">IF(Table1[[#This Row],[TGL. PENSIUN (jabatan)]]&lt;&gt;0,TEXT(Table1[[#This Row],[TGL. PENSIUN (jabatan)]],"yyyy"),"")</f>
        <v>2079</v>
      </c>
      <c r="Z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Row],[JABATAN]],tbl_refJabatan,8,FALSE),"yr","day")-CONVERT(DATEDIF(H849,tglAcuan,"y"),"yr","day"))),(NOW()+(CONVERT(VLOOKUP(Table1[[#This Row],[JABATAN]],tbl_refJabatan,8,FALSE),"yr","day")-CONVERT(DATEDIF(H849,NOW(),"y"),"yr","day")))),"Usia Salah"),"")</f>
        <v>49366.848911689813</v>
      </c>
      <c r="AA849" s="167" t="str">
        <f ca="1">IF(Table1[[#This Row],[TGL.PENSIUN (usia )]]&lt;&gt;0,TEXT(Table1[[#This Row],[TGL.PENSIUN (usia )]],"yyyy"),"")</f>
        <v>2035</v>
      </c>
      <c r="AB8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Row],[JABATAN]],tbl_refJabatan,9,FALSE),"yr","day")-CONVERT(DATEDIF(M849,tglAcuan,"y"),"yr","day"))),(NOW()+(CONVERT(VLOOKUP(Table1[[#This Row],[JABATAN]],tbl_refJabatan,9,FALSE),"yr","day")-CONVERT(DATEDIF(M849,NOW(),"y"),"yr","day")))),"tgl SK salah"),"")</f>
        <v>49001.598911689813</v>
      </c>
      <c r="AC849" s="167" t="str">
        <f ca="1">IF(Table1[[#This Row],[TGL. PENSIUN (jabatan )]]&lt;&gt;0,TEXT(Table1[[#This Row],[TGL. PENSIUN (jabatan )]],"yyyy"),"")</f>
        <v>2034</v>
      </c>
      <c r="AD8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0" spans="1:30" s="53" customFormat="1" ht="21.75" customHeight="1" x14ac:dyDescent="0.25">
      <c r="A850" s="43">
        <f t="shared" si="31"/>
        <v>845</v>
      </c>
      <c r="B850" s="44" t="s">
        <v>42</v>
      </c>
      <c r="C850" s="44" t="s">
        <v>1595</v>
      </c>
      <c r="D850" s="72" t="s">
        <v>63</v>
      </c>
      <c r="E850" s="152" t="s">
        <v>1618</v>
      </c>
      <c r="F850" s="43" t="s">
        <v>41</v>
      </c>
      <c r="G850" s="46" t="s">
        <v>42</v>
      </c>
      <c r="H850" s="175">
        <v>28728</v>
      </c>
      <c r="I850" s="45"/>
      <c r="J850" s="76"/>
      <c r="K850" s="86" t="s">
        <v>43</v>
      </c>
      <c r="L850" s="86" t="s">
        <v>1619</v>
      </c>
      <c r="M850" s="257">
        <v>43373</v>
      </c>
      <c r="N850" s="52" t="str">
        <f t="shared" ca="1" si="32"/>
        <v>45 Tahun 6 Bulan 1 hari</v>
      </c>
      <c r="O8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Row],[JABATAN]],tbl_refJabatan,2,FALSE),"yr","day")-CONVERT(DATEDIF(H850,tglAcuan,"y"),"yr","day"))),(NOW()+(CONVERT(VLOOKUP(Table1[[#This Row],[JABATAN]],tbl_refJabatan,2,FALSE),"yr","day")-CONVERT(DATEDIF(H850,NOW(),"y"),"yr","day")))),"Usia Salah"),"")</f>
        <v>50827.848911689813</v>
      </c>
      <c r="Q850" s="167" t="str">
        <f ca="1">IF(Table1[[#This Row],[TGL. PENSIUN (usia)]]&lt;&gt;0,TEXT(Table1[[#This Row],[TGL. PENSIUN (usia)]],"yyyy"),"")</f>
        <v>2039</v>
      </c>
      <c r="R850" s="166">
        <f ca="1">IF(AND(Table1[[#This Row],[TGL. PENSIUN (usia)]]&lt;&gt;"",Table1[[#This Row],[TGL. PENSIUN (usia)]]&lt;&gt;"USIA SALAH"),IF(tglAcuan&lt;&gt;0,(INT(CONVERT(VLOOKUP(Table1[[#This Row],[JABATAN]],tbl_refJabatan,2,FALSE),"yr","day")-CONVERT(DATEDIF(H850,tglAcuan,"y"),"yr","day"))),(INT(CONVERT(VLOOKUP(Table1[[#This Row],[JABATAN]],tbl_refJabatan,2,FALSE),"yr","day")-CONVERT(DATEDIF(H850,NOW(),"y"),"yr","day")))),"")</f>
        <v>5478</v>
      </c>
      <c r="S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Row],[JABATAN]],tbl_refJabatan,4,FALSE),"yr","day")-CONVERT(DATEDIF(H850,tglAcuan,"y"),"yr","day"))),(NOW()+(CONVERT(VLOOKUP(Table1[[#This Row],[JABATAN]],tbl_refJabatan,4,FALSE),"yr","day")-CONVERT(DATEDIF(H850,NOW(),"y"),"yr","day")))),"Usia Salah"),"")</f>
        <v>36217.848911689813</v>
      </c>
      <c r="T850" s="167" t="str">
        <f ca="1">IF(Table1[[#This Row],[TGL. PENSIUN ( usia )]]&lt;&gt;0,TEXT(Table1[[#This Row],[TGL. PENSIUN ( usia )]],"yyyy"),"")</f>
        <v>1999</v>
      </c>
      <c r="U850" s="166">
        <f ca="1">IF(AND(Table1[[#This Row],[TGL. PENSIUN (usia)]]&lt;&gt;"",Table1[[#This Row],[TGL. PENSIUN (usia)]]&lt;&gt;"USIA SALAH"),IF(tglAcuan&lt;&gt;0,(INT(CONVERT(VLOOKUP(Table1[[#This Row],[JABATAN]],tbl_refJabatan,4,FALSE),"yr","day")-CONVERT(DATEDIF(H850,tglAcuan,"y"),"yr","day"))),(INT(CONVERT(VLOOKUP(Table1[[#This Row],[JABATAN]],tbl_refJabatan,4,FALSE),"yr","day")-CONVERT(DATEDIF(H850,NOW(),"y"),"yr","day")))),"")</f>
        <v>-9132</v>
      </c>
      <c r="V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Row],[JABATAN]],tbl_refJabatan,6,FALSE),"yr","day")-CONVERT(DATEDIF(H850,tglAcuan,"y"),"yr","day"))),(NOW()+(CONVERT(VLOOKUP(Table1[[#This Row],[JABATAN]],tbl_refJabatan,6,FALSE),"yr","day")-CONVERT(DATEDIF(H850,NOW(),"y"),"yr","day")))),"Usia Salah"),"")</f>
        <v>28912.848911689813</v>
      </c>
      <c r="W850" s="167" t="str">
        <f ca="1">IF(Table1[[#This Row],[TGL.PENSIUN (usia)]]&lt;&gt;0,TEXT(Table1[[#This Row],[TGL.PENSIUN (usia)]],"yyyy"),"")</f>
        <v>1979</v>
      </c>
      <c r="X8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Row],[JABATAN]],tbl_refJabatan,7,FALSE),"yr","day")-CONVERT(DATEDIF(M850,tglAcuan,"y"),"yr","day"))),(NOW()+(CONVERT(VLOOKUP(Table1[[#This Row],[JABATAN]],tbl_refJabatan,7,FALSE),"yr","day")-CONVERT(DATEDIF(M850,NOW(),"y"),"yr","day")))),"tgl SK salah"),"")</f>
        <v>65437.848911689813</v>
      </c>
      <c r="Y850" s="167" t="str">
        <f ca="1">IF(Table1[[#This Row],[TGL. PENSIUN (jabatan)]]&lt;&gt;0,TEXT(Table1[[#This Row],[TGL. PENSIUN (jabatan)]],"yyyy"),"")</f>
        <v>2079</v>
      </c>
      <c r="Z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Row],[JABATAN]],tbl_refJabatan,8,FALSE),"yr","day")-CONVERT(DATEDIF(H850,tglAcuan,"y"),"yr","day"))),(NOW()+(CONVERT(VLOOKUP(Table1[[#This Row],[JABATAN]],tbl_refJabatan,8,FALSE),"yr","day")-CONVERT(DATEDIF(H850,NOW(),"y"),"yr","day")))),"Usia Salah"),"")</f>
        <v>50827.848911689813</v>
      </c>
      <c r="AA850" s="167" t="str">
        <f ca="1">IF(Table1[[#This Row],[TGL.PENSIUN (usia )]]&lt;&gt;0,TEXT(Table1[[#This Row],[TGL.PENSIUN (usia )]],"yyyy"),"")</f>
        <v>2039</v>
      </c>
      <c r="AB8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Row],[JABATAN]],tbl_refJabatan,9,FALSE),"yr","day")-CONVERT(DATEDIF(M850,tglAcuan,"y"),"yr","day"))),(NOW()+(CONVERT(VLOOKUP(Table1[[#This Row],[JABATAN]],tbl_refJabatan,9,FALSE),"yr","day")-CONVERT(DATEDIF(M850,NOW(),"y"),"yr","day")))),"tgl SK salah"),"")</f>
        <v>49001.598911689813</v>
      </c>
      <c r="AC850" s="167" t="str">
        <f ca="1">IF(Table1[[#This Row],[TGL. PENSIUN (jabatan )]]&lt;&gt;0,TEXT(Table1[[#This Row],[TGL. PENSIUN (jabatan )]],"yyyy"),"")</f>
        <v>2034</v>
      </c>
      <c r="AD8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1" spans="1:30" s="53" customFormat="1" ht="21.75" customHeight="1" x14ac:dyDescent="0.25">
      <c r="A851" s="43">
        <f t="shared" si="31"/>
        <v>846</v>
      </c>
      <c r="B851" s="44" t="s">
        <v>42</v>
      </c>
      <c r="C851" s="44" t="s">
        <v>1595</v>
      </c>
      <c r="D851" s="72" t="s">
        <v>63</v>
      </c>
      <c r="E851" s="152" t="s">
        <v>1107</v>
      </c>
      <c r="F851" s="43" t="s">
        <v>41</v>
      </c>
      <c r="G851" s="46" t="s">
        <v>42</v>
      </c>
      <c r="H851" s="175">
        <v>26034</v>
      </c>
      <c r="I851" s="45"/>
      <c r="J851" s="76"/>
      <c r="K851" s="86" t="s">
        <v>43</v>
      </c>
      <c r="L851" s="86" t="s">
        <v>1620</v>
      </c>
      <c r="M851" s="257">
        <v>43373</v>
      </c>
      <c r="N851" s="52" t="str">
        <f t="shared" ca="1" si="32"/>
        <v>52 Tahun 10 Bulan 16 hari</v>
      </c>
      <c r="O8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Row],[JABATAN]],tbl_refJabatan,2,FALSE),"yr","day")-CONVERT(DATEDIF(H851,tglAcuan,"y"),"yr","day"))),(NOW()+(CONVERT(VLOOKUP(Table1[[#This Row],[JABATAN]],tbl_refJabatan,2,FALSE),"yr","day")-CONVERT(DATEDIF(H851,NOW(),"y"),"yr","day")))),"Usia Salah"),"")</f>
        <v>48271.098911689813</v>
      </c>
      <c r="Q851" s="167" t="str">
        <f ca="1">IF(Table1[[#This Row],[TGL. PENSIUN (usia)]]&lt;&gt;0,TEXT(Table1[[#This Row],[TGL. PENSIUN (usia)]],"yyyy"),"")</f>
        <v>2032</v>
      </c>
      <c r="R851" s="166">
        <f ca="1">IF(AND(Table1[[#This Row],[TGL. PENSIUN (usia)]]&lt;&gt;"",Table1[[#This Row],[TGL. PENSIUN (usia)]]&lt;&gt;"USIA SALAH"),IF(tglAcuan&lt;&gt;0,(INT(CONVERT(VLOOKUP(Table1[[#This Row],[JABATAN]],tbl_refJabatan,2,FALSE),"yr","day")-CONVERT(DATEDIF(H851,tglAcuan,"y"),"yr","day"))),(INT(CONVERT(VLOOKUP(Table1[[#This Row],[JABATAN]],tbl_refJabatan,2,FALSE),"yr","day")-CONVERT(DATEDIF(H851,NOW(),"y"),"yr","day")))),"")</f>
        <v>2922</v>
      </c>
      <c r="S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Row],[JABATAN]],tbl_refJabatan,4,FALSE),"yr","day")-CONVERT(DATEDIF(H851,tglAcuan,"y"),"yr","day"))),(NOW()+(CONVERT(VLOOKUP(Table1[[#This Row],[JABATAN]],tbl_refJabatan,4,FALSE),"yr","day")-CONVERT(DATEDIF(H851,NOW(),"y"),"yr","day")))),"Usia Salah"),"")</f>
        <v>33661.098911689813</v>
      </c>
      <c r="T851" s="167" t="str">
        <f ca="1">IF(Table1[[#This Row],[TGL. PENSIUN ( usia )]]&lt;&gt;0,TEXT(Table1[[#This Row],[TGL. PENSIUN ( usia )]],"yyyy"),"")</f>
        <v>1992</v>
      </c>
      <c r="U851" s="166">
        <f ca="1">IF(AND(Table1[[#This Row],[TGL. PENSIUN (usia)]]&lt;&gt;"",Table1[[#This Row],[TGL. PENSIUN (usia)]]&lt;&gt;"USIA SALAH"),IF(tglAcuan&lt;&gt;0,(INT(CONVERT(VLOOKUP(Table1[[#This Row],[JABATAN]],tbl_refJabatan,4,FALSE),"yr","day")-CONVERT(DATEDIF(H851,tglAcuan,"y"),"yr","day"))),(INT(CONVERT(VLOOKUP(Table1[[#This Row],[JABATAN]],tbl_refJabatan,4,FALSE),"yr","day")-CONVERT(DATEDIF(H851,NOW(),"y"),"yr","day")))),"")</f>
        <v>-11688</v>
      </c>
      <c r="V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Row],[JABATAN]],tbl_refJabatan,6,FALSE),"yr","day")-CONVERT(DATEDIF(H851,tglAcuan,"y"),"yr","day"))),(NOW()+(CONVERT(VLOOKUP(Table1[[#This Row],[JABATAN]],tbl_refJabatan,6,FALSE),"yr","day")-CONVERT(DATEDIF(H851,NOW(),"y"),"yr","day")))),"Usia Salah"),"")</f>
        <v>26356.098911689813</v>
      </c>
      <c r="W851" s="167" t="str">
        <f ca="1">IF(Table1[[#This Row],[TGL.PENSIUN (usia)]]&lt;&gt;0,TEXT(Table1[[#This Row],[TGL.PENSIUN (usia)]],"yyyy"),"")</f>
        <v>1972</v>
      </c>
      <c r="X8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Row],[JABATAN]],tbl_refJabatan,7,FALSE),"yr","day")-CONVERT(DATEDIF(M851,tglAcuan,"y"),"yr","day"))),(NOW()+(CONVERT(VLOOKUP(Table1[[#This Row],[JABATAN]],tbl_refJabatan,7,FALSE),"yr","day")-CONVERT(DATEDIF(M851,NOW(),"y"),"yr","day")))),"tgl SK salah"),"")</f>
        <v>65437.848911689813</v>
      </c>
      <c r="Y851" s="167" t="str">
        <f ca="1">IF(Table1[[#This Row],[TGL. PENSIUN (jabatan)]]&lt;&gt;0,TEXT(Table1[[#This Row],[TGL. PENSIUN (jabatan)]],"yyyy"),"")</f>
        <v>2079</v>
      </c>
      <c r="Z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Row],[JABATAN]],tbl_refJabatan,8,FALSE),"yr","day")-CONVERT(DATEDIF(H851,tglAcuan,"y"),"yr","day"))),(NOW()+(CONVERT(VLOOKUP(Table1[[#This Row],[JABATAN]],tbl_refJabatan,8,FALSE),"yr","day")-CONVERT(DATEDIF(H851,NOW(),"y"),"yr","day")))),"Usia Salah"),"")</f>
        <v>48271.098911689813</v>
      </c>
      <c r="AA851" s="167" t="str">
        <f ca="1">IF(Table1[[#This Row],[TGL.PENSIUN (usia )]]&lt;&gt;0,TEXT(Table1[[#This Row],[TGL.PENSIUN (usia )]],"yyyy"),"")</f>
        <v>2032</v>
      </c>
      <c r="AB8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Row],[JABATAN]],tbl_refJabatan,9,FALSE),"yr","day")-CONVERT(DATEDIF(M851,tglAcuan,"y"),"yr","day"))),(NOW()+(CONVERT(VLOOKUP(Table1[[#This Row],[JABATAN]],tbl_refJabatan,9,FALSE),"yr","day")-CONVERT(DATEDIF(M851,NOW(),"y"),"yr","day")))),"tgl SK salah"),"")</f>
        <v>49001.598911689813</v>
      </c>
      <c r="AC851" s="167" t="str">
        <f ca="1">IF(Table1[[#This Row],[TGL. PENSIUN (jabatan )]]&lt;&gt;0,TEXT(Table1[[#This Row],[TGL. PENSIUN (jabatan )]],"yyyy"),"")</f>
        <v>2034</v>
      </c>
      <c r="AD8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2" spans="1:30" s="53" customFormat="1" ht="21.75" customHeight="1" x14ac:dyDescent="0.25">
      <c r="A852" s="43">
        <f t="shared" si="31"/>
        <v>847</v>
      </c>
      <c r="B852" s="44" t="s">
        <v>42</v>
      </c>
      <c r="C852" s="44" t="s">
        <v>1595</v>
      </c>
      <c r="D852" s="72" t="s">
        <v>63</v>
      </c>
      <c r="E852" s="152" t="s">
        <v>1621</v>
      </c>
      <c r="F852" s="43" t="s">
        <v>41</v>
      </c>
      <c r="G852" s="46" t="s">
        <v>42</v>
      </c>
      <c r="H852" s="175">
        <v>30310</v>
      </c>
      <c r="I852" s="45"/>
      <c r="J852" s="76"/>
      <c r="K852" s="86" t="s">
        <v>93</v>
      </c>
      <c r="L852" s="86" t="s">
        <v>1622</v>
      </c>
      <c r="M852" s="257">
        <v>43373</v>
      </c>
      <c r="N852" s="52" t="str">
        <f t="shared" ca="1" si="32"/>
        <v>41 Tahun 2 Bulan 2 hari</v>
      </c>
      <c r="O8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28 Hari </v>
      </c>
      <c r="P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Row],[JABATAN]],tbl_refJabatan,2,FALSE),"yr","day")-CONVERT(DATEDIF(H852,tglAcuan,"y"),"yr","day"))),(NOW()+(CONVERT(VLOOKUP(Table1[[#This Row],[JABATAN]],tbl_refJabatan,2,FALSE),"yr","day")-CONVERT(DATEDIF(H852,NOW(),"y"),"yr","day")))),"Usia Salah"),"")</f>
        <v>52288.848911689813</v>
      </c>
      <c r="Q852" s="167" t="str">
        <f ca="1">IF(Table1[[#This Row],[TGL. PENSIUN (usia)]]&lt;&gt;0,TEXT(Table1[[#This Row],[TGL. PENSIUN (usia)]],"yyyy"),"")</f>
        <v>2043</v>
      </c>
      <c r="R852" s="166">
        <f ca="1">IF(AND(Table1[[#This Row],[TGL. PENSIUN (usia)]]&lt;&gt;"",Table1[[#This Row],[TGL. PENSIUN (usia)]]&lt;&gt;"USIA SALAH"),IF(tglAcuan&lt;&gt;0,(INT(CONVERT(VLOOKUP(Table1[[#This Row],[JABATAN]],tbl_refJabatan,2,FALSE),"yr","day")-CONVERT(DATEDIF(H852,tglAcuan,"y"),"yr","day"))),(INT(CONVERT(VLOOKUP(Table1[[#This Row],[JABATAN]],tbl_refJabatan,2,FALSE),"yr","day")-CONVERT(DATEDIF(H852,NOW(),"y"),"yr","day")))),"")</f>
        <v>6939</v>
      </c>
      <c r="S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Row],[JABATAN]],tbl_refJabatan,4,FALSE),"yr","day")-CONVERT(DATEDIF(H852,tglAcuan,"y"),"yr","day"))),(NOW()+(CONVERT(VLOOKUP(Table1[[#This Row],[JABATAN]],tbl_refJabatan,4,FALSE),"yr","day")-CONVERT(DATEDIF(H852,NOW(),"y"),"yr","day")))),"Usia Salah"),"")</f>
        <v>37678.848911689813</v>
      </c>
      <c r="T852" s="167" t="str">
        <f ca="1">IF(Table1[[#This Row],[TGL. PENSIUN ( usia )]]&lt;&gt;0,TEXT(Table1[[#This Row],[TGL. PENSIUN ( usia )]],"yyyy"),"")</f>
        <v>2003</v>
      </c>
      <c r="U852" s="166">
        <f ca="1">IF(AND(Table1[[#This Row],[TGL. PENSIUN (usia)]]&lt;&gt;"",Table1[[#This Row],[TGL. PENSIUN (usia)]]&lt;&gt;"USIA SALAH"),IF(tglAcuan&lt;&gt;0,(INT(CONVERT(VLOOKUP(Table1[[#This Row],[JABATAN]],tbl_refJabatan,4,FALSE),"yr","day")-CONVERT(DATEDIF(H852,tglAcuan,"y"),"yr","day"))),(INT(CONVERT(VLOOKUP(Table1[[#This Row],[JABATAN]],tbl_refJabatan,4,FALSE),"yr","day")-CONVERT(DATEDIF(H852,NOW(),"y"),"yr","day")))),"")</f>
        <v>-7671</v>
      </c>
      <c r="V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Row],[JABATAN]],tbl_refJabatan,6,FALSE),"yr","day")-CONVERT(DATEDIF(H852,tglAcuan,"y"),"yr","day"))),(NOW()+(CONVERT(VLOOKUP(Table1[[#This Row],[JABATAN]],tbl_refJabatan,6,FALSE),"yr","day")-CONVERT(DATEDIF(H852,NOW(),"y"),"yr","day")))),"Usia Salah"),"")</f>
        <v>30373.848911689813</v>
      </c>
      <c r="W852" s="167" t="str">
        <f ca="1">IF(Table1[[#This Row],[TGL.PENSIUN (usia)]]&lt;&gt;0,TEXT(Table1[[#This Row],[TGL.PENSIUN (usia)]],"yyyy"),"")</f>
        <v>1983</v>
      </c>
      <c r="X8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Row],[JABATAN]],tbl_refJabatan,7,FALSE),"yr","day")-CONVERT(DATEDIF(M852,tglAcuan,"y"),"yr","day"))),(NOW()+(CONVERT(VLOOKUP(Table1[[#This Row],[JABATAN]],tbl_refJabatan,7,FALSE),"yr","day")-CONVERT(DATEDIF(M852,NOW(),"y"),"yr","day")))),"tgl SK salah"),"")</f>
        <v>65437.848911689813</v>
      </c>
      <c r="Y852" s="167" t="str">
        <f ca="1">IF(Table1[[#This Row],[TGL. PENSIUN (jabatan)]]&lt;&gt;0,TEXT(Table1[[#This Row],[TGL. PENSIUN (jabatan)]],"yyyy"),"")</f>
        <v>2079</v>
      </c>
      <c r="Z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Row],[JABATAN]],tbl_refJabatan,8,FALSE),"yr","day")-CONVERT(DATEDIF(H852,tglAcuan,"y"),"yr","day"))),(NOW()+(CONVERT(VLOOKUP(Table1[[#This Row],[JABATAN]],tbl_refJabatan,8,FALSE),"yr","day")-CONVERT(DATEDIF(H852,NOW(),"y"),"yr","day")))),"Usia Salah"),"")</f>
        <v>52288.848911689813</v>
      </c>
      <c r="AA852" s="167" t="str">
        <f ca="1">IF(Table1[[#This Row],[TGL.PENSIUN (usia )]]&lt;&gt;0,TEXT(Table1[[#This Row],[TGL.PENSIUN (usia )]],"yyyy"),"")</f>
        <v>2043</v>
      </c>
      <c r="AB8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Row],[JABATAN]],tbl_refJabatan,9,FALSE),"yr","day")-CONVERT(DATEDIF(M852,tglAcuan,"y"),"yr","day"))),(NOW()+(CONVERT(VLOOKUP(Table1[[#This Row],[JABATAN]],tbl_refJabatan,9,FALSE),"yr","day")-CONVERT(DATEDIF(M852,NOW(),"y"),"yr","day")))),"tgl SK salah"),"")</f>
        <v>49001.598911689813</v>
      </c>
      <c r="AC852" s="167" t="str">
        <f ca="1">IF(Table1[[#This Row],[TGL. PENSIUN (jabatan )]]&lt;&gt;0,TEXT(Table1[[#This Row],[TGL. PENSIUN (jabatan )]],"yyyy"),"")</f>
        <v>2034</v>
      </c>
      <c r="AD8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3" spans="1:30" s="88" customFormat="1" ht="21.75" customHeight="1" x14ac:dyDescent="0.25">
      <c r="A853" s="43">
        <f t="shared" si="31"/>
        <v>848</v>
      </c>
      <c r="B853" s="44" t="s">
        <v>42</v>
      </c>
      <c r="C853" s="44" t="s">
        <v>1623</v>
      </c>
      <c r="D853" s="45" t="s">
        <v>39</v>
      </c>
      <c r="E853" s="141" t="s">
        <v>1624</v>
      </c>
      <c r="F853" s="43" t="s">
        <v>41</v>
      </c>
      <c r="G853" s="46" t="s">
        <v>42</v>
      </c>
      <c r="H853" s="94">
        <v>31280</v>
      </c>
      <c r="I853" s="45"/>
      <c r="J853" s="76"/>
      <c r="K853" s="74" t="s">
        <v>56</v>
      </c>
      <c r="L853" s="125" t="s">
        <v>1625</v>
      </c>
      <c r="M853" s="67">
        <v>43812</v>
      </c>
      <c r="N853" s="52" t="str">
        <f t="shared" ref="N853:N859" ca="1" si="33">IFERROR(IF(H853&lt;&gt;0,IF(tglAcuan&lt;&gt;0,DATEDIF(H853,tglAcuan,"y")&amp;" Tahun "&amp;DATEDIF(H853,tglAcuan,"ym")&amp;" Bulan "&amp;DATEDIF(H853,tglAcuan,"md")&amp;" hari",DATEDIF(H853,NOW(),"y")&amp;" Tahun "&amp;DATEDIF(H853,NOW(),"ym")&amp;" Bulan "&amp;DATEDIF(H853,NOW(),"md")&amp;" hari"),"tgl lahir salah/ null"),"tgl lahir salah")</f>
        <v>38 Tahun 6 Bulan 6 hari</v>
      </c>
      <c r="O8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Row],[JABATAN]],tbl_refJabatan,2,FALSE),"yr","day")-CONVERT(DATEDIF(H853,tglAcuan,"y"),"yr","day"))),(NOW()+(CONVERT(VLOOKUP(Table1[[#This Row],[JABATAN]],tbl_refJabatan,2,FALSE),"yr","day")-CONVERT(DATEDIF(H853,NOW(),"y"),"yr","day")))),"Usia Salah"),"")</f>
        <v>31469.598911689813</v>
      </c>
      <c r="Q853" s="167" t="str">
        <f ca="1">IF(Table1[[#This Row],[TGL. PENSIUN (usia)]]&lt;&gt;0,TEXT(Table1[[#This Row],[TGL. PENSIUN (usia)]],"yyyy"),"")</f>
        <v>1986</v>
      </c>
      <c r="R853" s="166">
        <f ca="1">IF(AND(Table1[[#This Row],[TGL. PENSIUN (usia)]]&lt;&gt;"",Table1[[#This Row],[TGL. PENSIUN (usia)]]&lt;&gt;"USIA SALAH"),IF(tglAcuan&lt;&gt;0,(INT(CONVERT(VLOOKUP(Table1[[#This Row],[JABATAN]],tbl_refJabatan,2,FALSE),"yr","day")-CONVERT(DATEDIF(H853,tglAcuan,"y"),"yr","day"))),(INT(CONVERT(VLOOKUP(Table1[[#This Row],[JABATAN]],tbl_refJabatan,2,FALSE),"yr","day")-CONVERT(DATEDIF(H853,NOW(),"y"),"yr","day")))),"")</f>
        <v>-13880</v>
      </c>
      <c r="S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Row],[JABATAN]],tbl_refJabatan,4,FALSE),"yr","day")-CONVERT(DATEDIF(H853,tglAcuan,"y"),"yr","day"))),(NOW()+(CONVERT(VLOOKUP(Table1[[#This Row],[JABATAN]],tbl_refJabatan,4,FALSE),"yr","day")-CONVERT(DATEDIF(H853,NOW(),"y"),"yr","day")))),"Usia Salah"),"")</f>
        <v>31469.598911689813</v>
      </c>
      <c r="T853" s="167" t="str">
        <f ca="1">IF(Table1[[#This Row],[TGL. PENSIUN ( usia )]]&lt;&gt;0,TEXT(Table1[[#This Row],[TGL. PENSIUN ( usia )]],"yyyy"),"")</f>
        <v>1986</v>
      </c>
      <c r="U853" s="166">
        <f ca="1">IF(AND(Table1[[#This Row],[TGL. PENSIUN (usia)]]&lt;&gt;"",Table1[[#This Row],[TGL. PENSIUN (usia)]]&lt;&gt;"USIA SALAH"),IF(tglAcuan&lt;&gt;0,(INT(CONVERT(VLOOKUP(Table1[[#This Row],[JABATAN]],tbl_refJabatan,4,FALSE),"yr","day")-CONVERT(DATEDIF(H853,tglAcuan,"y"),"yr","day"))),(INT(CONVERT(VLOOKUP(Table1[[#This Row],[JABATAN]],tbl_refJabatan,4,FALSE),"yr","day")-CONVERT(DATEDIF(H853,NOW(),"y"),"yr","day")))),"")</f>
        <v>-13880</v>
      </c>
      <c r="V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Row],[JABATAN]],tbl_refJabatan,6,FALSE),"yr","day")-CONVERT(DATEDIF(H853,tglAcuan,"y"),"yr","day"))),(NOW()+(CONVERT(VLOOKUP(Table1[[#This Row],[JABATAN]],tbl_refJabatan,6,FALSE),"yr","day")-CONVERT(DATEDIF(H853,NOW(),"y"),"yr","day")))),"Usia Salah"),"")</f>
        <v>31469.598911689813</v>
      </c>
      <c r="W853" s="167" t="str">
        <f ca="1">IF(Table1[[#This Row],[TGL.PENSIUN (usia)]]&lt;&gt;0,TEXT(Table1[[#This Row],[TGL.PENSIUN (usia)]],"yyyy"),"")</f>
        <v>1986</v>
      </c>
      <c r="X8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Row],[JABATAN]],tbl_refJabatan,7,FALSE),"yr","day")-CONVERT(DATEDIF(M853,tglAcuan,"y"),"yr","day"))),(NOW()+(CONVERT(VLOOKUP(Table1[[#This Row],[JABATAN]],tbl_refJabatan,7,FALSE),"yr","day")-CONVERT(DATEDIF(M853,NOW(),"y"),"yr","day")))),"tgl SK salah"),"")</f>
        <v>43888.098911689813</v>
      </c>
      <c r="Y853" s="167" t="str">
        <f ca="1">IF(Table1[[#This Row],[TGL. PENSIUN (jabatan)]]&lt;&gt;0,TEXT(Table1[[#This Row],[TGL. PENSIUN (jabatan)]],"yyyy"),"")</f>
        <v>2020</v>
      </c>
      <c r="Z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Row],[JABATAN]],tbl_refJabatan,8,FALSE),"yr","day")-CONVERT(DATEDIF(H853,tglAcuan,"y"),"yr","day"))),(NOW()+(CONVERT(VLOOKUP(Table1[[#This Row],[JABATAN]],tbl_refJabatan,8,FALSE),"yr","day")-CONVERT(DATEDIF(H853,NOW(),"y"),"yr","day")))),"Usia Salah"),"")</f>
        <v>31469.598911689813</v>
      </c>
      <c r="AA853" s="167" t="str">
        <f ca="1">IF(Table1[[#This Row],[TGL.PENSIUN (usia )]]&lt;&gt;0,TEXT(Table1[[#This Row],[TGL.PENSIUN (usia )]],"yyyy"),"")</f>
        <v>1986</v>
      </c>
      <c r="AB8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Row],[JABATAN]],tbl_refJabatan,9,FALSE),"yr","day")-CONVERT(DATEDIF(M853,tglAcuan,"y"),"yr","day"))),(NOW()+(CONVERT(VLOOKUP(Table1[[#This Row],[JABATAN]],tbl_refJabatan,9,FALSE),"yr","day")-CONVERT(DATEDIF(M853,NOW(),"y"),"yr","day")))),"tgl SK salah"),"")</f>
        <v>43888.098911689813</v>
      </c>
      <c r="AC853" s="167" t="str">
        <f ca="1">IF(Table1[[#This Row],[TGL. PENSIUN (jabatan )]]&lt;&gt;0,TEXT(Table1[[#This Row],[TGL. PENSIUN (jabatan )]],"yyyy"),"")</f>
        <v>2020</v>
      </c>
      <c r="AD8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4" spans="1:30" s="53" customFormat="1" ht="21.75" customHeight="1" x14ac:dyDescent="0.25">
      <c r="A854" s="43">
        <f t="shared" si="31"/>
        <v>849</v>
      </c>
      <c r="B854" s="44" t="s">
        <v>42</v>
      </c>
      <c r="C854" s="44" t="s">
        <v>1623</v>
      </c>
      <c r="D854" s="72" t="s">
        <v>45</v>
      </c>
      <c r="E854" s="141" t="s">
        <v>1626</v>
      </c>
      <c r="F854" s="43" t="s">
        <v>41</v>
      </c>
      <c r="G854" s="46" t="s">
        <v>42</v>
      </c>
      <c r="H854" s="94">
        <v>31174</v>
      </c>
      <c r="I854" s="45"/>
      <c r="J854" s="76"/>
      <c r="K854" s="74" t="s">
        <v>56</v>
      </c>
      <c r="L854" s="95" t="s">
        <v>1627</v>
      </c>
      <c r="M854" s="67">
        <v>43355</v>
      </c>
      <c r="N854" s="52" t="str">
        <f t="shared" ca="1" si="33"/>
        <v>38 Tahun 9 Bulan 20 hari</v>
      </c>
      <c r="O8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Row],[JABATAN]],tbl_refJabatan,2,FALSE),"yr","day")-CONVERT(DATEDIF(H854,tglAcuan,"y"),"yr","day"))),(NOW()+(CONVERT(VLOOKUP(Table1[[#This Row],[JABATAN]],tbl_refJabatan,2,FALSE),"yr","day")-CONVERT(DATEDIF(H854,NOW(),"y"),"yr","day")))),"Usia Salah"),"")</f>
        <v>31469.598911689813</v>
      </c>
      <c r="Q854" s="167" t="str">
        <f ca="1">IF(Table1[[#This Row],[TGL. PENSIUN (usia)]]&lt;&gt;0,TEXT(Table1[[#This Row],[TGL. PENSIUN (usia)]],"yyyy"),"")</f>
        <v>1986</v>
      </c>
      <c r="R854" s="166">
        <f ca="1">IF(AND(Table1[[#This Row],[TGL. PENSIUN (usia)]]&lt;&gt;"",Table1[[#This Row],[TGL. PENSIUN (usia)]]&lt;&gt;"USIA SALAH"),IF(tglAcuan&lt;&gt;0,(INT(CONVERT(VLOOKUP(Table1[[#This Row],[JABATAN]],tbl_refJabatan,2,FALSE),"yr","day")-CONVERT(DATEDIF(H854,tglAcuan,"y"),"yr","day"))),(INT(CONVERT(VLOOKUP(Table1[[#This Row],[JABATAN]],tbl_refJabatan,2,FALSE),"yr","day")-CONVERT(DATEDIF(H854,NOW(),"y"),"yr","day")))),"")</f>
        <v>-13880</v>
      </c>
      <c r="S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Row],[JABATAN]],tbl_refJabatan,4,FALSE),"yr","day")-CONVERT(DATEDIF(H854,tglAcuan,"y"),"yr","day"))),(NOW()+(CONVERT(VLOOKUP(Table1[[#This Row],[JABATAN]],tbl_refJabatan,4,FALSE),"yr","day")-CONVERT(DATEDIF(H854,NOW(),"y"),"yr","day")))),"Usia Salah"),"")</f>
        <v>31469.598911689813</v>
      </c>
      <c r="T854" s="167" t="str">
        <f ca="1">IF(Table1[[#This Row],[TGL. PENSIUN ( usia )]]&lt;&gt;0,TEXT(Table1[[#This Row],[TGL. PENSIUN ( usia )]],"yyyy"),"")</f>
        <v>1986</v>
      </c>
      <c r="U854" s="166">
        <f ca="1">IF(AND(Table1[[#This Row],[TGL. PENSIUN (usia)]]&lt;&gt;"",Table1[[#This Row],[TGL. PENSIUN (usia)]]&lt;&gt;"USIA SALAH"),IF(tglAcuan&lt;&gt;0,(INT(CONVERT(VLOOKUP(Table1[[#This Row],[JABATAN]],tbl_refJabatan,4,FALSE),"yr","day")-CONVERT(DATEDIF(H854,tglAcuan,"y"),"yr","day"))),(INT(CONVERT(VLOOKUP(Table1[[#This Row],[JABATAN]],tbl_refJabatan,4,FALSE),"yr","day")-CONVERT(DATEDIF(H854,NOW(),"y"),"yr","day")))),"")</f>
        <v>-13880</v>
      </c>
      <c r="V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Row],[JABATAN]],tbl_refJabatan,6,FALSE),"yr","day")-CONVERT(DATEDIF(H854,tglAcuan,"y"),"yr","day"))),(NOW()+(CONVERT(VLOOKUP(Table1[[#This Row],[JABATAN]],tbl_refJabatan,6,FALSE),"yr","day")-CONVERT(DATEDIF(H854,NOW(),"y"),"yr","day")))),"Usia Salah"),"")</f>
        <v>31469.598911689813</v>
      </c>
      <c r="W854" s="167" t="str">
        <f ca="1">IF(Table1[[#This Row],[TGL.PENSIUN (usia)]]&lt;&gt;0,TEXT(Table1[[#This Row],[TGL.PENSIUN (usia)]],"yyyy"),"")</f>
        <v>1986</v>
      </c>
      <c r="X8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Row],[JABATAN]],tbl_refJabatan,7,FALSE),"yr","day")-CONVERT(DATEDIF(M854,tglAcuan,"y"),"yr","day"))),(NOW()+(CONVERT(VLOOKUP(Table1[[#This Row],[JABATAN]],tbl_refJabatan,7,FALSE),"yr","day")-CONVERT(DATEDIF(M854,NOW(),"y"),"yr","day")))),"tgl SK salah"),"")</f>
        <v>43522.848911689813</v>
      </c>
      <c r="Y854" s="167" t="str">
        <f ca="1">IF(Table1[[#This Row],[TGL. PENSIUN (jabatan)]]&lt;&gt;0,TEXT(Table1[[#This Row],[TGL. PENSIUN (jabatan)]],"yyyy"),"")</f>
        <v>2019</v>
      </c>
      <c r="Z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Row],[JABATAN]],tbl_refJabatan,8,FALSE),"yr","day")-CONVERT(DATEDIF(H854,tglAcuan,"y"),"yr","day"))),(NOW()+(CONVERT(VLOOKUP(Table1[[#This Row],[JABATAN]],tbl_refJabatan,8,FALSE),"yr","day")-CONVERT(DATEDIF(H854,NOW(),"y"),"yr","day")))),"Usia Salah"),"")</f>
        <v>31469.598911689813</v>
      </c>
      <c r="AA854" s="167" t="str">
        <f ca="1">IF(Table1[[#This Row],[TGL.PENSIUN (usia )]]&lt;&gt;0,TEXT(Table1[[#This Row],[TGL.PENSIUN (usia )]],"yyyy"),"")</f>
        <v>1986</v>
      </c>
      <c r="AB8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Row],[JABATAN]],tbl_refJabatan,9,FALSE),"yr","day")-CONVERT(DATEDIF(M854,tglAcuan,"y"),"yr","day"))),(NOW()+(CONVERT(VLOOKUP(Table1[[#This Row],[JABATAN]],tbl_refJabatan,9,FALSE),"yr","day")-CONVERT(DATEDIF(M854,NOW(),"y"),"yr","day")))),"tgl SK salah"),"")</f>
        <v>43522.848911689813</v>
      </c>
      <c r="AC854" s="167" t="str">
        <f ca="1">IF(Table1[[#This Row],[TGL. PENSIUN (jabatan )]]&lt;&gt;0,TEXT(Table1[[#This Row],[TGL. PENSIUN (jabatan )]],"yyyy"),"")</f>
        <v>2019</v>
      </c>
      <c r="AD8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5" spans="1:30" s="53" customFormat="1" ht="21.75" customHeight="1" x14ac:dyDescent="0.25">
      <c r="A855" s="43">
        <f t="shared" si="31"/>
        <v>850</v>
      </c>
      <c r="B855" s="44" t="s">
        <v>42</v>
      </c>
      <c r="C855" s="44" t="s">
        <v>1623</v>
      </c>
      <c r="D855" s="45" t="s">
        <v>48</v>
      </c>
      <c r="E855" s="141" t="s">
        <v>1628</v>
      </c>
      <c r="F855" s="43" t="s">
        <v>41</v>
      </c>
      <c r="G855" s="46" t="s">
        <v>42</v>
      </c>
      <c r="H855" s="94">
        <v>25651</v>
      </c>
      <c r="I855" s="45"/>
      <c r="J855" s="76"/>
      <c r="K855" s="74" t="s">
        <v>56</v>
      </c>
      <c r="L855" s="95" t="s">
        <v>1629</v>
      </c>
      <c r="M855" s="67">
        <v>43371</v>
      </c>
      <c r="N855" s="52" t="str">
        <f t="shared" ca="1" si="33"/>
        <v>53 Tahun 11 Bulan 3 hari</v>
      </c>
      <c r="O8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Row],[JABATAN]],tbl_refJabatan,2,FALSE),"yr","day")-CONVERT(DATEDIF(H855,tglAcuan,"y"),"yr","day"))),(NOW()+(CONVERT(VLOOKUP(Table1[[#This Row],[JABATAN]],tbl_refJabatan,2,FALSE),"yr","day")-CONVERT(DATEDIF(H855,NOW(),"y"),"yr","day")))),"Usia Salah"),"")</f>
        <v>47905.848911689813</v>
      </c>
      <c r="Q855" s="167" t="str">
        <f ca="1">IF(Table1[[#This Row],[TGL. PENSIUN (usia)]]&lt;&gt;0,TEXT(Table1[[#This Row],[TGL. PENSIUN (usia)]],"yyyy"),"")</f>
        <v>2031</v>
      </c>
      <c r="R855" s="166">
        <f ca="1">IF(AND(Table1[[#This Row],[TGL. PENSIUN (usia)]]&lt;&gt;"",Table1[[#This Row],[TGL. PENSIUN (usia)]]&lt;&gt;"USIA SALAH"),IF(tglAcuan&lt;&gt;0,(INT(CONVERT(VLOOKUP(Table1[[#This Row],[JABATAN]],tbl_refJabatan,2,FALSE),"yr","day")-CONVERT(DATEDIF(H855,tglAcuan,"y"),"yr","day"))),(INT(CONVERT(VLOOKUP(Table1[[#This Row],[JABATAN]],tbl_refJabatan,2,FALSE),"yr","day")-CONVERT(DATEDIF(H855,NOW(),"y"),"yr","day")))),"")</f>
        <v>2556</v>
      </c>
      <c r="S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Row],[JABATAN]],tbl_refJabatan,4,FALSE),"yr","day")-CONVERT(DATEDIF(H855,tglAcuan,"y"),"yr","day"))),(NOW()+(CONVERT(VLOOKUP(Table1[[#This Row],[JABATAN]],tbl_refJabatan,4,FALSE),"yr","day")-CONVERT(DATEDIF(H855,NOW(),"y"),"yr","day")))),"Usia Salah"),"")</f>
        <v>47905.848911689813</v>
      </c>
      <c r="T855" s="167" t="str">
        <f ca="1">IF(Table1[[#This Row],[TGL. PENSIUN ( usia )]]&lt;&gt;0,TEXT(Table1[[#This Row],[TGL. PENSIUN ( usia )]],"yyyy"),"")</f>
        <v>2031</v>
      </c>
      <c r="U855" s="166">
        <f ca="1">IF(AND(Table1[[#This Row],[TGL. PENSIUN (usia)]]&lt;&gt;"",Table1[[#This Row],[TGL. PENSIUN (usia)]]&lt;&gt;"USIA SALAH"),IF(tglAcuan&lt;&gt;0,(INT(CONVERT(VLOOKUP(Table1[[#This Row],[JABATAN]],tbl_refJabatan,4,FALSE),"yr","day")-CONVERT(DATEDIF(H855,tglAcuan,"y"),"yr","day"))),(INT(CONVERT(VLOOKUP(Table1[[#This Row],[JABATAN]],tbl_refJabatan,4,FALSE),"yr","day")-CONVERT(DATEDIF(H855,NOW(),"y"),"yr","day")))),"")</f>
        <v>2556</v>
      </c>
      <c r="V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Row],[JABATAN]],tbl_refJabatan,6,FALSE),"yr","day")-CONVERT(DATEDIF(H855,tglAcuan,"y"),"yr","day"))),(NOW()+(CONVERT(VLOOKUP(Table1[[#This Row],[JABATAN]],tbl_refJabatan,6,FALSE),"yr","day")-CONVERT(DATEDIF(H855,NOW(),"y"),"yr","day")))),"Usia Salah"),"")</f>
        <v>46444.848911689813</v>
      </c>
      <c r="W855" s="167" t="str">
        <f ca="1">IF(Table1[[#This Row],[TGL.PENSIUN (usia)]]&lt;&gt;0,TEXT(Table1[[#This Row],[TGL.PENSIUN (usia)]],"yyyy"),"")</f>
        <v>2027</v>
      </c>
      <c r="X8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Row],[JABATAN]],tbl_refJabatan,7,FALSE),"yr","day")-CONVERT(DATEDIF(M855,tglAcuan,"y"),"yr","day"))),(NOW()+(CONVERT(VLOOKUP(Table1[[#This Row],[JABATAN]],tbl_refJabatan,7,FALSE),"yr","day")-CONVERT(DATEDIF(M855,NOW(),"y"),"yr","day")))),"tgl SK salah"),"")</f>
        <v>50827.848911689813</v>
      </c>
      <c r="Y855" s="167" t="str">
        <f ca="1">IF(Table1[[#This Row],[TGL. PENSIUN (jabatan)]]&lt;&gt;0,TEXT(Table1[[#This Row],[TGL. PENSIUN (jabatan)]],"yyyy"),"")</f>
        <v>2039</v>
      </c>
      <c r="Z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Row],[JABATAN]],tbl_refJabatan,8,FALSE),"yr","day")-CONVERT(DATEDIF(H855,tglAcuan,"y"),"yr","day"))),(NOW()+(CONVERT(VLOOKUP(Table1[[#This Row],[JABATAN]],tbl_refJabatan,8,FALSE),"yr","day")-CONVERT(DATEDIF(H855,NOW(),"y"),"yr","day")))),"Usia Salah"),"")</f>
        <v>46444.848911689813</v>
      </c>
      <c r="AA855" s="167" t="str">
        <f ca="1">IF(Table1[[#This Row],[TGL.PENSIUN (usia )]]&lt;&gt;0,TEXT(Table1[[#This Row],[TGL.PENSIUN (usia )]],"yyyy"),"")</f>
        <v>2027</v>
      </c>
      <c r="AB8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Row],[JABATAN]],tbl_refJabatan,9,FALSE),"yr","day")-CONVERT(DATEDIF(M855,tglAcuan,"y"),"yr","day"))),(NOW()+(CONVERT(VLOOKUP(Table1[[#This Row],[JABATAN]],tbl_refJabatan,9,FALSE),"yr","day")-CONVERT(DATEDIF(M855,NOW(),"y"),"yr","day")))),"tgl SK salah"),"")</f>
        <v>50827.848911689813</v>
      </c>
      <c r="AC855" s="167" t="str">
        <f ca="1">IF(Table1[[#This Row],[TGL. PENSIUN (jabatan )]]&lt;&gt;0,TEXT(Table1[[#This Row],[TGL. PENSIUN (jabatan )]],"yyyy"),"")</f>
        <v>2039</v>
      </c>
      <c r="AD8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6" spans="1:30" s="53" customFormat="1" ht="21.75" customHeight="1" x14ac:dyDescent="0.25">
      <c r="A856" s="43">
        <f t="shared" si="31"/>
        <v>851</v>
      </c>
      <c r="B856" s="44" t="s">
        <v>42</v>
      </c>
      <c r="C856" s="44" t="s">
        <v>1623</v>
      </c>
      <c r="D856" s="72" t="s">
        <v>52</v>
      </c>
      <c r="E856" s="141" t="s">
        <v>1630</v>
      </c>
      <c r="F856" s="43" t="s">
        <v>41</v>
      </c>
      <c r="G856" s="46" t="s">
        <v>42</v>
      </c>
      <c r="H856" s="67">
        <v>24912</v>
      </c>
      <c r="I856" s="45"/>
      <c r="J856" s="76"/>
      <c r="K856" s="63" t="s">
        <v>43</v>
      </c>
      <c r="L856" s="95" t="s">
        <v>1631</v>
      </c>
      <c r="M856" s="67">
        <v>43371</v>
      </c>
      <c r="N856" s="52" t="str">
        <f t="shared" ca="1" si="33"/>
        <v>55 Tahun 11 Bulan 12 hari</v>
      </c>
      <c r="O8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Row],[JABATAN]],tbl_refJabatan,2,FALSE),"yr","day")-CONVERT(DATEDIF(H856,tglAcuan,"y"),"yr","day"))),(NOW()+(CONVERT(VLOOKUP(Table1[[#This Row],[JABATAN]],tbl_refJabatan,2,FALSE),"yr","day")-CONVERT(DATEDIF(H856,NOW(),"y"),"yr","day")))),"Usia Salah"),"")</f>
        <v>47175.348911689813</v>
      </c>
      <c r="Q856" s="167" t="str">
        <f ca="1">IF(Table1[[#This Row],[TGL. PENSIUN (usia)]]&lt;&gt;0,TEXT(Table1[[#This Row],[TGL. PENSIUN (usia)]],"yyyy"),"")</f>
        <v>2029</v>
      </c>
      <c r="R856" s="166">
        <f ca="1">IF(AND(Table1[[#This Row],[TGL. PENSIUN (usia)]]&lt;&gt;"",Table1[[#This Row],[TGL. PENSIUN (usia)]]&lt;&gt;"USIA SALAH"),IF(tglAcuan&lt;&gt;0,(INT(CONVERT(VLOOKUP(Table1[[#This Row],[JABATAN]],tbl_refJabatan,2,FALSE),"yr","day")-CONVERT(DATEDIF(H856,tglAcuan,"y"),"yr","day"))),(INT(CONVERT(VLOOKUP(Table1[[#This Row],[JABATAN]],tbl_refJabatan,2,FALSE),"yr","day")-CONVERT(DATEDIF(H856,NOW(),"y"),"yr","day")))),"")</f>
        <v>1826</v>
      </c>
      <c r="S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Row],[JABATAN]],tbl_refJabatan,4,FALSE),"yr","day")-CONVERT(DATEDIF(H856,tglAcuan,"y"),"yr","day"))),(NOW()+(CONVERT(VLOOKUP(Table1[[#This Row],[JABATAN]],tbl_refJabatan,4,FALSE),"yr","day")-CONVERT(DATEDIF(H856,NOW(),"y"),"yr","day")))),"Usia Salah"),"")</f>
        <v>47175.348911689813</v>
      </c>
      <c r="T856" s="167" t="str">
        <f ca="1">IF(Table1[[#This Row],[TGL. PENSIUN ( usia )]]&lt;&gt;0,TEXT(Table1[[#This Row],[TGL. PENSIUN ( usia )]],"yyyy"),"")</f>
        <v>2029</v>
      </c>
      <c r="U856" s="166">
        <f ca="1">IF(AND(Table1[[#This Row],[TGL. PENSIUN (usia)]]&lt;&gt;"",Table1[[#This Row],[TGL. PENSIUN (usia)]]&lt;&gt;"USIA SALAH"),IF(tglAcuan&lt;&gt;0,(INT(CONVERT(VLOOKUP(Table1[[#This Row],[JABATAN]],tbl_refJabatan,4,FALSE),"yr","day")-CONVERT(DATEDIF(H856,tglAcuan,"y"),"yr","day"))),(INT(CONVERT(VLOOKUP(Table1[[#This Row],[JABATAN]],tbl_refJabatan,4,FALSE),"yr","day")-CONVERT(DATEDIF(H856,NOW(),"y"),"yr","day")))),"")</f>
        <v>1826</v>
      </c>
      <c r="V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Row],[JABATAN]],tbl_refJabatan,6,FALSE),"yr","day")-CONVERT(DATEDIF(H856,tglAcuan,"y"),"yr","day"))),(NOW()+(CONVERT(VLOOKUP(Table1[[#This Row],[JABATAN]],tbl_refJabatan,6,FALSE),"yr","day")-CONVERT(DATEDIF(H856,NOW(),"y"),"yr","day")))),"Usia Salah"),"")</f>
        <v>45714.348911689813</v>
      </c>
      <c r="W856" s="167" t="str">
        <f ca="1">IF(Table1[[#This Row],[TGL.PENSIUN (usia)]]&lt;&gt;0,TEXT(Table1[[#This Row],[TGL.PENSIUN (usia)]],"yyyy"),"")</f>
        <v>2025</v>
      </c>
      <c r="X8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Row],[JABATAN]],tbl_refJabatan,7,FALSE),"yr","day")-CONVERT(DATEDIF(M856,tglAcuan,"y"),"yr","day"))),(NOW()+(CONVERT(VLOOKUP(Table1[[#This Row],[JABATAN]],tbl_refJabatan,7,FALSE),"yr","day")-CONVERT(DATEDIF(M856,NOW(),"y"),"yr","day")))),"tgl SK salah"),"")</f>
        <v>50827.848911689813</v>
      </c>
      <c r="Y856" s="167" t="str">
        <f ca="1">IF(Table1[[#This Row],[TGL. PENSIUN (jabatan)]]&lt;&gt;0,TEXT(Table1[[#This Row],[TGL. PENSIUN (jabatan)]],"yyyy"),"")</f>
        <v>2039</v>
      </c>
      <c r="Z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Row],[JABATAN]],tbl_refJabatan,8,FALSE),"yr","day")-CONVERT(DATEDIF(H856,tglAcuan,"y"),"yr","day"))),(NOW()+(CONVERT(VLOOKUP(Table1[[#This Row],[JABATAN]],tbl_refJabatan,8,FALSE),"yr","day")-CONVERT(DATEDIF(H856,NOW(),"y"),"yr","day")))),"Usia Salah"),"")</f>
        <v>45714.348911689813</v>
      </c>
      <c r="AA856" s="167" t="str">
        <f ca="1">IF(Table1[[#This Row],[TGL.PENSIUN (usia )]]&lt;&gt;0,TEXT(Table1[[#This Row],[TGL.PENSIUN (usia )]],"yyyy"),"")</f>
        <v>2025</v>
      </c>
      <c r="AB8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Row],[JABATAN]],tbl_refJabatan,9,FALSE),"yr","day")-CONVERT(DATEDIF(M856,tglAcuan,"y"),"yr","day"))),(NOW()+(CONVERT(VLOOKUP(Table1[[#This Row],[JABATAN]],tbl_refJabatan,9,FALSE),"yr","day")-CONVERT(DATEDIF(M856,NOW(),"y"),"yr","day")))),"tgl SK salah"),"")</f>
        <v>50827.848911689813</v>
      </c>
      <c r="AC856" s="167" t="str">
        <f ca="1">IF(Table1[[#This Row],[TGL. PENSIUN (jabatan )]]&lt;&gt;0,TEXT(Table1[[#This Row],[TGL. PENSIUN (jabatan )]],"yyyy"),"")</f>
        <v>2039</v>
      </c>
      <c r="AD8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7" spans="1:30" s="53" customFormat="1" ht="21.75" customHeight="1" x14ac:dyDescent="0.25">
      <c r="A857" s="43">
        <f t="shared" si="31"/>
        <v>852</v>
      </c>
      <c r="B857" s="44" t="s">
        <v>42</v>
      </c>
      <c r="C857" s="44" t="s">
        <v>1623</v>
      </c>
      <c r="D857" s="72" t="s">
        <v>54</v>
      </c>
      <c r="E857" s="141" t="s">
        <v>836</v>
      </c>
      <c r="F857" s="43" t="s">
        <v>41</v>
      </c>
      <c r="G857" s="46" t="s">
        <v>42</v>
      </c>
      <c r="H857" s="94">
        <v>27116</v>
      </c>
      <c r="I857" s="45"/>
      <c r="J857" s="76"/>
      <c r="K857" s="63" t="s">
        <v>43</v>
      </c>
      <c r="L857" s="95" t="s">
        <v>1632</v>
      </c>
      <c r="M857" s="67">
        <v>44209</v>
      </c>
      <c r="N857" s="52" t="str">
        <f t="shared" ca="1" si="33"/>
        <v>49 Tahun 10 Bulan 30 hari</v>
      </c>
      <c r="O8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14 Hari </v>
      </c>
      <c r="P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Row],[JABATAN]],tbl_refJabatan,2,FALSE),"yr","day")-CONVERT(DATEDIF(H857,tglAcuan,"y"),"yr","day"))),(NOW()+(CONVERT(VLOOKUP(Table1[[#This Row],[JABATAN]],tbl_refJabatan,2,FALSE),"yr","day")-CONVERT(DATEDIF(H857,NOW(),"y"),"yr","day")))),"Usia Salah"),"")</f>
        <v>49366.848911689813</v>
      </c>
      <c r="Q857" s="167" t="str">
        <f ca="1">IF(Table1[[#This Row],[TGL. PENSIUN (usia)]]&lt;&gt;0,TEXT(Table1[[#This Row],[TGL. PENSIUN (usia)]],"yyyy"),"")</f>
        <v>2035</v>
      </c>
      <c r="R857" s="166">
        <f ca="1">IF(AND(Table1[[#This Row],[TGL. PENSIUN (usia)]]&lt;&gt;"",Table1[[#This Row],[TGL. PENSIUN (usia)]]&lt;&gt;"USIA SALAH"),IF(tglAcuan&lt;&gt;0,(INT(CONVERT(VLOOKUP(Table1[[#This Row],[JABATAN]],tbl_refJabatan,2,FALSE),"yr","day")-CONVERT(DATEDIF(H857,tglAcuan,"y"),"yr","day"))),(INT(CONVERT(VLOOKUP(Table1[[#This Row],[JABATAN]],tbl_refJabatan,2,FALSE),"yr","day")-CONVERT(DATEDIF(H857,NOW(),"y"),"yr","day")))),"")</f>
        <v>4017</v>
      </c>
      <c r="S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Row],[JABATAN]],tbl_refJabatan,4,FALSE),"yr","day")-CONVERT(DATEDIF(H857,tglAcuan,"y"),"yr","day"))),(NOW()+(CONVERT(VLOOKUP(Table1[[#This Row],[JABATAN]],tbl_refJabatan,4,FALSE),"yr","day")-CONVERT(DATEDIF(H857,NOW(),"y"),"yr","day")))),"Usia Salah"),"")</f>
        <v>49366.848911689813</v>
      </c>
      <c r="T857" s="167" t="str">
        <f ca="1">IF(Table1[[#This Row],[TGL. PENSIUN ( usia )]]&lt;&gt;0,TEXT(Table1[[#This Row],[TGL. PENSIUN ( usia )]],"yyyy"),"")</f>
        <v>2035</v>
      </c>
      <c r="U857" s="166">
        <f ca="1">IF(AND(Table1[[#This Row],[TGL. PENSIUN (usia)]]&lt;&gt;"",Table1[[#This Row],[TGL. PENSIUN (usia)]]&lt;&gt;"USIA SALAH"),IF(tglAcuan&lt;&gt;0,(INT(CONVERT(VLOOKUP(Table1[[#This Row],[JABATAN]],tbl_refJabatan,4,FALSE),"yr","day")-CONVERT(DATEDIF(H857,tglAcuan,"y"),"yr","day"))),(INT(CONVERT(VLOOKUP(Table1[[#This Row],[JABATAN]],tbl_refJabatan,4,FALSE),"yr","day")-CONVERT(DATEDIF(H857,NOW(),"y"),"yr","day")))),"")</f>
        <v>4017</v>
      </c>
      <c r="V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Row],[JABATAN]],tbl_refJabatan,6,FALSE),"yr","day")-CONVERT(DATEDIF(H857,tglAcuan,"y"),"yr","day"))),(NOW()+(CONVERT(VLOOKUP(Table1[[#This Row],[JABATAN]],tbl_refJabatan,6,FALSE),"yr","day")-CONVERT(DATEDIF(H857,NOW(),"y"),"yr","day")))),"Usia Salah"),"")</f>
        <v>47905.848911689813</v>
      </c>
      <c r="W857" s="167" t="str">
        <f ca="1">IF(Table1[[#This Row],[TGL.PENSIUN (usia)]]&lt;&gt;0,TEXT(Table1[[#This Row],[TGL.PENSIUN (usia)]],"yyyy"),"")</f>
        <v>2031</v>
      </c>
      <c r="X8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Row],[JABATAN]],tbl_refJabatan,7,FALSE),"yr","day")-CONVERT(DATEDIF(M857,tglAcuan,"y"),"yr","day"))),(NOW()+(CONVERT(VLOOKUP(Table1[[#This Row],[JABATAN]],tbl_refJabatan,7,FALSE),"yr","day")-CONVERT(DATEDIF(M857,NOW(),"y"),"yr","day")))),"tgl SK salah"),"")</f>
        <v>51558.348911689813</v>
      </c>
      <c r="Y857" s="167" t="str">
        <f ca="1">IF(Table1[[#This Row],[TGL. PENSIUN (jabatan)]]&lt;&gt;0,TEXT(Table1[[#This Row],[TGL. PENSIUN (jabatan)]],"yyyy"),"")</f>
        <v>2041</v>
      </c>
      <c r="Z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Row],[JABATAN]],tbl_refJabatan,8,FALSE),"yr","day")-CONVERT(DATEDIF(H857,tglAcuan,"y"),"yr","day"))),(NOW()+(CONVERT(VLOOKUP(Table1[[#This Row],[JABATAN]],tbl_refJabatan,8,FALSE),"yr","day")-CONVERT(DATEDIF(H857,NOW(),"y"),"yr","day")))),"Usia Salah"),"")</f>
        <v>47905.848911689813</v>
      </c>
      <c r="AA857" s="167" t="str">
        <f ca="1">IF(Table1[[#This Row],[TGL.PENSIUN (usia )]]&lt;&gt;0,TEXT(Table1[[#This Row],[TGL.PENSIUN (usia )]],"yyyy"),"")</f>
        <v>2031</v>
      </c>
      <c r="AB8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Row],[JABATAN]],tbl_refJabatan,9,FALSE),"yr","day")-CONVERT(DATEDIF(M857,tglAcuan,"y"),"yr","day"))),(NOW()+(CONVERT(VLOOKUP(Table1[[#This Row],[JABATAN]],tbl_refJabatan,9,FALSE),"yr","day")-CONVERT(DATEDIF(M857,NOW(),"y"),"yr","day")))),"tgl SK salah"),"")</f>
        <v>51558.348911689813</v>
      </c>
      <c r="AC857" s="167" t="str">
        <f ca="1">IF(Table1[[#This Row],[TGL. PENSIUN (jabatan )]]&lt;&gt;0,TEXT(Table1[[#This Row],[TGL. PENSIUN (jabatan )]],"yyyy"),"")</f>
        <v>2041</v>
      </c>
      <c r="AD8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8" spans="1:30" s="53" customFormat="1" ht="21.75" customHeight="1" x14ac:dyDescent="0.25">
      <c r="A858" s="43">
        <f t="shared" si="31"/>
        <v>853</v>
      </c>
      <c r="B858" s="44" t="s">
        <v>42</v>
      </c>
      <c r="C858" s="44" t="s">
        <v>1623</v>
      </c>
      <c r="D858" s="72" t="s">
        <v>57</v>
      </c>
      <c r="E858" s="141" t="s">
        <v>274</v>
      </c>
      <c r="F858" s="43" t="s">
        <v>41</v>
      </c>
      <c r="G858" s="46" t="s">
        <v>42</v>
      </c>
      <c r="H858" s="94">
        <v>27460</v>
      </c>
      <c r="I858" s="45"/>
      <c r="J858" s="76"/>
      <c r="K858" s="63" t="s">
        <v>43</v>
      </c>
      <c r="L858" s="95" t="s">
        <v>1633</v>
      </c>
      <c r="M858" s="67">
        <v>43371</v>
      </c>
      <c r="N858" s="52" t="str">
        <f t="shared" ca="1" si="33"/>
        <v>48 Tahun 11 Bulan 20 hari</v>
      </c>
      <c r="O8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Row],[JABATAN]],tbl_refJabatan,2,FALSE),"yr","day")-CONVERT(DATEDIF(H858,tglAcuan,"y"),"yr","day"))),(NOW()+(CONVERT(VLOOKUP(Table1[[#This Row],[JABATAN]],tbl_refJabatan,2,FALSE),"yr","day")-CONVERT(DATEDIF(H858,NOW(),"y"),"yr","day")))),"Usia Salah"),"")</f>
        <v>49732.098911689813</v>
      </c>
      <c r="Q858" s="167" t="str">
        <f ca="1">IF(Table1[[#This Row],[TGL. PENSIUN (usia)]]&lt;&gt;0,TEXT(Table1[[#This Row],[TGL. PENSIUN (usia)]],"yyyy"),"")</f>
        <v>2036</v>
      </c>
      <c r="R858" s="166">
        <f ca="1">IF(AND(Table1[[#This Row],[TGL. PENSIUN (usia)]]&lt;&gt;"",Table1[[#This Row],[TGL. PENSIUN (usia)]]&lt;&gt;"USIA SALAH"),IF(tglAcuan&lt;&gt;0,(INT(CONVERT(VLOOKUP(Table1[[#This Row],[JABATAN]],tbl_refJabatan,2,FALSE),"yr","day")-CONVERT(DATEDIF(H858,tglAcuan,"y"),"yr","day"))),(INT(CONVERT(VLOOKUP(Table1[[#This Row],[JABATAN]],tbl_refJabatan,2,FALSE),"yr","day")-CONVERT(DATEDIF(H858,NOW(),"y"),"yr","day")))),"")</f>
        <v>4383</v>
      </c>
      <c r="S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Row],[JABATAN]],tbl_refJabatan,4,FALSE),"yr","day")-CONVERT(DATEDIF(H858,tglAcuan,"y"),"yr","day"))),(NOW()+(CONVERT(VLOOKUP(Table1[[#This Row],[JABATAN]],tbl_refJabatan,4,FALSE),"yr","day")-CONVERT(DATEDIF(H858,NOW(),"y"),"yr","day")))),"Usia Salah"),"")</f>
        <v>49732.098911689813</v>
      </c>
      <c r="T858" s="167" t="str">
        <f ca="1">IF(Table1[[#This Row],[TGL. PENSIUN ( usia )]]&lt;&gt;0,TEXT(Table1[[#This Row],[TGL. PENSIUN ( usia )]],"yyyy"),"")</f>
        <v>2036</v>
      </c>
      <c r="U858" s="166">
        <f ca="1">IF(AND(Table1[[#This Row],[TGL. PENSIUN (usia)]]&lt;&gt;"",Table1[[#This Row],[TGL. PENSIUN (usia)]]&lt;&gt;"USIA SALAH"),IF(tglAcuan&lt;&gt;0,(INT(CONVERT(VLOOKUP(Table1[[#This Row],[JABATAN]],tbl_refJabatan,4,FALSE),"yr","day")-CONVERT(DATEDIF(H858,tglAcuan,"y"),"yr","day"))),(INT(CONVERT(VLOOKUP(Table1[[#This Row],[JABATAN]],tbl_refJabatan,4,FALSE),"yr","day")-CONVERT(DATEDIF(H858,NOW(),"y"),"yr","day")))),"")</f>
        <v>4383</v>
      </c>
      <c r="V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Row],[JABATAN]],tbl_refJabatan,6,FALSE),"yr","day")-CONVERT(DATEDIF(H858,tglAcuan,"y"),"yr","day"))),(NOW()+(CONVERT(VLOOKUP(Table1[[#This Row],[JABATAN]],tbl_refJabatan,6,FALSE),"yr","day")-CONVERT(DATEDIF(H858,NOW(),"y"),"yr","day")))),"Usia Salah"),"")</f>
        <v>48271.098911689813</v>
      </c>
      <c r="W858" s="167" t="str">
        <f ca="1">IF(Table1[[#This Row],[TGL.PENSIUN (usia)]]&lt;&gt;0,TEXT(Table1[[#This Row],[TGL.PENSIUN (usia)]],"yyyy"),"")</f>
        <v>2032</v>
      </c>
      <c r="X8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Row],[JABATAN]],tbl_refJabatan,7,FALSE),"yr","day")-CONVERT(DATEDIF(M858,tglAcuan,"y"),"yr","day"))),(NOW()+(CONVERT(VLOOKUP(Table1[[#This Row],[JABATAN]],tbl_refJabatan,7,FALSE),"yr","day")-CONVERT(DATEDIF(M858,NOW(),"y"),"yr","day")))),"tgl SK salah"),"")</f>
        <v>50827.848911689813</v>
      </c>
      <c r="Y858" s="167" t="str">
        <f ca="1">IF(Table1[[#This Row],[TGL. PENSIUN (jabatan)]]&lt;&gt;0,TEXT(Table1[[#This Row],[TGL. PENSIUN (jabatan)]],"yyyy"),"")</f>
        <v>2039</v>
      </c>
      <c r="Z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Row],[JABATAN]],tbl_refJabatan,8,FALSE),"yr","day")-CONVERT(DATEDIF(H858,tglAcuan,"y"),"yr","day"))),(NOW()+(CONVERT(VLOOKUP(Table1[[#This Row],[JABATAN]],tbl_refJabatan,8,FALSE),"yr","day")-CONVERT(DATEDIF(H858,NOW(),"y"),"yr","day")))),"Usia Salah"),"")</f>
        <v>48271.098911689813</v>
      </c>
      <c r="AA858" s="167" t="str">
        <f ca="1">IF(Table1[[#This Row],[TGL.PENSIUN (usia )]]&lt;&gt;0,TEXT(Table1[[#This Row],[TGL.PENSIUN (usia )]],"yyyy"),"")</f>
        <v>2032</v>
      </c>
      <c r="AB8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Row],[JABATAN]],tbl_refJabatan,9,FALSE),"yr","day")-CONVERT(DATEDIF(M858,tglAcuan,"y"),"yr","day"))),(NOW()+(CONVERT(VLOOKUP(Table1[[#This Row],[JABATAN]],tbl_refJabatan,9,FALSE),"yr","day")-CONVERT(DATEDIF(M858,NOW(),"y"),"yr","day")))),"tgl SK salah"),"")</f>
        <v>50827.848911689813</v>
      </c>
      <c r="AC858" s="167" t="str">
        <f ca="1">IF(Table1[[#This Row],[TGL. PENSIUN (jabatan )]]&lt;&gt;0,TEXT(Table1[[#This Row],[TGL. PENSIUN (jabatan )]],"yyyy"),"")</f>
        <v>2039</v>
      </c>
      <c r="AD8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59" spans="1:30" s="53" customFormat="1" ht="21.75" customHeight="1" x14ac:dyDescent="0.25">
      <c r="A859" s="43">
        <f t="shared" si="31"/>
        <v>854</v>
      </c>
      <c r="B859" s="44" t="s">
        <v>42</v>
      </c>
      <c r="C859" s="44" t="s">
        <v>1623</v>
      </c>
      <c r="D859" s="72" t="s">
        <v>1519</v>
      </c>
      <c r="E859" s="141" t="s">
        <v>1634</v>
      </c>
      <c r="F859" s="43" t="s">
        <v>41</v>
      </c>
      <c r="G859" s="46" t="s">
        <v>42</v>
      </c>
      <c r="H859" s="94">
        <v>29832</v>
      </c>
      <c r="I859" s="45"/>
      <c r="J859" s="76"/>
      <c r="K859" s="74" t="s">
        <v>56</v>
      </c>
      <c r="L859" s="95" t="s">
        <v>1635</v>
      </c>
      <c r="M859" s="67">
        <v>44209</v>
      </c>
      <c r="N859" s="52" t="str">
        <f t="shared" ca="1" si="33"/>
        <v>42 Tahun 5 Bulan 24 hari</v>
      </c>
      <c r="O8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14 Hari </v>
      </c>
      <c r="P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Row],[JABATAN]],tbl_refJabatan,2,FALSE),"yr","day")-CONVERT(DATEDIF(H859,tglAcuan,"y"),"yr","day"))),(NOW()+(CONVERT(VLOOKUP(Table1[[#This Row],[JABATAN]],tbl_refJabatan,2,FALSE),"yr","day")-CONVERT(DATEDIF(H859,NOW(),"y"),"yr","day")))),"Usia Salah"),"")</f>
        <v>30008.598911689813</v>
      </c>
      <c r="Q859" s="167" t="str">
        <f ca="1">IF(Table1[[#This Row],[TGL. PENSIUN (usia)]]&lt;&gt;0,TEXT(Table1[[#This Row],[TGL. PENSIUN (usia)]],"yyyy"),"")</f>
        <v>1982</v>
      </c>
      <c r="R859" s="166">
        <f ca="1">IF(AND(Table1[[#This Row],[TGL. PENSIUN (usia)]]&lt;&gt;"",Table1[[#This Row],[TGL. PENSIUN (usia)]]&lt;&gt;"USIA SALAH"),IF(tglAcuan&lt;&gt;0,(INT(CONVERT(VLOOKUP(Table1[[#This Row],[JABATAN]],tbl_refJabatan,2,FALSE),"yr","day")-CONVERT(DATEDIF(H859,tglAcuan,"y"),"yr","day"))),(INT(CONVERT(VLOOKUP(Table1[[#This Row],[JABATAN]],tbl_refJabatan,2,FALSE),"yr","day")-CONVERT(DATEDIF(H859,NOW(),"y"),"yr","day")))),"")</f>
        <v>-15341</v>
      </c>
      <c r="S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Row],[JABATAN]],tbl_refJabatan,4,FALSE),"yr","day")-CONVERT(DATEDIF(H859,tglAcuan,"y"),"yr","day"))),(NOW()+(CONVERT(VLOOKUP(Table1[[#This Row],[JABATAN]],tbl_refJabatan,4,FALSE),"yr","day")-CONVERT(DATEDIF(H859,NOW(),"y"),"yr","day")))),"Usia Salah"),"")</f>
        <v>30008.598911689813</v>
      </c>
      <c r="T859" s="167" t="str">
        <f ca="1">IF(Table1[[#This Row],[TGL. PENSIUN ( usia )]]&lt;&gt;0,TEXT(Table1[[#This Row],[TGL. PENSIUN ( usia )]],"yyyy"),"")</f>
        <v>1982</v>
      </c>
      <c r="U859" s="166">
        <f ca="1">IF(AND(Table1[[#This Row],[TGL. PENSIUN (usia)]]&lt;&gt;"",Table1[[#This Row],[TGL. PENSIUN (usia)]]&lt;&gt;"USIA SALAH"),IF(tglAcuan&lt;&gt;0,(INT(CONVERT(VLOOKUP(Table1[[#This Row],[JABATAN]],tbl_refJabatan,4,FALSE),"yr","day")-CONVERT(DATEDIF(H859,tglAcuan,"y"),"yr","day"))),(INT(CONVERT(VLOOKUP(Table1[[#This Row],[JABATAN]],tbl_refJabatan,4,FALSE),"yr","day")-CONVERT(DATEDIF(H859,NOW(),"y"),"yr","day")))),"")</f>
        <v>-15341</v>
      </c>
      <c r="V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Row],[JABATAN]],tbl_refJabatan,6,FALSE),"yr","day")-CONVERT(DATEDIF(H859,tglAcuan,"y"),"yr","day"))),(NOW()+(CONVERT(VLOOKUP(Table1[[#This Row],[JABATAN]],tbl_refJabatan,6,FALSE),"yr","day")-CONVERT(DATEDIF(H859,NOW(),"y"),"yr","day")))),"Usia Salah"),"")</f>
        <v>30008.598911689813</v>
      </c>
      <c r="W859" s="167" t="str">
        <f ca="1">IF(Table1[[#This Row],[TGL.PENSIUN (usia)]]&lt;&gt;0,TEXT(Table1[[#This Row],[TGL.PENSIUN (usia)]],"yyyy"),"")</f>
        <v>1982</v>
      </c>
      <c r="X8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Row],[JABATAN]],tbl_refJabatan,7,FALSE),"yr","day")-CONVERT(DATEDIF(M859,tglAcuan,"y"),"yr","day"))),(NOW()+(CONVERT(VLOOKUP(Table1[[#This Row],[JABATAN]],tbl_refJabatan,7,FALSE),"yr","day")-CONVERT(DATEDIF(M859,NOW(),"y"),"yr","day")))),"tgl SK salah"),"")</f>
        <v>44253.348911689813</v>
      </c>
      <c r="Y859" s="167" t="str">
        <f ca="1">IF(Table1[[#This Row],[TGL. PENSIUN (jabatan)]]&lt;&gt;0,TEXT(Table1[[#This Row],[TGL. PENSIUN (jabatan)]],"yyyy"),"")</f>
        <v>2021</v>
      </c>
      <c r="Z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Row],[JABATAN]],tbl_refJabatan,8,FALSE),"yr","day")-CONVERT(DATEDIF(H859,tglAcuan,"y"),"yr","day"))),(NOW()+(CONVERT(VLOOKUP(Table1[[#This Row],[JABATAN]],tbl_refJabatan,8,FALSE),"yr","day")-CONVERT(DATEDIF(H859,NOW(),"y"),"yr","day")))),"Usia Salah"),"")</f>
        <v>30008.598911689813</v>
      </c>
      <c r="AA859" s="167" t="str">
        <f ca="1">IF(Table1[[#This Row],[TGL.PENSIUN (usia )]]&lt;&gt;0,TEXT(Table1[[#This Row],[TGL.PENSIUN (usia )]],"yyyy"),"")</f>
        <v>1982</v>
      </c>
      <c r="AB8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Row],[JABATAN]],tbl_refJabatan,9,FALSE),"yr","day")-CONVERT(DATEDIF(M859,tglAcuan,"y"),"yr","day"))),(NOW()+(CONVERT(VLOOKUP(Table1[[#This Row],[JABATAN]],tbl_refJabatan,9,FALSE),"yr","day")-CONVERT(DATEDIF(M859,NOW(),"y"),"yr","day")))),"tgl SK salah"),"")</f>
        <v>44253.348911689813</v>
      </c>
      <c r="AC859" s="167" t="str">
        <f ca="1">IF(Table1[[#This Row],[TGL. PENSIUN (jabatan )]]&lt;&gt;0,TEXT(Table1[[#This Row],[TGL. PENSIUN (jabatan )]],"yyyy"),"")</f>
        <v>2021</v>
      </c>
      <c r="AD8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0" spans="1:30" s="53" customFormat="1" ht="21.75" customHeight="1" x14ac:dyDescent="0.25">
      <c r="A860" s="43">
        <f t="shared" si="31"/>
        <v>855</v>
      </c>
      <c r="B860" s="44" t="s">
        <v>42</v>
      </c>
      <c r="C860" s="44" t="s">
        <v>1623</v>
      </c>
      <c r="D860" s="72" t="s">
        <v>63</v>
      </c>
      <c r="E860" s="141" t="s">
        <v>1636</v>
      </c>
      <c r="F860" s="43" t="s">
        <v>41</v>
      </c>
      <c r="G860" s="46" t="s">
        <v>42</v>
      </c>
      <c r="H860" s="94">
        <v>31673</v>
      </c>
      <c r="I860" s="45"/>
      <c r="J860" s="76"/>
      <c r="K860" s="86" t="s">
        <v>56</v>
      </c>
      <c r="L860" s="95" t="s">
        <v>1637</v>
      </c>
      <c r="M860" s="67">
        <v>43371</v>
      </c>
      <c r="N860" s="52" t="str">
        <f t="shared" ref="N860:N871" ca="1" si="34">IFERROR(IF(H860&lt;&gt;0,IF(tglAcuan&lt;&gt;0,DATEDIF(H860,tglAcuan,"y")&amp;" Tahun "&amp;DATEDIF(H860,tglAcuan,"ym")&amp;" Bulan "&amp;DATEDIF(H860,tglAcuan,"md")&amp;" hari",DATEDIF(H860,NOW(),"y")&amp;" Tahun "&amp;DATEDIF(H860,NOW(),"ym")&amp;" Bulan "&amp;DATEDIF(H860,NOW(),"md")&amp;" hari"),"tgl lahir salah/ null"),"tgl lahir salah")</f>
        <v>37 Tahun 5 Bulan 9 hari</v>
      </c>
      <c r="O8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Row],[JABATAN]],tbl_refJabatan,2,FALSE),"yr","day")-CONVERT(DATEDIF(H860,tglAcuan,"y"),"yr","day"))),(NOW()+(CONVERT(VLOOKUP(Table1[[#This Row],[JABATAN]],tbl_refJabatan,2,FALSE),"yr","day")-CONVERT(DATEDIF(H860,NOW(),"y"),"yr","day")))),"Usia Salah"),"")</f>
        <v>53749.848911689813</v>
      </c>
      <c r="Q860" s="167" t="str">
        <f ca="1">IF(Table1[[#This Row],[TGL. PENSIUN (usia)]]&lt;&gt;0,TEXT(Table1[[#This Row],[TGL. PENSIUN (usia)]],"yyyy"),"")</f>
        <v>2047</v>
      </c>
      <c r="R860" s="166">
        <f ca="1">IF(AND(Table1[[#This Row],[TGL. PENSIUN (usia)]]&lt;&gt;"",Table1[[#This Row],[TGL. PENSIUN (usia)]]&lt;&gt;"USIA SALAH"),IF(tglAcuan&lt;&gt;0,(INT(CONVERT(VLOOKUP(Table1[[#This Row],[JABATAN]],tbl_refJabatan,2,FALSE),"yr","day")-CONVERT(DATEDIF(H860,tglAcuan,"y"),"yr","day"))),(INT(CONVERT(VLOOKUP(Table1[[#This Row],[JABATAN]],tbl_refJabatan,2,FALSE),"yr","day")-CONVERT(DATEDIF(H860,NOW(),"y"),"yr","day")))),"")</f>
        <v>8400</v>
      </c>
      <c r="S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Row],[JABATAN]],tbl_refJabatan,4,FALSE),"yr","day")-CONVERT(DATEDIF(H860,tglAcuan,"y"),"yr","day"))),(NOW()+(CONVERT(VLOOKUP(Table1[[#This Row],[JABATAN]],tbl_refJabatan,4,FALSE),"yr","day")-CONVERT(DATEDIF(H860,NOW(),"y"),"yr","day")))),"Usia Salah"),"")</f>
        <v>39139.848911689813</v>
      </c>
      <c r="T860" s="167" t="str">
        <f ca="1">IF(Table1[[#This Row],[TGL. PENSIUN ( usia )]]&lt;&gt;0,TEXT(Table1[[#This Row],[TGL. PENSIUN ( usia )]],"yyyy"),"")</f>
        <v>2007</v>
      </c>
      <c r="U860" s="166">
        <f ca="1">IF(AND(Table1[[#This Row],[TGL. PENSIUN (usia)]]&lt;&gt;"",Table1[[#This Row],[TGL. PENSIUN (usia)]]&lt;&gt;"USIA SALAH"),IF(tglAcuan&lt;&gt;0,(INT(CONVERT(VLOOKUP(Table1[[#This Row],[JABATAN]],tbl_refJabatan,4,FALSE),"yr","day")-CONVERT(DATEDIF(H860,tglAcuan,"y"),"yr","day"))),(INT(CONVERT(VLOOKUP(Table1[[#This Row],[JABATAN]],tbl_refJabatan,4,FALSE),"yr","day")-CONVERT(DATEDIF(H860,NOW(),"y"),"yr","day")))),"")</f>
        <v>-6210</v>
      </c>
      <c r="V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Row],[JABATAN]],tbl_refJabatan,6,FALSE),"yr","day")-CONVERT(DATEDIF(H860,tglAcuan,"y"),"yr","day"))),(NOW()+(CONVERT(VLOOKUP(Table1[[#This Row],[JABATAN]],tbl_refJabatan,6,FALSE),"yr","day")-CONVERT(DATEDIF(H860,NOW(),"y"),"yr","day")))),"Usia Salah"),"")</f>
        <v>31834.848911689813</v>
      </c>
      <c r="W860" s="167" t="str">
        <f ca="1">IF(Table1[[#This Row],[TGL.PENSIUN (usia)]]&lt;&gt;0,TEXT(Table1[[#This Row],[TGL.PENSIUN (usia)]],"yyyy"),"")</f>
        <v>1987</v>
      </c>
      <c r="X8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Row],[JABATAN]],tbl_refJabatan,7,FALSE),"yr","day")-CONVERT(DATEDIF(M860,tglAcuan,"y"),"yr","day"))),(NOW()+(CONVERT(VLOOKUP(Table1[[#This Row],[JABATAN]],tbl_refJabatan,7,FALSE),"yr","day")-CONVERT(DATEDIF(M860,NOW(),"y"),"yr","day")))),"tgl SK salah"),"")</f>
        <v>65437.848911689813</v>
      </c>
      <c r="Y860" s="167" t="str">
        <f ca="1">IF(Table1[[#This Row],[TGL. PENSIUN (jabatan)]]&lt;&gt;0,TEXT(Table1[[#This Row],[TGL. PENSIUN (jabatan)]],"yyyy"),"")</f>
        <v>2079</v>
      </c>
      <c r="Z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Row],[JABATAN]],tbl_refJabatan,8,FALSE),"yr","day")-CONVERT(DATEDIF(H860,tglAcuan,"y"),"yr","day"))),(NOW()+(CONVERT(VLOOKUP(Table1[[#This Row],[JABATAN]],tbl_refJabatan,8,FALSE),"yr","day")-CONVERT(DATEDIF(H860,NOW(),"y"),"yr","day")))),"Usia Salah"),"")</f>
        <v>53749.848911689813</v>
      </c>
      <c r="AA860" s="167" t="str">
        <f ca="1">IF(Table1[[#This Row],[TGL.PENSIUN (usia )]]&lt;&gt;0,TEXT(Table1[[#This Row],[TGL.PENSIUN (usia )]],"yyyy"),"")</f>
        <v>2047</v>
      </c>
      <c r="AB8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Row],[JABATAN]],tbl_refJabatan,9,FALSE),"yr","day")-CONVERT(DATEDIF(M860,tglAcuan,"y"),"yr","day"))),(NOW()+(CONVERT(VLOOKUP(Table1[[#This Row],[JABATAN]],tbl_refJabatan,9,FALSE),"yr","day")-CONVERT(DATEDIF(M860,NOW(),"y"),"yr","day")))),"tgl SK salah"),"")</f>
        <v>49001.598911689813</v>
      </c>
      <c r="AC860" s="167" t="str">
        <f ca="1">IF(Table1[[#This Row],[TGL. PENSIUN (jabatan )]]&lt;&gt;0,TEXT(Table1[[#This Row],[TGL. PENSIUN (jabatan )]],"yyyy"),"")</f>
        <v>2034</v>
      </c>
      <c r="AD8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1" spans="1:30" s="53" customFormat="1" ht="21.75" customHeight="1" x14ac:dyDescent="0.25">
      <c r="A861" s="43">
        <f t="shared" si="31"/>
        <v>856</v>
      </c>
      <c r="B861" s="44" t="s">
        <v>42</v>
      </c>
      <c r="C861" s="44" t="s">
        <v>1623</v>
      </c>
      <c r="D861" s="72" t="s">
        <v>63</v>
      </c>
      <c r="E861" s="152" t="s">
        <v>1638</v>
      </c>
      <c r="F861" s="43" t="s">
        <v>41</v>
      </c>
      <c r="G861" s="46" t="s">
        <v>42</v>
      </c>
      <c r="H861" s="67">
        <v>30868</v>
      </c>
      <c r="I861" s="45"/>
      <c r="J861" s="76"/>
      <c r="K861" s="63" t="s">
        <v>43</v>
      </c>
      <c r="L861" s="175" t="s">
        <v>1639</v>
      </c>
      <c r="M861" s="67">
        <v>43371</v>
      </c>
      <c r="N861" s="52" t="str">
        <f t="shared" ca="1" si="34"/>
        <v>39 Tahun 7 Bulan 22 hari</v>
      </c>
      <c r="O8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Row],[JABATAN]],tbl_refJabatan,2,FALSE),"yr","day")-CONVERT(DATEDIF(H861,tglAcuan,"y"),"yr","day"))),(NOW()+(CONVERT(VLOOKUP(Table1[[#This Row],[JABATAN]],tbl_refJabatan,2,FALSE),"yr","day")-CONVERT(DATEDIF(H861,NOW(),"y"),"yr","day")))),"Usia Salah"),"")</f>
        <v>53019.348911689813</v>
      </c>
      <c r="Q861" s="167" t="str">
        <f ca="1">IF(Table1[[#This Row],[TGL. PENSIUN (usia)]]&lt;&gt;0,TEXT(Table1[[#This Row],[TGL. PENSIUN (usia)]],"yyyy"),"")</f>
        <v>2045</v>
      </c>
      <c r="R861" s="166">
        <f ca="1">IF(AND(Table1[[#This Row],[TGL. PENSIUN (usia)]]&lt;&gt;"",Table1[[#This Row],[TGL. PENSIUN (usia)]]&lt;&gt;"USIA SALAH"),IF(tglAcuan&lt;&gt;0,(INT(CONVERT(VLOOKUP(Table1[[#This Row],[JABATAN]],tbl_refJabatan,2,FALSE),"yr","day")-CONVERT(DATEDIF(H861,tglAcuan,"y"),"yr","day"))),(INT(CONVERT(VLOOKUP(Table1[[#This Row],[JABATAN]],tbl_refJabatan,2,FALSE),"yr","day")-CONVERT(DATEDIF(H861,NOW(),"y"),"yr","day")))),"")</f>
        <v>7670</v>
      </c>
      <c r="S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Row],[JABATAN]],tbl_refJabatan,4,FALSE),"yr","day")-CONVERT(DATEDIF(H861,tglAcuan,"y"),"yr","day"))),(NOW()+(CONVERT(VLOOKUP(Table1[[#This Row],[JABATAN]],tbl_refJabatan,4,FALSE),"yr","day")-CONVERT(DATEDIF(H861,NOW(),"y"),"yr","day")))),"Usia Salah"),"")</f>
        <v>38409.348911689813</v>
      </c>
      <c r="T861" s="167" t="str">
        <f ca="1">IF(Table1[[#This Row],[TGL. PENSIUN ( usia )]]&lt;&gt;0,TEXT(Table1[[#This Row],[TGL. PENSIUN ( usia )]],"yyyy"),"")</f>
        <v>2005</v>
      </c>
      <c r="U861" s="166">
        <f ca="1">IF(AND(Table1[[#This Row],[TGL. PENSIUN (usia)]]&lt;&gt;"",Table1[[#This Row],[TGL. PENSIUN (usia)]]&lt;&gt;"USIA SALAH"),IF(tglAcuan&lt;&gt;0,(INT(CONVERT(VLOOKUP(Table1[[#This Row],[JABATAN]],tbl_refJabatan,4,FALSE),"yr","day")-CONVERT(DATEDIF(H861,tglAcuan,"y"),"yr","day"))),(INT(CONVERT(VLOOKUP(Table1[[#This Row],[JABATAN]],tbl_refJabatan,4,FALSE),"yr","day")-CONVERT(DATEDIF(H861,NOW(),"y"),"yr","day")))),"")</f>
        <v>-6940</v>
      </c>
      <c r="V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Row],[JABATAN]],tbl_refJabatan,6,FALSE),"yr","day")-CONVERT(DATEDIF(H861,tglAcuan,"y"),"yr","day"))),(NOW()+(CONVERT(VLOOKUP(Table1[[#This Row],[JABATAN]],tbl_refJabatan,6,FALSE),"yr","day")-CONVERT(DATEDIF(H861,NOW(),"y"),"yr","day")))),"Usia Salah"),"")</f>
        <v>31104.348911689813</v>
      </c>
      <c r="W861" s="167" t="str">
        <f ca="1">IF(Table1[[#This Row],[TGL.PENSIUN (usia)]]&lt;&gt;0,TEXT(Table1[[#This Row],[TGL.PENSIUN (usia)]],"yyyy"),"")</f>
        <v>1985</v>
      </c>
      <c r="X8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Row],[JABATAN]],tbl_refJabatan,7,FALSE),"yr","day")-CONVERT(DATEDIF(M861,tglAcuan,"y"),"yr","day"))),(NOW()+(CONVERT(VLOOKUP(Table1[[#This Row],[JABATAN]],tbl_refJabatan,7,FALSE),"yr","day")-CONVERT(DATEDIF(M861,NOW(),"y"),"yr","day")))),"tgl SK salah"),"")</f>
        <v>65437.848911689813</v>
      </c>
      <c r="Y861" s="167" t="str">
        <f ca="1">IF(Table1[[#This Row],[TGL. PENSIUN (jabatan)]]&lt;&gt;0,TEXT(Table1[[#This Row],[TGL. PENSIUN (jabatan)]],"yyyy"),"")</f>
        <v>2079</v>
      </c>
      <c r="Z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Row],[JABATAN]],tbl_refJabatan,8,FALSE),"yr","day")-CONVERT(DATEDIF(H861,tglAcuan,"y"),"yr","day"))),(NOW()+(CONVERT(VLOOKUP(Table1[[#This Row],[JABATAN]],tbl_refJabatan,8,FALSE),"yr","day")-CONVERT(DATEDIF(H861,NOW(),"y"),"yr","day")))),"Usia Salah"),"")</f>
        <v>53019.348911689813</v>
      </c>
      <c r="AA861" s="167" t="str">
        <f ca="1">IF(Table1[[#This Row],[TGL.PENSIUN (usia )]]&lt;&gt;0,TEXT(Table1[[#This Row],[TGL.PENSIUN (usia )]],"yyyy"),"")</f>
        <v>2045</v>
      </c>
      <c r="AB8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Row],[JABATAN]],tbl_refJabatan,9,FALSE),"yr","day")-CONVERT(DATEDIF(M861,tglAcuan,"y"),"yr","day"))),(NOW()+(CONVERT(VLOOKUP(Table1[[#This Row],[JABATAN]],tbl_refJabatan,9,FALSE),"yr","day")-CONVERT(DATEDIF(M861,NOW(),"y"),"yr","day")))),"tgl SK salah"),"")</f>
        <v>49001.598911689813</v>
      </c>
      <c r="AC861" s="167" t="str">
        <f ca="1">IF(Table1[[#This Row],[TGL. PENSIUN (jabatan )]]&lt;&gt;0,TEXT(Table1[[#This Row],[TGL. PENSIUN (jabatan )]],"yyyy"),"")</f>
        <v>2034</v>
      </c>
      <c r="AD8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2" spans="1:30" s="53" customFormat="1" ht="21.75" customHeight="1" x14ac:dyDescent="0.25">
      <c r="A862" s="43">
        <f t="shared" si="31"/>
        <v>857</v>
      </c>
      <c r="B862" s="44" t="s">
        <v>42</v>
      </c>
      <c r="C862" s="44" t="s">
        <v>1623</v>
      </c>
      <c r="D862" s="72" t="s">
        <v>63</v>
      </c>
      <c r="E862" s="141" t="s">
        <v>1640</v>
      </c>
      <c r="F862" s="43" t="s">
        <v>41</v>
      </c>
      <c r="G862" s="46" t="s">
        <v>42</v>
      </c>
      <c r="H862" s="94">
        <v>33540</v>
      </c>
      <c r="I862" s="45"/>
      <c r="J862" s="76"/>
      <c r="K862" s="63" t="s">
        <v>43</v>
      </c>
      <c r="L862" s="95" t="s">
        <v>1641</v>
      </c>
      <c r="M862" s="67">
        <v>43371</v>
      </c>
      <c r="N862" s="52" t="str">
        <f t="shared" ca="1" si="34"/>
        <v>32 Tahun 3 Bulan 29 hari</v>
      </c>
      <c r="O8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Row],[JABATAN]],tbl_refJabatan,2,FALSE),"yr","day")-CONVERT(DATEDIF(H862,tglAcuan,"y"),"yr","day"))),(NOW()+(CONVERT(VLOOKUP(Table1[[#This Row],[JABATAN]],tbl_refJabatan,2,FALSE),"yr","day")-CONVERT(DATEDIF(H862,NOW(),"y"),"yr","day")))),"Usia Salah"),"")</f>
        <v>55576.098911689813</v>
      </c>
      <c r="Q862" s="167" t="str">
        <f ca="1">IF(Table1[[#This Row],[TGL. PENSIUN (usia)]]&lt;&gt;0,TEXT(Table1[[#This Row],[TGL. PENSIUN (usia)]],"yyyy"),"")</f>
        <v>2052</v>
      </c>
      <c r="R862" s="166">
        <f ca="1">IF(AND(Table1[[#This Row],[TGL. PENSIUN (usia)]]&lt;&gt;"",Table1[[#This Row],[TGL. PENSIUN (usia)]]&lt;&gt;"USIA SALAH"),IF(tglAcuan&lt;&gt;0,(INT(CONVERT(VLOOKUP(Table1[[#This Row],[JABATAN]],tbl_refJabatan,2,FALSE),"yr","day")-CONVERT(DATEDIF(H862,tglAcuan,"y"),"yr","day"))),(INT(CONVERT(VLOOKUP(Table1[[#This Row],[JABATAN]],tbl_refJabatan,2,FALSE),"yr","day")-CONVERT(DATEDIF(H862,NOW(),"y"),"yr","day")))),"")</f>
        <v>10227</v>
      </c>
      <c r="S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Row],[JABATAN]],tbl_refJabatan,4,FALSE),"yr","day")-CONVERT(DATEDIF(H862,tglAcuan,"y"),"yr","day"))),(NOW()+(CONVERT(VLOOKUP(Table1[[#This Row],[JABATAN]],tbl_refJabatan,4,FALSE),"yr","day")-CONVERT(DATEDIF(H862,NOW(),"y"),"yr","day")))),"Usia Salah"),"")</f>
        <v>40966.098911689813</v>
      </c>
      <c r="T862" s="167" t="str">
        <f ca="1">IF(Table1[[#This Row],[TGL. PENSIUN ( usia )]]&lt;&gt;0,TEXT(Table1[[#This Row],[TGL. PENSIUN ( usia )]],"yyyy"),"")</f>
        <v>2012</v>
      </c>
      <c r="U862" s="166">
        <f ca="1">IF(AND(Table1[[#This Row],[TGL. PENSIUN (usia)]]&lt;&gt;"",Table1[[#This Row],[TGL. PENSIUN (usia)]]&lt;&gt;"USIA SALAH"),IF(tglAcuan&lt;&gt;0,(INT(CONVERT(VLOOKUP(Table1[[#This Row],[JABATAN]],tbl_refJabatan,4,FALSE),"yr","day")-CONVERT(DATEDIF(H862,tglAcuan,"y"),"yr","day"))),(INT(CONVERT(VLOOKUP(Table1[[#This Row],[JABATAN]],tbl_refJabatan,4,FALSE),"yr","day")-CONVERT(DATEDIF(H862,NOW(),"y"),"yr","day")))),"")</f>
        <v>-4383</v>
      </c>
      <c r="V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Row],[JABATAN]],tbl_refJabatan,6,FALSE),"yr","day")-CONVERT(DATEDIF(H862,tglAcuan,"y"),"yr","day"))),(NOW()+(CONVERT(VLOOKUP(Table1[[#This Row],[JABATAN]],tbl_refJabatan,6,FALSE),"yr","day")-CONVERT(DATEDIF(H862,NOW(),"y"),"yr","day")))),"Usia Salah"),"")</f>
        <v>33661.098911689813</v>
      </c>
      <c r="W862" s="167" t="str">
        <f ca="1">IF(Table1[[#This Row],[TGL.PENSIUN (usia)]]&lt;&gt;0,TEXT(Table1[[#This Row],[TGL.PENSIUN (usia)]],"yyyy"),"")</f>
        <v>1992</v>
      </c>
      <c r="X8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Row],[JABATAN]],tbl_refJabatan,7,FALSE),"yr","day")-CONVERT(DATEDIF(M862,tglAcuan,"y"),"yr","day"))),(NOW()+(CONVERT(VLOOKUP(Table1[[#This Row],[JABATAN]],tbl_refJabatan,7,FALSE),"yr","day")-CONVERT(DATEDIF(M862,NOW(),"y"),"yr","day")))),"tgl SK salah"),"")</f>
        <v>65437.848911689813</v>
      </c>
      <c r="Y862" s="167" t="str">
        <f ca="1">IF(Table1[[#This Row],[TGL. PENSIUN (jabatan)]]&lt;&gt;0,TEXT(Table1[[#This Row],[TGL. PENSIUN (jabatan)]],"yyyy"),"")</f>
        <v>2079</v>
      </c>
      <c r="Z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Row],[JABATAN]],tbl_refJabatan,8,FALSE),"yr","day")-CONVERT(DATEDIF(H862,tglAcuan,"y"),"yr","day"))),(NOW()+(CONVERT(VLOOKUP(Table1[[#This Row],[JABATAN]],tbl_refJabatan,8,FALSE),"yr","day")-CONVERT(DATEDIF(H862,NOW(),"y"),"yr","day")))),"Usia Salah"),"")</f>
        <v>55576.098911689813</v>
      </c>
      <c r="AA862" s="167" t="str">
        <f ca="1">IF(Table1[[#This Row],[TGL.PENSIUN (usia )]]&lt;&gt;0,TEXT(Table1[[#This Row],[TGL.PENSIUN (usia )]],"yyyy"),"")</f>
        <v>2052</v>
      </c>
      <c r="AB8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Row],[JABATAN]],tbl_refJabatan,9,FALSE),"yr","day")-CONVERT(DATEDIF(M862,tglAcuan,"y"),"yr","day"))),(NOW()+(CONVERT(VLOOKUP(Table1[[#This Row],[JABATAN]],tbl_refJabatan,9,FALSE),"yr","day")-CONVERT(DATEDIF(M862,NOW(),"y"),"yr","day")))),"tgl SK salah"),"")</f>
        <v>49001.598911689813</v>
      </c>
      <c r="AC862" s="167" t="str">
        <f ca="1">IF(Table1[[#This Row],[TGL. PENSIUN (jabatan )]]&lt;&gt;0,TEXT(Table1[[#This Row],[TGL. PENSIUN (jabatan )]],"yyyy"),"")</f>
        <v>2034</v>
      </c>
      <c r="AD8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3" spans="1:30" s="53" customFormat="1" ht="21.75" customHeight="1" x14ac:dyDescent="0.25">
      <c r="A863" s="43">
        <f t="shared" si="31"/>
        <v>858</v>
      </c>
      <c r="B863" s="44" t="s">
        <v>42</v>
      </c>
      <c r="C863" s="44" t="s">
        <v>1623</v>
      </c>
      <c r="D863" s="72" t="s">
        <v>63</v>
      </c>
      <c r="E863" s="152" t="s">
        <v>1642</v>
      </c>
      <c r="F863" s="43" t="s">
        <v>41</v>
      </c>
      <c r="G863" s="46" t="s">
        <v>42</v>
      </c>
      <c r="H863" s="94">
        <v>27619</v>
      </c>
      <c r="I863" s="45"/>
      <c r="J863" s="76"/>
      <c r="K863" s="63" t="s">
        <v>43</v>
      </c>
      <c r="L863" s="175" t="s">
        <v>1643</v>
      </c>
      <c r="M863" s="67">
        <v>43371</v>
      </c>
      <c r="N863" s="52" t="str">
        <f t="shared" ca="1" si="34"/>
        <v>48 Tahun 6 Bulan 14 hari</v>
      </c>
      <c r="O8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Row],[JABATAN]],tbl_refJabatan,2,FALSE),"yr","day")-CONVERT(DATEDIF(H863,tglAcuan,"y"),"yr","day"))),(NOW()+(CONVERT(VLOOKUP(Table1[[#This Row],[JABATAN]],tbl_refJabatan,2,FALSE),"yr","day")-CONVERT(DATEDIF(H863,NOW(),"y"),"yr","day")))),"Usia Salah"),"")</f>
        <v>49732.098911689813</v>
      </c>
      <c r="Q863" s="167" t="str">
        <f ca="1">IF(Table1[[#This Row],[TGL. PENSIUN (usia)]]&lt;&gt;0,TEXT(Table1[[#This Row],[TGL. PENSIUN (usia)]],"yyyy"),"")</f>
        <v>2036</v>
      </c>
      <c r="R863" s="166">
        <f ca="1">IF(AND(Table1[[#This Row],[TGL. PENSIUN (usia)]]&lt;&gt;"",Table1[[#This Row],[TGL. PENSIUN (usia)]]&lt;&gt;"USIA SALAH"),IF(tglAcuan&lt;&gt;0,(INT(CONVERT(VLOOKUP(Table1[[#This Row],[JABATAN]],tbl_refJabatan,2,FALSE),"yr","day")-CONVERT(DATEDIF(H863,tglAcuan,"y"),"yr","day"))),(INT(CONVERT(VLOOKUP(Table1[[#This Row],[JABATAN]],tbl_refJabatan,2,FALSE),"yr","day")-CONVERT(DATEDIF(H863,NOW(),"y"),"yr","day")))),"")</f>
        <v>4383</v>
      </c>
      <c r="S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Row],[JABATAN]],tbl_refJabatan,4,FALSE),"yr","day")-CONVERT(DATEDIF(H863,tglAcuan,"y"),"yr","day"))),(NOW()+(CONVERT(VLOOKUP(Table1[[#This Row],[JABATAN]],tbl_refJabatan,4,FALSE),"yr","day")-CONVERT(DATEDIF(H863,NOW(),"y"),"yr","day")))),"Usia Salah"),"")</f>
        <v>35122.098911689813</v>
      </c>
      <c r="T863" s="167" t="str">
        <f ca="1">IF(Table1[[#This Row],[TGL. PENSIUN ( usia )]]&lt;&gt;0,TEXT(Table1[[#This Row],[TGL. PENSIUN ( usia )]],"yyyy"),"")</f>
        <v>1996</v>
      </c>
      <c r="U863" s="166">
        <f ca="1">IF(AND(Table1[[#This Row],[TGL. PENSIUN (usia)]]&lt;&gt;"",Table1[[#This Row],[TGL. PENSIUN (usia)]]&lt;&gt;"USIA SALAH"),IF(tglAcuan&lt;&gt;0,(INT(CONVERT(VLOOKUP(Table1[[#This Row],[JABATAN]],tbl_refJabatan,4,FALSE),"yr","day")-CONVERT(DATEDIF(H863,tglAcuan,"y"),"yr","day"))),(INT(CONVERT(VLOOKUP(Table1[[#This Row],[JABATAN]],tbl_refJabatan,4,FALSE),"yr","day")-CONVERT(DATEDIF(H863,NOW(),"y"),"yr","day")))),"")</f>
        <v>-10227</v>
      </c>
      <c r="V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Row],[JABATAN]],tbl_refJabatan,6,FALSE),"yr","day")-CONVERT(DATEDIF(H863,tglAcuan,"y"),"yr","day"))),(NOW()+(CONVERT(VLOOKUP(Table1[[#This Row],[JABATAN]],tbl_refJabatan,6,FALSE),"yr","day")-CONVERT(DATEDIF(H863,NOW(),"y"),"yr","day")))),"Usia Salah"),"")</f>
        <v>27817.098911689813</v>
      </c>
      <c r="W863" s="167" t="str">
        <f ca="1">IF(Table1[[#This Row],[TGL.PENSIUN (usia)]]&lt;&gt;0,TEXT(Table1[[#This Row],[TGL.PENSIUN (usia)]],"yyyy"),"")</f>
        <v>1976</v>
      </c>
      <c r="X8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Row],[JABATAN]],tbl_refJabatan,7,FALSE),"yr","day")-CONVERT(DATEDIF(M863,tglAcuan,"y"),"yr","day"))),(NOW()+(CONVERT(VLOOKUP(Table1[[#This Row],[JABATAN]],tbl_refJabatan,7,FALSE),"yr","day")-CONVERT(DATEDIF(M863,NOW(),"y"),"yr","day")))),"tgl SK salah"),"")</f>
        <v>65437.848911689813</v>
      </c>
      <c r="Y863" s="167" t="str">
        <f ca="1">IF(Table1[[#This Row],[TGL. PENSIUN (jabatan)]]&lt;&gt;0,TEXT(Table1[[#This Row],[TGL. PENSIUN (jabatan)]],"yyyy"),"")</f>
        <v>2079</v>
      </c>
      <c r="Z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Row],[JABATAN]],tbl_refJabatan,8,FALSE),"yr","day")-CONVERT(DATEDIF(H863,tglAcuan,"y"),"yr","day"))),(NOW()+(CONVERT(VLOOKUP(Table1[[#This Row],[JABATAN]],tbl_refJabatan,8,FALSE),"yr","day")-CONVERT(DATEDIF(H863,NOW(),"y"),"yr","day")))),"Usia Salah"),"")</f>
        <v>49732.098911689813</v>
      </c>
      <c r="AA863" s="167" t="str">
        <f ca="1">IF(Table1[[#This Row],[TGL.PENSIUN (usia )]]&lt;&gt;0,TEXT(Table1[[#This Row],[TGL.PENSIUN (usia )]],"yyyy"),"")</f>
        <v>2036</v>
      </c>
      <c r="AB8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Row],[JABATAN]],tbl_refJabatan,9,FALSE),"yr","day")-CONVERT(DATEDIF(M863,tglAcuan,"y"),"yr","day"))),(NOW()+(CONVERT(VLOOKUP(Table1[[#This Row],[JABATAN]],tbl_refJabatan,9,FALSE),"yr","day")-CONVERT(DATEDIF(M863,NOW(),"y"),"yr","day")))),"tgl SK salah"),"")</f>
        <v>49001.598911689813</v>
      </c>
      <c r="AC863" s="167" t="str">
        <f ca="1">IF(Table1[[#This Row],[TGL. PENSIUN (jabatan )]]&lt;&gt;0,TEXT(Table1[[#This Row],[TGL. PENSIUN (jabatan )]],"yyyy"),"")</f>
        <v>2034</v>
      </c>
      <c r="AD8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4" spans="1:30" s="53" customFormat="1" ht="21.75" customHeight="1" x14ac:dyDescent="0.25">
      <c r="A864" s="43">
        <f t="shared" si="31"/>
        <v>859</v>
      </c>
      <c r="B864" s="44" t="s">
        <v>42</v>
      </c>
      <c r="C864" s="44" t="s">
        <v>1623</v>
      </c>
      <c r="D864" s="72" t="s">
        <v>63</v>
      </c>
      <c r="E864" s="141" t="s">
        <v>1644</v>
      </c>
      <c r="F864" s="43" t="s">
        <v>41</v>
      </c>
      <c r="G864" s="46" t="s">
        <v>42</v>
      </c>
      <c r="H864" s="94">
        <v>35078</v>
      </c>
      <c r="I864" s="45"/>
      <c r="J864" s="76"/>
      <c r="K864" s="63" t="s">
        <v>43</v>
      </c>
      <c r="L864" s="95" t="s">
        <v>1645</v>
      </c>
      <c r="M864" s="67">
        <v>43371</v>
      </c>
      <c r="N864" s="52" t="str">
        <f t="shared" ca="1" si="34"/>
        <v>28 Tahun 1 Bulan 13 hari</v>
      </c>
      <c r="O8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Row],[JABATAN]],tbl_refJabatan,2,FALSE),"yr","day")-CONVERT(DATEDIF(H864,tglAcuan,"y"),"yr","day"))),(NOW()+(CONVERT(VLOOKUP(Table1[[#This Row],[JABATAN]],tbl_refJabatan,2,FALSE),"yr","day")-CONVERT(DATEDIF(H864,NOW(),"y"),"yr","day")))),"Usia Salah"),"")</f>
        <v>57037.098911689813</v>
      </c>
      <c r="Q864" s="167" t="str">
        <f ca="1">IF(Table1[[#This Row],[TGL. PENSIUN (usia)]]&lt;&gt;0,TEXT(Table1[[#This Row],[TGL. PENSIUN (usia)]],"yyyy"),"")</f>
        <v>2056</v>
      </c>
      <c r="R864" s="166">
        <f ca="1">IF(AND(Table1[[#This Row],[TGL. PENSIUN (usia)]]&lt;&gt;"",Table1[[#This Row],[TGL. PENSIUN (usia)]]&lt;&gt;"USIA SALAH"),IF(tglAcuan&lt;&gt;0,(INT(CONVERT(VLOOKUP(Table1[[#This Row],[JABATAN]],tbl_refJabatan,2,FALSE),"yr","day")-CONVERT(DATEDIF(H864,tglAcuan,"y"),"yr","day"))),(INT(CONVERT(VLOOKUP(Table1[[#This Row],[JABATAN]],tbl_refJabatan,2,FALSE),"yr","day")-CONVERT(DATEDIF(H864,NOW(),"y"),"yr","day")))),"")</f>
        <v>11688</v>
      </c>
      <c r="S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Row],[JABATAN]],tbl_refJabatan,4,FALSE),"yr","day")-CONVERT(DATEDIF(H864,tglAcuan,"y"),"yr","day"))),(NOW()+(CONVERT(VLOOKUP(Table1[[#This Row],[JABATAN]],tbl_refJabatan,4,FALSE),"yr","day")-CONVERT(DATEDIF(H864,NOW(),"y"),"yr","day")))),"Usia Salah"),"")</f>
        <v>42427.098911689813</v>
      </c>
      <c r="T864" s="167" t="str">
        <f ca="1">IF(Table1[[#This Row],[TGL. PENSIUN ( usia )]]&lt;&gt;0,TEXT(Table1[[#This Row],[TGL. PENSIUN ( usia )]],"yyyy"),"")</f>
        <v>2016</v>
      </c>
      <c r="U864" s="166">
        <f ca="1">IF(AND(Table1[[#This Row],[TGL. PENSIUN (usia)]]&lt;&gt;"",Table1[[#This Row],[TGL. PENSIUN (usia)]]&lt;&gt;"USIA SALAH"),IF(tglAcuan&lt;&gt;0,(INT(CONVERT(VLOOKUP(Table1[[#This Row],[JABATAN]],tbl_refJabatan,4,FALSE),"yr","day")-CONVERT(DATEDIF(H864,tglAcuan,"y"),"yr","day"))),(INT(CONVERT(VLOOKUP(Table1[[#This Row],[JABATAN]],tbl_refJabatan,4,FALSE),"yr","day")-CONVERT(DATEDIF(H864,NOW(),"y"),"yr","day")))),"")</f>
        <v>-2922</v>
      </c>
      <c r="V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Row],[JABATAN]],tbl_refJabatan,6,FALSE),"yr","day")-CONVERT(DATEDIF(H864,tglAcuan,"y"),"yr","day"))),(NOW()+(CONVERT(VLOOKUP(Table1[[#This Row],[JABATAN]],tbl_refJabatan,6,FALSE),"yr","day")-CONVERT(DATEDIF(H864,NOW(),"y"),"yr","day")))),"Usia Salah"),"")</f>
        <v>35122.098911689813</v>
      </c>
      <c r="W864" s="167" t="str">
        <f ca="1">IF(Table1[[#This Row],[TGL.PENSIUN (usia)]]&lt;&gt;0,TEXT(Table1[[#This Row],[TGL.PENSIUN (usia)]],"yyyy"),"")</f>
        <v>1996</v>
      </c>
      <c r="X8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Row],[JABATAN]],tbl_refJabatan,7,FALSE),"yr","day")-CONVERT(DATEDIF(M864,tglAcuan,"y"),"yr","day"))),(NOW()+(CONVERT(VLOOKUP(Table1[[#This Row],[JABATAN]],tbl_refJabatan,7,FALSE),"yr","day")-CONVERT(DATEDIF(M864,NOW(),"y"),"yr","day")))),"tgl SK salah"),"")</f>
        <v>65437.848911689813</v>
      </c>
      <c r="Y864" s="167" t="str">
        <f ca="1">IF(Table1[[#This Row],[TGL. PENSIUN (jabatan)]]&lt;&gt;0,TEXT(Table1[[#This Row],[TGL. PENSIUN (jabatan)]],"yyyy"),"")</f>
        <v>2079</v>
      </c>
      <c r="Z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Row],[JABATAN]],tbl_refJabatan,8,FALSE),"yr","day")-CONVERT(DATEDIF(H864,tglAcuan,"y"),"yr","day"))),(NOW()+(CONVERT(VLOOKUP(Table1[[#This Row],[JABATAN]],tbl_refJabatan,8,FALSE),"yr","day")-CONVERT(DATEDIF(H864,NOW(),"y"),"yr","day")))),"Usia Salah"),"")</f>
        <v>57037.098911689813</v>
      </c>
      <c r="AA864" s="167" t="str">
        <f ca="1">IF(Table1[[#This Row],[TGL.PENSIUN (usia )]]&lt;&gt;0,TEXT(Table1[[#This Row],[TGL.PENSIUN (usia )]],"yyyy"),"")</f>
        <v>2056</v>
      </c>
      <c r="AB8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Row],[JABATAN]],tbl_refJabatan,9,FALSE),"yr","day")-CONVERT(DATEDIF(M864,tglAcuan,"y"),"yr","day"))),(NOW()+(CONVERT(VLOOKUP(Table1[[#This Row],[JABATAN]],tbl_refJabatan,9,FALSE),"yr","day")-CONVERT(DATEDIF(M864,NOW(),"y"),"yr","day")))),"tgl SK salah"),"")</f>
        <v>49001.598911689813</v>
      </c>
      <c r="AC864" s="167" t="str">
        <f ca="1">IF(Table1[[#This Row],[TGL. PENSIUN (jabatan )]]&lt;&gt;0,TEXT(Table1[[#This Row],[TGL. PENSIUN (jabatan )]],"yyyy"),"")</f>
        <v>2034</v>
      </c>
      <c r="AD8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5" spans="1:30" s="53" customFormat="1" ht="21.75" customHeight="1" x14ac:dyDescent="0.25">
      <c r="A865" s="43">
        <f t="shared" si="31"/>
        <v>860</v>
      </c>
      <c r="B865" s="44" t="s">
        <v>42</v>
      </c>
      <c r="C865" s="44" t="s">
        <v>1623</v>
      </c>
      <c r="D865" s="72" t="s">
        <v>63</v>
      </c>
      <c r="E865" s="152" t="s">
        <v>1646</v>
      </c>
      <c r="F865" s="43" t="s">
        <v>41</v>
      </c>
      <c r="G865" s="46" t="s">
        <v>42</v>
      </c>
      <c r="H865" s="94">
        <v>32128</v>
      </c>
      <c r="I865" s="45"/>
      <c r="J865" s="76"/>
      <c r="K865" s="63" t="s">
        <v>43</v>
      </c>
      <c r="L865" s="175" t="s">
        <v>1647</v>
      </c>
      <c r="M865" s="67">
        <v>43535</v>
      </c>
      <c r="N865" s="52" t="str">
        <f t="shared" ca="1" si="34"/>
        <v>36 Tahun 2 Bulan 10 hari</v>
      </c>
      <c r="O8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Row],[JABATAN]],tbl_refJabatan,2,FALSE),"yr","day")-CONVERT(DATEDIF(H865,tglAcuan,"y"),"yr","day"))),(NOW()+(CONVERT(VLOOKUP(Table1[[#This Row],[JABATAN]],tbl_refJabatan,2,FALSE),"yr","day")-CONVERT(DATEDIF(H865,NOW(),"y"),"yr","day")))),"Usia Salah"),"")</f>
        <v>54115.098911689813</v>
      </c>
      <c r="Q865" s="167" t="str">
        <f ca="1">IF(Table1[[#This Row],[TGL. PENSIUN (usia)]]&lt;&gt;0,TEXT(Table1[[#This Row],[TGL. PENSIUN (usia)]],"yyyy"),"")</f>
        <v>2048</v>
      </c>
      <c r="R865" s="166">
        <f ca="1">IF(AND(Table1[[#This Row],[TGL. PENSIUN (usia)]]&lt;&gt;"",Table1[[#This Row],[TGL. PENSIUN (usia)]]&lt;&gt;"USIA SALAH"),IF(tglAcuan&lt;&gt;0,(INT(CONVERT(VLOOKUP(Table1[[#This Row],[JABATAN]],tbl_refJabatan,2,FALSE),"yr","day")-CONVERT(DATEDIF(H865,tglAcuan,"y"),"yr","day"))),(INT(CONVERT(VLOOKUP(Table1[[#This Row],[JABATAN]],tbl_refJabatan,2,FALSE),"yr","day")-CONVERT(DATEDIF(H865,NOW(),"y"),"yr","day")))),"")</f>
        <v>8766</v>
      </c>
      <c r="S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Row],[JABATAN]],tbl_refJabatan,4,FALSE),"yr","day")-CONVERT(DATEDIF(H865,tglAcuan,"y"),"yr","day"))),(NOW()+(CONVERT(VLOOKUP(Table1[[#This Row],[JABATAN]],tbl_refJabatan,4,FALSE),"yr","day")-CONVERT(DATEDIF(H865,NOW(),"y"),"yr","day")))),"Usia Salah"),"")</f>
        <v>39505.098911689813</v>
      </c>
      <c r="T865" s="167" t="str">
        <f ca="1">IF(Table1[[#This Row],[TGL. PENSIUN ( usia )]]&lt;&gt;0,TEXT(Table1[[#This Row],[TGL. PENSIUN ( usia )]],"yyyy"),"")</f>
        <v>2008</v>
      </c>
      <c r="U865" s="166">
        <f ca="1">IF(AND(Table1[[#This Row],[TGL. PENSIUN (usia)]]&lt;&gt;"",Table1[[#This Row],[TGL. PENSIUN (usia)]]&lt;&gt;"USIA SALAH"),IF(tglAcuan&lt;&gt;0,(INT(CONVERT(VLOOKUP(Table1[[#This Row],[JABATAN]],tbl_refJabatan,4,FALSE),"yr","day")-CONVERT(DATEDIF(H865,tglAcuan,"y"),"yr","day"))),(INT(CONVERT(VLOOKUP(Table1[[#This Row],[JABATAN]],tbl_refJabatan,4,FALSE),"yr","day")-CONVERT(DATEDIF(H865,NOW(),"y"),"yr","day")))),"")</f>
        <v>-5844</v>
      </c>
      <c r="V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Row],[JABATAN]],tbl_refJabatan,6,FALSE),"yr","day")-CONVERT(DATEDIF(H865,tglAcuan,"y"),"yr","day"))),(NOW()+(CONVERT(VLOOKUP(Table1[[#This Row],[JABATAN]],tbl_refJabatan,6,FALSE),"yr","day")-CONVERT(DATEDIF(H865,NOW(),"y"),"yr","day")))),"Usia Salah"),"")</f>
        <v>32200.098911689813</v>
      </c>
      <c r="W865" s="167" t="str">
        <f ca="1">IF(Table1[[#This Row],[TGL.PENSIUN (usia)]]&lt;&gt;0,TEXT(Table1[[#This Row],[TGL.PENSIUN (usia)]],"yyyy"),"")</f>
        <v>1988</v>
      </c>
      <c r="X8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Row],[JABATAN]],tbl_refJabatan,7,FALSE),"yr","day")-CONVERT(DATEDIF(M865,tglAcuan,"y"),"yr","day"))),(NOW()+(CONVERT(VLOOKUP(Table1[[#This Row],[JABATAN]],tbl_refJabatan,7,FALSE),"yr","day")-CONVERT(DATEDIF(M865,NOW(),"y"),"yr","day")))),"tgl SK salah"),"")</f>
        <v>65803.098911689813</v>
      </c>
      <c r="Y865" s="167" t="str">
        <f ca="1">IF(Table1[[#This Row],[TGL. PENSIUN (jabatan)]]&lt;&gt;0,TEXT(Table1[[#This Row],[TGL. PENSIUN (jabatan)]],"yyyy"),"")</f>
        <v>2080</v>
      </c>
      <c r="Z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Row],[JABATAN]],tbl_refJabatan,8,FALSE),"yr","day")-CONVERT(DATEDIF(H865,tglAcuan,"y"),"yr","day"))),(NOW()+(CONVERT(VLOOKUP(Table1[[#This Row],[JABATAN]],tbl_refJabatan,8,FALSE),"yr","day")-CONVERT(DATEDIF(H865,NOW(),"y"),"yr","day")))),"Usia Salah"),"")</f>
        <v>54115.098911689813</v>
      </c>
      <c r="AA865" s="167" t="str">
        <f ca="1">IF(Table1[[#This Row],[TGL.PENSIUN (usia )]]&lt;&gt;0,TEXT(Table1[[#This Row],[TGL.PENSIUN (usia )]],"yyyy"),"")</f>
        <v>2048</v>
      </c>
      <c r="AB8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Row],[JABATAN]],tbl_refJabatan,9,FALSE),"yr","day")-CONVERT(DATEDIF(M865,tglAcuan,"y"),"yr","day"))),(NOW()+(CONVERT(VLOOKUP(Table1[[#This Row],[JABATAN]],tbl_refJabatan,9,FALSE),"yr","day")-CONVERT(DATEDIF(M865,NOW(),"y"),"yr","day")))),"tgl SK salah"),"")</f>
        <v>49366.848911689813</v>
      </c>
      <c r="AC865" s="167" t="str">
        <f ca="1">IF(Table1[[#This Row],[TGL. PENSIUN (jabatan )]]&lt;&gt;0,TEXT(Table1[[#This Row],[TGL. PENSIUN (jabatan )]],"yyyy"),"")</f>
        <v>2035</v>
      </c>
      <c r="AD8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6" spans="1:30" s="53" customFormat="1" ht="21.75" customHeight="1" x14ac:dyDescent="0.25">
      <c r="A866" s="43">
        <f t="shared" si="31"/>
        <v>861</v>
      </c>
      <c r="B866" s="55" t="s">
        <v>42</v>
      </c>
      <c r="C866" s="55" t="s">
        <v>1623</v>
      </c>
      <c r="D866" s="97" t="s">
        <v>63</v>
      </c>
      <c r="E866" s="136" t="s">
        <v>1648</v>
      </c>
      <c r="F866" s="57" t="s">
        <v>41</v>
      </c>
      <c r="G866" s="58" t="s">
        <v>42</v>
      </c>
      <c r="H866" s="176">
        <v>32950</v>
      </c>
      <c r="I866" s="45"/>
      <c r="J866" s="76"/>
      <c r="K866" s="110" t="s">
        <v>56</v>
      </c>
      <c r="L866" s="177" t="s">
        <v>1649</v>
      </c>
      <c r="M866" s="67">
        <v>44991</v>
      </c>
      <c r="N866" s="52" t="str">
        <f t="shared" ca="1" si="34"/>
        <v>33 Tahun 11 Bulan 9 hari</v>
      </c>
      <c r="O8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11 Bulan 21 Hari </v>
      </c>
      <c r="P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Row],[JABATAN]],tbl_refJabatan,2,FALSE),"yr","day")-CONVERT(DATEDIF(H866,tglAcuan,"y"),"yr","day"))),(NOW()+(CONVERT(VLOOKUP(Table1[[#This Row],[JABATAN]],tbl_refJabatan,2,FALSE),"yr","day")-CONVERT(DATEDIF(H866,NOW(),"y"),"yr","day")))),"Usia Salah"),"")</f>
        <v>55210.848911689813</v>
      </c>
      <c r="Q866" s="167" t="str">
        <f ca="1">IF(Table1[[#This Row],[TGL. PENSIUN (usia)]]&lt;&gt;0,TEXT(Table1[[#This Row],[TGL. PENSIUN (usia)]],"yyyy"),"")</f>
        <v>2051</v>
      </c>
      <c r="R866" s="166">
        <f ca="1">IF(AND(Table1[[#This Row],[TGL. PENSIUN (usia)]]&lt;&gt;"",Table1[[#This Row],[TGL. PENSIUN (usia)]]&lt;&gt;"USIA SALAH"),IF(tglAcuan&lt;&gt;0,(INT(CONVERT(VLOOKUP(Table1[[#This Row],[JABATAN]],tbl_refJabatan,2,FALSE),"yr","day")-CONVERT(DATEDIF(H866,tglAcuan,"y"),"yr","day"))),(INT(CONVERT(VLOOKUP(Table1[[#This Row],[JABATAN]],tbl_refJabatan,2,FALSE),"yr","day")-CONVERT(DATEDIF(H866,NOW(),"y"),"yr","day")))),"")</f>
        <v>9861</v>
      </c>
      <c r="S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Row],[JABATAN]],tbl_refJabatan,4,FALSE),"yr","day")-CONVERT(DATEDIF(H866,tglAcuan,"y"),"yr","day"))),(NOW()+(CONVERT(VLOOKUP(Table1[[#This Row],[JABATAN]],tbl_refJabatan,4,FALSE),"yr","day")-CONVERT(DATEDIF(H866,NOW(),"y"),"yr","day")))),"Usia Salah"),"")</f>
        <v>40600.848911689813</v>
      </c>
      <c r="T866" s="167" t="str">
        <f ca="1">IF(Table1[[#This Row],[TGL. PENSIUN ( usia )]]&lt;&gt;0,TEXT(Table1[[#This Row],[TGL. PENSIUN ( usia )]],"yyyy"),"")</f>
        <v>2011</v>
      </c>
      <c r="U866" s="166">
        <f ca="1">IF(AND(Table1[[#This Row],[TGL. PENSIUN (usia)]]&lt;&gt;"",Table1[[#This Row],[TGL. PENSIUN (usia)]]&lt;&gt;"USIA SALAH"),IF(tglAcuan&lt;&gt;0,(INT(CONVERT(VLOOKUP(Table1[[#This Row],[JABATAN]],tbl_refJabatan,4,FALSE),"yr","day")-CONVERT(DATEDIF(H866,tglAcuan,"y"),"yr","day"))),(INT(CONVERT(VLOOKUP(Table1[[#This Row],[JABATAN]],tbl_refJabatan,4,FALSE),"yr","day")-CONVERT(DATEDIF(H866,NOW(),"y"),"yr","day")))),"")</f>
        <v>-4749</v>
      </c>
      <c r="V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Row],[JABATAN]],tbl_refJabatan,6,FALSE),"yr","day")-CONVERT(DATEDIF(H866,tglAcuan,"y"),"yr","day"))),(NOW()+(CONVERT(VLOOKUP(Table1[[#This Row],[JABATAN]],tbl_refJabatan,6,FALSE),"yr","day")-CONVERT(DATEDIF(H866,NOW(),"y"),"yr","day")))),"Usia Salah"),"")</f>
        <v>33295.848911689813</v>
      </c>
      <c r="W866" s="167" t="str">
        <f ca="1">IF(Table1[[#This Row],[TGL.PENSIUN (usia)]]&lt;&gt;0,TEXT(Table1[[#This Row],[TGL.PENSIUN (usia)]],"yyyy"),"")</f>
        <v>1991</v>
      </c>
      <c r="X8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Row],[JABATAN]],tbl_refJabatan,7,FALSE),"yr","day")-CONVERT(DATEDIF(M866,tglAcuan,"y"),"yr","day"))),(NOW()+(CONVERT(VLOOKUP(Table1[[#This Row],[JABATAN]],tbl_refJabatan,7,FALSE),"yr","day")-CONVERT(DATEDIF(M866,NOW(),"y"),"yr","day")))),"tgl SK salah"),"")</f>
        <v>67264.098911689813</v>
      </c>
      <c r="Y866" s="167" t="str">
        <f ca="1">IF(Table1[[#This Row],[TGL. PENSIUN (jabatan)]]&lt;&gt;0,TEXT(Table1[[#This Row],[TGL. PENSIUN (jabatan)]],"yyyy"),"")</f>
        <v>2084</v>
      </c>
      <c r="Z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Row],[JABATAN]],tbl_refJabatan,8,FALSE),"yr","day")-CONVERT(DATEDIF(H866,tglAcuan,"y"),"yr","day"))),(NOW()+(CONVERT(VLOOKUP(Table1[[#This Row],[JABATAN]],tbl_refJabatan,8,FALSE),"yr","day")-CONVERT(DATEDIF(H866,NOW(),"y"),"yr","day")))),"Usia Salah"),"")</f>
        <v>55210.848911689813</v>
      </c>
      <c r="AA866" s="167" t="str">
        <f ca="1">IF(Table1[[#This Row],[TGL.PENSIUN (usia )]]&lt;&gt;0,TEXT(Table1[[#This Row],[TGL.PENSIUN (usia )]],"yyyy"),"")</f>
        <v>2051</v>
      </c>
      <c r="AB8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Row],[JABATAN]],tbl_refJabatan,9,FALSE),"yr","day")-CONVERT(DATEDIF(M866,tglAcuan,"y"),"yr","day"))),(NOW()+(CONVERT(VLOOKUP(Table1[[#This Row],[JABATAN]],tbl_refJabatan,9,FALSE),"yr","day")-CONVERT(DATEDIF(M866,NOW(),"y"),"yr","day")))),"tgl SK salah"),"")</f>
        <v>50827.848911689813</v>
      </c>
      <c r="AC866" s="167" t="str">
        <f ca="1">IF(Table1[[#This Row],[TGL. PENSIUN (jabatan )]]&lt;&gt;0,TEXT(Table1[[#This Row],[TGL. PENSIUN (jabatan )]],"yyyy"),"")</f>
        <v>2039</v>
      </c>
      <c r="AD8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7" spans="1:30" s="53" customFormat="1" ht="21.75" customHeight="1" x14ac:dyDescent="0.25">
      <c r="A867" s="43">
        <f t="shared" si="31"/>
        <v>862</v>
      </c>
      <c r="B867" s="44" t="s">
        <v>42</v>
      </c>
      <c r="C867" s="44" t="s">
        <v>1623</v>
      </c>
      <c r="D867" s="72" t="s">
        <v>63</v>
      </c>
      <c r="E867" s="141" t="s">
        <v>1650</v>
      </c>
      <c r="F867" s="43" t="s">
        <v>41</v>
      </c>
      <c r="G867" s="46" t="s">
        <v>42</v>
      </c>
      <c r="H867" s="94">
        <v>25749</v>
      </c>
      <c r="I867" s="45"/>
      <c r="J867" s="76"/>
      <c r="K867" s="63" t="s">
        <v>43</v>
      </c>
      <c r="L867" s="95" t="s">
        <v>1651</v>
      </c>
      <c r="M867" s="67">
        <v>43371</v>
      </c>
      <c r="N867" s="52" t="str">
        <f t="shared" ca="1" si="34"/>
        <v>53 Tahun 7 Bulan 28 hari</v>
      </c>
      <c r="O8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Row],[JABATAN]],tbl_refJabatan,2,FALSE),"yr","day")-CONVERT(DATEDIF(H867,tglAcuan,"y"),"yr","day"))),(NOW()+(CONVERT(VLOOKUP(Table1[[#This Row],[JABATAN]],tbl_refJabatan,2,FALSE),"yr","day")-CONVERT(DATEDIF(H867,NOW(),"y"),"yr","day")))),"Usia Salah"),"")</f>
        <v>47905.848911689813</v>
      </c>
      <c r="Q867" s="167" t="str">
        <f ca="1">IF(Table1[[#This Row],[TGL. PENSIUN (usia)]]&lt;&gt;0,TEXT(Table1[[#This Row],[TGL. PENSIUN (usia)]],"yyyy"),"")</f>
        <v>2031</v>
      </c>
      <c r="R867" s="166">
        <f ca="1">IF(AND(Table1[[#This Row],[TGL. PENSIUN (usia)]]&lt;&gt;"",Table1[[#This Row],[TGL. PENSIUN (usia)]]&lt;&gt;"USIA SALAH"),IF(tglAcuan&lt;&gt;0,(INT(CONVERT(VLOOKUP(Table1[[#This Row],[JABATAN]],tbl_refJabatan,2,FALSE),"yr","day")-CONVERT(DATEDIF(H867,tglAcuan,"y"),"yr","day"))),(INT(CONVERT(VLOOKUP(Table1[[#This Row],[JABATAN]],tbl_refJabatan,2,FALSE),"yr","day")-CONVERT(DATEDIF(H867,NOW(),"y"),"yr","day")))),"")</f>
        <v>2556</v>
      </c>
      <c r="S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Row],[JABATAN]],tbl_refJabatan,4,FALSE),"yr","day")-CONVERT(DATEDIF(H867,tglAcuan,"y"),"yr","day"))),(NOW()+(CONVERT(VLOOKUP(Table1[[#This Row],[JABATAN]],tbl_refJabatan,4,FALSE),"yr","day")-CONVERT(DATEDIF(H867,NOW(),"y"),"yr","day")))),"Usia Salah"),"")</f>
        <v>33295.848911689813</v>
      </c>
      <c r="T867" s="167" t="str">
        <f ca="1">IF(Table1[[#This Row],[TGL. PENSIUN ( usia )]]&lt;&gt;0,TEXT(Table1[[#This Row],[TGL. PENSIUN ( usia )]],"yyyy"),"")</f>
        <v>1991</v>
      </c>
      <c r="U867" s="166">
        <f ca="1">IF(AND(Table1[[#This Row],[TGL. PENSIUN (usia)]]&lt;&gt;"",Table1[[#This Row],[TGL. PENSIUN (usia)]]&lt;&gt;"USIA SALAH"),IF(tglAcuan&lt;&gt;0,(INT(CONVERT(VLOOKUP(Table1[[#This Row],[JABATAN]],tbl_refJabatan,4,FALSE),"yr","day")-CONVERT(DATEDIF(H867,tglAcuan,"y"),"yr","day"))),(INT(CONVERT(VLOOKUP(Table1[[#This Row],[JABATAN]],tbl_refJabatan,4,FALSE),"yr","day")-CONVERT(DATEDIF(H867,NOW(),"y"),"yr","day")))),"")</f>
        <v>-12054</v>
      </c>
      <c r="V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Row],[JABATAN]],tbl_refJabatan,6,FALSE),"yr","day")-CONVERT(DATEDIF(H867,tglAcuan,"y"),"yr","day"))),(NOW()+(CONVERT(VLOOKUP(Table1[[#This Row],[JABATAN]],tbl_refJabatan,6,FALSE),"yr","day")-CONVERT(DATEDIF(H867,NOW(),"y"),"yr","day")))),"Usia Salah"),"")</f>
        <v>25990.848911689813</v>
      </c>
      <c r="W867" s="167" t="str">
        <f ca="1">IF(Table1[[#This Row],[TGL.PENSIUN (usia)]]&lt;&gt;0,TEXT(Table1[[#This Row],[TGL.PENSIUN (usia)]],"yyyy"),"")</f>
        <v>1971</v>
      </c>
      <c r="X8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Row],[JABATAN]],tbl_refJabatan,7,FALSE),"yr","day")-CONVERT(DATEDIF(M867,tglAcuan,"y"),"yr","day"))),(NOW()+(CONVERT(VLOOKUP(Table1[[#This Row],[JABATAN]],tbl_refJabatan,7,FALSE),"yr","day")-CONVERT(DATEDIF(M867,NOW(),"y"),"yr","day")))),"tgl SK salah"),"")</f>
        <v>65437.848911689813</v>
      </c>
      <c r="Y867" s="167" t="str">
        <f ca="1">IF(Table1[[#This Row],[TGL. PENSIUN (jabatan)]]&lt;&gt;0,TEXT(Table1[[#This Row],[TGL. PENSIUN (jabatan)]],"yyyy"),"")</f>
        <v>2079</v>
      </c>
      <c r="Z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Row],[JABATAN]],tbl_refJabatan,8,FALSE),"yr","day")-CONVERT(DATEDIF(H867,tglAcuan,"y"),"yr","day"))),(NOW()+(CONVERT(VLOOKUP(Table1[[#This Row],[JABATAN]],tbl_refJabatan,8,FALSE),"yr","day")-CONVERT(DATEDIF(H867,NOW(),"y"),"yr","day")))),"Usia Salah"),"")</f>
        <v>47905.848911689813</v>
      </c>
      <c r="AA867" s="167" t="str">
        <f ca="1">IF(Table1[[#This Row],[TGL.PENSIUN (usia )]]&lt;&gt;0,TEXT(Table1[[#This Row],[TGL.PENSIUN (usia )]],"yyyy"),"")</f>
        <v>2031</v>
      </c>
      <c r="AB8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Row],[JABATAN]],tbl_refJabatan,9,FALSE),"yr","day")-CONVERT(DATEDIF(M867,tglAcuan,"y"),"yr","day"))),(NOW()+(CONVERT(VLOOKUP(Table1[[#This Row],[JABATAN]],tbl_refJabatan,9,FALSE),"yr","day")-CONVERT(DATEDIF(M867,NOW(),"y"),"yr","day")))),"tgl SK salah"),"")</f>
        <v>49001.598911689813</v>
      </c>
      <c r="AC867" s="167" t="str">
        <f ca="1">IF(Table1[[#This Row],[TGL. PENSIUN (jabatan )]]&lt;&gt;0,TEXT(Table1[[#This Row],[TGL. PENSIUN (jabatan )]],"yyyy"),"")</f>
        <v>2034</v>
      </c>
      <c r="AD8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8" spans="1:30" s="53" customFormat="1" ht="21.75" customHeight="1" x14ac:dyDescent="0.25">
      <c r="A868" s="43">
        <f t="shared" si="31"/>
        <v>863</v>
      </c>
      <c r="B868" s="44" t="s">
        <v>42</v>
      </c>
      <c r="C868" s="44" t="s">
        <v>1623</v>
      </c>
      <c r="D868" s="72" t="s">
        <v>63</v>
      </c>
      <c r="E868" s="152" t="s">
        <v>1652</v>
      </c>
      <c r="F868" s="43" t="s">
        <v>41</v>
      </c>
      <c r="G868" s="46" t="s">
        <v>42</v>
      </c>
      <c r="H868" s="94">
        <v>28587</v>
      </c>
      <c r="I868" s="45"/>
      <c r="J868" s="76"/>
      <c r="K868" s="63" t="s">
        <v>43</v>
      </c>
      <c r="L868" s="175" t="s">
        <v>1653</v>
      </c>
      <c r="M868" s="67">
        <v>43535</v>
      </c>
      <c r="N868" s="52" t="str">
        <f t="shared" ca="1" si="34"/>
        <v>45 Tahun 10 Bulan 20 hari</v>
      </c>
      <c r="O8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Row],[JABATAN]],tbl_refJabatan,2,FALSE),"yr","day")-CONVERT(DATEDIF(H868,tglAcuan,"y"),"yr","day"))),(NOW()+(CONVERT(VLOOKUP(Table1[[#This Row],[JABATAN]],tbl_refJabatan,2,FALSE),"yr","day")-CONVERT(DATEDIF(H868,NOW(),"y"),"yr","day")))),"Usia Salah"),"")</f>
        <v>50827.848911689813</v>
      </c>
      <c r="Q868" s="167" t="str">
        <f ca="1">IF(Table1[[#This Row],[TGL. PENSIUN (usia)]]&lt;&gt;0,TEXT(Table1[[#This Row],[TGL. PENSIUN (usia)]],"yyyy"),"")</f>
        <v>2039</v>
      </c>
      <c r="R868" s="166">
        <f ca="1">IF(AND(Table1[[#This Row],[TGL. PENSIUN (usia)]]&lt;&gt;"",Table1[[#This Row],[TGL. PENSIUN (usia)]]&lt;&gt;"USIA SALAH"),IF(tglAcuan&lt;&gt;0,(INT(CONVERT(VLOOKUP(Table1[[#This Row],[JABATAN]],tbl_refJabatan,2,FALSE),"yr","day")-CONVERT(DATEDIF(H868,tglAcuan,"y"),"yr","day"))),(INT(CONVERT(VLOOKUP(Table1[[#This Row],[JABATAN]],tbl_refJabatan,2,FALSE),"yr","day")-CONVERT(DATEDIF(H868,NOW(),"y"),"yr","day")))),"")</f>
        <v>5478</v>
      </c>
      <c r="S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Row],[JABATAN]],tbl_refJabatan,4,FALSE),"yr","day")-CONVERT(DATEDIF(H868,tglAcuan,"y"),"yr","day"))),(NOW()+(CONVERT(VLOOKUP(Table1[[#This Row],[JABATAN]],tbl_refJabatan,4,FALSE),"yr","day")-CONVERT(DATEDIF(H868,NOW(),"y"),"yr","day")))),"Usia Salah"),"")</f>
        <v>36217.848911689813</v>
      </c>
      <c r="T868" s="167" t="str">
        <f ca="1">IF(Table1[[#This Row],[TGL. PENSIUN ( usia )]]&lt;&gt;0,TEXT(Table1[[#This Row],[TGL. PENSIUN ( usia )]],"yyyy"),"")</f>
        <v>1999</v>
      </c>
      <c r="U868" s="166">
        <f ca="1">IF(AND(Table1[[#This Row],[TGL. PENSIUN (usia)]]&lt;&gt;"",Table1[[#This Row],[TGL. PENSIUN (usia)]]&lt;&gt;"USIA SALAH"),IF(tglAcuan&lt;&gt;0,(INT(CONVERT(VLOOKUP(Table1[[#This Row],[JABATAN]],tbl_refJabatan,4,FALSE),"yr","day")-CONVERT(DATEDIF(H868,tglAcuan,"y"),"yr","day"))),(INT(CONVERT(VLOOKUP(Table1[[#This Row],[JABATAN]],tbl_refJabatan,4,FALSE),"yr","day")-CONVERT(DATEDIF(H868,NOW(),"y"),"yr","day")))),"")</f>
        <v>-9132</v>
      </c>
      <c r="V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Row],[JABATAN]],tbl_refJabatan,6,FALSE),"yr","day")-CONVERT(DATEDIF(H868,tglAcuan,"y"),"yr","day"))),(NOW()+(CONVERT(VLOOKUP(Table1[[#This Row],[JABATAN]],tbl_refJabatan,6,FALSE),"yr","day")-CONVERT(DATEDIF(H868,NOW(),"y"),"yr","day")))),"Usia Salah"),"")</f>
        <v>28912.848911689813</v>
      </c>
      <c r="W868" s="167" t="str">
        <f ca="1">IF(Table1[[#This Row],[TGL.PENSIUN (usia)]]&lt;&gt;0,TEXT(Table1[[#This Row],[TGL.PENSIUN (usia)]],"yyyy"),"")</f>
        <v>1979</v>
      </c>
      <c r="X8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Row],[JABATAN]],tbl_refJabatan,7,FALSE),"yr","day")-CONVERT(DATEDIF(M868,tglAcuan,"y"),"yr","day"))),(NOW()+(CONVERT(VLOOKUP(Table1[[#This Row],[JABATAN]],tbl_refJabatan,7,FALSE),"yr","day")-CONVERT(DATEDIF(M868,NOW(),"y"),"yr","day")))),"tgl SK salah"),"")</f>
        <v>65803.098911689813</v>
      </c>
      <c r="Y868" s="167" t="str">
        <f ca="1">IF(Table1[[#This Row],[TGL. PENSIUN (jabatan)]]&lt;&gt;0,TEXT(Table1[[#This Row],[TGL. PENSIUN (jabatan)]],"yyyy"),"")</f>
        <v>2080</v>
      </c>
      <c r="Z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Row],[JABATAN]],tbl_refJabatan,8,FALSE),"yr","day")-CONVERT(DATEDIF(H868,tglAcuan,"y"),"yr","day"))),(NOW()+(CONVERT(VLOOKUP(Table1[[#This Row],[JABATAN]],tbl_refJabatan,8,FALSE),"yr","day")-CONVERT(DATEDIF(H868,NOW(),"y"),"yr","day")))),"Usia Salah"),"")</f>
        <v>50827.848911689813</v>
      </c>
      <c r="AA868" s="167" t="str">
        <f ca="1">IF(Table1[[#This Row],[TGL.PENSIUN (usia )]]&lt;&gt;0,TEXT(Table1[[#This Row],[TGL.PENSIUN (usia )]],"yyyy"),"")</f>
        <v>2039</v>
      </c>
      <c r="AB8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Row],[JABATAN]],tbl_refJabatan,9,FALSE),"yr","day")-CONVERT(DATEDIF(M868,tglAcuan,"y"),"yr","day"))),(NOW()+(CONVERT(VLOOKUP(Table1[[#This Row],[JABATAN]],tbl_refJabatan,9,FALSE),"yr","day")-CONVERT(DATEDIF(M868,NOW(),"y"),"yr","day")))),"tgl SK salah"),"")</f>
        <v>49366.848911689813</v>
      </c>
      <c r="AC868" s="167" t="str">
        <f ca="1">IF(Table1[[#This Row],[TGL. PENSIUN (jabatan )]]&lt;&gt;0,TEXT(Table1[[#This Row],[TGL. PENSIUN (jabatan )]],"yyyy"),"")</f>
        <v>2035</v>
      </c>
      <c r="AD8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69" spans="1:30" s="53" customFormat="1" ht="21.75" customHeight="1" x14ac:dyDescent="0.25">
      <c r="A869" s="43">
        <f t="shared" si="31"/>
        <v>864</v>
      </c>
      <c r="B869" s="44" t="s">
        <v>42</v>
      </c>
      <c r="C869" s="44" t="s">
        <v>1623</v>
      </c>
      <c r="D869" s="72" t="s">
        <v>63</v>
      </c>
      <c r="E869" s="141" t="s">
        <v>1654</v>
      </c>
      <c r="F869" s="43" t="s">
        <v>41</v>
      </c>
      <c r="G869" s="46" t="s">
        <v>42</v>
      </c>
      <c r="H869" s="94">
        <v>31802</v>
      </c>
      <c r="I869" s="45"/>
      <c r="J869" s="76"/>
      <c r="K869" s="63" t="s">
        <v>43</v>
      </c>
      <c r="L869" s="95" t="s">
        <v>1655</v>
      </c>
      <c r="M869" s="67">
        <v>43371</v>
      </c>
      <c r="N869" s="52" t="str">
        <f t="shared" ca="1" si="34"/>
        <v>37 Tahun 1 Bulan 2 hari</v>
      </c>
      <c r="O8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Row],[JABATAN]],tbl_refJabatan,2,FALSE),"yr","day")-CONVERT(DATEDIF(H869,tglAcuan,"y"),"yr","day"))),(NOW()+(CONVERT(VLOOKUP(Table1[[#This Row],[JABATAN]],tbl_refJabatan,2,FALSE),"yr","day")-CONVERT(DATEDIF(H869,NOW(),"y"),"yr","day")))),"Usia Salah"),"")</f>
        <v>53749.848911689813</v>
      </c>
      <c r="Q869" s="167" t="str">
        <f ca="1">IF(Table1[[#This Row],[TGL. PENSIUN (usia)]]&lt;&gt;0,TEXT(Table1[[#This Row],[TGL. PENSIUN (usia)]],"yyyy"),"")</f>
        <v>2047</v>
      </c>
      <c r="R869" s="166">
        <f ca="1">IF(AND(Table1[[#This Row],[TGL. PENSIUN (usia)]]&lt;&gt;"",Table1[[#This Row],[TGL. PENSIUN (usia)]]&lt;&gt;"USIA SALAH"),IF(tglAcuan&lt;&gt;0,(INT(CONVERT(VLOOKUP(Table1[[#This Row],[JABATAN]],tbl_refJabatan,2,FALSE),"yr","day")-CONVERT(DATEDIF(H869,tglAcuan,"y"),"yr","day"))),(INT(CONVERT(VLOOKUP(Table1[[#This Row],[JABATAN]],tbl_refJabatan,2,FALSE),"yr","day")-CONVERT(DATEDIF(H869,NOW(),"y"),"yr","day")))),"")</f>
        <v>8400</v>
      </c>
      <c r="S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Row],[JABATAN]],tbl_refJabatan,4,FALSE),"yr","day")-CONVERT(DATEDIF(H869,tglAcuan,"y"),"yr","day"))),(NOW()+(CONVERT(VLOOKUP(Table1[[#This Row],[JABATAN]],tbl_refJabatan,4,FALSE),"yr","day")-CONVERT(DATEDIF(H869,NOW(),"y"),"yr","day")))),"Usia Salah"),"")</f>
        <v>39139.848911689813</v>
      </c>
      <c r="T869" s="167" t="str">
        <f ca="1">IF(Table1[[#This Row],[TGL. PENSIUN ( usia )]]&lt;&gt;0,TEXT(Table1[[#This Row],[TGL. PENSIUN ( usia )]],"yyyy"),"")</f>
        <v>2007</v>
      </c>
      <c r="U869" s="166">
        <f ca="1">IF(AND(Table1[[#This Row],[TGL. PENSIUN (usia)]]&lt;&gt;"",Table1[[#This Row],[TGL. PENSIUN (usia)]]&lt;&gt;"USIA SALAH"),IF(tglAcuan&lt;&gt;0,(INT(CONVERT(VLOOKUP(Table1[[#This Row],[JABATAN]],tbl_refJabatan,4,FALSE),"yr","day")-CONVERT(DATEDIF(H869,tglAcuan,"y"),"yr","day"))),(INT(CONVERT(VLOOKUP(Table1[[#This Row],[JABATAN]],tbl_refJabatan,4,FALSE),"yr","day")-CONVERT(DATEDIF(H869,NOW(),"y"),"yr","day")))),"")</f>
        <v>-6210</v>
      </c>
      <c r="V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Row],[JABATAN]],tbl_refJabatan,6,FALSE),"yr","day")-CONVERT(DATEDIF(H869,tglAcuan,"y"),"yr","day"))),(NOW()+(CONVERT(VLOOKUP(Table1[[#This Row],[JABATAN]],tbl_refJabatan,6,FALSE),"yr","day")-CONVERT(DATEDIF(H869,NOW(),"y"),"yr","day")))),"Usia Salah"),"")</f>
        <v>31834.848911689813</v>
      </c>
      <c r="W869" s="167" t="str">
        <f ca="1">IF(Table1[[#This Row],[TGL.PENSIUN (usia)]]&lt;&gt;0,TEXT(Table1[[#This Row],[TGL.PENSIUN (usia)]],"yyyy"),"")</f>
        <v>1987</v>
      </c>
      <c r="X8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Row],[JABATAN]],tbl_refJabatan,7,FALSE),"yr","day")-CONVERT(DATEDIF(M869,tglAcuan,"y"),"yr","day"))),(NOW()+(CONVERT(VLOOKUP(Table1[[#This Row],[JABATAN]],tbl_refJabatan,7,FALSE),"yr","day")-CONVERT(DATEDIF(M869,NOW(),"y"),"yr","day")))),"tgl SK salah"),"")</f>
        <v>65437.848911689813</v>
      </c>
      <c r="Y869" s="167" t="str">
        <f ca="1">IF(Table1[[#This Row],[TGL. PENSIUN (jabatan)]]&lt;&gt;0,TEXT(Table1[[#This Row],[TGL. PENSIUN (jabatan)]],"yyyy"),"")</f>
        <v>2079</v>
      </c>
      <c r="Z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Row],[JABATAN]],tbl_refJabatan,8,FALSE),"yr","day")-CONVERT(DATEDIF(H869,tglAcuan,"y"),"yr","day"))),(NOW()+(CONVERT(VLOOKUP(Table1[[#This Row],[JABATAN]],tbl_refJabatan,8,FALSE),"yr","day")-CONVERT(DATEDIF(H869,NOW(),"y"),"yr","day")))),"Usia Salah"),"")</f>
        <v>53749.848911689813</v>
      </c>
      <c r="AA869" s="167" t="str">
        <f ca="1">IF(Table1[[#This Row],[TGL.PENSIUN (usia )]]&lt;&gt;0,TEXT(Table1[[#This Row],[TGL.PENSIUN (usia )]],"yyyy"),"")</f>
        <v>2047</v>
      </c>
      <c r="AB8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Row],[JABATAN]],tbl_refJabatan,9,FALSE),"yr","day")-CONVERT(DATEDIF(M869,tglAcuan,"y"),"yr","day"))),(NOW()+(CONVERT(VLOOKUP(Table1[[#This Row],[JABATAN]],tbl_refJabatan,9,FALSE),"yr","day")-CONVERT(DATEDIF(M869,NOW(),"y"),"yr","day")))),"tgl SK salah"),"")</f>
        <v>49001.598911689813</v>
      </c>
      <c r="AC869" s="167" t="str">
        <f ca="1">IF(Table1[[#This Row],[TGL. PENSIUN (jabatan )]]&lt;&gt;0,TEXT(Table1[[#This Row],[TGL. PENSIUN (jabatan )]],"yyyy"),"")</f>
        <v>2034</v>
      </c>
      <c r="AD8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0" spans="1:30" s="53" customFormat="1" ht="21.75" customHeight="1" x14ac:dyDescent="0.25">
      <c r="A870" s="43">
        <f t="shared" si="31"/>
        <v>865</v>
      </c>
      <c r="B870" s="44" t="s">
        <v>42</v>
      </c>
      <c r="C870" s="44" t="s">
        <v>1623</v>
      </c>
      <c r="D870" s="72" t="s">
        <v>63</v>
      </c>
      <c r="E870" s="152" t="s">
        <v>1656</v>
      </c>
      <c r="F870" s="43" t="s">
        <v>41</v>
      </c>
      <c r="G870" s="46" t="s">
        <v>42</v>
      </c>
      <c r="H870" s="94">
        <v>30871</v>
      </c>
      <c r="I870" s="45"/>
      <c r="J870" s="76"/>
      <c r="K870" s="63" t="s">
        <v>43</v>
      </c>
      <c r="L870" s="175" t="s">
        <v>1657</v>
      </c>
      <c r="M870" s="67">
        <v>43535</v>
      </c>
      <c r="N870" s="52" t="str">
        <f t="shared" ca="1" si="34"/>
        <v>39 Tahun 7 Bulan 19 hari</v>
      </c>
      <c r="O8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16 Hari </v>
      </c>
      <c r="P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Row],[JABATAN]],tbl_refJabatan,2,FALSE),"yr","day")-CONVERT(DATEDIF(H870,tglAcuan,"y"),"yr","day"))),(NOW()+(CONVERT(VLOOKUP(Table1[[#This Row],[JABATAN]],tbl_refJabatan,2,FALSE),"yr","day")-CONVERT(DATEDIF(H870,NOW(),"y"),"yr","day")))),"Usia Salah"),"")</f>
        <v>53019.348911689813</v>
      </c>
      <c r="Q870" s="167" t="str">
        <f ca="1">IF(Table1[[#This Row],[TGL. PENSIUN (usia)]]&lt;&gt;0,TEXT(Table1[[#This Row],[TGL. PENSIUN (usia)]],"yyyy"),"")</f>
        <v>2045</v>
      </c>
      <c r="R870" s="166">
        <f ca="1">IF(AND(Table1[[#This Row],[TGL. PENSIUN (usia)]]&lt;&gt;"",Table1[[#This Row],[TGL. PENSIUN (usia)]]&lt;&gt;"USIA SALAH"),IF(tglAcuan&lt;&gt;0,(INT(CONVERT(VLOOKUP(Table1[[#This Row],[JABATAN]],tbl_refJabatan,2,FALSE),"yr","day")-CONVERT(DATEDIF(H870,tglAcuan,"y"),"yr","day"))),(INT(CONVERT(VLOOKUP(Table1[[#This Row],[JABATAN]],tbl_refJabatan,2,FALSE),"yr","day")-CONVERT(DATEDIF(H870,NOW(),"y"),"yr","day")))),"")</f>
        <v>7670</v>
      </c>
      <c r="S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Row],[JABATAN]],tbl_refJabatan,4,FALSE),"yr","day")-CONVERT(DATEDIF(H870,tglAcuan,"y"),"yr","day"))),(NOW()+(CONVERT(VLOOKUP(Table1[[#This Row],[JABATAN]],tbl_refJabatan,4,FALSE),"yr","day")-CONVERT(DATEDIF(H870,NOW(),"y"),"yr","day")))),"Usia Salah"),"")</f>
        <v>38409.348911689813</v>
      </c>
      <c r="T870" s="167" t="str">
        <f ca="1">IF(Table1[[#This Row],[TGL. PENSIUN ( usia )]]&lt;&gt;0,TEXT(Table1[[#This Row],[TGL. PENSIUN ( usia )]],"yyyy"),"")</f>
        <v>2005</v>
      </c>
      <c r="U870" s="166">
        <f ca="1">IF(AND(Table1[[#This Row],[TGL. PENSIUN (usia)]]&lt;&gt;"",Table1[[#This Row],[TGL. PENSIUN (usia)]]&lt;&gt;"USIA SALAH"),IF(tglAcuan&lt;&gt;0,(INT(CONVERT(VLOOKUP(Table1[[#This Row],[JABATAN]],tbl_refJabatan,4,FALSE),"yr","day")-CONVERT(DATEDIF(H870,tglAcuan,"y"),"yr","day"))),(INT(CONVERT(VLOOKUP(Table1[[#This Row],[JABATAN]],tbl_refJabatan,4,FALSE),"yr","day")-CONVERT(DATEDIF(H870,NOW(),"y"),"yr","day")))),"")</f>
        <v>-6940</v>
      </c>
      <c r="V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Row],[JABATAN]],tbl_refJabatan,6,FALSE),"yr","day")-CONVERT(DATEDIF(H870,tglAcuan,"y"),"yr","day"))),(NOW()+(CONVERT(VLOOKUP(Table1[[#This Row],[JABATAN]],tbl_refJabatan,6,FALSE),"yr","day")-CONVERT(DATEDIF(H870,NOW(),"y"),"yr","day")))),"Usia Salah"),"")</f>
        <v>31104.348911689813</v>
      </c>
      <c r="W870" s="167" t="str">
        <f ca="1">IF(Table1[[#This Row],[TGL.PENSIUN (usia)]]&lt;&gt;0,TEXT(Table1[[#This Row],[TGL.PENSIUN (usia)]],"yyyy"),"")</f>
        <v>1985</v>
      </c>
      <c r="X8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Row],[JABATAN]],tbl_refJabatan,7,FALSE),"yr","day")-CONVERT(DATEDIF(M870,tglAcuan,"y"),"yr","day"))),(NOW()+(CONVERT(VLOOKUP(Table1[[#This Row],[JABATAN]],tbl_refJabatan,7,FALSE),"yr","day")-CONVERT(DATEDIF(M870,NOW(),"y"),"yr","day")))),"tgl SK salah"),"")</f>
        <v>65803.098911689813</v>
      </c>
      <c r="Y870" s="167" t="str">
        <f ca="1">IF(Table1[[#This Row],[TGL. PENSIUN (jabatan)]]&lt;&gt;0,TEXT(Table1[[#This Row],[TGL. PENSIUN (jabatan)]],"yyyy"),"")</f>
        <v>2080</v>
      </c>
      <c r="Z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Row],[JABATAN]],tbl_refJabatan,8,FALSE),"yr","day")-CONVERT(DATEDIF(H870,tglAcuan,"y"),"yr","day"))),(NOW()+(CONVERT(VLOOKUP(Table1[[#This Row],[JABATAN]],tbl_refJabatan,8,FALSE),"yr","day")-CONVERT(DATEDIF(H870,NOW(),"y"),"yr","day")))),"Usia Salah"),"")</f>
        <v>53019.348911689813</v>
      </c>
      <c r="AA870" s="167" t="str">
        <f ca="1">IF(Table1[[#This Row],[TGL.PENSIUN (usia )]]&lt;&gt;0,TEXT(Table1[[#This Row],[TGL.PENSIUN (usia )]],"yyyy"),"")</f>
        <v>2045</v>
      </c>
      <c r="AB8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Row],[JABATAN]],tbl_refJabatan,9,FALSE),"yr","day")-CONVERT(DATEDIF(M870,tglAcuan,"y"),"yr","day"))),(NOW()+(CONVERT(VLOOKUP(Table1[[#This Row],[JABATAN]],tbl_refJabatan,9,FALSE),"yr","day")-CONVERT(DATEDIF(M870,NOW(),"y"),"yr","day")))),"tgl SK salah"),"")</f>
        <v>49366.848911689813</v>
      </c>
      <c r="AC870" s="167" t="str">
        <f ca="1">IF(Table1[[#This Row],[TGL. PENSIUN (jabatan )]]&lt;&gt;0,TEXT(Table1[[#This Row],[TGL. PENSIUN (jabatan )]],"yyyy"),"")</f>
        <v>2035</v>
      </c>
      <c r="AD8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1" spans="1:30" s="53" customFormat="1" ht="21.75" customHeight="1" x14ac:dyDescent="0.25">
      <c r="A871" s="43">
        <f t="shared" si="31"/>
        <v>866</v>
      </c>
      <c r="B871" s="44" t="s">
        <v>42</v>
      </c>
      <c r="C871" s="44" t="s">
        <v>1623</v>
      </c>
      <c r="D871" s="72" t="s">
        <v>63</v>
      </c>
      <c r="E871" s="141" t="s">
        <v>1658</v>
      </c>
      <c r="F871" s="43" t="s">
        <v>41</v>
      </c>
      <c r="G871" s="46" t="s">
        <v>42</v>
      </c>
      <c r="H871" s="94">
        <v>25569</v>
      </c>
      <c r="I871" s="45"/>
      <c r="J871" s="76"/>
      <c r="K871" s="63" t="s">
        <v>43</v>
      </c>
      <c r="L871" s="95" t="s">
        <v>1659</v>
      </c>
      <c r="M871" s="67">
        <v>43371</v>
      </c>
      <c r="N871" s="52" t="str">
        <f t="shared" ca="1" si="34"/>
        <v>54 Tahun 1 Bulan 26 hari</v>
      </c>
      <c r="O8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30 Hari </v>
      </c>
      <c r="P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Row],[JABATAN]],tbl_refJabatan,2,FALSE),"yr","day")-CONVERT(DATEDIF(H871,tglAcuan,"y"),"yr","day"))),(NOW()+(CONVERT(VLOOKUP(Table1[[#This Row],[JABATAN]],tbl_refJabatan,2,FALSE),"yr","day")-CONVERT(DATEDIF(H871,NOW(),"y"),"yr","day")))),"Usia Salah"),"")</f>
        <v>47540.598911689813</v>
      </c>
      <c r="Q871" s="167" t="str">
        <f ca="1">IF(Table1[[#This Row],[TGL. PENSIUN (usia)]]&lt;&gt;0,TEXT(Table1[[#This Row],[TGL. PENSIUN (usia)]],"yyyy"),"")</f>
        <v>2030</v>
      </c>
      <c r="R871" s="166">
        <f ca="1">IF(AND(Table1[[#This Row],[TGL. PENSIUN (usia)]]&lt;&gt;"",Table1[[#This Row],[TGL. PENSIUN (usia)]]&lt;&gt;"USIA SALAH"),IF(tglAcuan&lt;&gt;0,(INT(CONVERT(VLOOKUP(Table1[[#This Row],[JABATAN]],tbl_refJabatan,2,FALSE),"yr","day")-CONVERT(DATEDIF(H871,tglAcuan,"y"),"yr","day"))),(INT(CONVERT(VLOOKUP(Table1[[#This Row],[JABATAN]],tbl_refJabatan,2,FALSE),"yr","day")-CONVERT(DATEDIF(H871,NOW(),"y"),"yr","day")))),"")</f>
        <v>2191</v>
      </c>
      <c r="S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Row],[JABATAN]],tbl_refJabatan,4,FALSE),"yr","day")-CONVERT(DATEDIF(H871,tglAcuan,"y"),"yr","day"))),(NOW()+(CONVERT(VLOOKUP(Table1[[#This Row],[JABATAN]],tbl_refJabatan,4,FALSE),"yr","day")-CONVERT(DATEDIF(H871,NOW(),"y"),"yr","day")))),"Usia Salah"),"")</f>
        <v>32930.598911689813</v>
      </c>
      <c r="T871" s="167" t="str">
        <f ca="1">IF(Table1[[#This Row],[TGL. PENSIUN ( usia )]]&lt;&gt;0,TEXT(Table1[[#This Row],[TGL. PENSIUN ( usia )]],"yyyy"),"")</f>
        <v>1990</v>
      </c>
      <c r="U871" s="166">
        <f ca="1">IF(AND(Table1[[#This Row],[TGL. PENSIUN (usia)]]&lt;&gt;"",Table1[[#This Row],[TGL. PENSIUN (usia)]]&lt;&gt;"USIA SALAH"),IF(tglAcuan&lt;&gt;0,(INT(CONVERT(VLOOKUP(Table1[[#This Row],[JABATAN]],tbl_refJabatan,4,FALSE),"yr","day")-CONVERT(DATEDIF(H871,tglAcuan,"y"),"yr","day"))),(INT(CONVERT(VLOOKUP(Table1[[#This Row],[JABATAN]],tbl_refJabatan,4,FALSE),"yr","day")-CONVERT(DATEDIF(H871,NOW(),"y"),"yr","day")))),"")</f>
        <v>-12419</v>
      </c>
      <c r="V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Row],[JABATAN]],tbl_refJabatan,6,FALSE),"yr","day")-CONVERT(DATEDIF(H871,tglAcuan,"y"),"yr","day"))),(NOW()+(CONVERT(VLOOKUP(Table1[[#This Row],[JABATAN]],tbl_refJabatan,6,FALSE),"yr","day")-CONVERT(DATEDIF(H871,NOW(),"y"),"yr","day")))),"Usia Salah"),"")</f>
        <v>25625.598911689813</v>
      </c>
      <c r="W871" s="167" t="str">
        <f ca="1">IF(Table1[[#This Row],[TGL.PENSIUN (usia)]]&lt;&gt;0,TEXT(Table1[[#This Row],[TGL.PENSIUN (usia)]],"yyyy"),"")</f>
        <v>1970</v>
      </c>
      <c r="X8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Row],[JABATAN]],tbl_refJabatan,7,FALSE),"yr","day")-CONVERT(DATEDIF(M871,tglAcuan,"y"),"yr","day"))),(NOW()+(CONVERT(VLOOKUP(Table1[[#This Row],[JABATAN]],tbl_refJabatan,7,FALSE),"yr","day")-CONVERT(DATEDIF(M871,NOW(),"y"),"yr","day")))),"tgl SK salah"),"")</f>
        <v>65437.848911689813</v>
      </c>
      <c r="Y871" s="167" t="str">
        <f ca="1">IF(Table1[[#This Row],[TGL. PENSIUN (jabatan)]]&lt;&gt;0,TEXT(Table1[[#This Row],[TGL. PENSIUN (jabatan)]],"yyyy"),"")</f>
        <v>2079</v>
      </c>
      <c r="Z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Row],[JABATAN]],tbl_refJabatan,8,FALSE),"yr","day")-CONVERT(DATEDIF(H871,tglAcuan,"y"),"yr","day"))),(NOW()+(CONVERT(VLOOKUP(Table1[[#This Row],[JABATAN]],tbl_refJabatan,8,FALSE),"yr","day")-CONVERT(DATEDIF(H871,NOW(),"y"),"yr","day")))),"Usia Salah"),"")</f>
        <v>47540.598911689813</v>
      </c>
      <c r="AA871" s="167" t="str">
        <f ca="1">IF(Table1[[#This Row],[TGL.PENSIUN (usia )]]&lt;&gt;0,TEXT(Table1[[#This Row],[TGL.PENSIUN (usia )]],"yyyy"),"")</f>
        <v>2030</v>
      </c>
      <c r="AB8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Row],[JABATAN]],tbl_refJabatan,9,FALSE),"yr","day")-CONVERT(DATEDIF(M871,tglAcuan,"y"),"yr","day"))),(NOW()+(CONVERT(VLOOKUP(Table1[[#This Row],[JABATAN]],tbl_refJabatan,9,FALSE),"yr","day")-CONVERT(DATEDIF(M871,NOW(),"y"),"yr","day")))),"tgl SK salah"),"")</f>
        <v>49001.598911689813</v>
      </c>
      <c r="AC871" s="167" t="str">
        <f ca="1">IF(Table1[[#This Row],[TGL. PENSIUN (jabatan )]]&lt;&gt;0,TEXT(Table1[[#This Row],[TGL. PENSIUN (jabatan )]],"yyyy"),"")</f>
        <v>2034</v>
      </c>
      <c r="AD8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2" spans="1:30" s="88" customFormat="1" ht="21.75" customHeight="1" x14ac:dyDescent="0.25">
      <c r="A872" s="43">
        <f t="shared" si="31"/>
        <v>867</v>
      </c>
      <c r="B872" s="44" t="s">
        <v>42</v>
      </c>
      <c r="C872" s="44" t="s">
        <v>1660</v>
      </c>
      <c r="D872" s="45" t="s">
        <v>39</v>
      </c>
      <c r="E872" s="141" t="s">
        <v>1661</v>
      </c>
      <c r="F872" s="43" t="s">
        <v>41</v>
      </c>
      <c r="G872" s="46" t="s">
        <v>42</v>
      </c>
      <c r="H872" s="47">
        <v>27589</v>
      </c>
      <c r="I872" s="45"/>
      <c r="J872" s="76"/>
      <c r="K872" s="74" t="s">
        <v>43</v>
      </c>
      <c r="L872" s="69" t="s">
        <v>1662</v>
      </c>
      <c r="M872" s="125">
        <v>43444</v>
      </c>
      <c r="N872" s="52" t="str">
        <f t="shared" ca="1" si="32"/>
        <v>48 Tahun 7 Bulan 13 hari</v>
      </c>
      <c r="O8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Row],[JABATAN]],tbl_refJabatan,2,FALSE),"yr","day")-CONVERT(DATEDIF(H872,tglAcuan,"y"),"yr","day"))),(NOW()+(CONVERT(VLOOKUP(Table1[[#This Row],[JABATAN]],tbl_refJabatan,2,FALSE),"yr","day")-CONVERT(DATEDIF(H872,NOW(),"y"),"yr","day")))),"Usia Salah"),"")</f>
        <v>27817.098911689813</v>
      </c>
      <c r="Q872" s="167" t="str">
        <f ca="1">IF(Table1[[#This Row],[TGL. PENSIUN (usia)]]&lt;&gt;0,TEXT(Table1[[#This Row],[TGL. PENSIUN (usia)]],"yyyy"),"")</f>
        <v>1976</v>
      </c>
      <c r="R872" s="166">
        <f ca="1">IF(AND(Table1[[#This Row],[TGL. PENSIUN (usia)]]&lt;&gt;"",Table1[[#This Row],[TGL. PENSIUN (usia)]]&lt;&gt;"USIA SALAH"),IF(tglAcuan&lt;&gt;0,(INT(CONVERT(VLOOKUP(Table1[[#This Row],[JABATAN]],tbl_refJabatan,2,FALSE),"yr","day")-CONVERT(DATEDIF(H872,tglAcuan,"y"),"yr","day"))),(INT(CONVERT(VLOOKUP(Table1[[#This Row],[JABATAN]],tbl_refJabatan,2,FALSE),"yr","day")-CONVERT(DATEDIF(H872,NOW(),"y"),"yr","day")))),"")</f>
        <v>-17532</v>
      </c>
      <c r="S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Row],[JABATAN]],tbl_refJabatan,4,FALSE),"yr","day")-CONVERT(DATEDIF(H872,tglAcuan,"y"),"yr","day"))),(NOW()+(CONVERT(VLOOKUP(Table1[[#This Row],[JABATAN]],tbl_refJabatan,4,FALSE),"yr","day")-CONVERT(DATEDIF(H872,NOW(),"y"),"yr","day")))),"Usia Salah"),"")</f>
        <v>27817.098911689813</v>
      </c>
      <c r="T872" s="167" t="str">
        <f ca="1">IF(Table1[[#This Row],[TGL. PENSIUN ( usia )]]&lt;&gt;0,TEXT(Table1[[#This Row],[TGL. PENSIUN ( usia )]],"yyyy"),"")</f>
        <v>1976</v>
      </c>
      <c r="U872" s="166">
        <f ca="1">IF(AND(Table1[[#This Row],[TGL. PENSIUN (usia)]]&lt;&gt;"",Table1[[#This Row],[TGL. PENSIUN (usia)]]&lt;&gt;"USIA SALAH"),IF(tglAcuan&lt;&gt;0,(INT(CONVERT(VLOOKUP(Table1[[#This Row],[JABATAN]],tbl_refJabatan,4,FALSE),"yr","day")-CONVERT(DATEDIF(H872,tglAcuan,"y"),"yr","day"))),(INT(CONVERT(VLOOKUP(Table1[[#This Row],[JABATAN]],tbl_refJabatan,4,FALSE),"yr","day")-CONVERT(DATEDIF(H872,NOW(),"y"),"yr","day")))),"")</f>
        <v>-17532</v>
      </c>
      <c r="V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Row],[JABATAN]],tbl_refJabatan,6,FALSE),"yr","day")-CONVERT(DATEDIF(H872,tglAcuan,"y"),"yr","day"))),(NOW()+(CONVERT(VLOOKUP(Table1[[#This Row],[JABATAN]],tbl_refJabatan,6,FALSE),"yr","day")-CONVERT(DATEDIF(H872,NOW(),"y"),"yr","day")))),"Usia Salah"),"")</f>
        <v>27817.098911689813</v>
      </c>
      <c r="W872" s="167" t="str">
        <f ca="1">IF(Table1[[#This Row],[TGL.PENSIUN (usia)]]&lt;&gt;0,TEXT(Table1[[#This Row],[TGL.PENSIUN (usia)]],"yyyy"),"")</f>
        <v>1976</v>
      </c>
      <c r="X8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Row],[JABATAN]],tbl_refJabatan,7,FALSE),"yr","day")-CONVERT(DATEDIF(M872,tglAcuan,"y"),"yr","day"))),(NOW()+(CONVERT(VLOOKUP(Table1[[#This Row],[JABATAN]],tbl_refJabatan,7,FALSE),"yr","day")-CONVERT(DATEDIF(M872,NOW(),"y"),"yr","day")))),"tgl SK salah"),"")</f>
        <v>43522.848911689813</v>
      </c>
      <c r="Y872" s="167" t="str">
        <f ca="1">IF(Table1[[#This Row],[TGL. PENSIUN (jabatan)]]&lt;&gt;0,TEXT(Table1[[#This Row],[TGL. PENSIUN (jabatan)]],"yyyy"),"")</f>
        <v>2019</v>
      </c>
      <c r="Z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Row],[JABATAN]],tbl_refJabatan,8,FALSE),"yr","day")-CONVERT(DATEDIF(H872,tglAcuan,"y"),"yr","day"))),(NOW()+(CONVERT(VLOOKUP(Table1[[#This Row],[JABATAN]],tbl_refJabatan,8,FALSE),"yr","day")-CONVERT(DATEDIF(H872,NOW(),"y"),"yr","day")))),"Usia Salah"),"")</f>
        <v>27817.098911689813</v>
      </c>
      <c r="AA872" s="167" t="str">
        <f ca="1">IF(Table1[[#This Row],[TGL.PENSIUN (usia )]]&lt;&gt;0,TEXT(Table1[[#This Row],[TGL.PENSIUN (usia )]],"yyyy"),"")</f>
        <v>1976</v>
      </c>
      <c r="AB8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Row],[JABATAN]],tbl_refJabatan,9,FALSE),"yr","day")-CONVERT(DATEDIF(M872,tglAcuan,"y"),"yr","day"))),(NOW()+(CONVERT(VLOOKUP(Table1[[#This Row],[JABATAN]],tbl_refJabatan,9,FALSE),"yr","day")-CONVERT(DATEDIF(M872,NOW(),"y"),"yr","day")))),"tgl SK salah"),"")</f>
        <v>43522.848911689813</v>
      </c>
      <c r="AC872" s="167" t="str">
        <f ca="1">IF(Table1[[#This Row],[TGL. PENSIUN (jabatan )]]&lt;&gt;0,TEXT(Table1[[#This Row],[TGL. PENSIUN (jabatan )]],"yyyy"),"")</f>
        <v>2019</v>
      </c>
      <c r="AD8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3" spans="1:30" s="53" customFormat="1" ht="21.75" customHeight="1" x14ac:dyDescent="0.25">
      <c r="A873" s="43">
        <f t="shared" si="31"/>
        <v>868</v>
      </c>
      <c r="B873" s="44" t="s">
        <v>42</v>
      </c>
      <c r="C873" s="44" t="s">
        <v>1660</v>
      </c>
      <c r="D873" s="72" t="s">
        <v>45</v>
      </c>
      <c r="E873" s="141" t="s">
        <v>1663</v>
      </c>
      <c r="F873" s="43" t="s">
        <v>41</v>
      </c>
      <c r="G873" s="46" t="s">
        <v>42</v>
      </c>
      <c r="H873" s="47">
        <v>26289</v>
      </c>
      <c r="I873" s="45"/>
      <c r="J873" s="76"/>
      <c r="K873" s="74" t="s">
        <v>43</v>
      </c>
      <c r="L873" s="96" t="s">
        <v>1664</v>
      </c>
      <c r="M873" s="125">
        <v>43353</v>
      </c>
      <c r="N873" s="52" t="str">
        <f t="shared" ca="1" si="32"/>
        <v>52 Tahun 2 Bulan 5 hari</v>
      </c>
      <c r="O8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17 Hari </v>
      </c>
      <c r="P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Row],[JABATAN]],tbl_refJabatan,2,FALSE),"yr","day")-CONVERT(DATEDIF(H873,tglAcuan,"y"),"yr","day"))),(NOW()+(CONVERT(VLOOKUP(Table1[[#This Row],[JABATAN]],tbl_refJabatan,2,FALSE),"yr","day")-CONVERT(DATEDIF(H873,NOW(),"y"),"yr","day")))),"Usia Salah"),"")</f>
        <v>26356.098911689813</v>
      </c>
      <c r="Q873" s="167" t="str">
        <f ca="1">IF(Table1[[#This Row],[TGL. PENSIUN (usia)]]&lt;&gt;0,TEXT(Table1[[#This Row],[TGL. PENSIUN (usia)]],"yyyy"),"")</f>
        <v>1972</v>
      </c>
      <c r="R873" s="166">
        <f ca="1">IF(AND(Table1[[#This Row],[TGL. PENSIUN (usia)]]&lt;&gt;"",Table1[[#This Row],[TGL. PENSIUN (usia)]]&lt;&gt;"USIA SALAH"),IF(tglAcuan&lt;&gt;0,(INT(CONVERT(VLOOKUP(Table1[[#This Row],[JABATAN]],tbl_refJabatan,2,FALSE),"yr","day")-CONVERT(DATEDIF(H873,tglAcuan,"y"),"yr","day"))),(INT(CONVERT(VLOOKUP(Table1[[#This Row],[JABATAN]],tbl_refJabatan,2,FALSE),"yr","day")-CONVERT(DATEDIF(H873,NOW(),"y"),"yr","day")))),"")</f>
        <v>-18993</v>
      </c>
      <c r="S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Row],[JABATAN]],tbl_refJabatan,4,FALSE),"yr","day")-CONVERT(DATEDIF(H873,tglAcuan,"y"),"yr","day"))),(NOW()+(CONVERT(VLOOKUP(Table1[[#This Row],[JABATAN]],tbl_refJabatan,4,FALSE),"yr","day")-CONVERT(DATEDIF(H873,NOW(),"y"),"yr","day")))),"Usia Salah"),"")</f>
        <v>26356.098911689813</v>
      </c>
      <c r="T873" s="167" t="str">
        <f ca="1">IF(Table1[[#This Row],[TGL. PENSIUN ( usia )]]&lt;&gt;0,TEXT(Table1[[#This Row],[TGL. PENSIUN ( usia )]],"yyyy"),"")</f>
        <v>1972</v>
      </c>
      <c r="U873" s="166">
        <f ca="1">IF(AND(Table1[[#This Row],[TGL. PENSIUN (usia)]]&lt;&gt;"",Table1[[#This Row],[TGL. PENSIUN (usia)]]&lt;&gt;"USIA SALAH"),IF(tglAcuan&lt;&gt;0,(INT(CONVERT(VLOOKUP(Table1[[#This Row],[JABATAN]],tbl_refJabatan,4,FALSE),"yr","day")-CONVERT(DATEDIF(H873,tglAcuan,"y"),"yr","day"))),(INT(CONVERT(VLOOKUP(Table1[[#This Row],[JABATAN]],tbl_refJabatan,4,FALSE),"yr","day")-CONVERT(DATEDIF(H873,NOW(),"y"),"yr","day")))),"")</f>
        <v>-18993</v>
      </c>
      <c r="V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Row],[JABATAN]],tbl_refJabatan,6,FALSE),"yr","day")-CONVERT(DATEDIF(H873,tglAcuan,"y"),"yr","day"))),(NOW()+(CONVERT(VLOOKUP(Table1[[#This Row],[JABATAN]],tbl_refJabatan,6,FALSE),"yr","day")-CONVERT(DATEDIF(H873,NOW(),"y"),"yr","day")))),"Usia Salah"),"")</f>
        <v>26356.098911689813</v>
      </c>
      <c r="W873" s="167" t="str">
        <f ca="1">IF(Table1[[#This Row],[TGL.PENSIUN (usia)]]&lt;&gt;0,TEXT(Table1[[#This Row],[TGL.PENSIUN (usia)]],"yyyy"),"")</f>
        <v>1972</v>
      </c>
      <c r="X8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Row],[JABATAN]],tbl_refJabatan,7,FALSE),"yr","day")-CONVERT(DATEDIF(M873,tglAcuan,"y"),"yr","day"))),(NOW()+(CONVERT(VLOOKUP(Table1[[#This Row],[JABATAN]],tbl_refJabatan,7,FALSE),"yr","day")-CONVERT(DATEDIF(M873,NOW(),"y"),"yr","day")))),"tgl SK salah"),"")</f>
        <v>43522.848911689813</v>
      </c>
      <c r="Y873" s="167" t="str">
        <f ca="1">IF(Table1[[#This Row],[TGL. PENSIUN (jabatan)]]&lt;&gt;0,TEXT(Table1[[#This Row],[TGL. PENSIUN (jabatan)]],"yyyy"),"")</f>
        <v>2019</v>
      </c>
      <c r="Z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Row],[JABATAN]],tbl_refJabatan,8,FALSE),"yr","day")-CONVERT(DATEDIF(H873,tglAcuan,"y"),"yr","day"))),(NOW()+(CONVERT(VLOOKUP(Table1[[#This Row],[JABATAN]],tbl_refJabatan,8,FALSE),"yr","day")-CONVERT(DATEDIF(H873,NOW(),"y"),"yr","day")))),"Usia Salah"),"")</f>
        <v>26356.098911689813</v>
      </c>
      <c r="AA873" s="167" t="str">
        <f ca="1">IF(Table1[[#This Row],[TGL.PENSIUN (usia )]]&lt;&gt;0,TEXT(Table1[[#This Row],[TGL.PENSIUN (usia )]],"yyyy"),"")</f>
        <v>1972</v>
      </c>
      <c r="AB8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Row],[JABATAN]],tbl_refJabatan,9,FALSE),"yr","day")-CONVERT(DATEDIF(M873,tglAcuan,"y"),"yr","day"))),(NOW()+(CONVERT(VLOOKUP(Table1[[#This Row],[JABATAN]],tbl_refJabatan,9,FALSE),"yr","day")-CONVERT(DATEDIF(M873,NOW(),"y"),"yr","day")))),"tgl SK salah"),"")</f>
        <v>43522.848911689813</v>
      </c>
      <c r="AC873" s="167" t="str">
        <f ca="1">IF(Table1[[#This Row],[TGL. PENSIUN (jabatan )]]&lt;&gt;0,TEXT(Table1[[#This Row],[TGL. PENSIUN (jabatan )]],"yyyy"),"")</f>
        <v>2019</v>
      </c>
      <c r="AD8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4" spans="1:30" s="53" customFormat="1" ht="21.75" customHeight="1" x14ac:dyDescent="0.25">
      <c r="A874" s="43">
        <f t="shared" si="31"/>
        <v>869</v>
      </c>
      <c r="B874" s="44" t="s">
        <v>42</v>
      </c>
      <c r="C874" s="44" t="s">
        <v>1660</v>
      </c>
      <c r="D874" s="45" t="s">
        <v>48</v>
      </c>
      <c r="E874" s="141" t="s">
        <v>1665</v>
      </c>
      <c r="F874" s="43" t="s">
        <v>41</v>
      </c>
      <c r="G874" s="46" t="s">
        <v>42</v>
      </c>
      <c r="H874" s="47">
        <v>26594</v>
      </c>
      <c r="I874" s="45"/>
      <c r="J874" s="76"/>
      <c r="K874" s="74" t="s">
        <v>43</v>
      </c>
      <c r="L874" s="96" t="s">
        <v>1666</v>
      </c>
      <c r="M874" s="125">
        <v>43363</v>
      </c>
      <c r="N874" s="52" t="str">
        <f t="shared" ca="1" si="32"/>
        <v>51 Tahun 4 Bulan 5 hari</v>
      </c>
      <c r="O8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Row],[JABATAN]],tbl_refJabatan,2,FALSE),"yr","day")-CONVERT(DATEDIF(H874,tglAcuan,"y"),"yr","day"))),(NOW()+(CONVERT(VLOOKUP(Table1[[#This Row],[JABATAN]],tbl_refJabatan,2,FALSE),"yr","day")-CONVERT(DATEDIF(H874,NOW(),"y"),"yr","day")))),"Usia Salah"),"")</f>
        <v>48636.348911689813</v>
      </c>
      <c r="Q874" s="167" t="str">
        <f ca="1">IF(Table1[[#This Row],[TGL. PENSIUN (usia)]]&lt;&gt;0,TEXT(Table1[[#This Row],[TGL. PENSIUN (usia)]],"yyyy"),"")</f>
        <v>2033</v>
      </c>
      <c r="R874" s="166">
        <f ca="1">IF(AND(Table1[[#This Row],[TGL. PENSIUN (usia)]]&lt;&gt;"",Table1[[#This Row],[TGL. PENSIUN (usia)]]&lt;&gt;"USIA SALAH"),IF(tglAcuan&lt;&gt;0,(INT(CONVERT(VLOOKUP(Table1[[#This Row],[JABATAN]],tbl_refJabatan,2,FALSE),"yr","day")-CONVERT(DATEDIF(H874,tglAcuan,"y"),"yr","day"))),(INT(CONVERT(VLOOKUP(Table1[[#This Row],[JABATAN]],tbl_refJabatan,2,FALSE),"yr","day")-CONVERT(DATEDIF(H874,NOW(),"y"),"yr","day")))),"")</f>
        <v>3287</v>
      </c>
      <c r="S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Row],[JABATAN]],tbl_refJabatan,4,FALSE),"yr","day")-CONVERT(DATEDIF(H874,tglAcuan,"y"),"yr","day"))),(NOW()+(CONVERT(VLOOKUP(Table1[[#This Row],[JABATAN]],tbl_refJabatan,4,FALSE),"yr","day")-CONVERT(DATEDIF(H874,NOW(),"y"),"yr","day")))),"Usia Salah"),"")</f>
        <v>48636.348911689813</v>
      </c>
      <c r="T874" s="167" t="str">
        <f ca="1">IF(Table1[[#This Row],[TGL. PENSIUN ( usia )]]&lt;&gt;0,TEXT(Table1[[#This Row],[TGL. PENSIUN ( usia )]],"yyyy"),"")</f>
        <v>2033</v>
      </c>
      <c r="U874" s="166">
        <f ca="1">IF(AND(Table1[[#This Row],[TGL. PENSIUN (usia)]]&lt;&gt;"",Table1[[#This Row],[TGL. PENSIUN (usia)]]&lt;&gt;"USIA SALAH"),IF(tglAcuan&lt;&gt;0,(INT(CONVERT(VLOOKUP(Table1[[#This Row],[JABATAN]],tbl_refJabatan,4,FALSE),"yr","day")-CONVERT(DATEDIF(H874,tglAcuan,"y"),"yr","day"))),(INT(CONVERT(VLOOKUP(Table1[[#This Row],[JABATAN]],tbl_refJabatan,4,FALSE),"yr","day")-CONVERT(DATEDIF(H874,NOW(),"y"),"yr","day")))),"")</f>
        <v>3287</v>
      </c>
      <c r="V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Row],[JABATAN]],tbl_refJabatan,6,FALSE),"yr","day")-CONVERT(DATEDIF(H874,tglAcuan,"y"),"yr","day"))),(NOW()+(CONVERT(VLOOKUP(Table1[[#This Row],[JABATAN]],tbl_refJabatan,6,FALSE),"yr","day")-CONVERT(DATEDIF(H874,NOW(),"y"),"yr","day")))),"Usia Salah"),"")</f>
        <v>47175.348911689813</v>
      </c>
      <c r="W874" s="167" t="str">
        <f ca="1">IF(Table1[[#This Row],[TGL.PENSIUN (usia)]]&lt;&gt;0,TEXT(Table1[[#This Row],[TGL.PENSIUN (usia)]],"yyyy"),"")</f>
        <v>2029</v>
      </c>
      <c r="X8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Row],[JABATAN]],tbl_refJabatan,7,FALSE),"yr","day")-CONVERT(DATEDIF(M874,tglAcuan,"y"),"yr","day"))),(NOW()+(CONVERT(VLOOKUP(Table1[[#This Row],[JABATAN]],tbl_refJabatan,7,FALSE),"yr","day")-CONVERT(DATEDIF(M874,NOW(),"y"),"yr","day")))),"tgl SK salah"),"")</f>
        <v>50827.848911689813</v>
      </c>
      <c r="Y874" s="167" t="str">
        <f ca="1">IF(Table1[[#This Row],[TGL. PENSIUN (jabatan)]]&lt;&gt;0,TEXT(Table1[[#This Row],[TGL. PENSIUN (jabatan)]],"yyyy"),"")</f>
        <v>2039</v>
      </c>
      <c r="Z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Row],[JABATAN]],tbl_refJabatan,8,FALSE),"yr","day")-CONVERT(DATEDIF(H874,tglAcuan,"y"),"yr","day"))),(NOW()+(CONVERT(VLOOKUP(Table1[[#This Row],[JABATAN]],tbl_refJabatan,8,FALSE),"yr","day")-CONVERT(DATEDIF(H874,NOW(),"y"),"yr","day")))),"Usia Salah"),"")</f>
        <v>47175.348911689813</v>
      </c>
      <c r="AA874" s="167" t="str">
        <f ca="1">IF(Table1[[#This Row],[TGL.PENSIUN (usia )]]&lt;&gt;0,TEXT(Table1[[#This Row],[TGL.PENSIUN (usia )]],"yyyy"),"")</f>
        <v>2029</v>
      </c>
      <c r="AB8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Row],[JABATAN]],tbl_refJabatan,9,FALSE),"yr","day")-CONVERT(DATEDIF(M874,tglAcuan,"y"),"yr","day"))),(NOW()+(CONVERT(VLOOKUP(Table1[[#This Row],[JABATAN]],tbl_refJabatan,9,FALSE),"yr","day")-CONVERT(DATEDIF(M874,NOW(),"y"),"yr","day")))),"tgl SK salah"),"")</f>
        <v>50827.848911689813</v>
      </c>
      <c r="AC874" s="167" t="str">
        <f ca="1">IF(Table1[[#This Row],[TGL. PENSIUN (jabatan )]]&lt;&gt;0,TEXT(Table1[[#This Row],[TGL. PENSIUN (jabatan )]],"yyyy"),"")</f>
        <v>2039</v>
      </c>
      <c r="AD8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5" spans="1:30" s="53" customFormat="1" ht="21.75" customHeight="1" x14ac:dyDescent="0.25">
      <c r="A875" s="43">
        <f t="shared" si="31"/>
        <v>870</v>
      </c>
      <c r="B875" s="44" t="s">
        <v>42</v>
      </c>
      <c r="C875" s="44" t="s">
        <v>1660</v>
      </c>
      <c r="D875" s="72" t="s">
        <v>457</v>
      </c>
      <c r="E875" s="141" t="s">
        <v>1667</v>
      </c>
      <c r="F875" s="43" t="s">
        <v>41</v>
      </c>
      <c r="G875" s="46" t="s">
        <v>42</v>
      </c>
      <c r="H875" s="47">
        <v>24619</v>
      </c>
      <c r="I875" s="45"/>
      <c r="J875" s="76"/>
      <c r="K875" s="74" t="s">
        <v>43</v>
      </c>
      <c r="L875" s="96" t="s">
        <v>1668</v>
      </c>
      <c r="M875" s="125">
        <v>43363</v>
      </c>
      <c r="N875" s="52" t="str">
        <f t="shared" ca="1" si="32"/>
        <v>56 Tahun 9 Bulan 0 hari</v>
      </c>
      <c r="O8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Row],[JABATAN]],tbl_refJabatan,2,FALSE),"yr","day")-CONVERT(DATEDIF(H875,tglAcuan,"y"),"yr","day"))),(NOW()+(CONVERT(VLOOKUP(Table1[[#This Row],[JABATAN]],tbl_refJabatan,2,FALSE),"yr","day")-CONVERT(DATEDIF(H875,NOW(),"y"),"yr","day")))),"Usia Salah"),"")</f>
        <v>24895.098911689813</v>
      </c>
      <c r="Q875" s="167" t="str">
        <f ca="1">IF(Table1[[#This Row],[TGL. PENSIUN (usia)]]&lt;&gt;0,TEXT(Table1[[#This Row],[TGL. PENSIUN (usia)]],"yyyy"),"")</f>
        <v>1968</v>
      </c>
      <c r="R875" s="166">
        <f ca="1">IF(AND(Table1[[#This Row],[TGL. PENSIUN (usia)]]&lt;&gt;"",Table1[[#This Row],[TGL. PENSIUN (usia)]]&lt;&gt;"USIA SALAH"),IF(tglAcuan&lt;&gt;0,(INT(CONVERT(VLOOKUP(Table1[[#This Row],[JABATAN]],tbl_refJabatan,2,FALSE),"yr","day")-CONVERT(DATEDIF(H875,tglAcuan,"y"),"yr","day"))),(INT(CONVERT(VLOOKUP(Table1[[#This Row],[JABATAN]],tbl_refJabatan,2,FALSE),"yr","day")-CONVERT(DATEDIF(H875,NOW(),"y"),"yr","day")))),"")</f>
        <v>-20454</v>
      </c>
      <c r="S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Row],[JABATAN]],tbl_refJabatan,4,FALSE),"yr","day")-CONVERT(DATEDIF(H875,tglAcuan,"y"),"yr","day"))),(NOW()+(CONVERT(VLOOKUP(Table1[[#This Row],[JABATAN]],tbl_refJabatan,4,FALSE),"yr","day")-CONVERT(DATEDIF(H875,NOW(),"y"),"yr","day")))),"Usia Salah"),"")</f>
        <v>24895.098911689813</v>
      </c>
      <c r="T875" s="167" t="str">
        <f ca="1">IF(Table1[[#This Row],[TGL. PENSIUN ( usia )]]&lt;&gt;0,TEXT(Table1[[#This Row],[TGL. PENSIUN ( usia )]],"yyyy"),"")</f>
        <v>1968</v>
      </c>
      <c r="U875" s="166">
        <f ca="1">IF(AND(Table1[[#This Row],[TGL. PENSIUN (usia)]]&lt;&gt;"",Table1[[#This Row],[TGL. PENSIUN (usia)]]&lt;&gt;"USIA SALAH"),IF(tglAcuan&lt;&gt;0,(INT(CONVERT(VLOOKUP(Table1[[#This Row],[JABATAN]],tbl_refJabatan,4,FALSE),"yr","day")-CONVERT(DATEDIF(H875,tglAcuan,"y"),"yr","day"))),(INT(CONVERT(VLOOKUP(Table1[[#This Row],[JABATAN]],tbl_refJabatan,4,FALSE),"yr","day")-CONVERT(DATEDIF(H875,NOW(),"y"),"yr","day")))),"")</f>
        <v>-20454</v>
      </c>
      <c r="V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Row],[JABATAN]],tbl_refJabatan,6,FALSE),"yr","day")-CONVERT(DATEDIF(H875,tglAcuan,"y"),"yr","day"))),(NOW()+(CONVERT(VLOOKUP(Table1[[#This Row],[JABATAN]],tbl_refJabatan,6,FALSE),"yr","day")-CONVERT(DATEDIF(H875,NOW(),"y"),"yr","day")))),"Usia Salah"),"")</f>
        <v>24895.098911689813</v>
      </c>
      <c r="W875" s="167" t="str">
        <f ca="1">IF(Table1[[#This Row],[TGL.PENSIUN (usia)]]&lt;&gt;0,TEXT(Table1[[#This Row],[TGL.PENSIUN (usia)]],"yyyy"),"")</f>
        <v>1968</v>
      </c>
      <c r="X8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Row],[JABATAN]],tbl_refJabatan,7,FALSE),"yr","day")-CONVERT(DATEDIF(M875,tglAcuan,"y"),"yr","day"))),(NOW()+(CONVERT(VLOOKUP(Table1[[#This Row],[JABATAN]],tbl_refJabatan,7,FALSE),"yr","day")-CONVERT(DATEDIF(M875,NOW(),"y"),"yr","day")))),"tgl SK salah"),"")</f>
        <v>43522.848911689813</v>
      </c>
      <c r="Y875" s="167" t="str">
        <f ca="1">IF(Table1[[#This Row],[TGL. PENSIUN (jabatan)]]&lt;&gt;0,TEXT(Table1[[#This Row],[TGL. PENSIUN (jabatan)]],"yyyy"),"")</f>
        <v>2019</v>
      </c>
      <c r="Z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Row],[JABATAN]],tbl_refJabatan,8,FALSE),"yr","day")-CONVERT(DATEDIF(H875,tglAcuan,"y"),"yr","day"))),(NOW()+(CONVERT(VLOOKUP(Table1[[#This Row],[JABATAN]],tbl_refJabatan,8,FALSE),"yr","day")-CONVERT(DATEDIF(H875,NOW(),"y"),"yr","day")))),"Usia Salah"),"")</f>
        <v>24895.098911689813</v>
      </c>
      <c r="AA875" s="167" t="str">
        <f ca="1">IF(Table1[[#This Row],[TGL.PENSIUN (usia )]]&lt;&gt;0,TEXT(Table1[[#This Row],[TGL.PENSIUN (usia )]],"yyyy"),"")</f>
        <v>1968</v>
      </c>
      <c r="AB8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Row],[JABATAN]],tbl_refJabatan,9,FALSE),"yr","day")-CONVERT(DATEDIF(M875,tglAcuan,"y"),"yr","day"))),(NOW()+(CONVERT(VLOOKUP(Table1[[#This Row],[JABATAN]],tbl_refJabatan,9,FALSE),"yr","day")-CONVERT(DATEDIF(M875,NOW(),"y"),"yr","day")))),"tgl SK salah"),"")</f>
        <v>43522.848911689813</v>
      </c>
      <c r="AC875" s="167" t="str">
        <f ca="1">IF(Table1[[#This Row],[TGL. PENSIUN (jabatan )]]&lt;&gt;0,TEXT(Table1[[#This Row],[TGL. PENSIUN (jabatan )]],"yyyy"),"")</f>
        <v>2019</v>
      </c>
      <c r="AD8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6" spans="1:30" s="53" customFormat="1" ht="21.75" customHeight="1" x14ac:dyDescent="0.25">
      <c r="A876" s="43">
        <f t="shared" si="31"/>
        <v>871</v>
      </c>
      <c r="B876" s="44" t="s">
        <v>42</v>
      </c>
      <c r="C876" s="44" t="s">
        <v>1660</v>
      </c>
      <c r="D876" s="72" t="s">
        <v>57</v>
      </c>
      <c r="E876" s="141" t="s">
        <v>1669</v>
      </c>
      <c r="F876" s="43" t="s">
        <v>41</v>
      </c>
      <c r="G876" s="46" t="s">
        <v>42</v>
      </c>
      <c r="H876" s="47">
        <v>33626</v>
      </c>
      <c r="I876" s="45"/>
      <c r="J876" s="76"/>
      <c r="K876" s="74" t="s">
        <v>56</v>
      </c>
      <c r="L876" s="96" t="s">
        <v>1670</v>
      </c>
      <c r="M876" s="125">
        <v>43363</v>
      </c>
      <c r="N876" s="52" t="str">
        <f t="shared" ca="1" si="32"/>
        <v>32 Tahun 1 Bulan 4 hari</v>
      </c>
      <c r="O8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Row],[JABATAN]],tbl_refJabatan,2,FALSE),"yr","day")-CONVERT(DATEDIF(H876,tglAcuan,"y"),"yr","day"))),(NOW()+(CONVERT(VLOOKUP(Table1[[#This Row],[JABATAN]],tbl_refJabatan,2,FALSE),"yr","day")-CONVERT(DATEDIF(H876,NOW(),"y"),"yr","day")))),"Usia Salah"),"")</f>
        <v>55576.098911689813</v>
      </c>
      <c r="Q876" s="167" t="str">
        <f ca="1">IF(Table1[[#This Row],[TGL. PENSIUN (usia)]]&lt;&gt;0,TEXT(Table1[[#This Row],[TGL. PENSIUN (usia)]],"yyyy"),"")</f>
        <v>2052</v>
      </c>
      <c r="R876" s="166">
        <f ca="1">IF(AND(Table1[[#This Row],[TGL. PENSIUN (usia)]]&lt;&gt;"",Table1[[#This Row],[TGL. PENSIUN (usia)]]&lt;&gt;"USIA SALAH"),IF(tglAcuan&lt;&gt;0,(INT(CONVERT(VLOOKUP(Table1[[#This Row],[JABATAN]],tbl_refJabatan,2,FALSE),"yr","day")-CONVERT(DATEDIF(H876,tglAcuan,"y"),"yr","day"))),(INT(CONVERT(VLOOKUP(Table1[[#This Row],[JABATAN]],tbl_refJabatan,2,FALSE),"yr","day")-CONVERT(DATEDIF(H876,NOW(),"y"),"yr","day")))),"")</f>
        <v>10227</v>
      </c>
      <c r="S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Row],[JABATAN]],tbl_refJabatan,4,FALSE),"yr","day")-CONVERT(DATEDIF(H876,tglAcuan,"y"),"yr","day"))),(NOW()+(CONVERT(VLOOKUP(Table1[[#This Row],[JABATAN]],tbl_refJabatan,4,FALSE),"yr","day")-CONVERT(DATEDIF(H876,NOW(),"y"),"yr","day")))),"Usia Salah"),"")</f>
        <v>55576.098911689813</v>
      </c>
      <c r="T876" s="167" t="str">
        <f ca="1">IF(Table1[[#This Row],[TGL. PENSIUN ( usia )]]&lt;&gt;0,TEXT(Table1[[#This Row],[TGL. PENSIUN ( usia )]],"yyyy"),"")</f>
        <v>2052</v>
      </c>
      <c r="U876" s="166">
        <f ca="1">IF(AND(Table1[[#This Row],[TGL. PENSIUN (usia)]]&lt;&gt;"",Table1[[#This Row],[TGL. PENSIUN (usia)]]&lt;&gt;"USIA SALAH"),IF(tglAcuan&lt;&gt;0,(INT(CONVERT(VLOOKUP(Table1[[#This Row],[JABATAN]],tbl_refJabatan,4,FALSE),"yr","day")-CONVERT(DATEDIF(H876,tglAcuan,"y"),"yr","day"))),(INT(CONVERT(VLOOKUP(Table1[[#This Row],[JABATAN]],tbl_refJabatan,4,FALSE),"yr","day")-CONVERT(DATEDIF(H876,NOW(),"y"),"yr","day")))),"")</f>
        <v>10227</v>
      </c>
      <c r="V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Row],[JABATAN]],tbl_refJabatan,6,FALSE),"yr","day")-CONVERT(DATEDIF(H876,tglAcuan,"y"),"yr","day"))),(NOW()+(CONVERT(VLOOKUP(Table1[[#This Row],[JABATAN]],tbl_refJabatan,6,FALSE),"yr","day")-CONVERT(DATEDIF(H876,NOW(),"y"),"yr","day")))),"Usia Salah"),"")</f>
        <v>54115.098911689813</v>
      </c>
      <c r="W876" s="167" t="str">
        <f ca="1">IF(Table1[[#This Row],[TGL.PENSIUN (usia)]]&lt;&gt;0,TEXT(Table1[[#This Row],[TGL.PENSIUN (usia)]],"yyyy"),"")</f>
        <v>2048</v>
      </c>
      <c r="X8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Row],[JABATAN]],tbl_refJabatan,7,FALSE),"yr","day")-CONVERT(DATEDIF(M876,tglAcuan,"y"),"yr","day"))),(NOW()+(CONVERT(VLOOKUP(Table1[[#This Row],[JABATAN]],tbl_refJabatan,7,FALSE),"yr","day")-CONVERT(DATEDIF(M876,NOW(),"y"),"yr","day")))),"tgl SK salah"),"")</f>
        <v>50827.848911689813</v>
      </c>
      <c r="Y876" s="167" t="str">
        <f ca="1">IF(Table1[[#This Row],[TGL. PENSIUN (jabatan)]]&lt;&gt;0,TEXT(Table1[[#This Row],[TGL. PENSIUN (jabatan)]],"yyyy"),"")</f>
        <v>2039</v>
      </c>
      <c r="Z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Row],[JABATAN]],tbl_refJabatan,8,FALSE),"yr","day")-CONVERT(DATEDIF(H876,tglAcuan,"y"),"yr","day"))),(NOW()+(CONVERT(VLOOKUP(Table1[[#This Row],[JABATAN]],tbl_refJabatan,8,FALSE),"yr","day")-CONVERT(DATEDIF(H876,NOW(),"y"),"yr","day")))),"Usia Salah"),"")</f>
        <v>54115.098911689813</v>
      </c>
      <c r="AA876" s="167" t="str">
        <f ca="1">IF(Table1[[#This Row],[TGL.PENSIUN (usia )]]&lt;&gt;0,TEXT(Table1[[#This Row],[TGL.PENSIUN (usia )]],"yyyy"),"")</f>
        <v>2048</v>
      </c>
      <c r="AB8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Row],[JABATAN]],tbl_refJabatan,9,FALSE),"yr","day")-CONVERT(DATEDIF(M876,tglAcuan,"y"),"yr","day"))),(NOW()+(CONVERT(VLOOKUP(Table1[[#This Row],[JABATAN]],tbl_refJabatan,9,FALSE),"yr","day")-CONVERT(DATEDIF(M876,NOW(),"y"),"yr","day")))),"tgl SK salah"),"")</f>
        <v>50827.848911689813</v>
      </c>
      <c r="AC876" s="167" t="str">
        <f ca="1">IF(Table1[[#This Row],[TGL. PENSIUN (jabatan )]]&lt;&gt;0,TEXT(Table1[[#This Row],[TGL. PENSIUN (jabatan )]],"yyyy"),"")</f>
        <v>2039</v>
      </c>
      <c r="AD8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7" spans="1:30" s="53" customFormat="1" ht="21.75" customHeight="1" x14ac:dyDescent="0.25">
      <c r="A877" s="43">
        <f t="shared" si="31"/>
        <v>872</v>
      </c>
      <c r="B877" s="44" t="s">
        <v>42</v>
      </c>
      <c r="C877" s="44" t="s">
        <v>1660</v>
      </c>
      <c r="D877" s="72" t="s">
        <v>59</v>
      </c>
      <c r="E877" s="141" t="s">
        <v>690</v>
      </c>
      <c r="F877" s="43" t="s">
        <v>41</v>
      </c>
      <c r="G877" s="46" t="s">
        <v>42</v>
      </c>
      <c r="H877" s="47">
        <v>28201</v>
      </c>
      <c r="I877" s="45"/>
      <c r="J877" s="76"/>
      <c r="K877" s="74" t="s">
        <v>43</v>
      </c>
      <c r="L877" s="96" t="s">
        <v>1671</v>
      </c>
      <c r="M877" s="125">
        <v>43363</v>
      </c>
      <c r="N877" s="52" t="str">
        <f t="shared" ca="1" si="32"/>
        <v>46 Tahun 11 Bulan 10 hari</v>
      </c>
      <c r="O8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Row],[JABATAN]],tbl_refJabatan,2,FALSE),"yr","day")-CONVERT(DATEDIF(H877,tglAcuan,"y"),"yr","day"))),(NOW()+(CONVERT(VLOOKUP(Table1[[#This Row],[JABATAN]],tbl_refJabatan,2,FALSE),"yr","day")-CONVERT(DATEDIF(H877,NOW(),"y"),"yr","day")))),"Usia Salah"),"")</f>
        <v>50462.598911689813</v>
      </c>
      <c r="Q877" s="167" t="str">
        <f ca="1">IF(Table1[[#This Row],[TGL. PENSIUN (usia)]]&lt;&gt;0,TEXT(Table1[[#This Row],[TGL. PENSIUN (usia)]],"yyyy"),"")</f>
        <v>2038</v>
      </c>
      <c r="R877" s="166">
        <f ca="1">IF(AND(Table1[[#This Row],[TGL. PENSIUN (usia)]]&lt;&gt;"",Table1[[#This Row],[TGL. PENSIUN (usia)]]&lt;&gt;"USIA SALAH"),IF(tglAcuan&lt;&gt;0,(INT(CONVERT(VLOOKUP(Table1[[#This Row],[JABATAN]],tbl_refJabatan,2,FALSE),"yr","day")-CONVERT(DATEDIF(H877,tglAcuan,"y"),"yr","day"))),(INT(CONVERT(VLOOKUP(Table1[[#This Row],[JABATAN]],tbl_refJabatan,2,FALSE),"yr","day")-CONVERT(DATEDIF(H877,NOW(),"y"),"yr","day")))),"")</f>
        <v>5113</v>
      </c>
      <c r="S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Row],[JABATAN]],tbl_refJabatan,4,FALSE),"yr","day")-CONVERT(DATEDIF(H877,tglAcuan,"y"),"yr","day"))),(NOW()+(CONVERT(VLOOKUP(Table1[[#This Row],[JABATAN]],tbl_refJabatan,4,FALSE),"yr","day")-CONVERT(DATEDIF(H877,NOW(),"y"),"yr","day")))),"Usia Salah"),"")</f>
        <v>50462.598911689813</v>
      </c>
      <c r="T877" s="167" t="str">
        <f ca="1">IF(Table1[[#This Row],[TGL. PENSIUN ( usia )]]&lt;&gt;0,TEXT(Table1[[#This Row],[TGL. PENSIUN ( usia )]],"yyyy"),"")</f>
        <v>2038</v>
      </c>
      <c r="U877" s="166">
        <f ca="1">IF(AND(Table1[[#This Row],[TGL. PENSIUN (usia)]]&lt;&gt;"",Table1[[#This Row],[TGL. PENSIUN (usia)]]&lt;&gt;"USIA SALAH"),IF(tglAcuan&lt;&gt;0,(INT(CONVERT(VLOOKUP(Table1[[#This Row],[JABATAN]],tbl_refJabatan,4,FALSE),"yr","day")-CONVERT(DATEDIF(H877,tglAcuan,"y"),"yr","day"))),(INT(CONVERT(VLOOKUP(Table1[[#This Row],[JABATAN]],tbl_refJabatan,4,FALSE),"yr","day")-CONVERT(DATEDIF(H877,NOW(),"y"),"yr","day")))),"")</f>
        <v>5113</v>
      </c>
      <c r="V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Row],[JABATAN]],tbl_refJabatan,6,FALSE),"yr","day")-CONVERT(DATEDIF(H877,tglAcuan,"y"),"yr","day"))),(NOW()+(CONVERT(VLOOKUP(Table1[[#This Row],[JABATAN]],tbl_refJabatan,6,FALSE),"yr","day")-CONVERT(DATEDIF(H877,NOW(),"y"),"yr","day")))),"Usia Salah"),"")</f>
        <v>49001.598911689813</v>
      </c>
      <c r="W877" s="167" t="str">
        <f ca="1">IF(Table1[[#This Row],[TGL.PENSIUN (usia)]]&lt;&gt;0,TEXT(Table1[[#This Row],[TGL.PENSIUN (usia)]],"yyyy"),"")</f>
        <v>2034</v>
      </c>
      <c r="X8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Row],[JABATAN]],tbl_refJabatan,7,FALSE),"yr","day")-CONVERT(DATEDIF(M877,tglAcuan,"y"),"yr","day"))),(NOW()+(CONVERT(VLOOKUP(Table1[[#This Row],[JABATAN]],tbl_refJabatan,7,FALSE),"yr","day")-CONVERT(DATEDIF(M877,NOW(),"y"),"yr","day")))),"tgl SK salah"),"")</f>
        <v>50827.848911689813</v>
      </c>
      <c r="Y877" s="167" t="str">
        <f ca="1">IF(Table1[[#This Row],[TGL. PENSIUN (jabatan)]]&lt;&gt;0,TEXT(Table1[[#This Row],[TGL. PENSIUN (jabatan)]],"yyyy"),"")</f>
        <v>2039</v>
      </c>
      <c r="Z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Row],[JABATAN]],tbl_refJabatan,8,FALSE),"yr","day")-CONVERT(DATEDIF(H877,tglAcuan,"y"),"yr","day"))),(NOW()+(CONVERT(VLOOKUP(Table1[[#This Row],[JABATAN]],tbl_refJabatan,8,FALSE),"yr","day")-CONVERT(DATEDIF(H877,NOW(),"y"),"yr","day")))),"Usia Salah"),"")</f>
        <v>49001.598911689813</v>
      </c>
      <c r="AA877" s="167" t="str">
        <f ca="1">IF(Table1[[#This Row],[TGL.PENSIUN (usia )]]&lt;&gt;0,TEXT(Table1[[#This Row],[TGL.PENSIUN (usia )]],"yyyy"),"")</f>
        <v>2034</v>
      </c>
      <c r="AB8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Row],[JABATAN]],tbl_refJabatan,9,FALSE),"yr","day")-CONVERT(DATEDIF(M877,tglAcuan,"y"),"yr","day"))),(NOW()+(CONVERT(VLOOKUP(Table1[[#This Row],[JABATAN]],tbl_refJabatan,9,FALSE),"yr","day")-CONVERT(DATEDIF(M877,NOW(),"y"),"yr","day")))),"tgl SK salah"),"")</f>
        <v>50827.848911689813</v>
      </c>
      <c r="AC877" s="167" t="str">
        <f ca="1">IF(Table1[[#This Row],[TGL. PENSIUN (jabatan )]]&lt;&gt;0,TEXT(Table1[[#This Row],[TGL. PENSIUN (jabatan )]],"yyyy"),"")</f>
        <v>2039</v>
      </c>
      <c r="AD8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8" spans="1:30" s="53" customFormat="1" ht="21.75" customHeight="1" x14ac:dyDescent="0.25">
      <c r="A878" s="43">
        <f t="shared" si="31"/>
        <v>873</v>
      </c>
      <c r="B878" s="44" t="s">
        <v>42</v>
      </c>
      <c r="C878" s="44" t="s">
        <v>1660</v>
      </c>
      <c r="D878" s="72" t="s">
        <v>61</v>
      </c>
      <c r="E878" s="141" t="s">
        <v>1672</v>
      </c>
      <c r="F878" s="43" t="s">
        <v>41</v>
      </c>
      <c r="G878" s="46" t="s">
        <v>42</v>
      </c>
      <c r="H878" s="47">
        <v>30277</v>
      </c>
      <c r="I878" s="45"/>
      <c r="J878" s="76"/>
      <c r="K878" s="74" t="s">
        <v>43</v>
      </c>
      <c r="L878" s="96" t="s">
        <v>1673</v>
      </c>
      <c r="M878" s="125">
        <v>43363</v>
      </c>
      <c r="N878" s="52" t="str">
        <f t="shared" ca="1" si="32"/>
        <v>41 Tahun 3 Bulan 5 hari</v>
      </c>
      <c r="O8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Row],[JABATAN]],tbl_refJabatan,2,FALSE),"yr","day")-CONVERT(DATEDIF(H878,tglAcuan,"y"),"yr","day"))),(NOW()+(CONVERT(VLOOKUP(Table1[[#This Row],[JABATAN]],tbl_refJabatan,2,FALSE),"yr","day")-CONVERT(DATEDIF(H878,NOW(),"y"),"yr","day")))),"Usia Salah"),"")</f>
        <v>52288.848911689813</v>
      </c>
      <c r="Q878" s="167" t="str">
        <f ca="1">IF(Table1[[#This Row],[TGL. PENSIUN (usia)]]&lt;&gt;0,TEXT(Table1[[#This Row],[TGL. PENSIUN (usia)]],"yyyy"),"")</f>
        <v>2043</v>
      </c>
      <c r="R878" s="166">
        <f ca="1">IF(AND(Table1[[#This Row],[TGL. PENSIUN (usia)]]&lt;&gt;"",Table1[[#This Row],[TGL. PENSIUN (usia)]]&lt;&gt;"USIA SALAH"),IF(tglAcuan&lt;&gt;0,(INT(CONVERT(VLOOKUP(Table1[[#This Row],[JABATAN]],tbl_refJabatan,2,FALSE),"yr","day")-CONVERT(DATEDIF(H878,tglAcuan,"y"),"yr","day"))),(INT(CONVERT(VLOOKUP(Table1[[#This Row],[JABATAN]],tbl_refJabatan,2,FALSE),"yr","day")-CONVERT(DATEDIF(H878,NOW(),"y"),"yr","day")))),"")</f>
        <v>6939</v>
      </c>
      <c r="S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Row],[JABATAN]],tbl_refJabatan,4,FALSE),"yr","day")-CONVERT(DATEDIF(H878,tglAcuan,"y"),"yr","day"))),(NOW()+(CONVERT(VLOOKUP(Table1[[#This Row],[JABATAN]],tbl_refJabatan,4,FALSE),"yr","day")-CONVERT(DATEDIF(H878,NOW(),"y"),"yr","day")))),"Usia Salah"),"")</f>
        <v>52288.848911689813</v>
      </c>
      <c r="T878" s="167" t="str">
        <f ca="1">IF(Table1[[#This Row],[TGL. PENSIUN ( usia )]]&lt;&gt;0,TEXT(Table1[[#This Row],[TGL. PENSIUN ( usia )]],"yyyy"),"")</f>
        <v>2043</v>
      </c>
      <c r="U878" s="166">
        <f ca="1">IF(AND(Table1[[#This Row],[TGL. PENSIUN (usia)]]&lt;&gt;"",Table1[[#This Row],[TGL. PENSIUN (usia)]]&lt;&gt;"USIA SALAH"),IF(tglAcuan&lt;&gt;0,(INT(CONVERT(VLOOKUP(Table1[[#This Row],[JABATAN]],tbl_refJabatan,4,FALSE),"yr","day")-CONVERT(DATEDIF(H878,tglAcuan,"y"),"yr","day"))),(INT(CONVERT(VLOOKUP(Table1[[#This Row],[JABATAN]],tbl_refJabatan,4,FALSE),"yr","day")-CONVERT(DATEDIF(H878,NOW(),"y"),"yr","day")))),"")</f>
        <v>6939</v>
      </c>
      <c r="V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Row],[JABATAN]],tbl_refJabatan,6,FALSE),"yr","day")-CONVERT(DATEDIF(H878,tglAcuan,"y"),"yr","day"))),(NOW()+(CONVERT(VLOOKUP(Table1[[#This Row],[JABATAN]],tbl_refJabatan,6,FALSE),"yr","day")-CONVERT(DATEDIF(H878,NOW(),"y"),"yr","day")))),"Usia Salah"),"")</f>
        <v>50827.848911689813</v>
      </c>
      <c r="W878" s="167" t="str">
        <f ca="1">IF(Table1[[#This Row],[TGL.PENSIUN (usia)]]&lt;&gt;0,TEXT(Table1[[#This Row],[TGL.PENSIUN (usia)]],"yyyy"),"")</f>
        <v>2039</v>
      </c>
      <c r="X8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Row],[JABATAN]],tbl_refJabatan,7,FALSE),"yr","day")-CONVERT(DATEDIF(M878,tglAcuan,"y"),"yr","day"))),(NOW()+(CONVERT(VLOOKUP(Table1[[#This Row],[JABATAN]],tbl_refJabatan,7,FALSE),"yr","day")-CONVERT(DATEDIF(M878,NOW(),"y"),"yr","day")))),"tgl SK salah"),"")</f>
        <v>50827.848911689813</v>
      </c>
      <c r="Y878" s="167" t="str">
        <f ca="1">IF(Table1[[#This Row],[TGL. PENSIUN (jabatan)]]&lt;&gt;0,TEXT(Table1[[#This Row],[TGL. PENSIUN (jabatan)]],"yyyy"),"")</f>
        <v>2039</v>
      </c>
      <c r="Z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Row],[JABATAN]],tbl_refJabatan,8,FALSE),"yr","day")-CONVERT(DATEDIF(H878,tglAcuan,"y"),"yr","day"))),(NOW()+(CONVERT(VLOOKUP(Table1[[#This Row],[JABATAN]],tbl_refJabatan,8,FALSE),"yr","day")-CONVERT(DATEDIF(H878,NOW(),"y"),"yr","day")))),"Usia Salah"),"")</f>
        <v>50827.848911689813</v>
      </c>
      <c r="AA878" s="167" t="str">
        <f ca="1">IF(Table1[[#This Row],[TGL.PENSIUN (usia )]]&lt;&gt;0,TEXT(Table1[[#This Row],[TGL.PENSIUN (usia )]],"yyyy"),"")</f>
        <v>2039</v>
      </c>
      <c r="AB8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Row],[JABATAN]],tbl_refJabatan,9,FALSE),"yr","day")-CONVERT(DATEDIF(M878,tglAcuan,"y"),"yr","day"))),(NOW()+(CONVERT(VLOOKUP(Table1[[#This Row],[JABATAN]],tbl_refJabatan,9,FALSE),"yr","day")-CONVERT(DATEDIF(M878,NOW(),"y"),"yr","day")))),"tgl SK salah"),"")</f>
        <v>50827.848911689813</v>
      </c>
      <c r="AC878" s="167" t="str">
        <f ca="1">IF(Table1[[#This Row],[TGL. PENSIUN (jabatan )]]&lt;&gt;0,TEXT(Table1[[#This Row],[TGL. PENSIUN (jabatan )]],"yyyy"),"")</f>
        <v>2039</v>
      </c>
      <c r="AD8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79" spans="1:30" s="53" customFormat="1" ht="21.75" customHeight="1" x14ac:dyDescent="0.25">
      <c r="A879" s="43">
        <f t="shared" si="31"/>
        <v>874</v>
      </c>
      <c r="B879" s="44" t="s">
        <v>42</v>
      </c>
      <c r="C879" s="44" t="s">
        <v>1660</v>
      </c>
      <c r="D879" s="72" t="s">
        <v>63</v>
      </c>
      <c r="E879" s="141" t="s">
        <v>1674</v>
      </c>
      <c r="F879" s="43" t="s">
        <v>41</v>
      </c>
      <c r="G879" s="46" t="s">
        <v>42</v>
      </c>
      <c r="H879" s="47">
        <v>30683</v>
      </c>
      <c r="I879" s="45"/>
      <c r="J879" s="76"/>
      <c r="K879" s="74" t="s">
        <v>43</v>
      </c>
      <c r="L879" s="96" t="s">
        <v>1675</v>
      </c>
      <c r="M879" s="125">
        <v>43363</v>
      </c>
      <c r="N879" s="52" t="str">
        <f t="shared" ca="1" si="32"/>
        <v>40 Tahun 1 Bulan 25 hari</v>
      </c>
      <c r="O8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Row],[JABATAN]],tbl_refJabatan,2,FALSE),"yr","day")-CONVERT(DATEDIF(H879,tglAcuan,"y"),"yr","day"))),(NOW()+(CONVERT(VLOOKUP(Table1[[#This Row],[JABATAN]],tbl_refJabatan,2,FALSE),"yr","day")-CONVERT(DATEDIF(H879,NOW(),"y"),"yr","day")))),"Usia Salah"),"")</f>
        <v>52654.098911689813</v>
      </c>
      <c r="Q879" s="167" t="str">
        <f ca="1">IF(Table1[[#This Row],[TGL. PENSIUN (usia)]]&lt;&gt;0,TEXT(Table1[[#This Row],[TGL. PENSIUN (usia)]],"yyyy"),"")</f>
        <v>2044</v>
      </c>
      <c r="R879" s="166">
        <f ca="1">IF(AND(Table1[[#This Row],[TGL. PENSIUN (usia)]]&lt;&gt;"",Table1[[#This Row],[TGL. PENSIUN (usia)]]&lt;&gt;"USIA SALAH"),IF(tglAcuan&lt;&gt;0,(INT(CONVERT(VLOOKUP(Table1[[#This Row],[JABATAN]],tbl_refJabatan,2,FALSE),"yr","day")-CONVERT(DATEDIF(H879,tglAcuan,"y"),"yr","day"))),(INT(CONVERT(VLOOKUP(Table1[[#This Row],[JABATAN]],tbl_refJabatan,2,FALSE),"yr","day")-CONVERT(DATEDIF(H879,NOW(),"y"),"yr","day")))),"")</f>
        <v>7305</v>
      </c>
      <c r="S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Row],[JABATAN]],tbl_refJabatan,4,FALSE),"yr","day")-CONVERT(DATEDIF(H879,tglAcuan,"y"),"yr","day"))),(NOW()+(CONVERT(VLOOKUP(Table1[[#This Row],[JABATAN]],tbl_refJabatan,4,FALSE),"yr","day")-CONVERT(DATEDIF(H879,NOW(),"y"),"yr","day")))),"Usia Salah"),"")</f>
        <v>38044.098911689813</v>
      </c>
      <c r="T879" s="167" t="str">
        <f ca="1">IF(Table1[[#This Row],[TGL. PENSIUN ( usia )]]&lt;&gt;0,TEXT(Table1[[#This Row],[TGL. PENSIUN ( usia )]],"yyyy"),"")</f>
        <v>2004</v>
      </c>
      <c r="U879" s="166">
        <f ca="1">IF(AND(Table1[[#This Row],[TGL. PENSIUN (usia)]]&lt;&gt;"",Table1[[#This Row],[TGL. PENSIUN (usia)]]&lt;&gt;"USIA SALAH"),IF(tglAcuan&lt;&gt;0,(INT(CONVERT(VLOOKUP(Table1[[#This Row],[JABATAN]],tbl_refJabatan,4,FALSE),"yr","day")-CONVERT(DATEDIF(H879,tglAcuan,"y"),"yr","day"))),(INT(CONVERT(VLOOKUP(Table1[[#This Row],[JABATAN]],tbl_refJabatan,4,FALSE),"yr","day")-CONVERT(DATEDIF(H879,NOW(),"y"),"yr","day")))),"")</f>
        <v>-7305</v>
      </c>
      <c r="V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Row],[JABATAN]],tbl_refJabatan,6,FALSE),"yr","day")-CONVERT(DATEDIF(H879,tglAcuan,"y"),"yr","day"))),(NOW()+(CONVERT(VLOOKUP(Table1[[#This Row],[JABATAN]],tbl_refJabatan,6,FALSE),"yr","day")-CONVERT(DATEDIF(H879,NOW(),"y"),"yr","day")))),"Usia Salah"),"")</f>
        <v>30739.098911689813</v>
      </c>
      <c r="W879" s="167" t="str">
        <f ca="1">IF(Table1[[#This Row],[TGL.PENSIUN (usia)]]&lt;&gt;0,TEXT(Table1[[#This Row],[TGL.PENSIUN (usia)]],"yyyy"),"")</f>
        <v>1984</v>
      </c>
      <c r="X8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Row],[JABATAN]],tbl_refJabatan,7,FALSE),"yr","day")-CONVERT(DATEDIF(M879,tglAcuan,"y"),"yr","day"))),(NOW()+(CONVERT(VLOOKUP(Table1[[#This Row],[JABATAN]],tbl_refJabatan,7,FALSE),"yr","day")-CONVERT(DATEDIF(M879,NOW(),"y"),"yr","day")))),"tgl SK salah"),"")</f>
        <v>65437.848911689813</v>
      </c>
      <c r="Y879" s="167" t="str">
        <f ca="1">IF(Table1[[#This Row],[TGL. PENSIUN (jabatan)]]&lt;&gt;0,TEXT(Table1[[#This Row],[TGL. PENSIUN (jabatan)]],"yyyy"),"")</f>
        <v>2079</v>
      </c>
      <c r="Z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Row],[JABATAN]],tbl_refJabatan,8,FALSE),"yr","day")-CONVERT(DATEDIF(H879,tglAcuan,"y"),"yr","day"))),(NOW()+(CONVERT(VLOOKUP(Table1[[#This Row],[JABATAN]],tbl_refJabatan,8,FALSE),"yr","day")-CONVERT(DATEDIF(H879,NOW(),"y"),"yr","day")))),"Usia Salah"),"")</f>
        <v>52654.098911689813</v>
      </c>
      <c r="AA879" s="167" t="str">
        <f ca="1">IF(Table1[[#This Row],[TGL.PENSIUN (usia )]]&lt;&gt;0,TEXT(Table1[[#This Row],[TGL.PENSIUN (usia )]],"yyyy"),"")</f>
        <v>2044</v>
      </c>
      <c r="AB8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Row],[JABATAN]],tbl_refJabatan,9,FALSE),"yr","day")-CONVERT(DATEDIF(M879,tglAcuan,"y"),"yr","day"))),(NOW()+(CONVERT(VLOOKUP(Table1[[#This Row],[JABATAN]],tbl_refJabatan,9,FALSE),"yr","day")-CONVERT(DATEDIF(M879,NOW(),"y"),"yr","day")))),"tgl SK salah"),"")</f>
        <v>49001.598911689813</v>
      </c>
      <c r="AC879" s="167" t="str">
        <f ca="1">IF(Table1[[#This Row],[TGL. PENSIUN (jabatan )]]&lt;&gt;0,TEXT(Table1[[#This Row],[TGL. PENSIUN (jabatan )]],"yyyy"),"")</f>
        <v>2034</v>
      </c>
      <c r="AD8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0" spans="1:30" s="53" customFormat="1" ht="21.75" customHeight="1" x14ac:dyDescent="0.25">
      <c r="A880" s="43">
        <f t="shared" si="31"/>
        <v>875</v>
      </c>
      <c r="B880" s="44" t="s">
        <v>42</v>
      </c>
      <c r="C880" s="44" t="s">
        <v>1660</v>
      </c>
      <c r="D880" s="72" t="s">
        <v>63</v>
      </c>
      <c r="E880" s="141" t="s">
        <v>1676</v>
      </c>
      <c r="F880" s="43" t="s">
        <v>41</v>
      </c>
      <c r="G880" s="46" t="s">
        <v>42</v>
      </c>
      <c r="H880" s="47">
        <v>24253</v>
      </c>
      <c r="I880" s="45"/>
      <c r="J880" s="76"/>
      <c r="K880" s="74" t="s">
        <v>43</v>
      </c>
      <c r="L880" s="96" t="s">
        <v>1677</v>
      </c>
      <c r="M880" s="125">
        <v>43363</v>
      </c>
      <c r="N880" s="52" t="str">
        <f t="shared" ca="1" si="32"/>
        <v>57 Tahun 9 Bulan 1 hari</v>
      </c>
      <c r="O8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Row],[JABATAN]],tbl_refJabatan,2,FALSE),"yr","day")-CONVERT(DATEDIF(H880,tglAcuan,"y"),"yr","day"))),(NOW()+(CONVERT(VLOOKUP(Table1[[#This Row],[JABATAN]],tbl_refJabatan,2,FALSE),"yr","day")-CONVERT(DATEDIF(H880,NOW(),"y"),"yr","day")))),"Usia Salah"),"")</f>
        <v>46444.848911689813</v>
      </c>
      <c r="Q880" s="167" t="str">
        <f ca="1">IF(Table1[[#This Row],[TGL. PENSIUN (usia)]]&lt;&gt;0,TEXT(Table1[[#This Row],[TGL. PENSIUN (usia)]],"yyyy"),"")</f>
        <v>2027</v>
      </c>
      <c r="R880" s="166">
        <f ca="1">IF(AND(Table1[[#This Row],[TGL. PENSIUN (usia)]]&lt;&gt;"",Table1[[#This Row],[TGL. PENSIUN (usia)]]&lt;&gt;"USIA SALAH"),IF(tglAcuan&lt;&gt;0,(INT(CONVERT(VLOOKUP(Table1[[#This Row],[JABATAN]],tbl_refJabatan,2,FALSE),"yr","day")-CONVERT(DATEDIF(H880,tglAcuan,"y"),"yr","day"))),(INT(CONVERT(VLOOKUP(Table1[[#This Row],[JABATAN]],tbl_refJabatan,2,FALSE),"yr","day")-CONVERT(DATEDIF(H880,NOW(),"y"),"yr","day")))),"")</f>
        <v>1095</v>
      </c>
      <c r="S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Row],[JABATAN]],tbl_refJabatan,4,FALSE),"yr","day")-CONVERT(DATEDIF(H880,tglAcuan,"y"),"yr","day"))),(NOW()+(CONVERT(VLOOKUP(Table1[[#This Row],[JABATAN]],tbl_refJabatan,4,FALSE),"yr","day")-CONVERT(DATEDIF(H880,NOW(),"y"),"yr","day")))),"Usia Salah"),"")</f>
        <v>31834.848911689813</v>
      </c>
      <c r="T880" s="167" t="str">
        <f ca="1">IF(Table1[[#This Row],[TGL. PENSIUN ( usia )]]&lt;&gt;0,TEXT(Table1[[#This Row],[TGL. PENSIUN ( usia )]],"yyyy"),"")</f>
        <v>1987</v>
      </c>
      <c r="U880" s="166">
        <f ca="1">IF(AND(Table1[[#This Row],[TGL. PENSIUN (usia)]]&lt;&gt;"",Table1[[#This Row],[TGL. PENSIUN (usia)]]&lt;&gt;"USIA SALAH"),IF(tglAcuan&lt;&gt;0,(INT(CONVERT(VLOOKUP(Table1[[#This Row],[JABATAN]],tbl_refJabatan,4,FALSE),"yr","day")-CONVERT(DATEDIF(H880,tglAcuan,"y"),"yr","day"))),(INT(CONVERT(VLOOKUP(Table1[[#This Row],[JABATAN]],tbl_refJabatan,4,FALSE),"yr","day")-CONVERT(DATEDIF(H880,NOW(),"y"),"yr","day")))),"")</f>
        <v>-13515</v>
      </c>
      <c r="V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Row],[JABATAN]],tbl_refJabatan,6,FALSE),"yr","day")-CONVERT(DATEDIF(H880,tglAcuan,"y"),"yr","day"))),(NOW()+(CONVERT(VLOOKUP(Table1[[#This Row],[JABATAN]],tbl_refJabatan,6,FALSE),"yr","day")-CONVERT(DATEDIF(H880,NOW(),"y"),"yr","day")))),"Usia Salah"),"")</f>
        <v>24529.848911689813</v>
      </c>
      <c r="W880" s="167" t="str">
        <f ca="1">IF(Table1[[#This Row],[TGL.PENSIUN (usia)]]&lt;&gt;0,TEXT(Table1[[#This Row],[TGL.PENSIUN (usia)]],"yyyy"),"")</f>
        <v>1967</v>
      </c>
      <c r="X8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Row],[JABATAN]],tbl_refJabatan,7,FALSE),"yr","day")-CONVERT(DATEDIF(M880,tglAcuan,"y"),"yr","day"))),(NOW()+(CONVERT(VLOOKUP(Table1[[#This Row],[JABATAN]],tbl_refJabatan,7,FALSE),"yr","day")-CONVERT(DATEDIF(M880,NOW(),"y"),"yr","day")))),"tgl SK salah"),"")</f>
        <v>65437.848911689813</v>
      </c>
      <c r="Y880" s="167" t="str">
        <f ca="1">IF(Table1[[#This Row],[TGL. PENSIUN (jabatan)]]&lt;&gt;0,TEXT(Table1[[#This Row],[TGL. PENSIUN (jabatan)]],"yyyy"),"")</f>
        <v>2079</v>
      </c>
      <c r="Z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Row],[JABATAN]],tbl_refJabatan,8,FALSE),"yr","day")-CONVERT(DATEDIF(H880,tglAcuan,"y"),"yr","day"))),(NOW()+(CONVERT(VLOOKUP(Table1[[#This Row],[JABATAN]],tbl_refJabatan,8,FALSE),"yr","day")-CONVERT(DATEDIF(H880,NOW(),"y"),"yr","day")))),"Usia Salah"),"")</f>
        <v>46444.848911689813</v>
      </c>
      <c r="AA880" s="167" t="str">
        <f ca="1">IF(Table1[[#This Row],[TGL.PENSIUN (usia )]]&lt;&gt;0,TEXT(Table1[[#This Row],[TGL.PENSIUN (usia )]],"yyyy"),"")</f>
        <v>2027</v>
      </c>
      <c r="AB8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Row],[JABATAN]],tbl_refJabatan,9,FALSE),"yr","day")-CONVERT(DATEDIF(M880,tglAcuan,"y"),"yr","day"))),(NOW()+(CONVERT(VLOOKUP(Table1[[#This Row],[JABATAN]],tbl_refJabatan,9,FALSE),"yr","day")-CONVERT(DATEDIF(M880,NOW(),"y"),"yr","day")))),"tgl SK salah"),"")</f>
        <v>49001.598911689813</v>
      </c>
      <c r="AC880" s="167" t="str">
        <f ca="1">IF(Table1[[#This Row],[TGL. PENSIUN (jabatan )]]&lt;&gt;0,TEXT(Table1[[#This Row],[TGL. PENSIUN (jabatan )]],"yyyy"),"")</f>
        <v>2034</v>
      </c>
      <c r="AD8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1" spans="1:30" s="53" customFormat="1" ht="21.75" customHeight="1" x14ac:dyDescent="0.25">
      <c r="A881" s="43">
        <f t="shared" si="31"/>
        <v>876</v>
      </c>
      <c r="B881" s="44" t="s">
        <v>42</v>
      </c>
      <c r="C881" s="44" t="s">
        <v>1660</v>
      </c>
      <c r="D881" s="72" t="s">
        <v>63</v>
      </c>
      <c r="E881" s="141" t="s">
        <v>1678</v>
      </c>
      <c r="F881" s="43" t="s">
        <v>41</v>
      </c>
      <c r="G881" s="46" t="s">
        <v>42</v>
      </c>
      <c r="H881" s="47">
        <v>28746</v>
      </c>
      <c r="I881" s="45"/>
      <c r="J881" s="76"/>
      <c r="K881" s="74" t="s">
        <v>43</v>
      </c>
      <c r="L881" s="96" t="s">
        <v>1679</v>
      </c>
      <c r="M881" s="125">
        <v>43363</v>
      </c>
      <c r="N881" s="52" t="str">
        <f t="shared" ca="1" si="32"/>
        <v>45 Tahun 5 Bulan 14 hari</v>
      </c>
      <c r="O8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7 Hari </v>
      </c>
      <c r="P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Row],[JABATAN]],tbl_refJabatan,2,FALSE),"yr","day")-CONVERT(DATEDIF(H881,tglAcuan,"y"),"yr","day"))),(NOW()+(CONVERT(VLOOKUP(Table1[[#This Row],[JABATAN]],tbl_refJabatan,2,FALSE),"yr","day")-CONVERT(DATEDIF(H881,NOW(),"y"),"yr","day")))),"Usia Salah"),"")</f>
        <v>50827.848911689813</v>
      </c>
      <c r="Q881" s="167" t="str">
        <f ca="1">IF(Table1[[#This Row],[TGL. PENSIUN (usia)]]&lt;&gt;0,TEXT(Table1[[#This Row],[TGL. PENSIUN (usia)]],"yyyy"),"")</f>
        <v>2039</v>
      </c>
      <c r="R881" s="166">
        <f ca="1">IF(AND(Table1[[#This Row],[TGL. PENSIUN (usia)]]&lt;&gt;"",Table1[[#This Row],[TGL. PENSIUN (usia)]]&lt;&gt;"USIA SALAH"),IF(tglAcuan&lt;&gt;0,(INT(CONVERT(VLOOKUP(Table1[[#This Row],[JABATAN]],tbl_refJabatan,2,FALSE),"yr","day")-CONVERT(DATEDIF(H881,tglAcuan,"y"),"yr","day"))),(INT(CONVERT(VLOOKUP(Table1[[#This Row],[JABATAN]],tbl_refJabatan,2,FALSE),"yr","day")-CONVERT(DATEDIF(H881,NOW(),"y"),"yr","day")))),"")</f>
        <v>5478</v>
      </c>
      <c r="S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Row],[JABATAN]],tbl_refJabatan,4,FALSE),"yr","day")-CONVERT(DATEDIF(H881,tglAcuan,"y"),"yr","day"))),(NOW()+(CONVERT(VLOOKUP(Table1[[#This Row],[JABATAN]],tbl_refJabatan,4,FALSE),"yr","day")-CONVERT(DATEDIF(H881,NOW(),"y"),"yr","day")))),"Usia Salah"),"")</f>
        <v>36217.848911689813</v>
      </c>
      <c r="T881" s="167" t="str">
        <f ca="1">IF(Table1[[#This Row],[TGL. PENSIUN ( usia )]]&lt;&gt;0,TEXT(Table1[[#This Row],[TGL. PENSIUN ( usia )]],"yyyy"),"")</f>
        <v>1999</v>
      </c>
      <c r="U881" s="166">
        <f ca="1">IF(AND(Table1[[#This Row],[TGL. PENSIUN (usia)]]&lt;&gt;"",Table1[[#This Row],[TGL. PENSIUN (usia)]]&lt;&gt;"USIA SALAH"),IF(tglAcuan&lt;&gt;0,(INT(CONVERT(VLOOKUP(Table1[[#This Row],[JABATAN]],tbl_refJabatan,4,FALSE),"yr","day")-CONVERT(DATEDIF(H881,tglAcuan,"y"),"yr","day"))),(INT(CONVERT(VLOOKUP(Table1[[#This Row],[JABATAN]],tbl_refJabatan,4,FALSE),"yr","day")-CONVERT(DATEDIF(H881,NOW(),"y"),"yr","day")))),"")</f>
        <v>-9132</v>
      </c>
      <c r="V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Row],[JABATAN]],tbl_refJabatan,6,FALSE),"yr","day")-CONVERT(DATEDIF(H881,tglAcuan,"y"),"yr","day"))),(NOW()+(CONVERT(VLOOKUP(Table1[[#This Row],[JABATAN]],tbl_refJabatan,6,FALSE),"yr","day")-CONVERT(DATEDIF(H881,NOW(),"y"),"yr","day")))),"Usia Salah"),"")</f>
        <v>28912.848911689813</v>
      </c>
      <c r="W881" s="167" t="str">
        <f ca="1">IF(Table1[[#This Row],[TGL.PENSIUN (usia)]]&lt;&gt;0,TEXT(Table1[[#This Row],[TGL.PENSIUN (usia)]],"yyyy"),"")</f>
        <v>1979</v>
      </c>
      <c r="X8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Row],[JABATAN]],tbl_refJabatan,7,FALSE),"yr","day")-CONVERT(DATEDIF(M881,tglAcuan,"y"),"yr","day"))),(NOW()+(CONVERT(VLOOKUP(Table1[[#This Row],[JABATAN]],tbl_refJabatan,7,FALSE),"yr","day")-CONVERT(DATEDIF(M881,NOW(),"y"),"yr","day")))),"tgl SK salah"),"")</f>
        <v>65437.848911689813</v>
      </c>
      <c r="Y881" s="167" t="str">
        <f ca="1">IF(Table1[[#This Row],[TGL. PENSIUN (jabatan)]]&lt;&gt;0,TEXT(Table1[[#This Row],[TGL. PENSIUN (jabatan)]],"yyyy"),"")</f>
        <v>2079</v>
      </c>
      <c r="Z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Row],[JABATAN]],tbl_refJabatan,8,FALSE),"yr","day")-CONVERT(DATEDIF(H881,tglAcuan,"y"),"yr","day"))),(NOW()+(CONVERT(VLOOKUP(Table1[[#This Row],[JABATAN]],tbl_refJabatan,8,FALSE),"yr","day")-CONVERT(DATEDIF(H881,NOW(),"y"),"yr","day")))),"Usia Salah"),"")</f>
        <v>50827.848911689813</v>
      </c>
      <c r="AA881" s="167" t="str">
        <f ca="1">IF(Table1[[#This Row],[TGL.PENSIUN (usia )]]&lt;&gt;0,TEXT(Table1[[#This Row],[TGL.PENSIUN (usia )]],"yyyy"),"")</f>
        <v>2039</v>
      </c>
      <c r="AB8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Row],[JABATAN]],tbl_refJabatan,9,FALSE),"yr","day")-CONVERT(DATEDIF(M881,tglAcuan,"y"),"yr","day"))),(NOW()+(CONVERT(VLOOKUP(Table1[[#This Row],[JABATAN]],tbl_refJabatan,9,FALSE),"yr","day")-CONVERT(DATEDIF(M881,NOW(),"y"),"yr","day")))),"tgl SK salah"),"")</f>
        <v>49001.598911689813</v>
      </c>
      <c r="AC881" s="167" t="str">
        <f ca="1">IF(Table1[[#This Row],[TGL. PENSIUN (jabatan )]]&lt;&gt;0,TEXT(Table1[[#This Row],[TGL. PENSIUN (jabatan )]],"yyyy"),"")</f>
        <v>2034</v>
      </c>
      <c r="AD8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2" spans="1:30" s="88" customFormat="1" ht="21.75" customHeight="1" x14ac:dyDescent="0.25">
      <c r="A882" s="43">
        <f t="shared" si="31"/>
        <v>877</v>
      </c>
      <c r="B882" s="44" t="s">
        <v>42</v>
      </c>
      <c r="C882" s="44" t="s">
        <v>1680</v>
      </c>
      <c r="D882" s="45" t="s">
        <v>39</v>
      </c>
      <c r="E882" s="73" t="s">
        <v>274</v>
      </c>
      <c r="F882" s="43" t="s">
        <v>41</v>
      </c>
      <c r="G882" s="46" t="s">
        <v>42</v>
      </c>
      <c r="H882" s="175">
        <v>27230</v>
      </c>
      <c r="I882" s="45"/>
      <c r="J882" s="76"/>
      <c r="K882" s="74" t="s">
        <v>43</v>
      </c>
      <c r="L882" s="178" t="s">
        <v>1681</v>
      </c>
      <c r="M882" s="95">
        <v>43812</v>
      </c>
      <c r="N882" s="52" t="str">
        <f t="shared" ca="1" si="32"/>
        <v>49 Tahun 7 Bulan 7 hari</v>
      </c>
      <c r="O8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Row],[JABATAN]],tbl_refJabatan,2,FALSE),"yr","day")-CONVERT(DATEDIF(H882,tglAcuan,"y"),"yr","day"))),(NOW()+(CONVERT(VLOOKUP(Table1[[#This Row],[JABATAN]],tbl_refJabatan,2,FALSE),"yr","day")-CONVERT(DATEDIF(H882,NOW(),"y"),"yr","day")))),"Usia Salah"),"")</f>
        <v>27451.848911689813</v>
      </c>
      <c r="Q882" s="167" t="str">
        <f ca="1">IF(Table1[[#This Row],[TGL. PENSIUN (usia)]]&lt;&gt;0,TEXT(Table1[[#This Row],[TGL. PENSIUN (usia)]],"yyyy"),"")</f>
        <v>1975</v>
      </c>
      <c r="R882" s="166">
        <f ca="1">IF(AND(Table1[[#This Row],[TGL. PENSIUN (usia)]]&lt;&gt;"",Table1[[#This Row],[TGL. PENSIUN (usia)]]&lt;&gt;"USIA SALAH"),IF(tglAcuan&lt;&gt;0,(INT(CONVERT(VLOOKUP(Table1[[#This Row],[JABATAN]],tbl_refJabatan,2,FALSE),"yr","day")-CONVERT(DATEDIF(H882,tglAcuan,"y"),"yr","day"))),(INT(CONVERT(VLOOKUP(Table1[[#This Row],[JABATAN]],tbl_refJabatan,2,FALSE),"yr","day")-CONVERT(DATEDIF(H882,NOW(),"y"),"yr","day")))),"")</f>
        <v>-17898</v>
      </c>
      <c r="S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Row],[JABATAN]],tbl_refJabatan,4,FALSE),"yr","day")-CONVERT(DATEDIF(H882,tglAcuan,"y"),"yr","day"))),(NOW()+(CONVERT(VLOOKUP(Table1[[#This Row],[JABATAN]],tbl_refJabatan,4,FALSE),"yr","day")-CONVERT(DATEDIF(H882,NOW(),"y"),"yr","day")))),"Usia Salah"),"")</f>
        <v>27451.848911689813</v>
      </c>
      <c r="T882" s="167" t="str">
        <f ca="1">IF(Table1[[#This Row],[TGL. PENSIUN ( usia )]]&lt;&gt;0,TEXT(Table1[[#This Row],[TGL. PENSIUN ( usia )]],"yyyy"),"")</f>
        <v>1975</v>
      </c>
      <c r="U882" s="166">
        <f ca="1">IF(AND(Table1[[#This Row],[TGL. PENSIUN (usia)]]&lt;&gt;"",Table1[[#This Row],[TGL. PENSIUN (usia)]]&lt;&gt;"USIA SALAH"),IF(tglAcuan&lt;&gt;0,(INT(CONVERT(VLOOKUP(Table1[[#This Row],[JABATAN]],tbl_refJabatan,4,FALSE),"yr","day")-CONVERT(DATEDIF(H882,tglAcuan,"y"),"yr","day"))),(INT(CONVERT(VLOOKUP(Table1[[#This Row],[JABATAN]],tbl_refJabatan,4,FALSE),"yr","day")-CONVERT(DATEDIF(H882,NOW(),"y"),"yr","day")))),"")</f>
        <v>-17898</v>
      </c>
      <c r="V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Row],[JABATAN]],tbl_refJabatan,6,FALSE),"yr","day")-CONVERT(DATEDIF(H882,tglAcuan,"y"),"yr","day"))),(NOW()+(CONVERT(VLOOKUP(Table1[[#This Row],[JABATAN]],tbl_refJabatan,6,FALSE),"yr","day")-CONVERT(DATEDIF(H882,NOW(),"y"),"yr","day")))),"Usia Salah"),"")</f>
        <v>27451.848911689813</v>
      </c>
      <c r="W882" s="167" t="str">
        <f ca="1">IF(Table1[[#This Row],[TGL.PENSIUN (usia)]]&lt;&gt;0,TEXT(Table1[[#This Row],[TGL.PENSIUN (usia)]],"yyyy"),"")</f>
        <v>1975</v>
      </c>
      <c r="X8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Row],[JABATAN]],tbl_refJabatan,7,FALSE),"yr","day")-CONVERT(DATEDIF(M882,tglAcuan,"y"),"yr","day"))),(NOW()+(CONVERT(VLOOKUP(Table1[[#This Row],[JABATAN]],tbl_refJabatan,7,FALSE),"yr","day")-CONVERT(DATEDIF(M882,NOW(),"y"),"yr","day")))),"tgl SK salah"),"")</f>
        <v>43888.098911689813</v>
      </c>
      <c r="Y882" s="167" t="str">
        <f ca="1">IF(Table1[[#This Row],[TGL. PENSIUN (jabatan)]]&lt;&gt;0,TEXT(Table1[[#This Row],[TGL. PENSIUN (jabatan)]],"yyyy"),"")</f>
        <v>2020</v>
      </c>
      <c r="Z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Row],[JABATAN]],tbl_refJabatan,8,FALSE),"yr","day")-CONVERT(DATEDIF(H882,tglAcuan,"y"),"yr","day"))),(NOW()+(CONVERT(VLOOKUP(Table1[[#This Row],[JABATAN]],tbl_refJabatan,8,FALSE),"yr","day")-CONVERT(DATEDIF(H882,NOW(),"y"),"yr","day")))),"Usia Salah"),"")</f>
        <v>27451.848911689813</v>
      </c>
      <c r="AA882" s="167" t="str">
        <f ca="1">IF(Table1[[#This Row],[TGL.PENSIUN (usia )]]&lt;&gt;0,TEXT(Table1[[#This Row],[TGL.PENSIUN (usia )]],"yyyy"),"")</f>
        <v>1975</v>
      </c>
      <c r="AB8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Row],[JABATAN]],tbl_refJabatan,9,FALSE),"yr","day")-CONVERT(DATEDIF(M882,tglAcuan,"y"),"yr","day"))),(NOW()+(CONVERT(VLOOKUP(Table1[[#This Row],[JABATAN]],tbl_refJabatan,9,FALSE),"yr","day")-CONVERT(DATEDIF(M882,NOW(),"y"),"yr","day")))),"tgl SK salah"),"")</f>
        <v>43888.098911689813</v>
      </c>
      <c r="AC882" s="167" t="str">
        <f ca="1">IF(Table1[[#This Row],[TGL. PENSIUN (jabatan )]]&lt;&gt;0,TEXT(Table1[[#This Row],[TGL. PENSIUN (jabatan )]],"yyyy"),"")</f>
        <v>2020</v>
      </c>
      <c r="AD8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3" spans="1:30" s="53" customFormat="1" ht="21.75" customHeight="1" x14ac:dyDescent="0.25">
      <c r="A883" s="43">
        <f t="shared" si="31"/>
        <v>878</v>
      </c>
      <c r="B883" s="44" t="s">
        <v>42</v>
      </c>
      <c r="C883" s="44" t="s">
        <v>1680</v>
      </c>
      <c r="D883" s="72" t="s">
        <v>45</v>
      </c>
      <c r="E883" s="73" t="s">
        <v>1682</v>
      </c>
      <c r="F883" s="43" t="s">
        <v>41</v>
      </c>
      <c r="G883" s="46" t="s">
        <v>42</v>
      </c>
      <c r="H883" s="175">
        <v>29071</v>
      </c>
      <c r="I883" s="45"/>
      <c r="J883" s="76"/>
      <c r="K883" s="74" t="s">
        <v>43</v>
      </c>
      <c r="L883" s="178" t="s">
        <v>1683</v>
      </c>
      <c r="M883" s="95">
        <v>43396</v>
      </c>
      <c r="N883" s="52" t="str">
        <f t="shared" ca="1" si="32"/>
        <v>44 Tahun 6 Bulan 23 hari</v>
      </c>
      <c r="O8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Row],[JABATAN]],tbl_refJabatan,2,FALSE),"yr","day")-CONVERT(DATEDIF(H883,tglAcuan,"y"),"yr","day"))),(NOW()+(CONVERT(VLOOKUP(Table1[[#This Row],[JABATAN]],tbl_refJabatan,2,FALSE),"yr","day")-CONVERT(DATEDIF(H883,NOW(),"y"),"yr","day")))),"Usia Salah"),"")</f>
        <v>29278.098911689813</v>
      </c>
      <c r="Q883" s="167" t="str">
        <f ca="1">IF(Table1[[#This Row],[TGL. PENSIUN (usia)]]&lt;&gt;0,TEXT(Table1[[#This Row],[TGL. PENSIUN (usia)]],"yyyy"),"")</f>
        <v>1980</v>
      </c>
      <c r="R883" s="166">
        <f ca="1">IF(AND(Table1[[#This Row],[TGL. PENSIUN (usia)]]&lt;&gt;"",Table1[[#This Row],[TGL. PENSIUN (usia)]]&lt;&gt;"USIA SALAH"),IF(tglAcuan&lt;&gt;0,(INT(CONVERT(VLOOKUP(Table1[[#This Row],[JABATAN]],tbl_refJabatan,2,FALSE),"yr","day")-CONVERT(DATEDIF(H883,tglAcuan,"y"),"yr","day"))),(INT(CONVERT(VLOOKUP(Table1[[#This Row],[JABATAN]],tbl_refJabatan,2,FALSE),"yr","day")-CONVERT(DATEDIF(H883,NOW(),"y"),"yr","day")))),"")</f>
        <v>-16071</v>
      </c>
      <c r="S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Row],[JABATAN]],tbl_refJabatan,4,FALSE),"yr","day")-CONVERT(DATEDIF(H883,tglAcuan,"y"),"yr","day"))),(NOW()+(CONVERT(VLOOKUP(Table1[[#This Row],[JABATAN]],tbl_refJabatan,4,FALSE),"yr","day")-CONVERT(DATEDIF(H883,NOW(),"y"),"yr","day")))),"Usia Salah"),"")</f>
        <v>29278.098911689813</v>
      </c>
      <c r="T883" s="167" t="str">
        <f ca="1">IF(Table1[[#This Row],[TGL. PENSIUN ( usia )]]&lt;&gt;0,TEXT(Table1[[#This Row],[TGL. PENSIUN ( usia )]],"yyyy"),"")</f>
        <v>1980</v>
      </c>
      <c r="U883" s="166">
        <f ca="1">IF(AND(Table1[[#This Row],[TGL. PENSIUN (usia)]]&lt;&gt;"",Table1[[#This Row],[TGL. PENSIUN (usia)]]&lt;&gt;"USIA SALAH"),IF(tglAcuan&lt;&gt;0,(INT(CONVERT(VLOOKUP(Table1[[#This Row],[JABATAN]],tbl_refJabatan,4,FALSE),"yr","day")-CONVERT(DATEDIF(H883,tglAcuan,"y"),"yr","day"))),(INT(CONVERT(VLOOKUP(Table1[[#This Row],[JABATAN]],tbl_refJabatan,4,FALSE),"yr","day")-CONVERT(DATEDIF(H883,NOW(),"y"),"yr","day")))),"")</f>
        <v>-16071</v>
      </c>
      <c r="V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Row],[JABATAN]],tbl_refJabatan,6,FALSE),"yr","day")-CONVERT(DATEDIF(H883,tglAcuan,"y"),"yr","day"))),(NOW()+(CONVERT(VLOOKUP(Table1[[#This Row],[JABATAN]],tbl_refJabatan,6,FALSE),"yr","day")-CONVERT(DATEDIF(H883,NOW(),"y"),"yr","day")))),"Usia Salah"),"")</f>
        <v>29278.098911689813</v>
      </c>
      <c r="W883" s="167" t="str">
        <f ca="1">IF(Table1[[#This Row],[TGL.PENSIUN (usia)]]&lt;&gt;0,TEXT(Table1[[#This Row],[TGL.PENSIUN (usia)]],"yyyy"),"")</f>
        <v>1980</v>
      </c>
      <c r="X8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Row],[JABATAN]],tbl_refJabatan,7,FALSE),"yr","day")-CONVERT(DATEDIF(M883,tglAcuan,"y"),"yr","day"))),(NOW()+(CONVERT(VLOOKUP(Table1[[#This Row],[JABATAN]],tbl_refJabatan,7,FALSE),"yr","day")-CONVERT(DATEDIF(M883,NOW(),"y"),"yr","day")))),"tgl SK salah"),"")</f>
        <v>43522.848911689813</v>
      </c>
      <c r="Y883" s="167" t="str">
        <f ca="1">IF(Table1[[#This Row],[TGL. PENSIUN (jabatan)]]&lt;&gt;0,TEXT(Table1[[#This Row],[TGL. PENSIUN (jabatan)]],"yyyy"),"")</f>
        <v>2019</v>
      </c>
      <c r="Z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Row],[JABATAN]],tbl_refJabatan,8,FALSE),"yr","day")-CONVERT(DATEDIF(H883,tglAcuan,"y"),"yr","day"))),(NOW()+(CONVERT(VLOOKUP(Table1[[#This Row],[JABATAN]],tbl_refJabatan,8,FALSE),"yr","day")-CONVERT(DATEDIF(H883,NOW(),"y"),"yr","day")))),"Usia Salah"),"")</f>
        <v>29278.098911689813</v>
      </c>
      <c r="AA883" s="167" t="str">
        <f ca="1">IF(Table1[[#This Row],[TGL.PENSIUN (usia )]]&lt;&gt;0,TEXT(Table1[[#This Row],[TGL.PENSIUN (usia )]],"yyyy"),"")</f>
        <v>1980</v>
      </c>
      <c r="AB8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Row],[JABATAN]],tbl_refJabatan,9,FALSE),"yr","day")-CONVERT(DATEDIF(M883,tglAcuan,"y"),"yr","day"))),(NOW()+(CONVERT(VLOOKUP(Table1[[#This Row],[JABATAN]],tbl_refJabatan,9,FALSE),"yr","day")-CONVERT(DATEDIF(M883,NOW(),"y"),"yr","day")))),"tgl SK salah"),"")</f>
        <v>43522.848911689813</v>
      </c>
      <c r="AC883" s="167" t="str">
        <f ca="1">IF(Table1[[#This Row],[TGL. PENSIUN (jabatan )]]&lt;&gt;0,TEXT(Table1[[#This Row],[TGL. PENSIUN (jabatan )]],"yyyy"),"")</f>
        <v>2019</v>
      </c>
      <c r="AD8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4" spans="1:30" s="53" customFormat="1" ht="21.75" customHeight="1" x14ac:dyDescent="0.25">
      <c r="A884" s="43">
        <f t="shared" si="31"/>
        <v>879</v>
      </c>
      <c r="B884" s="44" t="s">
        <v>42</v>
      </c>
      <c r="C884" s="44" t="s">
        <v>1680</v>
      </c>
      <c r="D884" s="72" t="s">
        <v>48</v>
      </c>
      <c r="E884" s="73" t="s">
        <v>1684</v>
      </c>
      <c r="F884" s="43" t="s">
        <v>41</v>
      </c>
      <c r="G884" s="46" t="s">
        <v>42</v>
      </c>
      <c r="H884" s="175">
        <v>24801</v>
      </c>
      <c r="I884" s="45"/>
      <c r="J884" s="76"/>
      <c r="K884" s="74" t="s">
        <v>43</v>
      </c>
      <c r="L884" s="178" t="s">
        <v>1685</v>
      </c>
      <c r="M884" s="95">
        <v>43396</v>
      </c>
      <c r="N884" s="52" t="str">
        <f t="shared" ca="1" si="32"/>
        <v>56 Tahun 3 Bulan 2 hari</v>
      </c>
      <c r="O8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Row],[JABATAN]],tbl_refJabatan,2,FALSE),"yr","day")-CONVERT(DATEDIF(H884,tglAcuan,"y"),"yr","day"))),(NOW()+(CONVERT(VLOOKUP(Table1[[#This Row],[JABATAN]],tbl_refJabatan,2,FALSE),"yr","day")-CONVERT(DATEDIF(H884,NOW(),"y"),"yr","day")))),"Usia Salah"),"")</f>
        <v>46810.098911689813</v>
      </c>
      <c r="Q884" s="167" t="str">
        <f ca="1">IF(Table1[[#This Row],[TGL. PENSIUN (usia)]]&lt;&gt;0,TEXT(Table1[[#This Row],[TGL. PENSIUN (usia)]],"yyyy"),"")</f>
        <v>2028</v>
      </c>
      <c r="R884" s="166">
        <f ca="1">IF(AND(Table1[[#This Row],[TGL. PENSIUN (usia)]]&lt;&gt;"",Table1[[#This Row],[TGL. PENSIUN (usia)]]&lt;&gt;"USIA SALAH"),IF(tglAcuan&lt;&gt;0,(INT(CONVERT(VLOOKUP(Table1[[#This Row],[JABATAN]],tbl_refJabatan,2,FALSE),"yr","day")-CONVERT(DATEDIF(H884,tglAcuan,"y"),"yr","day"))),(INT(CONVERT(VLOOKUP(Table1[[#This Row],[JABATAN]],tbl_refJabatan,2,FALSE),"yr","day")-CONVERT(DATEDIF(H884,NOW(),"y"),"yr","day")))),"")</f>
        <v>1461</v>
      </c>
      <c r="S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Row],[JABATAN]],tbl_refJabatan,4,FALSE),"yr","day")-CONVERT(DATEDIF(H884,tglAcuan,"y"),"yr","day"))),(NOW()+(CONVERT(VLOOKUP(Table1[[#This Row],[JABATAN]],tbl_refJabatan,4,FALSE),"yr","day")-CONVERT(DATEDIF(H884,NOW(),"y"),"yr","day")))),"Usia Salah"),"")</f>
        <v>46810.098911689813</v>
      </c>
      <c r="T884" s="167" t="str">
        <f ca="1">IF(Table1[[#This Row],[TGL. PENSIUN ( usia )]]&lt;&gt;0,TEXT(Table1[[#This Row],[TGL. PENSIUN ( usia )]],"yyyy"),"")</f>
        <v>2028</v>
      </c>
      <c r="U884" s="166">
        <f ca="1">IF(AND(Table1[[#This Row],[TGL. PENSIUN (usia)]]&lt;&gt;"",Table1[[#This Row],[TGL. PENSIUN (usia)]]&lt;&gt;"USIA SALAH"),IF(tglAcuan&lt;&gt;0,(INT(CONVERT(VLOOKUP(Table1[[#This Row],[JABATAN]],tbl_refJabatan,4,FALSE),"yr","day")-CONVERT(DATEDIF(H884,tglAcuan,"y"),"yr","day"))),(INT(CONVERT(VLOOKUP(Table1[[#This Row],[JABATAN]],tbl_refJabatan,4,FALSE),"yr","day")-CONVERT(DATEDIF(H884,NOW(),"y"),"yr","day")))),"")</f>
        <v>1461</v>
      </c>
      <c r="V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Row],[JABATAN]],tbl_refJabatan,6,FALSE),"yr","day")-CONVERT(DATEDIF(H884,tglAcuan,"y"),"yr","day"))),(NOW()+(CONVERT(VLOOKUP(Table1[[#This Row],[JABATAN]],tbl_refJabatan,6,FALSE),"yr","day")-CONVERT(DATEDIF(H884,NOW(),"y"),"yr","day")))),"Usia Salah"),"")</f>
        <v>45349.098911689813</v>
      </c>
      <c r="W884" s="167" t="str">
        <f ca="1">IF(Table1[[#This Row],[TGL.PENSIUN (usia)]]&lt;&gt;0,TEXT(Table1[[#This Row],[TGL.PENSIUN (usia)]],"yyyy"),"")</f>
        <v>2024</v>
      </c>
      <c r="X8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Row],[JABATAN]],tbl_refJabatan,7,FALSE),"yr","day")-CONVERT(DATEDIF(M884,tglAcuan,"y"),"yr","day"))),(NOW()+(CONVERT(VLOOKUP(Table1[[#This Row],[JABATAN]],tbl_refJabatan,7,FALSE),"yr","day")-CONVERT(DATEDIF(M884,NOW(),"y"),"yr","day")))),"tgl SK salah"),"")</f>
        <v>50827.848911689813</v>
      </c>
      <c r="Y884" s="167" t="str">
        <f ca="1">IF(Table1[[#This Row],[TGL. PENSIUN (jabatan)]]&lt;&gt;0,TEXT(Table1[[#This Row],[TGL. PENSIUN (jabatan)]],"yyyy"),"")</f>
        <v>2039</v>
      </c>
      <c r="Z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Row],[JABATAN]],tbl_refJabatan,8,FALSE),"yr","day")-CONVERT(DATEDIF(H884,tglAcuan,"y"),"yr","day"))),(NOW()+(CONVERT(VLOOKUP(Table1[[#This Row],[JABATAN]],tbl_refJabatan,8,FALSE),"yr","day")-CONVERT(DATEDIF(H884,NOW(),"y"),"yr","day")))),"Usia Salah"),"")</f>
        <v>45349.098911689813</v>
      </c>
      <c r="AA884" s="167" t="str">
        <f ca="1">IF(Table1[[#This Row],[TGL.PENSIUN (usia )]]&lt;&gt;0,TEXT(Table1[[#This Row],[TGL.PENSIUN (usia )]],"yyyy"),"")</f>
        <v>2024</v>
      </c>
      <c r="AB8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Row],[JABATAN]],tbl_refJabatan,9,FALSE),"yr","day")-CONVERT(DATEDIF(M884,tglAcuan,"y"),"yr","day"))),(NOW()+(CONVERT(VLOOKUP(Table1[[#This Row],[JABATAN]],tbl_refJabatan,9,FALSE),"yr","day")-CONVERT(DATEDIF(M884,NOW(),"y"),"yr","day")))),"tgl SK salah"),"")</f>
        <v>50827.848911689813</v>
      </c>
      <c r="AC884" s="167" t="str">
        <f ca="1">IF(Table1[[#This Row],[TGL. PENSIUN (jabatan )]]&lt;&gt;0,TEXT(Table1[[#This Row],[TGL. PENSIUN (jabatan )]],"yyyy"),"")</f>
        <v>2039</v>
      </c>
      <c r="AD8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85" spans="1:30" s="53" customFormat="1" ht="21.75" customHeight="1" x14ac:dyDescent="0.25">
      <c r="A885" s="43">
        <f t="shared" si="31"/>
        <v>880</v>
      </c>
      <c r="B885" s="44" t="s">
        <v>42</v>
      </c>
      <c r="C885" s="44" t="s">
        <v>1680</v>
      </c>
      <c r="D885" s="72" t="s">
        <v>52</v>
      </c>
      <c r="E885" s="73" t="s">
        <v>517</v>
      </c>
      <c r="F885" s="43" t="s">
        <v>41</v>
      </c>
      <c r="G885" s="46" t="s">
        <v>42</v>
      </c>
      <c r="H885" s="175">
        <v>24265</v>
      </c>
      <c r="I885" s="45"/>
      <c r="J885" s="76"/>
      <c r="K885" s="74" t="s">
        <v>43</v>
      </c>
      <c r="L885" s="178" t="s">
        <v>1246</v>
      </c>
      <c r="M885" s="95">
        <v>43396</v>
      </c>
      <c r="N885" s="52" t="str">
        <f t="shared" ca="1" si="32"/>
        <v>57 Tahun 8 Bulan 20 hari</v>
      </c>
      <c r="O8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Row],[JABATAN]],tbl_refJabatan,2,FALSE),"yr","day")-CONVERT(DATEDIF(H885,tglAcuan,"y"),"yr","day"))),(NOW()+(CONVERT(VLOOKUP(Table1[[#This Row],[JABATAN]],tbl_refJabatan,2,FALSE),"yr","day")-CONVERT(DATEDIF(H885,NOW(),"y"),"yr","day")))),"Usia Salah"),"")</f>
        <v>46444.848911689813</v>
      </c>
      <c r="Q885" s="167" t="str">
        <f ca="1">IF(Table1[[#This Row],[TGL. PENSIUN (usia)]]&lt;&gt;0,TEXT(Table1[[#This Row],[TGL. PENSIUN (usia)]],"yyyy"),"")</f>
        <v>2027</v>
      </c>
      <c r="R885" s="166">
        <f ca="1">IF(AND(Table1[[#This Row],[TGL. PENSIUN (usia)]]&lt;&gt;"",Table1[[#This Row],[TGL. PENSIUN (usia)]]&lt;&gt;"USIA SALAH"),IF(tglAcuan&lt;&gt;0,(INT(CONVERT(VLOOKUP(Table1[[#This Row],[JABATAN]],tbl_refJabatan,2,FALSE),"yr","day")-CONVERT(DATEDIF(H885,tglAcuan,"y"),"yr","day"))),(INT(CONVERT(VLOOKUP(Table1[[#This Row],[JABATAN]],tbl_refJabatan,2,FALSE),"yr","day")-CONVERT(DATEDIF(H885,NOW(),"y"),"yr","day")))),"")</f>
        <v>1095</v>
      </c>
      <c r="S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Row],[JABATAN]],tbl_refJabatan,4,FALSE),"yr","day")-CONVERT(DATEDIF(H885,tglAcuan,"y"),"yr","day"))),(NOW()+(CONVERT(VLOOKUP(Table1[[#This Row],[JABATAN]],tbl_refJabatan,4,FALSE),"yr","day")-CONVERT(DATEDIF(H885,NOW(),"y"),"yr","day")))),"Usia Salah"),"")</f>
        <v>46444.848911689813</v>
      </c>
      <c r="T885" s="167" t="str">
        <f ca="1">IF(Table1[[#This Row],[TGL. PENSIUN ( usia )]]&lt;&gt;0,TEXT(Table1[[#This Row],[TGL. PENSIUN ( usia )]],"yyyy"),"")</f>
        <v>2027</v>
      </c>
      <c r="U885" s="166">
        <f ca="1">IF(AND(Table1[[#This Row],[TGL. PENSIUN (usia)]]&lt;&gt;"",Table1[[#This Row],[TGL. PENSIUN (usia)]]&lt;&gt;"USIA SALAH"),IF(tglAcuan&lt;&gt;0,(INT(CONVERT(VLOOKUP(Table1[[#This Row],[JABATAN]],tbl_refJabatan,4,FALSE),"yr","day")-CONVERT(DATEDIF(H885,tglAcuan,"y"),"yr","day"))),(INT(CONVERT(VLOOKUP(Table1[[#This Row],[JABATAN]],tbl_refJabatan,4,FALSE),"yr","day")-CONVERT(DATEDIF(H885,NOW(),"y"),"yr","day")))),"")</f>
        <v>1095</v>
      </c>
      <c r="V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Row],[JABATAN]],tbl_refJabatan,6,FALSE),"yr","day")-CONVERT(DATEDIF(H885,tglAcuan,"y"),"yr","day"))),(NOW()+(CONVERT(VLOOKUP(Table1[[#This Row],[JABATAN]],tbl_refJabatan,6,FALSE),"yr","day")-CONVERT(DATEDIF(H885,NOW(),"y"),"yr","day")))),"Usia Salah"),"")</f>
        <v>44983.848911689813</v>
      </c>
      <c r="W885" s="167" t="str">
        <f ca="1">IF(Table1[[#This Row],[TGL.PENSIUN (usia)]]&lt;&gt;0,TEXT(Table1[[#This Row],[TGL.PENSIUN (usia)]],"yyyy"),"")</f>
        <v>2023</v>
      </c>
      <c r="X8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Row],[JABATAN]],tbl_refJabatan,7,FALSE),"yr","day")-CONVERT(DATEDIF(M885,tglAcuan,"y"),"yr","day"))),(NOW()+(CONVERT(VLOOKUP(Table1[[#This Row],[JABATAN]],tbl_refJabatan,7,FALSE),"yr","day")-CONVERT(DATEDIF(M885,NOW(),"y"),"yr","day")))),"tgl SK salah"),"")</f>
        <v>50827.848911689813</v>
      </c>
      <c r="Y885" s="167" t="str">
        <f ca="1">IF(Table1[[#This Row],[TGL. PENSIUN (jabatan)]]&lt;&gt;0,TEXT(Table1[[#This Row],[TGL. PENSIUN (jabatan)]],"yyyy"),"")</f>
        <v>2039</v>
      </c>
      <c r="Z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Row],[JABATAN]],tbl_refJabatan,8,FALSE),"yr","day")-CONVERT(DATEDIF(H885,tglAcuan,"y"),"yr","day"))),(NOW()+(CONVERT(VLOOKUP(Table1[[#This Row],[JABATAN]],tbl_refJabatan,8,FALSE),"yr","day")-CONVERT(DATEDIF(H885,NOW(),"y"),"yr","day")))),"Usia Salah"),"")</f>
        <v>44983.848911689813</v>
      </c>
      <c r="AA885" s="167" t="str">
        <f ca="1">IF(Table1[[#This Row],[TGL.PENSIUN (usia )]]&lt;&gt;0,TEXT(Table1[[#This Row],[TGL.PENSIUN (usia )]],"yyyy"),"")</f>
        <v>2023</v>
      </c>
      <c r="AB8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Row],[JABATAN]],tbl_refJabatan,9,FALSE),"yr","day")-CONVERT(DATEDIF(M885,tglAcuan,"y"),"yr","day"))),(NOW()+(CONVERT(VLOOKUP(Table1[[#This Row],[JABATAN]],tbl_refJabatan,9,FALSE),"yr","day")-CONVERT(DATEDIF(M885,NOW(),"y"),"yr","day")))),"tgl SK salah"),"")</f>
        <v>50827.848911689813</v>
      </c>
      <c r="AC885" s="167" t="str">
        <f ca="1">IF(Table1[[#This Row],[TGL. PENSIUN (jabatan )]]&lt;&gt;0,TEXT(Table1[[#This Row],[TGL. PENSIUN (jabatan )]],"yyyy"),"")</f>
        <v>2039</v>
      </c>
      <c r="AD8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6" spans="1:30" s="53" customFormat="1" ht="21.75" customHeight="1" x14ac:dyDescent="0.25">
      <c r="A886" s="43">
        <f t="shared" si="31"/>
        <v>881</v>
      </c>
      <c r="B886" s="44" t="s">
        <v>42</v>
      </c>
      <c r="C886" s="44" t="s">
        <v>1680</v>
      </c>
      <c r="D886" s="45" t="s">
        <v>54</v>
      </c>
      <c r="E886" s="73" t="s">
        <v>1686</v>
      </c>
      <c r="F886" s="43" t="s">
        <v>41</v>
      </c>
      <c r="G886" s="46" t="s">
        <v>42</v>
      </c>
      <c r="H886" s="175">
        <v>29355</v>
      </c>
      <c r="I886" s="45"/>
      <c r="J886" s="76"/>
      <c r="K886" s="74" t="s">
        <v>43</v>
      </c>
      <c r="L886" s="178" t="s">
        <v>1591</v>
      </c>
      <c r="M886" s="95">
        <v>43396</v>
      </c>
      <c r="N886" s="52" t="str">
        <f t="shared" ca="1" si="32"/>
        <v>43 Tahun 9 Bulan 13 hari</v>
      </c>
      <c r="O8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Row],[JABATAN]],tbl_refJabatan,2,FALSE),"yr","day")-CONVERT(DATEDIF(H886,tglAcuan,"y"),"yr","day"))),(NOW()+(CONVERT(VLOOKUP(Table1[[#This Row],[JABATAN]],tbl_refJabatan,2,FALSE),"yr","day")-CONVERT(DATEDIF(H886,NOW(),"y"),"yr","day")))),"Usia Salah"),"")</f>
        <v>51558.348911689813</v>
      </c>
      <c r="Q886" s="167" t="str">
        <f ca="1">IF(Table1[[#This Row],[TGL. PENSIUN (usia)]]&lt;&gt;0,TEXT(Table1[[#This Row],[TGL. PENSIUN (usia)]],"yyyy"),"")</f>
        <v>2041</v>
      </c>
      <c r="R886" s="166">
        <f ca="1">IF(AND(Table1[[#This Row],[TGL. PENSIUN (usia)]]&lt;&gt;"",Table1[[#This Row],[TGL. PENSIUN (usia)]]&lt;&gt;"USIA SALAH"),IF(tglAcuan&lt;&gt;0,(INT(CONVERT(VLOOKUP(Table1[[#This Row],[JABATAN]],tbl_refJabatan,2,FALSE),"yr","day")-CONVERT(DATEDIF(H886,tglAcuan,"y"),"yr","day"))),(INT(CONVERT(VLOOKUP(Table1[[#This Row],[JABATAN]],tbl_refJabatan,2,FALSE),"yr","day")-CONVERT(DATEDIF(H886,NOW(),"y"),"yr","day")))),"")</f>
        <v>6209</v>
      </c>
      <c r="S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Row],[JABATAN]],tbl_refJabatan,4,FALSE),"yr","day")-CONVERT(DATEDIF(H886,tglAcuan,"y"),"yr","day"))),(NOW()+(CONVERT(VLOOKUP(Table1[[#This Row],[JABATAN]],tbl_refJabatan,4,FALSE),"yr","day")-CONVERT(DATEDIF(H886,NOW(),"y"),"yr","day")))),"Usia Salah"),"")</f>
        <v>51558.348911689813</v>
      </c>
      <c r="T886" s="167" t="str">
        <f ca="1">IF(Table1[[#This Row],[TGL. PENSIUN ( usia )]]&lt;&gt;0,TEXT(Table1[[#This Row],[TGL. PENSIUN ( usia )]],"yyyy"),"")</f>
        <v>2041</v>
      </c>
      <c r="U886" s="166">
        <f ca="1">IF(AND(Table1[[#This Row],[TGL. PENSIUN (usia)]]&lt;&gt;"",Table1[[#This Row],[TGL. PENSIUN (usia)]]&lt;&gt;"USIA SALAH"),IF(tglAcuan&lt;&gt;0,(INT(CONVERT(VLOOKUP(Table1[[#This Row],[JABATAN]],tbl_refJabatan,4,FALSE),"yr","day")-CONVERT(DATEDIF(H886,tglAcuan,"y"),"yr","day"))),(INT(CONVERT(VLOOKUP(Table1[[#This Row],[JABATAN]],tbl_refJabatan,4,FALSE),"yr","day")-CONVERT(DATEDIF(H886,NOW(),"y"),"yr","day")))),"")</f>
        <v>6209</v>
      </c>
      <c r="V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Row],[JABATAN]],tbl_refJabatan,6,FALSE),"yr","day")-CONVERT(DATEDIF(H886,tglAcuan,"y"),"yr","day"))),(NOW()+(CONVERT(VLOOKUP(Table1[[#This Row],[JABATAN]],tbl_refJabatan,6,FALSE),"yr","day")-CONVERT(DATEDIF(H886,NOW(),"y"),"yr","day")))),"Usia Salah"),"")</f>
        <v>50097.348911689813</v>
      </c>
      <c r="W886" s="167" t="str">
        <f ca="1">IF(Table1[[#This Row],[TGL.PENSIUN (usia)]]&lt;&gt;0,TEXT(Table1[[#This Row],[TGL.PENSIUN (usia)]],"yyyy"),"")</f>
        <v>2037</v>
      </c>
      <c r="X8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Row],[JABATAN]],tbl_refJabatan,7,FALSE),"yr","day")-CONVERT(DATEDIF(M886,tglAcuan,"y"),"yr","day"))),(NOW()+(CONVERT(VLOOKUP(Table1[[#This Row],[JABATAN]],tbl_refJabatan,7,FALSE),"yr","day")-CONVERT(DATEDIF(M886,NOW(),"y"),"yr","day")))),"tgl SK salah"),"")</f>
        <v>50827.848911689813</v>
      </c>
      <c r="Y886" s="167" t="str">
        <f ca="1">IF(Table1[[#This Row],[TGL. PENSIUN (jabatan)]]&lt;&gt;0,TEXT(Table1[[#This Row],[TGL. PENSIUN (jabatan)]],"yyyy"),"")</f>
        <v>2039</v>
      </c>
      <c r="Z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Row],[JABATAN]],tbl_refJabatan,8,FALSE),"yr","day")-CONVERT(DATEDIF(H886,tglAcuan,"y"),"yr","day"))),(NOW()+(CONVERT(VLOOKUP(Table1[[#This Row],[JABATAN]],tbl_refJabatan,8,FALSE),"yr","day")-CONVERT(DATEDIF(H886,NOW(),"y"),"yr","day")))),"Usia Salah"),"")</f>
        <v>50097.348911689813</v>
      </c>
      <c r="AA886" s="167" t="str">
        <f ca="1">IF(Table1[[#This Row],[TGL.PENSIUN (usia )]]&lt;&gt;0,TEXT(Table1[[#This Row],[TGL.PENSIUN (usia )]],"yyyy"),"")</f>
        <v>2037</v>
      </c>
      <c r="AB8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Row],[JABATAN]],tbl_refJabatan,9,FALSE),"yr","day")-CONVERT(DATEDIF(M886,tglAcuan,"y"),"yr","day"))),(NOW()+(CONVERT(VLOOKUP(Table1[[#This Row],[JABATAN]],tbl_refJabatan,9,FALSE),"yr","day")-CONVERT(DATEDIF(M886,NOW(),"y"),"yr","day")))),"tgl SK salah"),"")</f>
        <v>50827.848911689813</v>
      </c>
      <c r="AC886" s="167" t="str">
        <f ca="1">IF(Table1[[#This Row],[TGL. PENSIUN (jabatan )]]&lt;&gt;0,TEXT(Table1[[#This Row],[TGL. PENSIUN (jabatan )]],"yyyy"),"")</f>
        <v>2039</v>
      </c>
      <c r="AD8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7" spans="1:30" s="53" customFormat="1" ht="21.75" customHeight="1" x14ac:dyDescent="0.25">
      <c r="A887" s="43">
        <f t="shared" si="31"/>
        <v>882</v>
      </c>
      <c r="B887" s="44" t="s">
        <v>42</v>
      </c>
      <c r="C887" s="44" t="s">
        <v>1680</v>
      </c>
      <c r="D887" s="72" t="s">
        <v>57</v>
      </c>
      <c r="E887" s="73" t="s">
        <v>1687</v>
      </c>
      <c r="F887" s="43" t="s">
        <v>50</v>
      </c>
      <c r="G887" s="46" t="s">
        <v>42</v>
      </c>
      <c r="H887" s="175">
        <v>35426</v>
      </c>
      <c r="I887" s="45"/>
      <c r="J887" s="76"/>
      <c r="K887" s="74" t="s">
        <v>43</v>
      </c>
      <c r="L887" s="63" t="s">
        <v>1688</v>
      </c>
      <c r="M887" s="94">
        <v>43830</v>
      </c>
      <c r="N887" s="52" t="str">
        <f t="shared" ca="1" si="32"/>
        <v>27 Tahun 2 Bulan 0 hari</v>
      </c>
      <c r="O8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27 Hari </v>
      </c>
      <c r="P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Row],[JABATAN]],tbl_refJabatan,2,FALSE),"yr","day")-CONVERT(DATEDIF(H887,tglAcuan,"y"),"yr","day"))),(NOW()+(CONVERT(VLOOKUP(Table1[[#This Row],[JABATAN]],tbl_refJabatan,2,FALSE),"yr","day")-CONVERT(DATEDIF(H887,NOW(),"y"),"yr","day")))),"Usia Salah"),"")</f>
        <v>57402.348911689813</v>
      </c>
      <c r="Q887" s="167" t="str">
        <f ca="1">IF(Table1[[#This Row],[TGL. PENSIUN (usia)]]&lt;&gt;0,TEXT(Table1[[#This Row],[TGL. PENSIUN (usia)]],"yyyy"),"")</f>
        <v>2057</v>
      </c>
      <c r="R887" s="166">
        <f ca="1">IF(AND(Table1[[#This Row],[TGL. PENSIUN (usia)]]&lt;&gt;"",Table1[[#This Row],[TGL. PENSIUN (usia)]]&lt;&gt;"USIA SALAH"),IF(tglAcuan&lt;&gt;0,(INT(CONVERT(VLOOKUP(Table1[[#This Row],[JABATAN]],tbl_refJabatan,2,FALSE),"yr","day")-CONVERT(DATEDIF(H887,tglAcuan,"y"),"yr","day"))),(INT(CONVERT(VLOOKUP(Table1[[#This Row],[JABATAN]],tbl_refJabatan,2,FALSE),"yr","day")-CONVERT(DATEDIF(H887,NOW(),"y"),"yr","day")))),"")</f>
        <v>12053</v>
      </c>
      <c r="S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Row],[JABATAN]],tbl_refJabatan,4,FALSE),"yr","day")-CONVERT(DATEDIF(H887,tglAcuan,"y"),"yr","day"))),(NOW()+(CONVERT(VLOOKUP(Table1[[#This Row],[JABATAN]],tbl_refJabatan,4,FALSE),"yr","day")-CONVERT(DATEDIF(H887,NOW(),"y"),"yr","day")))),"Usia Salah"),"")</f>
        <v>57402.348911689813</v>
      </c>
      <c r="T887" s="167" t="str">
        <f ca="1">IF(Table1[[#This Row],[TGL. PENSIUN ( usia )]]&lt;&gt;0,TEXT(Table1[[#This Row],[TGL. PENSIUN ( usia )]],"yyyy"),"")</f>
        <v>2057</v>
      </c>
      <c r="U887" s="166">
        <f ca="1">IF(AND(Table1[[#This Row],[TGL. PENSIUN (usia)]]&lt;&gt;"",Table1[[#This Row],[TGL. PENSIUN (usia)]]&lt;&gt;"USIA SALAH"),IF(tglAcuan&lt;&gt;0,(INT(CONVERT(VLOOKUP(Table1[[#This Row],[JABATAN]],tbl_refJabatan,4,FALSE),"yr","day")-CONVERT(DATEDIF(H887,tglAcuan,"y"),"yr","day"))),(INT(CONVERT(VLOOKUP(Table1[[#This Row],[JABATAN]],tbl_refJabatan,4,FALSE),"yr","day")-CONVERT(DATEDIF(H887,NOW(),"y"),"yr","day")))),"")</f>
        <v>12053</v>
      </c>
      <c r="V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Row],[JABATAN]],tbl_refJabatan,6,FALSE),"yr","day")-CONVERT(DATEDIF(H887,tglAcuan,"y"),"yr","day"))),(NOW()+(CONVERT(VLOOKUP(Table1[[#This Row],[JABATAN]],tbl_refJabatan,6,FALSE),"yr","day")-CONVERT(DATEDIF(H887,NOW(),"y"),"yr","day")))),"Usia Salah"),"")</f>
        <v>55941.348911689813</v>
      </c>
      <c r="W887" s="167" t="str">
        <f ca="1">IF(Table1[[#This Row],[TGL.PENSIUN (usia)]]&lt;&gt;0,TEXT(Table1[[#This Row],[TGL.PENSIUN (usia)]],"yyyy"),"")</f>
        <v>2053</v>
      </c>
      <c r="X8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Row],[JABATAN]],tbl_refJabatan,7,FALSE),"yr","day")-CONVERT(DATEDIF(M887,tglAcuan,"y"),"yr","day"))),(NOW()+(CONVERT(VLOOKUP(Table1[[#This Row],[JABATAN]],tbl_refJabatan,7,FALSE),"yr","day")-CONVERT(DATEDIF(M887,NOW(),"y"),"yr","day")))),"tgl SK salah"),"")</f>
        <v>51193.098911689813</v>
      </c>
      <c r="Y887" s="167" t="str">
        <f ca="1">IF(Table1[[#This Row],[TGL. PENSIUN (jabatan)]]&lt;&gt;0,TEXT(Table1[[#This Row],[TGL. PENSIUN (jabatan)]],"yyyy"),"")</f>
        <v>2040</v>
      </c>
      <c r="Z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Row],[JABATAN]],tbl_refJabatan,8,FALSE),"yr","day")-CONVERT(DATEDIF(H887,tglAcuan,"y"),"yr","day"))),(NOW()+(CONVERT(VLOOKUP(Table1[[#This Row],[JABATAN]],tbl_refJabatan,8,FALSE),"yr","day")-CONVERT(DATEDIF(H887,NOW(),"y"),"yr","day")))),"Usia Salah"),"")</f>
        <v>55941.348911689813</v>
      </c>
      <c r="AA887" s="167" t="str">
        <f ca="1">IF(Table1[[#This Row],[TGL.PENSIUN (usia )]]&lt;&gt;0,TEXT(Table1[[#This Row],[TGL.PENSIUN (usia )]],"yyyy"),"")</f>
        <v>2053</v>
      </c>
      <c r="AB8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Row],[JABATAN]],tbl_refJabatan,9,FALSE),"yr","day")-CONVERT(DATEDIF(M887,tglAcuan,"y"),"yr","day"))),(NOW()+(CONVERT(VLOOKUP(Table1[[#This Row],[JABATAN]],tbl_refJabatan,9,FALSE),"yr","day")-CONVERT(DATEDIF(M887,NOW(),"y"),"yr","day")))),"tgl SK salah"),"")</f>
        <v>51193.098911689813</v>
      </c>
      <c r="AC887" s="167" t="str">
        <f ca="1">IF(Table1[[#This Row],[TGL. PENSIUN (jabatan )]]&lt;&gt;0,TEXT(Table1[[#This Row],[TGL. PENSIUN (jabatan )]],"yyyy"),"")</f>
        <v>2040</v>
      </c>
      <c r="AD8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8" spans="1:30" s="53" customFormat="1" ht="21.75" customHeight="1" x14ac:dyDescent="0.25">
      <c r="A888" s="43">
        <f t="shared" si="31"/>
        <v>883</v>
      </c>
      <c r="B888" s="44" t="s">
        <v>42</v>
      </c>
      <c r="C888" s="44" t="s">
        <v>1680</v>
      </c>
      <c r="D888" s="72" t="s">
        <v>59</v>
      </c>
      <c r="E888" s="73" t="s">
        <v>1689</v>
      </c>
      <c r="F888" s="43" t="s">
        <v>41</v>
      </c>
      <c r="G888" s="46" t="s">
        <v>42</v>
      </c>
      <c r="H888" s="175">
        <v>31332</v>
      </c>
      <c r="I888" s="45"/>
      <c r="J888" s="76"/>
      <c r="K888" s="74" t="s">
        <v>43</v>
      </c>
      <c r="L888" s="178" t="s">
        <v>1690</v>
      </c>
      <c r="M888" s="95">
        <v>43396</v>
      </c>
      <c r="N888" s="52" t="str">
        <f t="shared" ca="1" si="32"/>
        <v>38 Tahun 4 Bulan 15 hari</v>
      </c>
      <c r="O8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Row],[JABATAN]],tbl_refJabatan,2,FALSE),"yr","day")-CONVERT(DATEDIF(H888,tglAcuan,"y"),"yr","day"))),(NOW()+(CONVERT(VLOOKUP(Table1[[#This Row],[JABATAN]],tbl_refJabatan,2,FALSE),"yr","day")-CONVERT(DATEDIF(H888,NOW(),"y"),"yr","day")))),"Usia Salah"),"")</f>
        <v>53384.598911689813</v>
      </c>
      <c r="Q888" s="167" t="str">
        <f ca="1">IF(Table1[[#This Row],[TGL. PENSIUN (usia)]]&lt;&gt;0,TEXT(Table1[[#This Row],[TGL. PENSIUN (usia)]],"yyyy"),"")</f>
        <v>2046</v>
      </c>
      <c r="R888" s="166">
        <f ca="1">IF(AND(Table1[[#This Row],[TGL. PENSIUN (usia)]]&lt;&gt;"",Table1[[#This Row],[TGL. PENSIUN (usia)]]&lt;&gt;"USIA SALAH"),IF(tglAcuan&lt;&gt;0,(INT(CONVERT(VLOOKUP(Table1[[#This Row],[JABATAN]],tbl_refJabatan,2,FALSE),"yr","day")-CONVERT(DATEDIF(H888,tglAcuan,"y"),"yr","day"))),(INT(CONVERT(VLOOKUP(Table1[[#This Row],[JABATAN]],tbl_refJabatan,2,FALSE),"yr","day")-CONVERT(DATEDIF(H888,NOW(),"y"),"yr","day")))),"")</f>
        <v>8035</v>
      </c>
      <c r="S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Row],[JABATAN]],tbl_refJabatan,4,FALSE),"yr","day")-CONVERT(DATEDIF(H888,tglAcuan,"y"),"yr","day"))),(NOW()+(CONVERT(VLOOKUP(Table1[[#This Row],[JABATAN]],tbl_refJabatan,4,FALSE),"yr","day")-CONVERT(DATEDIF(H888,NOW(),"y"),"yr","day")))),"Usia Salah"),"")</f>
        <v>53384.598911689813</v>
      </c>
      <c r="T888" s="167" t="str">
        <f ca="1">IF(Table1[[#This Row],[TGL. PENSIUN ( usia )]]&lt;&gt;0,TEXT(Table1[[#This Row],[TGL. PENSIUN ( usia )]],"yyyy"),"")</f>
        <v>2046</v>
      </c>
      <c r="U888" s="166">
        <f ca="1">IF(AND(Table1[[#This Row],[TGL. PENSIUN (usia)]]&lt;&gt;"",Table1[[#This Row],[TGL. PENSIUN (usia)]]&lt;&gt;"USIA SALAH"),IF(tglAcuan&lt;&gt;0,(INT(CONVERT(VLOOKUP(Table1[[#This Row],[JABATAN]],tbl_refJabatan,4,FALSE),"yr","day")-CONVERT(DATEDIF(H888,tglAcuan,"y"),"yr","day"))),(INT(CONVERT(VLOOKUP(Table1[[#This Row],[JABATAN]],tbl_refJabatan,4,FALSE),"yr","day")-CONVERT(DATEDIF(H888,NOW(),"y"),"yr","day")))),"")</f>
        <v>8035</v>
      </c>
      <c r="V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Row],[JABATAN]],tbl_refJabatan,6,FALSE),"yr","day")-CONVERT(DATEDIF(H888,tglAcuan,"y"),"yr","day"))),(NOW()+(CONVERT(VLOOKUP(Table1[[#This Row],[JABATAN]],tbl_refJabatan,6,FALSE),"yr","day")-CONVERT(DATEDIF(H888,NOW(),"y"),"yr","day")))),"Usia Salah"),"")</f>
        <v>51923.598911689813</v>
      </c>
      <c r="W888" s="167" t="str">
        <f ca="1">IF(Table1[[#This Row],[TGL.PENSIUN (usia)]]&lt;&gt;0,TEXT(Table1[[#This Row],[TGL.PENSIUN (usia)]],"yyyy"),"")</f>
        <v>2042</v>
      </c>
      <c r="X8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Row],[JABATAN]],tbl_refJabatan,7,FALSE),"yr","day")-CONVERT(DATEDIF(M888,tglAcuan,"y"),"yr","day"))),(NOW()+(CONVERT(VLOOKUP(Table1[[#This Row],[JABATAN]],tbl_refJabatan,7,FALSE),"yr","day")-CONVERT(DATEDIF(M888,NOW(),"y"),"yr","day")))),"tgl SK salah"),"")</f>
        <v>50827.848911689813</v>
      </c>
      <c r="Y888" s="167" t="str">
        <f ca="1">IF(Table1[[#This Row],[TGL. PENSIUN (jabatan)]]&lt;&gt;0,TEXT(Table1[[#This Row],[TGL. PENSIUN (jabatan)]],"yyyy"),"")</f>
        <v>2039</v>
      </c>
      <c r="Z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Row],[JABATAN]],tbl_refJabatan,8,FALSE),"yr","day")-CONVERT(DATEDIF(H888,tglAcuan,"y"),"yr","day"))),(NOW()+(CONVERT(VLOOKUP(Table1[[#This Row],[JABATAN]],tbl_refJabatan,8,FALSE),"yr","day")-CONVERT(DATEDIF(H888,NOW(),"y"),"yr","day")))),"Usia Salah"),"")</f>
        <v>51923.598911689813</v>
      </c>
      <c r="AA888" s="167" t="str">
        <f ca="1">IF(Table1[[#This Row],[TGL.PENSIUN (usia )]]&lt;&gt;0,TEXT(Table1[[#This Row],[TGL.PENSIUN (usia )]],"yyyy"),"")</f>
        <v>2042</v>
      </c>
      <c r="AB8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Row],[JABATAN]],tbl_refJabatan,9,FALSE),"yr","day")-CONVERT(DATEDIF(M888,tglAcuan,"y"),"yr","day"))),(NOW()+(CONVERT(VLOOKUP(Table1[[#This Row],[JABATAN]],tbl_refJabatan,9,FALSE),"yr","day")-CONVERT(DATEDIF(M888,NOW(),"y"),"yr","day")))),"tgl SK salah"),"")</f>
        <v>50827.848911689813</v>
      </c>
      <c r="AC888" s="167" t="str">
        <f ca="1">IF(Table1[[#This Row],[TGL. PENSIUN (jabatan )]]&lt;&gt;0,TEXT(Table1[[#This Row],[TGL. PENSIUN (jabatan )]],"yyyy"),"")</f>
        <v>2039</v>
      </c>
      <c r="AD8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89" spans="1:30" s="53" customFormat="1" ht="21.75" customHeight="1" x14ac:dyDescent="0.25">
      <c r="A889" s="43">
        <f t="shared" si="31"/>
        <v>884</v>
      </c>
      <c r="B889" s="44" t="s">
        <v>42</v>
      </c>
      <c r="C889" s="44" t="s">
        <v>1680</v>
      </c>
      <c r="D889" s="72" t="s">
        <v>61</v>
      </c>
      <c r="E889" s="73" t="s">
        <v>1691</v>
      </c>
      <c r="F889" s="43" t="s">
        <v>41</v>
      </c>
      <c r="G889" s="46" t="s">
        <v>42</v>
      </c>
      <c r="H889" s="175">
        <v>24566</v>
      </c>
      <c r="I889" s="45"/>
      <c r="J889" s="76"/>
      <c r="K889" s="74" t="s">
        <v>43</v>
      </c>
      <c r="L889" s="178" t="s">
        <v>1578</v>
      </c>
      <c r="M889" s="95">
        <v>43396</v>
      </c>
      <c r="N889" s="52" t="str">
        <f t="shared" ca="1" si="32"/>
        <v>56 Tahun 10 Bulan 23 hari</v>
      </c>
      <c r="O8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Row],[JABATAN]],tbl_refJabatan,2,FALSE),"yr","day")-CONVERT(DATEDIF(H889,tglAcuan,"y"),"yr","day"))),(NOW()+(CONVERT(VLOOKUP(Table1[[#This Row],[JABATAN]],tbl_refJabatan,2,FALSE),"yr","day")-CONVERT(DATEDIF(H889,NOW(),"y"),"yr","day")))),"Usia Salah"),"")</f>
        <v>46810.098911689813</v>
      </c>
      <c r="Q889" s="167" t="str">
        <f ca="1">IF(Table1[[#This Row],[TGL. PENSIUN (usia)]]&lt;&gt;0,TEXT(Table1[[#This Row],[TGL. PENSIUN (usia)]],"yyyy"),"")</f>
        <v>2028</v>
      </c>
      <c r="R889" s="166">
        <f ca="1">IF(AND(Table1[[#This Row],[TGL. PENSIUN (usia)]]&lt;&gt;"",Table1[[#This Row],[TGL. PENSIUN (usia)]]&lt;&gt;"USIA SALAH"),IF(tglAcuan&lt;&gt;0,(INT(CONVERT(VLOOKUP(Table1[[#This Row],[JABATAN]],tbl_refJabatan,2,FALSE),"yr","day")-CONVERT(DATEDIF(H889,tglAcuan,"y"),"yr","day"))),(INT(CONVERT(VLOOKUP(Table1[[#This Row],[JABATAN]],tbl_refJabatan,2,FALSE),"yr","day")-CONVERT(DATEDIF(H889,NOW(),"y"),"yr","day")))),"")</f>
        <v>1461</v>
      </c>
      <c r="S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Row],[JABATAN]],tbl_refJabatan,4,FALSE),"yr","day")-CONVERT(DATEDIF(H889,tglAcuan,"y"),"yr","day"))),(NOW()+(CONVERT(VLOOKUP(Table1[[#This Row],[JABATAN]],tbl_refJabatan,4,FALSE),"yr","day")-CONVERT(DATEDIF(H889,NOW(),"y"),"yr","day")))),"Usia Salah"),"")</f>
        <v>46810.098911689813</v>
      </c>
      <c r="T889" s="167" t="str">
        <f ca="1">IF(Table1[[#This Row],[TGL. PENSIUN ( usia )]]&lt;&gt;0,TEXT(Table1[[#This Row],[TGL. PENSIUN ( usia )]],"yyyy"),"")</f>
        <v>2028</v>
      </c>
      <c r="U889" s="166">
        <f ca="1">IF(AND(Table1[[#This Row],[TGL. PENSIUN (usia)]]&lt;&gt;"",Table1[[#This Row],[TGL. PENSIUN (usia)]]&lt;&gt;"USIA SALAH"),IF(tglAcuan&lt;&gt;0,(INT(CONVERT(VLOOKUP(Table1[[#This Row],[JABATAN]],tbl_refJabatan,4,FALSE),"yr","day")-CONVERT(DATEDIF(H889,tglAcuan,"y"),"yr","day"))),(INT(CONVERT(VLOOKUP(Table1[[#This Row],[JABATAN]],tbl_refJabatan,4,FALSE),"yr","day")-CONVERT(DATEDIF(H889,NOW(),"y"),"yr","day")))),"")</f>
        <v>1461</v>
      </c>
      <c r="V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Row],[JABATAN]],tbl_refJabatan,6,FALSE),"yr","day")-CONVERT(DATEDIF(H889,tglAcuan,"y"),"yr","day"))),(NOW()+(CONVERT(VLOOKUP(Table1[[#This Row],[JABATAN]],tbl_refJabatan,6,FALSE),"yr","day")-CONVERT(DATEDIF(H889,NOW(),"y"),"yr","day")))),"Usia Salah"),"")</f>
        <v>45349.098911689813</v>
      </c>
      <c r="W889" s="167" t="str">
        <f ca="1">IF(Table1[[#This Row],[TGL.PENSIUN (usia)]]&lt;&gt;0,TEXT(Table1[[#This Row],[TGL.PENSIUN (usia)]],"yyyy"),"")</f>
        <v>2024</v>
      </c>
      <c r="X8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Row],[JABATAN]],tbl_refJabatan,7,FALSE),"yr","day")-CONVERT(DATEDIF(M889,tglAcuan,"y"),"yr","day"))),(NOW()+(CONVERT(VLOOKUP(Table1[[#This Row],[JABATAN]],tbl_refJabatan,7,FALSE),"yr","day")-CONVERT(DATEDIF(M889,NOW(),"y"),"yr","day")))),"tgl SK salah"),"")</f>
        <v>50827.848911689813</v>
      </c>
      <c r="Y889" s="167" t="str">
        <f ca="1">IF(Table1[[#This Row],[TGL. PENSIUN (jabatan)]]&lt;&gt;0,TEXT(Table1[[#This Row],[TGL. PENSIUN (jabatan)]],"yyyy"),"")</f>
        <v>2039</v>
      </c>
      <c r="Z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Row],[JABATAN]],tbl_refJabatan,8,FALSE),"yr","day")-CONVERT(DATEDIF(H889,tglAcuan,"y"),"yr","day"))),(NOW()+(CONVERT(VLOOKUP(Table1[[#This Row],[JABATAN]],tbl_refJabatan,8,FALSE),"yr","day")-CONVERT(DATEDIF(H889,NOW(),"y"),"yr","day")))),"Usia Salah"),"")</f>
        <v>45349.098911689813</v>
      </c>
      <c r="AA889" s="167" t="str">
        <f ca="1">IF(Table1[[#This Row],[TGL.PENSIUN (usia )]]&lt;&gt;0,TEXT(Table1[[#This Row],[TGL.PENSIUN (usia )]],"yyyy"),"")</f>
        <v>2024</v>
      </c>
      <c r="AB8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Row],[JABATAN]],tbl_refJabatan,9,FALSE),"yr","day")-CONVERT(DATEDIF(M889,tglAcuan,"y"),"yr","day"))),(NOW()+(CONVERT(VLOOKUP(Table1[[#This Row],[JABATAN]],tbl_refJabatan,9,FALSE),"yr","day")-CONVERT(DATEDIF(M889,NOW(),"y"),"yr","day")))),"tgl SK salah"),"")</f>
        <v>50827.848911689813</v>
      </c>
      <c r="AC889" s="167" t="str">
        <f ca="1">IF(Table1[[#This Row],[TGL. PENSIUN (jabatan )]]&lt;&gt;0,TEXT(Table1[[#This Row],[TGL. PENSIUN (jabatan )]],"yyyy"),"")</f>
        <v>2039</v>
      </c>
      <c r="AD8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890" spans="1:30" s="53" customFormat="1" ht="21.75" customHeight="1" x14ac:dyDescent="0.25">
      <c r="A890" s="43">
        <f t="shared" si="31"/>
        <v>885</v>
      </c>
      <c r="B890" s="44" t="s">
        <v>42</v>
      </c>
      <c r="C890" s="44" t="s">
        <v>1680</v>
      </c>
      <c r="D890" s="72" t="s">
        <v>63</v>
      </c>
      <c r="E890" s="73" t="s">
        <v>1692</v>
      </c>
      <c r="F890" s="43" t="s">
        <v>41</v>
      </c>
      <c r="G890" s="46" t="s">
        <v>42</v>
      </c>
      <c r="H890" s="175">
        <v>27895</v>
      </c>
      <c r="I890" s="45"/>
      <c r="J890" s="76"/>
      <c r="K890" s="74" t="s">
        <v>43</v>
      </c>
      <c r="L890" s="178" t="s">
        <v>1693</v>
      </c>
      <c r="M890" s="95">
        <v>43396</v>
      </c>
      <c r="N890" s="52" t="str">
        <f t="shared" ca="1" si="32"/>
        <v>47 Tahun 9 Bulan 12 hari</v>
      </c>
      <c r="O8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Row],[JABATAN]],tbl_refJabatan,2,FALSE),"yr","day")-CONVERT(DATEDIF(H890,tglAcuan,"y"),"yr","day"))),(NOW()+(CONVERT(VLOOKUP(Table1[[#This Row],[JABATAN]],tbl_refJabatan,2,FALSE),"yr","day")-CONVERT(DATEDIF(H890,NOW(),"y"),"yr","day")))),"Usia Salah"),"")</f>
        <v>50097.348911689813</v>
      </c>
      <c r="Q890" s="167" t="str">
        <f ca="1">IF(Table1[[#This Row],[TGL. PENSIUN (usia)]]&lt;&gt;0,TEXT(Table1[[#This Row],[TGL. PENSIUN (usia)]],"yyyy"),"")</f>
        <v>2037</v>
      </c>
      <c r="R890" s="166">
        <f ca="1">IF(AND(Table1[[#This Row],[TGL. PENSIUN (usia)]]&lt;&gt;"",Table1[[#This Row],[TGL. PENSIUN (usia)]]&lt;&gt;"USIA SALAH"),IF(tglAcuan&lt;&gt;0,(INT(CONVERT(VLOOKUP(Table1[[#This Row],[JABATAN]],tbl_refJabatan,2,FALSE),"yr","day")-CONVERT(DATEDIF(H890,tglAcuan,"y"),"yr","day"))),(INT(CONVERT(VLOOKUP(Table1[[#This Row],[JABATAN]],tbl_refJabatan,2,FALSE),"yr","day")-CONVERT(DATEDIF(H890,NOW(),"y"),"yr","day")))),"")</f>
        <v>4748</v>
      </c>
      <c r="S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Row],[JABATAN]],tbl_refJabatan,4,FALSE),"yr","day")-CONVERT(DATEDIF(H890,tglAcuan,"y"),"yr","day"))),(NOW()+(CONVERT(VLOOKUP(Table1[[#This Row],[JABATAN]],tbl_refJabatan,4,FALSE),"yr","day")-CONVERT(DATEDIF(H890,NOW(),"y"),"yr","day")))),"Usia Salah"),"")</f>
        <v>35487.348911689813</v>
      </c>
      <c r="T890" s="167" t="str">
        <f ca="1">IF(Table1[[#This Row],[TGL. PENSIUN ( usia )]]&lt;&gt;0,TEXT(Table1[[#This Row],[TGL. PENSIUN ( usia )]],"yyyy"),"")</f>
        <v>1997</v>
      </c>
      <c r="U890" s="166">
        <f ca="1">IF(AND(Table1[[#This Row],[TGL. PENSIUN (usia)]]&lt;&gt;"",Table1[[#This Row],[TGL. PENSIUN (usia)]]&lt;&gt;"USIA SALAH"),IF(tglAcuan&lt;&gt;0,(INT(CONVERT(VLOOKUP(Table1[[#This Row],[JABATAN]],tbl_refJabatan,4,FALSE),"yr","day")-CONVERT(DATEDIF(H890,tglAcuan,"y"),"yr","day"))),(INT(CONVERT(VLOOKUP(Table1[[#This Row],[JABATAN]],tbl_refJabatan,4,FALSE),"yr","day")-CONVERT(DATEDIF(H890,NOW(),"y"),"yr","day")))),"")</f>
        <v>-9862</v>
      </c>
      <c r="V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Row],[JABATAN]],tbl_refJabatan,6,FALSE),"yr","day")-CONVERT(DATEDIF(H890,tglAcuan,"y"),"yr","day"))),(NOW()+(CONVERT(VLOOKUP(Table1[[#This Row],[JABATAN]],tbl_refJabatan,6,FALSE),"yr","day")-CONVERT(DATEDIF(H890,NOW(),"y"),"yr","day")))),"Usia Salah"),"")</f>
        <v>28182.348911689813</v>
      </c>
      <c r="W890" s="167" t="str">
        <f ca="1">IF(Table1[[#This Row],[TGL.PENSIUN (usia)]]&lt;&gt;0,TEXT(Table1[[#This Row],[TGL.PENSIUN (usia)]],"yyyy"),"")</f>
        <v>1977</v>
      </c>
      <c r="X8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Row],[JABATAN]],tbl_refJabatan,7,FALSE),"yr","day")-CONVERT(DATEDIF(M890,tglAcuan,"y"),"yr","day"))),(NOW()+(CONVERT(VLOOKUP(Table1[[#This Row],[JABATAN]],tbl_refJabatan,7,FALSE),"yr","day")-CONVERT(DATEDIF(M890,NOW(),"y"),"yr","day")))),"tgl SK salah"),"")</f>
        <v>65437.848911689813</v>
      </c>
      <c r="Y890" s="167" t="str">
        <f ca="1">IF(Table1[[#This Row],[TGL. PENSIUN (jabatan)]]&lt;&gt;0,TEXT(Table1[[#This Row],[TGL. PENSIUN (jabatan)]],"yyyy"),"")</f>
        <v>2079</v>
      </c>
      <c r="Z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Row],[JABATAN]],tbl_refJabatan,8,FALSE),"yr","day")-CONVERT(DATEDIF(H890,tglAcuan,"y"),"yr","day"))),(NOW()+(CONVERT(VLOOKUP(Table1[[#This Row],[JABATAN]],tbl_refJabatan,8,FALSE),"yr","day")-CONVERT(DATEDIF(H890,NOW(),"y"),"yr","day")))),"Usia Salah"),"")</f>
        <v>50097.348911689813</v>
      </c>
      <c r="AA890" s="167" t="str">
        <f ca="1">IF(Table1[[#This Row],[TGL.PENSIUN (usia )]]&lt;&gt;0,TEXT(Table1[[#This Row],[TGL.PENSIUN (usia )]],"yyyy"),"")</f>
        <v>2037</v>
      </c>
      <c r="AB8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Row],[JABATAN]],tbl_refJabatan,9,FALSE),"yr","day")-CONVERT(DATEDIF(M890,tglAcuan,"y"),"yr","day"))),(NOW()+(CONVERT(VLOOKUP(Table1[[#This Row],[JABATAN]],tbl_refJabatan,9,FALSE),"yr","day")-CONVERT(DATEDIF(M890,NOW(),"y"),"yr","day")))),"tgl SK salah"),"")</f>
        <v>49001.598911689813</v>
      </c>
      <c r="AC890" s="167" t="str">
        <f ca="1">IF(Table1[[#This Row],[TGL. PENSIUN (jabatan )]]&lt;&gt;0,TEXT(Table1[[#This Row],[TGL. PENSIUN (jabatan )]],"yyyy"),"")</f>
        <v>2034</v>
      </c>
      <c r="AD8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1" spans="1:30" s="53" customFormat="1" ht="21.75" customHeight="1" x14ac:dyDescent="0.25">
      <c r="A891" s="43">
        <f t="shared" si="31"/>
        <v>886</v>
      </c>
      <c r="B891" s="44" t="s">
        <v>42</v>
      </c>
      <c r="C891" s="44" t="s">
        <v>1680</v>
      </c>
      <c r="D891" s="72" t="s">
        <v>63</v>
      </c>
      <c r="E891" s="73" t="s">
        <v>1694</v>
      </c>
      <c r="F891" s="43" t="s">
        <v>41</v>
      </c>
      <c r="G891" s="46" t="s">
        <v>42</v>
      </c>
      <c r="H891" s="175">
        <v>25579</v>
      </c>
      <c r="I891" s="45"/>
      <c r="J891" s="76"/>
      <c r="K891" s="74" t="s">
        <v>43</v>
      </c>
      <c r="L891" s="178" t="s">
        <v>1242</v>
      </c>
      <c r="M891" s="95">
        <v>43396</v>
      </c>
      <c r="N891" s="52" t="str">
        <f t="shared" ca="1" si="32"/>
        <v>54 Tahun 1 Bulan 16 hari</v>
      </c>
      <c r="O8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Row],[JABATAN]],tbl_refJabatan,2,FALSE),"yr","day")-CONVERT(DATEDIF(H891,tglAcuan,"y"),"yr","day"))),(NOW()+(CONVERT(VLOOKUP(Table1[[#This Row],[JABATAN]],tbl_refJabatan,2,FALSE),"yr","day")-CONVERT(DATEDIF(H891,NOW(),"y"),"yr","day")))),"Usia Salah"),"")</f>
        <v>47540.598911689813</v>
      </c>
      <c r="Q891" s="167" t="str">
        <f ca="1">IF(Table1[[#This Row],[TGL. PENSIUN (usia)]]&lt;&gt;0,TEXT(Table1[[#This Row],[TGL. PENSIUN (usia)]],"yyyy"),"")</f>
        <v>2030</v>
      </c>
      <c r="R891" s="166">
        <f ca="1">IF(AND(Table1[[#This Row],[TGL. PENSIUN (usia)]]&lt;&gt;"",Table1[[#This Row],[TGL. PENSIUN (usia)]]&lt;&gt;"USIA SALAH"),IF(tglAcuan&lt;&gt;0,(INT(CONVERT(VLOOKUP(Table1[[#This Row],[JABATAN]],tbl_refJabatan,2,FALSE),"yr","day")-CONVERT(DATEDIF(H891,tglAcuan,"y"),"yr","day"))),(INT(CONVERT(VLOOKUP(Table1[[#This Row],[JABATAN]],tbl_refJabatan,2,FALSE),"yr","day")-CONVERT(DATEDIF(H891,NOW(),"y"),"yr","day")))),"")</f>
        <v>2191</v>
      </c>
      <c r="S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Row],[JABATAN]],tbl_refJabatan,4,FALSE),"yr","day")-CONVERT(DATEDIF(H891,tglAcuan,"y"),"yr","day"))),(NOW()+(CONVERT(VLOOKUP(Table1[[#This Row],[JABATAN]],tbl_refJabatan,4,FALSE),"yr","day")-CONVERT(DATEDIF(H891,NOW(),"y"),"yr","day")))),"Usia Salah"),"")</f>
        <v>32930.598911689813</v>
      </c>
      <c r="T891" s="167" t="str">
        <f ca="1">IF(Table1[[#This Row],[TGL. PENSIUN ( usia )]]&lt;&gt;0,TEXT(Table1[[#This Row],[TGL. PENSIUN ( usia )]],"yyyy"),"")</f>
        <v>1990</v>
      </c>
      <c r="U891" s="166">
        <f ca="1">IF(AND(Table1[[#This Row],[TGL. PENSIUN (usia)]]&lt;&gt;"",Table1[[#This Row],[TGL. PENSIUN (usia)]]&lt;&gt;"USIA SALAH"),IF(tglAcuan&lt;&gt;0,(INT(CONVERT(VLOOKUP(Table1[[#This Row],[JABATAN]],tbl_refJabatan,4,FALSE),"yr","day")-CONVERT(DATEDIF(H891,tglAcuan,"y"),"yr","day"))),(INT(CONVERT(VLOOKUP(Table1[[#This Row],[JABATAN]],tbl_refJabatan,4,FALSE),"yr","day")-CONVERT(DATEDIF(H891,NOW(),"y"),"yr","day")))),"")</f>
        <v>-12419</v>
      </c>
      <c r="V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Row],[JABATAN]],tbl_refJabatan,6,FALSE),"yr","day")-CONVERT(DATEDIF(H891,tglAcuan,"y"),"yr","day"))),(NOW()+(CONVERT(VLOOKUP(Table1[[#This Row],[JABATAN]],tbl_refJabatan,6,FALSE),"yr","day")-CONVERT(DATEDIF(H891,NOW(),"y"),"yr","day")))),"Usia Salah"),"")</f>
        <v>25625.598911689813</v>
      </c>
      <c r="W891" s="167" t="str">
        <f ca="1">IF(Table1[[#This Row],[TGL.PENSIUN (usia)]]&lt;&gt;0,TEXT(Table1[[#This Row],[TGL.PENSIUN (usia)]],"yyyy"),"")</f>
        <v>1970</v>
      </c>
      <c r="X8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Row],[JABATAN]],tbl_refJabatan,7,FALSE),"yr","day")-CONVERT(DATEDIF(M891,tglAcuan,"y"),"yr","day"))),(NOW()+(CONVERT(VLOOKUP(Table1[[#This Row],[JABATAN]],tbl_refJabatan,7,FALSE),"yr","day")-CONVERT(DATEDIF(M891,NOW(),"y"),"yr","day")))),"tgl SK salah"),"")</f>
        <v>65437.848911689813</v>
      </c>
      <c r="Y891" s="167" t="str">
        <f ca="1">IF(Table1[[#This Row],[TGL. PENSIUN (jabatan)]]&lt;&gt;0,TEXT(Table1[[#This Row],[TGL. PENSIUN (jabatan)]],"yyyy"),"")</f>
        <v>2079</v>
      </c>
      <c r="Z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Row],[JABATAN]],tbl_refJabatan,8,FALSE),"yr","day")-CONVERT(DATEDIF(H891,tglAcuan,"y"),"yr","day"))),(NOW()+(CONVERT(VLOOKUP(Table1[[#This Row],[JABATAN]],tbl_refJabatan,8,FALSE),"yr","day")-CONVERT(DATEDIF(H891,NOW(),"y"),"yr","day")))),"Usia Salah"),"")</f>
        <v>47540.598911689813</v>
      </c>
      <c r="AA891" s="167" t="str">
        <f ca="1">IF(Table1[[#This Row],[TGL.PENSIUN (usia )]]&lt;&gt;0,TEXT(Table1[[#This Row],[TGL.PENSIUN (usia )]],"yyyy"),"")</f>
        <v>2030</v>
      </c>
      <c r="AB8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Row],[JABATAN]],tbl_refJabatan,9,FALSE),"yr","day")-CONVERT(DATEDIF(M891,tglAcuan,"y"),"yr","day"))),(NOW()+(CONVERT(VLOOKUP(Table1[[#This Row],[JABATAN]],tbl_refJabatan,9,FALSE),"yr","day")-CONVERT(DATEDIF(M891,NOW(),"y"),"yr","day")))),"tgl SK salah"),"")</f>
        <v>49001.598911689813</v>
      </c>
      <c r="AC891" s="167" t="str">
        <f ca="1">IF(Table1[[#This Row],[TGL. PENSIUN (jabatan )]]&lt;&gt;0,TEXT(Table1[[#This Row],[TGL. PENSIUN (jabatan )]],"yyyy"),"")</f>
        <v>2034</v>
      </c>
      <c r="AD8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2" spans="1:30" s="53" customFormat="1" ht="21.75" customHeight="1" x14ac:dyDescent="0.25">
      <c r="A892" s="43">
        <f t="shared" si="31"/>
        <v>887</v>
      </c>
      <c r="B892" s="44" t="s">
        <v>42</v>
      </c>
      <c r="C892" s="44" t="s">
        <v>1680</v>
      </c>
      <c r="D892" s="72" t="s">
        <v>63</v>
      </c>
      <c r="E892" s="73" t="s">
        <v>1695</v>
      </c>
      <c r="F892" s="43" t="s">
        <v>41</v>
      </c>
      <c r="G892" s="46" t="s">
        <v>42</v>
      </c>
      <c r="H892" s="175">
        <v>30944</v>
      </c>
      <c r="I892" s="45"/>
      <c r="J892" s="76"/>
      <c r="K892" s="74" t="s">
        <v>43</v>
      </c>
      <c r="L892" s="178" t="s">
        <v>1244</v>
      </c>
      <c r="M892" s="95">
        <v>43396</v>
      </c>
      <c r="N892" s="52" t="str">
        <f t="shared" ca="1" si="32"/>
        <v>39 Tahun 5 Bulan 8 hari</v>
      </c>
      <c r="O8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Row],[JABATAN]],tbl_refJabatan,2,FALSE),"yr","day")-CONVERT(DATEDIF(H892,tglAcuan,"y"),"yr","day"))),(NOW()+(CONVERT(VLOOKUP(Table1[[#This Row],[JABATAN]],tbl_refJabatan,2,FALSE),"yr","day")-CONVERT(DATEDIF(H892,NOW(),"y"),"yr","day")))),"Usia Salah"),"")</f>
        <v>53019.348911689813</v>
      </c>
      <c r="Q892" s="167" t="str">
        <f ca="1">IF(Table1[[#This Row],[TGL. PENSIUN (usia)]]&lt;&gt;0,TEXT(Table1[[#This Row],[TGL. PENSIUN (usia)]],"yyyy"),"")</f>
        <v>2045</v>
      </c>
      <c r="R892" s="166">
        <f ca="1">IF(AND(Table1[[#This Row],[TGL. PENSIUN (usia)]]&lt;&gt;"",Table1[[#This Row],[TGL. PENSIUN (usia)]]&lt;&gt;"USIA SALAH"),IF(tglAcuan&lt;&gt;0,(INT(CONVERT(VLOOKUP(Table1[[#This Row],[JABATAN]],tbl_refJabatan,2,FALSE),"yr","day")-CONVERT(DATEDIF(H892,tglAcuan,"y"),"yr","day"))),(INT(CONVERT(VLOOKUP(Table1[[#This Row],[JABATAN]],tbl_refJabatan,2,FALSE),"yr","day")-CONVERT(DATEDIF(H892,NOW(),"y"),"yr","day")))),"")</f>
        <v>7670</v>
      </c>
      <c r="S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Row],[JABATAN]],tbl_refJabatan,4,FALSE),"yr","day")-CONVERT(DATEDIF(H892,tglAcuan,"y"),"yr","day"))),(NOW()+(CONVERT(VLOOKUP(Table1[[#This Row],[JABATAN]],tbl_refJabatan,4,FALSE),"yr","day")-CONVERT(DATEDIF(H892,NOW(),"y"),"yr","day")))),"Usia Salah"),"")</f>
        <v>38409.348911689813</v>
      </c>
      <c r="T892" s="167" t="str">
        <f ca="1">IF(Table1[[#This Row],[TGL. PENSIUN ( usia )]]&lt;&gt;0,TEXT(Table1[[#This Row],[TGL. PENSIUN ( usia )]],"yyyy"),"")</f>
        <v>2005</v>
      </c>
      <c r="U892" s="166">
        <f ca="1">IF(AND(Table1[[#This Row],[TGL. PENSIUN (usia)]]&lt;&gt;"",Table1[[#This Row],[TGL. PENSIUN (usia)]]&lt;&gt;"USIA SALAH"),IF(tglAcuan&lt;&gt;0,(INT(CONVERT(VLOOKUP(Table1[[#This Row],[JABATAN]],tbl_refJabatan,4,FALSE),"yr","day")-CONVERT(DATEDIF(H892,tglAcuan,"y"),"yr","day"))),(INT(CONVERT(VLOOKUP(Table1[[#This Row],[JABATAN]],tbl_refJabatan,4,FALSE),"yr","day")-CONVERT(DATEDIF(H892,NOW(),"y"),"yr","day")))),"")</f>
        <v>-6940</v>
      </c>
      <c r="V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Row],[JABATAN]],tbl_refJabatan,6,FALSE),"yr","day")-CONVERT(DATEDIF(H892,tglAcuan,"y"),"yr","day"))),(NOW()+(CONVERT(VLOOKUP(Table1[[#This Row],[JABATAN]],tbl_refJabatan,6,FALSE),"yr","day")-CONVERT(DATEDIF(H892,NOW(),"y"),"yr","day")))),"Usia Salah"),"")</f>
        <v>31104.348911689813</v>
      </c>
      <c r="W892" s="167" t="str">
        <f ca="1">IF(Table1[[#This Row],[TGL.PENSIUN (usia)]]&lt;&gt;0,TEXT(Table1[[#This Row],[TGL.PENSIUN (usia)]],"yyyy"),"")</f>
        <v>1985</v>
      </c>
      <c r="X8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Row],[JABATAN]],tbl_refJabatan,7,FALSE),"yr","day")-CONVERT(DATEDIF(M892,tglAcuan,"y"),"yr","day"))),(NOW()+(CONVERT(VLOOKUP(Table1[[#This Row],[JABATAN]],tbl_refJabatan,7,FALSE),"yr","day")-CONVERT(DATEDIF(M892,NOW(),"y"),"yr","day")))),"tgl SK salah"),"")</f>
        <v>65437.848911689813</v>
      </c>
      <c r="Y892" s="167" t="str">
        <f ca="1">IF(Table1[[#This Row],[TGL. PENSIUN (jabatan)]]&lt;&gt;0,TEXT(Table1[[#This Row],[TGL. PENSIUN (jabatan)]],"yyyy"),"")</f>
        <v>2079</v>
      </c>
      <c r="Z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Row],[JABATAN]],tbl_refJabatan,8,FALSE),"yr","day")-CONVERT(DATEDIF(H892,tglAcuan,"y"),"yr","day"))),(NOW()+(CONVERT(VLOOKUP(Table1[[#This Row],[JABATAN]],tbl_refJabatan,8,FALSE),"yr","day")-CONVERT(DATEDIF(H892,NOW(),"y"),"yr","day")))),"Usia Salah"),"")</f>
        <v>53019.348911689813</v>
      </c>
      <c r="AA892" s="167" t="str">
        <f ca="1">IF(Table1[[#This Row],[TGL.PENSIUN (usia )]]&lt;&gt;0,TEXT(Table1[[#This Row],[TGL.PENSIUN (usia )]],"yyyy"),"")</f>
        <v>2045</v>
      </c>
      <c r="AB8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Row],[JABATAN]],tbl_refJabatan,9,FALSE),"yr","day")-CONVERT(DATEDIF(M892,tglAcuan,"y"),"yr","day"))),(NOW()+(CONVERT(VLOOKUP(Table1[[#This Row],[JABATAN]],tbl_refJabatan,9,FALSE),"yr","day")-CONVERT(DATEDIF(M892,NOW(),"y"),"yr","day")))),"tgl SK salah"),"")</f>
        <v>49001.598911689813</v>
      </c>
      <c r="AC892" s="167" t="str">
        <f ca="1">IF(Table1[[#This Row],[TGL. PENSIUN (jabatan )]]&lt;&gt;0,TEXT(Table1[[#This Row],[TGL. PENSIUN (jabatan )]],"yyyy"),"")</f>
        <v>2034</v>
      </c>
      <c r="AD8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3" spans="1:30" s="53" customFormat="1" ht="21.75" customHeight="1" x14ac:dyDescent="0.25">
      <c r="A893" s="43">
        <f t="shared" si="31"/>
        <v>888</v>
      </c>
      <c r="B893" s="44" t="s">
        <v>42</v>
      </c>
      <c r="C893" s="44" t="s">
        <v>1680</v>
      </c>
      <c r="D893" s="72" t="s">
        <v>63</v>
      </c>
      <c r="E893" s="73" t="s">
        <v>1696</v>
      </c>
      <c r="F893" s="43" t="s">
        <v>41</v>
      </c>
      <c r="G893" s="46" t="s">
        <v>42</v>
      </c>
      <c r="H893" s="67">
        <v>27338</v>
      </c>
      <c r="I893" s="45"/>
      <c r="J893" s="76"/>
      <c r="K893" s="74" t="s">
        <v>43</v>
      </c>
      <c r="L893" s="178" t="s">
        <v>1254</v>
      </c>
      <c r="M893" s="95">
        <v>43396</v>
      </c>
      <c r="N893" s="52" t="str">
        <f t="shared" ca="1" si="32"/>
        <v>49 Tahun 3 Bulan 22 hari</v>
      </c>
      <c r="O8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Row],[JABATAN]],tbl_refJabatan,2,FALSE),"yr","day")-CONVERT(DATEDIF(H893,tglAcuan,"y"),"yr","day"))),(NOW()+(CONVERT(VLOOKUP(Table1[[#This Row],[JABATAN]],tbl_refJabatan,2,FALSE),"yr","day")-CONVERT(DATEDIF(H893,NOW(),"y"),"yr","day")))),"Usia Salah"),"")</f>
        <v>49366.848911689813</v>
      </c>
      <c r="Q893" s="167" t="str">
        <f ca="1">IF(Table1[[#This Row],[TGL. PENSIUN (usia)]]&lt;&gt;0,TEXT(Table1[[#This Row],[TGL. PENSIUN (usia)]],"yyyy"),"")</f>
        <v>2035</v>
      </c>
      <c r="R893" s="166">
        <f ca="1">IF(AND(Table1[[#This Row],[TGL. PENSIUN (usia)]]&lt;&gt;"",Table1[[#This Row],[TGL. PENSIUN (usia)]]&lt;&gt;"USIA SALAH"),IF(tglAcuan&lt;&gt;0,(INT(CONVERT(VLOOKUP(Table1[[#This Row],[JABATAN]],tbl_refJabatan,2,FALSE),"yr","day")-CONVERT(DATEDIF(H893,tglAcuan,"y"),"yr","day"))),(INT(CONVERT(VLOOKUP(Table1[[#This Row],[JABATAN]],tbl_refJabatan,2,FALSE),"yr","day")-CONVERT(DATEDIF(H893,NOW(),"y"),"yr","day")))),"")</f>
        <v>4017</v>
      </c>
      <c r="S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Row],[JABATAN]],tbl_refJabatan,4,FALSE),"yr","day")-CONVERT(DATEDIF(H893,tglAcuan,"y"),"yr","day"))),(NOW()+(CONVERT(VLOOKUP(Table1[[#This Row],[JABATAN]],tbl_refJabatan,4,FALSE),"yr","day")-CONVERT(DATEDIF(H893,NOW(),"y"),"yr","day")))),"Usia Salah"),"")</f>
        <v>34756.848911689813</v>
      </c>
      <c r="T893" s="167" t="str">
        <f ca="1">IF(Table1[[#This Row],[TGL. PENSIUN ( usia )]]&lt;&gt;0,TEXT(Table1[[#This Row],[TGL. PENSIUN ( usia )]],"yyyy"),"")</f>
        <v>1995</v>
      </c>
      <c r="U893" s="166">
        <f ca="1">IF(AND(Table1[[#This Row],[TGL. PENSIUN (usia)]]&lt;&gt;"",Table1[[#This Row],[TGL. PENSIUN (usia)]]&lt;&gt;"USIA SALAH"),IF(tglAcuan&lt;&gt;0,(INT(CONVERT(VLOOKUP(Table1[[#This Row],[JABATAN]],tbl_refJabatan,4,FALSE),"yr","day")-CONVERT(DATEDIF(H893,tglAcuan,"y"),"yr","day"))),(INT(CONVERT(VLOOKUP(Table1[[#This Row],[JABATAN]],tbl_refJabatan,4,FALSE),"yr","day")-CONVERT(DATEDIF(H893,NOW(),"y"),"yr","day")))),"")</f>
        <v>-10593</v>
      </c>
      <c r="V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Row],[JABATAN]],tbl_refJabatan,6,FALSE),"yr","day")-CONVERT(DATEDIF(H893,tglAcuan,"y"),"yr","day"))),(NOW()+(CONVERT(VLOOKUP(Table1[[#This Row],[JABATAN]],tbl_refJabatan,6,FALSE),"yr","day")-CONVERT(DATEDIF(H893,NOW(),"y"),"yr","day")))),"Usia Salah"),"")</f>
        <v>27451.848911689813</v>
      </c>
      <c r="W893" s="167" t="str">
        <f ca="1">IF(Table1[[#This Row],[TGL.PENSIUN (usia)]]&lt;&gt;0,TEXT(Table1[[#This Row],[TGL.PENSIUN (usia)]],"yyyy"),"")</f>
        <v>1975</v>
      </c>
      <c r="X8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Row],[JABATAN]],tbl_refJabatan,7,FALSE),"yr","day")-CONVERT(DATEDIF(M893,tglAcuan,"y"),"yr","day"))),(NOW()+(CONVERT(VLOOKUP(Table1[[#This Row],[JABATAN]],tbl_refJabatan,7,FALSE),"yr","day")-CONVERT(DATEDIF(M893,NOW(),"y"),"yr","day")))),"tgl SK salah"),"")</f>
        <v>65437.848911689813</v>
      </c>
      <c r="Y893" s="167" t="str">
        <f ca="1">IF(Table1[[#This Row],[TGL. PENSIUN (jabatan)]]&lt;&gt;0,TEXT(Table1[[#This Row],[TGL. PENSIUN (jabatan)]],"yyyy"),"")</f>
        <v>2079</v>
      </c>
      <c r="Z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Row],[JABATAN]],tbl_refJabatan,8,FALSE),"yr","day")-CONVERT(DATEDIF(H893,tglAcuan,"y"),"yr","day"))),(NOW()+(CONVERT(VLOOKUP(Table1[[#This Row],[JABATAN]],tbl_refJabatan,8,FALSE),"yr","day")-CONVERT(DATEDIF(H893,NOW(),"y"),"yr","day")))),"Usia Salah"),"")</f>
        <v>49366.848911689813</v>
      </c>
      <c r="AA893" s="167" t="str">
        <f ca="1">IF(Table1[[#This Row],[TGL.PENSIUN (usia )]]&lt;&gt;0,TEXT(Table1[[#This Row],[TGL.PENSIUN (usia )]],"yyyy"),"")</f>
        <v>2035</v>
      </c>
      <c r="AB8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Row],[JABATAN]],tbl_refJabatan,9,FALSE),"yr","day")-CONVERT(DATEDIF(M893,tglAcuan,"y"),"yr","day"))),(NOW()+(CONVERT(VLOOKUP(Table1[[#This Row],[JABATAN]],tbl_refJabatan,9,FALSE),"yr","day")-CONVERT(DATEDIF(M893,NOW(),"y"),"yr","day")))),"tgl SK salah"),"")</f>
        <v>49001.598911689813</v>
      </c>
      <c r="AC893" s="167" t="str">
        <f ca="1">IF(Table1[[#This Row],[TGL. PENSIUN (jabatan )]]&lt;&gt;0,TEXT(Table1[[#This Row],[TGL. PENSIUN (jabatan )]],"yyyy"),"")</f>
        <v>2034</v>
      </c>
      <c r="AD8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4" spans="1:30" s="88" customFormat="1" ht="21.75" customHeight="1" x14ac:dyDescent="0.25">
      <c r="A894" s="43">
        <f t="shared" si="31"/>
        <v>889</v>
      </c>
      <c r="B894" s="44" t="s">
        <v>42</v>
      </c>
      <c r="C894" s="44" t="s">
        <v>1697</v>
      </c>
      <c r="D894" s="45" t="s">
        <v>39</v>
      </c>
      <c r="E894" s="72" t="s">
        <v>1698</v>
      </c>
      <c r="F894" s="43" t="s">
        <v>41</v>
      </c>
      <c r="G894" s="46" t="s">
        <v>42</v>
      </c>
      <c r="H894" s="47">
        <v>28712</v>
      </c>
      <c r="I894" s="45"/>
      <c r="J894" s="76"/>
      <c r="K894" s="74" t="s">
        <v>43</v>
      </c>
      <c r="L894" s="69" t="s">
        <v>1699</v>
      </c>
      <c r="M894" s="77">
        <v>43814</v>
      </c>
      <c r="N894" s="52" t="str">
        <f t="shared" ca="1" si="32"/>
        <v>45 Tahun 6 Bulan 17 hari</v>
      </c>
      <c r="O8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12 Hari </v>
      </c>
      <c r="P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Row],[JABATAN]],tbl_refJabatan,2,FALSE),"yr","day")-CONVERT(DATEDIF(H894,tglAcuan,"y"),"yr","day"))),(NOW()+(CONVERT(VLOOKUP(Table1[[#This Row],[JABATAN]],tbl_refJabatan,2,FALSE),"yr","day")-CONVERT(DATEDIF(H894,NOW(),"y"),"yr","day")))),"Usia Salah"),"")</f>
        <v>28912.848911689813</v>
      </c>
      <c r="Q894" s="167" t="str">
        <f ca="1">IF(Table1[[#This Row],[TGL. PENSIUN (usia)]]&lt;&gt;0,TEXT(Table1[[#This Row],[TGL. PENSIUN (usia)]],"yyyy"),"")</f>
        <v>1979</v>
      </c>
      <c r="R894" s="166">
        <f ca="1">IF(AND(Table1[[#This Row],[TGL. PENSIUN (usia)]]&lt;&gt;"",Table1[[#This Row],[TGL. PENSIUN (usia)]]&lt;&gt;"USIA SALAH"),IF(tglAcuan&lt;&gt;0,(INT(CONVERT(VLOOKUP(Table1[[#This Row],[JABATAN]],tbl_refJabatan,2,FALSE),"yr","day")-CONVERT(DATEDIF(H894,tglAcuan,"y"),"yr","day"))),(INT(CONVERT(VLOOKUP(Table1[[#This Row],[JABATAN]],tbl_refJabatan,2,FALSE),"yr","day")-CONVERT(DATEDIF(H894,NOW(),"y"),"yr","day")))),"")</f>
        <v>-16437</v>
      </c>
      <c r="S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Row],[JABATAN]],tbl_refJabatan,4,FALSE),"yr","day")-CONVERT(DATEDIF(H894,tglAcuan,"y"),"yr","day"))),(NOW()+(CONVERT(VLOOKUP(Table1[[#This Row],[JABATAN]],tbl_refJabatan,4,FALSE),"yr","day")-CONVERT(DATEDIF(H894,NOW(),"y"),"yr","day")))),"Usia Salah"),"")</f>
        <v>28912.848911689813</v>
      </c>
      <c r="T894" s="167" t="str">
        <f ca="1">IF(Table1[[#This Row],[TGL. PENSIUN ( usia )]]&lt;&gt;0,TEXT(Table1[[#This Row],[TGL. PENSIUN ( usia )]],"yyyy"),"")</f>
        <v>1979</v>
      </c>
      <c r="U894" s="166">
        <f ca="1">IF(AND(Table1[[#This Row],[TGL. PENSIUN (usia)]]&lt;&gt;"",Table1[[#This Row],[TGL. PENSIUN (usia)]]&lt;&gt;"USIA SALAH"),IF(tglAcuan&lt;&gt;0,(INT(CONVERT(VLOOKUP(Table1[[#This Row],[JABATAN]],tbl_refJabatan,4,FALSE),"yr","day")-CONVERT(DATEDIF(H894,tglAcuan,"y"),"yr","day"))),(INT(CONVERT(VLOOKUP(Table1[[#This Row],[JABATAN]],tbl_refJabatan,4,FALSE),"yr","day")-CONVERT(DATEDIF(H894,NOW(),"y"),"yr","day")))),"")</f>
        <v>-16437</v>
      </c>
      <c r="V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Row],[JABATAN]],tbl_refJabatan,6,FALSE),"yr","day")-CONVERT(DATEDIF(H894,tglAcuan,"y"),"yr","day"))),(NOW()+(CONVERT(VLOOKUP(Table1[[#This Row],[JABATAN]],tbl_refJabatan,6,FALSE),"yr","day")-CONVERT(DATEDIF(H894,NOW(),"y"),"yr","day")))),"Usia Salah"),"")</f>
        <v>28912.848911689813</v>
      </c>
      <c r="W894" s="167" t="str">
        <f ca="1">IF(Table1[[#This Row],[TGL.PENSIUN (usia)]]&lt;&gt;0,TEXT(Table1[[#This Row],[TGL.PENSIUN (usia)]],"yyyy"),"")</f>
        <v>1979</v>
      </c>
      <c r="X8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Row],[JABATAN]],tbl_refJabatan,7,FALSE),"yr","day")-CONVERT(DATEDIF(M894,tglAcuan,"y"),"yr","day"))),(NOW()+(CONVERT(VLOOKUP(Table1[[#This Row],[JABATAN]],tbl_refJabatan,7,FALSE),"yr","day")-CONVERT(DATEDIF(M894,NOW(),"y"),"yr","day")))),"tgl SK salah"),"")</f>
        <v>43888.098911689813</v>
      </c>
      <c r="Y894" s="167" t="str">
        <f ca="1">IF(Table1[[#This Row],[TGL. PENSIUN (jabatan)]]&lt;&gt;0,TEXT(Table1[[#This Row],[TGL. PENSIUN (jabatan)]],"yyyy"),"")</f>
        <v>2020</v>
      </c>
      <c r="Z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Row],[JABATAN]],tbl_refJabatan,8,FALSE),"yr","day")-CONVERT(DATEDIF(H894,tglAcuan,"y"),"yr","day"))),(NOW()+(CONVERT(VLOOKUP(Table1[[#This Row],[JABATAN]],tbl_refJabatan,8,FALSE),"yr","day")-CONVERT(DATEDIF(H894,NOW(),"y"),"yr","day")))),"Usia Salah"),"")</f>
        <v>28912.848911689813</v>
      </c>
      <c r="AA894" s="167" t="str">
        <f ca="1">IF(Table1[[#This Row],[TGL.PENSIUN (usia )]]&lt;&gt;0,TEXT(Table1[[#This Row],[TGL.PENSIUN (usia )]],"yyyy"),"")</f>
        <v>1979</v>
      </c>
      <c r="AB8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Row],[JABATAN]],tbl_refJabatan,9,FALSE),"yr","day")-CONVERT(DATEDIF(M894,tglAcuan,"y"),"yr","day"))),(NOW()+(CONVERT(VLOOKUP(Table1[[#This Row],[JABATAN]],tbl_refJabatan,9,FALSE),"yr","day")-CONVERT(DATEDIF(M894,NOW(),"y"),"yr","day")))),"tgl SK salah"),"")</f>
        <v>43888.098911689813</v>
      </c>
      <c r="AC894" s="167" t="str">
        <f ca="1">IF(Table1[[#This Row],[TGL. PENSIUN (jabatan )]]&lt;&gt;0,TEXT(Table1[[#This Row],[TGL. PENSIUN (jabatan )]],"yyyy"),"")</f>
        <v>2020</v>
      </c>
      <c r="AD8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5" spans="1:30" s="53" customFormat="1" ht="21.75" customHeight="1" x14ac:dyDescent="0.25">
      <c r="A895" s="43">
        <f t="shared" si="31"/>
        <v>890</v>
      </c>
      <c r="B895" s="44" t="s">
        <v>42</v>
      </c>
      <c r="C895" s="44" t="s">
        <v>1697</v>
      </c>
      <c r="D895" s="72" t="s">
        <v>45</v>
      </c>
      <c r="E895" s="72" t="s">
        <v>1700</v>
      </c>
      <c r="F895" s="43" t="s">
        <v>41</v>
      </c>
      <c r="G895" s="46" t="s">
        <v>42</v>
      </c>
      <c r="H895" s="67">
        <v>25769</v>
      </c>
      <c r="I895" s="45"/>
      <c r="J895" s="76"/>
      <c r="K895" s="63" t="s">
        <v>43</v>
      </c>
      <c r="L895" s="69" t="s">
        <v>1701</v>
      </c>
      <c r="M895" s="179">
        <v>43404</v>
      </c>
      <c r="N895" s="52" t="str">
        <f t="shared" ca="1" si="32"/>
        <v>53 Tahun 7 Bulan 7 hari</v>
      </c>
      <c r="O8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Row],[JABATAN]],tbl_refJabatan,2,FALSE),"yr","day")-CONVERT(DATEDIF(H895,tglAcuan,"y"),"yr","day"))),(NOW()+(CONVERT(VLOOKUP(Table1[[#This Row],[JABATAN]],tbl_refJabatan,2,FALSE),"yr","day")-CONVERT(DATEDIF(H895,NOW(),"y"),"yr","day")))),"Usia Salah"),"")</f>
        <v>25990.848911689813</v>
      </c>
      <c r="Q895" s="167" t="str">
        <f ca="1">IF(Table1[[#This Row],[TGL. PENSIUN (usia)]]&lt;&gt;0,TEXT(Table1[[#This Row],[TGL. PENSIUN (usia)]],"yyyy"),"")</f>
        <v>1971</v>
      </c>
      <c r="R895" s="166">
        <f ca="1">IF(AND(Table1[[#This Row],[TGL. PENSIUN (usia)]]&lt;&gt;"",Table1[[#This Row],[TGL. PENSIUN (usia)]]&lt;&gt;"USIA SALAH"),IF(tglAcuan&lt;&gt;0,(INT(CONVERT(VLOOKUP(Table1[[#This Row],[JABATAN]],tbl_refJabatan,2,FALSE),"yr","day")-CONVERT(DATEDIF(H895,tglAcuan,"y"),"yr","day"))),(INT(CONVERT(VLOOKUP(Table1[[#This Row],[JABATAN]],tbl_refJabatan,2,FALSE),"yr","day")-CONVERT(DATEDIF(H895,NOW(),"y"),"yr","day")))),"")</f>
        <v>-19359</v>
      </c>
      <c r="S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Row],[JABATAN]],tbl_refJabatan,4,FALSE),"yr","day")-CONVERT(DATEDIF(H895,tglAcuan,"y"),"yr","day"))),(NOW()+(CONVERT(VLOOKUP(Table1[[#This Row],[JABATAN]],tbl_refJabatan,4,FALSE),"yr","day")-CONVERT(DATEDIF(H895,NOW(),"y"),"yr","day")))),"Usia Salah"),"")</f>
        <v>25990.848911689813</v>
      </c>
      <c r="T895" s="167" t="str">
        <f ca="1">IF(Table1[[#This Row],[TGL. PENSIUN ( usia )]]&lt;&gt;0,TEXT(Table1[[#This Row],[TGL. PENSIUN ( usia )]],"yyyy"),"")</f>
        <v>1971</v>
      </c>
      <c r="U895" s="166">
        <f ca="1">IF(AND(Table1[[#This Row],[TGL. PENSIUN (usia)]]&lt;&gt;"",Table1[[#This Row],[TGL. PENSIUN (usia)]]&lt;&gt;"USIA SALAH"),IF(tglAcuan&lt;&gt;0,(INT(CONVERT(VLOOKUP(Table1[[#This Row],[JABATAN]],tbl_refJabatan,4,FALSE),"yr","day")-CONVERT(DATEDIF(H895,tglAcuan,"y"),"yr","day"))),(INT(CONVERT(VLOOKUP(Table1[[#This Row],[JABATAN]],tbl_refJabatan,4,FALSE),"yr","day")-CONVERT(DATEDIF(H895,NOW(),"y"),"yr","day")))),"")</f>
        <v>-19359</v>
      </c>
      <c r="V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Row],[JABATAN]],tbl_refJabatan,6,FALSE),"yr","day")-CONVERT(DATEDIF(H895,tglAcuan,"y"),"yr","day"))),(NOW()+(CONVERT(VLOOKUP(Table1[[#This Row],[JABATAN]],tbl_refJabatan,6,FALSE),"yr","day")-CONVERT(DATEDIF(H895,NOW(),"y"),"yr","day")))),"Usia Salah"),"")</f>
        <v>25990.848911689813</v>
      </c>
      <c r="W895" s="167" t="str">
        <f ca="1">IF(Table1[[#This Row],[TGL.PENSIUN (usia)]]&lt;&gt;0,TEXT(Table1[[#This Row],[TGL.PENSIUN (usia)]],"yyyy"),"")</f>
        <v>1971</v>
      </c>
      <c r="X8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Row],[JABATAN]],tbl_refJabatan,7,FALSE),"yr","day")-CONVERT(DATEDIF(M895,tglAcuan,"y"),"yr","day"))),(NOW()+(CONVERT(VLOOKUP(Table1[[#This Row],[JABATAN]],tbl_refJabatan,7,FALSE),"yr","day")-CONVERT(DATEDIF(M895,NOW(),"y"),"yr","day")))),"tgl SK salah"),"")</f>
        <v>43522.848911689813</v>
      </c>
      <c r="Y895" s="167" t="str">
        <f ca="1">IF(Table1[[#This Row],[TGL. PENSIUN (jabatan)]]&lt;&gt;0,TEXT(Table1[[#This Row],[TGL. PENSIUN (jabatan)]],"yyyy"),"")</f>
        <v>2019</v>
      </c>
      <c r="Z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Row],[JABATAN]],tbl_refJabatan,8,FALSE),"yr","day")-CONVERT(DATEDIF(H895,tglAcuan,"y"),"yr","day"))),(NOW()+(CONVERT(VLOOKUP(Table1[[#This Row],[JABATAN]],tbl_refJabatan,8,FALSE),"yr","day")-CONVERT(DATEDIF(H895,NOW(),"y"),"yr","day")))),"Usia Salah"),"")</f>
        <v>25990.848911689813</v>
      </c>
      <c r="AA895" s="167" t="str">
        <f ca="1">IF(Table1[[#This Row],[TGL.PENSIUN (usia )]]&lt;&gt;0,TEXT(Table1[[#This Row],[TGL.PENSIUN (usia )]],"yyyy"),"")</f>
        <v>1971</v>
      </c>
      <c r="AB8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Row],[JABATAN]],tbl_refJabatan,9,FALSE),"yr","day")-CONVERT(DATEDIF(M895,tglAcuan,"y"),"yr","day"))),(NOW()+(CONVERT(VLOOKUP(Table1[[#This Row],[JABATAN]],tbl_refJabatan,9,FALSE),"yr","day")-CONVERT(DATEDIF(M895,NOW(),"y"),"yr","day")))),"tgl SK salah"),"")</f>
        <v>43522.848911689813</v>
      </c>
      <c r="AC895" s="167" t="str">
        <f ca="1">IF(Table1[[#This Row],[TGL. PENSIUN (jabatan )]]&lt;&gt;0,TEXT(Table1[[#This Row],[TGL. PENSIUN (jabatan )]],"yyyy"),"")</f>
        <v>2019</v>
      </c>
      <c r="AD8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6" spans="1:30" s="53" customFormat="1" ht="21.75" customHeight="1" x14ac:dyDescent="0.25">
      <c r="A896" s="43">
        <f t="shared" si="31"/>
        <v>891</v>
      </c>
      <c r="B896" s="44" t="s">
        <v>42</v>
      </c>
      <c r="C896" s="44" t="s">
        <v>1697</v>
      </c>
      <c r="D896" s="72" t="s">
        <v>48</v>
      </c>
      <c r="E896" s="72" t="s">
        <v>236</v>
      </c>
      <c r="F896" s="43" t="s">
        <v>41</v>
      </c>
      <c r="G896" s="46" t="s">
        <v>42</v>
      </c>
      <c r="H896" s="67">
        <v>27739</v>
      </c>
      <c r="I896" s="45"/>
      <c r="J896" s="76"/>
      <c r="K896" s="74" t="s">
        <v>43</v>
      </c>
      <c r="L896" s="63" t="s">
        <v>1702</v>
      </c>
      <c r="M896" s="179">
        <v>43404</v>
      </c>
      <c r="N896" s="52" t="str">
        <f t="shared" ca="1" si="32"/>
        <v>48 Tahun 2 Bulan 16 hari</v>
      </c>
      <c r="O8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Row],[JABATAN]],tbl_refJabatan,2,FALSE),"yr","day")-CONVERT(DATEDIF(H896,tglAcuan,"y"),"yr","day"))),(NOW()+(CONVERT(VLOOKUP(Table1[[#This Row],[JABATAN]],tbl_refJabatan,2,FALSE),"yr","day")-CONVERT(DATEDIF(H896,NOW(),"y"),"yr","day")))),"Usia Salah"),"")</f>
        <v>49732.098911689813</v>
      </c>
      <c r="Q896" s="167" t="str">
        <f ca="1">IF(Table1[[#This Row],[TGL. PENSIUN (usia)]]&lt;&gt;0,TEXT(Table1[[#This Row],[TGL. PENSIUN (usia)]],"yyyy"),"")</f>
        <v>2036</v>
      </c>
      <c r="R896" s="166">
        <f ca="1">IF(AND(Table1[[#This Row],[TGL. PENSIUN (usia)]]&lt;&gt;"",Table1[[#This Row],[TGL. PENSIUN (usia)]]&lt;&gt;"USIA SALAH"),IF(tglAcuan&lt;&gt;0,(INT(CONVERT(VLOOKUP(Table1[[#This Row],[JABATAN]],tbl_refJabatan,2,FALSE),"yr","day")-CONVERT(DATEDIF(H896,tglAcuan,"y"),"yr","day"))),(INT(CONVERT(VLOOKUP(Table1[[#This Row],[JABATAN]],tbl_refJabatan,2,FALSE),"yr","day")-CONVERT(DATEDIF(H896,NOW(),"y"),"yr","day")))),"")</f>
        <v>4383</v>
      </c>
      <c r="S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Row],[JABATAN]],tbl_refJabatan,4,FALSE),"yr","day")-CONVERT(DATEDIF(H896,tglAcuan,"y"),"yr","day"))),(NOW()+(CONVERT(VLOOKUP(Table1[[#This Row],[JABATAN]],tbl_refJabatan,4,FALSE),"yr","day")-CONVERT(DATEDIF(H896,NOW(),"y"),"yr","day")))),"Usia Salah"),"")</f>
        <v>49732.098911689813</v>
      </c>
      <c r="T896" s="167" t="str">
        <f ca="1">IF(Table1[[#This Row],[TGL. PENSIUN ( usia )]]&lt;&gt;0,TEXT(Table1[[#This Row],[TGL. PENSIUN ( usia )]],"yyyy"),"")</f>
        <v>2036</v>
      </c>
      <c r="U896" s="166">
        <f ca="1">IF(AND(Table1[[#This Row],[TGL. PENSIUN (usia)]]&lt;&gt;"",Table1[[#This Row],[TGL. PENSIUN (usia)]]&lt;&gt;"USIA SALAH"),IF(tglAcuan&lt;&gt;0,(INT(CONVERT(VLOOKUP(Table1[[#This Row],[JABATAN]],tbl_refJabatan,4,FALSE),"yr","day")-CONVERT(DATEDIF(H896,tglAcuan,"y"),"yr","day"))),(INT(CONVERT(VLOOKUP(Table1[[#This Row],[JABATAN]],tbl_refJabatan,4,FALSE),"yr","day")-CONVERT(DATEDIF(H896,NOW(),"y"),"yr","day")))),"")</f>
        <v>4383</v>
      </c>
      <c r="V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Row],[JABATAN]],tbl_refJabatan,6,FALSE),"yr","day")-CONVERT(DATEDIF(H896,tglAcuan,"y"),"yr","day"))),(NOW()+(CONVERT(VLOOKUP(Table1[[#This Row],[JABATAN]],tbl_refJabatan,6,FALSE),"yr","day")-CONVERT(DATEDIF(H896,NOW(),"y"),"yr","day")))),"Usia Salah"),"")</f>
        <v>48271.098911689813</v>
      </c>
      <c r="W896" s="167" t="str">
        <f ca="1">IF(Table1[[#This Row],[TGL.PENSIUN (usia)]]&lt;&gt;0,TEXT(Table1[[#This Row],[TGL.PENSIUN (usia)]],"yyyy"),"")</f>
        <v>2032</v>
      </c>
      <c r="X8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Row],[JABATAN]],tbl_refJabatan,7,FALSE),"yr","day")-CONVERT(DATEDIF(M896,tglAcuan,"y"),"yr","day"))),(NOW()+(CONVERT(VLOOKUP(Table1[[#This Row],[JABATAN]],tbl_refJabatan,7,FALSE),"yr","day")-CONVERT(DATEDIF(M896,NOW(),"y"),"yr","day")))),"tgl SK salah"),"")</f>
        <v>50827.848911689813</v>
      </c>
      <c r="Y896" s="167" t="str">
        <f ca="1">IF(Table1[[#This Row],[TGL. PENSIUN (jabatan)]]&lt;&gt;0,TEXT(Table1[[#This Row],[TGL. PENSIUN (jabatan)]],"yyyy"),"")</f>
        <v>2039</v>
      </c>
      <c r="Z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Row],[JABATAN]],tbl_refJabatan,8,FALSE),"yr","day")-CONVERT(DATEDIF(H896,tglAcuan,"y"),"yr","day"))),(NOW()+(CONVERT(VLOOKUP(Table1[[#This Row],[JABATAN]],tbl_refJabatan,8,FALSE),"yr","day")-CONVERT(DATEDIF(H896,NOW(),"y"),"yr","day")))),"Usia Salah"),"")</f>
        <v>48271.098911689813</v>
      </c>
      <c r="AA896" s="167" t="str">
        <f ca="1">IF(Table1[[#This Row],[TGL.PENSIUN (usia )]]&lt;&gt;0,TEXT(Table1[[#This Row],[TGL.PENSIUN (usia )]],"yyyy"),"")</f>
        <v>2032</v>
      </c>
      <c r="AB8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Row],[JABATAN]],tbl_refJabatan,9,FALSE),"yr","day")-CONVERT(DATEDIF(M896,tglAcuan,"y"),"yr","day"))),(NOW()+(CONVERT(VLOOKUP(Table1[[#This Row],[JABATAN]],tbl_refJabatan,9,FALSE),"yr","day")-CONVERT(DATEDIF(M896,NOW(),"y"),"yr","day")))),"tgl SK salah"),"")</f>
        <v>50827.848911689813</v>
      </c>
      <c r="AC896" s="167" t="str">
        <f ca="1">IF(Table1[[#This Row],[TGL. PENSIUN (jabatan )]]&lt;&gt;0,TEXT(Table1[[#This Row],[TGL. PENSIUN (jabatan )]],"yyyy"),"")</f>
        <v>2039</v>
      </c>
      <c r="AD8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7" spans="1:30" s="53" customFormat="1" ht="21.75" customHeight="1" x14ac:dyDescent="0.25">
      <c r="A897" s="57">
        <f t="shared" si="31"/>
        <v>892</v>
      </c>
      <c r="B897" s="55" t="s">
        <v>42</v>
      </c>
      <c r="C897" s="55" t="s">
        <v>1697</v>
      </c>
      <c r="D897" s="97" t="s">
        <v>52</v>
      </c>
      <c r="E897" s="56" t="s">
        <v>1703</v>
      </c>
      <c r="F897" s="57" t="s">
        <v>50</v>
      </c>
      <c r="G897" s="58" t="s">
        <v>42</v>
      </c>
      <c r="H897" s="180">
        <v>37508</v>
      </c>
      <c r="I897" s="45"/>
      <c r="J897" s="76"/>
      <c r="K897" s="128" t="s">
        <v>116</v>
      </c>
      <c r="L897" s="110" t="s">
        <v>1704</v>
      </c>
      <c r="M897" s="179">
        <v>45287</v>
      </c>
      <c r="N897" s="52" t="str">
        <f t="shared" ca="1" si="32"/>
        <v>21 Tahun 5 Bulan 18 hari</v>
      </c>
      <c r="O8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0 Hari </v>
      </c>
      <c r="P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Row],[JABATAN]],tbl_refJabatan,2,FALSE),"yr","day")-CONVERT(DATEDIF(H897,tglAcuan,"y"),"yr","day"))),(NOW()+(CONVERT(VLOOKUP(Table1[[#This Row],[JABATAN]],tbl_refJabatan,2,FALSE),"yr","day")-CONVERT(DATEDIF(H897,NOW(),"y"),"yr","day")))),"Usia Salah"),"")</f>
        <v>59593.848911689813</v>
      </c>
      <c r="Q897" s="167" t="str">
        <f ca="1">IF(Table1[[#This Row],[TGL. PENSIUN (usia)]]&lt;&gt;0,TEXT(Table1[[#This Row],[TGL. PENSIUN (usia)]],"yyyy"),"")</f>
        <v>2063</v>
      </c>
      <c r="R897" s="166">
        <f ca="1">IF(AND(Table1[[#This Row],[TGL. PENSIUN (usia)]]&lt;&gt;"",Table1[[#This Row],[TGL. PENSIUN (usia)]]&lt;&gt;"USIA SALAH"),IF(tglAcuan&lt;&gt;0,(INT(CONVERT(VLOOKUP(Table1[[#This Row],[JABATAN]],tbl_refJabatan,2,FALSE),"yr","day")-CONVERT(DATEDIF(H897,tglAcuan,"y"),"yr","day"))),(INT(CONVERT(VLOOKUP(Table1[[#This Row],[JABATAN]],tbl_refJabatan,2,FALSE),"yr","day")-CONVERT(DATEDIF(H897,NOW(),"y"),"yr","day")))),"")</f>
        <v>14244</v>
      </c>
      <c r="S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Row],[JABATAN]],tbl_refJabatan,4,FALSE),"yr","day")-CONVERT(DATEDIF(H897,tglAcuan,"y"),"yr","day"))),(NOW()+(CONVERT(VLOOKUP(Table1[[#This Row],[JABATAN]],tbl_refJabatan,4,FALSE),"yr","day")-CONVERT(DATEDIF(H897,NOW(),"y"),"yr","day")))),"Usia Salah"),"")</f>
        <v>59593.848911689813</v>
      </c>
      <c r="T897" s="167" t="str">
        <f ca="1">IF(Table1[[#This Row],[TGL. PENSIUN ( usia )]]&lt;&gt;0,TEXT(Table1[[#This Row],[TGL. PENSIUN ( usia )]],"yyyy"),"")</f>
        <v>2063</v>
      </c>
      <c r="U897" s="166">
        <f ca="1">IF(AND(Table1[[#This Row],[TGL. PENSIUN (usia)]]&lt;&gt;"",Table1[[#This Row],[TGL. PENSIUN (usia)]]&lt;&gt;"USIA SALAH"),IF(tglAcuan&lt;&gt;0,(INT(CONVERT(VLOOKUP(Table1[[#This Row],[JABATAN]],tbl_refJabatan,4,FALSE),"yr","day")-CONVERT(DATEDIF(H897,tglAcuan,"y"),"yr","day"))),(INT(CONVERT(VLOOKUP(Table1[[#This Row],[JABATAN]],tbl_refJabatan,4,FALSE),"yr","day")-CONVERT(DATEDIF(H897,NOW(),"y"),"yr","day")))),"")</f>
        <v>14244</v>
      </c>
      <c r="V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Row],[JABATAN]],tbl_refJabatan,6,FALSE),"yr","day")-CONVERT(DATEDIF(H897,tglAcuan,"y"),"yr","day"))),(NOW()+(CONVERT(VLOOKUP(Table1[[#This Row],[JABATAN]],tbl_refJabatan,6,FALSE),"yr","day")-CONVERT(DATEDIF(H897,NOW(),"y"),"yr","day")))),"Usia Salah"),"")</f>
        <v>58132.848911689813</v>
      </c>
      <c r="W897" s="167" t="str">
        <f ca="1">IF(Table1[[#This Row],[TGL.PENSIUN (usia)]]&lt;&gt;0,TEXT(Table1[[#This Row],[TGL.PENSIUN (usia)]],"yyyy"),"")</f>
        <v>2059</v>
      </c>
      <c r="X8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Row],[JABATAN]],tbl_refJabatan,7,FALSE),"yr","day")-CONVERT(DATEDIF(M897,tglAcuan,"y"),"yr","day"))),(NOW()+(CONVERT(VLOOKUP(Table1[[#This Row],[JABATAN]],tbl_refJabatan,7,FALSE),"yr","day")-CONVERT(DATEDIF(M897,NOW(),"y"),"yr","day")))),"tgl SK salah"),"")</f>
        <v>52654.098911689813</v>
      </c>
      <c r="Y897" s="167" t="str">
        <f ca="1">IF(Table1[[#This Row],[TGL. PENSIUN (jabatan)]]&lt;&gt;0,TEXT(Table1[[#This Row],[TGL. PENSIUN (jabatan)]],"yyyy"),"")</f>
        <v>2044</v>
      </c>
      <c r="Z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Row],[JABATAN]],tbl_refJabatan,8,FALSE),"yr","day")-CONVERT(DATEDIF(H897,tglAcuan,"y"),"yr","day"))),(NOW()+(CONVERT(VLOOKUP(Table1[[#This Row],[JABATAN]],tbl_refJabatan,8,FALSE),"yr","day")-CONVERT(DATEDIF(H897,NOW(),"y"),"yr","day")))),"Usia Salah"),"")</f>
        <v>58132.848911689813</v>
      </c>
      <c r="AA897" s="167" t="str">
        <f ca="1">IF(Table1[[#This Row],[TGL.PENSIUN (usia )]]&lt;&gt;0,TEXT(Table1[[#This Row],[TGL.PENSIUN (usia )]],"yyyy"),"")</f>
        <v>2059</v>
      </c>
      <c r="AB8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Row],[JABATAN]],tbl_refJabatan,9,FALSE),"yr","day")-CONVERT(DATEDIF(M897,tglAcuan,"y"),"yr","day"))),(NOW()+(CONVERT(VLOOKUP(Table1[[#This Row],[JABATAN]],tbl_refJabatan,9,FALSE),"yr","day")-CONVERT(DATEDIF(M897,NOW(),"y"),"yr","day")))),"tgl SK salah"),"")</f>
        <v>52654.098911689813</v>
      </c>
      <c r="AC897" s="167" t="str">
        <f ca="1">IF(Table1[[#This Row],[TGL. PENSIUN (jabatan )]]&lt;&gt;0,TEXT(Table1[[#This Row],[TGL. PENSIUN (jabatan )]],"yyyy"),"")</f>
        <v>2044</v>
      </c>
      <c r="AD8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8" spans="1:30" s="53" customFormat="1" ht="21.75" customHeight="1" x14ac:dyDescent="0.25">
      <c r="A898" s="43">
        <f t="shared" si="31"/>
        <v>893</v>
      </c>
      <c r="B898" s="44" t="s">
        <v>42</v>
      </c>
      <c r="C898" s="44" t="s">
        <v>1697</v>
      </c>
      <c r="D898" s="72" t="s">
        <v>57</v>
      </c>
      <c r="E898" s="45" t="s">
        <v>1705</v>
      </c>
      <c r="F898" s="43" t="s">
        <v>50</v>
      </c>
      <c r="G898" s="46" t="s">
        <v>42</v>
      </c>
      <c r="H898" s="67">
        <v>31509</v>
      </c>
      <c r="I898" s="45"/>
      <c r="J898" s="76"/>
      <c r="K898" s="63" t="s">
        <v>56</v>
      </c>
      <c r="L898" s="63" t="s">
        <v>1706</v>
      </c>
      <c r="M898" s="179">
        <v>43404</v>
      </c>
      <c r="N898" s="52" t="str">
        <f t="shared" ca="1" si="32"/>
        <v>37 Tahun 10 Bulan 20 hari</v>
      </c>
      <c r="O8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Row],[JABATAN]],tbl_refJabatan,2,FALSE),"yr","day")-CONVERT(DATEDIF(H898,tglAcuan,"y"),"yr","day"))),(NOW()+(CONVERT(VLOOKUP(Table1[[#This Row],[JABATAN]],tbl_refJabatan,2,FALSE),"yr","day")-CONVERT(DATEDIF(H898,NOW(),"y"),"yr","day")))),"Usia Salah"),"")</f>
        <v>53749.848911689813</v>
      </c>
      <c r="Q898" s="167" t="str">
        <f ca="1">IF(Table1[[#This Row],[TGL. PENSIUN (usia)]]&lt;&gt;0,TEXT(Table1[[#This Row],[TGL. PENSIUN (usia)]],"yyyy"),"")</f>
        <v>2047</v>
      </c>
      <c r="R898" s="166">
        <f ca="1">IF(AND(Table1[[#This Row],[TGL. PENSIUN (usia)]]&lt;&gt;"",Table1[[#This Row],[TGL. PENSIUN (usia)]]&lt;&gt;"USIA SALAH"),IF(tglAcuan&lt;&gt;0,(INT(CONVERT(VLOOKUP(Table1[[#This Row],[JABATAN]],tbl_refJabatan,2,FALSE),"yr","day")-CONVERT(DATEDIF(H898,tglAcuan,"y"),"yr","day"))),(INT(CONVERT(VLOOKUP(Table1[[#This Row],[JABATAN]],tbl_refJabatan,2,FALSE),"yr","day")-CONVERT(DATEDIF(H898,NOW(),"y"),"yr","day")))),"")</f>
        <v>8400</v>
      </c>
      <c r="S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Row],[JABATAN]],tbl_refJabatan,4,FALSE),"yr","day")-CONVERT(DATEDIF(H898,tglAcuan,"y"),"yr","day"))),(NOW()+(CONVERT(VLOOKUP(Table1[[#This Row],[JABATAN]],tbl_refJabatan,4,FALSE),"yr","day")-CONVERT(DATEDIF(H898,NOW(),"y"),"yr","day")))),"Usia Salah"),"")</f>
        <v>53749.848911689813</v>
      </c>
      <c r="T898" s="167" t="str">
        <f ca="1">IF(Table1[[#This Row],[TGL. PENSIUN ( usia )]]&lt;&gt;0,TEXT(Table1[[#This Row],[TGL. PENSIUN ( usia )]],"yyyy"),"")</f>
        <v>2047</v>
      </c>
      <c r="U898" s="166">
        <f ca="1">IF(AND(Table1[[#This Row],[TGL. PENSIUN (usia)]]&lt;&gt;"",Table1[[#This Row],[TGL. PENSIUN (usia)]]&lt;&gt;"USIA SALAH"),IF(tglAcuan&lt;&gt;0,(INT(CONVERT(VLOOKUP(Table1[[#This Row],[JABATAN]],tbl_refJabatan,4,FALSE),"yr","day")-CONVERT(DATEDIF(H898,tglAcuan,"y"),"yr","day"))),(INT(CONVERT(VLOOKUP(Table1[[#This Row],[JABATAN]],tbl_refJabatan,4,FALSE),"yr","day")-CONVERT(DATEDIF(H898,NOW(),"y"),"yr","day")))),"")</f>
        <v>8400</v>
      </c>
      <c r="V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Row],[JABATAN]],tbl_refJabatan,6,FALSE),"yr","day")-CONVERT(DATEDIF(H898,tglAcuan,"y"),"yr","day"))),(NOW()+(CONVERT(VLOOKUP(Table1[[#This Row],[JABATAN]],tbl_refJabatan,6,FALSE),"yr","day")-CONVERT(DATEDIF(H898,NOW(),"y"),"yr","day")))),"Usia Salah"),"")</f>
        <v>52288.848911689813</v>
      </c>
      <c r="W898" s="167" t="str">
        <f ca="1">IF(Table1[[#This Row],[TGL.PENSIUN (usia)]]&lt;&gt;0,TEXT(Table1[[#This Row],[TGL.PENSIUN (usia)]],"yyyy"),"")</f>
        <v>2043</v>
      </c>
      <c r="X8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Row],[JABATAN]],tbl_refJabatan,7,FALSE),"yr","day")-CONVERT(DATEDIF(M898,tglAcuan,"y"),"yr","day"))),(NOW()+(CONVERT(VLOOKUP(Table1[[#This Row],[JABATAN]],tbl_refJabatan,7,FALSE),"yr","day")-CONVERT(DATEDIF(M898,NOW(),"y"),"yr","day")))),"tgl SK salah"),"")</f>
        <v>50827.848911689813</v>
      </c>
      <c r="Y898" s="167" t="str">
        <f ca="1">IF(Table1[[#This Row],[TGL. PENSIUN (jabatan)]]&lt;&gt;0,TEXT(Table1[[#This Row],[TGL. PENSIUN (jabatan)]],"yyyy"),"")</f>
        <v>2039</v>
      </c>
      <c r="Z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Row],[JABATAN]],tbl_refJabatan,8,FALSE),"yr","day")-CONVERT(DATEDIF(H898,tglAcuan,"y"),"yr","day"))),(NOW()+(CONVERT(VLOOKUP(Table1[[#This Row],[JABATAN]],tbl_refJabatan,8,FALSE),"yr","day")-CONVERT(DATEDIF(H898,NOW(),"y"),"yr","day")))),"Usia Salah"),"")</f>
        <v>52288.848911689813</v>
      </c>
      <c r="AA898" s="167" t="str">
        <f ca="1">IF(Table1[[#This Row],[TGL.PENSIUN (usia )]]&lt;&gt;0,TEXT(Table1[[#This Row],[TGL.PENSIUN (usia )]],"yyyy"),"")</f>
        <v>2043</v>
      </c>
      <c r="AB8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Row],[JABATAN]],tbl_refJabatan,9,FALSE),"yr","day")-CONVERT(DATEDIF(M898,tglAcuan,"y"),"yr","day"))),(NOW()+(CONVERT(VLOOKUP(Table1[[#This Row],[JABATAN]],tbl_refJabatan,9,FALSE),"yr","day")-CONVERT(DATEDIF(M898,NOW(),"y"),"yr","day")))),"tgl SK salah"),"")</f>
        <v>50827.848911689813</v>
      </c>
      <c r="AC898" s="167" t="str">
        <f ca="1">IF(Table1[[#This Row],[TGL. PENSIUN (jabatan )]]&lt;&gt;0,TEXT(Table1[[#This Row],[TGL. PENSIUN (jabatan )]],"yyyy"),"")</f>
        <v>2039</v>
      </c>
      <c r="AD8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899" spans="1:30" s="53" customFormat="1" ht="21.75" customHeight="1" x14ac:dyDescent="0.25">
      <c r="A899" s="43">
        <f t="shared" si="31"/>
        <v>894</v>
      </c>
      <c r="B899" s="44" t="s">
        <v>42</v>
      </c>
      <c r="C899" s="44" t="s">
        <v>1697</v>
      </c>
      <c r="D899" s="72" t="s">
        <v>59</v>
      </c>
      <c r="E899" s="72" t="s">
        <v>1707</v>
      </c>
      <c r="F899" s="43" t="s">
        <v>41</v>
      </c>
      <c r="G899" s="46" t="s">
        <v>42</v>
      </c>
      <c r="H899" s="67">
        <v>33552</v>
      </c>
      <c r="I899" s="45"/>
      <c r="J899" s="76"/>
      <c r="K899" s="63" t="s">
        <v>56</v>
      </c>
      <c r="L899" s="63" t="s">
        <v>1708</v>
      </c>
      <c r="M899" s="179">
        <v>43479</v>
      </c>
      <c r="N899" s="52" t="str">
        <f t="shared" ca="1" si="32"/>
        <v>32 Tahun 3 Bulan 17 hari</v>
      </c>
      <c r="O8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Row],[JABATAN]],tbl_refJabatan,2,FALSE),"yr","day")-CONVERT(DATEDIF(H899,tglAcuan,"y"),"yr","day"))),(NOW()+(CONVERT(VLOOKUP(Table1[[#This Row],[JABATAN]],tbl_refJabatan,2,FALSE),"yr","day")-CONVERT(DATEDIF(H899,NOW(),"y"),"yr","day")))),"Usia Salah"),"")</f>
        <v>55576.098911689813</v>
      </c>
      <c r="Q899" s="167" t="str">
        <f ca="1">IF(Table1[[#This Row],[TGL. PENSIUN (usia)]]&lt;&gt;0,TEXT(Table1[[#This Row],[TGL. PENSIUN (usia)]],"yyyy"),"")</f>
        <v>2052</v>
      </c>
      <c r="R899" s="166">
        <f ca="1">IF(AND(Table1[[#This Row],[TGL. PENSIUN (usia)]]&lt;&gt;"",Table1[[#This Row],[TGL. PENSIUN (usia)]]&lt;&gt;"USIA SALAH"),IF(tglAcuan&lt;&gt;0,(INT(CONVERT(VLOOKUP(Table1[[#This Row],[JABATAN]],tbl_refJabatan,2,FALSE),"yr","day")-CONVERT(DATEDIF(H899,tglAcuan,"y"),"yr","day"))),(INT(CONVERT(VLOOKUP(Table1[[#This Row],[JABATAN]],tbl_refJabatan,2,FALSE),"yr","day")-CONVERT(DATEDIF(H899,NOW(),"y"),"yr","day")))),"")</f>
        <v>10227</v>
      </c>
      <c r="S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Row],[JABATAN]],tbl_refJabatan,4,FALSE),"yr","day")-CONVERT(DATEDIF(H899,tglAcuan,"y"),"yr","day"))),(NOW()+(CONVERT(VLOOKUP(Table1[[#This Row],[JABATAN]],tbl_refJabatan,4,FALSE),"yr","day")-CONVERT(DATEDIF(H899,NOW(),"y"),"yr","day")))),"Usia Salah"),"")</f>
        <v>55576.098911689813</v>
      </c>
      <c r="T899" s="167" t="str">
        <f ca="1">IF(Table1[[#This Row],[TGL. PENSIUN ( usia )]]&lt;&gt;0,TEXT(Table1[[#This Row],[TGL. PENSIUN ( usia )]],"yyyy"),"")</f>
        <v>2052</v>
      </c>
      <c r="U899" s="166">
        <f ca="1">IF(AND(Table1[[#This Row],[TGL. PENSIUN (usia)]]&lt;&gt;"",Table1[[#This Row],[TGL. PENSIUN (usia)]]&lt;&gt;"USIA SALAH"),IF(tglAcuan&lt;&gt;0,(INT(CONVERT(VLOOKUP(Table1[[#This Row],[JABATAN]],tbl_refJabatan,4,FALSE),"yr","day")-CONVERT(DATEDIF(H899,tglAcuan,"y"),"yr","day"))),(INT(CONVERT(VLOOKUP(Table1[[#This Row],[JABATAN]],tbl_refJabatan,4,FALSE),"yr","day")-CONVERT(DATEDIF(H899,NOW(),"y"),"yr","day")))),"")</f>
        <v>10227</v>
      </c>
      <c r="V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Row],[JABATAN]],tbl_refJabatan,6,FALSE),"yr","day")-CONVERT(DATEDIF(H899,tglAcuan,"y"),"yr","day"))),(NOW()+(CONVERT(VLOOKUP(Table1[[#This Row],[JABATAN]],tbl_refJabatan,6,FALSE),"yr","day")-CONVERT(DATEDIF(H899,NOW(),"y"),"yr","day")))),"Usia Salah"),"")</f>
        <v>54115.098911689813</v>
      </c>
      <c r="W899" s="167" t="str">
        <f ca="1">IF(Table1[[#This Row],[TGL.PENSIUN (usia)]]&lt;&gt;0,TEXT(Table1[[#This Row],[TGL.PENSIUN (usia)]],"yyyy"),"")</f>
        <v>2048</v>
      </c>
      <c r="X8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Row],[JABATAN]],tbl_refJabatan,7,FALSE),"yr","day")-CONVERT(DATEDIF(M899,tglAcuan,"y"),"yr","day"))),(NOW()+(CONVERT(VLOOKUP(Table1[[#This Row],[JABATAN]],tbl_refJabatan,7,FALSE),"yr","day")-CONVERT(DATEDIF(M899,NOW(),"y"),"yr","day")))),"tgl SK salah"),"")</f>
        <v>50827.848911689813</v>
      </c>
      <c r="Y899" s="167" t="str">
        <f ca="1">IF(Table1[[#This Row],[TGL. PENSIUN (jabatan)]]&lt;&gt;0,TEXT(Table1[[#This Row],[TGL. PENSIUN (jabatan)]],"yyyy"),"")</f>
        <v>2039</v>
      </c>
      <c r="Z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Row],[JABATAN]],tbl_refJabatan,8,FALSE),"yr","day")-CONVERT(DATEDIF(H899,tglAcuan,"y"),"yr","day"))),(NOW()+(CONVERT(VLOOKUP(Table1[[#This Row],[JABATAN]],tbl_refJabatan,8,FALSE),"yr","day")-CONVERT(DATEDIF(H899,NOW(),"y"),"yr","day")))),"Usia Salah"),"")</f>
        <v>54115.098911689813</v>
      </c>
      <c r="AA899" s="167" t="str">
        <f ca="1">IF(Table1[[#This Row],[TGL.PENSIUN (usia )]]&lt;&gt;0,TEXT(Table1[[#This Row],[TGL.PENSIUN (usia )]],"yyyy"),"")</f>
        <v>2048</v>
      </c>
      <c r="AB8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Row],[JABATAN]],tbl_refJabatan,9,FALSE),"yr","day")-CONVERT(DATEDIF(M899,tglAcuan,"y"),"yr","day"))),(NOW()+(CONVERT(VLOOKUP(Table1[[#This Row],[JABATAN]],tbl_refJabatan,9,FALSE),"yr","day")-CONVERT(DATEDIF(M899,NOW(),"y"),"yr","day")))),"tgl SK salah"),"")</f>
        <v>50827.848911689813</v>
      </c>
      <c r="AC899" s="167" t="str">
        <f ca="1">IF(Table1[[#This Row],[TGL. PENSIUN (jabatan )]]&lt;&gt;0,TEXT(Table1[[#This Row],[TGL. PENSIUN (jabatan )]],"yyyy"),"")</f>
        <v>2039</v>
      </c>
      <c r="AD8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0" spans="1:30" s="53" customFormat="1" ht="21.75" customHeight="1" x14ac:dyDescent="0.25">
      <c r="A900" s="43">
        <f t="shared" si="31"/>
        <v>895</v>
      </c>
      <c r="B900" s="44" t="s">
        <v>42</v>
      </c>
      <c r="C900" s="44" t="s">
        <v>1697</v>
      </c>
      <c r="D900" s="72" t="s">
        <v>63</v>
      </c>
      <c r="E900" s="72" t="s">
        <v>1709</v>
      </c>
      <c r="F900" s="43" t="s">
        <v>41</v>
      </c>
      <c r="G900" s="46" t="s">
        <v>42</v>
      </c>
      <c r="H900" s="67">
        <v>34234</v>
      </c>
      <c r="I900" s="45"/>
      <c r="J900" s="76"/>
      <c r="K900" s="63" t="s">
        <v>43</v>
      </c>
      <c r="L900" s="63" t="s">
        <v>1710</v>
      </c>
      <c r="M900" s="77">
        <v>43619</v>
      </c>
      <c r="N900" s="52" t="str">
        <f t="shared" ca="1" si="32"/>
        <v>30 Tahun 5 Bulan 5 hari</v>
      </c>
      <c r="O9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24 Hari </v>
      </c>
      <c r="P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Row],[JABATAN]],tbl_refJabatan,2,FALSE),"yr","day")-CONVERT(DATEDIF(H900,tglAcuan,"y"),"yr","day"))),(NOW()+(CONVERT(VLOOKUP(Table1[[#This Row],[JABATAN]],tbl_refJabatan,2,FALSE),"yr","day")-CONVERT(DATEDIF(H900,NOW(),"y"),"yr","day")))),"Usia Salah"),"")</f>
        <v>56306.598911689813</v>
      </c>
      <c r="Q900" s="167" t="str">
        <f ca="1">IF(Table1[[#This Row],[TGL. PENSIUN (usia)]]&lt;&gt;0,TEXT(Table1[[#This Row],[TGL. PENSIUN (usia)]],"yyyy"),"")</f>
        <v>2054</v>
      </c>
      <c r="R900" s="166">
        <f ca="1">IF(AND(Table1[[#This Row],[TGL. PENSIUN (usia)]]&lt;&gt;"",Table1[[#This Row],[TGL. PENSIUN (usia)]]&lt;&gt;"USIA SALAH"),IF(tglAcuan&lt;&gt;0,(INT(CONVERT(VLOOKUP(Table1[[#This Row],[JABATAN]],tbl_refJabatan,2,FALSE),"yr","day")-CONVERT(DATEDIF(H900,tglAcuan,"y"),"yr","day"))),(INT(CONVERT(VLOOKUP(Table1[[#This Row],[JABATAN]],tbl_refJabatan,2,FALSE),"yr","day")-CONVERT(DATEDIF(H900,NOW(),"y"),"yr","day")))),"")</f>
        <v>10957</v>
      </c>
      <c r="S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Row],[JABATAN]],tbl_refJabatan,4,FALSE),"yr","day")-CONVERT(DATEDIF(H900,tglAcuan,"y"),"yr","day"))),(NOW()+(CONVERT(VLOOKUP(Table1[[#This Row],[JABATAN]],tbl_refJabatan,4,FALSE),"yr","day")-CONVERT(DATEDIF(H900,NOW(),"y"),"yr","day")))),"Usia Salah"),"")</f>
        <v>41696.598911689813</v>
      </c>
      <c r="T900" s="167" t="str">
        <f ca="1">IF(Table1[[#This Row],[TGL. PENSIUN ( usia )]]&lt;&gt;0,TEXT(Table1[[#This Row],[TGL. PENSIUN ( usia )]],"yyyy"),"")</f>
        <v>2014</v>
      </c>
      <c r="U900" s="166">
        <f ca="1">IF(AND(Table1[[#This Row],[TGL. PENSIUN (usia)]]&lt;&gt;"",Table1[[#This Row],[TGL. PENSIUN (usia)]]&lt;&gt;"USIA SALAH"),IF(tglAcuan&lt;&gt;0,(INT(CONVERT(VLOOKUP(Table1[[#This Row],[JABATAN]],tbl_refJabatan,4,FALSE),"yr","day")-CONVERT(DATEDIF(H900,tglAcuan,"y"),"yr","day"))),(INT(CONVERT(VLOOKUP(Table1[[#This Row],[JABATAN]],tbl_refJabatan,4,FALSE),"yr","day")-CONVERT(DATEDIF(H900,NOW(),"y"),"yr","day")))),"")</f>
        <v>-3653</v>
      </c>
      <c r="V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Row],[JABATAN]],tbl_refJabatan,6,FALSE),"yr","day")-CONVERT(DATEDIF(H900,tglAcuan,"y"),"yr","day"))),(NOW()+(CONVERT(VLOOKUP(Table1[[#This Row],[JABATAN]],tbl_refJabatan,6,FALSE),"yr","day")-CONVERT(DATEDIF(H900,NOW(),"y"),"yr","day")))),"Usia Salah"),"")</f>
        <v>34391.598911689813</v>
      </c>
      <c r="W900" s="167" t="str">
        <f ca="1">IF(Table1[[#This Row],[TGL.PENSIUN (usia)]]&lt;&gt;0,TEXT(Table1[[#This Row],[TGL.PENSIUN (usia)]],"yyyy"),"")</f>
        <v>1994</v>
      </c>
      <c r="X9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Row],[JABATAN]],tbl_refJabatan,7,FALSE),"yr","day")-CONVERT(DATEDIF(M900,tglAcuan,"y"),"yr","day"))),(NOW()+(CONVERT(VLOOKUP(Table1[[#This Row],[JABATAN]],tbl_refJabatan,7,FALSE),"yr","day")-CONVERT(DATEDIF(M900,NOW(),"y"),"yr","day")))),"tgl SK salah"),"")</f>
        <v>65803.098911689813</v>
      </c>
      <c r="Y900" s="167" t="str">
        <f ca="1">IF(Table1[[#This Row],[TGL. PENSIUN (jabatan)]]&lt;&gt;0,TEXT(Table1[[#This Row],[TGL. PENSIUN (jabatan)]],"yyyy"),"")</f>
        <v>2080</v>
      </c>
      <c r="Z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Row],[JABATAN]],tbl_refJabatan,8,FALSE),"yr","day")-CONVERT(DATEDIF(H900,tglAcuan,"y"),"yr","day"))),(NOW()+(CONVERT(VLOOKUP(Table1[[#This Row],[JABATAN]],tbl_refJabatan,8,FALSE),"yr","day")-CONVERT(DATEDIF(H900,NOW(),"y"),"yr","day")))),"Usia Salah"),"")</f>
        <v>56306.598911689813</v>
      </c>
      <c r="AA900" s="167" t="str">
        <f ca="1">IF(Table1[[#This Row],[TGL.PENSIUN (usia )]]&lt;&gt;0,TEXT(Table1[[#This Row],[TGL.PENSIUN (usia )]],"yyyy"),"")</f>
        <v>2054</v>
      </c>
      <c r="AB9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Row],[JABATAN]],tbl_refJabatan,9,FALSE),"yr","day")-CONVERT(DATEDIF(M900,tglAcuan,"y"),"yr","day"))),(NOW()+(CONVERT(VLOOKUP(Table1[[#This Row],[JABATAN]],tbl_refJabatan,9,FALSE),"yr","day")-CONVERT(DATEDIF(M900,NOW(),"y"),"yr","day")))),"tgl SK salah"),"")</f>
        <v>49366.848911689813</v>
      </c>
      <c r="AC900" s="167" t="str">
        <f ca="1">IF(Table1[[#This Row],[TGL. PENSIUN (jabatan )]]&lt;&gt;0,TEXT(Table1[[#This Row],[TGL. PENSIUN (jabatan )]],"yyyy"),"")</f>
        <v>2035</v>
      </c>
      <c r="AD9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1" spans="1:30" s="53" customFormat="1" ht="21.75" customHeight="1" x14ac:dyDescent="0.25">
      <c r="A901" s="43">
        <f t="shared" si="31"/>
        <v>896</v>
      </c>
      <c r="B901" s="44" t="s">
        <v>42</v>
      </c>
      <c r="C901" s="44" t="s">
        <v>1697</v>
      </c>
      <c r="D901" s="72" t="s">
        <v>63</v>
      </c>
      <c r="E901" s="72" t="s">
        <v>1711</v>
      </c>
      <c r="F901" s="43" t="s">
        <v>41</v>
      </c>
      <c r="G901" s="46" t="s">
        <v>42</v>
      </c>
      <c r="H901" s="67">
        <v>25706</v>
      </c>
      <c r="I901" s="45"/>
      <c r="J901" s="76"/>
      <c r="K901" s="63" t="s">
        <v>93</v>
      </c>
      <c r="L901" s="63" t="s">
        <v>1712</v>
      </c>
      <c r="M901" s="77">
        <v>43404</v>
      </c>
      <c r="N901" s="52" t="str">
        <f t="shared" ca="1" si="32"/>
        <v>53 Tahun 9 Bulan 9 hari</v>
      </c>
      <c r="O9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Row],[JABATAN]],tbl_refJabatan,2,FALSE),"yr","day")-CONVERT(DATEDIF(H901,tglAcuan,"y"),"yr","day"))),(NOW()+(CONVERT(VLOOKUP(Table1[[#This Row],[JABATAN]],tbl_refJabatan,2,FALSE),"yr","day")-CONVERT(DATEDIF(H901,NOW(),"y"),"yr","day")))),"Usia Salah"),"")</f>
        <v>47905.848911689813</v>
      </c>
      <c r="Q901" s="167" t="str">
        <f ca="1">IF(Table1[[#This Row],[TGL. PENSIUN (usia)]]&lt;&gt;0,TEXT(Table1[[#This Row],[TGL. PENSIUN (usia)]],"yyyy"),"")</f>
        <v>2031</v>
      </c>
      <c r="R901" s="166">
        <f ca="1">IF(AND(Table1[[#This Row],[TGL. PENSIUN (usia)]]&lt;&gt;"",Table1[[#This Row],[TGL. PENSIUN (usia)]]&lt;&gt;"USIA SALAH"),IF(tglAcuan&lt;&gt;0,(INT(CONVERT(VLOOKUP(Table1[[#This Row],[JABATAN]],tbl_refJabatan,2,FALSE),"yr","day")-CONVERT(DATEDIF(H901,tglAcuan,"y"),"yr","day"))),(INT(CONVERT(VLOOKUP(Table1[[#This Row],[JABATAN]],tbl_refJabatan,2,FALSE),"yr","day")-CONVERT(DATEDIF(H901,NOW(),"y"),"yr","day")))),"")</f>
        <v>2556</v>
      </c>
      <c r="S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Row],[JABATAN]],tbl_refJabatan,4,FALSE),"yr","day")-CONVERT(DATEDIF(H901,tglAcuan,"y"),"yr","day"))),(NOW()+(CONVERT(VLOOKUP(Table1[[#This Row],[JABATAN]],tbl_refJabatan,4,FALSE),"yr","day")-CONVERT(DATEDIF(H901,NOW(),"y"),"yr","day")))),"Usia Salah"),"")</f>
        <v>33295.848911689813</v>
      </c>
      <c r="T901" s="167" t="str">
        <f ca="1">IF(Table1[[#This Row],[TGL. PENSIUN ( usia )]]&lt;&gt;0,TEXT(Table1[[#This Row],[TGL. PENSIUN ( usia )]],"yyyy"),"")</f>
        <v>1991</v>
      </c>
      <c r="U901" s="166">
        <f ca="1">IF(AND(Table1[[#This Row],[TGL. PENSIUN (usia)]]&lt;&gt;"",Table1[[#This Row],[TGL. PENSIUN (usia)]]&lt;&gt;"USIA SALAH"),IF(tglAcuan&lt;&gt;0,(INT(CONVERT(VLOOKUP(Table1[[#This Row],[JABATAN]],tbl_refJabatan,4,FALSE),"yr","day")-CONVERT(DATEDIF(H901,tglAcuan,"y"),"yr","day"))),(INT(CONVERT(VLOOKUP(Table1[[#This Row],[JABATAN]],tbl_refJabatan,4,FALSE),"yr","day")-CONVERT(DATEDIF(H901,NOW(),"y"),"yr","day")))),"")</f>
        <v>-12054</v>
      </c>
      <c r="V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Row],[JABATAN]],tbl_refJabatan,6,FALSE),"yr","day")-CONVERT(DATEDIF(H901,tglAcuan,"y"),"yr","day"))),(NOW()+(CONVERT(VLOOKUP(Table1[[#This Row],[JABATAN]],tbl_refJabatan,6,FALSE),"yr","day")-CONVERT(DATEDIF(H901,NOW(),"y"),"yr","day")))),"Usia Salah"),"")</f>
        <v>25990.848911689813</v>
      </c>
      <c r="W901" s="167" t="str">
        <f ca="1">IF(Table1[[#This Row],[TGL.PENSIUN (usia)]]&lt;&gt;0,TEXT(Table1[[#This Row],[TGL.PENSIUN (usia)]],"yyyy"),"")</f>
        <v>1971</v>
      </c>
      <c r="X9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Row],[JABATAN]],tbl_refJabatan,7,FALSE),"yr","day")-CONVERT(DATEDIF(M901,tglAcuan,"y"),"yr","day"))),(NOW()+(CONVERT(VLOOKUP(Table1[[#This Row],[JABATAN]],tbl_refJabatan,7,FALSE),"yr","day")-CONVERT(DATEDIF(M901,NOW(),"y"),"yr","day")))),"tgl SK salah"),"")</f>
        <v>65437.848911689813</v>
      </c>
      <c r="Y901" s="167" t="str">
        <f ca="1">IF(Table1[[#This Row],[TGL. PENSIUN (jabatan)]]&lt;&gt;0,TEXT(Table1[[#This Row],[TGL. PENSIUN (jabatan)]],"yyyy"),"")</f>
        <v>2079</v>
      </c>
      <c r="Z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Row],[JABATAN]],tbl_refJabatan,8,FALSE),"yr","day")-CONVERT(DATEDIF(H901,tglAcuan,"y"),"yr","day"))),(NOW()+(CONVERT(VLOOKUP(Table1[[#This Row],[JABATAN]],tbl_refJabatan,8,FALSE),"yr","day")-CONVERT(DATEDIF(H901,NOW(),"y"),"yr","day")))),"Usia Salah"),"")</f>
        <v>47905.848911689813</v>
      </c>
      <c r="AA901" s="167" t="str">
        <f ca="1">IF(Table1[[#This Row],[TGL.PENSIUN (usia )]]&lt;&gt;0,TEXT(Table1[[#This Row],[TGL.PENSIUN (usia )]],"yyyy"),"")</f>
        <v>2031</v>
      </c>
      <c r="AB9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Row],[JABATAN]],tbl_refJabatan,9,FALSE),"yr","day")-CONVERT(DATEDIF(M901,tglAcuan,"y"),"yr","day"))),(NOW()+(CONVERT(VLOOKUP(Table1[[#This Row],[JABATAN]],tbl_refJabatan,9,FALSE),"yr","day")-CONVERT(DATEDIF(M901,NOW(),"y"),"yr","day")))),"tgl SK salah"),"")</f>
        <v>49001.598911689813</v>
      </c>
      <c r="AC901" s="167" t="str">
        <f ca="1">IF(Table1[[#This Row],[TGL. PENSIUN (jabatan )]]&lt;&gt;0,TEXT(Table1[[#This Row],[TGL. PENSIUN (jabatan )]],"yyyy"),"")</f>
        <v>2034</v>
      </c>
      <c r="AD9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2" spans="1:30" s="53" customFormat="1" ht="21.75" customHeight="1" x14ac:dyDescent="0.25">
      <c r="A902" s="43">
        <f t="shared" si="31"/>
        <v>897</v>
      </c>
      <c r="B902" s="44" t="s">
        <v>42</v>
      </c>
      <c r="C902" s="44" t="s">
        <v>1697</v>
      </c>
      <c r="D902" s="72" t="s">
        <v>63</v>
      </c>
      <c r="E902" s="72" t="s">
        <v>1713</v>
      </c>
      <c r="F902" s="43" t="s">
        <v>41</v>
      </c>
      <c r="G902" s="46" t="s">
        <v>42</v>
      </c>
      <c r="H902" s="67">
        <v>32157</v>
      </c>
      <c r="I902" s="45"/>
      <c r="J902" s="76"/>
      <c r="K902" s="63" t="s">
        <v>93</v>
      </c>
      <c r="L902" s="63" t="s">
        <v>1714</v>
      </c>
      <c r="M902" s="77">
        <v>43404</v>
      </c>
      <c r="N902" s="52" t="str">
        <f t="shared" ca="1" si="32"/>
        <v>36 Tahun 1 Bulan 12 hari</v>
      </c>
      <c r="O9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Row],[JABATAN]],tbl_refJabatan,2,FALSE),"yr","day")-CONVERT(DATEDIF(H902,tglAcuan,"y"),"yr","day"))),(NOW()+(CONVERT(VLOOKUP(Table1[[#This Row],[JABATAN]],tbl_refJabatan,2,FALSE),"yr","day")-CONVERT(DATEDIF(H902,NOW(),"y"),"yr","day")))),"Usia Salah"),"")</f>
        <v>54115.098911689813</v>
      </c>
      <c r="Q902" s="167" t="str">
        <f ca="1">IF(Table1[[#This Row],[TGL. PENSIUN (usia)]]&lt;&gt;0,TEXT(Table1[[#This Row],[TGL. PENSIUN (usia)]],"yyyy"),"")</f>
        <v>2048</v>
      </c>
      <c r="R902" s="166">
        <f ca="1">IF(AND(Table1[[#This Row],[TGL. PENSIUN (usia)]]&lt;&gt;"",Table1[[#This Row],[TGL. PENSIUN (usia)]]&lt;&gt;"USIA SALAH"),IF(tglAcuan&lt;&gt;0,(INT(CONVERT(VLOOKUP(Table1[[#This Row],[JABATAN]],tbl_refJabatan,2,FALSE),"yr","day")-CONVERT(DATEDIF(H902,tglAcuan,"y"),"yr","day"))),(INT(CONVERT(VLOOKUP(Table1[[#This Row],[JABATAN]],tbl_refJabatan,2,FALSE),"yr","day")-CONVERT(DATEDIF(H902,NOW(),"y"),"yr","day")))),"")</f>
        <v>8766</v>
      </c>
      <c r="S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Row],[JABATAN]],tbl_refJabatan,4,FALSE),"yr","day")-CONVERT(DATEDIF(H902,tglAcuan,"y"),"yr","day"))),(NOW()+(CONVERT(VLOOKUP(Table1[[#This Row],[JABATAN]],tbl_refJabatan,4,FALSE),"yr","day")-CONVERT(DATEDIF(H902,NOW(),"y"),"yr","day")))),"Usia Salah"),"")</f>
        <v>39505.098911689813</v>
      </c>
      <c r="T902" s="167" t="str">
        <f ca="1">IF(Table1[[#This Row],[TGL. PENSIUN ( usia )]]&lt;&gt;0,TEXT(Table1[[#This Row],[TGL. PENSIUN ( usia )]],"yyyy"),"")</f>
        <v>2008</v>
      </c>
      <c r="U902" s="166">
        <f ca="1">IF(AND(Table1[[#This Row],[TGL. PENSIUN (usia)]]&lt;&gt;"",Table1[[#This Row],[TGL. PENSIUN (usia)]]&lt;&gt;"USIA SALAH"),IF(tglAcuan&lt;&gt;0,(INT(CONVERT(VLOOKUP(Table1[[#This Row],[JABATAN]],tbl_refJabatan,4,FALSE),"yr","day")-CONVERT(DATEDIF(H902,tglAcuan,"y"),"yr","day"))),(INT(CONVERT(VLOOKUP(Table1[[#This Row],[JABATAN]],tbl_refJabatan,4,FALSE),"yr","day")-CONVERT(DATEDIF(H902,NOW(),"y"),"yr","day")))),"")</f>
        <v>-5844</v>
      </c>
      <c r="V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Row],[JABATAN]],tbl_refJabatan,6,FALSE),"yr","day")-CONVERT(DATEDIF(H902,tglAcuan,"y"),"yr","day"))),(NOW()+(CONVERT(VLOOKUP(Table1[[#This Row],[JABATAN]],tbl_refJabatan,6,FALSE),"yr","day")-CONVERT(DATEDIF(H902,NOW(),"y"),"yr","day")))),"Usia Salah"),"")</f>
        <v>32200.098911689813</v>
      </c>
      <c r="W902" s="167" t="str">
        <f ca="1">IF(Table1[[#This Row],[TGL.PENSIUN (usia)]]&lt;&gt;0,TEXT(Table1[[#This Row],[TGL.PENSIUN (usia)]],"yyyy"),"")</f>
        <v>1988</v>
      </c>
      <c r="X9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Row],[JABATAN]],tbl_refJabatan,7,FALSE),"yr","day")-CONVERT(DATEDIF(M902,tglAcuan,"y"),"yr","day"))),(NOW()+(CONVERT(VLOOKUP(Table1[[#This Row],[JABATAN]],tbl_refJabatan,7,FALSE),"yr","day")-CONVERT(DATEDIF(M902,NOW(),"y"),"yr","day")))),"tgl SK salah"),"")</f>
        <v>65437.848911689813</v>
      </c>
      <c r="Y902" s="167" t="str">
        <f ca="1">IF(Table1[[#This Row],[TGL. PENSIUN (jabatan)]]&lt;&gt;0,TEXT(Table1[[#This Row],[TGL. PENSIUN (jabatan)]],"yyyy"),"")</f>
        <v>2079</v>
      </c>
      <c r="Z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Row],[JABATAN]],tbl_refJabatan,8,FALSE),"yr","day")-CONVERT(DATEDIF(H902,tglAcuan,"y"),"yr","day"))),(NOW()+(CONVERT(VLOOKUP(Table1[[#This Row],[JABATAN]],tbl_refJabatan,8,FALSE),"yr","day")-CONVERT(DATEDIF(H902,NOW(),"y"),"yr","day")))),"Usia Salah"),"")</f>
        <v>54115.098911689813</v>
      </c>
      <c r="AA902" s="167" t="str">
        <f ca="1">IF(Table1[[#This Row],[TGL.PENSIUN (usia )]]&lt;&gt;0,TEXT(Table1[[#This Row],[TGL.PENSIUN (usia )]],"yyyy"),"")</f>
        <v>2048</v>
      </c>
      <c r="AB9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Row],[JABATAN]],tbl_refJabatan,9,FALSE),"yr","day")-CONVERT(DATEDIF(M902,tglAcuan,"y"),"yr","day"))),(NOW()+(CONVERT(VLOOKUP(Table1[[#This Row],[JABATAN]],tbl_refJabatan,9,FALSE),"yr","day")-CONVERT(DATEDIF(M902,NOW(),"y"),"yr","day")))),"tgl SK salah"),"")</f>
        <v>49001.598911689813</v>
      </c>
      <c r="AC902" s="167" t="str">
        <f ca="1">IF(Table1[[#This Row],[TGL. PENSIUN (jabatan )]]&lt;&gt;0,TEXT(Table1[[#This Row],[TGL. PENSIUN (jabatan )]],"yyyy"),"")</f>
        <v>2034</v>
      </c>
      <c r="AD9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3" spans="1:30" s="53" customFormat="1" ht="21.75" customHeight="1" x14ac:dyDescent="0.25">
      <c r="A903" s="43">
        <f t="shared" ref="A903:A968" si="35">ROW()-5</f>
        <v>898</v>
      </c>
      <c r="B903" s="44" t="s">
        <v>42</v>
      </c>
      <c r="C903" s="44" t="s">
        <v>1697</v>
      </c>
      <c r="D903" s="72" t="s">
        <v>63</v>
      </c>
      <c r="E903" s="72" t="s">
        <v>1715</v>
      </c>
      <c r="F903" s="43" t="s">
        <v>41</v>
      </c>
      <c r="G903" s="46" t="s">
        <v>42</v>
      </c>
      <c r="H903" s="67">
        <v>28316</v>
      </c>
      <c r="I903" s="45"/>
      <c r="J903" s="76"/>
      <c r="K903" s="63" t="s">
        <v>93</v>
      </c>
      <c r="L903" s="63" t="s">
        <v>1716</v>
      </c>
      <c r="M903" s="77">
        <v>43404</v>
      </c>
      <c r="N903" s="52" t="str">
        <f t="shared" ca="1" si="32"/>
        <v>46 Tahun 7 Bulan 17 hari</v>
      </c>
      <c r="O9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Row],[JABATAN]],tbl_refJabatan,2,FALSE),"yr","day")-CONVERT(DATEDIF(H903,tglAcuan,"y"),"yr","day"))),(NOW()+(CONVERT(VLOOKUP(Table1[[#This Row],[JABATAN]],tbl_refJabatan,2,FALSE),"yr","day")-CONVERT(DATEDIF(H903,NOW(),"y"),"yr","day")))),"Usia Salah"),"")</f>
        <v>50462.598911689813</v>
      </c>
      <c r="Q903" s="167" t="str">
        <f ca="1">IF(Table1[[#This Row],[TGL. PENSIUN (usia)]]&lt;&gt;0,TEXT(Table1[[#This Row],[TGL. PENSIUN (usia)]],"yyyy"),"")</f>
        <v>2038</v>
      </c>
      <c r="R903" s="166">
        <f ca="1">IF(AND(Table1[[#This Row],[TGL. PENSIUN (usia)]]&lt;&gt;"",Table1[[#This Row],[TGL. PENSIUN (usia)]]&lt;&gt;"USIA SALAH"),IF(tglAcuan&lt;&gt;0,(INT(CONVERT(VLOOKUP(Table1[[#This Row],[JABATAN]],tbl_refJabatan,2,FALSE),"yr","day")-CONVERT(DATEDIF(H903,tglAcuan,"y"),"yr","day"))),(INT(CONVERT(VLOOKUP(Table1[[#This Row],[JABATAN]],tbl_refJabatan,2,FALSE),"yr","day")-CONVERT(DATEDIF(H903,NOW(),"y"),"yr","day")))),"")</f>
        <v>5113</v>
      </c>
      <c r="S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Row],[JABATAN]],tbl_refJabatan,4,FALSE),"yr","day")-CONVERT(DATEDIF(H903,tglAcuan,"y"),"yr","day"))),(NOW()+(CONVERT(VLOOKUP(Table1[[#This Row],[JABATAN]],tbl_refJabatan,4,FALSE),"yr","day")-CONVERT(DATEDIF(H903,NOW(),"y"),"yr","day")))),"Usia Salah"),"")</f>
        <v>35852.598911689813</v>
      </c>
      <c r="T903" s="167" t="str">
        <f ca="1">IF(Table1[[#This Row],[TGL. PENSIUN ( usia )]]&lt;&gt;0,TEXT(Table1[[#This Row],[TGL. PENSIUN ( usia )]],"yyyy"),"")</f>
        <v>1998</v>
      </c>
      <c r="U903" s="166">
        <f ca="1">IF(AND(Table1[[#This Row],[TGL. PENSIUN (usia)]]&lt;&gt;"",Table1[[#This Row],[TGL. PENSIUN (usia)]]&lt;&gt;"USIA SALAH"),IF(tglAcuan&lt;&gt;0,(INT(CONVERT(VLOOKUP(Table1[[#This Row],[JABATAN]],tbl_refJabatan,4,FALSE),"yr","day")-CONVERT(DATEDIF(H903,tglAcuan,"y"),"yr","day"))),(INT(CONVERT(VLOOKUP(Table1[[#This Row],[JABATAN]],tbl_refJabatan,4,FALSE),"yr","day")-CONVERT(DATEDIF(H903,NOW(),"y"),"yr","day")))),"")</f>
        <v>-9497</v>
      </c>
      <c r="V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Row],[JABATAN]],tbl_refJabatan,6,FALSE),"yr","day")-CONVERT(DATEDIF(H903,tglAcuan,"y"),"yr","day"))),(NOW()+(CONVERT(VLOOKUP(Table1[[#This Row],[JABATAN]],tbl_refJabatan,6,FALSE),"yr","day")-CONVERT(DATEDIF(H903,NOW(),"y"),"yr","day")))),"Usia Salah"),"")</f>
        <v>28547.598911689813</v>
      </c>
      <c r="W903" s="167" t="str">
        <f ca="1">IF(Table1[[#This Row],[TGL.PENSIUN (usia)]]&lt;&gt;0,TEXT(Table1[[#This Row],[TGL.PENSIUN (usia)]],"yyyy"),"")</f>
        <v>1978</v>
      </c>
      <c r="X9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Row],[JABATAN]],tbl_refJabatan,7,FALSE),"yr","day")-CONVERT(DATEDIF(M903,tglAcuan,"y"),"yr","day"))),(NOW()+(CONVERT(VLOOKUP(Table1[[#This Row],[JABATAN]],tbl_refJabatan,7,FALSE),"yr","day")-CONVERT(DATEDIF(M903,NOW(),"y"),"yr","day")))),"tgl SK salah"),"")</f>
        <v>65437.848911689813</v>
      </c>
      <c r="Y903" s="167" t="str">
        <f ca="1">IF(Table1[[#This Row],[TGL. PENSIUN (jabatan)]]&lt;&gt;0,TEXT(Table1[[#This Row],[TGL. PENSIUN (jabatan)]],"yyyy"),"")</f>
        <v>2079</v>
      </c>
      <c r="Z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Row],[JABATAN]],tbl_refJabatan,8,FALSE),"yr","day")-CONVERT(DATEDIF(H903,tglAcuan,"y"),"yr","day"))),(NOW()+(CONVERT(VLOOKUP(Table1[[#This Row],[JABATAN]],tbl_refJabatan,8,FALSE),"yr","day")-CONVERT(DATEDIF(H903,NOW(),"y"),"yr","day")))),"Usia Salah"),"")</f>
        <v>50462.598911689813</v>
      </c>
      <c r="AA903" s="167" t="str">
        <f ca="1">IF(Table1[[#This Row],[TGL.PENSIUN (usia )]]&lt;&gt;0,TEXT(Table1[[#This Row],[TGL.PENSIUN (usia )]],"yyyy"),"")</f>
        <v>2038</v>
      </c>
      <c r="AB9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Row],[JABATAN]],tbl_refJabatan,9,FALSE),"yr","day")-CONVERT(DATEDIF(M903,tglAcuan,"y"),"yr","day"))),(NOW()+(CONVERT(VLOOKUP(Table1[[#This Row],[JABATAN]],tbl_refJabatan,9,FALSE),"yr","day")-CONVERT(DATEDIF(M903,NOW(),"y"),"yr","day")))),"tgl SK salah"),"")</f>
        <v>49001.598911689813</v>
      </c>
      <c r="AC903" s="167" t="str">
        <f ca="1">IF(Table1[[#This Row],[TGL. PENSIUN (jabatan )]]&lt;&gt;0,TEXT(Table1[[#This Row],[TGL. PENSIUN (jabatan )]],"yyyy"),"")</f>
        <v>2034</v>
      </c>
      <c r="AD9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4" spans="1:30" s="53" customFormat="1" ht="21.75" customHeight="1" x14ac:dyDescent="0.25">
      <c r="A904" s="43">
        <f t="shared" si="35"/>
        <v>899</v>
      </c>
      <c r="B904" s="44" t="s">
        <v>42</v>
      </c>
      <c r="C904" s="44" t="s">
        <v>1697</v>
      </c>
      <c r="D904" s="72" t="s">
        <v>63</v>
      </c>
      <c r="E904" s="72" t="s">
        <v>1717</v>
      </c>
      <c r="F904" s="43" t="s">
        <v>41</v>
      </c>
      <c r="G904" s="46" t="s">
        <v>42</v>
      </c>
      <c r="H904" s="67">
        <v>26116</v>
      </c>
      <c r="I904" s="45"/>
      <c r="J904" s="76"/>
      <c r="K904" s="63" t="s">
        <v>93</v>
      </c>
      <c r="L904" s="63" t="s">
        <v>1718</v>
      </c>
      <c r="M904" s="77">
        <v>43404</v>
      </c>
      <c r="N904" s="52" t="str">
        <f t="shared" ref="N904:N969" ca="1" si="36">IFERROR(IF(H904&lt;&gt;0,IF(tglAcuan&lt;&gt;0,DATEDIF(H904,tglAcuan,"y")&amp;" Tahun "&amp;DATEDIF(H904,tglAcuan,"ym")&amp;" Bulan "&amp;DATEDIF(H904,tglAcuan,"md")&amp;" hari",DATEDIF(H904,NOW(),"y")&amp;" Tahun "&amp;DATEDIF(H904,NOW(),"ym")&amp;" Bulan "&amp;DATEDIF(H904,NOW(),"md")&amp;" hari"),"tgl lahir salah/ null"),"tgl lahir salah")</f>
        <v>52 Tahun 7 Bulan 25 hari</v>
      </c>
      <c r="O9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Row],[JABATAN]],tbl_refJabatan,2,FALSE),"yr","day")-CONVERT(DATEDIF(H904,tglAcuan,"y"),"yr","day"))),(NOW()+(CONVERT(VLOOKUP(Table1[[#This Row],[JABATAN]],tbl_refJabatan,2,FALSE),"yr","day")-CONVERT(DATEDIF(H904,NOW(),"y"),"yr","day")))),"Usia Salah"),"")</f>
        <v>48271.098911689813</v>
      </c>
      <c r="Q904" s="167" t="str">
        <f ca="1">IF(Table1[[#This Row],[TGL. PENSIUN (usia)]]&lt;&gt;0,TEXT(Table1[[#This Row],[TGL. PENSIUN (usia)]],"yyyy"),"")</f>
        <v>2032</v>
      </c>
      <c r="R904" s="166">
        <f ca="1">IF(AND(Table1[[#This Row],[TGL. PENSIUN (usia)]]&lt;&gt;"",Table1[[#This Row],[TGL. PENSIUN (usia)]]&lt;&gt;"USIA SALAH"),IF(tglAcuan&lt;&gt;0,(INT(CONVERT(VLOOKUP(Table1[[#This Row],[JABATAN]],tbl_refJabatan,2,FALSE),"yr","day")-CONVERT(DATEDIF(H904,tglAcuan,"y"),"yr","day"))),(INT(CONVERT(VLOOKUP(Table1[[#This Row],[JABATAN]],tbl_refJabatan,2,FALSE),"yr","day")-CONVERT(DATEDIF(H904,NOW(),"y"),"yr","day")))),"")</f>
        <v>2922</v>
      </c>
      <c r="S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Row],[JABATAN]],tbl_refJabatan,4,FALSE),"yr","day")-CONVERT(DATEDIF(H904,tglAcuan,"y"),"yr","day"))),(NOW()+(CONVERT(VLOOKUP(Table1[[#This Row],[JABATAN]],tbl_refJabatan,4,FALSE),"yr","day")-CONVERT(DATEDIF(H904,NOW(),"y"),"yr","day")))),"Usia Salah"),"")</f>
        <v>33661.098911689813</v>
      </c>
      <c r="T904" s="167" t="str">
        <f ca="1">IF(Table1[[#This Row],[TGL. PENSIUN ( usia )]]&lt;&gt;0,TEXT(Table1[[#This Row],[TGL. PENSIUN ( usia )]],"yyyy"),"")</f>
        <v>1992</v>
      </c>
      <c r="U904" s="166">
        <f ca="1">IF(AND(Table1[[#This Row],[TGL. PENSIUN (usia)]]&lt;&gt;"",Table1[[#This Row],[TGL. PENSIUN (usia)]]&lt;&gt;"USIA SALAH"),IF(tglAcuan&lt;&gt;0,(INT(CONVERT(VLOOKUP(Table1[[#This Row],[JABATAN]],tbl_refJabatan,4,FALSE),"yr","day")-CONVERT(DATEDIF(H904,tglAcuan,"y"),"yr","day"))),(INT(CONVERT(VLOOKUP(Table1[[#This Row],[JABATAN]],tbl_refJabatan,4,FALSE),"yr","day")-CONVERT(DATEDIF(H904,NOW(),"y"),"yr","day")))),"")</f>
        <v>-11688</v>
      </c>
      <c r="V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Row],[JABATAN]],tbl_refJabatan,6,FALSE),"yr","day")-CONVERT(DATEDIF(H904,tglAcuan,"y"),"yr","day"))),(NOW()+(CONVERT(VLOOKUP(Table1[[#This Row],[JABATAN]],tbl_refJabatan,6,FALSE),"yr","day")-CONVERT(DATEDIF(H904,NOW(),"y"),"yr","day")))),"Usia Salah"),"")</f>
        <v>26356.098911689813</v>
      </c>
      <c r="W904" s="167" t="str">
        <f ca="1">IF(Table1[[#This Row],[TGL.PENSIUN (usia)]]&lt;&gt;0,TEXT(Table1[[#This Row],[TGL.PENSIUN (usia)]],"yyyy"),"")</f>
        <v>1972</v>
      </c>
      <c r="X9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Row],[JABATAN]],tbl_refJabatan,7,FALSE),"yr","day")-CONVERT(DATEDIF(M904,tglAcuan,"y"),"yr","day"))),(NOW()+(CONVERT(VLOOKUP(Table1[[#This Row],[JABATAN]],tbl_refJabatan,7,FALSE),"yr","day")-CONVERT(DATEDIF(M904,NOW(),"y"),"yr","day")))),"tgl SK salah"),"")</f>
        <v>65437.848911689813</v>
      </c>
      <c r="Y904" s="167" t="str">
        <f ca="1">IF(Table1[[#This Row],[TGL. PENSIUN (jabatan)]]&lt;&gt;0,TEXT(Table1[[#This Row],[TGL. PENSIUN (jabatan)]],"yyyy"),"")</f>
        <v>2079</v>
      </c>
      <c r="Z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Row],[JABATAN]],tbl_refJabatan,8,FALSE),"yr","day")-CONVERT(DATEDIF(H904,tglAcuan,"y"),"yr","day"))),(NOW()+(CONVERT(VLOOKUP(Table1[[#This Row],[JABATAN]],tbl_refJabatan,8,FALSE),"yr","day")-CONVERT(DATEDIF(H904,NOW(),"y"),"yr","day")))),"Usia Salah"),"")</f>
        <v>48271.098911689813</v>
      </c>
      <c r="AA904" s="167" t="str">
        <f ca="1">IF(Table1[[#This Row],[TGL.PENSIUN (usia )]]&lt;&gt;0,TEXT(Table1[[#This Row],[TGL.PENSIUN (usia )]],"yyyy"),"")</f>
        <v>2032</v>
      </c>
      <c r="AB9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Row],[JABATAN]],tbl_refJabatan,9,FALSE),"yr","day")-CONVERT(DATEDIF(M904,tglAcuan,"y"),"yr","day"))),(NOW()+(CONVERT(VLOOKUP(Table1[[#This Row],[JABATAN]],tbl_refJabatan,9,FALSE),"yr","day")-CONVERT(DATEDIF(M904,NOW(),"y"),"yr","day")))),"tgl SK salah"),"")</f>
        <v>49001.598911689813</v>
      </c>
      <c r="AC904" s="167" t="str">
        <f ca="1">IF(Table1[[#This Row],[TGL. PENSIUN (jabatan )]]&lt;&gt;0,TEXT(Table1[[#This Row],[TGL. PENSIUN (jabatan )]],"yyyy"),"")</f>
        <v>2034</v>
      </c>
      <c r="AD9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5" spans="1:30" s="53" customFormat="1" ht="21.75" customHeight="1" x14ac:dyDescent="0.25">
      <c r="A905" s="43">
        <f t="shared" si="35"/>
        <v>900</v>
      </c>
      <c r="B905" s="44" t="s">
        <v>42</v>
      </c>
      <c r="C905" s="44" t="s">
        <v>1697</v>
      </c>
      <c r="D905" s="72" t="s">
        <v>63</v>
      </c>
      <c r="E905" s="72" t="s">
        <v>1719</v>
      </c>
      <c r="F905" s="43" t="s">
        <v>41</v>
      </c>
      <c r="G905" s="46" t="s">
        <v>42</v>
      </c>
      <c r="H905" s="67">
        <v>26058</v>
      </c>
      <c r="I905" s="45"/>
      <c r="J905" s="76"/>
      <c r="K905" s="63" t="s">
        <v>43</v>
      </c>
      <c r="L905" s="63" t="s">
        <v>1720</v>
      </c>
      <c r="M905" s="77">
        <v>43404</v>
      </c>
      <c r="N905" s="52" t="str">
        <f t="shared" ca="1" si="36"/>
        <v>52 Tahun 9 Bulan 22 hari</v>
      </c>
      <c r="O9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Row],[JABATAN]],tbl_refJabatan,2,FALSE),"yr","day")-CONVERT(DATEDIF(H905,tglAcuan,"y"),"yr","day"))),(NOW()+(CONVERT(VLOOKUP(Table1[[#This Row],[JABATAN]],tbl_refJabatan,2,FALSE),"yr","day")-CONVERT(DATEDIF(H905,NOW(),"y"),"yr","day")))),"Usia Salah"),"")</f>
        <v>48271.098911689813</v>
      </c>
      <c r="Q905" s="167" t="str">
        <f ca="1">IF(Table1[[#This Row],[TGL. PENSIUN (usia)]]&lt;&gt;0,TEXT(Table1[[#This Row],[TGL. PENSIUN (usia)]],"yyyy"),"")</f>
        <v>2032</v>
      </c>
      <c r="R905" s="166">
        <f ca="1">IF(AND(Table1[[#This Row],[TGL. PENSIUN (usia)]]&lt;&gt;"",Table1[[#This Row],[TGL. PENSIUN (usia)]]&lt;&gt;"USIA SALAH"),IF(tglAcuan&lt;&gt;0,(INT(CONVERT(VLOOKUP(Table1[[#This Row],[JABATAN]],tbl_refJabatan,2,FALSE),"yr","day")-CONVERT(DATEDIF(H905,tglAcuan,"y"),"yr","day"))),(INT(CONVERT(VLOOKUP(Table1[[#This Row],[JABATAN]],tbl_refJabatan,2,FALSE),"yr","day")-CONVERT(DATEDIF(H905,NOW(),"y"),"yr","day")))),"")</f>
        <v>2922</v>
      </c>
      <c r="S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Row],[JABATAN]],tbl_refJabatan,4,FALSE),"yr","day")-CONVERT(DATEDIF(H905,tglAcuan,"y"),"yr","day"))),(NOW()+(CONVERT(VLOOKUP(Table1[[#This Row],[JABATAN]],tbl_refJabatan,4,FALSE),"yr","day")-CONVERT(DATEDIF(H905,NOW(),"y"),"yr","day")))),"Usia Salah"),"")</f>
        <v>33661.098911689813</v>
      </c>
      <c r="T905" s="167" t="str">
        <f ca="1">IF(Table1[[#This Row],[TGL. PENSIUN ( usia )]]&lt;&gt;0,TEXT(Table1[[#This Row],[TGL. PENSIUN ( usia )]],"yyyy"),"")</f>
        <v>1992</v>
      </c>
      <c r="U905" s="166">
        <f ca="1">IF(AND(Table1[[#This Row],[TGL. PENSIUN (usia)]]&lt;&gt;"",Table1[[#This Row],[TGL. PENSIUN (usia)]]&lt;&gt;"USIA SALAH"),IF(tglAcuan&lt;&gt;0,(INT(CONVERT(VLOOKUP(Table1[[#This Row],[JABATAN]],tbl_refJabatan,4,FALSE),"yr","day")-CONVERT(DATEDIF(H905,tglAcuan,"y"),"yr","day"))),(INT(CONVERT(VLOOKUP(Table1[[#This Row],[JABATAN]],tbl_refJabatan,4,FALSE),"yr","day")-CONVERT(DATEDIF(H905,NOW(),"y"),"yr","day")))),"")</f>
        <v>-11688</v>
      </c>
      <c r="V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Row],[JABATAN]],tbl_refJabatan,6,FALSE),"yr","day")-CONVERT(DATEDIF(H905,tglAcuan,"y"),"yr","day"))),(NOW()+(CONVERT(VLOOKUP(Table1[[#This Row],[JABATAN]],tbl_refJabatan,6,FALSE),"yr","day")-CONVERT(DATEDIF(H905,NOW(),"y"),"yr","day")))),"Usia Salah"),"")</f>
        <v>26356.098911689813</v>
      </c>
      <c r="W905" s="167" t="str">
        <f ca="1">IF(Table1[[#This Row],[TGL.PENSIUN (usia)]]&lt;&gt;0,TEXT(Table1[[#This Row],[TGL.PENSIUN (usia)]],"yyyy"),"")</f>
        <v>1972</v>
      </c>
      <c r="X9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Row],[JABATAN]],tbl_refJabatan,7,FALSE),"yr","day")-CONVERT(DATEDIF(M905,tglAcuan,"y"),"yr","day"))),(NOW()+(CONVERT(VLOOKUP(Table1[[#This Row],[JABATAN]],tbl_refJabatan,7,FALSE),"yr","day")-CONVERT(DATEDIF(M905,NOW(),"y"),"yr","day")))),"tgl SK salah"),"")</f>
        <v>65437.848911689813</v>
      </c>
      <c r="Y905" s="167" t="str">
        <f ca="1">IF(Table1[[#This Row],[TGL. PENSIUN (jabatan)]]&lt;&gt;0,TEXT(Table1[[#This Row],[TGL. PENSIUN (jabatan)]],"yyyy"),"")</f>
        <v>2079</v>
      </c>
      <c r="Z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Row],[JABATAN]],tbl_refJabatan,8,FALSE),"yr","day")-CONVERT(DATEDIF(H905,tglAcuan,"y"),"yr","day"))),(NOW()+(CONVERT(VLOOKUP(Table1[[#This Row],[JABATAN]],tbl_refJabatan,8,FALSE),"yr","day")-CONVERT(DATEDIF(H905,NOW(),"y"),"yr","day")))),"Usia Salah"),"")</f>
        <v>48271.098911689813</v>
      </c>
      <c r="AA905" s="167" t="str">
        <f ca="1">IF(Table1[[#This Row],[TGL.PENSIUN (usia )]]&lt;&gt;0,TEXT(Table1[[#This Row],[TGL.PENSIUN (usia )]],"yyyy"),"")</f>
        <v>2032</v>
      </c>
      <c r="AB9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Row],[JABATAN]],tbl_refJabatan,9,FALSE),"yr","day")-CONVERT(DATEDIF(M905,tglAcuan,"y"),"yr","day"))),(NOW()+(CONVERT(VLOOKUP(Table1[[#This Row],[JABATAN]],tbl_refJabatan,9,FALSE),"yr","day")-CONVERT(DATEDIF(M905,NOW(),"y"),"yr","day")))),"tgl SK salah"),"")</f>
        <v>49001.598911689813</v>
      </c>
      <c r="AC905" s="167" t="str">
        <f ca="1">IF(Table1[[#This Row],[TGL. PENSIUN (jabatan )]]&lt;&gt;0,TEXT(Table1[[#This Row],[TGL. PENSIUN (jabatan )]],"yyyy"),"")</f>
        <v>2034</v>
      </c>
      <c r="AD9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6" spans="1:30" s="53" customFormat="1" ht="21.75" customHeight="1" x14ac:dyDescent="0.25">
      <c r="A906" s="43">
        <f t="shared" si="35"/>
        <v>901</v>
      </c>
      <c r="B906" s="44" t="s">
        <v>42</v>
      </c>
      <c r="C906" s="44" t="s">
        <v>1697</v>
      </c>
      <c r="D906" s="72" t="s">
        <v>63</v>
      </c>
      <c r="E906" s="72" t="s">
        <v>1721</v>
      </c>
      <c r="F906" s="43" t="s">
        <v>41</v>
      </c>
      <c r="G906" s="46" t="s">
        <v>42</v>
      </c>
      <c r="H906" s="67">
        <v>28287</v>
      </c>
      <c r="I906" s="45"/>
      <c r="J906" s="76"/>
      <c r="K906" s="63" t="s">
        <v>43</v>
      </c>
      <c r="L906" s="63" t="s">
        <v>1722</v>
      </c>
      <c r="M906" s="77">
        <v>43404</v>
      </c>
      <c r="N906" s="52" t="str">
        <f t="shared" ca="1" si="36"/>
        <v>46 Tahun 8 Bulan 16 hari</v>
      </c>
      <c r="O9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Row],[JABATAN]],tbl_refJabatan,2,FALSE),"yr","day")-CONVERT(DATEDIF(H906,tglAcuan,"y"),"yr","day"))),(NOW()+(CONVERT(VLOOKUP(Table1[[#This Row],[JABATAN]],tbl_refJabatan,2,FALSE),"yr","day")-CONVERT(DATEDIF(H906,NOW(),"y"),"yr","day")))),"Usia Salah"),"")</f>
        <v>50462.598911689813</v>
      </c>
      <c r="Q906" s="167" t="str">
        <f ca="1">IF(Table1[[#This Row],[TGL. PENSIUN (usia)]]&lt;&gt;0,TEXT(Table1[[#This Row],[TGL. PENSIUN (usia)]],"yyyy"),"")</f>
        <v>2038</v>
      </c>
      <c r="R906" s="166">
        <f ca="1">IF(AND(Table1[[#This Row],[TGL. PENSIUN (usia)]]&lt;&gt;"",Table1[[#This Row],[TGL. PENSIUN (usia)]]&lt;&gt;"USIA SALAH"),IF(tglAcuan&lt;&gt;0,(INT(CONVERT(VLOOKUP(Table1[[#This Row],[JABATAN]],tbl_refJabatan,2,FALSE),"yr","day")-CONVERT(DATEDIF(H906,tglAcuan,"y"),"yr","day"))),(INT(CONVERT(VLOOKUP(Table1[[#This Row],[JABATAN]],tbl_refJabatan,2,FALSE),"yr","day")-CONVERT(DATEDIF(H906,NOW(),"y"),"yr","day")))),"")</f>
        <v>5113</v>
      </c>
      <c r="S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Row],[JABATAN]],tbl_refJabatan,4,FALSE),"yr","day")-CONVERT(DATEDIF(H906,tglAcuan,"y"),"yr","day"))),(NOW()+(CONVERT(VLOOKUP(Table1[[#This Row],[JABATAN]],tbl_refJabatan,4,FALSE),"yr","day")-CONVERT(DATEDIF(H906,NOW(),"y"),"yr","day")))),"Usia Salah"),"")</f>
        <v>35852.598911689813</v>
      </c>
      <c r="T906" s="167" t="str">
        <f ca="1">IF(Table1[[#This Row],[TGL. PENSIUN ( usia )]]&lt;&gt;0,TEXT(Table1[[#This Row],[TGL. PENSIUN ( usia )]],"yyyy"),"")</f>
        <v>1998</v>
      </c>
      <c r="U906" s="166">
        <f ca="1">IF(AND(Table1[[#This Row],[TGL. PENSIUN (usia)]]&lt;&gt;"",Table1[[#This Row],[TGL. PENSIUN (usia)]]&lt;&gt;"USIA SALAH"),IF(tglAcuan&lt;&gt;0,(INT(CONVERT(VLOOKUP(Table1[[#This Row],[JABATAN]],tbl_refJabatan,4,FALSE),"yr","day")-CONVERT(DATEDIF(H906,tglAcuan,"y"),"yr","day"))),(INT(CONVERT(VLOOKUP(Table1[[#This Row],[JABATAN]],tbl_refJabatan,4,FALSE),"yr","day")-CONVERT(DATEDIF(H906,NOW(),"y"),"yr","day")))),"")</f>
        <v>-9497</v>
      </c>
      <c r="V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Row],[JABATAN]],tbl_refJabatan,6,FALSE),"yr","day")-CONVERT(DATEDIF(H906,tglAcuan,"y"),"yr","day"))),(NOW()+(CONVERT(VLOOKUP(Table1[[#This Row],[JABATAN]],tbl_refJabatan,6,FALSE),"yr","day")-CONVERT(DATEDIF(H906,NOW(),"y"),"yr","day")))),"Usia Salah"),"")</f>
        <v>28547.598911689813</v>
      </c>
      <c r="W906" s="167" t="str">
        <f ca="1">IF(Table1[[#This Row],[TGL.PENSIUN (usia)]]&lt;&gt;0,TEXT(Table1[[#This Row],[TGL.PENSIUN (usia)]],"yyyy"),"")</f>
        <v>1978</v>
      </c>
      <c r="X9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Row],[JABATAN]],tbl_refJabatan,7,FALSE),"yr","day")-CONVERT(DATEDIF(M906,tglAcuan,"y"),"yr","day"))),(NOW()+(CONVERT(VLOOKUP(Table1[[#This Row],[JABATAN]],tbl_refJabatan,7,FALSE),"yr","day")-CONVERT(DATEDIF(M906,NOW(),"y"),"yr","day")))),"tgl SK salah"),"")</f>
        <v>65437.848911689813</v>
      </c>
      <c r="Y906" s="167" t="str">
        <f ca="1">IF(Table1[[#This Row],[TGL. PENSIUN (jabatan)]]&lt;&gt;0,TEXT(Table1[[#This Row],[TGL. PENSIUN (jabatan)]],"yyyy"),"")</f>
        <v>2079</v>
      </c>
      <c r="Z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Row],[JABATAN]],tbl_refJabatan,8,FALSE),"yr","day")-CONVERT(DATEDIF(H906,tglAcuan,"y"),"yr","day"))),(NOW()+(CONVERT(VLOOKUP(Table1[[#This Row],[JABATAN]],tbl_refJabatan,8,FALSE),"yr","day")-CONVERT(DATEDIF(H906,NOW(),"y"),"yr","day")))),"Usia Salah"),"")</f>
        <v>50462.598911689813</v>
      </c>
      <c r="AA906" s="167" t="str">
        <f ca="1">IF(Table1[[#This Row],[TGL.PENSIUN (usia )]]&lt;&gt;0,TEXT(Table1[[#This Row],[TGL.PENSIUN (usia )]],"yyyy"),"")</f>
        <v>2038</v>
      </c>
      <c r="AB9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Row],[JABATAN]],tbl_refJabatan,9,FALSE),"yr","day")-CONVERT(DATEDIF(M906,tglAcuan,"y"),"yr","day"))),(NOW()+(CONVERT(VLOOKUP(Table1[[#This Row],[JABATAN]],tbl_refJabatan,9,FALSE),"yr","day")-CONVERT(DATEDIF(M906,NOW(),"y"),"yr","day")))),"tgl SK salah"),"")</f>
        <v>49001.598911689813</v>
      </c>
      <c r="AC906" s="167" t="str">
        <f ca="1">IF(Table1[[#This Row],[TGL. PENSIUN (jabatan )]]&lt;&gt;0,TEXT(Table1[[#This Row],[TGL. PENSIUN (jabatan )]],"yyyy"),"")</f>
        <v>2034</v>
      </c>
      <c r="AD9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7" spans="1:30" s="53" customFormat="1" ht="21.75" customHeight="1" x14ac:dyDescent="0.25">
      <c r="A907" s="43">
        <f t="shared" si="35"/>
        <v>902</v>
      </c>
      <c r="B907" s="44" t="s">
        <v>42</v>
      </c>
      <c r="C907" s="44" t="s">
        <v>1697</v>
      </c>
      <c r="D907" s="72" t="s">
        <v>63</v>
      </c>
      <c r="E907" s="72" t="s">
        <v>1723</v>
      </c>
      <c r="F907" s="43" t="s">
        <v>41</v>
      </c>
      <c r="G907" s="46" t="s">
        <v>42</v>
      </c>
      <c r="H907" s="67">
        <v>25871</v>
      </c>
      <c r="I907" s="45"/>
      <c r="J907" s="76"/>
      <c r="K907" s="63" t="s">
        <v>43</v>
      </c>
      <c r="L907" s="63" t="s">
        <v>1724</v>
      </c>
      <c r="M907" s="77">
        <v>43404</v>
      </c>
      <c r="N907" s="52" t="str">
        <f t="shared" ca="1" si="36"/>
        <v>53 Tahun 3 Bulan 28 hari</v>
      </c>
      <c r="O9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Row],[JABATAN]],tbl_refJabatan,2,FALSE),"yr","day")-CONVERT(DATEDIF(H907,tglAcuan,"y"),"yr","day"))),(NOW()+(CONVERT(VLOOKUP(Table1[[#This Row],[JABATAN]],tbl_refJabatan,2,FALSE),"yr","day")-CONVERT(DATEDIF(H907,NOW(),"y"),"yr","day")))),"Usia Salah"),"")</f>
        <v>47905.848911689813</v>
      </c>
      <c r="Q907" s="167" t="str">
        <f ca="1">IF(Table1[[#This Row],[TGL. PENSIUN (usia)]]&lt;&gt;0,TEXT(Table1[[#This Row],[TGL. PENSIUN (usia)]],"yyyy"),"")</f>
        <v>2031</v>
      </c>
      <c r="R907" s="166">
        <f ca="1">IF(AND(Table1[[#This Row],[TGL. PENSIUN (usia)]]&lt;&gt;"",Table1[[#This Row],[TGL. PENSIUN (usia)]]&lt;&gt;"USIA SALAH"),IF(tglAcuan&lt;&gt;0,(INT(CONVERT(VLOOKUP(Table1[[#This Row],[JABATAN]],tbl_refJabatan,2,FALSE),"yr","day")-CONVERT(DATEDIF(H907,tglAcuan,"y"),"yr","day"))),(INT(CONVERT(VLOOKUP(Table1[[#This Row],[JABATAN]],tbl_refJabatan,2,FALSE),"yr","day")-CONVERT(DATEDIF(H907,NOW(),"y"),"yr","day")))),"")</f>
        <v>2556</v>
      </c>
      <c r="S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Row],[JABATAN]],tbl_refJabatan,4,FALSE),"yr","day")-CONVERT(DATEDIF(H907,tglAcuan,"y"),"yr","day"))),(NOW()+(CONVERT(VLOOKUP(Table1[[#This Row],[JABATAN]],tbl_refJabatan,4,FALSE),"yr","day")-CONVERT(DATEDIF(H907,NOW(),"y"),"yr","day")))),"Usia Salah"),"")</f>
        <v>33295.848911689813</v>
      </c>
      <c r="T907" s="167" t="str">
        <f ca="1">IF(Table1[[#This Row],[TGL. PENSIUN ( usia )]]&lt;&gt;0,TEXT(Table1[[#This Row],[TGL. PENSIUN ( usia )]],"yyyy"),"")</f>
        <v>1991</v>
      </c>
      <c r="U907" s="166">
        <f ca="1">IF(AND(Table1[[#This Row],[TGL. PENSIUN (usia)]]&lt;&gt;"",Table1[[#This Row],[TGL. PENSIUN (usia)]]&lt;&gt;"USIA SALAH"),IF(tglAcuan&lt;&gt;0,(INT(CONVERT(VLOOKUP(Table1[[#This Row],[JABATAN]],tbl_refJabatan,4,FALSE),"yr","day")-CONVERT(DATEDIF(H907,tglAcuan,"y"),"yr","day"))),(INT(CONVERT(VLOOKUP(Table1[[#This Row],[JABATAN]],tbl_refJabatan,4,FALSE),"yr","day")-CONVERT(DATEDIF(H907,NOW(),"y"),"yr","day")))),"")</f>
        <v>-12054</v>
      </c>
      <c r="V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Row],[JABATAN]],tbl_refJabatan,6,FALSE),"yr","day")-CONVERT(DATEDIF(H907,tglAcuan,"y"),"yr","day"))),(NOW()+(CONVERT(VLOOKUP(Table1[[#This Row],[JABATAN]],tbl_refJabatan,6,FALSE),"yr","day")-CONVERT(DATEDIF(H907,NOW(),"y"),"yr","day")))),"Usia Salah"),"")</f>
        <v>25990.848911689813</v>
      </c>
      <c r="W907" s="167" t="str">
        <f ca="1">IF(Table1[[#This Row],[TGL.PENSIUN (usia)]]&lt;&gt;0,TEXT(Table1[[#This Row],[TGL.PENSIUN (usia)]],"yyyy"),"")</f>
        <v>1971</v>
      </c>
      <c r="X9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Row],[JABATAN]],tbl_refJabatan,7,FALSE),"yr","day")-CONVERT(DATEDIF(M907,tglAcuan,"y"),"yr","day"))),(NOW()+(CONVERT(VLOOKUP(Table1[[#This Row],[JABATAN]],tbl_refJabatan,7,FALSE),"yr","day")-CONVERT(DATEDIF(M907,NOW(),"y"),"yr","day")))),"tgl SK salah"),"")</f>
        <v>65437.848911689813</v>
      </c>
      <c r="Y907" s="167" t="str">
        <f ca="1">IF(Table1[[#This Row],[TGL. PENSIUN (jabatan)]]&lt;&gt;0,TEXT(Table1[[#This Row],[TGL. PENSIUN (jabatan)]],"yyyy"),"")</f>
        <v>2079</v>
      </c>
      <c r="Z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Row],[JABATAN]],tbl_refJabatan,8,FALSE),"yr","day")-CONVERT(DATEDIF(H907,tglAcuan,"y"),"yr","day"))),(NOW()+(CONVERT(VLOOKUP(Table1[[#This Row],[JABATAN]],tbl_refJabatan,8,FALSE),"yr","day")-CONVERT(DATEDIF(H907,NOW(),"y"),"yr","day")))),"Usia Salah"),"")</f>
        <v>47905.848911689813</v>
      </c>
      <c r="AA907" s="167" t="str">
        <f ca="1">IF(Table1[[#This Row],[TGL.PENSIUN (usia )]]&lt;&gt;0,TEXT(Table1[[#This Row],[TGL.PENSIUN (usia )]],"yyyy"),"")</f>
        <v>2031</v>
      </c>
      <c r="AB9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Row],[JABATAN]],tbl_refJabatan,9,FALSE),"yr","day")-CONVERT(DATEDIF(M907,tglAcuan,"y"),"yr","day"))),(NOW()+(CONVERT(VLOOKUP(Table1[[#This Row],[JABATAN]],tbl_refJabatan,9,FALSE),"yr","day")-CONVERT(DATEDIF(M907,NOW(),"y"),"yr","day")))),"tgl SK salah"),"")</f>
        <v>49001.598911689813</v>
      </c>
      <c r="AC907" s="167" t="str">
        <f ca="1">IF(Table1[[#This Row],[TGL. PENSIUN (jabatan )]]&lt;&gt;0,TEXT(Table1[[#This Row],[TGL. PENSIUN (jabatan )]],"yyyy"),"")</f>
        <v>2034</v>
      </c>
      <c r="AD9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8" spans="1:30" s="88" customFormat="1" ht="21.75" customHeight="1" x14ac:dyDescent="0.25">
      <c r="A908" s="43">
        <f t="shared" si="35"/>
        <v>903</v>
      </c>
      <c r="B908" s="44" t="s">
        <v>42</v>
      </c>
      <c r="C908" s="44" t="s">
        <v>1725</v>
      </c>
      <c r="D908" s="45" t="s">
        <v>39</v>
      </c>
      <c r="E908" s="73" t="s">
        <v>1726</v>
      </c>
      <c r="F908" s="43" t="s">
        <v>41</v>
      </c>
      <c r="G908" s="46" t="s">
        <v>42</v>
      </c>
      <c r="H908" s="85">
        <v>24305</v>
      </c>
      <c r="I908" s="45"/>
      <c r="J908" s="76"/>
      <c r="K908" s="70" t="s">
        <v>43</v>
      </c>
      <c r="L908" s="86" t="s">
        <v>1727</v>
      </c>
      <c r="M908" s="85">
        <v>43444</v>
      </c>
      <c r="N908" s="52" t="str">
        <f t="shared" ca="1" si="36"/>
        <v>57 Tahun 7 Bulan 10 hari</v>
      </c>
      <c r="O9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Row],[JABATAN]],tbl_refJabatan,2,FALSE),"yr","day")-CONVERT(DATEDIF(H908,tglAcuan,"y"),"yr","day"))),(NOW()+(CONVERT(VLOOKUP(Table1[[#This Row],[JABATAN]],tbl_refJabatan,2,FALSE),"yr","day")-CONVERT(DATEDIF(H908,NOW(),"y"),"yr","day")))),"Usia Salah"),"")</f>
        <v>24529.848911689813</v>
      </c>
      <c r="Q908" s="167" t="str">
        <f ca="1">IF(Table1[[#This Row],[TGL. PENSIUN (usia)]]&lt;&gt;0,TEXT(Table1[[#This Row],[TGL. PENSIUN (usia)]],"yyyy"),"")</f>
        <v>1967</v>
      </c>
      <c r="R908" s="166">
        <f ca="1">IF(AND(Table1[[#This Row],[TGL. PENSIUN (usia)]]&lt;&gt;"",Table1[[#This Row],[TGL. PENSIUN (usia)]]&lt;&gt;"USIA SALAH"),IF(tglAcuan&lt;&gt;0,(INT(CONVERT(VLOOKUP(Table1[[#This Row],[JABATAN]],tbl_refJabatan,2,FALSE),"yr","day")-CONVERT(DATEDIF(H908,tglAcuan,"y"),"yr","day"))),(INT(CONVERT(VLOOKUP(Table1[[#This Row],[JABATAN]],tbl_refJabatan,2,FALSE),"yr","day")-CONVERT(DATEDIF(H908,NOW(),"y"),"yr","day")))),"")</f>
        <v>-20820</v>
      </c>
      <c r="S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Row],[JABATAN]],tbl_refJabatan,4,FALSE),"yr","day")-CONVERT(DATEDIF(H908,tglAcuan,"y"),"yr","day"))),(NOW()+(CONVERT(VLOOKUP(Table1[[#This Row],[JABATAN]],tbl_refJabatan,4,FALSE),"yr","day")-CONVERT(DATEDIF(H908,NOW(),"y"),"yr","day")))),"Usia Salah"),"")</f>
        <v>24529.848911689813</v>
      </c>
      <c r="T908" s="167" t="str">
        <f ca="1">IF(Table1[[#This Row],[TGL. PENSIUN ( usia )]]&lt;&gt;0,TEXT(Table1[[#This Row],[TGL. PENSIUN ( usia )]],"yyyy"),"")</f>
        <v>1967</v>
      </c>
      <c r="U908" s="166">
        <f ca="1">IF(AND(Table1[[#This Row],[TGL. PENSIUN (usia)]]&lt;&gt;"",Table1[[#This Row],[TGL. PENSIUN (usia)]]&lt;&gt;"USIA SALAH"),IF(tglAcuan&lt;&gt;0,(INT(CONVERT(VLOOKUP(Table1[[#This Row],[JABATAN]],tbl_refJabatan,4,FALSE),"yr","day")-CONVERT(DATEDIF(H908,tglAcuan,"y"),"yr","day"))),(INT(CONVERT(VLOOKUP(Table1[[#This Row],[JABATAN]],tbl_refJabatan,4,FALSE),"yr","day")-CONVERT(DATEDIF(H908,NOW(),"y"),"yr","day")))),"")</f>
        <v>-20820</v>
      </c>
      <c r="V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Row],[JABATAN]],tbl_refJabatan,6,FALSE),"yr","day")-CONVERT(DATEDIF(H908,tglAcuan,"y"),"yr","day"))),(NOW()+(CONVERT(VLOOKUP(Table1[[#This Row],[JABATAN]],tbl_refJabatan,6,FALSE),"yr","day")-CONVERT(DATEDIF(H908,NOW(),"y"),"yr","day")))),"Usia Salah"),"")</f>
        <v>24529.848911689813</v>
      </c>
      <c r="W908" s="167" t="str">
        <f ca="1">IF(Table1[[#This Row],[TGL.PENSIUN (usia)]]&lt;&gt;0,TEXT(Table1[[#This Row],[TGL.PENSIUN (usia)]],"yyyy"),"")</f>
        <v>1967</v>
      </c>
      <c r="X9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Row],[JABATAN]],tbl_refJabatan,7,FALSE),"yr","day")-CONVERT(DATEDIF(M908,tglAcuan,"y"),"yr","day"))),(NOW()+(CONVERT(VLOOKUP(Table1[[#This Row],[JABATAN]],tbl_refJabatan,7,FALSE),"yr","day")-CONVERT(DATEDIF(M908,NOW(),"y"),"yr","day")))),"tgl SK salah"),"")</f>
        <v>43522.848911689813</v>
      </c>
      <c r="Y908" s="167" t="str">
        <f ca="1">IF(Table1[[#This Row],[TGL. PENSIUN (jabatan)]]&lt;&gt;0,TEXT(Table1[[#This Row],[TGL. PENSIUN (jabatan)]],"yyyy"),"")</f>
        <v>2019</v>
      </c>
      <c r="Z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Row],[JABATAN]],tbl_refJabatan,8,FALSE),"yr","day")-CONVERT(DATEDIF(H908,tglAcuan,"y"),"yr","day"))),(NOW()+(CONVERT(VLOOKUP(Table1[[#This Row],[JABATAN]],tbl_refJabatan,8,FALSE),"yr","day")-CONVERT(DATEDIF(H908,NOW(),"y"),"yr","day")))),"Usia Salah"),"")</f>
        <v>24529.848911689813</v>
      </c>
      <c r="AA908" s="167" t="str">
        <f ca="1">IF(Table1[[#This Row],[TGL.PENSIUN (usia )]]&lt;&gt;0,TEXT(Table1[[#This Row],[TGL.PENSIUN (usia )]],"yyyy"),"")</f>
        <v>1967</v>
      </c>
      <c r="AB9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Row],[JABATAN]],tbl_refJabatan,9,FALSE),"yr","day")-CONVERT(DATEDIF(M908,tglAcuan,"y"),"yr","day"))),(NOW()+(CONVERT(VLOOKUP(Table1[[#This Row],[JABATAN]],tbl_refJabatan,9,FALSE),"yr","day")-CONVERT(DATEDIF(M908,NOW(),"y"),"yr","day")))),"tgl SK salah"),"")</f>
        <v>43522.848911689813</v>
      </c>
      <c r="AC908" s="167" t="str">
        <f ca="1">IF(Table1[[#This Row],[TGL. PENSIUN (jabatan )]]&lt;&gt;0,TEXT(Table1[[#This Row],[TGL. PENSIUN (jabatan )]],"yyyy"),"")</f>
        <v>2019</v>
      </c>
      <c r="AD9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09" spans="1:30" s="53" customFormat="1" ht="21.75" customHeight="1" x14ac:dyDescent="0.25">
      <c r="A909" s="43">
        <f t="shared" si="35"/>
        <v>904</v>
      </c>
      <c r="B909" s="44" t="s">
        <v>42</v>
      </c>
      <c r="C909" s="44" t="s">
        <v>1725</v>
      </c>
      <c r="D909" s="72" t="s">
        <v>45</v>
      </c>
      <c r="E909" s="73" t="s">
        <v>1728</v>
      </c>
      <c r="F909" s="43" t="s">
        <v>41</v>
      </c>
      <c r="G909" s="46" t="s">
        <v>42</v>
      </c>
      <c r="H909" s="85">
        <v>27201</v>
      </c>
      <c r="I909" s="45"/>
      <c r="J909" s="76"/>
      <c r="K909" s="70" t="s">
        <v>43</v>
      </c>
      <c r="L909" s="86" t="s">
        <v>1729</v>
      </c>
      <c r="M909" s="85">
        <v>43376</v>
      </c>
      <c r="N909" s="52" t="str">
        <f t="shared" ca="1" si="36"/>
        <v>49 Tahun 8 Bulan 6 hari</v>
      </c>
      <c r="O9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Row],[JABATAN]],tbl_refJabatan,2,FALSE),"yr","day")-CONVERT(DATEDIF(H909,tglAcuan,"y"),"yr","day"))),(NOW()+(CONVERT(VLOOKUP(Table1[[#This Row],[JABATAN]],tbl_refJabatan,2,FALSE),"yr","day")-CONVERT(DATEDIF(H909,NOW(),"y"),"yr","day")))),"Usia Salah"),"")</f>
        <v>27451.848911689813</v>
      </c>
      <c r="Q909" s="167" t="str">
        <f ca="1">IF(Table1[[#This Row],[TGL. PENSIUN (usia)]]&lt;&gt;0,TEXT(Table1[[#This Row],[TGL. PENSIUN (usia)]],"yyyy"),"")</f>
        <v>1975</v>
      </c>
      <c r="R909" s="166">
        <f ca="1">IF(AND(Table1[[#This Row],[TGL. PENSIUN (usia)]]&lt;&gt;"",Table1[[#This Row],[TGL. PENSIUN (usia)]]&lt;&gt;"USIA SALAH"),IF(tglAcuan&lt;&gt;0,(INT(CONVERT(VLOOKUP(Table1[[#This Row],[JABATAN]],tbl_refJabatan,2,FALSE),"yr","day")-CONVERT(DATEDIF(H909,tglAcuan,"y"),"yr","day"))),(INT(CONVERT(VLOOKUP(Table1[[#This Row],[JABATAN]],tbl_refJabatan,2,FALSE),"yr","day")-CONVERT(DATEDIF(H909,NOW(),"y"),"yr","day")))),"")</f>
        <v>-17898</v>
      </c>
      <c r="S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Row],[JABATAN]],tbl_refJabatan,4,FALSE),"yr","day")-CONVERT(DATEDIF(H909,tglAcuan,"y"),"yr","day"))),(NOW()+(CONVERT(VLOOKUP(Table1[[#This Row],[JABATAN]],tbl_refJabatan,4,FALSE),"yr","day")-CONVERT(DATEDIF(H909,NOW(),"y"),"yr","day")))),"Usia Salah"),"")</f>
        <v>27451.848911689813</v>
      </c>
      <c r="T909" s="167" t="str">
        <f ca="1">IF(Table1[[#This Row],[TGL. PENSIUN ( usia )]]&lt;&gt;0,TEXT(Table1[[#This Row],[TGL. PENSIUN ( usia )]],"yyyy"),"")</f>
        <v>1975</v>
      </c>
      <c r="U909" s="166">
        <f ca="1">IF(AND(Table1[[#This Row],[TGL. PENSIUN (usia)]]&lt;&gt;"",Table1[[#This Row],[TGL. PENSIUN (usia)]]&lt;&gt;"USIA SALAH"),IF(tglAcuan&lt;&gt;0,(INT(CONVERT(VLOOKUP(Table1[[#This Row],[JABATAN]],tbl_refJabatan,4,FALSE),"yr","day")-CONVERT(DATEDIF(H909,tglAcuan,"y"),"yr","day"))),(INT(CONVERT(VLOOKUP(Table1[[#This Row],[JABATAN]],tbl_refJabatan,4,FALSE),"yr","day")-CONVERT(DATEDIF(H909,NOW(),"y"),"yr","day")))),"")</f>
        <v>-17898</v>
      </c>
      <c r="V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Row],[JABATAN]],tbl_refJabatan,6,FALSE),"yr","day")-CONVERT(DATEDIF(H909,tglAcuan,"y"),"yr","day"))),(NOW()+(CONVERT(VLOOKUP(Table1[[#This Row],[JABATAN]],tbl_refJabatan,6,FALSE),"yr","day")-CONVERT(DATEDIF(H909,NOW(),"y"),"yr","day")))),"Usia Salah"),"")</f>
        <v>27451.848911689813</v>
      </c>
      <c r="W909" s="167" t="str">
        <f ca="1">IF(Table1[[#This Row],[TGL.PENSIUN (usia)]]&lt;&gt;0,TEXT(Table1[[#This Row],[TGL.PENSIUN (usia)]],"yyyy"),"")</f>
        <v>1975</v>
      </c>
      <c r="X9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Row],[JABATAN]],tbl_refJabatan,7,FALSE),"yr","day")-CONVERT(DATEDIF(M909,tglAcuan,"y"),"yr","day"))),(NOW()+(CONVERT(VLOOKUP(Table1[[#This Row],[JABATAN]],tbl_refJabatan,7,FALSE),"yr","day")-CONVERT(DATEDIF(M909,NOW(),"y"),"yr","day")))),"tgl SK salah"),"")</f>
        <v>43522.848911689813</v>
      </c>
      <c r="Y909" s="167" t="str">
        <f ca="1">IF(Table1[[#This Row],[TGL. PENSIUN (jabatan)]]&lt;&gt;0,TEXT(Table1[[#This Row],[TGL. PENSIUN (jabatan)]],"yyyy"),"")</f>
        <v>2019</v>
      </c>
      <c r="Z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Row],[JABATAN]],tbl_refJabatan,8,FALSE),"yr","day")-CONVERT(DATEDIF(H909,tglAcuan,"y"),"yr","day"))),(NOW()+(CONVERT(VLOOKUP(Table1[[#This Row],[JABATAN]],tbl_refJabatan,8,FALSE),"yr","day")-CONVERT(DATEDIF(H909,NOW(),"y"),"yr","day")))),"Usia Salah"),"")</f>
        <v>27451.848911689813</v>
      </c>
      <c r="AA909" s="167" t="str">
        <f ca="1">IF(Table1[[#This Row],[TGL.PENSIUN (usia )]]&lt;&gt;0,TEXT(Table1[[#This Row],[TGL.PENSIUN (usia )]],"yyyy"),"")</f>
        <v>1975</v>
      </c>
      <c r="AB9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Row],[JABATAN]],tbl_refJabatan,9,FALSE),"yr","day")-CONVERT(DATEDIF(M909,tglAcuan,"y"),"yr","day"))),(NOW()+(CONVERT(VLOOKUP(Table1[[#This Row],[JABATAN]],tbl_refJabatan,9,FALSE),"yr","day")-CONVERT(DATEDIF(M909,NOW(),"y"),"yr","day")))),"tgl SK salah"),"")</f>
        <v>43522.848911689813</v>
      </c>
      <c r="AC909" s="167" t="str">
        <f ca="1">IF(Table1[[#This Row],[TGL. PENSIUN (jabatan )]]&lt;&gt;0,TEXT(Table1[[#This Row],[TGL. PENSIUN (jabatan )]],"yyyy"),"")</f>
        <v>2019</v>
      </c>
      <c r="AD9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0" spans="1:30" s="53" customFormat="1" ht="21.75" customHeight="1" x14ac:dyDescent="0.25">
      <c r="A910" s="43">
        <f>ROW()-5</f>
        <v>905</v>
      </c>
      <c r="B910" s="44" t="s">
        <v>42</v>
      </c>
      <c r="C910" s="44" t="s">
        <v>1697</v>
      </c>
      <c r="D910" s="72" t="s">
        <v>54</v>
      </c>
      <c r="E910" s="45" t="s">
        <v>1730</v>
      </c>
      <c r="F910" s="43" t="s">
        <v>41</v>
      </c>
      <c r="G910" s="46" t="s">
        <v>42</v>
      </c>
      <c r="H910" s="67">
        <v>29095</v>
      </c>
      <c r="I910" s="45"/>
      <c r="J910" s="76"/>
      <c r="K910" s="74" t="s">
        <v>56</v>
      </c>
      <c r="L910" s="74" t="s">
        <v>1731</v>
      </c>
      <c r="M910" s="80">
        <v>45145</v>
      </c>
      <c r="N910" s="52" t="str">
        <f t="shared" ca="1" si="36"/>
        <v>44 Tahun 5 Bulan 30 hari</v>
      </c>
      <c r="O9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6 Bulan 20 Hari </v>
      </c>
      <c r="P910" s="167">
        <f>Table1[[#This Row],[TGL SK]]+(60*365)</f>
        <v>67045</v>
      </c>
      <c r="Q910" s="167" t="str">
        <f>IF(Table1[[#This Row],[TGL. PENSIUN (usia)]]&lt;&gt;0,TEXT(Table1[[#This Row],[TGL. PENSIUN (usia)]],"yyyy"),"")</f>
        <v>2083</v>
      </c>
      <c r="R910" s="166">
        <f ca="1">IF(tglAcuan&lt;&gt;0,(INT(CONVERT(VLOOKUP(Table1[[#This Row],[JABATAN]],tbl_refJabatan,2,FALSE),"yr","day")-CONVERT(DATEDIF(H910,tglAcuan,"y"),"yr","day"))),(INT(CONVERT(VLOOKUP(Table1[[#This Row],[JABATAN]],tbl_refJabatan,2,FALSE),"yr","day")-CONVERT(DATEDIF(H910,NOW(),"y"),"yr","day"))))</f>
        <v>5844</v>
      </c>
      <c r="S910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Row],[JABATAN]],tbl_refJabatan,4,FALSE),"yr","day")-CONVERT(DATEDIF(H910,tglAcuan,"y"),"yr","day"))),(NOW()+(CONVERT(VLOOKUP(Table1[[#This Row],[JABATAN]],tbl_refJabatan,4,FALSE),"yr","day")-CONVERT(DATEDIF(H910,NOW(),"y"),"yr","day")))),"Usia Salah"),"")</f>
        <v>51193.098911689813</v>
      </c>
      <c r="T910" s="167" t="str">
        <f ca="1">IF(Table1[[#This Row],[TGL. PENSIUN ( usia )]]&lt;&gt;0,TEXT(Table1[[#This Row],[TGL. PENSIUN ( usia )]],"yyyy"),"")</f>
        <v>2040</v>
      </c>
      <c r="U910" s="166">
        <f ca="1">IF(AND(Table1[[#This Row],[TGL. PENSIUN (usia)]]&lt;&gt;"",Table1[[#This Row],[TGL. PENSIUN (usia)]]&lt;&gt;"USIA SALAH"),IF(tglAcuan&lt;&gt;0,(INT(CONVERT(VLOOKUP(Table1[[#This Row],[JABATAN]],tbl_refJabatan,4,FALSE),"yr","day")-CONVERT(DATEDIF(H910,tglAcuan,"y"),"yr","day"))),(INT(CONVERT(VLOOKUP(Table1[[#This Row],[JABATAN]],tbl_refJabatan,4,FALSE),"yr","day")-CONVERT(DATEDIF(H910,NOW(),"y"),"yr","day")))),"")</f>
        <v>5844</v>
      </c>
      <c r="V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Row],[JABATAN]],tbl_refJabatan,6,FALSE),"yr","day")-CONVERT(DATEDIF(H910,tglAcuan,"y"),"yr","day"))),(NOW()+(CONVERT(VLOOKUP(Table1[[#This Row],[JABATAN]],tbl_refJabatan,6,FALSE),"yr","day")-CONVERT(DATEDIF(H910,NOW(),"y"),"yr","day")))),"Usia Salah"),"")</f>
        <v>49732.098911689813</v>
      </c>
      <c r="W910" s="167" t="str">
        <f ca="1">IF(Table1[[#This Row],[TGL.PENSIUN (usia)]]&lt;&gt;0,TEXT(Table1[[#This Row],[TGL.PENSIUN (usia)]],"yyyy"),"")</f>
        <v>2036</v>
      </c>
      <c r="X9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Row],[JABATAN]],tbl_refJabatan,7,FALSE),"yr","day")-CONVERT(DATEDIF(M910,tglAcuan,"y"),"yr","day"))),(NOW()+(CONVERT(VLOOKUP(Table1[[#This Row],[JABATAN]],tbl_refJabatan,7,FALSE),"yr","day")-CONVERT(DATEDIF(M910,NOW(),"y"),"yr","day")))),"tgl SK salah"),"")</f>
        <v>52654.098911689813</v>
      </c>
      <c r="Y910" s="167" t="str">
        <f ca="1">IF(Table1[[#This Row],[TGL. PENSIUN (jabatan)]]&lt;&gt;0,TEXT(Table1[[#This Row],[TGL. PENSIUN (jabatan)]],"yyyy"),"")</f>
        <v>2044</v>
      </c>
      <c r="Z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Row],[JABATAN]],tbl_refJabatan,8,FALSE),"yr","day")-CONVERT(DATEDIF(H910,tglAcuan,"y"),"yr","day"))),(NOW()+(CONVERT(VLOOKUP(Table1[[#This Row],[JABATAN]],tbl_refJabatan,8,FALSE),"yr","day")-CONVERT(DATEDIF(H910,NOW(),"y"),"yr","day")))),"Usia Salah"),"")</f>
        <v>49732.098911689813</v>
      </c>
      <c r="AA910" s="167" t="str">
        <f ca="1">IF(Table1[[#This Row],[TGL.PENSIUN (usia )]]&lt;&gt;0,TEXT(Table1[[#This Row],[TGL.PENSIUN (usia )]],"yyyy"),"")</f>
        <v>2036</v>
      </c>
      <c r="AB9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Row],[JABATAN]],tbl_refJabatan,9,FALSE),"yr","day")-CONVERT(DATEDIF(M910,tglAcuan,"y"),"yr","day"))),(NOW()+(CONVERT(VLOOKUP(Table1[[#This Row],[JABATAN]],tbl_refJabatan,9,FALSE),"yr","day")-CONVERT(DATEDIF(M910,NOW(),"y"),"yr","day")))),"tgl SK salah"),"")</f>
        <v>52654.098911689813</v>
      </c>
      <c r="AC910" s="167" t="str">
        <f ca="1">IF(Table1[[#This Row],[TGL. PENSIUN (jabatan )]]&lt;&gt;0,TEXT(Table1[[#This Row],[TGL. PENSIUN (jabatan )]],"yyyy"),"")</f>
        <v>2044</v>
      </c>
      <c r="AD9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1" spans="1:30" s="53" customFormat="1" ht="21.75" customHeight="1" x14ac:dyDescent="0.25">
      <c r="A911" s="43">
        <f t="shared" si="35"/>
        <v>906</v>
      </c>
      <c r="B911" s="44" t="s">
        <v>42</v>
      </c>
      <c r="C911" s="44" t="s">
        <v>1725</v>
      </c>
      <c r="D911" s="72" t="s">
        <v>48</v>
      </c>
      <c r="E911" s="73" t="s">
        <v>1184</v>
      </c>
      <c r="F911" s="43" t="s">
        <v>50</v>
      </c>
      <c r="G911" s="46" t="s">
        <v>42</v>
      </c>
      <c r="H911" s="85">
        <v>25241</v>
      </c>
      <c r="I911" s="45"/>
      <c r="J911" s="76"/>
      <c r="K911" s="70" t="s">
        <v>43</v>
      </c>
      <c r="L911" s="86" t="s">
        <v>1732</v>
      </c>
      <c r="M911" s="85">
        <v>43376</v>
      </c>
      <c r="N911" s="52" t="str">
        <f t="shared" ca="1" si="36"/>
        <v>55 Tahun 0 Bulan 20 hari</v>
      </c>
      <c r="O9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Row],[JABATAN]],tbl_refJabatan,2,FALSE),"yr","day")-CONVERT(DATEDIF(H911,tglAcuan,"y"),"yr","day"))),(NOW()+(CONVERT(VLOOKUP(Table1[[#This Row],[JABATAN]],tbl_refJabatan,2,FALSE),"yr","day")-CONVERT(DATEDIF(H911,NOW(),"y"),"yr","day")))),"Usia Salah"),"")</f>
        <v>47175.348911689813</v>
      </c>
      <c r="Q911" s="167" t="str">
        <f ca="1">IF(Table1[[#This Row],[TGL. PENSIUN (usia)]]&lt;&gt;0,TEXT(Table1[[#This Row],[TGL. PENSIUN (usia)]],"yyyy"),"")</f>
        <v>2029</v>
      </c>
      <c r="R911" s="166">
        <f ca="1">IF(AND(Table1[[#This Row],[TGL. PENSIUN (usia)]]&lt;&gt;"",Table1[[#This Row],[TGL. PENSIUN (usia)]]&lt;&gt;"USIA SALAH"),IF(tglAcuan&lt;&gt;0,(INT(CONVERT(VLOOKUP(Table1[[#This Row],[JABATAN]],tbl_refJabatan,2,FALSE),"yr","day")-CONVERT(DATEDIF(H911,tglAcuan,"y"),"yr","day"))),(INT(CONVERT(VLOOKUP(Table1[[#This Row],[JABATAN]],tbl_refJabatan,2,FALSE),"yr","day")-CONVERT(DATEDIF(H911,NOW(),"y"),"yr","day")))),"")</f>
        <v>1826</v>
      </c>
      <c r="S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Row],[JABATAN]],tbl_refJabatan,4,FALSE),"yr","day")-CONVERT(DATEDIF(H911,tglAcuan,"y"),"yr","day"))),(NOW()+(CONVERT(VLOOKUP(Table1[[#This Row],[JABATAN]],tbl_refJabatan,4,FALSE),"yr","day")-CONVERT(DATEDIF(H911,NOW(),"y"),"yr","day")))),"Usia Salah"),"")</f>
        <v>47175.348911689813</v>
      </c>
      <c r="T911" s="167" t="str">
        <f ca="1">IF(Table1[[#This Row],[TGL. PENSIUN ( usia )]]&lt;&gt;0,TEXT(Table1[[#This Row],[TGL. PENSIUN ( usia )]],"yyyy"),"")</f>
        <v>2029</v>
      </c>
      <c r="U911" s="166">
        <f ca="1">IF(AND(Table1[[#This Row],[TGL. PENSIUN (usia)]]&lt;&gt;"",Table1[[#This Row],[TGL. PENSIUN (usia)]]&lt;&gt;"USIA SALAH"),IF(tglAcuan&lt;&gt;0,(INT(CONVERT(VLOOKUP(Table1[[#This Row],[JABATAN]],tbl_refJabatan,4,FALSE),"yr","day")-CONVERT(DATEDIF(H911,tglAcuan,"y"),"yr","day"))),(INT(CONVERT(VLOOKUP(Table1[[#This Row],[JABATAN]],tbl_refJabatan,4,FALSE),"yr","day")-CONVERT(DATEDIF(H911,NOW(),"y"),"yr","day")))),"")</f>
        <v>1826</v>
      </c>
      <c r="V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Row],[JABATAN]],tbl_refJabatan,6,FALSE),"yr","day")-CONVERT(DATEDIF(H911,tglAcuan,"y"),"yr","day"))),(NOW()+(CONVERT(VLOOKUP(Table1[[#This Row],[JABATAN]],tbl_refJabatan,6,FALSE),"yr","day")-CONVERT(DATEDIF(H911,NOW(),"y"),"yr","day")))),"Usia Salah"),"")</f>
        <v>45714.348911689813</v>
      </c>
      <c r="W911" s="167" t="str">
        <f ca="1">IF(Table1[[#This Row],[TGL.PENSIUN (usia)]]&lt;&gt;0,TEXT(Table1[[#This Row],[TGL.PENSIUN (usia)]],"yyyy"),"")</f>
        <v>2025</v>
      </c>
      <c r="X9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Row],[JABATAN]],tbl_refJabatan,7,FALSE),"yr","day")-CONVERT(DATEDIF(M911,tglAcuan,"y"),"yr","day"))),(NOW()+(CONVERT(VLOOKUP(Table1[[#This Row],[JABATAN]],tbl_refJabatan,7,FALSE),"yr","day")-CONVERT(DATEDIF(M911,NOW(),"y"),"yr","day")))),"tgl SK salah"),"")</f>
        <v>50827.848911689813</v>
      </c>
      <c r="Y911" s="167" t="str">
        <f ca="1">IF(Table1[[#This Row],[TGL. PENSIUN (jabatan)]]&lt;&gt;0,TEXT(Table1[[#This Row],[TGL. PENSIUN (jabatan)]],"yyyy"),"")</f>
        <v>2039</v>
      </c>
      <c r="Z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Row],[JABATAN]],tbl_refJabatan,8,FALSE),"yr","day")-CONVERT(DATEDIF(H911,tglAcuan,"y"),"yr","day"))),(NOW()+(CONVERT(VLOOKUP(Table1[[#This Row],[JABATAN]],tbl_refJabatan,8,FALSE),"yr","day")-CONVERT(DATEDIF(H911,NOW(),"y"),"yr","day")))),"Usia Salah"),"")</f>
        <v>45714.348911689813</v>
      </c>
      <c r="AA911" s="167" t="str">
        <f ca="1">IF(Table1[[#This Row],[TGL.PENSIUN (usia )]]&lt;&gt;0,TEXT(Table1[[#This Row],[TGL.PENSIUN (usia )]],"yyyy"),"")</f>
        <v>2025</v>
      </c>
      <c r="AB9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Row],[JABATAN]],tbl_refJabatan,9,FALSE),"yr","day")-CONVERT(DATEDIF(M911,tglAcuan,"y"),"yr","day"))),(NOW()+(CONVERT(VLOOKUP(Table1[[#This Row],[JABATAN]],tbl_refJabatan,9,FALSE),"yr","day")-CONVERT(DATEDIF(M911,NOW(),"y"),"yr","day")))),"tgl SK salah"),"")</f>
        <v>50827.848911689813</v>
      </c>
      <c r="AC911" s="167" t="str">
        <f ca="1">IF(Table1[[#This Row],[TGL. PENSIUN (jabatan )]]&lt;&gt;0,TEXT(Table1[[#This Row],[TGL. PENSIUN (jabatan )]],"yyyy"),"")</f>
        <v>2039</v>
      </c>
      <c r="AD9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2" spans="1:30" s="53" customFormat="1" ht="21.75" customHeight="1" x14ac:dyDescent="0.25">
      <c r="A912" s="43">
        <f t="shared" si="35"/>
        <v>907</v>
      </c>
      <c r="B912" s="44" t="s">
        <v>42</v>
      </c>
      <c r="C912" s="44" t="s">
        <v>1725</v>
      </c>
      <c r="D912" s="72" t="s">
        <v>52</v>
      </c>
      <c r="E912" s="73" t="s">
        <v>1733</v>
      </c>
      <c r="F912" s="43" t="s">
        <v>41</v>
      </c>
      <c r="G912" s="46" t="s">
        <v>42</v>
      </c>
      <c r="H912" s="85">
        <v>23870</v>
      </c>
      <c r="I912" s="45"/>
      <c r="J912" s="76"/>
      <c r="K912" s="70" t="s">
        <v>43</v>
      </c>
      <c r="L912" s="86" t="s">
        <v>1734</v>
      </c>
      <c r="M912" s="85">
        <v>43376</v>
      </c>
      <c r="N912" s="52" t="str">
        <f t="shared" ca="1" si="36"/>
        <v>58 Tahun 9 Bulan 19 hari</v>
      </c>
      <c r="O9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Row],[JABATAN]],tbl_refJabatan,2,FALSE),"yr","day")-CONVERT(DATEDIF(H912,tglAcuan,"y"),"yr","day"))),(NOW()+(CONVERT(VLOOKUP(Table1[[#This Row],[JABATAN]],tbl_refJabatan,2,FALSE),"yr","day")-CONVERT(DATEDIF(H912,NOW(),"y"),"yr","day")))),"Usia Salah"),"")</f>
        <v>46079.598911689813</v>
      </c>
      <c r="Q912" s="167" t="str">
        <f ca="1">IF(Table1[[#This Row],[TGL. PENSIUN (usia)]]&lt;&gt;0,TEXT(Table1[[#This Row],[TGL. PENSIUN (usia)]],"yyyy"),"")</f>
        <v>2026</v>
      </c>
      <c r="R912" s="166">
        <f ca="1">IF(AND(Table1[[#This Row],[TGL. PENSIUN (usia)]]&lt;&gt;"",Table1[[#This Row],[TGL. PENSIUN (usia)]]&lt;&gt;"USIA SALAH"),IF(tglAcuan&lt;&gt;0,(INT(CONVERT(VLOOKUP(Table1[[#This Row],[JABATAN]],tbl_refJabatan,2,FALSE),"yr","day")-CONVERT(DATEDIF(H912,tglAcuan,"y"),"yr","day"))),(INT(CONVERT(VLOOKUP(Table1[[#This Row],[JABATAN]],tbl_refJabatan,2,FALSE),"yr","day")-CONVERT(DATEDIF(H912,NOW(),"y"),"yr","day")))),"")</f>
        <v>730</v>
      </c>
      <c r="S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Row],[JABATAN]],tbl_refJabatan,4,FALSE),"yr","day")-CONVERT(DATEDIF(H912,tglAcuan,"y"),"yr","day"))),(NOW()+(CONVERT(VLOOKUP(Table1[[#This Row],[JABATAN]],tbl_refJabatan,4,FALSE),"yr","day")-CONVERT(DATEDIF(H912,NOW(),"y"),"yr","day")))),"Usia Salah"),"")</f>
        <v>46079.598911689813</v>
      </c>
      <c r="T912" s="167" t="str">
        <f ca="1">IF(Table1[[#This Row],[TGL. PENSIUN ( usia )]]&lt;&gt;0,TEXT(Table1[[#This Row],[TGL. PENSIUN ( usia )]],"yyyy"),"")</f>
        <v>2026</v>
      </c>
      <c r="U912" s="166">
        <f ca="1">IF(AND(Table1[[#This Row],[TGL. PENSIUN (usia)]]&lt;&gt;"",Table1[[#This Row],[TGL. PENSIUN (usia)]]&lt;&gt;"USIA SALAH"),IF(tglAcuan&lt;&gt;0,(INT(CONVERT(VLOOKUP(Table1[[#This Row],[JABATAN]],tbl_refJabatan,4,FALSE),"yr","day")-CONVERT(DATEDIF(H912,tglAcuan,"y"),"yr","day"))),(INT(CONVERT(VLOOKUP(Table1[[#This Row],[JABATAN]],tbl_refJabatan,4,FALSE),"yr","day")-CONVERT(DATEDIF(H912,NOW(),"y"),"yr","day")))),"")</f>
        <v>730</v>
      </c>
      <c r="V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Row],[JABATAN]],tbl_refJabatan,6,FALSE),"yr","day")-CONVERT(DATEDIF(H912,tglAcuan,"y"),"yr","day"))),(NOW()+(CONVERT(VLOOKUP(Table1[[#This Row],[JABATAN]],tbl_refJabatan,6,FALSE),"yr","day")-CONVERT(DATEDIF(H912,NOW(),"y"),"yr","day")))),"Usia Salah"),"")</f>
        <v>44618.598911689813</v>
      </c>
      <c r="W912" s="167" t="str">
        <f ca="1">IF(Table1[[#This Row],[TGL.PENSIUN (usia)]]&lt;&gt;0,TEXT(Table1[[#This Row],[TGL.PENSIUN (usia)]],"yyyy"),"")</f>
        <v>2022</v>
      </c>
      <c r="X9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Row],[JABATAN]],tbl_refJabatan,7,FALSE),"yr","day")-CONVERT(DATEDIF(M912,tglAcuan,"y"),"yr","day"))),(NOW()+(CONVERT(VLOOKUP(Table1[[#This Row],[JABATAN]],tbl_refJabatan,7,FALSE),"yr","day")-CONVERT(DATEDIF(M912,NOW(),"y"),"yr","day")))),"tgl SK salah"),"")</f>
        <v>50827.848911689813</v>
      </c>
      <c r="Y912" s="167" t="str">
        <f ca="1">IF(Table1[[#This Row],[TGL. PENSIUN (jabatan)]]&lt;&gt;0,TEXT(Table1[[#This Row],[TGL. PENSIUN (jabatan)]],"yyyy"),"")</f>
        <v>2039</v>
      </c>
      <c r="Z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Row],[JABATAN]],tbl_refJabatan,8,FALSE),"yr","day")-CONVERT(DATEDIF(H912,tglAcuan,"y"),"yr","day"))),(NOW()+(CONVERT(VLOOKUP(Table1[[#This Row],[JABATAN]],tbl_refJabatan,8,FALSE),"yr","day")-CONVERT(DATEDIF(H912,NOW(),"y"),"yr","day")))),"Usia Salah"),"")</f>
        <v>44618.598911689813</v>
      </c>
      <c r="AA912" s="167" t="str">
        <f ca="1">IF(Table1[[#This Row],[TGL.PENSIUN (usia )]]&lt;&gt;0,TEXT(Table1[[#This Row],[TGL.PENSIUN (usia )]],"yyyy"),"")</f>
        <v>2022</v>
      </c>
      <c r="AB9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Row],[JABATAN]],tbl_refJabatan,9,FALSE),"yr","day")-CONVERT(DATEDIF(M912,tglAcuan,"y"),"yr","day"))),(NOW()+(CONVERT(VLOOKUP(Table1[[#This Row],[JABATAN]],tbl_refJabatan,9,FALSE),"yr","day")-CONVERT(DATEDIF(M912,NOW(),"y"),"yr","day")))),"tgl SK salah"),"")</f>
        <v>50827.848911689813</v>
      </c>
      <c r="AC912" s="167" t="str">
        <f ca="1">IF(Table1[[#This Row],[TGL. PENSIUN (jabatan )]]&lt;&gt;0,TEXT(Table1[[#This Row],[TGL. PENSIUN (jabatan )]],"yyyy"),"")</f>
        <v>2039</v>
      </c>
      <c r="AD9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3" spans="1:30" s="53" customFormat="1" ht="21.75" customHeight="1" x14ac:dyDescent="0.25">
      <c r="A913" s="43">
        <f t="shared" si="35"/>
        <v>908</v>
      </c>
      <c r="B913" s="44" t="s">
        <v>42</v>
      </c>
      <c r="C913" s="44" t="s">
        <v>1725</v>
      </c>
      <c r="D913" s="45" t="s">
        <v>54</v>
      </c>
      <c r="E913" s="73" t="s">
        <v>1735</v>
      </c>
      <c r="F913" s="43" t="s">
        <v>41</v>
      </c>
      <c r="G913" s="46" t="s">
        <v>42</v>
      </c>
      <c r="H913" s="85">
        <v>25858</v>
      </c>
      <c r="I913" s="45"/>
      <c r="J913" s="76"/>
      <c r="K913" s="70" t="s">
        <v>43</v>
      </c>
      <c r="L913" s="86" t="s">
        <v>1736</v>
      </c>
      <c r="M913" s="85">
        <v>43376</v>
      </c>
      <c r="N913" s="52" t="str">
        <f t="shared" ca="1" si="36"/>
        <v>53 Tahun 4 Bulan 10 hari</v>
      </c>
      <c r="O9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Row],[JABATAN]],tbl_refJabatan,2,FALSE),"yr","day")-CONVERT(DATEDIF(H913,tglAcuan,"y"),"yr","day"))),(NOW()+(CONVERT(VLOOKUP(Table1[[#This Row],[JABATAN]],tbl_refJabatan,2,FALSE),"yr","day")-CONVERT(DATEDIF(H913,NOW(),"y"),"yr","day")))),"Usia Salah"),"")</f>
        <v>47905.848911689813</v>
      </c>
      <c r="Q913" s="167" t="str">
        <f ca="1">IF(Table1[[#This Row],[TGL. PENSIUN (usia)]]&lt;&gt;0,TEXT(Table1[[#This Row],[TGL. PENSIUN (usia)]],"yyyy"),"")</f>
        <v>2031</v>
      </c>
      <c r="R913" s="166">
        <f ca="1">IF(AND(Table1[[#This Row],[TGL. PENSIUN (usia)]]&lt;&gt;"",Table1[[#This Row],[TGL. PENSIUN (usia)]]&lt;&gt;"USIA SALAH"),IF(tglAcuan&lt;&gt;0,(INT(CONVERT(VLOOKUP(Table1[[#This Row],[JABATAN]],tbl_refJabatan,2,FALSE),"yr","day")-CONVERT(DATEDIF(H913,tglAcuan,"y"),"yr","day"))),(INT(CONVERT(VLOOKUP(Table1[[#This Row],[JABATAN]],tbl_refJabatan,2,FALSE),"yr","day")-CONVERT(DATEDIF(H913,NOW(),"y"),"yr","day")))),"")</f>
        <v>2556</v>
      </c>
      <c r="S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Row],[JABATAN]],tbl_refJabatan,4,FALSE),"yr","day")-CONVERT(DATEDIF(H913,tglAcuan,"y"),"yr","day"))),(NOW()+(CONVERT(VLOOKUP(Table1[[#This Row],[JABATAN]],tbl_refJabatan,4,FALSE),"yr","day")-CONVERT(DATEDIF(H913,NOW(),"y"),"yr","day")))),"Usia Salah"),"")</f>
        <v>47905.848911689813</v>
      </c>
      <c r="T913" s="167" t="str">
        <f ca="1">IF(Table1[[#This Row],[TGL. PENSIUN ( usia )]]&lt;&gt;0,TEXT(Table1[[#This Row],[TGL. PENSIUN ( usia )]],"yyyy"),"")</f>
        <v>2031</v>
      </c>
      <c r="U913" s="166">
        <f ca="1">IF(AND(Table1[[#This Row],[TGL. PENSIUN (usia)]]&lt;&gt;"",Table1[[#This Row],[TGL. PENSIUN (usia)]]&lt;&gt;"USIA SALAH"),IF(tglAcuan&lt;&gt;0,(INT(CONVERT(VLOOKUP(Table1[[#This Row],[JABATAN]],tbl_refJabatan,4,FALSE),"yr","day")-CONVERT(DATEDIF(H913,tglAcuan,"y"),"yr","day"))),(INT(CONVERT(VLOOKUP(Table1[[#This Row],[JABATAN]],tbl_refJabatan,4,FALSE),"yr","day")-CONVERT(DATEDIF(H913,NOW(),"y"),"yr","day")))),"")</f>
        <v>2556</v>
      </c>
      <c r="V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Row],[JABATAN]],tbl_refJabatan,6,FALSE),"yr","day")-CONVERT(DATEDIF(H913,tglAcuan,"y"),"yr","day"))),(NOW()+(CONVERT(VLOOKUP(Table1[[#This Row],[JABATAN]],tbl_refJabatan,6,FALSE),"yr","day")-CONVERT(DATEDIF(H913,NOW(),"y"),"yr","day")))),"Usia Salah"),"")</f>
        <v>46444.848911689813</v>
      </c>
      <c r="W913" s="167" t="str">
        <f ca="1">IF(Table1[[#This Row],[TGL.PENSIUN (usia)]]&lt;&gt;0,TEXT(Table1[[#This Row],[TGL.PENSIUN (usia)]],"yyyy"),"")</f>
        <v>2027</v>
      </c>
      <c r="X9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Row],[JABATAN]],tbl_refJabatan,7,FALSE),"yr","day")-CONVERT(DATEDIF(M913,tglAcuan,"y"),"yr","day"))),(NOW()+(CONVERT(VLOOKUP(Table1[[#This Row],[JABATAN]],tbl_refJabatan,7,FALSE),"yr","day")-CONVERT(DATEDIF(M913,NOW(),"y"),"yr","day")))),"tgl SK salah"),"")</f>
        <v>50827.848911689813</v>
      </c>
      <c r="Y913" s="167" t="str">
        <f ca="1">IF(Table1[[#This Row],[TGL. PENSIUN (jabatan)]]&lt;&gt;0,TEXT(Table1[[#This Row],[TGL. PENSIUN (jabatan)]],"yyyy"),"")</f>
        <v>2039</v>
      </c>
      <c r="Z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Row],[JABATAN]],tbl_refJabatan,8,FALSE),"yr","day")-CONVERT(DATEDIF(H913,tglAcuan,"y"),"yr","day"))),(NOW()+(CONVERT(VLOOKUP(Table1[[#This Row],[JABATAN]],tbl_refJabatan,8,FALSE),"yr","day")-CONVERT(DATEDIF(H913,NOW(),"y"),"yr","day")))),"Usia Salah"),"")</f>
        <v>46444.848911689813</v>
      </c>
      <c r="AA913" s="167" t="str">
        <f ca="1">IF(Table1[[#This Row],[TGL.PENSIUN (usia )]]&lt;&gt;0,TEXT(Table1[[#This Row],[TGL.PENSIUN (usia )]],"yyyy"),"")</f>
        <v>2027</v>
      </c>
      <c r="AB9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Row],[JABATAN]],tbl_refJabatan,9,FALSE),"yr","day")-CONVERT(DATEDIF(M913,tglAcuan,"y"),"yr","day"))),(NOW()+(CONVERT(VLOOKUP(Table1[[#This Row],[JABATAN]],tbl_refJabatan,9,FALSE),"yr","day")-CONVERT(DATEDIF(M913,NOW(),"y"),"yr","day")))),"tgl SK salah"),"")</f>
        <v>50827.848911689813</v>
      </c>
      <c r="AC913" s="167" t="str">
        <f ca="1">IF(Table1[[#This Row],[TGL. PENSIUN (jabatan )]]&lt;&gt;0,TEXT(Table1[[#This Row],[TGL. PENSIUN (jabatan )]],"yyyy"),"")</f>
        <v>2039</v>
      </c>
      <c r="AD9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4" spans="1:30" s="53" customFormat="1" ht="21.75" customHeight="1" x14ac:dyDescent="0.25">
      <c r="A914" s="57">
        <f>ROW()-5</f>
        <v>909</v>
      </c>
      <c r="B914" s="55" t="s">
        <v>42</v>
      </c>
      <c r="C914" s="55" t="s">
        <v>1697</v>
      </c>
      <c r="D914" s="97" t="s">
        <v>61</v>
      </c>
      <c r="E914" s="97" t="s">
        <v>1737</v>
      </c>
      <c r="F914" s="57" t="s">
        <v>41</v>
      </c>
      <c r="G914" s="58" t="s">
        <v>42</v>
      </c>
      <c r="H914" s="117">
        <v>33759</v>
      </c>
      <c r="I914" s="45"/>
      <c r="J914" s="76"/>
      <c r="K914" s="128" t="s">
        <v>56</v>
      </c>
      <c r="L914" s="128" t="s">
        <v>1738</v>
      </c>
      <c r="M914" s="80">
        <v>45287</v>
      </c>
      <c r="N914" s="52" t="str">
        <f t="shared" ca="1" si="36"/>
        <v>31 Tahun 8 Bulan 23 hari</v>
      </c>
      <c r="O9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0 Hari </v>
      </c>
      <c r="P914" s="167">
        <f>Table1[[#This Row],[TGL SK]]+(60*365)</f>
        <v>67187</v>
      </c>
      <c r="Q914" s="167" t="str">
        <f>IF(Table1[[#This Row],[TGL. PENSIUN (usia)]]&lt;&gt;0,TEXT(Table1[[#This Row],[TGL. PENSIUN (usia)]],"yyyy"),"")</f>
        <v>2083</v>
      </c>
      <c r="R914" s="166">
        <f ca="1">IF(tglAcuan&lt;&gt;0,(INT(CONVERT(VLOOKUP(Table1[[#This Row],[JABATAN]],tbl_refJabatan,2,FALSE),"yr","day")-CONVERT(DATEDIF(H914,tglAcuan,"y"),"yr","day"))),(INT(CONVERT(VLOOKUP(Table1[[#This Row],[JABATAN]],tbl_refJabatan,2,FALSE),"yr","day")-CONVERT(DATEDIF(H914,NOW(),"y"),"yr","day"))))</f>
        <v>10592</v>
      </c>
      <c r="S914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Row],[JABATAN]],tbl_refJabatan,4,FALSE),"yr","day")-CONVERT(DATEDIF(H914,tglAcuan,"y"),"yr","day"))),(NOW()+(CONVERT(VLOOKUP(Table1[[#This Row],[JABATAN]],tbl_refJabatan,4,FALSE),"yr","day")-CONVERT(DATEDIF(H914,NOW(),"y"),"yr","day")))),"Usia Salah"),"")</f>
        <v>55941.348911689813</v>
      </c>
      <c r="T914" s="167" t="str">
        <f ca="1">IF(Table1[[#This Row],[TGL. PENSIUN ( usia )]]&lt;&gt;0,TEXT(Table1[[#This Row],[TGL. PENSIUN ( usia )]],"yyyy"),"")</f>
        <v>2053</v>
      </c>
      <c r="U914" s="166">
        <f ca="1">IF(AND(Table1[[#This Row],[TGL. PENSIUN (usia)]]&lt;&gt;"",Table1[[#This Row],[TGL. PENSIUN (usia)]]&lt;&gt;"USIA SALAH"),IF(tglAcuan&lt;&gt;0,(INT(CONVERT(VLOOKUP(Table1[[#This Row],[JABATAN]],tbl_refJabatan,4,FALSE),"yr","day")-CONVERT(DATEDIF(H914,tglAcuan,"y"),"yr","day"))),(INT(CONVERT(VLOOKUP(Table1[[#This Row],[JABATAN]],tbl_refJabatan,4,FALSE),"yr","day")-CONVERT(DATEDIF(H914,NOW(),"y"),"yr","day")))),"")</f>
        <v>10592</v>
      </c>
      <c r="V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Row],[JABATAN]],tbl_refJabatan,6,FALSE),"yr","day")-CONVERT(DATEDIF(H914,tglAcuan,"y"),"yr","day"))),(NOW()+(CONVERT(VLOOKUP(Table1[[#This Row],[JABATAN]],tbl_refJabatan,6,FALSE),"yr","day")-CONVERT(DATEDIF(H914,NOW(),"y"),"yr","day")))),"Usia Salah"),"")</f>
        <v>54480.348911689813</v>
      </c>
      <c r="W914" s="167" t="str">
        <f ca="1">IF(Table1[[#This Row],[TGL.PENSIUN (usia)]]&lt;&gt;0,TEXT(Table1[[#This Row],[TGL.PENSIUN (usia)]],"yyyy"),"")</f>
        <v>2049</v>
      </c>
      <c r="X9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Row],[JABATAN]],tbl_refJabatan,7,FALSE),"yr","day")-CONVERT(DATEDIF(M914,tglAcuan,"y"),"yr","day"))),(NOW()+(CONVERT(VLOOKUP(Table1[[#This Row],[JABATAN]],tbl_refJabatan,7,FALSE),"yr","day")-CONVERT(DATEDIF(M914,NOW(),"y"),"yr","day")))),"tgl SK salah"),"")</f>
        <v>52654.098911689813</v>
      </c>
      <c r="Y914" s="167" t="str">
        <f ca="1">IF(Table1[[#This Row],[TGL. PENSIUN (jabatan)]]&lt;&gt;0,TEXT(Table1[[#This Row],[TGL. PENSIUN (jabatan)]],"yyyy"),"")</f>
        <v>2044</v>
      </c>
      <c r="Z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Row],[JABATAN]],tbl_refJabatan,8,FALSE),"yr","day")-CONVERT(DATEDIF(H914,tglAcuan,"y"),"yr","day"))),(NOW()+(CONVERT(VLOOKUP(Table1[[#This Row],[JABATAN]],tbl_refJabatan,8,FALSE),"yr","day")-CONVERT(DATEDIF(H914,NOW(),"y"),"yr","day")))),"Usia Salah"),"")</f>
        <v>54480.348911689813</v>
      </c>
      <c r="AA914" s="167" t="str">
        <f ca="1">IF(Table1[[#This Row],[TGL.PENSIUN (usia )]]&lt;&gt;0,TEXT(Table1[[#This Row],[TGL.PENSIUN (usia )]],"yyyy"),"")</f>
        <v>2049</v>
      </c>
      <c r="AB9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Row],[JABATAN]],tbl_refJabatan,9,FALSE),"yr","day")-CONVERT(DATEDIF(M914,tglAcuan,"y"),"yr","day"))),(NOW()+(CONVERT(VLOOKUP(Table1[[#This Row],[JABATAN]],tbl_refJabatan,9,FALSE),"yr","day")-CONVERT(DATEDIF(M914,NOW(),"y"),"yr","day")))),"tgl SK salah"),"")</f>
        <v>52654.098911689813</v>
      </c>
      <c r="AC914" s="167" t="str">
        <f ca="1">IF(Table1[[#This Row],[TGL. PENSIUN (jabatan )]]&lt;&gt;0,TEXT(Table1[[#This Row],[TGL. PENSIUN (jabatan )]],"yyyy"),"")</f>
        <v>2044</v>
      </c>
      <c r="AD9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5" spans="1:30" s="53" customFormat="1" ht="21.75" customHeight="1" x14ac:dyDescent="0.25">
      <c r="A915" s="43">
        <f t="shared" si="35"/>
        <v>910</v>
      </c>
      <c r="B915" s="44" t="s">
        <v>42</v>
      </c>
      <c r="C915" s="44" t="s">
        <v>1725</v>
      </c>
      <c r="D915" s="72" t="s">
        <v>57</v>
      </c>
      <c r="E915" s="73" t="s">
        <v>1739</v>
      </c>
      <c r="F915" s="43" t="s">
        <v>50</v>
      </c>
      <c r="G915" s="46" t="s">
        <v>42</v>
      </c>
      <c r="H915" s="85">
        <v>31486</v>
      </c>
      <c r="I915" s="45"/>
      <c r="J915" s="76"/>
      <c r="K915" s="70" t="s">
        <v>56</v>
      </c>
      <c r="L915" s="86" t="s">
        <v>1740</v>
      </c>
      <c r="M915" s="85">
        <v>43376</v>
      </c>
      <c r="N915" s="52" t="str">
        <f t="shared" ca="1" si="36"/>
        <v>37 Tahun 11 Bulan 12 hari</v>
      </c>
      <c r="O9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Row],[JABATAN]],tbl_refJabatan,2,FALSE),"yr","day")-CONVERT(DATEDIF(H915,tglAcuan,"y"),"yr","day"))),(NOW()+(CONVERT(VLOOKUP(Table1[[#This Row],[JABATAN]],tbl_refJabatan,2,FALSE),"yr","day")-CONVERT(DATEDIF(H915,NOW(),"y"),"yr","day")))),"Usia Salah"),"")</f>
        <v>53749.848911689813</v>
      </c>
      <c r="Q915" s="167" t="str">
        <f ca="1">IF(Table1[[#This Row],[TGL. PENSIUN (usia)]]&lt;&gt;0,TEXT(Table1[[#This Row],[TGL. PENSIUN (usia)]],"yyyy"),"")</f>
        <v>2047</v>
      </c>
      <c r="R915" s="166">
        <f ca="1">IF(AND(Table1[[#This Row],[TGL. PENSIUN (usia)]]&lt;&gt;"",Table1[[#This Row],[TGL. PENSIUN (usia)]]&lt;&gt;"USIA SALAH"),IF(tglAcuan&lt;&gt;0,(INT(CONVERT(VLOOKUP(Table1[[#This Row],[JABATAN]],tbl_refJabatan,2,FALSE),"yr","day")-CONVERT(DATEDIF(H915,tglAcuan,"y"),"yr","day"))),(INT(CONVERT(VLOOKUP(Table1[[#This Row],[JABATAN]],tbl_refJabatan,2,FALSE),"yr","day")-CONVERT(DATEDIF(H915,NOW(),"y"),"yr","day")))),"")</f>
        <v>8400</v>
      </c>
      <c r="S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Row],[JABATAN]],tbl_refJabatan,4,FALSE),"yr","day")-CONVERT(DATEDIF(H915,tglAcuan,"y"),"yr","day"))),(NOW()+(CONVERT(VLOOKUP(Table1[[#This Row],[JABATAN]],tbl_refJabatan,4,FALSE),"yr","day")-CONVERT(DATEDIF(H915,NOW(),"y"),"yr","day")))),"Usia Salah"),"")</f>
        <v>53749.848911689813</v>
      </c>
      <c r="T915" s="167" t="str">
        <f ca="1">IF(Table1[[#This Row],[TGL. PENSIUN ( usia )]]&lt;&gt;0,TEXT(Table1[[#This Row],[TGL. PENSIUN ( usia )]],"yyyy"),"")</f>
        <v>2047</v>
      </c>
      <c r="U915" s="166">
        <f ca="1">IF(AND(Table1[[#This Row],[TGL. PENSIUN (usia)]]&lt;&gt;"",Table1[[#This Row],[TGL. PENSIUN (usia)]]&lt;&gt;"USIA SALAH"),IF(tglAcuan&lt;&gt;0,(INT(CONVERT(VLOOKUP(Table1[[#This Row],[JABATAN]],tbl_refJabatan,4,FALSE),"yr","day")-CONVERT(DATEDIF(H915,tglAcuan,"y"),"yr","day"))),(INT(CONVERT(VLOOKUP(Table1[[#This Row],[JABATAN]],tbl_refJabatan,4,FALSE),"yr","day")-CONVERT(DATEDIF(H915,NOW(),"y"),"yr","day")))),"")</f>
        <v>8400</v>
      </c>
      <c r="V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Row],[JABATAN]],tbl_refJabatan,6,FALSE),"yr","day")-CONVERT(DATEDIF(H915,tglAcuan,"y"),"yr","day"))),(NOW()+(CONVERT(VLOOKUP(Table1[[#This Row],[JABATAN]],tbl_refJabatan,6,FALSE),"yr","day")-CONVERT(DATEDIF(H915,NOW(),"y"),"yr","day")))),"Usia Salah"),"")</f>
        <v>52288.848911689813</v>
      </c>
      <c r="W915" s="167" t="str">
        <f ca="1">IF(Table1[[#This Row],[TGL.PENSIUN (usia)]]&lt;&gt;0,TEXT(Table1[[#This Row],[TGL.PENSIUN (usia)]],"yyyy"),"")</f>
        <v>2043</v>
      </c>
      <c r="X9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Row],[JABATAN]],tbl_refJabatan,7,FALSE),"yr","day")-CONVERT(DATEDIF(M915,tglAcuan,"y"),"yr","day"))),(NOW()+(CONVERT(VLOOKUP(Table1[[#This Row],[JABATAN]],tbl_refJabatan,7,FALSE),"yr","day")-CONVERT(DATEDIF(M915,NOW(),"y"),"yr","day")))),"tgl SK salah"),"")</f>
        <v>50827.848911689813</v>
      </c>
      <c r="Y915" s="167" t="str">
        <f ca="1">IF(Table1[[#This Row],[TGL. PENSIUN (jabatan)]]&lt;&gt;0,TEXT(Table1[[#This Row],[TGL. PENSIUN (jabatan)]],"yyyy"),"")</f>
        <v>2039</v>
      </c>
      <c r="Z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Row],[JABATAN]],tbl_refJabatan,8,FALSE),"yr","day")-CONVERT(DATEDIF(H915,tglAcuan,"y"),"yr","day"))),(NOW()+(CONVERT(VLOOKUP(Table1[[#This Row],[JABATAN]],tbl_refJabatan,8,FALSE),"yr","day")-CONVERT(DATEDIF(H915,NOW(),"y"),"yr","day")))),"Usia Salah"),"")</f>
        <v>52288.848911689813</v>
      </c>
      <c r="AA915" s="167" t="str">
        <f ca="1">IF(Table1[[#This Row],[TGL.PENSIUN (usia )]]&lt;&gt;0,TEXT(Table1[[#This Row],[TGL.PENSIUN (usia )]],"yyyy"),"")</f>
        <v>2043</v>
      </c>
      <c r="AB9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Row],[JABATAN]],tbl_refJabatan,9,FALSE),"yr","day")-CONVERT(DATEDIF(M915,tglAcuan,"y"),"yr","day"))),(NOW()+(CONVERT(VLOOKUP(Table1[[#This Row],[JABATAN]],tbl_refJabatan,9,FALSE),"yr","day")-CONVERT(DATEDIF(M915,NOW(),"y"),"yr","day")))),"tgl SK salah"),"")</f>
        <v>50827.848911689813</v>
      </c>
      <c r="AC915" s="167" t="str">
        <f ca="1">IF(Table1[[#This Row],[TGL. PENSIUN (jabatan )]]&lt;&gt;0,TEXT(Table1[[#This Row],[TGL. PENSIUN (jabatan )]],"yyyy"),"")</f>
        <v>2039</v>
      </c>
      <c r="AD9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6" spans="1:30" s="53" customFormat="1" ht="21.75" customHeight="1" x14ac:dyDescent="0.25">
      <c r="A916" s="43">
        <f t="shared" si="35"/>
        <v>911</v>
      </c>
      <c r="B916" s="44" t="s">
        <v>42</v>
      </c>
      <c r="C916" s="44" t="s">
        <v>1725</v>
      </c>
      <c r="D916" s="72" t="s">
        <v>59</v>
      </c>
      <c r="E916" s="73" t="s">
        <v>1741</v>
      </c>
      <c r="F916" s="43" t="s">
        <v>41</v>
      </c>
      <c r="G916" s="46" t="s">
        <v>42</v>
      </c>
      <c r="H916" s="85">
        <v>25453</v>
      </c>
      <c r="I916" s="45"/>
      <c r="J916" s="76"/>
      <c r="K916" s="70" t="s">
        <v>43</v>
      </c>
      <c r="L916" s="86" t="s">
        <v>1742</v>
      </c>
      <c r="M916" s="85">
        <v>43376</v>
      </c>
      <c r="N916" s="52" t="str">
        <f t="shared" ca="1" si="36"/>
        <v>54 Tahun 5 Bulan 20 hari</v>
      </c>
      <c r="O9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Row],[JABATAN]],tbl_refJabatan,2,FALSE),"yr","day")-CONVERT(DATEDIF(H916,tglAcuan,"y"),"yr","day"))),(NOW()+(CONVERT(VLOOKUP(Table1[[#This Row],[JABATAN]],tbl_refJabatan,2,FALSE),"yr","day")-CONVERT(DATEDIF(H916,NOW(),"y"),"yr","day")))),"Usia Salah"),"")</f>
        <v>47540.598911689813</v>
      </c>
      <c r="Q916" s="167" t="str">
        <f ca="1">IF(Table1[[#This Row],[TGL. PENSIUN (usia)]]&lt;&gt;0,TEXT(Table1[[#This Row],[TGL. PENSIUN (usia)]],"yyyy"),"")</f>
        <v>2030</v>
      </c>
      <c r="R916" s="166">
        <f ca="1">IF(AND(Table1[[#This Row],[TGL. PENSIUN (usia)]]&lt;&gt;"",Table1[[#This Row],[TGL. PENSIUN (usia)]]&lt;&gt;"USIA SALAH"),IF(tglAcuan&lt;&gt;0,(INT(CONVERT(VLOOKUP(Table1[[#This Row],[JABATAN]],tbl_refJabatan,2,FALSE),"yr","day")-CONVERT(DATEDIF(H916,tglAcuan,"y"),"yr","day"))),(INT(CONVERT(VLOOKUP(Table1[[#This Row],[JABATAN]],tbl_refJabatan,2,FALSE),"yr","day")-CONVERT(DATEDIF(H916,NOW(),"y"),"yr","day")))),"")</f>
        <v>2191</v>
      </c>
      <c r="S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Row],[JABATAN]],tbl_refJabatan,4,FALSE),"yr","day")-CONVERT(DATEDIF(H916,tglAcuan,"y"),"yr","day"))),(NOW()+(CONVERT(VLOOKUP(Table1[[#This Row],[JABATAN]],tbl_refJabatan,4,FALSE),"yr","day")-CONVERT(DATEDIF(H916,NOW(),"y"),"yr","day")))),"Usia Salah"),"")</f>
        <v>47540.598911689813</v>
      </c>
      <c r="T916" s="167" t="str">
        <f ca="1">IF(Table1[[#This Row],[TGL. PENSIUN ( usia )]]&lt;&gt;0,TEXT(Table1[[#This Row],[TGL. PENSIUN ( usia )]],"yyyy"),"")</f>
        <v>2030</v>
      </c>
      <c r="U916" s="166">
        <f ca="1">IF(AND(Table1[[#This Row],[TGL. PENSIUN (usia)]]&lt;&gt;"",Table1[[#This Row],[TGL. PENSIUN (usia)]]&lt;&gt;"USIA SALAH"),IF(tglAcuan&lt;&gt;0,(INT(CONVERT(VLOOKUP(Table1[[#This Row],[JABATAN]],tbl_refJabatan,4,FALSE),"yr","day")-CONVERT(DATEDIF(H916,tglAcuan,"y"),"yr","day"))),(INT(CONVERT(VLOOKUP(Table1[[#This Row],[JABATAN]],tbl_refJabatan,4,FALSE),"yr","day")-CONVERT(DATEDIF(H916,NOW(),"y"),"yr","day")))),"")</f>
        <v>2191</v>
      </c>
      <c r="V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Row],[JABATAN]],tbl_refJabatan,6,FALSE),"yr","day")-CONVERT(DATEDIF(H916,tglAcuan,"y"),"yr","day"))),(NOW()+(CONVERT(VLOOKUP(Table1[[#This Row],[JABATAN]],tbl_refJabatan,6,FALSE),"yr","day")-CONVERT(DATEDIF(H916,NOW(),"y"),"yr","day")))),"Usia Salah"),"")</f>
        <v>46079.598911689813</v>
      </c>
      <c r="W916" s="167" t="str">
        <f ca="1">IF(Table1[[#This Row],[TGL.PENSIUN (usia)]]&lt;&gt;0,TEXT(Table1[[#This Row],[TGL.PENSIUN (usia)]],"yyyy"),"")</f>
        <v>2026</v>
      </c>
      <c r="X9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Row],[JABATAN]],tbl_refJabatan,7,FALSE),"yr","day")-CONVERT(DATEDIF(M916,tglAcuan,"y"),"yr","day"))),(NOW()+(CONVERT(VLOOKUP(Table1[[#This Row],[JABATAN]],tbl_refJabatan,7,FALSE),"yr","day")-CONVERT(DATEDIF(M916,NOW(),"y"),"yr","day")))),"tgl SK salah"),"")</f>
        <v>50827.848911689813</v>
      </c>
      <c r="Y916" s="167" t="str">
        <f ca="1">IF(Table1[[#This Row],[TGL. PENSIUN (jabatan)]]&lt;&gt;0,TEXT(Table1[[#This Row],[TGL. PENSIUN (jabatan)]],"yyyy"),"")</f>
        <v>2039</v>
      </c>
      <c r="Z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Row],[JABATAN]],tbl_refJabatan,8,FALSE),"yr","day")-CONVERT(DATEDIF(H916,tglAcuan,"y"),"yr","day"))),(NOW()+(CONVERT(VLOOKUP(Table1[[#This Row],[JABATAN]],tbl_refJabatan,8,FALSE),"yr","day")-CONVERT(DATEDIF(H916,NOW(),"y"),"yr","day")))),"Usia Salah"),"")</f>
        <v>46079.598911689813</v>
      </c>
      <c r="AA916" s="167" t="str">
        <f ca="1">IF(Table1[[#This Row],[TGL.PENSIUN (usia )]]&lt;&gt;0,TEXT(Table1[[#This Row],[TGL.PENSIUN (usia )]],"yyyy"),"")</f>
        <v>2026</v>
      </c>
      <c r="AB9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Row],[JABATAN]],tbl_refJabatan,9,FALSE),"yr","day")-CONVERT(DATEDIF(M916,tglAcuan,"y"),"yr","day"))),(NOW()+(CONVERT(VLOOKUP(Table1[[#This Row],[JABATAN]],tbl_refJabatan,9,FALSE),"yr","day")-CONVERT(DATEDIF(M916,NOW(),"y"),"yr","day")))),"tgl SK salah"),"")</f>
        <v>50827.848911689813</v>
      </c>
      <c r="AC916" s="167" t="str">
        <f ca="1">IF(Table1[[#This Row],[TGL. PENSIUN (jabatan )]]&lt;&gt;0,TEXT(Table1[[#This Row],[TGL. PENSIUN (jabatan )]],"yyyy"),"")</f>
        <v>2039</v>
      </c>
      <c r="AD9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7" spans="1:30" s="53" customFormat="1" ht="21.75" customHeight="1" x14ac:dyDescent="0.25">
      <c r="A917" s="43">
        <f t="shared" si="35"/>
        <v>912</v>
      </c>
      <c r="B917" s="44" t="s">
        <v>42</v>
      </c>
      <c r="C917" s="44" t="s">
        <v>1725</v>
      </c>
      <c r="D917" s="72" t="s">
        <v>61</v>
      </c>
      <c r="E917" s="73" t="s">
        <v>1743</v>
      </c>
      <c r="F917" s="43" t="s">
        <v>41</v>
      </c>
      <c r="G917" s="46" t="s">
        <v>42</v>
      </c>
      <c r="H917" s="85">
        <v>30328</v>
      </c>
      <c r="I917" s="45"/>
      <c r="J917" s="76"/>
      <c r="K917" s="70" t="s">
        <v>43</v>
      </c>
      <c r="L917" s="86" t="s">
        <v>1744</v>
      </c>
      <c r="M917" s="85">
        <v>43376</v>
      </c>
      <c r="N917" s="52" t="str">
        <f t="shared" ca="1" si="36"/>
        <v>41 Tahun 1 Bulan 15 hari</v>
      </c>
      <c r="O9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Row],[JABATAN]],tbl_refJabatan,2,FALSE),"yr","day")-CONVERT(DATEDIF(H917,tglAcuan,"y"),"yr","day"))),(NOW()+(CONVERT(VLOOKUP(Table1[[#This Row],[JABATAN]],tbl_refJabatan,2,FALSE),"yr","day")-CONVERT(DATEDIF(H917,NOW(),"y"),"yr","day")))),"Usia Salah"),"")</f>
        <v>52288.848911689813</v>
      </c>
      <c r="Q917" s="167" t="str">
        <f ca="1">IF(Table1[[#This Row],[TGL. PENSIUN (usia)]]&lt;&gt;0,TEXT(Table1[[#This Row],[TGL. PENSIUN (usia)]],"yyyy"),"")</f>
        <v>2043</v>
      </c>
      <c r="R917" s="166">
        <f ca="1">IF(AND(Table1[[#This Row],[TGL. PENSIUN (usia)]]&lt;&gt;"",Table1[[#This Row],[TGL. PENSIUN (usia)]]&lt;&gt;"USIA SALAH"),IF(tglAcuan&lt;&gt;0,(INT(CONVERT(VLOOKUP(Table1[[#This Row],[JABATAN]],tbl_refJabatan,2,FALSE),"yr","day")-CONVERT(DATEDIF(H917,tglAcuan,"y"),"yr","day"))),(INT(CONVERT(VLOOKUP(Table1[[#This Row],[JABATAN]],tbl_refJabatan,2,FALSE),"yr","day")-CONVERT(DATEDIF(H917,NOW(),"y"),"yr","day")))),"")</f>
        <v>6939</v>
      </c>
      <c r="S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Row],[JABATAN]],tbl_refJabatan,4,FALSE),"yr","day")-CONVERT(DATEDIF(H917,tglAcuan,"y"),"yr","day"))),(NOW()+(CONVERT(VLOOKUP(Table1[[#This Row],[JABATAN]],tbl_refJabatan,4,FALSE),"yr","day")-CONVERT(DATEDIF(H917,NOW(),"y"),"yr","day")))),"Usia Salah"),"")</f>
        <v>52288.848911689813</v>
      </c>
      <c r="T917" s="167" t="str">
        <f ca="1">IF(Table1[[#This Row],[TGL. PENSIUN ( usia )]]&lt;&gt;0,TEXT(Table1[[#This Row],[TGL. PENSIUN ( usia )]],"yyyy"),"")</f>
        <v>2043</v>
      </c>
      <c r="U917" s="166">
        <f ca="1">IF(AND(Table1[[#This Row],[TGL. PENSIUN (usia)]]&lt;&gt;"",Table1[[#This Row],[TGL. PENSIUN (usia)]]&lt;&gt;"USIA SALAH"),IF(tglAcuan&lt;&gt;0,(INT(CONVERT(VLOOKUP(Table1[[#This Row],[JABATAN]],tbl_refJabatan,4,FALSE),"yr","day")-CONVERT(DATEDIF(H917,tglAcuan,"y"),"yr","day"))),(INT(CONVERT(VLOOKUP(Table1[[#This Row],[JABATAN]],tbl_refJabatan,4,FALSE),"yr","day")-CONVERT(DATEDIF(H917,NOW(),"y"),"yr","day")))),"")</f>
        <v>6939</v>
      </c>
      <c r="V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Row],[JABATAN]],tbl_refJabatan,6,FALSE),"yr","day")-CONVERT(DATEDIF(H917,tglAcuan,"y"),"yr","day"))),(NOW()+(CONVERT(VLOOKUP(Table1[[#This Row],[JABATAN]],tbl_refJabatan,6,FALSE),"yr","day")-CONVERT(DATEDIF(H917,NOW(),"y"),"yr","day")))),"Usia Salah"),"")</f>
        <v>50827.848911689813</v>
      </c>
      <c r="W917" s="167" t="str">
        <f ca="1">IF(Table1[[#This Row],[TGL.PENSIUN (usia)]]&lt;&gt;0,TEXT(Table1[[#This Row],[TGL.PENSIUN (usia)]],"yyyy"),"")</f>
        <v>2039</v>
      </c>
      <c r="X9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Row],[JABATAN]],tbl_refJabatan,7,FALSE),"yr","day")-CONVERT(DATEDIF(M917,tglAcuan,"y"),"yr","day"))),(NOW()+(CONVERT(VLOOKUP(Table1[[#This Row],[JABATAN]],tbl_refJabatan,7,FALSE),"yr","day")-CONVERT(DATEDIF(M917,NOW(),"y"),"yr","day")))),"tgl SK salah"),"")</f>
        <v>50827.848911689813</v>
      </c>
      <c r="Y917" s="167" t="str">
        <f ca="1">IF(Table1[[#This Row],[TGL. PENSIUN (jabatan)]]&lt;&gt;0,TEXT(Table1[[#This Row],[TGL. PENSIUN (jabatan)]],"yyyy"),"")</f>
        <v>2039</v>
      </c>
      <c r="Z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Row],[JABATAN]],tbl_refJabatan,8,FALSE),"yr","day")-CONVERT(DATEDIF(H917,tglAcuan,"y"),"yr","day"))),(NOW()+(CONVERT(VLOOKUP(Table1[[#This Row],[JABATAN]],tbl_refJabatan,8,FALSE),"yr","day")-CONVERT(DATEDIF(H917,NOW(),"y"),"yr","day")))),"Usia Salah"),"")</f>
        <v>50827.848911689813</v>
      </c>
      <c r="AA917" s="167" t="str">
        <f ca="1">IF(Table1[[#This Row],[TGL.PENSIUN (usia )]]&lt;&gt;0,TEXT(Table1[[#This Row],[TGL.PENSIUN (usia )]],"yyyy"),"")</f>
        <v>2039</v>
      </c>
      <c r="AB9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Row],[JABATAN]],tbl_refJabatan,9,FALSE),"yr","day")-CONVERT(DATEDIF(M917,tglAcuan,"y"),"yr","day"))),(NOW()+(CONVERT(VLOOKUP(Table1[[#This Row],[JABATAN]],tbl_refJabatan,9,FALSE),"yr","day")-CONVERT(DATEDIF(M917,NOW(),"y"),"yr","day")))),"tgl SK salah"),"")</f>
        <v>50827.848911689813</v>
      </c>
      <c r="AC917" s="167" t="str">
        <f ca="1">IF(Table1[[#This Row],[TGL. PENSIUN (jabatan )]]&lt;&gt;0,TEXT(Table1[[#This Row],[TGL. PENSIUN (jabatan )]],"yyyy"),"")</f>
        <v>2039</v>
      </c>
      <c r="AD9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8" spans="1:30" s="53" customFormat="1" ht="21.75" customHeight="1" x14ac:dyDescent="0.25">
      <c r="A918" s="43">
        <f t="shared" si="35"/>
        <v>913</v>
      </c>
      <c r="B918" s="44" t="s">
        <v>42</v>
      </c>
      <c r="C918" s="44" t="s">
        <v>1725</v>
      </c>
      <c r="D918" s="72" t="s">
        <v>63</v>
      </c>
      <c r="E918" s="73" t="s">
        <v>1745</v>
      </c>
      <c r="F918" s="43" t="s">
        <v>41</v>
      </c>
      <c r="G918" s="46" t="s">
        <v>42</v>
      </c>
      <c r="H918" s="85">
        <v>31881</v>
      </c>
      <c r="I918" s="45"/>
      <c r="J918" s="76"/>
      <c r="K918" s="70" t="s">
        <v>56</v>
      </c>
      <c r="L918" s="86" t="s">
        <v>1746</v>
      </c>
      <c r="M918" s="85">
        <v>43376</v>
      </c>
      <c r="N918" s="52" t="str">
        <f t="shared" ca="1" si="36"/>
        <v>36 Tahun 10 Bulan 13 hari</v>
      </c>
      <c r="O9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Row],[JABATAN]],tbl_refJabatan,2,FALSE),"yr","day")-CONVERT(DATEDIF(H918,tglAcuan,"y"),"yr","day"))),(NOW()+(CONVERT(VLOOKUP(Table1[[#This Row],[JABATAN]],tbl_refJabatan,2,FALSE),"yr","day")-CONVERT(DATEDIF(H918,NOW(),"y"),"yr","day")))),"Usia Salah"),"")</f>
        <v>54115.098911689813</v>
      </c>
      <c r="Q918" s="167" t="str">
        <f ca="1">IF(Table1[[#This Row],[TGL. PENSIUN (usia)]]&lt;&gt;0,TEXT(Table1[[#This Row],[TGL. PENSIUN (usia)]],"yyyy"),"")</f>
        <v>2048</v>
      </c>
      <c r="R918" s="166">
        <f ca="1">IF(AND(Table1[[#This Row],[TGL. PENSIUN (usia)]]&lt;&gt;"",Table1[[#This Row],[TGL. PENSIUN (usia)]]&lt;&gt;"USIA SALAH"),IF(tglAcuan&lt;&gt;0,(INT(CONVERT(VLOOKUP(Table1[[#This Row],[JABATAN]],tbl_refJabatan,2,FALSE),"yr","day")-CONVERT(DATEDIF(H918,tglAcuan,"y"),"yr","day"))),(INT(CONVERT(VLOOKUP(Table1[[#This Row],[JABATAN]],tbl_refJabatan,2,FALSE),"yr","day")-CONVERT(DATEDIF(H918,NOW(),"y"),"yr","day")))),"")</f>
        <v>8766</v>
      </c>
      <c r="S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Row],[JABATAN]],tbl_refJabatan,4,FALSE),"yr","day")-CONVERT(DATEDIF(H918,tglAcuan,"y"),"yr","day"))),(NOW()+(CONVERT(VLOOKUP(Table1[[#This Row],[JABATAN]],tbl_refJabatan,4,FALSE),"yr","day")-CONVERT(DATEDIF(H918,NOW(),"y"),"yr","day")))),"Usia Salah"),"")</f>
        <v>39505.098911689813</v>
      </c>
      <c r="T918" s="167" t="str">
        <f ca="1">IF(Table1[[#This Row],[TGL. PENSIUN ( usia )]]&lt;&gt;0,TEXT(Table1[[#This Row],[TGL. PENSIUN ( usia )]],"yyyy"),"")</f>
        <v>2008</v>
      </c>
      <c r="U918" s="166">
        <f ca="1">IF(AND(Table1[[#This Row],[TGL. PENSIUN (usia)]]&lt;&gt;"",Table1[[#This Row],[TGL. PENSIUN (usia)]]&lt;&gt;"USIA SALAH"),IF(tglAcuan&lt;&gt;0,(INT(CONVERT(VLOOKUP(Table1[[#This Row],[JABATAN]],tbl_refJabatan,4,FALSE),"yr","day")-CONVERT(DATEDIF(H918,tglAcuan,"y"),"yr","day"))),(INT(CONVERT(VLOOKUP(Table1[[#This Row],[JABATAN]],tbl_refJabatan,4,FALSE),"yr","day")-CONVERT(DATEDIF(H918,NOW(),"y"),"yr","day")))),"")</f>
        <v>-5844</v>
      </c>
      <c r="V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Row],[JABATAN]],tbl_refJabatan,6,FALSE),"yr","day")-CONVERT(DATEDIF(H918,tglAcuan,"y"),"yr","day"))),(NOW()+(CONVERT(VLOOKUP(Table1[[#This Row],[JABATAN]],tbl_refJabatan,6,FALSE),"yr","day")-CONVERT(DATEDIF(H918,NOW(),"y"),"yr","day")))),"Usia Salah"),"")</f>
        <v>32200.098911689813</v>
      </c>
      <c r="W918" s="167" t="str">
        <f ca="1">IF(Table1[[#This Row],[TGL.PENSIUN (usia)]]&lt;&gt;0,TEXT(Table1[[#This Row],[TGL.PENSIUN (usia)]],"yyyy"),"")</f>
        <v>1988</v>
      </c>
      <c r="X9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Row],[JABATAN]],tbl_refJabatan,7,FALSE),"yr","day")-CONVERT(DATEDIF(M918,tglAcuan,"y"),"yr","day"))),(NOW()+(CONVERT(VLOOKUP(Table1[[#This Row],[JABATAN]],tbl_refJabatan,7,FALSE),"yr","day")-CONVERT(DATEDIF(M918,NOW(),"y"),"yr","day")))),"tgl SK salah"),"")</f>
        <v>65437.848911689813</v>
      </c>
      <c r="Y918" s="167" t="str">
        <f ca="1">IF(Table1[[#This Row],[TGL. PENSIUN (jabatan)]]&lt;&gt;0,TEXT(Table1[[#This Row],[TGL. PENSIUN (jabatan)]],"yyyy"),"")</f>
        <v>2079</v>
      </c>
      <c r="Z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Row],[JABATAN]],tbl_refJabatan,8,FALSE),"yr","day")-CONVERT(DATEDIF(H918,tglAcuan,"y"),"yr","day"))),(NOW()+(CONVERT(VLOOKUP(Table1[[#This Row],[JABATAN]],tbl_refJabatan,8,FALSE),"yr","day")-CONVERT(DATEDIF(H918,NOW(),"y"),"yr","day")))),"Usia Salah"),"")</f>
        <v>54115.098911689813</v>
      </c>
      <c r="AA918" s="167" t="str">
        <f ca="1">IF(Table1[[#This Row],[TGL.PENSIUN (usia )]]&lt;&gt;0,TEXT(Table1[[#This Row],[TGL.PENSIUN (usia )]],"yyyy"),"")</f>
        <v>2048</v>
      </c>
      <c r="AB9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Row],[JABATAN]],tbl_refJabatan,9,FALSE),"yr","day")-CONVERT(DATEDIF(M918,tglAcuan,"y"),"yr","day"))),(NOW()+(CONVERT(VLOOKUP(Table1[[#This Row],[JABATAN]],tbl_refJabatan,9,FALSE),"yr","day")-CONVERT(DATEDIF(M918,NOW(),"y"),"yr","day")))),"tgl SK salah"),"")</f>
        <v>49001.598911689813</v>
      </c>
      <c r="AC918" s="167" t="str">
        <f ca="1">IF(Table1[[#This Row],[TGL. PENSIUN (jabatan )]]&lt;&gt;0,TEXT(Table1[[#This Row],[TGL. PENSIUN (jabatan )]],"yyyy"),"")</f>
        <v>2034</v>
      </c>
      <c r="AD9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19" spans="1:30" s="53" customFormat="1" ht="21.75" customHeight="1" x14ac:dyDescent="0.25">
      <c r="A919" s="43">
        <f t="shared" si="35"/>
        <v>914</v>
      </c>
      <c r="B919" s="44" t="s">
        <v>42</v>
      </c>
      <c r="C919" s="44" t="s">
        <v>1725</v>
      </c>
      <c r="D919" s="72" t="s">
        <v>63</v>
      </c>
      <c r="E919" s="73" t="s">
        <v>1747</v>
      </c>
      <c r="F919" s="43" t="s">
        <v>41</v>
      </c>
      <c r="G919" s="46" t="s">
        <v>42</v>
      </c>
      <c r="H919" s="85">
        <v>25007</v>
      </c>
      <c r="I919" s="45"/>
      <c r="J919" s="76"/>
      <c r="K919" s="70" t="s">
        <v>43</v>
      </c>
      <c r="L919" s="86" t="s">
        <v>1748</v>
      </c>
      <c r="M919" s="85">
        <v>43376</v>
      </c>
      <c r="N919" s="52" t="str">
        <f t="shared" ca="1" si="36"/>
        <v>55 Tahun 8 Bulan 9 hari</v>
      </c>
      <c r="O9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Row],[JABATAN]],tbl_refJabatan,2,FALSE),"yr","day")-CONVERT(DATEDIF(H919,tglAcuan,"y"),"yr","day"))),(NOW()+(CONVERT(VLOOKUP(Table1[[#This Row],[JABATAN]],tbl_refJabatan,2,FALSE),"yr","day")-CONVERT(DATEDIF(H919,NOW(),"y"),"yr","day")))),"Usia Salah"),"")</f>
        <v>47175.348911689813</v>
      </c>
      <c r="Q919" s="167" t="str">
        <f ca="1">IF(Table1[[#This Row],[TGL. PENSIUN (usia)]]&lt;&gt;0,TEXT(Table1[[#This Row],[TGL. PENSIUN (usia)]],"yyyy"),"")</f>
        <v>2029</v>
      </c>
      <c r="R919" s="166">
        <f ca="1">IF(AND(Table1[[#This Row],[TGL. PENSIUN (usia)]]&lt;&gt;"",Table1[[#This Row],[TGL. PENSIUN (usia)]]&lt;&gt;"USIA SALAH"),IF(tglAcuan&lt;&gt;0,(INT(CONVERT(VLOOKUP(Table1[[#This Row],[JABATAN]],tbl_refJabatan,2,FALSE),"yr","day")-CONVERT(DATEDIF(H919,tglAcuan,"y"),"yr","day"))),(INT(CONVERT(VLOOKUP(Table1[[#This Row],[JABATAN]],tbl_refJabatan,2,FALSE),"yr","day")-CONVERT(DATEDIF(H919,NOW(),"y"),"yr","day")))),"")</f>
        <v>1826</v>
      </c>
      <c r="S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Row],[JABATAN]],tbl_refJabatan,4,FALSE),"yr","day")-CONVERT(DATEDIF(H919,tglAcuan,"y"),"yr","day"))),(NOW()+(CONVERT(VLOOKUP(Table1[[#This Row],[JABATAN]],tbl_refJabatan,4,FALSE),"yr","day")-CONVERT(DATEDIF(H919,NOW(),"y"),"yr","day")))),"Usia Salah"),"")</f>
        <v>32565.348911689813</v>
      </c>
      <c r="T919" s="167" t="str">
        <f ca="1">IF(Table1[[#This Row],[TGL. PENSIUN ( usia )]]&lt;&gt;0,TEXT(Table1[[#This Row],[TGL. PENSIUN ( usia )]],"yyyy"),"")</f>
        <v>1989</v>
      </c>
      <c r="U919" s="166">
        <f ca="1">IF(AND(Table1[[#This Row],[TGL. PENSIUN (usia)]]&lt;&gt;"",Table1[[#This Row],[TGL. PENSIUN (usia)]]&lt;&gt;"USIA SALAH"),IF(tglAcuan&lt;&gt;0,(INT(CONVERT(VLOOKUP(Table1[[#This Row],[JABATAN]],tbl_refJabatan,4,FALSE),"yr","day")-CONVERT(DATEDIF(H919,tglAcuan,"y"),"yr","day"))),(INT(CONVERT(VLOOKUP(Table1[[#This Row],[JABATAN]],tbl_refJabatan,4,FALSE),"yr","day")-CONVERT(DATEDIF(H919,NOW(),"y"),"yr","day")))),"")</f>
        <v>-12784</v>
      </c>
      <c r="V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Row],[JABATAN]],tbl_refJabatan,6,FALSE),"yr","day")-CONVERT(DATEDIF(H919,tglAcuan,"y"),"yr","day"))),(NOW()+(CONVERT(VLOOKUP(Table1[[#This Row],[JABATAN]],tbl_refJabatan,6,FALSE),"yr","day")-CONVERT(DATEDIF(H919,NOW(),"y"),"yr","day")))),"Usia Salah"),"")</f>
        <v>25260.348911689813</v>
      </c>
      <c r="W919" s="167" t="str">
        <f ca="1">IF(Table1[[#This Row],[TGL.PENSIUN (usia)]]&lt;&gt;0,TEXT(Table1[[#This Row],[TGL.PENSIUN (usia)]],"yyyy"),"")</f>
        <v>1969</v>
      </c>
      <c r="X9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Row],[JABATAN]],tbl_refJabatan,7,FALSE),"yr","day")-CONVERT(DATEDIF(M919,tglAcuan,"y"),"yr","day"))),(NOW()+(CONVERT(VLOOKUP(Table1[[#This Row],[JABATAN]],tbl_refJabatan,7,FALSE),"yr","day")-CONVERT(DATEDIF(M919,NOW(),"y"),"yr","day")))),"tgl SK salah"),"")</f>
        <v>65437.848911689813</v>
      </c>
      <c r="Y919" s="167" t="str">
        <f ca="1">IF(Table1[[#This Row],[TGL. PENSIUN (jabatan)]]&lt;&gt;0,TEXT(Table1[[#This Row],[TGL. PENSIUN (jabatan)]],"yyyy"),"")</f>
        <v>2079</v>
      </c>
      <c r="Z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Row],[JABATAN]],tbl_refJabatan,8,FALSE),"yr","day")-CONVERT(DATEDIF(H919,tglAcuan,"y"),"yr","day"))),(NOW()+(CONVERT(VLOOKUP(Table1[[#This Row],[JABATAN]],tbl_refJabatan,8,FALSE),"yr","day")-CONVERT(DATEDIF(H919,NOW(),"y"),"yr","day")))),"Usia Salah"),"")</f>
        <v>47175.348911689813</v>
      </c>
      <c r="AA919" s="167" t="str">
        <f ca="1">IF(Table1[[#This Row],[TGL.PENSIUN (usia )]]&lt;&gt;0,TEXT(Table1[[#This Row],[TGL.PENSIUN (usia )]],"yyyy"),"")</f>
        <v>2029</v>
      </c>
      <c r="AB9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Row],[JABATAN]],tbl_refJabatan,9,FALSE),"yr","day")-CONVERT(DATEDIF(M919,tglAcuan,"y"),"yr","day"))),(NOW()+(CONVERT(VLOOKUP(Table1[[#This Row],[JABATAN]],tbl_refJabatan,9,FALSE),"yr","day")-CONVERT(DATEDIF(M919,NOW(),"y"),"yr","day")))),"tgl SK salah"),"")</f>
        <v>49001.598911689813</v>
      </c>
      <c r="AC919" s="167" t="str">
        <f ca="1">IF(Table1[[#This Row],[TGL. PENSIUN (jabatan )]]&lt;&gt;0,TEXT(Table1[[#This Row],[TGL. PENSIUN (jabatan )]],"yyyy"),"")</f>
        <v>2034</v>
      </c>
      <c r="AD9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0" spans="1:30" s="53" customFormat="1" ht="21.75" customHeight="1" x14ac:dyDescent="0.25">
      <c r="A920" s="43">
        <f t="shared" si="35"/>
        <v>915</v>
      </c>
      <c r="B920" s="44" t="s">
        <v>42</v>
      </c>
      <c r="C920" s="44" t="s">
        <v>1725</v>
      </c>
      <c r="D920" s="72" t="s">
        <v>63</v>
      </c>
      <c r="E920" s="73" t="s">
        <v>1749</v>
      </c>
      <c r="F920" s="43" t="s">
        <v>41</v>
      </c>
      <c r="G920" s="46" t="s">
        <v>42</v>
      </c>
      <c r="H920" s="85">
        <v>29387</v>
      </c>
      <c r="I920" s="45"/>
      <c r="J920" s="76"/>
      <c r="K920" s="70" t="s">
        <v>43</v>
      </c>
      <c r="L920" s="86" t="s">
        <v>1750</v>
      </c>
      <c r="M920" s="85">
        <v>43376</v>
      </c>
      <c r="N920" s="52" t="str">
        <f t="shared" ca="1" si="36"/>
        <v>43 Tahun 8 Bulan 12 hari</v>
      </c>
      <c r="O9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Row],[JABATAN]],tbl_refJabatan,2,FALSE),"yr","day")-CONVERT(DATEDIF(H920,tglAcuan,"y"),"yr","day"))),(NOW()+(CONVERT(VLOOKUP(Table1[[#This Row],[JABATAN]],tbl_refJabatan,2,FALSE),"yr","day")-CONVERT(DATEDIF(H920,NOW(),"y"),"yr","day")))),"Usia Salah"),"")</f>
        <v>51558.348911689813</v>
      </c>
      <c r="Q920" s="167" t="str">
        <f ca="1">IF(Table1[[#This Row],[TGL. PENSIUN (usia)]]&lt;&gt;0,TEXT(Table1[[#This Row],[TGL. PENSIUN (usia)]],"yyyy"),"")</f>
        <v>2041</v>
      </c>
      <c r="R920" s="166">
        <f ca="1">IF(AND(Table1[[#This Row],[TGL. PENSIUN (usia)]]&lt;&gt;"",Table1[[#This Row],[TGL. PENSIUN (usia)]]&lt;&gt;"USIA SALAH"),IF(tglAcuan&lt;&gt;0,(INT(CONVERT(VLOOKUP(Table1[[#This Row],[JABATAN]],tbl_refJabatan,2,FALSE),"yr","day")-CONVERT(DATEDIF(H920,tglAcuan,"y"),"yr","day"))),(INT(CONVERT(VLOOKUP(Table1[[#This Row],[JABATAN]],tbl_refJabatan,2,FALSE),"yr","day")-CONVERT(DATEDIF(H920,NOW(),"y"),"yr","day")))),"")</f>
        <v>6209</v>
      </c>
      <c r="S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Row],[JABATAN]],tbl_refJabatan,4,FALSE),"yr","day")-CONVERT(DATEDIF(H920,tglAcuan,"y"),"yr","day"))),(NOW()+(CONVERT(VLOOKUP(Table1[[#This Row],[JABATAN]],tbl_refJabatan,4,FALSE),"yr","day")-CONVERT(DATEDIF(H920,NOW(),"y"),"yr","day")))),"Usia Salah"),"")</f>
        <v>36948.348911689813</v>
      </c>
      <c r="T920" s="167" t="str">
        <f ca="1">IF(Table1[[#This Row],[TGL. PENSIUN ( usia )]]&lt;&gt;0,TEXT(Table1[[#This Row],[TGL. PENSIUN ( usia )]],"yyyy"),"")</f>
        <v>2001</v>
      </c>
      <c r="U920" s="166">
        <f ca="1">IF(AND(Table1[[#This Row],[TGL. PENSIUN (usia)]]&lt;&gt;"",Table1[[#This Row],[TGL. PENSIUN (usia)]]&lt;&gt;"USIA SALAH"),IF(tglAcuan&lt;&gt;0,(INT(CONVERT(VLOOKUP(Table1[[#This Row],[JABATAN]],tbl_refJabatan,4,FALSE),"yr","day")-CONVERT(DATEDIF(H920,tglAcuan,"y"),"yr","day"))),(INT(CONVERT(VLOOKUP(Table1[[#This Row],[JABATAN]],tbl_refJabatan,4,FALSE),"yr","day")-CONVERT(DATEDIF(H920,NOW(),"y"),"yr","day")))),"")</f>
        <v>-8401</v>
      </c>
      <c r="V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Row],[JABATAN]],tbl_refJabatan,6,FALSE),"yr","day")-CONVERT(DATEDIF(H920,tglAcuan,"y"),"yr","day"))),(NOW()+(CONVERT(VLOOKUP(Table1[[#This Row],[JABATAN]],tbl_refJabatan,6,FALSE),"yr","day")-CONVERT(DATEDIF(H920,NOW(),"y"),"yr","day")))),"Usia Salah"),"")</f>
        <v>29643.348911689813</v>
      </c>
      <c r="W920" s="167" t="str">
        <f ca="1">IF(Table1[[#This Row],[TGL.PENSIUN (usia)]]&lt;&gt;0,TEXT(Table1[[#This Row],[TGL.PENSIUN (usia)]],"yyyy"),"")</f>
        <v>1981</v>
      </c>
      <c r="X9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Row],[JABATAN]],tbl_refJabatan,7,FALSE),"yr","day")-CONVERT(DATEDIF(M920,tglAcuan,"y"),"yr","day"))),(NOW()+(CONVERT(VLOOKUP(Table1[[#This Row],[JABATAN]],tbl_refJabatan,7,FALSE),"yr","day")-CONVERT(DATEDIF(M920,NOW(),"y"),"yr","day")))),"tgl SK salah"),"")</f>
        <v>65437.848911689813</v>
      </c>
      <c r="Y920" s="167" t="str">
        <f ca="1">IF(Table1[[#This Row],[TGL. PENSIUN (jabatan)]]&lt;&gt;0,TEXT(Table1[[#This Row],[TGL. PENSIUN (jabatan)]],"yyyy"),"")</f>
        <v>2079</v>
      </c>
      <c r="Z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Row],[JABATAN]],tbl_refJabatan,8,FALSE),"yr","day")-CONVERT(DATEDIF(H920,tglAcuan,"y"),"yr","day"))),(NOW()+(CONVERT(VLOOKUP(Table1[[#This Row],[JABATAN]],tbl_refJabatan,8,FALSE),"yr","day")-CONVERT(DATEDIF(H920,NOW(),"y"),"yr","day")))),"Usia Salah"),"")</f>
        <v>51558.348911689813</v>
      </c>
      <c r="AA920" s="167" t="str">
        <f ca="1">IF(Table1[[#This Row],[TGL.PENSIUN (usia )]]&lt;&gt;0,TEXT(Table1[[#This Row],[TGL.PENSIUN (usia )]],"yyyy"),"")</f>
        <v>2041</v>
      </c>
      <c r="AB9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Row],[JABATAN]],tbl_refJabatan,9,FALSE),"yr","day")-CONVERT(DATEDIF(M920,tglAcuan,"y"),"yr","day"))),(NOW()+(CONVERT(VLOOKUP(Table1[[#This Row],[JABATAN]],tbl_refJabatan,9,FALSE),"yr","day")-CONVERT(DATEDIF(M920,NOW(),"y"),"yr","day")))),"tgl SK salah"),"")</f>
        <v>49001.598911689813</v>
      </c>
      <c r="AC920" s="167" t="str">
        <f ca="1">IF(Table1[[#This Row],[TGL. PENSIUN (jabatan )]]&lt;&gt;0,TEXT(Table1[[#This Row],[TGL. PENSIUN (jabatan )]],"yyyy"),"")</f>
        <v>2034</v>
      </c>
      <c r="AD9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1" spans="1:30" s="88" customFormat="1" ht="21.75" customHeight="1" x14ac:dyDescent="0.25">
      <c r="A921" s="43">
        <f t="shared" si="35"/>
        <v>916</v>
      </c>
      <c r="B921" s="44" t="s">
        <v>1751</v>
      </c>
      <c r="C921" s="44" t="s">
        <v>1752</v>
      </c>
      <c r="D921" s="45" t="s">
        <v>39</v>
      </c>
      <c r="E921" s="59" t="s">
        <v>1753</v>
      </c>
      <c r="F921" s="43" t="s">
        <v>41</v>
      </c>
      <c r="G921" s="63" t="s">
        <v>42</v>
      </c>
      <c r="H921" s="94">
        <v>26528</v>
      </c>
      <c r="I921" s="45"/>
      <c r="J921" s="76"/>
      <c r="K921" s="74" t="s">
        <v>43</v>
      </c>
      <c r="L921" s="79" t="s">
        <v>1754</v>
      </c>
      <c r="M921" s="181">
        <v>43444</v>
      </c>
      <c r="N921" s="52" t="str">
        <f t="shared" ca="1" si="36"/>
        <v>51 Tahun 6 Bulan 10 hari</v>
      </c>
      <c r="O9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Row],[JABATAN]],tbl_refJabatan,2,FALSE),"yr","day")-CONVERT(DATEDIF(H921,tglAcuan,"y"),"yr","day"))),(NOW()+(CONVERT(VLOOKUP(Table1[[#This Row],[JABATAN]],tbl_refJabatan,2,FALSE),"yr","day")-CONVERT(DATEDIF(H921,NOW(),"y"),"yr","day")))),"Usia Salah"),"")</f>
        <v>26721.348911689813</v>
      </c>
      <c r="Q921" s="167" t="str">
        <f ca="1">IF(Table1[[#This Row],[TGL. PENSIUN (usia)]]&lt;&gt;0,TEXT(Table1[[#This Row],[TGL. PENSIUN (usia)]],"yyyy"),"")</f>
        <v>1973</v>
      </c>
      <c r="R921" s="166">
        <f ca="1">IF(AND(Table1[[#This Row],[TGL. PENSIUN (usia)]]&lt;&gt;"",Table1[[#This Row],[TGL. PENSIUN (usia)]]&lt;&gt;"USIA SALAH"),IF(tglAcuan&lt;&gt;0,(INT(CONVERT(VLOOKUP(Table1[[#This Row],[JABATAN]],tbl_refJabatan,2,FALSE),"yr","day")-CONVERT(DATEDIF(H921,tglAcuan,"y"),"yr","day"))),(INT(CONVERT(VLOOKUP(Table1[[#This Row],[JABATAN]],tbl_refJabatan,2,FALSE),"yr","day")-CONVERT(DATEDIF(H921,NOW(),"y"),"yr","day")))),"")</f>
        <v>-18628</v>
      </c>
      <c r="S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Row],[JABATAN]],tbl_refJabatan,4,FALSE),"yr","day")-CONVERT(DATEDIF(H921,tglAcuan,"y"),"yr","day"))),(NOW()+(CONVERT(VLOOKUP(Table1[[#This Row],[JABATAN]],tbl_refJabatan,4,FALSE),"yr","day")-CONVERT(DATEDIF(H921,NOW(),"y"),"yr","day")))),"Usia Salah"),"")</f>
        <v>26721.348911689813</v>
      </c>
      <c r="T921" s="167" t="str">
        <f ca="1">IF(Table1[[#This Row],[TGL. PENSIUN ( usia )]]&lt;&gt;0,TEXT(Table1[[#This Row],[TGL. PENSIUN ( usia )]],"yyyy"),"")</f>
        <v>1973</v>
      </c>
      <c r="U921" s="166">
        <f ca="1">IF(AND(Table1[[#This Row],[TGL. PENSIUN (usia)]]&lt;&gt;"",Table1[[#This Row],[TGL. PENSIUN (usia)]]&lt;&gt;"USIA SALAH"),IF(tglAcuan&lt;&gt;0,(INT(CONVERT(VLOOKUP(Table1[[#This Row],[JABATAN]],tbl_refJabatan,4,FALSE),"yr","day")-CONVERT(DATEDIF(H921,tglAcuan,"y"),"yr","day"))),(INT(CONVERT(VLOOKUP(Table1[[#This Row],[JABATAN]],tbl_refJabatan,4,FALSE),"yr","day")-CONVERT(DATEDIF(H921,NOW(),"y"),"yr","day")))),"")</f>
        <v>-18628</v>
      </c>
      <c r="V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Row],[JABATAN]],tbl_refJabatan,6,FALSE),"yr","day")-CONVERT(DATEDIF(H921,tglAcuan,"y"),"yr","day"))),(NOW()+(CONVERT(VLOOKUP(Table1[[#This Row],[JABATAN]],tbl_refJabatan,6,FALSE),"yr","day")-CONVERT(DATEDIF(H921,NOW(),"y"),"yr","day")))),"Usia Salah"),"")</f>
        <v>26721.348911689813</v>
      </c>
      <c r="W921" s="167" t="str">
        <f ca="1">IF(Table1[[#This Row],[TGL.PENSIUN (usia)]]&lt;&gt;0,TEXT(Table1[[#This Row],[TGL.PENSIUN (usia)]],"yyyy"),"")</f>
        <v>1973</v>
      </c>
      <c r="X9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Row],[JABATAN]],tbl_refJabatan,7,FALSE),"yr","day")-CONVERT(DATEDIF(M921,tglAcuan,"y"),"yr","day"))),(NOW()+(CONVERT(VLOOKUP(Table1[[#This Row],[JABATAN]],tbl_refJabatan,7,FALSE),"yr","day")-CONVERT(DATEDIF(M921,NOW(),"y"),"yr","day")))),"tgl SK salah"),"")</f>
        <v>43522.848911689813</v>
      </c>
      <c r="Y921" s="167" t="str">
        <f ca="1">IF(Table1[[#This Row],[TGL. PENSIUN (jabatan)]]&lt;&gt;0,TEXT(Table1[[#This Row],[TGL. PENSIUN (jabatan)]],"yyyy"),"")</f>
        <v>2019</v>
      </c>
      <c r="Z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Row],[JABATAN]],tbl_refJabatan,8,FALSE),"yr","day")-CONVERT(DATEDIF(H921,tglAcuan,"y"),"yr","day"))),(NOW()+(CONVERT(VLOOKUP(Table1[[#This Row],[JABATAN]],tbl_refJabatan,8,FALSE),"yr","day")-CONVERT(DATEDIF(H921,NOW(),"y"),"yr","day")))),"Usia Salah"),"")</f>
        <v>26721.348911689813</v>
      </c>
      <c r="AA921" s="167" t="str">
        <f ca="1">IF(Table1[[#This Row],[TGL.PENSIUN (usia )]]&lt;&gt;0,TEXT(Table1[[#This Row],[TGL.PENSIUN (usia )]],"yyyy"),"")</f>
        <v>1973</v>
      </c>
      <c r="AB9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Row],[JABATAN]],tbl_refJabatan,9,FALSE),"yr","day")-CONVERT(DATEDIF(M921,tglAcuan,"y"),"yr","day"))),(NOW()+(CONVERT(VLOOKUP(Table1[[#This Row],[JABATAN]],tbl_refJabatan,9,FALSE),"yr","day")-CONVERT(DATEDIF(M921,NOW(),"y"),"yr","day")))),"tgl SK salah"),"")</f>
        <v>43522.848911689813</v>
      </c>
      <c r="AC921" s="167" t="str">
        <f ca="1">IF(Table1[[#This Row],[TGL. PENSIUN (jabatan )]]&lt;&gt;0,TEXT(Table1[[#This Row],[TGL. PENSIUN (jabatan )]],"yyyy"),"")</f>
        <v>2019</v>
      </c>
      <c r="AD9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2" spans="1:30" s="53" customFormat="1" ht="21.75" customHeight="1" x14ac:dyDescent="0.25">
      <c r="A922" s="43">
        <f t="shared" si="35"/>
        <v>917</v>
      </c>
      <c r="B922" s="44" t="s">
        <v>1751</v>
      </c>
      <c r="C922" s="44" t="s">
        <v>1752</v>
      </c>
      <c r="D922" s="72" t="s">
        <v>45</v>
      </c>
      <c r="E922" s="59" t="s">
        <v>1755</v>
      </c>
      <c r="F922" s="43" t="s">
        <v>41</v>
      </c>
      <c r="G922" s="63" t="s">
        <v>1756</v>
      </c>
      <c r="H922" s="94">
        <v>27515</v>
      </c>
      <c r="I922" s="45"/>
      <c r="J922" s="76"/>
      <c r="K922" s="74" t="s">
        <v>43</v>
      </c>
      <c r="L922" s="79" t="s">
        <v>1757</v>
      </c>
      <c r="M922" s="181">
        <v>43528</v>
      </c>
      <c r="N922" s="52" t="str">
        <f t="shared" ca="1" si="36"/>
        <v>48 Tahun 9 Bulan 26 hari</v>
      </c>
      <c r="O9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Row],[JABATAN]],tbl_refJabatan,2,FALSE),"yr","day")-CONVERT(DATEDIF(H922,tglAcuan,"y"),"yr","day"))),(NOW()+(CONVERT(VLOOKUP(Table1[[#This Row],[JABATAN]],tbl_refJabatan,2,FALSE),"yr","day")-CONVERT(DATEDIF(H922,NOW(),"y"),"yr","day")))),"Usia Salah"),"")</f>
        <v>27817.098911689813</v>
      </c>
      <c r="Q922" s="167" t="str">
        <f ca="1">IF(Table1[[#This Row],[TGL. PENSIUN (usia)]]&lt;&gt;0,TEXT(Table1[[#This Row],[TGL. PENSIUN (usia)]],"yyyy"),"")</f>
        <v>1976</v>
      </c>
      <c r="R922" s="166">
        <f ca="1">IF(AND(Table1[[#This Row],[TGL. PENSIUN (usia)]]&lt;&gt;"",Table1[[#This Row],[TGL. PENSIUN (usia)]]&lt;&gt;"USIA SALAH"),IF(tglAcuan&lt;&gt;0,(INT(CONVERT(VLOOKUP(Table1[[#This Row],[JABATAN]],tbl_refJabatan,2,FALSE),"yr","day")-CONVERT(DATEDIF(H922,tglAcuan,"y"),"yr","day"))),(INT(CONVERT(VLOOKUP(Table1[[#This Row],[JABATAN]],tbl_refJabatan,2,FALSE),"yr","day")-CONVERT(DATEDIF(H922,NOW(),"y"),"yr","day")))),"")</f>
        <v>-17532</v>
      </c>
      <c r="S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Row],[JABATAN]],tbl_refJabatan,4,FALSE),"yr","day")-CONVERT(DATEDIF(H922,tglAcuan,"y"),"yr","day"))),(NOW()+(CONVERT(VLOOKUP(Table1[[#This Row],[JABATAN]],tbl_refJabatan,4,FALSE),"yr","day")-CONVERT(DATEDIF(H922,NOW(),"y"),"yr","day")))),"Usia Salah"),"")</f>
        <v>27817.098911689813</v>
      </c>
      <c r="T922" s="167" t="str">
        <f ca="1">IF(Table1[[#This Row],[TGL. PENSIUN ( usia )]]&lt;&gt;0,TEXT(Table1[[#This Row],[TGL. PENSIUN ( usia )]],"yyyy"),"")</f>
        <v>1976</v>
      </c>
      <c r="U922" s="166">
        <f ca="1">IF(AND(Table1[[#This Row],[TGL. PENSIUN (usia)]]&lt;&gt;"",Table1[[#This Row],[TGL. PENSIUN (usia)]]&lt;&gt;"USIA SALAH"),IF(tglAcuan&lt;&gt;0,(INT(CONVERT(VLOOKUP(Table1[[#This Row],[JABATAN]],tbl_refJabatan,4,FALSE),"yr","day")-CONVERT(DATEDIF(H922,tglAcuan,"y"),"yr","day"))),(INT(CONVERT(VLOOKUP(Table1[[#This Row],[JABATAN]],tbl_refJabatan,4,FALSE),"yr","day")-CONVERT(DATEDIF(H922,NOW(),"y"),"yr","day")))),"")</f>
        <v>-17532</v>
      </c>
      <c r="V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Row],[JABATAN]],tbl_refJabatan,6,FALSE),"yr","day")-CONVERT(DATEDIF(H922,tglAcuan,"y"),"yr","day"))),(NOW()+(CONVERT(VLOOKUP(Table1[[#This Row],[JABATAN]],tbl_refJabatan,6,FALSE),"yr","day")-CONVERT(DATEDIF(H922,NOW(),"y"),"yr","day")))),"Usia Salah"),"")</f>
        <v>27817.098911689813</v>
      </c>
      <c r="W922" s="167" t="str">
        <f ca="1">IF(Table1[[#This Row],[TGL.PENSIUN (usia)]]&lt;&gt;0,TEXT(Table1[[#This Row],[TGL.PENSIUN (usia)]],"yyyy"),"")</f>
        <v>1976</v>
      </c>
      <c r="X9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Row],[JABATAN]],tbl_refJabatan,7,FALSE),"yr","day")-CONVERT(DATEDIF(M922,tglAcuan,"y"),"yr","day"))),(NOW()+(CONVERT(VLOOKUP(Table1[[#This Row],[JABATAN]],tbl_refJabatan,7,FALSE),"yr","day")-CONVERT(DATEDIF(M922,NOW(),"y"),"yr","day")))),"tgl SK salah"),"")</f>
        <v>43888.098911689813</v>
      </c>
      <c r="Y922" s="167" t="str">
        <f ca="1">IF(Table1[[#This Row],[TGL. PENSIUN (jabatan)]]&lt;&gt;0,TEXT(Table1[[#This Row],[TGL. PENSIUN (jabatan)]],"yyyy"),"")</f>
        <v>2020</v>
      </c>
      <c r="Z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Row],[JABATAN]],tbl_refJabatan,8,FALSE),"yr","day")-CONVERT(DATEDIF(H922,tglAcuan,"y"),"yr","day"))),(NOW()+(CONVERT(VLOOKUP(Table1[[#This Row],[JABATAN]],tbl_refJabatan,8,FALSE),"yr","day")-CONVERT(DATEDIF(H922,NOW(),"y"),"yr","day")))),"Usia Salah"),"")</f>
        <v>27817.098911689813</v>
      </c>
      <c r="AA922" s="167" t="str">
        <f ca="1">IF(Table1[[#This Row],[TGL.PENSIUN (usia )]]&lt;&gt;0,TEXT(Table1[[#This Row],[TGL.PENSIUN (usia )]],"yyyy"),"")</f>
        <v>1976</v>
      </c>
      <c r="AB9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Row],[JABATAN]],tbl_refJabatan,9,FALSE),"yr","day")-CONVERT(DATEDIF(M922,tglAcuan,"y"),"yr","day"))),(NOW()+(CONVERT(VLOOKUP(Table1[[#This Row],[JABATAN]],tbl_refJabatan,9,FALSE),"yr","day")-CONVERT(DATEDIF(M922,NOW(),"y"),"yr","day")))),"tgl SK salah"),"")</f>
        <v>43888.098911689813</v>
      </c>
      <c r="AC922" s="167" t="str">
        <f ca="1">IF(Table1[[#This Row],[TGL. PENSIUN (jabatan )]]&lt;&gt;0,TEXT(Table1[[#This Row],[TGL. PENSIUN (jabatan )]],"yyyy"),"")</f>
        <v>2020</v>
      </c>
      <c r="AD9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3" spans="1:30" s="53" customFormat="1" ht="21.75" customHeight="1" x14ac:dyDescent="0.25">
      <c r="A923" s="43">
        <f t="shared" si="35"/>
        <v>918</v>
      </c>
      <c r="B923" s="44" t="s">
        <v>1751</v>
      </c>
      <c r="C923" s="44" t="s">
        <v>1752</v>
      </c>
      <c r="D923" s="72" t="s">
        <v>48</v>
      </c>
      <c r="E923" s="59" t="s">
        <v>211</v>
      </c>
      <c r="F923" s="43" t="s">
        <v>41</v>
      </c>
      <c r="G923" s="46" t="s">
        <v>42</v>
      </c>
      <c r="H923" s="94">
        <v>26645</v>
      </c>
      <c r="I923" s="45"/>
      <c r="J923" s="76"/>
      <c r="K923" s="74" t="s">
        <v>43</v>
      </c>
      <c r="L923" s="79" t="s">
        <v>1758</v>
      </c>
      <c r="M923" s="181">
        <v>43528</v>
      </c>
      <c r="N923" s="52" t="str">
        <f t="shared" ca="1" si="36"/>
        <v>51 Tahun 2 Bulan 15 hari</v>
      </c>
      <c r="O9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Row],[JABATAN]],tbl_refJabatan,2,FALSE),"yr","day")-CONVERT(DATEDIF(H923,tglAcuan,"y"),"yr","day"))),(NOW()+(CONVERT(VLOOKUP(Table1[[#This Row],[JABATAN]],tbl_refJabatan,2,FALSE),"yr","day")-CONVERT(DATEDIF(H923,NOW(),"y"),"yr","day")))),"Usia Salah"),"")</f>
        <v>48636.348911689813</v>
      </c>
      <c r="Q923" s="167" t="str">
        <f ca="1">IF(Table1[[#This Row],[TGL. PENSIUN (usia)]]&lt;&gt;0,TEXT(Table1[[#This Row],[TGL. PENSIUN (usia)]],"yyyy"),"")</f>
        <v>2033</v>
      </c>
      <c r="R923" s="166">
        <f ca="1">IF(AND(Table1[[#This Row],[TGL. PENSIUN (usia)]]&lt;&gt;"",Table1[[#This Row],[TGL. PENSIUN (usia)]]&lt;&gt;"USIA SALAH"),IF(tglAcuan&lt;&gt;0,(INT(CONVERT(VLOOKUP(Table1[[#This Row],[JABATAN]],tbl_refJabatan,2,FALSE),"yr","day")-CONVERT(DATEDIF(H923,tglAcuan,"y"),"yr","day"))),(INT(CONVERT(VLOOKUP(Table1[[#This Row],[JABATAN]],tbl_refJabatan,2,FALSE),"yr","day")-CONVERT(DATEDIF(H923,NOW(),"y"),"yr","day")))),"")</f>
        <v>3287</v>
      </c>
      <c r="S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Row],[JABATAN]],tbl_refJabatan,4,FALSE),"yr","day")-CONVERT(DATEDIF(H923,tglAcuan,"y"),"yr","day"))),(NOW()+(CONVERT(VLOOKUP(Table1[[#This Row],[JABATAN]],tbl_refJabatan,4,FALSE),"yr","day")-CONVERT(DATEDIF(H923,NOW(),"y"),"yr","day")))),"Usia Salah"),"")</f>
        <v>48636.348911689813</v>
      </c>
      <c r="T923" s="167" t="str">
        <f ca="1">IF(Table1[[#This Row],[TGL. PENSIUN ( usia )]]&lt;&gt;0,TEXT(Table1[[#This Row],[TGL. PENSIUN ( usia )]],"yyyy"),"")</f>
        <v>2033</v>
      </c>
      <c r="U923" s="166">
        <f ca="1">IF(AND(Table1[[#This Row],[TGL. PENSIUN (usia)]]&lt;&gt;"",Table1[[#This Row],[TGL. PENSIUN (usia)]]&lt;&gt;"USIA SALAH"),IF(tglAcuan&lt;&gt;0,(INT(CONVERT(VLOOKUP(Table1[[#This Row],[JABATAN]],tbl_refJabatan,4,FALSE),"yr","day")-CONVERT(DATEDIF(H923,tglAcuan,"y"),"yr","day"))),(INT(CONVERT(VLOOKUP(Table1[[#This Row],[JABATAN]],tbl_refJabatan,4,FALSE),"yr","day")-CONVERT(DATEDIF(H923,NOW(),"y"),"yr","day")))),"")</f>
        <v>3287</v>
      </c>
      <c r="V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Row],[JABATAN]],tbl_refJabatan,6,FALSE),"yr","day")-CONVERT(DATEDIF(H923,tglAcuan,"y"),"yr","day"))),(NOW()+(CONVERT(VLOOKUP(Table1[[#This Row],[JABATAN]],tbl_refJabatan,6,FALSE),"yr","day")-CONVERT(DATEDIF(H923,NOW(),"y"),"yr","day")))),"Usia Salah"),"")</f>
        <v>47175.348911689813</v>
      </c>
      <c r="W923" s="167" t="str">
        <f ca="1">IF(Table1[[#This Row],[TGL.PENSIUN (usia)]]&lt;&gt;0,TEXT(Table1[[#This Row],[TGL.PENSIUN (usia)]],"yyyy"),"")</f>
        <v>2029</v>
      </c>
      <c r="X9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Row],[JABATAN]],tbl_refJabatan,7,FALSE),"yr","day")-CONVERT(DATEDIF(M923,tglAcuan,"y"),"yr","day"))),(NOW()+(CONVERT(VLOOKUP(Table1[[#This Row],[JABATAN]],tbl_refJabatan,7,FALSE),"yr","day")-CONVERT(DATEDIF(M923,NOW(),"y"),"yr","day")))),"tgl SK salah"),"")</f>
        <v>51193.098911689813</v>
      </c>
      <c r="Y923" s="167" t="str">
        <f ca="1">IF(Table1[[#This Row],[TGL. PENSIUN (jabatan)]]&lt;&gt;0,TEXT(Table1[[#This Row],[TGL. PENSIUN (jabatan)]],"yyyy"),"")</f>
        <v>2040</v>
      </c>
      <c r="Z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Row],[JABATAN]],tbl_refJabatan,8,FALSE),"yr","day")-CONVERT(DATEDIF(H923,tglAcuan,"y"),"yr","day"))),(NOW()+(CONVERT(VLOOKUP(Table1[[#This Row],[JABATAN]],tbl_refJabatan,8,FALSE),"yr","day")-CONVERT(DATEDIF(H923,NOW(),"y"),"yr","day")))),"Usia Salah"),"")</f>
        <v>47175.348911689813</v>
      </c>
      <c r="AA923" s="167" t="str">
        <f ca="1">IF(Table1[[#This Row],[TGL.PENSIUN (usia )]]&lt;&gt;0,TEXT(Table1[[#This Row],[TGL.PENSIUN (usia )]],"yyyy"),"")</f>
        <v>2029</v>
      </c>
      <c r="AB9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Row],[JABATAN]],tbl_refJabatan,9,FALSE),"yr","day")-CONVERT(DATEDIF(M923,tglAcuan,"y"),"yr","day"))),(NOW()+(CONVERT(VLOOKUP(Table1[[#This Row],[JABATAN]],tbl_refJabatan,9,FALSE),"yr","day")-CONVERT(DATEDIF(M923,NOW(),"y"),"yr","day")))),"tgl SK salah"),"")</f>
        <v>51193.098911689813</v>
      </c>
      <c r="AC923" s="167" t="str">
        <f ca="1">IF(Table1[[#This Row],[TGL. PENSIUN (jabatan )]]&lt;&gt;0,TEXT(Table1[[#This Row],[TGL. PENSIUN (jabatan )]],"yyyy"),"")</f>
        <v>2040</v>
      </c>
      <c r="AD9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4" spans="1:30" s="53" customFormat="1" ht="21.75" customHeight="1" x14ac:dyDescent="0.25">
      <c r="A924" s="43">
        <f t="shared" si="35"/>
        <v>919</v>
      </c>
      <c r="B924" s="44" t="s">
        <v>1751</v>
      </c>
      <c r="C924" s="44" t="s">
        <v>1752</v>
      </c>
      <c r="D924" s="72" t="s">
        <v>52</v>
      </c>
      <c r="E924" s="59" t="s">
        <v>144</v>
      </c>
      <c r="F924" s="43" t="s">
        <v>41</v>
      </c>
      <c r="G924" s="46" t="s">
        <v>42</v>
      </c>
      <c r="H924" s="94">
        <v>25235</v>
      </c>
      <c r="I924" s="45"/>
      <c r="J924" s="76"/>
      <c r="K924" s="74" t="s">
        <v>43</v>
      </c>
      <c r="L924" s="79" t="s">
        <v>1759</v>
      </c>
      <c r="M924" s="181">
        <v>43528</v>
      </c>
      <c r="N924" s="52" t="str">
        <f t="shared" ca="1" si="36"/>
        <v>55 Tahun 0 Bulan 26 hari</v>
      </c>
      <c r="O9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Row],[JABATAN]],tbl_refJabatan,2,FALSE),"yr","day")-CONVERT(DATEDIF(H924,tglAcuan,"y"),"yr","day"))),(NOW()+(CONVERT(VLOOKUP(Table1[[#This Row],[JABATAN]],tbl_refJabatan,2,FALSE),"yr","day")-CONVERT(DATEDIF(H924,NOW(),"y"),"yr","day")))),"Usia Salah"),"")</f>
        <v>47175.348911689813</v>
      </c>
      <c r="Q924" s="167" t="str">
        <f ca="1">IF(Table1[[#This Row],[TGL. PENSIUN (usia)]]&lt;&gt;0,TEXT(Table1[[#This Row],[TGL. PENSIUN (usia)]],"yyyy"),"")</f>
        <v>2029</v>
      </c>
      <c r="R924" s="166">
        <f ca="1">IF(AND(Table1[[#This Row],[TGL. PENSIUN (usia)]]&lt;&gt;"",Table1[[#This Row],[TGL. PENSIUN (usia)]]&lt;&gt;"USIA SALAH"),IF(tglAcuan&lt;&gt;0,(INT(CONVERT(VLOOKUP(Table1[[#This Row],[JABATAN]],tbl_refJabatan,2,FALSE),"yr","day")-CONVERT(DATEDIF(H924,tglAcuan,"y"),"yr","day"))),(INT(CONVERT(VLOOKUP(Table1[[#This Row],[JABATAN]],tbl_refJabatan,2,FALSE),"yr","day")-CONVERT(DATEDIF(H924,NOW(),"y"),"yr","day")))),"")</f>
        <v>1826</v>
      </c>
      <c r="S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Row],[JABATAN]],tbl_refJabatan,4,FALSE),"yr","day")-CONVERT(DATEDIF(H924,tglAcuan,"y"),"yr","day"))),(NOW()+(CONVERT(VLOOKUP(Table1[[#This Row],[JABATAN]],tbl_refJabatan,4,FALSE),"yr","day")-CONVERT(DATEDIF(H924,NOW(),"y"),"yr","day")))),"Usia Salah"),"")</f>
        <v>47175.348911689813</v>
      </c>
      <c r="T924" s="167" t="str">
        <f ca="1">IF(Table1[[#This Row],[TGL. PENSIUN ( usia )]]&lt;&gt;0,TEXT(Table1[[#This Row],[TGL. PENSIUN ( usia )]],"yyyy"),"")</f>
        <v>2029</v>
      </c>
      <c r="U924" s="166">
        <f ca="1">IF(AND(Table1[[#This Row],[TGL. PENSIUN (usia)]]&lt;&gt;"",Table1[[#This Row],[TGL. PENSIUN (usia)]]&lt;&gt;"USIA SALAH"),IF(tglAcuan&lt;&gt;0,(INT(CONVERT(VLOOKUP(Table1[[#This Row],[JABATAN]],tbl_refJabatan,4,FALSE),"yr","day")-CONVERT(DATEDIF(H924,tglAcuan,"y"),"yr","day"))),(INT(CONVERT(VLOOKUP(Table1[[#This Row],[JABATAN]],tbl_refJabatan,4,FALSE),"yr","day")-CONVERT(DATEDIF(H924,NOW(),"y"),"yr","day")))),"")</f>
        <v>1826</v>
      </c>
      <c r="V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Row],[JABATAN]],tbl_refJabatan,6,FALSE),"yr","day")-CONVERT(DATEDIF(H924,tglAcuan,"y"),"yr","day"))),(NOW()+(CONVERT(VLOOKUP(Table1[[#This Row],[JABATAN]],tbl_refJabatan,6,FALSE),"yr","day")-CONVERT(DATEDIF(H924,NOW(),"y"),"yr","day")))),"Usia Salah"),"")</f>
        <v>45714.348911689813</v>
      </c>
      <c r="W924" s="167" t="str">
        <f ca="1">IF(Table1[[#This Row],[TGL.PENSIUN (usia)]]&lt;&gt;0,TEXT(Table1[[#This Row],[TGL.PENSIUN (usia)]],"yyyy"),"")</f>
        <v>2025</v>
      </c>
      <c r="X9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Row],[JABATAN]],tbl_refJabatan,7,FALSE),"yr","day")-CONVERT(DATEDIF(M924,tglAcuan,"y"),"yr","day"))),(NOW()+(CONVERT(VLOOKUP(Table1[[#This Row],[JABATAN]],tbl_refJabatan,7,FALSE),"yr","day")-CONVERT(DATEDIF(M924,NOW(),"y"),"yr","day")))),"tgl SK salah"),"")</f>
        <v>51193.098911689813</v>
      </c>
      <c r="Y924" s="167" t="str">
        <f ca="1">IF(Table1[[#This Row],[TGL. PENSIUN (jabatan)]]&lt;&gt;0,TEXT(Table1[[#This Row],[TGL. PENSIUN (jabatan)]],"yyyy"),"")</f>
        <v>2040</v>
      </c>
      <c r="Z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Row],[JABATAN]],tbl_refJabatan,8,FALSE),"yr","day")-CONVERT(DATEDIF(H924,tglAcuan,"y"),"yr","day"))),(NOW()+(CONVERT(VLOOKUP(Table1[[#This Row],[JABATAN]],tbl_refJabatan,8,FALSE),"yr","day")-CONVERT(DATEDIF(H924,NOW(),"y"),"yr","day")))),"Usia Salah"),"")</f>
        <v>45714.348911689813</v>
      </c>
      <c r="AA924" s="167" t="str">
        <f ca="1">IF(Table1[[#This Row],[TGL.PENSIUN (usia )]]&lt;&gt;0,TEXT(Table1[[#This Row],[TGL.PENSIUN (usia )]],"yyyy"),"")</f>
        <v>2025</v>
      </c>
      <c r="AB9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Row],[JABATAN]],tbl_refJabatan,9,FALSE),"yr","day")-CONVERT(DATEDIF(M924,tglAcuan,"y"),"yr","day"))),(NOW()+(CONVERT(VLOOKUP(Table1[[#This Row],[JABATAN]],tbl_refJabatan,9,FALSE),"yr","day")-CONVERT(DATEDIF(M924,NOW(),"y"),"yr","day")))),"tgl SK salah"),"")</f>
        <v>51193.098911689813</v>
      </c>
      <c r="AC924" s="167" t="str">
        <f ca="1">IF(Table1[[#This Row],[TGL. PENSIUN (jabatan )]]&lt;&gt;0,TEXT(Table1[[#This Row],[TGL. PENSIUN (jabatan )]],"yyyy"),"")</f>
        <v>2040</v>
      </c>
      <c r="AD9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5" spans="1:30" s="53" customFormat="1" ht="21.75" customHeight="1" x14ac:dyDescent="0.25">
      <c r="A925" s="43">
        <f t="shared" si="35"/>
        <v>920</v>
      </c>
      <c r="B925" s="44" t="s">
        <v>1751</v>
      </c>
      <c r="C925" s="44" t="s">
        <v>1752</v>
      </c>
      <c r="D925" s="45" t="s">
        <v>54</v>
      </c>
      <c r="E925" s="59" t="s">
        <v>1760</v>
      </c>
      <c r="F925" s="43" t="s">
        <v>41</v>
      </c>
      <c r="G925" s="46" t="s">
        <v>42</v>
      </c>
      <c r="H925" s="94">
        <v>26363</v>
      </c>
      <c r="I925" s="45"/>
      <c r="J925" s="76"/>
      <c r="K925" s="74" t="s">
        <v>43</v>
      </c>
      <c r="L925" s="79" t="s">
        <v>1761</v>
      </c>
      <c r="M925" s="181">
        <v>43322</v>
      </c>
      <c r="N925" s="52" t="str">
        <f t="shared" ca="1" si="36"/>
        <v>51 Tahun 11 Bulan 22 hari</v>
      </c>
      <c r="O9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Row],[JABATAN]],tbl_refJabatan,2,FALSE),"yr","day")-CONVERT(DATEDIF(H925,tglAcuan,"y"),"yr","day"))),(NOW()+(CONVERT(VLOOKUP(Table1[[#This Row],[JABATAN]],tbl_refJabatan,2,FALSE),"yr","day")-CONVERT(DATEDIF(H925,NOW(),"y"),"yr","day")))),"Usia Salah"),"")</f>
        <v>48636.348911689813</v>
      </c>
      <c r="Q925" s="167" t="str">
        <f ca="1">IF(Table1[[#This Row],[TGL. PENSIUN (usia)]]&lt;&gt;0,TEXT(Table1[[#This Row],[TGL. PENSIUN (usia)]],"yyyy"),"")</f>
        <v>2033</v>
      </c>
      <c r="R925" s="166">
        <f ca="1">IF(AND(Table1[[#This Row],[TGL. PENSIUN (usia)]]&lt;&gt;"",Table1[[#This Row],[TGL. PENSIUN (usia)]]&lt;&gt;"USIA SALAH"),IF(tglAcuan&lt;&gt;0,(INT(CONVERT(VLOOKUP(Table1[[#This Row],[JABATAN]],tbl_refJabatan,2,FALSE),"yr","day")-CONVERT(DATEDIF(H925,tglAcuan,"y"),"yr","day"))),(INT(CONVERT(VLOOKUP(Table1[[#This Row],[JABATAN]],tbl_refJabatan,2,FALSE),"yr","day")-CONVERT(DATEDIF(H925,NOW(),"y"),"yr","day")))),"")</f>
        <v>3287</v>
      </c>
      <c r="S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Row],[JABATAN]],tbl_refJabatan,4,FALSE),"yr","day")-CONVERT(DATEDIF(H925,tglAcuan,"y"),"yr","day"))),(NOW()+(CONVERT(VLOOKUP(Table1[[#This Row],[JABATAN]],tbl_refJabatan,4,FALSE),"yr","day")-CONVERT(DATEDIF(H925,NOW(),"y"),"yr","day")))),"Usia Salah"),"")</f>
        <v>48636.348911689813</v>
      </c>
      <c r="T925" s="167" t="str">
        <f ca="1">IF(Table1[[#This Row],[TGL. PENSIUN ( usia )]]&lt;&gt;0,TEXT(Table1[[#This Row],[TGL. PENSIUN ( usia )]],"yyyy"),"")</f>
        <v>2033</v>
      </c>
      <c r="U925" s="166">
        <f ca="1">IF(AND(Table1[[#This Row],[TGL. PENSIUN (usia)]]&lt;&gt;"",Table1[[#This Row],[TGL. PENSIUN (usia)]]&lt;&gt;"USIA SALAH"),IF(tglAcuan&lt;&gt;0,(INT(CONVERT(VLOOKUP(Table1[[#This Row],[JABATAN]],tbl_refJabatan,4,FALSE),"yr","day")-CONVERT(DATEDIF(H925,tglAcuan,"y"),"yr","day"))),(INT(CONVERT(VLOOKUP(Table1[[#This Row],[JABATAN]],tbl_refJabatan,4,FALSE),"yr","day")-CONVERT(DATEDIF(H925,NOW(),"y"),"yr","day")))),"")</f>
        <v>3287</v>
      </c>
      <c r="V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Row],[JABATAN]],tbl_refJabatan,6,FALSE),"yr","day")-CONVERT(DATEDIF(H925,tglAcuan,"y"),"yr","day"))),(NOW()+(CONVERT(VLOOKUP(Table1[[#This Row],[JABATAN]],tbl_refJabatan,6,FALSE),"yr","day")-CONVERT(DATEDIF(H925,NOW(),"y"),"yr","day")))),"Usia Salah"),"")</f>
        <v>47175.348911689813</v>
      </c>
      <c r="W925" s="167" t="str">
        <f ca="1">IF(Table1[[#This Row],[TGL.PENSIUN (usia)]]&lt;&gt;0,TEXT(Table1[[#This Row],[TGL.PENSIUN (usia)]],"yyyy"),"")</f>
        <v>2029</v>
      </c>
      <c r="X9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Row],[JABATAN]],tbl_refJabatan,7,FALSE),"yr","day")-CONVERT(DATEDIF(M925,tglAcuan,"y"),"yr","day"))),(NOW()+(CONVERT(VLOOKUP(Table1[[#This Row],[JABATAN]],tbl_refJabatan,7,FALSE),"yr","day")-CONVERT(DATEDIF(M925,NOW(),"y"),"yr","day")))),"tgl SK salah"),"")</f>
        <v>50827.848911689813</v>
      </c>
      <c r="Y925" s="167" t="str">
        <f ca="1">IF(Table1[[#This Row],[TGL. PENSIUN (jabatan)]]&lt;&gt;0,TEXT(Table1[[#This Row],[TGL. PENSIUN (jabatan)]],"yyyy"),"")</f>
        <v>2039</v>
      </c>
      <c r="Z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Row],[JABATAN]],tbl_refJabatan,8,FALSE),"yr","day")-CONVERT(DATEDIF(H925,tglAcuan,"y"),"yr","day"))),(NOW()+(CONVERT(VLOOKUP(Table1[[#This Row],[JABATAN]],tbl_refJabatan,8,FALSE),"yr","day")-CONVERT(DATEDIF(H925,NOW(),"y"),"yr","day")))),"Usia Salah"),"")</f>
        <v>47175.348911689813</v>
      </c>
      <c r="AA925" s="167" t="str">
        <f ca="1">IF(Table1[[#This Row],[TGL.PENSIUN (usia )]]&lt;&gt;0,TEXT(Table1[[#This Row],[TGL.PENSIUN (usia )]],"yyyy"),"")</f>
        <v>2029</v>
      </c>
      <c r="AB9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Row],[JABATAN]],tbl_refJabatan,9,FALSE),"yr","day")-CONVERT(DATEDIF(M925,tglAcuan,"y"),"yr","day"))),(NOW()+(CONVERT(VLOOKUP(Table1[[#This Row],[JABATAN]],tbl_refJabatan,9,FALSE),"yr","day")-CONVERT(DATEDIF(M925,NOW(),"y"),"yr","day")))),"tgl SK salah"),"")</f>
        <v>50827.848911689813</v>
      </c>
      <c r="AC925" s="167" t="str">
        <f ca="1">IF(Table1[[#This Row],[TGL. PENSIUN (jabatan )]]&lt;&gt;0,TEXT(Table1[[#This Row],[TGL. PENSIUN (jabatan )]],"yyyy"),"")</f>
        <v>2039</v>
      </c>
      <c r="AD9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6" spans="1:30" s="53" customFormat="1" ht="21.75" customHeight="1" x14ac:dyDescent="0.25">
      <c r="A926" s="43">
        <f t="shared" si="35"/>
        <v>921</v>
      </c>
      <c r="B926" s="44" t="s">
        <v>1751</v>
      </c>
      <c r="C926" s="44" t="s">
        <v>1752</v>
      </c>
      <c r="D926" s="72" t="s">
        <v>57</v>
      </c>
      <c r="E926" s="59" t="s">
        <v>1762</v>
      </c>
      <c r="F926" s="43" t="s">
        <v>41</v>
      </c>
      <c r="G926" s="46" t="s">
        <v>42</v>
      </c>
      <c r="H926" s="94">
        <v>30481</v>
      </c>
      <c r="I926" s="45"/>
      <c r="J926" s="76"/>
      <c r="K926" s="74" t="s">
        <v>43</v>
      </c>
      <c r="L926" s="79" t="s">
        <v>1763</v>
      </c>
      <c r="M926" s="181">
        <v>43528</v>
      </c>
      <c r="N926" s="52" t="str">
        <f t="shared" ca="1" si="36"/>
        <v>40 Tahun 8 Bulan 13 hari</v>
      </c>
      <c r="O9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Row],[JABATAN]],tbl_refJabatan,2,FALSE),"yr","day")-CONVERT(DATEDIF(H926,tglAcuan,"y"),"yr","day"))),(NOW()+(CONVERT(VLOOKUP(Table1[[#This Row],[JABATAN]],tbl_refJabatan,2,FALSE),"yr","day")-CONVERT(DATEDIF(H926,NOW(),"y"),"yr","day")))),"Usia Salah"),"")</f>
        <v>52654.098911689813</v>
      </c>
      <c r="Q926" s="167" t="str">
        <f ca="1">IF(Table1[[#This Row],[TGL. PENSIUN (usia)]]&lt;&gt;0,TEXT(Table1[[#This Row],[TGL. PENSIUN (usia)]],"yyyy"),"")</f>
        <v>2044</v>
      </c>
      <c r="R926" s="166">
        <f ca="1">IF(AND(Table1[[#This Row],[TGL. PENSIUN (usia)]]&lt;&gt;"",Table1[[#This Row],[TGL. PENSIUN (usia)]]&lt;&gt;"USIA SALAH"),IF(tglAcuan&lt;&gt;0,(INT(CONVERT(VLOOKUP(Table1[[#This Row],[JABATAN]],tbl_refJabatan,2,FALSE),"yr","day")-CONVERT(DATEDIF(H926,tglAcuan,"y"),"yr","day"))),(INT(CONVERT(VLOOKUP(Table1[[#This Row],[JABATAN]],tbl_refJabatan,2,FALSE),"yr","day")-CONVERT(DATEDIF(H926,NOW(),"y"),"yr","day")))),"")</f>
        <v>7305</v>
      </c>
      <c r="S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Row],[JABATAN]],tbl_refJabatan,4,FALSE),"yr","day")-CONVERT(DATEDIF(H926,tglAcuan,"y"),"yr","day"))),(NOW()+(CONVERT(VLOOKUP(Table1[[#This Row],[JABATAN]],tbl_refJabatan,4,FALSE),"yr","day")-CONVERT(DATEDIF(H926,NOW(),"y"),"yr","day")))),"Usia Salah"),"")</f>
        <v>52654.098911689813</v>
      </c>
      <c r="T926" s="167" t="str">
        <f ca="1">IF(Table1[[#This Row],[TGL. PENSIUN ( usia )]]&lt;&gt;0,TEXT(Table1[[#This Row],[TGL. PENSIUN ( usia )]],"yyyy"),"")</f>
        <v>2044</v>
      </c>
      <c r="U926" s="166">
        <f ca="1">IF(AND(Table1[[#This Row],[TGL. PENSIUN (usia)]]&lt;&gt;"",Table1[[#This Row],[TGL. PENSIUN (usia)]]&lt;&gt;"USIA SALAH"),IF(tglAcuan&lt;&gt;0,(INT(CONVERT(VLOOKUP(Table1[[#This Row],[JABATAN]],tbl_refJabatan,4,FALSE),"yr","day")-CONVERT(DATEDIF(H926,tglAcuan,"y"),"yr","day"))),(INT(CONVERT(VLOOKUP(Table1[[#This Row],[JABATAN]],tbl_refJabatan,4,FALSE),"yr","day")-CONVERT(DATEDIF(H926,NOW(),"y"),"yr","day")))),"")</f>
        <v>7305</v>
      </c>
      <c r="V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Row],[JABATAN]],tbl_refJabatan,6,FALSE),"yr","day")-CONVERT(DATEDIF(H926,tglAcuan,"y"),"yr","day"))),(NOW()+(CONVERT(VLOOKUP(Table1[[#This Row],[JABATAN]],tbl_refJabatan,6,FALSE),"yr","day")-CONVERT(DATEDIF(H926,NOW(),"y"),"yr","day")))),"Usia Salah"),"")</f>
        <v>51193.098911689813</v>
      </c>
      <c r="W926" s="167" t="str">
        <f ca="1">IF(Table1[[#This Row],[TGL.PENSIUN (usia)]]&lt;&gt;0,TEXT(Table1[[#This Row],[TGL.PENSIUN (usia)]],"yyyy"),"")</f>
        <v>2040</v>
      </c>
      <c r="X9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Row],[JABATAN]],tbl_refJabatan,7,FALSE),"yr","day")-CONVERT(DATEDIF(M926,tglAcuan,"y"),"yr","day"))),(NOW()+(CONVERT(VLOOKUP(Table1[[#This Row],[JABATAN]],tbl_refJabatan,7,FALSE),"yr","day")-CONVERT(DATEDIF(M926,NOW(),"y"),"yr","day")))),"tgl SK salah"),"")</f>
        <v>51193.098911689813</v>
      </c>
      <c r="Y926" s="167" t="str">
        <f ca="1">IF(Table1[[#This Row],[TGL. PENSIUN (jabatan)]]&lt;&gt;0,TEXT(Table1[[#This Row],[TGL. PENSIUN (jabatan)]],"yyyy"),"")</f>
        <v>2040</v>
      </c>
      <c r="Z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Row],[JABATAN]],tbl_refJabatan,8,FALSE),"yr","day")-CONVERT(DATEDIF(H926,tglAcuan,"y"),"yr","day"))),(NOW()+(CONVERT(VLOOKUP(Table1[[#This Row],[JABATAN]],tbl_refJabatan,8,FALSE),"yr","day")-CONVERT(DATEDIF(H926,NOW(),"y"),"yr","day")))),"Usia Salah"),"")</f>
        <v>51193.098911689813</v>
      </c>
      <c r="AA926" s="167" t="str">
        <f ca="1">IF(Table1[[#This Row],[TGL.PENSIUN (usia )]]&lt;&gt;0,TEXT(Table1[[#This Row],[TGL.PENSIUN (usia )]],"yyyy"),"")</f>
        <v>2040</v>
      </c>
      <c r="AB9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Row],[JABATAN]],tbl_refJabatan,9,FALSE),"yr","day")-CONVERT(DATEDIF(M926,tglAcuan,"y"),"yr","day"))),(NOW()+(CONVERT(VLOOKUP(Table1[[#This Row],[JABATAN]],tbl_refJabatan,9,FALSE),"yr","day")-CONVERT(DATEDIF(M926,NOW(),"y"),"yr","day")))),"tgl SK salah"),"")</f>
        <v>51193.098911689813</v>
      </c>
      <c r="AC926" s="167" t="str">
        <f ca="1">IF(Table1[[#This Row],[TGL. PENSIUN (jabatan )]]&lt;&gt;0,TEXT(Table1[[#This Row],[TGL. PENSIUN (jabatan )]],"yyyy"),"")</f>
        <v>2040</v>
      </c>
      <c r="AD9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7" spans="1:30" s="53" customFormat="1" ht="21.75" customHeight="1" x14ac:dyDescent="0.25">
      <c r="A927" s="43">
        <f t="shared" si="35"/>
        <v>922</v>
      </c>
      <c r="B927" s="44" t="s">
        <v>1751</v>
      </c>
      <c r="C927" s="44" t="s">
        <v>1752</v>
      </c>
      <c r="D927" s="72" t="s">
        <v>59</v>
      </c>
      <c r="E927" s="59" t="s">
        <v>1764</v>
      </c>
      <c r="F927" s="43" t="s">
        <v>41</v>
      </c>
      <c r="G927" s="46" t="s">
        <v>42</v>
      </c>
      <c r="H927" s="94">
        <v>29713</v>
      </c>
      <c r="I927" s="45"/>
      <c r="J927" s="76"/>
      <c r="K927" s="74" t="s">
        <v>43</v>
      </c>
      <c r="L927" s="79" t="s">
        <v>1761</v>
      </c>
      <c r="M927" s="181">
        <v>43322</v>
      </c>
      <c r="N927" s="52" t="str">
        <f t="shared" ca="1" si="36"/>
        <v>42 Tahun 9 Bulan 20 hari</v>
      </c>
      <c r="O9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Row],[JABATAN]],tbl_refJabatan,2,FALSE),"yr","day")-CONVERT(DATEDIF(H927,tglAcuan,"y"),"yr","day"))),(NOW()+(CONVERT(VLOOKUP(Table1[[#This Row],[JABATAN]],tbl_refJabatan,2,FALSE),"yr","day")-CONVERT(DATEDIF(H927,NOW(),"y"),"yr","day")))),"Usia Salah"),"")</f>
        <v>51923.598911689813</v>
      </c>
      <c r="Q927" s="167" t="str">
        <f ca="1">IF(Table1[[#This Row],[TGL. PENSIUN (usia)]]&lt;&gt;0,TEXT(Table1[[#This Row],[TGL. PENSIUN (usia)]],"yyyy"),"")</f>
        <v>2042</v>
      </c>
      <c r="R927" s="166">
        <f ca="1">IF(AND(Table1[[#This Row],[TGL. PENSIUN (usia)]]&lt;&gt;"",Table1[[#This Row],[TGL. PENSIUN (usia)]]&lt;&gt;"USIA SALAH"),IF(tglAcuan&lt;&gt;0,(INT(CONVERT(VLOOKUP(Table1[[#This Row],[JABATAN]],tbl_refJabatan,2,FALSE),"yr","day")-CONVERT(DATEDIF(H927,tglAcuan,"y"),"yr","day"))),(INT(CONVERT(VLOOKUP(Table1[[#This Row],[JABATAN]],tbl_refJabatan,2,FALSE),"yr","day")-CONVERT(DATEDIF(H927,NOW(),"y"),"yr","day")))),"")</f>
        <v>6574</v>
      </c>
      <c r="S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Row],[JABATAN]],tbl_refJabatan,4,FALSE),"yr","day")-CONVERT(DATEDIF(H927,tglAcuan,"y"),"yr","day"))),(NOW()+(CONVERT(VLOOKUP(Table1[[#This Row],[JABATAN]],tbl_refJabatan,4,FALSE),"yr","day")-CONVERT(DATEDIF(H927,NOW(),"y"),"yr","day")))),"Usia Salah"),"")</f>
        <v>51923.598911689813</v>
      </c>
      <c r="T927" s="167" t="str">
        <f ca="1">IF(Table1[[#This Row],[TGL. PENSIUN ( usia )]]&lt;&gt;0,TEXT(Table1[[#This Row],[TGL. PENSIUN ( usia )]],"yyyy"),"")</f>
        <v>2042</v>
      </c>
      <c r="U927" s="166">
        <f ca="1">IF(AND(Table1[[#This Row],[TGL. PENSIUN (usia)]]&lt;&gt;"",Table1[[#This Row],[TGL. PENSIUN (usia)]]&lt;&gt;"USIA SALAH"),IF(tglAcuan&lt;&gt;0,(INT(CONVERT(VLOOKUP(Table1[[#This Row],[JABATAN]],tbl_refJabatan,4,FALSE),"yr","day")-CONVERT(DATEDIF(H927,tglAcuan,"y"),"yr","day"))),(INT(CONVERT(VLOOKUP(Table1[[#This Row],[JABATAN]],tbl_refJabatan,4,FALSE),"yr","day")-CONVERT(DATEDIF(H927,NOW(),"y"),"yr","day")))),"")</f>
        <v>6574</v>
      </c>
      <c r="V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Row],[JABATAN]],tbl_refJabatan,6,FALSE),"yr","day")-CONVERT(DATEDIF(H927,tglAcuan,"y"),"yr","day"))),(NOW()+(CONVERT(VLOOKUP(Table1[[#This Row],[JABATAN]],tbl_refJabatan,6,FALSE),"yr","day")-CONVERT(DATEDIF(H927,NOW(),"y"),"yr","day")))),"Usia Salah"),"")</f>
        <v>50462.598911689813</v>
      </c>
      <c r="W927" s="167" t="str">
        <f ca="1">IF(Table1[[#This Row],[TGL.PENSIUN (usia)]]&lt;&gt;0,TEXT(Table1[[#This Row],[TGL.PENSIUN (usia)]],"yyyy"),"")</f>
        <v>2038</v>
      </c>
      <c r="X9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Row],[JABATAN]],tbl_refJabatan,7,FALSE),"yr","day")-CONVERT(DATEDIF(M927,tglAcuan,"y"),"yr","day"))),(NOW()+(CONVERT(VLOOKUP(Table1[[#This Row],[JABATAN]],tbl_refJabatan,7,FALSE),"yr","day")-CONVERT(DATEDIF(M927,NOW(),"y"),"yr","day")))),"tgl SK salah"),"")</f>
        <v>50827.848911689813</v>
      </c>
      <c r="Y927" s="167" t="str">
        <f ca="1">IF(Table1[[#This Row],[TGL. PENSIUN (jabatan)]]&lt;&gt;0,TEXT(Table1[[#This Row],[TGL. PENSIUN (jabatan)]],"yyyy"),"")</f>
        <v>2039</v>
      </c>
      <c r="Z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Row],[JABATAN]],tbl_refJabatan,8,FALSE),"yr","day")-CONVERT(DATEDIF(H927,tglAcuan,"y"),"yr","day"))),(NOW()+(CONVERT(VLOOKUP(Table1[[#This Row],[JABATAN]],tbl_refJabatan,8,FALSE),"yr","day")-CONVERT(DATEDIF(H927,NOW(),"y"),"yr","day")))),"Usia Salah"),"")</f>
        <v>50462.598911689813</v>
      </c>
      <c r="AA927" s="167" t="str">
        <f ca="1">IF(Table1[[#This Row],[TGL.PENSIUN (usia )]]&lt;&gt;0,TEXT(Table1[[#This Row],[TGL.PENSIUN (usia )]],"yyyy"),"")</f>
        <v>2038</v>
      </c>
      <c r="AB9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Row],[JABATAN]],tbl_refJabatan,9,FALSE),"yr","day")-CONVERT(DATEDIF(M927,tglAcuan,"y"),"yr","day"))),(NOW()+(CONVERT(VLOOKUP(Table1[[#This Row],[JABATAN]],tbl_refJabatan,9,FALSE),"yr","day")-CONVERT(DATEDIF(M927,NOW(),"y"),"yr","day")))),"tgl SK salah"),"")</f>
        <v>50827.848911689813</v>
      </c>
      <c r="AC927" s="167" t="str">
        <f ca="1">IF(Table1[[#This Row],[TGL. PENSIUN (jabatan )]]&lt;&gt;0,TEXT(Table1[[#This Row],[TGL. PENSIUN (jabatan )]],"yyyy"),"")</f>
        <v>2039</v>
      </c>
      <c r="AD9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8" spans="1:30" s="53" customFormat="1" ht="21.75" customHeight="1" x14ac:dyDescent="0.25">
      <c r="A928" s="43">
        <f t="shared" si="35"/>
        <v>923</v>
      </c>
      <c r="B928" s="44" t="s">
        <v>1751</v>
      </c>
      <c r="C928" s="44" t="s">
        <v>1752</v>
      </c>
      <c r="D928" s="72" t="s">
        <v>61</v>
      </c>
      <c r="E928" s="59" t="s">
        <v>1765</v>
      </c>
      <c r="F928" s="43" t="s">
        <v>50</v>
      </c>
      <c r="G928" s="63" t="s">
        <v>1766</v>
      </c>
      <c r="H928" s="94">
        <v>26568</v>
      </c>
      <c r="I928" s="45"/>
      <c r="J928" s="76"/>
      <c r="K928" s="74" t="s">
        <v>43</v>
      </c>
      <c r="L928" s="79" t="s">
        <v>1761</v>
      </c>
      <c r="M928" s="181">
        <v>43322</v>
      </c>
      <c r="N928" s="52" t="str">
        <f t="shared" ca="1" si="36"/>
        <v>51 Tahun 5 Bulan 1 hari</v>
      </c>
      <c r="O9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Row],[JABATAN]],tbl_refJabatan,2,FALSE),"yr","day")-CONVERT(DATEDIF(H928,tglAcuan,"y"),"yr","day"))),(NOW()+(CONVERT(VLOOKUP(Table1[[#This Row],[JABATAN]],tbl_refJabatan,2,FALSE),"yr","day")-CONVERT(DATEDIF(H928,NOW(),"y"),"yr","day")))),"Usia Salah"),"")</f>
        <v>48636.348911689813</v>
      </c>
      <c r="Q928" s="167" t="str">
        <f ca="1">IF(Table1[[#This Row],[TGL. PENSIUN (usia)]]&lt;&gt;0,TEXT(Table1[[#This Row],[TGL. PENSIUN (usia)]],"yyyy"),"")</f>
        <v>2033</v>
      </c>
      <c r="R928" s="166">
        <f ca="1">IF(AND(Table1[[#This Row],[TGL. PENSIUN (usia)]]&lt;&gt;"",Table1[[#This Row],[TGL. PENSIUN (usia)]]&lt;&gt;"USIA SALAH"),IF(tglAcuan&lt;&gt;0,(INT(CONVERT(VLOOKUP(Table1[[#This Row],[JABATAN]],tbl_refJabatan,2,FALSE),"yr","day")-CONVERT(DATEDIF(H928,tglAcuan,"y"),"yr","day"))),(INT(CONVERT(VLOOKUP(Table1[[#This Row],[JABATAN]],tbl_refJabatan,2,FALSE),"yr","day")-CONVERT(DATEDIF(H928,NOW(),"y"),"yr","day")))),"")</f>
        <v>3287</v>
      </c>
      <c r="S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Row],[JABATAN]],tbl_refJabatan,4,FALSE),"yr","day")-CONVERT(DATEDIF(H928,tglAcuan,"y"),"yr","day"))),(NOW()+(CONVERT(VLOOKUP(Table1[[#This Row],[JABATAN]],tbl_refJabatan,4,FALSE),"yr","day")-CONVERT(DATEDIF(H928,NOW(),"y"),"yr","day")))),"Usia Salah"),"")</f>
        <v>48636.348911689813</v>
      </c>
      <c r="T928" s="167" t="str">
        <f ca="1">IF(Table1[[#This Row],[TGL. PENSIUN ( usia )]]&lt;&gt;0,TEXT(Table1[[#This Row],[TGL. PENSIUN ( usia )]],"yyyy"),"")</f>
        <v>2033</v>
      </c>
      <c r="U928" s="166">
        <f ca="1">IF(AND(Table1[[#This Row],[TGL. PENSIUN (usia)]]&lt;&gt;"",Table1[[#This Row],[TGL. PENSIUN (usia)]]&lt;&gt;"USIA SALAH"),IF(tglAcuan&lt;&gt;0,(INT(CONVERT(VLOOKUP(Table1[[#This Row],[JABATAN]],tbl_refJabatan,4,FALSE),"yr","day")-CONVERT(DATEDIF(H928,tglAcuan,"y"),"yr","day"))),(INT(CONVERT(VLOOKUP(Table1[[#This Row],[JABATAN]],tbl_refJabatan,4,FALSE),"yr","day")-CONVERT(DATEDIF(H928,NOW(),"y"),"yr","day")))),"")</f>
        <v>3287</v>
      </c>
      <c r="V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Row],[JABATAN]],tbl_refJabatan,6,FALSE),"yr","day")-CONVERT(DATEDIF(H928,tglAcuan,"y"),"yr","day"))),(NOW()+(CONVERT(VLOOKUP(Table1[[#This Row],[JABATAN]],tbl_refJabatan,6,FALSE),"yr","day")-CONVERT(DATEDIF(H928,NOW(),"y"),"yr","day")))),"Usia Salah"),"")</f>
        <v>47175.348911689813</v>
      </c>
      <c r="W928" s="167" t="str">
        <f ca="1">IF(Table1[[#This Row],[TGL.PENSIUN (usia)]]&lt;&gt;0,TEXT(Table1[[#This Row],[TGL.PENSIUN (usia)]],"yyyy"),"")</f>
        <v>2029</v>
      </c>
      <c r="X9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Row],[JABATAN]],tbl_refJabatan,7,FALSE),"yr","day")-CONVERT(DATEDIF(M928,tglAcuan,"y"),"yr","day"))),(NOW()+(CONVERT(VLOOKUP(Table1[[#This Row],[JABATAN]],tbl_refJabatan,7,FALSE),"yr","day")-CONVERT(DATEDIF(M928,NOW(),"y"),"yr","day")))),"tgl SK salah"),"")</f>
        <v>50827.848911689813</v>
      </c>
      <c r="Y928" s="167" t="str">
        <f ca="1">IF(Table1[[#This Row],[TGL. PENSIUN (jabatan)]]&lt;&gt;0,TEXT(Table1[[#This Row],[TGL. PENSIUN (jabatan)]],"yyyy"),"")</f>
        <v>2039</v>
      </c>
      <c r="Z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Row],[JABATAN]],tbl_refJabatan,8,FALSE),"yr","day")-CONVERT(DATEDIF(H928,tglAcuan,"y"),"yr","day"))),(NOW()+(CONVERT(VLOOKUP(Table1[[#This Row],[JABATAN]],tbl_refJabatan,8,FALSE),"yr","day")-CONVERT(DATEDIF(H928,NOW(),"y"),"yr","day")))),"Usia Salah"),"")</f>
        <v>47175.348911689813</v>
      </c>
      <c r="AA928" s="167" t="str">
        <f ca="1">IF(Table1[[#This Row],[TGL.PENSIUN (usia )]]&lt;&gt;0,TEXT(Table1[[#This Row],[TGL.PENSIUN (usia )]],"yyyy"),"")</f>
        <v>2029</v>
      </c>
      <c r="AB9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Row],[JABATAN]],tbl_refJabatan,9,FALSE),"yr","day")-CONVERT(DATEDIF(M928,tglAcuan,"y"),"yr","day"))),(NOW()+(CONVERT(VLOOKUP(Table1[[#This Row],[JABATAN]],tbl_refJabatan,9,FALSE),"yr","day")-CONVERT(DATEDIF(M928,NOW(),"y"),"yr","day")))),"tgl SK salah"),"")</f>
        <v>50827.848911689813</v>
      </c>
      <c r="AC928" s="167" t="str">
        <f ca="1">IF(Table1[[#This Row],[TGL. PENSIUN (jabatan )]]&lt;&gt;0,TEXT(Table1[[#This Row],[TGL. PENSIUN (jabatan )]],"yyyy"),"")</f>
        <v>2039</v>
      </c>
      <c r="AD9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29" spans="1:30" s="53" customFormat="1" ht="21.75" customHeight="1" x14ac:dyDescent="0.25">
      <c r="A929" s="43">
        <f t="shared" si="35"/>
        <v>924</v>
      </c>
      <c r="B929" s="44" t="s">
        <v>1751</v>
      </c>
      <c r="C929" s="44" t="s">
        <v>1752</v>
      </c>
      <c r="D929" s="72" t="s">
        <v>63</v>
      </c>
      <c r="E929" s="59" t="s">
        <v>1767</v>
      </c>
      <c r="F929" s="43" t="s">
        <v>41</v>
      </c>
      <c r="G929" s="63" t="s">
        <v>42</v>
      </c>
      <c r="H929" s="222">
        <v>28254</v>
      </c>
      <c r="I929" s="45"/>
      <c r="J929" s="76"/>
      <c r="K929" s="74" t="s">
        <v>43</v>
      </c>
      <c r="L929" s="79" t="s">
        <v>1768</v>
      </c>
      <c r="M929" s="181">
        <v>43557</v>
      </c>
      <c r="N929" s="52" t="str">
        <f t="shared" ca="1" si="36"/>
        <v>46 Tahun 9 Bulan 18 hari</v>
      </c>
      <c r="O9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25 Hari </v>
      </c>
      <c r="P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Row],[JABATAN]],tbl_refJabatan,2,FALSE),"yr","day")-CONVERT(DATEDIF(H929,tglAcuan,"y"),"yr","day"))),(NOW()+(CONVERT(VLOOKUP(Table1[[#This Row],[JABATAN]],tbl_refJabatan,2,FALSE),"yr","day")-CONVERT(DATEDIF(H929,NOW(),"y"),"yr","day")))),"Usia Salah"),"")</f>
        <v>50462.598911689813</v>
      </c>
      <c r="Q929" s="167" t="str">
        <f ca="1">IF(Table1[[#This Row],[TGL. PENSIUN (usia)]]&lt;&gt;0,TEXT(Table1[[#This Row],[TGL. PENSIUN (usia)]],"yyyy"),"")</f>
        <v>2038</v>
      </c>
      <c r="R929" s="166">
        <f ca="1">IF(AND(Table1[[#This Row],[TGL. PENSIUN (usia)]]&lt;&gt;"",Table1[[#This Row],[TGL. PENSIUN (usia)]]&lt;&gt;"USIA SALAH"),IF(tglAcuan&lt;&gt;0,(INT(CONVERT(VLOOKUP(Table1[[#This Row],[JABATAN]],tbl_refJabatan,2,FALSE),"yr","day")-CONVERT(DATEDIF(H929,tglAcuan,"y"),"yr","day"))),(INT(CONVERT(VLOOKUP(Table1[[#This Row],[JABATAN]],tbl_refJabatan,2,FALSE),"yr","day")-CONVERT(DATEDIF(H929,NOW(),"y"),"yr","day")))),"")</f>
        <v>5113</v>
      </c>
      <c r="S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Row],[JABATAN]],tbl_refJabatan,4,FALSE),"yr","day")-CONVERT(DATEDIF(H929,tglAcuan,"y"),"yr","day"))),(NOW()+(CONVERT(VLOOKUP(Table1[[#This Row],[JABATAN]],tbl_refJabatan,4,FALSE),"yr","day")-CONVERT(DATEDIF(H929,NOW(),"y"),"yr","day")))),"Usia Salah"),"")</f>
        <v>35852.598911689813</v>
      </c>
      <c r="T929" s="167" t="str">
        <f ca="1">IF(Table1[[#This Row],[TGL. PENSIUN ( usia )]]&lt;&gt;0,TEXT(Table1[[#This Row],[TGL. PENSIUN ( usia )]],"yyyy"),"")</f>
        <v>1998</v>
      </c>
      <c r="U929" s="166">
        <f ca="1">IF(AND(Table1[[#This Row],[TGL. PENSIUN (usia)]]&lt;&gt;"",Table1[[#This Row],[TGL. PENSIUN (usia)]]&lt;&gt;"USIA SALAH"),IF(tglAcuan&lt;&gt;0,(INT(CONVERT(VLOOKUP(Table1[[#This Row],[JABATAN]],tbl_refJabatan,4,FALSE),"yr","day")-CONVERT(DATEDIF(H929,tglAcuan,"y"),"yr","day"))),(INT(CONVERT(VLOOKUP(Table1[[#This Row],[JABATAN]],tbl_refJabatan,4,FALSE),"yr","day")-CONVERT(DATEDIF(H929,NOW(),"y"),"yr","day")))),"")</f>
        <v>-9497</v>
      </c>
      <c r="V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Row],[JABATAN]],tbl_refJabatan,6,FALSE),"yr","day")-CONVERT(DATEDIF(H929,tglAcuan,"y"),"yr","day"))),(NOW()+(CONVERT(VLOOKUP(Table1[[#This Row],[JABATAN]],tbl_refJabatan,6,FALSE),"yr","day")-CONVERT(DATEDIF(H929,NOW(),"y"),"yr","day")))),"Usia Salah"),"")</f>
        <v>28547.598911689813</v>
      </c>
      <c r="W929" s="167" t="str">
        <f ca="1">IF(Table1[[#This Row],[TGL.PENSIUN (usia)]]&lt;&gt;0,TEXT(Table1[[#This Row],[TGL.PENSIUN (usia)]],"yyyy"),"")</f>
        <v>1978</v>
      </c>
      <c r="X9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Row],[JABATAN]],tbl_refJabatan,7,FALSE),"yr","day")-CONVERT(DATEDIF(M929,tglAcuan,"y"),"yr","day"))),(NOW()+(CONVERT(VLOOKUP(Table1[[#This Row],[JABATAN]],tbl_refJabatan,7,FALSE),"yr","day")-CONVERT(DATEDIF(M929,NOW(),"y"),"yr","day")))),"tgl SK salah"),"")</f>
        <v>65803.098911689813</v>
      </c>
      <c r="Y929" s="167" t="str">
        <f ca="1">IF(Table1[[#This Row],[TGL. PENSIUN (jabatan)]]&lt;&gt;0,TEXT(Table1[[#This Row],[TGL. PENSIUN (jabatan)]],"yyyy"),"")</f>
        <v>2080</v>
      </c>
      <c r="Z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Row],[JABATAN]],tbl_refJabatan,8,FALSE),"yr","day")-CONVERT(DATEDIF(H929,tglAcuan,"y"),"yr","day"))),(NOW()+(CONVERT(VLOOKUP(Table1[[#This Row],[JABATAN]],tbl_refJabatan,8,FALSE),"yr","day")-CONVERT(DATEDIF(H929,NOW(),"y"),"yr","day")))),"Usia Salah"),"")</f>
        <v>50462.598911689813</v>
      </c>
      <c r="AA929" s="167" t="str">
        <f ca="1">IF(Table1[[#This Row],[TGL.PENSIUN (usia )]]&lt;&gt;0,TEXT(Table1[[#This Row],[TGL.PENSIUN (usia )]],"yyyy"),"")</f>
        <v>2038</v>
      </c>
      <c r="AB9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Row],[JABATAN]],tbl_refJabatan,9,FALSE),"yr","day")-CONVERT(DATEDIF(M929,tglAcuan,"y"),"yr","day"))),(NOW()+(CONVERT(VLOOKUP(Table1[[#This Row],[JABATAN]],tbl_refJabatan,9,FALSE),"yr","day")-CONVERT(DATEDIF(M929,NOW(),"y"),"yr","day")))),"tgl SK salah"),"")</f>
        <v>49366.848911689813</v>
      </c>
      <c r="AC929" s="167" t="str">
        <f ca="1">IF(Table1[[#This Row],[TGL. PENSIUN (jabatan )]]&lt;&gt;0,TEXT(Table1[[#This Row],[TGL. PENSIUN (jabatan )]],"yyyy"),"")</f>
        <v>2035</v>
      </c>
      <c r="AD9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0" spans="1:30" s="53" customFormat="1" ht="21.75" customHeight="1" x14ac:dyDescent="0.25">
      <c r="A930" s="43">
        <f t="shared" si="35"/>
        <v>925</v>
      </c>
      <c r="B930" s="44" t="s">
        <v>1751</v>
      </c>
      <c r="C930" s="44" t="s">
        <v>1752</v>
      </c>
      <c r="D930" s="72" t="s">
        <v>63</v>
      </c>
      <c r="E930" s="59" t="s">
        <v>1769</v>
      </c>
      <c r="F930" s="43" t="s">
        <v>41</v>
      </c>
      <c r="G930" s="63" t="s">
        <v>42</v>
      </c>
      <c r="H930" s="94">
        <v>28035</v>
      </c>
      <c r="I930" s="45"/>
      <c r="J930" s="76"/>
      <c r="K930" s="74" t="s">
        <v>43</v>
      </c>
      <c r="L930" s="79" t="s">
        <v>1770</v>
      </c>
      <c r="M930" s="181">
        <v>43236</v>
      </c>
      <c r="N930" s="52" t="str">
        <f t="shared" ca="1" si="36"/>
        <v>47 Tahun 4 Bulan 25 hari</v>
      </c>
      <c r="O9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11 Hari </v>
      </c>
      <c r="P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Row],[JABATAN]],tbl_refJabatan,2,FALSE),"yr","day")-CONVERT(DATEDIF(H930,tglAcuan,"y"),"yr","day"))),(NOW()+(CONVERT(VLOOKUP(Table1[[#This Row],[JABATAN]],tbl_refJabatan,2,FALSE),"yr","day")-CONVERT(DATEDIF(H930,NOW(),"y"),"yr","day")))),"Usia Salah"),"")</f>
        <v>50097.348911689813</v>
      </c>
      <c r="Q930" s="167" t="str">
        <f ca="1">IF(Table1[[#This Row],[TGL. PENSIUN (usia)]]&lt;&gt;0,TEXT(Table1[[#This Row],[TGL. PENSIUN (usia)]],"yyyy"),"")</f>
        <v>2037</v>
      </c>
      <c r="R930" s="166">
        <f ca="1">IF(AND(Table1[[#This Row],[TGL. PENSIUN (usia)]]&lt;&gt;"",Table1[[#This Row],[TGL. PENSIUN (usia)]]&lt;&gt;"USIA SALAH"),IF(tglAcuan&lt;&gt;0,(INT(CONVERT(VLOOKUP(Table1[[#This Row],[JABATAN]],tbl_refJabatan,2,FALSE),"yr","day")-CONVERT(DATEDIF(H930,tglAcuan,"y"),"yr","day"))),(INT(CONVERT(VLOOKUP(Table1[[#This Row],[JABATAN]],tbl_refJabatan,2,FALSE),"yr","day")-CONVERT(DATEDIF(H930,NOW(),"y"),"yr","day")))),"")</f>
        <v>4748</v>
      </c>
      <c r="S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Row],[JABATAN]],tbl_refJabatan,4,FALSE),"yr","day")-CONVERT(DATEDIF(H930,tglAcuan,"y"),"yr","day"))),(NOW()+(CONVERT(VLOOKUP(Table1[[#This Row],[JABATAN]],tbl_refJabatan,4,FALSE),"yr","day")-CONVERT(DATEDIF(H930,NOW(),"y"),"yr","day")))),"Usia Salah"),"")</f>
        <v>35487.348911689813</v>
      </c>
      <c r="T930" s="167" t="str">
        <f ca="1">IF(Table1[[#This Row],[TGL. PENSIUN ( usia )]]&lt;&gt;0,TEXT(Table1[[#This Row],[TGL. PENSIUN ( usia )]],"yyyy"),"")</f>
        <v>1997</v>
      </c>
      <c r="U930" s="166">
        <f ca="1">IF(AND(Table1[[#This Row],[TGL. PENSIUN (usia)]]&lt;&gt;"",Table1[[#This Row],[TGL. PENSIUN (usia)]]&lt;&gt;"USIA SALAH"),IF(tglAcuan&lt;&gt;0,(INT(CONVERT(VLOOKUP(Table1[[#This Row],[JABATAN]],tbl_refJabatan,4,FALSE),"yr","day")-CONVERT(DATEDIF(H930,tglAcuan,"y"),"yr","day"))),(INT(CONVERT(VLOOKUP(Table1[[#This Row],[JABATAN]],tbl_refJabatan,4,FALSE),"yr","day")-CONVERT(DATEDIF(H930,NOW(),"y"),"yr","day")))),"")</f>
        <v>-9862</v>
      </c>
      <c r="V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Row],[JABATAN]],tbl_refJabatan,6,FALSE),"yr","day")-CONVERT(DATEDIF(H930,tglAcuan,"y"),"yr","day"))),(NOW()+(CONVERT(VLOOKUP(Table1[[#This Row],[JABATAN]],tbl_refJabatan,6,FALSE),"yr","day")-CONVERT(DATEDIF(H930,NOW(),"y"),"yr","day")))),"Usia Salah"),"")</f>
        <v>28182.348911689813</v>
      </c>
      <c r="W930" s="167" t="str">
        <f ca="1">IF(Table1[[#This Row],[TGL.PENSIUN (usia)]]&lt;&gt;0,TEXT(Table1[[#This Row],[TGL.PENSIUN (usia)]],"yyyy"),"")</f>
        <v>1977</v>
      </c>
      <c r="X9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Row],[JABATAN]],tbl_refJabatan,7,FALSE),"yr","day")-CONVERT(DATEDIF(M930,tglAcuan,"y"),"yr","day"))),(NOW()+(CONVERT(VLOOKUP(Table1[[#This Row],[JABATAN]],tbl_refJabatan,7,FALSE),"yr","day")-CONVERT(DATEDIF(M930,NOW(),"y"),"yr","day")))),"tgl SK salah"),"")</f>
        <v>65437.848911689813</v>
      </c>
      <c r="Y930" s="167" t="str">
        <f ca="1">IF(Table1[[#This Row],[TGL. PENSIUN (jabatan)]]&lt;&gt;0,TEXT(Table1[[#This Row],[TGL. PENSIUN (jabatan)]],"yyyy"),"")</f>
        <v>2079</v>
      </c>
      <c r="Z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Row],[JABATAN]],tbl_refJabatan,8,FALSE),"yr","day")-CONVERT(DATEDIF(H930,tglAcuan,"y"),"yr","day"))),(NOW()+(CONVERT(VLOOKUP(Table1[[#This Row],[JABATAN]],tbl_refJabatan,8,FALSE),"yr","day")-CONVERT(DATEDIF(H930,NOW(),"y"),"yr","day")))),"Usia Salah"),"")</f>
        <v>50097.348911689813</v>
      </c>
      <c r="AA930" s="167" t="str">
        <f ca="1">IF(Table1[[#This Row],[TGL.PENSIUN (usia )]]&lt;&gt;0,TEXT(Table1[[#This Row],[TGL.PENSIUN (usia )]],"yyyy"),"")</f>
        <v>2037</v>
      </c>
      <c r="AB9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Row],[JABATAN]],tbl_refJabatan,9,FALSE),"yr","day")-CONVERT(DATEDIF(M930,tglAcuan,"y"),"yr","day"))),(NOW()+(CONVERT(VLOOKUP(Table1[[#This Row],[JABATAN]],tbl_refJabatan,9,FALSE),"yr","day")-CONVERT(DATEDIF(M930,NOW(),"y"),"yr","day")))),"tgl SK salah"),"")</f>
        <v>49001.598911689813</v>
      </c>
      <c r="AC930" s="167" t="str">
        <f ca="1">IF(Table1[[#This Row],[TGL. PENSIUN (jabatan )]]&lt;&gt;0,TEXT(Table1[[#This Row],[TGL. PENSIUN (jabatan )]],"yyyy"),"")</f>
        <v>2034</v>
      </c>
      <c r="AD9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1" spans="1:30" s="53" customFormat="1" ht="21.75" customHeight="1" x14ac:dyDescent="0.25">
      <c r="A931" s="43">
        <f t="shared" si="35"/>
        <v>926</v>
      </c>
      <c r="B931" s="44" t="s">
        <v>1751</v>
      </c>
      <c r="C931" s="44" t="s">
        <v>1752</v>
      </c>
      <c r="D931" s="72" t="s">
        <v>63</v>
      </c>
      <c r="E931" s="59" t="s">
        <v>1715</v>
      </c>
      <c r="F931" s="43" t="s">
        <v>41</v>
      </c>
      <c r="G931" s="63" t="s">
        <v>1771</v>
      </c>
      <c r="H931" s="94">
        <v>27231</v>
      </c>
      <c r="I931" s="45"/>
      <c r="J931" s="76"/>
      <c r="K931" s="74" t="s">
        <v>43</v>
      </c>
      <c r="L931" s="79" t="s">
        <v>1772</v>
      </c>
      <c r="M931" s="181">
        <v>43557</v>
      </c>
      <c r="N931" s="52" t="str">
        <f t="shared" ca="1" si="36"/>
        <v>49 Tahun 7 Bulan 6 hari</v>
      </c>
      <c r="O9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25 Hari </v>
      </c>
      <c r="P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Row],[JABATAN]],tbl_refJabatan,2,FALSE),"yr","day")-CONVERT(DATEDIF(H931,tglAcuan,"y"),"yr","day"))),(NOW()+(CONVERT(VLOOKUP(Table1[[#This Row],[JABATAN]],tbl_refJabatan,2,FALSE),"yr","day")-CONVERT(DATEDIF(H931,NOW(),"y"),"yr","day")))),"Usia Salah"),"")</f>
        <v>49366.848911689813</v>
      </c>
      <c r="Q931" s="167" t="str">
        <f ca="1">IF(Table1[[#This Row],[TGL. PENSIUN (usia)]]&lt;&gt;0,TEXT(Table1[[#This Row],[TGL. PENSIUN (usia)]],"yyyy"),"")</f>
        <v>2035</v>
      </c>
      <c r="R931" s="166">
        <f ca="1">IF(AND(Table1[[#This Row],[TGL. PENSIUN (usia)]]&lt;&gt;"",Table1[[#This Row],[TGL. PENSIUN (usia)]]&lt;&gt;"USIA SALAH"),IF(tglAcuan&lt;&gt;0,(INT(CONVERT(VLOOKUP(Table1[[#This Row],[JABATAN]],tbl_refJabatan,2,FALSE),"yr","day")-CONVERT(DATEDIF(H931,tglAcuan,"y"),"yr","day"))),(INT(CONVERT(VLOOKUP(Table1[[#This Row],[JABATAN]],tbl_refJabatan,2,FALSE),"yr","day")-CONVERT(DATEDIF(H931,NOW(),"y"),"yr","day")))),"")</f>
        <v>4017</v>
      </c>
      <c r="S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Row],[JABATAN]],tbl_refJabatan,4,FALSE),"yr","day")-CONVERT(DATEDIF(H931,tglAcuan,"y"),"yr","day"))),(NOW()+(CONVERT(VLOOKUP(Table1[[#This Row],[JABATAN]],tbl_refJabatan,4,FALSE),"yr","day")-CONVERT(DATEDIF(H931,NOW(),"y"),"yr","day")))),"Usia Salah"),"")</f>
        <v>34756.848911689813</v>
      </c>
      <c r="T931" s="167" t="str">
        <f ca="1">IF(Table1[[#This Row],[TGL. PENSIUN ( usia )]]&lt;&gt;0,TEXT(Table1[[#This Row],[TGL. PENSIUN ( usia )]],"yyyy"),"")</f>
        <v>1995</v>
      </c>
      <c r="U931" s="166">
        <f ca="1">IF(AND(Table1[[#This Row],[TGL. PENSIUN (usia)]]&lt;&gt;"",Table1[[#This Row],[TGL. PENSIUN (usia)]]&lt;&gt;"USIA SALAH"),IF(tglAcuan&lt;&gt;0,(INT(CONVERT(VLOOKUP(Table1[[#This Row],[JABATAN]],tbl_refJabatan,4,FALSE),"yr","day")-CONVERT(DATEDIF(H931,tglAcuan,"y"),"yr","day"))),(INT(CONVERT(VLOOKUP(Table1[[#This Row],[JABATAN]],tbl_refJabatan,4,FALSE),"yr","day")-CONVERT(DATEDIF(H931,NOW(),"y"),"yr","day")))),"")</f>
        <v>-10593</v>
      </c>
      <c r="V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Row],[JABATAN]],tbl_refJabatan,6,FALSE),"yr","day")-CONVERT(DATEDIF(H931,tglAcuan,"y"),"yr","day"))),(NOW()+(CONVERT(VLOOKUP(Table1[[#This Row],[JABATAN]],tbl_refJabatan,6,FALSE),"yr","day")-CONVERT(DATEDIF(H931,NOW(),"y"),"yr","day")))),"Usia Salah"),"")</f>
        <v>27451.848911689813</v>
      </c>
      <c r="W931" s="167" t="str">
        <f ca="1">IF(Table1[[#This Row],[TGL.PENSIUN (usia)]]&lt;&gt;0,TEXT(Table1[[#This Row],[TGL.PENSIUN (usia)]],"yyyy"),"")</f>
        <v>1975</v>
      </c>
      <c r="X9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Row],[JABATAN]],tbl_refJabatan,7,FALSE),"yr","day")-CONVERT(DATEDIF(M931,tglAcuan,"y"),"yr","day"))),(NOW()+(CONVERT(VLOOKUP(Table1[[#This Row],[JABATAN]],tbl_refJabatan,7,FALSE),"yr","day")-CONVERT(DATEDIF(M931,NOW(),"y"),"yr","day")))),"tgl SK salah"),"")</f>
        <v>65803.098911689813</v>
      </c>
      <c r="Y931" s="167" t="str">
        <f ca="1">IF(Table1[[#This Row],[TGL. PENSIUN (jabatan)]]&lt;&gt;0,TEXT(Table1[[#This Row],[TGL. PENSIUN (jabatan)]],"yyyy"),"")</f>
        <v>2080</v>
      </c>
      <c r="Z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Row],[JABATAN]],tbl_refJabatan,8,FALSE),"yr","day")-CONVERT(DATEDIF(H931,tglAcuan,"y"),"yr","day"))),(NOW()+(CONVERT(VLOOKUP(Table1[[#This Row],[JABATAN]],tbl_refJabatan,8,FALSE),"yr","day")-CONVERT(DATEDIF(H931,NOW(),"y"),"yr","day")))),"Usia Salah"),"")</f>
        <v>49366.848911689813</v>
      </c>
      <c r="AA931" s="167" t="str">
        <f ca="1">IF(Table1[[#This Row],[TGL.PENSIUN (usia )]]&lt;&gt;0,TEXT(Table1[[#This Row],[TGL.PENSIUN (usia )]],"yyyy"),"")</f>
        <v>2035</v>
      </c>
      <c r="AB9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Row],[JABATAN]],tbl_refJabatan,9,FALSE),"yr","day")-CONVERT(DATEDIF(M931,tglAcuan,"y"),"yr","day"))),(NOW()+(CONVERT(VLOOKUP(Table1[[#This Row],[JABATAN]],tbl_refJabatan,9,FALSE),"yr","day")-CONVERT(DATEDIF(M931,NOW(),"y"),"yr","day")))),"tgl SK salah"),"")</f>
        <v>49366.848911689813</v>
      </c>
      <c r="AC931" s="167" t="str">
        <f ca="1">IF(Table1[[#This Row],[TGL. PENSIUN (jabatan )]]&lt;&gt;0,TEXT(Table1[[#This Row],[TGL. PENSIUN (jabatan )]],"yyyy"),"")</f>
        <v>2035</v>
      </c>
      <c r="AD9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2" spans="1:30" s="53" customFormat="1" ht="21.75" customHeight="1" x14ac:dyDescent="0.25">
      <c r="A932" s="43">
        <f t="shared" si="35"/>
        <v>927</v>
      </c>
      <c r="B932" s="44" t="s">
        <v>1751</v>
      </c>
      <c r="C932" s="44" t="s">
        <v>1752</v>
      </c>
      <c r="D932" s="72" t="s">
        <v>63</v>
      </c>
      <c r="E932" s="59" t="s">
        <v>1773</v>
      </c>
      <c r="F932" s="43" t="s">
        <v>41</v>
      </c>
      <c r="G932" s="63" t="s">
        <v>42</v>
      </c>
      <c r="H932" s="94">
        <v>30582</v>
      </c>
      <c r="I932" s="45"/>
      <c r="J932" s="76"/>
      <c r="K932" s="74" t="s">
        <v>43</v>
      </c>
      <c r="L932" s="79" t="s">
        <v>1774</v>
      </c>
      <c r="M932" s="181">
        <v>43557</v>
      </c>
      <c r="N932" s="52" t="str">
        <f t="shared" ca="1" si="36"/>
        <v>40 Tahun 5 Bulan 4 hari</v>
      </c>
      <c r="O9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25 Hari </v>
      </c>
      <c r="P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Row],[JABATAN]],tbl_refJabatan,2,FALSE),"yr","day")-CONVERT(DATEDIF(H932,tglAcuan,"y"),"yr","day"))),(NOW()+(CONVERT(VLOOKUP(Table1[[#This Row],[JABATAN]],tbl_refJabatan,2,FALSE),"yr","day")-CONVERT(DATEDIF(H932,NOW(),"y"),"yr","day")))),"Usia Salah"),"")</f>
        <v>52654.098911689813</v>
      </c>
      <c r="Q932" s="167" t="str">
        <f ca="1">IF(Table1[[#This Row],[TGL. PENSIUN (usia)]]&lt;&gt;0,TEXT(Table1[[#This Row],[TGL. PENSIUN (usia)]],"yyyy"),"")</f>
        <v>2044</v>
      </c>
      <c r="R932" s="166">
        <f ca="1">IF(AND(Table1[[#This Row],[TGL. PENSIUN (usia)]]&lt;&gt;"",Table1[[#This Row],[TGL. PENSIUN (usia)]]&lt;&gt;"USIA SALAH"),IF(tglAcuan&lt;&gt;0,(INT(CONVERT(VLOOKUP(Table1[[#This Row],[JABATAN]],tbl_refJabatan,2,FALSE),"yr","day")-CONVERT(DATEDIF(H932,tglAcuan,"y"),"yr","day"))),(INT(CONVERT(VLOOKUP(Table1[[#This Row],[JABATAN]],tbl_refJabatan,2,FALSE),"yr","day")-CONVERT(DATEDIF(H932,NOW(),"y"),"yr","day")))),"")</f>
        <v>7305</v>
      </c>
      <c r="S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Row],[JABATAN]],tbl_refJabatan,4,FALSE),"yr","day")-CONVERT(DATEDIF(H932,tglAcuan,"y"),"yr","day"))),(NOW()+(CONVERT(VLOOKUP(Table1[[#This Row],[JABATAN]],tbl_refJabatan,4,FALSE),"yr","day")-CONVERT(DATEDIF(H932,NOW(),"y"),"yr","day")))),"Usia Salah"),"")</f>
        <v>38044.098911689813</v>
      </c>
      <c r="T932" s="167" t="str">
        <f ca="1">IF(Table1[[#This Row],[TGL. PENSIUN ( usia )]]&lt;&gt;0,TEXT(Table1[[#This Row],[TGL. PENSIUN ( usia )]],"yyyy"),"")</f>
        <v>2004</v>
      </c>
      <c r="U932" s="166">
        <f ca="1">IF(AND(Table1[[#This Row],[TGL. PENSIUN (usia)]]&lt;&gt;"",Table1[[#This Row],[TGL. PENSIUN (usia)]]&lt;&gt;"USIA SALAH"),IF(tglAcuan&lt;&gt;0,(INT(CONVERT(VLOOKUP(Table1[[#This Row],[JABATAN]],tbl_refJabatan,4,FALSE),"yr","day")-CONVERT(DATEDIF(H932,tglAcuan,"y"),"yr","day"))),(INT(CONVERT(VLOOKUP(Table1[[#This Row],[JABATAN]],tbl_refJabatan,4,FALSE),"yr","day")-CONVERT(DATEDIF(H932,NOW(),"y"),"yr","day")))),"")</f>
        <v>-7305</v>
      </c>
      <c r="V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Row],[JABATAN]],tbl_refJabatan,6,FALSE),"yr","day")-CONVERT(DATEDIF(H932,tglAcuan,"y"),"yr","day"))),(NOW()+(CONVERT(VLOOKUP(Table1[[#This Row],[JABATAN]],tbl_refJabatan,6,FALSE),"yr","day")-CONVERT(DATEDIF(H932,NOW(),"y"),"yr","day")))),"Usia Salah"),"")</f>
        <v>30739.098911689813</v>
      </c>
      <c r="W932" s="167" t="str">
        <f ca="1">IF(Table1[[#This Row],[TGL.PENSIUN (usia)]]&lt;&gt;0,TEXT(Table1[[#This Row],[TGL.PENSIUN (usia)]],"yyyy"),"")</f>
        <v>1984</v>
      </c>
      <c r="X9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Row],[JABATAN]],tbl_refJabatan,7,FALSE),"yr","day")-CONVERT(DATEDIF(M932,tglAcuan,"y"),"yr","day"))),(NOW()+(CONVERT(VLOOKUP(Table1[[#This Row],[JABATAN]],tbl_refJabatan,7,FALSE),"yr","day")-CONVERT(DATEDIF(M932,NOW(),"y"),"yr","day")))),"tgl SK salah"),"")</f>
        <v>65803.098911689813</v>
      </c>
      <c r="Y932" s="167" t="str">
        <f ca="1">IF(Table1[[#This Row],[TGL. PENSIUN (jabatan)]]&lt;&gt;0,TEXT(Table1[[#This Row],[TGL. PENSIUN (jabatan)]],"yyyy"),"")</f>
        <v>2080</v>
      </c>
      <c r="Z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Row],[JABATAN]],tbl_refJabatan,8,FALSE),"yr","day")-CONVERT(DATEDIF(H932,tglAcuan,"y"),"yr","day"))),(NOW()+(CONVERT(VLOOKUP(Table1[[#This Row],[JABATAN]],tbl_refJabatan,8,FALSE),"yr","day")-CONVERT(DATEDIF(H932,NOW(),"y"),"yr","day")))),"Usia Salah"),"")</f>
        <v>52654.098911689813</v>
      </c>
      <c r="AA932" s="167" t="str">
        <f ca="1">IF(Table1[[#This Row],[TGL.PENSIUN (usia )]]&lt;&gt;0,TEXT(Table1[[#This Row],[TGL.PENSIUN (usia )]],"yyyy"),"")</f>
        <v>2044</v>
      </c>
      <c r="AB9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Row],[JABATAN]],tbl_refJabatan,9,FALSE),"yr","day")-CONVERT(DATEDIF(M932,tglAcuan,"y"),"yr","day"))),(NOW()+(CONVERT(VLOOKUP(Table1[[#This Row],[JABATAN]],tbl_refJabatan,9,FALSE),"yr","day")-CONVERT(DATEDIF(M932,NOW(),"y"),"yr","day")))),"tgl SK salah"),"")</f>
        <v>49366.848911689813</v>
      </c>
      <c r="AC932" s="167" t="str">
        <f ca="1">IF(Table1[[#This Row],[TGL. PENSIUN (jabatan )]]&lt;&gt;0,TEXT(Table1[[#This Row],[TGL. PENSIUN (jabatan )]],"yyyy"),"")</f>
        <v>2035</v>
      </c>
      <c r="AD9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3" spans="1:30" s="88" customFormat="1" ht="21.75" customHeight="1" x14ac:dyDescent="0.25">
      <c r="A933" s="43">
        <f t="shared" si="35"/>
        <v>928</v>
      </c>
      <c r="B933" s="44" t="s">
        <v>1751</v>
      </c>
      <c r="C933" s="44" t="s">
        <v>1775</v>
      </c>
      <c r="D933" s="45" t="s">
        <v>39</v>
      </c>
      <c r="E933" s="59" t="s">
        <v>1776</v>
      </c>
      <c r="F933" s="43" t="s">
        <v>41</v>
      </c>
      <c r="G933" s="63" t="s">
        <v>42</v>
      </c>
      <c r="H933" s="71">
        <f>'[2]KADES DAN PERADES'!$K$8</f>
        <v>28843</v>
      </c>
      <c r="I933" s="45"/>
      <c r="J933" s="76"/>
      <c r="K933" s="63" t="s">
        <v>43</v>
      </c>
      <c r="L933" s="63" t="s">
        <v>1777</v>
      </c>
      <c r="M933" s="67">
        <v>43812</v>
      </c>
      <c r="N933" s="52" t="str">
        <f t="shared" ca="1" si="36"/>
        <v>45 Tahun 2 Bulan 8 hari</v>
      </c>
      <c r="O9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Row],[JABATAN]],tbl_refJabatan,2,FALSE),"yr","day")-CONVERT(DATEDIF(H933,tglAcuan,"y"),"yr","day"))),(NOW()+(CONVERT(VLOOKUP(Table1[[#This Row],[JABATAN]],tbl_refJabatan,2,FALSE),"yr","day")-CONVERT(DATEDIF(H933,NOW(),"y"),"yr","day")))),"Usia Salah"),"")</f>
        <v>28912.848911689813</v>
      </c>
      <c r="Q933" s="167" t="str">
        <f ca="1">IF(Table1[[#This Row],[TGL. PENSIUN (usia)]]&lt;&gt;0,TEXT(Table1[[#This Row],[TGL. PENSIUN (usia)]],"yyyy"),"")</f>
        <v>1979</v>
      </c>
      <c r="R933" s="166">
        <f ca="1">IF(AND(Table1[[#This Row],[TGL. PENSIUN (usia)]]&lt;&gt;"",Table1[[#This Row],[TGL. PENSIUN (usia)]]&lt;&gt;"USIA SALAH"),IF(tglAcuan&lt;&gt;0,(INT(CONVERT(VLOOKUP(Table1[[#This Row],[JABATAN]],tbl_refJabatan,2,FALSE),"yr","day")-CONVERT(DATEDIF(H933,tglAcuan,"y"),"yr","day"))),(INT(CONVERT(VLOOKUP(Table1[[#This Row],[JABATAN]],tbl_refJabatan,2,FALSE),"yr","day")-CONVERT(DATEDIF(H933,NOW(),"y"),"yr","day")))),"")</f>
        <v>-16437</v>
      </c>
      <c r="S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Row],[JABATAN]],tbl_refJabatan,4,FALSE),"yr","day")-CONVERT(DATEDIF(H933,tglAcuan,"y"),"yr","day"))),(NOW()+(CONVERT(VLOOKUP(Table1[[#This Row],[JABATAN]],tbl_refJabatan,4,FALSE),"yr","day")-CONVERT(DATEDIF(H933,NOW(),"y"),"yr","day")))),"Usia Salah"),"")</f>
        <v>28912.848911689813</v>
      </c>
      <c r="T933" s="167" t="str">
        <f ca="1">IF(Table1[[#This Row],[TGL. PENSIUN ( usia )]]&lt;&gt;0,TEXT(Table1[[#This Row],[TGL. PENSIUN ( usia )]],"yyyy"),"")</f>
        <v>1979</v>
      </c>
      <c r="U933" s="166">
        <f ca="1">IF(AND(Table1[[#This Row],[TGL. PENSIUN (usia)]]&lt;&gt;"",Table1[[#This Row],[TGL. PENSIUN (usia)]]&lt;&gt;"USIA SALAH"),IF(tglAcuan&lt;&gt;0,(INT(CONVERT(VLOOKUP(Table1[[#This Row],[JABATAN]],tbl_refJabatan,4,FALSE),"yr","day")-CONVERT(DATEDIF(H933,tglAcuan,"y"),"yr","day"))),(INT(CONVERT(VLOOKUP(Table1[[#This Row],[JABATAN]],tbl_refJabatan,4,FALSE),"yr","day")-CONVERT(DATEDIF(H933,NOW(),"y"),"yr","day")))),"")</f>
        <v>-16437</v>
      </c>
      <c r="V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Row],[JABATAN]],tbl_refJabatan,6,FALSE),"yr","day")-CONVERT(DATEDIF(H933,tglAcuan,"y"),"yr","day"))),(NOW()+(CONVERT(VLOOKUP(Table1[[#This Row],[JABATAN]],tbl_refJabatan,6,FALSE),"yr","day")-CONVERT(DATEDIF(H933,NOW(),"y"),"yr","day")))),"Usia Salah"),"")</f>
        <v>28912.848911689813</v>
      </c>
      <c r="W933" s="167" t="str">
        <f ca="1">IF(Table1[[#This Row],[TGL.PENSIUN (usia)]]&lt;&gt;0,TEXT(Table1[[#This Row],[TGL.PENSIUN (usia)]],"yyyy"),"")</f>
        <v>1979</v>
      </c>
      <c r="X9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Row],[JABATAN]],tbl_refJabatan,7,FALSE),"yr","day")-CONVERT(DATEDIF(M933,tglAcuan,"y"),"yr","day"))),(NOW()+(CONVERT(VLOOKUP(Table1[[#This Row],[JABATAN]],tbl_refJabatan,7,FALSE),"yr","day")-CONVERT(DATEDIF(M933,NOW(),"y"),"yr","day")))),"tgl SK salah"),"")</f>
        <v>43888.098911689813</v>
      </c>
      <c r="Y933" s="167" t="str">
        <f ca="1">IF(Table1[[#This Row],[TGL. PENSIUN (jabatan)]]&lt;&gt;0,TEXT(Table1[[#This Row],[TGL. PENSIUN (jabatan)]],"yyyy"),"")</f>
        <v>2020</v>
      </c>
      <c r="Z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Row],[JABATAN]],tbl_refJabatan,8,FALSE),"yr","day")-CONVERT(DATEDIF(H933,tglAcuan,"y"),"yr","day"))),(NOW()+(CONVERT(VLOOKUP(Table1[[#This Row],[JABATAN]],tbl_refJabatan,8,FALSE),"yr","day")-CONVERT(DATEDIF(H933,NOW(),"y"),"yr","day")))),"Usia Salah"),"")</f>
        <v>28912.848911689813</v>
      </c>
      <c r="AA933" s="167" t="str">
        <f ca="1">IF(Table1[[#This Row],[TGL.PENSIUN (usia )]]&lt;&gt;0,TEXT(Table1[[#This Row],[TGL.PENSIUN (usia )]],"yyyy"),"")</f>
        <v>1979</v>
      </c>
      <c r="AB9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Row],[JABATAN]],tbl_refJabatan,9,FALSE),"yr","day")-CONVERT(DATEDIF(M933,tglAcuan,"y"),"yr","day"))),(NOW()+(CONVERT(VLOOKUP(Table1[[#This Row],[JABATAN]],tbl_refJabatan,9,FALSE),"yr","day")-CONVERT(DATEDIF(M933,NOW(),"y"),"yr","day")))),"tgl SK salah"),"")</f>
        <v>43888.098911689813</v>
      </c>
      <c r="AC933" s="167" t="str">
        <f ca="1">IF(Table1[[#This Row],[TGL. PENSIUN (jabatan )]]&lt;&gt;0,TEXT(Table1[[#This Row],[TGL. PENSIUN (jabatan )]],"yyyy"),"")</f>
        <v>2020</v>
      </c>
      <c r="AD9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4" spans="1:30" s="53" customFormat="1" ht="21.75" customHeight="1" x14ac:dyDescent="0.25">
      <c r="A934" s="43">
        <f t="shared" si="35"/>
        <v>929</v>
      </c>
      <c r="B934" s="44" t="s">
        <v>1751</v>
      </c>
      <c r="C934" s="44" t="s">
        <v>1775</v>
      </c>
      <c r="D934" s="72" t="s">
        <v>45</v>
      </c>
      <c r="E934" s="59" t="s">
        <v>873</v>
      </c>
      <c r="F934" s="43" t="s">
        <v>41</v>
      </c>
      <c r="G934" s="63" t="s">
        <v>42</v>
      </c>
      <c r="H934" s="71">
        <f>'[2]KADES DAN PERADES'!$K$9</f>
        <v>28860</v>
      </c>
      <c r="I934" s="45"/>
      <c r="J934" s="76"/>
      <c r="K934" s="63" t="s">
        <v>56</v>
      </c>
      <c r="L934" s="63" t="s">
        <v>1778</v>
      </c>
      <c r="M934" s="67">
        <v>43325</v>
      </c>
      <c r="N934" s="52" t="str">
        <f t="shared" ca="1" si="36"/>
        <v>45 Tahun 1 Bulan 22 hari</v>
      </c>
      <c r="O9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Row],[JABATAN]],tbl_refJabatan,2,FALSE),"yr","day")-CONVERT(DATEDIF(H934,tglAcuan,"y"),"yr","day"))),(NOW()+(CONVERT(VLOOKUP(Table1[[#This Row],[JABATAN]],tbl_refJabatan,2,FALSE),"yr","day")-CONVERT(DATEDIF(H934,NOW(),"y"),"yr","day")))),"Usia Salah"),"")</f>
        <v>28912.848911689813</v>
      </c>
      <c r="Q934" s="167" t="str">
        <f ca="1">IF(Table1[[#This Row],[TGL. PENSIUN (usia)]]&lt;&gt;0,TEXT(Table1[[#This Row],[TGL. PENSIUN (usia)]],"yyyy"),"")</f>
        <v>1979</v>
      </c>
      <c r="R934" s="166">
        <f ca="1">IF(AND(Table1[[#This Row],[TGL. PENSIUN (usia)]]&lt;&gt;"",Table1[[#This Row],[TGL. PENSIUN (usia)]]&lt;&gt;"USIA SALAH"),IF(tglAcuan&lt;&gt;0,(INT(CONVERT(VLOOKUP(Table1[[#This Row],[JABATAN]],tbl_refJabatan,2,FALSE),"yr","day")-CONVERT(DATEDIF(H934,tglAcuan,"y"),"yr","day"))),(INT(CONVERT(VLOOKUP(Table1[[#This Row],[JABATAN]],tbl_refJabatan,2,FALSE),"yr","day")-CONVERT(DATEDIF(H934,NOW(),"y"),"yr","day")))),"")</f>
        <v>-16437</v>
      </c>
      <c r="S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Row],[JABATAN]],tbl_refJabatan,4,FALSE),"yr","day")-CONVERT(DATEDIF(H934,tglAcuan,"y"),"yr","day"))),(NOW()+(CONVERT(VLOOKUP(Table1[[#This Row],[JABATAN]],tbl_refJabatan,4,FALSE),"yr","day")-CONVERT(DATEDIF(H934,NOW(),"y"),"yr","day")))),"Usia Salah"),"")</f>
        <v>28912.848911689813</v>
      </c>
      <c r="T934" s="167" t="str">
        <f ca="1">IF(Table1[[#This Row],[TGL. PENSIUN ( usia )]]&lt;&gt;0,TEXT(Table1[[#This Row],[TGL. PENSIUN ( usia )]],"yyyy"),"")</f>
        <v>1979</v>
      </c>
      <c r="U934" s="166">
        <f ca="1">IF(AND(Table1[[#This Row],[TGL. PENSIUN (usia)]]&lt;&gt;"",Table1[[#This Row],[TGL. PENSIUN (usia)]]&lt;&gt;"USIA SALAH"),IF(tglAcuan&lt;&gt;0,(INT(CONVERT(VLOOKUP(Table1[[#This Row],[JABATAN]],tbl_refJabatan,4,FALSE),"yr","day")-CONVERT(DATEDIF(H934,tglAcuan,"y"),"yr","day"))),(INT(CONVERT(VLOOKUP(Table1[[#This Row],[JABATAN]],tbl_refJabatan,4,FALSE),"yr","day")-CONVERT(DATEDIF(H934,NOW(),"y"),"yr","day")))),"")</f>
        <v>-16437</v>
      </c>
      <c r="V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Row],[JABATAN]],tbl_refJabatan,6,FALSE),"yr","day")-CONVERT(DATEDIF(H934,tglAcuan,"y"),"yr","day"))),(NOW()+(CONVERT(VLOOKUP(Table1[[#This Row],[JABATAN]],tbl_refJabatan,6,FALSE),"yr","day")-CONVERT(DATEDIF(H934,NOW(),"y"),"yr","day")))),"Usia Salah"),"")</f>
        <v>28912.848911689813</v>
      </c>
      <c r="W934" s="167" t="str">
        <f ca="1">IF(Table1[[#This Row],[TGL.PENSIUN (usia)]]&lt;&gt;0,TEXT(Table1[[#This Row],[TGL.PENSIUN (usia)]],"yyyy"),"")</f>
        <v>1979</v>
      </c>
      <c r="X9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Row],[JABATAN]],tbl_refJabatan,7,FALSE),"yr","day")-CONVERT(DATEDIF(M934,tglAcuan,"y"),"yr","day"))),(NOW()+(CONVERT(VLOOKUP(Table1[[#This Row],[JABATAN]],tbl_refJabatan,7,FALSE),"yr","day")-CONVERT(DATEDIF(M934,NOW(),"y"),"yr","day")))),"tgl SK salah"),"")</f>
        <v>43522.848911689813</v>
      </c>
      <c r="Y934" s="167" t="str">
        <f ca="1">IF(Table1[[#This Row],[TGL. PENSIUN (jabatan)]]&lt;&gt;0,TEXT(Table1[[#This Row],[TGL. PENSIUN (jabatan)]],"yyyy"),"")</f>
        <v>2019</v>
      </c>
      <c r="Z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Row],[JABATAN]],tbl_refJabatan,8,FALSE),"yr","day")-CONVERT(DATEDIF(H934,tglAcuan,"y"),"yr","day"))),(NOW()+(CONVERT(VLOOKUP(Table1[[#This Row],[JABATAN]],tbl_refJabatan,8,FALSE),"yr","day")-CONVERT(DATEDIF(H934,NOW(),"y"),"yr","day")))),"Usia Salah"),"")</f>
        <v>28912.848911689813</v>
      </c>
      <c r="AA934" s="167" t="str">
        <f ca="1">IF(Table1[[#This Row],[TGL.PENSIUN (usia )]]&lt;&gt;0,TEXT(Table1[[#This Row],[TGL.PENSIUN (usia )]],"yyyy"),"")</f>
        <v>1979</v>
      </c>
      <c r="AB9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Row],[JABATAN]],tbl_refJabatan,9,FALSE),"yr","day")-CONVERT(DATEDIF(M934,tglAcuan,"y"),"yr","day"))),(NOW()+(CONVERT(VLOOKUP(Table1[[#This Row],[JABATAN]],tbl_refJabatan,9,FALSE),"yr","day")-CONVERT(DATEDIF(M934,NOW(),"y"),"yr","day")))),"tgl SK salah"),"")</f>
        <v>43522.848911689813</v>
      </c>
      <c r="AC934" s="167" t="str">
        <f ca="1">IF(Table1[[#This Row],[TGL. PENSIUN (jabatan )]]&lt;&gt;0,TEXT(Table1[[#This Row],[TGL. PENSIUN (jabatan )]],"yyyy"),"")</f>
        <v>2019</v>
      </c>
      <c r="AD9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5" spans="1:30" s="53" customFormat="1" ht="21.75" customHeight="1" x14ac:dyDescent="0.25">
      <c r="A935" s="43">
        <f t="shared" si="35"/>
        <v>930</v>
      </c>
      <c r="B935" s="44" t="s">
        <v>1751</v>
      </c>
      <c r="C935" s="44" t="s">
        <v>1775</v>
      </c>
      <c r="D935" s="72" t="s">
        <v>48</v>
      </c>
      <c r="E935" s="59" t="s">
        <v>1779</v>
      </c>
      <c r="F935" s="43" t="s">
        <v>41</v>
      </c>
      <c r="G935" s="63" t="s">
        <v>42</v>
      </c>
      <c r="H935" s="71">
        <f>'[2]KADES DAN PERADES'!$K$13</f>
        <v>26455</v>
      </c>
      <c r="I935" s="45"/>
      <c r="J935" s="76"/>
      <c r="K935" s="63" t="s">
        <v>43</v>
      </c>
      <c r="L935" s="63" t="s">
        <v>1780</v>
      </c>
      <c r="M935" s="67">
        <v>43325</v>
      </c>
      <c r="N935" s="52" t="str">
        <f t="shared" ca="1" si="36"/>
        <v>51 Tahun 8 Bulan 22 hari</v>
      </c>
      <c r="O9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Row],[JABATAN]],tbl_refJabatan,2,FALSE),"yr","day")-CONVERT(DATEDIF(H935,tglAcuan,"y"),"yr","day"))),(NOW()+(CONVERT(VLOOKUP(Table1[[#This Row],[JABATAN]],tbl_refJabatan,2,FALSE),"yr","day")-CONVERT(DATEDIF(H935,NOW(),"y"),"yr","day")))),"Usia Salah"),"")</f>
        <v>48636.348911689813</v>
      </c>
      <c r="Q935" s="167" t="str">
        <f ca="1">IF(Table1[[#This Row],[TGL. PENSIUN (usia)]]&lt;&gt;0,TEXT(Table1[[#This Row],[TGL. PENSIUN (usia)]],"yyyy"),"")</f>
        <v>2033</v>
      </c>
      <c r="R935" s="166">
        <f ca="1">IF(AND(Table1[[#This Row],[TGL. PENSIUN (usia)]]&lt;&gt;"",Table1[[#This Row],[TGL. PENSIUN (usia)]]&lt;&gt;"USIA SALAH"),IF(tglAcuan&lt;&gt;0,(INT(CONVERT(VLOOKUP(Table1[[#This Row],[JABATAN]],tbl_refJabatan,2,FALSE),"yr","day")-CONVERT(DATEDIF(H935,tglAcuan,"y"),"yr","day"))),(INT(CONVERT(VLOOKUP(Table1[[#This Row],[JABATAN]],tbl_refJabatan,2,FALSE),"yr","day")-CONVERT(DATEDIF(H935,NOW(),"y"),"yr","day")))),"")</f>
        <v>3287</v>
      </c>
      <c r="S9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Row],[JABATAN]],tbl_refJabatan,4,FALSE),"yr","day")-CONVERT(DATEDIF(H935,tglAcuan,"y"),"yr","day"))),(NOW()+(CONVERT(VLOOKUP(Table1[[#This Row],[JABATAN]],tbl_refJabatan,4,FALSE),"yr","day")-CONVERT(DATEDIF(H935,NOW(),"y"),"yr","day")))),"Usia Salah"),"")</f>
        <v>48636.348911689813</v>
      </c>
      <c r="T935" s="167" t="str">
        <f ca="1">IF(Table1[[#This Row],[TGL. PENSIUN ( usia )]]&lt;&gt;0,TEXT(Table1[[#This Row],[TGL. PENSIUN ( usia )]],"yyyy"),"")</f>
        <v>2033</v>
      </c>
      <c r="U935" s="166">
        <f ca="1">IF(AND(Table1[[#This Row],[TGL. PENSIUN (usia)]]&lt;&gt;"",Table1[[#This Row],[TGL. PENSIUN (usia)]]&lt;&gt;"USIA SALAH"),IF(tglAcuan&lt;&gt;0,(INT(CONVERT(VLOOKUP(Table1[[#This Row],[JABATAN]],tbl_refJabatan,4,FALSE),"yr","day")-CONVERT(DATEDIF(H935,tglAcuan,"y"),"yr","day"))),(INT(CONVERT(VLOOKUP(Table1[[#This Row],[JABATAN]],tbl_refJabatan,4,FALSE),"yr","day")-CONVERT(DATEDIF(H935,NOW(),"y"),"yr","day")))),"")</f>
        <v>3287</v>
      </c>
      <c r="V9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Row],[JABATAN]],tbl_refJabatan,6,FALSE),"yr","day")-CONVERT(DATEDIF(H935,tglAcuan,"y"),"yr","day"))),(NOW()+(CONVERT(VLOOKUP(Table1[[#This Row],[JABATAN]],tbl_refJabatan,6,FALSE),"yr","day")-CONVERT(DATEDIF(H935,NOW(),"y"),"yr","day")))),"Usia Salah"),"")</f>
        <v>47175.348911689813</v>
      </c>
      <c r="W935" s="167" t="str">
        <f ca="1">IF(Table1[[#This Row],[TGL.PENSIUN (usia)]]&lt;&gt;0,TEXT(Table1[[#This Row],[TGL.PENSIUN (usia)]],"yyyy"),"")</f>
        <v>2029</v>
      </c>
      <c r="X9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Row],[JABATAN]],tbl_refJabatan,7,FALSE),"yr","day")-CONVERT(DATEDIF(M935,tglAcuan,"y"),"yr","day"))),(NOW()+(CONVERT(VLOOKUP(Table1[[#This Row],[JABATAN]],tbl_refJabatan,7,FALSE),"yr","day")-CONVERT(DATEDIF(M935,NOW(),"y"),"yr","day")))),"tgl SK salah"),"")</f>
        <v>50827.848911689813</v>
      </c>
      <c r="Y935" s="167" t="str">
        <f ca="1">IF(Table1[[#This Row],[TGL. PENSIUN (jabatan)]]&lt;&gt;0,TEXT(Table1[[#This Row],[TGL. PENSIUN (jabatan)]],"yyyy"),"")</f>
        <v>2039</v>
      </c>
      <c r="Z9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Row],[JABATAN]],tbl_refJabatan,8,FALSE),"yr","day")-CONVERT(DATEDIF(H935,tglAcuan,"y"),"yr","day"))),(NOW()+(CONVERT(VLOOKUP(Table1[[#This Row],[JABATAN]],tbl_refJabatan,8,FALSE),"yr","day")-CONVERT(DATEDIF(H935,NOW(),"y"),"yr","day")))),"Usia Salah"),"")</f>
        <v>47175.348911689813</v>
      </c>
      <c r="AA935" s="167" t="str">
        <f ca="1">IF(Table1[[#This Row],[TGL.PENSIUN (usia )]]&lt;&gt;0,TEXT(Table1[[#This Row],[TGL.PENSIUN (usia )]],"yyyy"),"")</f>
        <v>2029</v>
      </c>
      <c r="AB9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Row],[JABATAN]],tbl_refJabatan,9,FALSE),"yr","day")-CONVERT(DATEDIF(M935,tglAcuan,"y"),"yr","day"))),(NOW()+(CONVERT(VLOOKUP(Table1[[#This Row],[JABATAN]],tbl_refJabatan,9,FALSE),"yr","day")-CONVERT(DATEDIF(M935,NOW(),"y"),"yr","day")))),"tgl SK salah"),"")</f>
        <v>50827.848911689813</v>
      </c>
      <c r="AC935" s="167" t="str">
        <f ca="1">IF(Table1[[#This Row],[TGL. PENSIUN (jabatan )]]&lt;&gt;0,TEXT(Table1[[#This Row],[TGL. PENSIUN (jabatan )]],"yyyy"),"")</f>
        <v>2039</v>
      </c>
      <c r="AD9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6" spans="1:30" s="53" customFormat="1" ht="21.75" customHeight="1" x14ac:dyDescent="0.25">
      <c r="A936" s="43">
        <f t="shared" si="35"/>
        <v>931</v>
      </c>
      <c r="B936" s="44" t="s">
        <v>1751</v>
      </c>
      <c r="C936" s="44" t="s">
        <v>1775</v>
      </c>
      <c r="D936" s="72" t="s">
        <v>52</v>
      </c>
      <c r="E936" s="59" t="s">
        <v>1781</v>
      </c>
      <c r="F936" s="43" t="s">
        <v>41</v>
      </c>
      <c r="G936" s="63" t="s">
        <v>42</v>
      </c>
      <c r="H936" s="71">
        <f>'[2]KADES DAN PERADES'!$K$14</f>
        <v>32458</v>
      </c>
      <c r="I936" s="45"/>
      <c r="J936" s="76"/>
      <c r="K936" s="63" t="s">
        <v>43</v>
      </c>
      <c r="L936" s="63" t="s">
        <v>1782</v>
      </c>
      <c r="M936" s="67">
        <v>43325</v>
      </c>
      <c r="N936" s="52" t="str">
        <f t="shared" ca="1" si="36"/>
        <v>35 Tahun 3 Bulan 16 hari</v>
      </c>
      <c r="O9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Row],[JABATAN]],tbl_refJabatan,2,FALSE),"yr","day")-CONVERT(DATEDIF(H936,tglAcuan,"y"),"yr","day"))),(NOW()+(CONVERT(VLOOKUP(Table1[[#This Row],[JABATAN]],tbl_refJabatan,2,FALSE),"yr","day")-CONVERT(DATEDIF(H936,NOW(),"y"),"yr","day")))),"Usia Salah"),"")</f>
        <v>54480.348911689813</v>
      </c>
      <c r="Q936" s="167" t="str">
        <f ca="1">IF(Table1[[#This Row],[TGL. PENSIUN (usia)]]&lt;&gt;0,TEXT(Table1[[#This Row],[TGL. PENSIUN (usia)]],"yyyy"),"")</f>
        <v>2049</v>
      </c>
      <c r="R936" s="166">
        <f ca="1">IF(AND(Table1[[#This Row],[TGL. PENSIUN (usia)]]&lt;&gt;"",Table1[[#This Row],[TGL. PENSIUN (usia)]]&lt;&gt;"USIA SALAH"),IF(tglAcuan&lt;&gt;0,(INT(CONVERT(VLOOKUP(Table1[[#This Row],[JABATAN]],tbl_refJabatan,2,FALSE),"yr","day")-CONVERT(DATEDIF(H936,tglAcuan,"y"),"yr","day"))),(INT(CONVERT(VLOOKUP(Table1[[#This Row],[JABATAN]],tbl_refJabatan,2,FALSE),"yr","day")-CONVERT(DATEDIF(H936,NOW(),"y"),"yr","day")))),"")</f>
        <v>9131</v>
      </c>
      <c r="S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Row],[JABATAN]],tbl_refJabatan,4,FALSE),"yr","day")-CONVERT(DATEDIF(H936,tglAcuan,"y"),"yr","day"))),(NOW()+(CONVERT(VLOOKUP(Table1[[#This Row],[JABATAN]],tbl_refJabatan,4,FALSE),"yr","day")-CONVERT(DATEDIF(H936,NOW(),"y"),"yr","day")))),"Usia Salah"),"")</f>
        <v>54480.348911689813</v>
      </c>
      <c r="T936" s="167" t="str">
        <f ca="1">IF(Table1[[#This Row],[TGL. PENSIUN ( usia )]]&lt;&gt;0,TEXT(Table1[[#This Row],[TGL. PENSIUN ( usia )]],"yyyy"),"")</f>
        <v>2049</v>
      </c>
      <c r="U936" s="166">
        <f ca="1">IF(AND(Table1[[#This Row],[TGL. PENSIUN (usia)]]&lt;&gt;"",Table1[[#This Row],[TGL. PENSIUN (usia)]]&lt;&gt;"USIA SALAH"),IF(tglAcuan&lt;&gt;0,(INT(CONVERT(VLOOKUP(Table1[[#This Row],[JABATAN]],tbl_refJabatan,4,FALSE),"yr","day")-CONVERT(DATEDIF(H936,tglAcuan,"y"),"yr","day"))),(INT(CONVERT(VLOOKUP(Table1[[#This Row],[JABATAN]],tbl_refJabatan,4,FALSE),"yr","day")-CONVERT(DATEDIF(H936,NOW(),"y"),"yr","day")))),"")</f>
        <v>9131</v>
      </c>
      <c r="V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Row],[JABATAN]],tbl_refJabatan,6,FALSE),"yr","day")-CONVERT(DATEDIF(H936,tglAcuan,"y"),"yr","day"))),(NOW()+(CONVERT(VLOOKUP(Table1[[#This Row],[JABATAN]],tbl_refJabatan,6,FALSE),"yr","day")-CONVERT(DATEDIF(H936,NOW(),"y"),"yr","day")))),"Usia Salah"),"")</f>
        <v>53019.348911689813</v>
      </c>
      <c r="W936" s="167" t="str">
        <f ca="1">IF(Table1[[#This Row],[TGL.PENSIUN (usia)]]&lt;&gt;0,TEXT(Table1[[#This Row],[TGL.PENSIUN (usia)]],"yyyy"),"")</f>
        <v>2045</v>
      </c>
      <c r="X9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Row],[JABATAN]],tbl_refJabatan,7,FALSE),"yr","day")-CONVERT(DATEDIF(M936,tglAcuan,"y"),"yr","day"))),(NOW()+(CONVERT(VLOOKUP(Table1[[#This Row],[JABATAN]],tbl_refJabatan,7,FALSE),"yr","day")-CONVERT(DATEDIF(M936,NOW(),"y"),"yr","day")))),"tgl SK salah"),"")</f>
        <v>50827.848911689813</v>
      </c>
      <c r="Y936" s="167" t="str">
        <f ca="1">IF(Table1[[#This Row],[TGL. PENSIUN (jabatan)]]&lt;&gt;0,TEXT(Table1[[#This Row],[TGL. PENSIUN (jabatan)]],"yyyy"),"")</f>
        <v>2039</v>
      </c>
      <c r="Z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Row],[JABATAN]],tbl_refJabatan,8,FALSE),"yr","day")-CONVERT(DATEDIF(H936,tglAcuan,"y"),"yr","day"))),(NOW()+(CONVERT(VLOOKUP(Table1[[#This Row],[JABATAN]],tbl_refJabatan,8,FALSE),"yr","day")-CONVERT(DATEDIF(H936,NOW(),"y"),"yr","day")))),"Usia Salah"),"")</f>
        <v>53019.348911689813</v>
      </c>
      <c r="AA936" s="167" t="str">
        <f ca="1">IF(Table1[[#This Row],[TGL.PENSIUN (usia )]]&lt;&gt;0,TEXT(Table1[[#This Row],[TGL.PENSIUN (usia )]],"yyyy"),"")</f>
        <v>2045</v>
      </c>
      <c r="AB9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Row],[JABATAN]],tbl_refJabatan,9,FALSE),"yr","day")-CONVERT(DATEDIF(M936,tglAcuan,"y"),"yr","day"))),(NOW()+(CONVERT(VLOOKUP(Table1[[#This Row],[JABATAN]],tbl_refJabatan,9,FALSE),"yr","day")-CONVERT(DATEDIF(M936,NOW(),"y"),"yr","day")))),"tgl SK salah"),"")</f>
        <v>50827.848911689813</v>
      </c>
      <c r="AC936" s="167" t="str">
        <f ca="1">IF(Table1[[#This Row],[TGL. PENSIUN (jabatan )]]&lt;&gt;0,TEXT(Table1[[#This Row],[TGL. PENSIUN (jabatan )]],"yyyy"),"")</f>
        <v>2039</v>
      </c>
      <c r="AD9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7" spans="1:30" s="53" customFormat="1" ht="21.75" customHeight="1" x14ac:dyDescent="0.25">
      <c r="A937" s="43">
        <f t="shared" si="35"/>
        <v>932</v>
      </c>
      <c r="B937" s="44" t="s">
        <v>1751</v>
      </c>
      <c r="C937" s="44" t="s">
        <v>1775</v>
      </c>
      <c r="D937" s="72" t="s">
        <v>54</v>
      </c>
      <c r="E937" s="59" t="s">
        <v>1106</v>
      </c>
      <c r="F937" s="43" t="s">
        <v>41</v>
      </c>
      <c r="G937" s="63" t="s">
        <v>42</v>
      </c>
      <c r="H937" s="71">
        <f>'[2]KADES DAN PERADES'!$K$15</f>
        <v>24825</v>
      </c>
      <c r="I937" s="45"/>
      <c r="J937" s="76"/>
      <c r="K937" s="63" t="s">
        <v>43</v>
      </c>
      <c r="L937" s="63" t="s">
        <v>1783</v>
      </c>
      <c r="M937" s="67">
        <v>43325</v>
      </c>
      <c r="N937" s="52" t="str">
        <f t="shared" ca="1" si="36"/>
        <v>56 Tahun 2 Bulan 8 hari</v>
      </c>
      <c r="O9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Row],[JABATAN]],tbl_refJabatan,2,FALSE),"yr","day")-CONVERT(DATEDIF(H937,tglAcuan,"y"),"yr","day"))),(NOW()+(CONVERT(VLOOKUP(Table1[[#This Row],[JABATAN]],tbl_refJabatan,2,FALSE),"yr","day")-CONVERT(DATEDIF(H937,NOW(),"y"),"yr","day")))),"Usia Salah"),"")</f>
        <v>46810.098911689813</v>
      </c>
      <c r="Q937" s="167" t="str">
        <f ca="1">IF(Table1[[#This Row],[TGL. PENSIUN (usia)]]&lt;&gt;0,TEXT(Table1[[#This Row],[TGL. PENSIUN (usia)]],"yyyy"),"")</f>
        <v>2028</v>
      </c>
      <c r="R937" s="166">
        <f ca="1">IF(AND(Table1[[#This Row],[TGL. PENSIUN (usia)]]&lt;&gt;"",Table1[[#This Row],[TGL. PENSIUN (usia)]]&lt;&gt;"USIA SALAH"),IF(tglAcuan&lt;&gt;0,(INT(CONVERT(VLOOKUP(Table1[[#This Row],[JABATAN]],tbl_refJabatan,2,FALSE),"yr","day")-CONVERT(DATEDIF(H937,tglAcuan,"y"),"yr","day"))),(INT(CONVERT(VLOOKUP(Table1[[#This Row],[JABATAN]],tbl_refJabatan,2,FALSE),"yr","day")-CONVERT(DATEDIF(H937,NOW(),"y"),"yr","day")))),"")</f>
        <v>1461</v>
      </c>
      <c r="S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Row],[JABATAN]],tbl_refJabatan,4,FALSE),"yr","day")-CONVERT(DATEDIF(H937,tglAcuan,"y"),"yr","day"))),(NOW()+(CONVERT(VLOOKUP(Table1[[#This Row],[JABATAN]],tbl_refJabatan,4,FALSE),"yr","day")-CONVERT(DATEDIF(H937,NOW(),"y"),"yr","day")))),"Usia Salah"),"")</f>
        <v>46810.098911689813</v>
      </c>
      <c r="T937" s="167" t="str">
        <f ca="1">IF(Table1[[#This Row],[TGL. PENSIUN ( usia )]]&lt;&gt;0,TEXT(Table1[[#This Row],[TGL. PENSIUN ( usia )]],"yyyy"),"")</f>
        <v>2028</v>
      </c>
      <c r="U937" s="166">
        <f ca="1">IF(AND(Table1[[#This Row],[TGL. PENSIUN (usia)]]&lt;&gt;"",Table1[[#This Row],[TGL. PENSIUN (usia)]]&lt;&gt;"USIA SALAH"),IF(tglAcuan&lt;&gt;0,(INT(CONVERT(VLOOKUP(Table1[[#This Row],[JABATAN]],tbl_refJabatan,4,FALSE),"yr","day")-CONVERT(DATEDIF(H937,tglAcuan,"y"),"yr","day"))),(INT(CONVERT(VLOOKUP(Table1[[#This Row],[JABATAN]],tbl_refJabatan,4,FALSE),"yr","day")-CONVERT(DATEDIF(H937,NOW(),"y"),"yr","day")))),"")</f>
        <v>1461</v>
      </c>
      <c r="V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Row],[JABATAN]],tbl_refJabatan,6,FALSE),"yr","day")-CONVERT(DATEDIF(H937,tglAcuan,"y"),"yr","day"))),(NOW()+(CONVERT(VLOOKUP(Table1[[#This Row],[JABATAN]],tbl_refJabatan,6,FALSE),"yr","day")-CONVERT(DATEDIF(H937,NOW(),"y"),"yr","day")))),"Usia Salah"),"")</f>
        <v>45349.098911689813</v>
      </c>
      <c r="W937" s="167" t="str">
        <f ca="1">IF(Table1[[#This Row],[TGL.PENSIUN (usia)]]&lt;&gt;0,TEXT(Table1[[#This Row],[TGL.PENSIUN (usia)]],"yyyy"),"")</f>
        <v>2024</v>
      </c>
      <c r="X9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Row],[JABATAN]],tbl_refJabatan,7,FALSE),"yr","day")-CONVERT(DATEDIF(M937,tglAcuan,"y"),"yr","day"))),(NOW()+(CONVERT(VLOOKUP(Table1[[#This Row],[JABATAN]],tbl_refJabatan,7,FALSE),"yr","day")-CONVERT(DATEDIF(M937,NOW(),"y"),"yr","day")))),"tgl SK salah"),"")</f>
        <v>50827.848911689813</v>
      </c>
      <c r="Y937" s="167" t="str">
        <f ca="1">IF(Table1[[#This Row],[TGL. PENSIUN (jabatan)]]&lt;&gt;0,TEXT(Table1[[#This Row],[TGL. PENSIUN (jabatan)]],"yyyy"),"")</f>
        <v>2039</v>
      </c>
      <c r="Z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Row],[JABATAN]],tbl_refJabatan,8,FALSE),"yr","day")-CONVERT(DATEDIF(H937,tglAcuan,"y"),"yr","day"))),(NOW()+(CONVERT(VLOOKUP(Table1[[#This Row],[JABATAN]],tbl_refJabatan,8,FALSE),"yr","day")-CONVERT(DATEDIF(H937,NOW(),"y"),"yr","day")))),"Usia Salah"),"")</f>
        <v>45349.098911689813</v>
      </c>
      <c r="AA937" s="167" t="str">
        <f ca="1">IF(Table1[[#This Row],[TGL.PENSIUN (usia )]]&lt;&gt;0,TEXT(Table1[[#This Row],[TGL.PENSIUN (usia )]],"yyyy"),"")</f>
        <v>2024</v>
      </c>
      <c r="AB9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Row],[JABATAN]],tbl_refJabatan,9,FALSE),"yr","day")-CONVERT(DATEDIF(M937,tglAcuan,"y"),"yr","day"))),(NOW()+(CONVERT(VLOOKUP(Table1[[#This Row],[JABATAN]],tbl_refJabatan,9,FALSE),"yr","day")-CONVERT(DATEDIF(M937,NOW(),"y"),"yr","day")))),"tgl SK salah"),"")</f>
        <v>50827.848911689813</v>
      </c>
      <c r="AC937" s="167" t="str">
        <f ca="1">IF(Table1[[#This Row],[TGL. PENSIUN (jabatan )]]&lt;&gt;0,TEXT(Table1[[#This Row],[TGL. PENSIUN (jabatan )]],"yyyy"),"")</f>
        <v>2039</v>
      </c>
      <c r="AD9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938" spans="1:30" s="53" customFormat="1" ht="21.75" customHeight="1" x14ac:dyDescent="0.25">
      <c r="A938" s="43">
        <f t="shared" si="35"/>
        <v>933</v>
      </c>
      <c r="B938" s="44" t="s">
        <v>1751</v>
      </c>
      <c r="C938" s="44" t="s">
        <v>1775</v>
      </c>
      <c r="D938" s="72" t="s">
        <v>57</v>
      </c>
      <c r="E938" s="59" t="s">
        <v>1784</v>
      </c>
      <c r="F938" s="43" t="s">
        <v>50</v>
      </c>
      <c r="G938" s="63" t="s">
        <v>42</v>
      </c>
      <c r="H938" s="71">
        <f>'[2]KADES DAN PERADES'!$K$10</f>
        <v>33070</v>
      </c>
      <c r="I938" s="45"/>
      <c r="J938" s="76"/>
      <c r="K938" s="63" t="s">
        <v>986</v>
      </c>
      <c r="L938" s="63" t="s">
        <v>1785</v>
      </c>
      <c r="M938" s="67">
        <v>43325</v>
      </c>
      <c r="N938" s="52" t="str">
        <f t="shared" ca="1" si="36"/>
        <v>33 Tahun 7 Bulan 11 hari</v>
      </c>
      <c r="O9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Row],[JABATAN]],tbl_refJabatan,2,FALSE),"yr","day")-CONVERT(DATEDIF(H938,tglAcuan,"y"),"yr","day"))),(NOW()+(CONVERT(VLOOKUP(Table1[[#This Row],[JABATAN]],tbl_refJabatan,2,FALSE),"yr","day")-CONVERT(DATEDIF(H938,NOW(),"y"),"yr","day")))),"Usia Salah"),"")</f>
        <v>55210.848911689813</v>
      </c>
      <c r="Q938" s="167" t="str">
        <f ca="1">IF(Table1[[#This Row],[TGL. PENSIUN (usia)]]&lt;&gt;0,TEXT(Table1[[#This Row],[TGL. PENSIUN (usia)]],"yyyy"),"")</f>
        <v>2051</v>
      </c>
      <c r="R938" s="166">
        <f ca="1">IF(AND(Table1[[#This Row],[TGL. PENSIUN (usia)]]&lt;&gt;"",Table1[[#This Row],[TGL. PENSIUN (usia)]]&lt;&gt;"USIA SALAH"),IF(tglAcuan&lt;&gt;0,(INT(CONVERT(VLOOKUP(Table1[[#This Row],[JABATAN]],tbl_refJabatan,2,FALSE),"yr","day")-CONVERT(DATEDIF(H938,tglAcuan,"y"),"yr","day"))),(INT(CONVERT(VLOOKUP(Table1[[#This Row],[JABATAN]],tbl_refJabatan,2,FALSE),"yr","day")-CONVERT(DATEDIF(H938,NOW(),"y"),"yr","day")))),"")</f>
        <v>9861</v>
      </c>
      <c r="S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Row],[JABATAN]],tbl_refJabatan,4,FALSE),"yr","day")-CONVERT(DATEDIF(H938,tglAcuan,"y"),"yr","day"))),(NOW()+(CONVERT(VLOOKUP(Table1[[#This Row],[JABATAN]],tbl_refJabatan,4,FALSE),"yr","day")-CONVERT(DATEDIF(H938,NOW(),"y"),"yr","day")))),"Usia Salah"),"")</f>
        <v>55210.848911689813</v>
      </c>
      <c r="T938" s="167" t="str">
        <f ca="1">IF(Table1[[#This Row],[TGL. PENSIUN ( usia )]]&lt;&gt;0,TEXT(Table1[[#This Row],[TGL. PENSIUN ( usia )]],"yyyy"),"")</f>
        <v>2051</v>
      </c>
      <c r="U938" s="166">
        <f ca="1">IF(AND(Table1[[#This Row],[TGL. PENSIUN (usia)]]&lt;&gt;"",Table1[[#This Row],[TGL. PENSIUN (usia)]]&lt;&gt;"USIA SALAH"),IF(tglAcuan&lt;&gt;0,(INT(CONVERT(VLOOKUP(Table1[[#This Row],[JABATAN]],tbl_refJabatan,4,FALSE),"yr","day")-CONVERT(DATEDIF(H938,tglAcuan,"y"),"yr","day"))),(INT(CONVERT(VLOOKUP(Table1[[#This Row],[JABATAN]],tbl_refJabatan,4,FALSE),"yr","day")-CONVERT(DATEDIF(H938,NOW(),"y"),"yr","day")))),"")</f>
        <v>9861</v>
      </c>
      <c r="V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Row],[JABATAN]],tbl_refJabatan,6,FALSE),"yr","day")-CONVERT(DATEDIF(H938,tglAcuan,"y"),"yr","day"))),(NOW()+(CONVERT(VLOOKUP(Table1[[#This Row],[JABATAN]],tbl_refJabatan,6,FALSE),"yr","day")-CONVERT(DATEDIF(H938,NOW(),"y"),"yr","day")))),"Usia Salah"),"")</f>
        <v>53749.848911689813</v>
      </c>
      <c r="W938" s="167" t="str">
        <f ca="1">IF(Table1[[#This Row],[TGL.PENSIUN (usia)]]&lt;&gt;0,TEXT(Table1[[#This Row],[TGL.PENSIUN (usia)]],"yyyy"),"")</f>
        <v>2047</v>
      </c>
      <c r="X9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Row],[JABATAN]],tbl_refJabatan,7,FALSE),"yr","day")-CONVERT(DATEDIF(M938,tglAcuan,"y"),"yr","day"))),(NOW()+(CONVERT(VLOOKUP(Table1[[#This Row],[JABATAN]],tbl_refJabatan,7,FALSE),"yr","day")-CONVERT(DATEDIF(M938,NOW(),"y"),"yr","day")))),"tgl SK salah"),"")</f>
        <v>50827.848911689813</v>
      </c>
      <c r="Y938" s="167" t="str">
        <f ca="1">IF(Table1[[#This Row],[TGL. PENSIUN (jabatan)]]&lt;&gt;0,TEXT(Table1[[#This Row],[TGL. PENSIUN (jabatan)]],"yyyy"),"")</f>
        <v>2039</v>
      </c>
      <c r="Z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Row],[JABATAN]],tbl_refJabatan,8,FALSE),"yr","day")-CONVERT(DATEDIF(H938,tglAcuan,"y"),"yr","day"))),(NOW()+(CONVERT(VLOOKUP(Table1[[#This Row],[JABATAN]],tbl_refJabatan,8,FALSE),"yr","day")-CONVERT(DATEDIF(H938,NOW(),"y"),"yr","day")))),"Usia Salah"),"")</f>
        <v>53749.848911689813</v>
      </c>
      <c r="AA938" s="167" t="str">
        <f ca="1">IF(Table1[[#This Row],[TGL.PENSIUN (usia )]]&lt;&gt;0,TEXT(Table1[[#This Row],[TGL.PENSIUN (usia )]],"yyyy"),"")</f>
        <v>2047</v>
      </c>
      <c r="AB9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Row],[JABATAN]],tbl_refJabatan,9,FALSE),"yr","day")-CONVERT(DATEDIF(M938,tglAcuan,"y"),"yr","day"))),(NOW()+(CONVERT(VLOOKUP(Table1[[#This Row],[JABATAN]],tbl_refJabatan,9,FALSE),"yr","day")-CONVERT(DATEDIF(M938,NOW(),"y"),"yr","day")))),"tgl SK salah"),"")</f>
        <v>50827.848911689813</v>
      </c>
      <c r="AC938" s="167" t="str">
        <f ca="1">IF(Table1[[#This Row],[TGL. PENSIUN (jabatan )]]&lt;&gt;0,TEXT(Table1[[#This Row],[TGL. PENSIUN (jabatan )]],"yyyy"),"")</f>
        <v>2039</v>
      </c>
      <c r="AD9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39" spans="1:30" s="53" customFormat="1" ht="21.75" customHeight="1" x14ac:dyDescent="0.25">
      <c r="A939" s="43">
        <f t="shared" si="35"/>
        <v>934</v>
      </c>
      <c r="B939" s="44" t="s">
        <v>1751</v>
      </c>
      <c r="C939" s="44" t="s">
        <v>1775</v>
      </c>
      <c r="D939" s="72" t="s">
        <v>59</v>
      </c>
      <c r="E939" s="59" t="s">
        <v>1786</v>
      </c>
      <c r="F939" s="43" t="s">
        <v>41</v>
      </c>
      <c r="G939" s="63" t="s">
        <v>42</v>
      </c>
      <c r="H939" s="71">
        <f>'[2]KADES DAN PERADES'!$K$11</f>
        <v>30575</v>
      </c>
      <c r="I939" s="45"/>
      <c r="J939" s="76"/>
      <c r="K939" s="63" t="s">
        <v>56</v>
      </c>
      <c r="L939" s="63" t="s">
        <v>1787</v>
      </c>
      <c r="M939" s="67">
        <v>43325</v>
      </c>
      <c r="N939" s="52" t="str">
        <f t="shared" ca="1" si="36"/>
        <v>40 Tahun 5 Bulan 11 hari</v>
      </c>
      <c r="O9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Row],[JABATAN]],tbl_refJabatan,2,FALSE),"yr","day")-CONVERT(DATEDIF(H939,tglAcuan,"y"),"yr","day"))),(NOW()+(CONVERT(VLOOKUP(Table1[[#This Row],[JABATAN]],tbl_refJabatan,2,FALSE),"yr","day")-CONVERT(DATEDIF(H939,NOW(),"y"),"yr","day")))),"Usia Salah"),"")</f>
        <v>52654.098911689813</v>
      </c>
      <c r="Q939" s="167" t="str">
        <f ca="1">IF(Table1[[#This Row],[TGL. PENSIUN (usia)]]&lt;&gt;0,TEXT(Table1[[#This Row],[TGL. PENSIUN (usia)]],"yyyy"),"")</f>
        <v>2044</v>
      </c>
      <c r="R939" s="166">
        <f ca="1">IF(AND(Table1[[#This Row],[TGL. PENSIUN (usia)]]&lt;&gt;"",Table1[[#This Row],[TGL. PENSIUN (usia)]]&lt;&gt;"USIA SALAH"),IF(tglAcuan&lt;&gt;0,(INT(CONVERT(VLOOKUP(Table1[[#This Row],[JABATAN]],tbl_refJabatan,2,FALSE),"yr","day")-CONVERT(DATEDIF(H939,tglAcuan,"y"),"yr","day"))),(INT(CONVERT(VLOOKUP(Table1[[#This Row],[JABATAN]],tbl_refJabatan,2,FALSE),"yr","day")-CONVERT(DATEDIF(H939,NOW(),"y"),"yr","day")))),"")</f>
        <v>7305</v>
      </c>
      <c r="S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Row],[JABATAN]],tbl_refJabatan,4,FALSE),"yr","day")-CONVERT(DATEDIF(H939,tglAcuan,"y"),"yr","day"))),(NOW()+(CONVERT(VLOOKUP(Table1[[#This Row],[JABATAN]],tbl_refJabatan,4,FALSE),"yr","day")-CONVERT(DATEDIF(H939,NOW(),"y"),"yr","day")))),"Usia Salah"),"")</f>
        <v>52654.098911689813</v>
      </c>
      <c r="T939" s="167" t="str">
        <f ca="1">IF(Table1[[#This Row],[TGL. PENSIUN ( usia )]]&lt;&gt;0,TEXT(Table1[[#This Row],[TGL. PENSIUN ( usia )]],"yyyy"),"")</f>
        <v>2044</v>
      </c>
      <c r="U939" s="166">
        <f ca="1">IF(AND(Table1[[#This Row],[TGL. PENSIUN (usia)]]&lt;&gt;"",Table1[[#This Row],[TGL. PENSIUN (usia)]]&lt;&gt;"USIA SALAH"),IF(tglAcuan&lt;&gt;0,(INT(CONVERT(VLOOKUP(Table1[[#This Row],[JABATAN]],tbl_refJabatan,4,FALSE),"yr","day")-CONVERT(DATEDIF(H939,tglAcuan,"y"),"yr","day"))),(INT(CONVERT(VLOOKUP(Table1[[#This Row],[JABATAN]],tbl_refJabatan,4,FALSE),"yr","day")-CONVERT(DATEDIF(H939,NOW(),"y"),"yr","day")))),"")</f>
        <v>7305</v>
      </c>
      <c r="V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Row],[JABATAN]],tbl_refJabatan,6,FALSE),"yr","day")-CONVERT(DATEDIF(H939,tglAcuan,"y"),"yr","day"))),(NOW()+(CONVERT(VLOOKUP(Table1[[#This Row],[JABATAN]],tbl_refJabatan,6,FALSE),"yr","day")-CONVERT(DATEDIF(H939,NOW(),"y"),"yr","day")))),"Usia Salah"),"")</f>
        <v>51193.098911689813</v>
      </c>
      <c r="W939" s="167" t="str">
        <f ca="1">IF(Table1[[#This Row],[TGL.PENSIUN (usia)]]&lt;&gt;0,TEXT(Table1[[#This Row],[TGL.PENSIUN (usia)]],"yyyy"),"")</f>
        <v>2040</v>
      </c>
      <c r="X9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Row],[JABATAN]],tbl_refJabatan,7,FALSE),"yr","day")-CONVERT(DATEDIF(M939,tglAcuan,"y"),"yr","day"))),(NOW()+(CONVERT(VLOOKUP(Table1[[#This Row],[JABATAN]],tbl_refJabatan,7,FALSE),"yr","day")-CONVERT(DATEDIF(M939,NOW(),"y"),"yr","day")))),"tgl SK salah"),"")</f>
        <v>50827.848911689813</v>
      </c>
      <c r="Y939" s="167" t="str">
        <f ca="1">IF(Table1[[#This Row],[TGL. PENSIUN (jabatan)]]&lt;&gt;0,TEXT(Table1[[#This Row],[TGL. PENSIUN (jabatan)]],"yyyy"),"")</f>
        <v>2039</v>
      </c>
      <c r="Z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Row],[JABATAN]],tbl_refJabatan,8,FALSE),"yr","day")-CONVERT(DATEDIF(H939,tglAcuan,"y"),"yr","day"))),(NOW()+(CONVERT(VLOOKUP(Table1[[#This Row],[JABATAN]],tbl_refJabatan,8,FALSE),"yr","day")-CONVERT(DATEDIF(H939,NOW(),"y"),"yr","day")))),"Usia Salah"),"")</f>
        <v>51193.098911689813</v>
      </c>
      <c r="AA939" s="167" t="str">
        <f ca="1">IF(Table1[[#This Row],[TGL.PENSIUN (usia )]]&lt;&gt;0,TEXT(Table1[[#This Row],[TGL.PENSIUN (usia )]],"yyyy"),"")</f>
        <v>2040</v>
      </c>
      <c r="AB9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Row],[JABATAN]],tbl_refJabatan,9,FALSE),"yr","day")-CONVERT(DATEDIF(M939,tglAcuan,"y"),"yr","day"))),(NOW()+(CONVERT(VLOOKUP(Table1[[#This Row],[JABATAN]],tbl_refJabatan,9,FALSE),"yr","day")-CONVERT(DATEDIF(M939,NOW(),"y"),"yr","day")))),"tgl SK salah"),"")</f>
        <v>50827.848911689813</v>
      </c>
      <c r="AC939" s="167" t="str">
        <f ca="1">IF(Table1[[#This Row],[TGL. PENSIUN (jabatan )]]&lt;&gt;0,TEXT(Table1[[#This Row],[TGL. PENSIUN (jabatan )]],"yyyy"),"")</f>
        <v>2039</v>
      </c>
      <c r="AD9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0" spans="1:30" s="53" customFormat="1" ht="21.75" customHeight="1" x14ac:dyDescent="0.25">
      <c r="A940" s="43">
        <f t="shared" si="35"/>
        <v>935</v>
      </c>
      <c r="B940" s="44" t="s">
        <v>1751</v>
      </c>
      <c r="C940" s="44" t="s">
        <v>1775</v>
      </c>
      <c r="D940" s="72" t="s">
        <v>61</v>
      </c>
      <c r="E940" s="59" t="s">
        <v>1788</v>
      </c>
      <c r="F940" s="43" t="s">
        <v>41</v>
      </c>
      <c r="G940" s="63" t="s">
        <v>42</v>
      </c>
      <c r="H940" s="71">
        <f>'[2]KADES DAN PERADES'!$K$12</f>
        <v>26264</v>
      </c>
      <c r="I940" s="45"/>
      <c r="J940" s="76"/>
      <c r="K940" s="63" t="s">
        <v>43</v>
      </c>
      <c r="L940" s="63" t="s">
        <v>1789</v>
      </c>
      <c r="M940" s="67">
        <v>43325</v>
      </c>
      <c r="N940" s="52" t="str">
        <f t="shared" ca="1" si="36"/>
        <v>52 Tahun 3 Bulan 0 hari</v>
      </c>
      <c r="O9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Row],[JABATAN]],tbl_refJabatan,2,FALSE),"yr","day")-CONVERT(DATEDIF(H940,tglAcuan,"y"),"yr","day"))),(NOW()+(CONVERT(VLOOKUP(Table1[[#This Row],[JABATAN]],tbl_refJabatan,2,FALSE),"yr","day")-CONVERT(DATEDIF(H940,NOW(),"y"),"yr","day")))),"Usia Salah"),"")</f>
        <v>48271.098911689813</v>
      </c>
      <c r="Q940" s="167" t="str">
        <f ca="1">IF(Table1[[#This Row],[TGL. PENSIUN (usia)]]&lt;&gt;0,TEXT(Table1[[#This Row],[TGL. PENSIUN (usia)]],"yyyy"),"")</f>
        <v>2032</v>
      </c>
      <c r="R940" s="166">
        <f ca="1">IF(AND(Table1[[#This Row],[TGL. PENSIUN (usia)]]&lt;&gt;"",Table1[[#This Row],[TGL. PENSIUN (usia)]]&lt;&gt;"USIA SALAH"),IF(tglAcuan&lt;&gt;0,(INT(CONVERT(VLOOKUP(Table1[[#This Row],[JABATAN]],tbl_refJabatan,2,FALSE),"yr","day")-CONVERT(DATEDIF(H940,tglAcuan,"y"),"yr","day"))),(INT(CONVERT(VLOOKUP(Table1[[#This Row],[JABATAN]],tbl_refJabatan,2,FALSE),"yr","day")-CONVERT(DATEDIF(H940,NOW(),"y"),"yr","day")))),"")</f>
        <v>2922</v>
      </c>
      <c r="S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Row],[JABATAN]],tbl_refJabatan,4,FALSE),"yr","day")-CONVERT(DATEDIF(H940,tglAcuan,"y"),"yr","day"))),(NOW()+(CONVERT(VLOOKUP(Table1[[#This Row],[JABATAN]],tbl_refJabatan,4,FALSE),"yr","day")-CONVERT(DATEDIF(H940,NOW(),"y"),"yr","day")))),"Usia Salah"),"")</f>
        <v>48271.098911689813</v>
      </c>
      <c r="T940" s="167" t="str">
        <f ca="1">IF(Table1[[#This Row],[TGL. PENSIUN ( usia )]]&lt;&gt;0,TEXT(Table1[[#This Row],[TGL. PENSIUN ( usia )]],"yyyy"),"")</f>
        <v>2032</v>
      </c>
      <c r="U940" s="166">
        <f ca="1">IF(AND(Table1[[#This Row],[TGL. PENSIUN (usia)]]&lt;&gt;"",Table1[[#This Row],[TGL. PENSIUN (usia)]]&lt;&gt;"USIA SALAH"),IF(tglAcuan&lt;&gt;0,(INT(CONVERT(VLOOKUP(Table1[[#This Row],[JABATAN]],tbl_refJabatan,4,FALSE),"yr","day")-CONVERT(DATEDIF(H940,tglAcuan,"y"),"yr","day"))),(INT(CONVERT(VLOOKUP(Table1[[#This Row],[JABATAN]],tbl_refJabatan,4,FALSE),"yr","day")-CONVERT(DATEDIF(H940,NOW(),"y"),"yr","day")))),"")</f>
        <v>2922</v>
      </c>
      <c r="V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Row],[JABATAN]],tbl_refJabatan,6,FALSE),"yr","day")-CONVERT(DATEDIF(H940,tglAcuan,"y"),"yr","day"))),(NOW()+(CONVERT(VLOOKUP(Table1[[#This Row],[JABATAN]],tbl_refJabatan,6,FALSE),"yr","day")-CONVERT(DATEDIF(H940,NOW(),"y"),"yr","day")))),"Usia Salah"),"")</f>
        <v>46810.098911689813</v>
      </c>
      <c r="W940" s="167" t="str">
        <f ca="1">IF(Table1[[#This Row],[TGL.PENSIUN (usia)]]&lt;&gt;0,TEXT(Table1[[#This Row],[TGL.PENSIUN (usia)]],"yyyy"),"")</f>
        <v>2028</v>
      </c>
      <c r="X9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Row],[JABATAN]],tbl_refJabatan,7,FALSE),"yr","day")-CONVERT(DATEDIF(M940,tglAcuan,"y"),"yr","day"))),(NOW()+(CONVERT(VLOOKUP(Table1[[#This Row],[JABATAN]],tbl_refJabatan,7,FALSE),"yr","day")-CONVERT(DATEDIF(M940,NOW(),"y"),"yr","day")))),"tgl SK salah"),"")</f>
        <v>50827.848911689813</v>
      </c>
      <c r="Y940" s="167" t="str">
        <f ca="1">IF(Table1[[#This Row],[TGL. PENSIUN (jabatan)]]&lt;&gt;0,TEXT(Table1[[#This Row],[TGL. PENSIUN (jabatan)]],"yyyy"),"")</f>
        <v>2039</v>
      </c>
      <c r="Z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Row],[JABATAN]],tbl_refJabatan,8,FALSE),"yr","day")-CONVERT(DATEDIF(H940,tglAcuan,"y"),"yr","day"))),(NOW()+(CONVERT(VLOOKUP(Table1[[#This Row],[JABATAN]],tbl_refJabatan,8,FALSE),"yr","day")-CONVERT(DATEDIF(H940,NOW(),"y"),"yr","day")))),"Usia Salah"),"")</f>
        <v>46810.098911689813</v>
      </c>
      <c r="AA940" s="167" t="str">
        <f ca="1">IF(Table1[[#This Row],[TGL.PENSIUN (usia )]]&lt;&gt;0,TEXT(Table1[[#This Row],[TGL.PENSIUN (usia )]],"yyyy"),"")</f>
        <v>2028</v>
      </c>
      <c r="AB9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Row],[JABATAN]],tbl_refJabatan,9,FALSE),"yr","day")-CONVERT(DATEDIF(M940,tglAcuan,"y"),"yr","day"))),(NOW()+(CONVERT(VLOOKUP(Table1[[#This Row],[JABATAN]],tbl_refJabatan,9,FALSE),"yr","day")-CONVERT(DATEDIF(M940,NOW(),"y"),"yr","day")))),"tgl SK salah"),"")</f>
        <v>50827.848911689813</v>
      </c>
      <c r="AC940" s="167" t="str">
        <f ca="1">IF(Table1[[#This Row],[TGL. PENSIUN (jabatan )]]&lt;&gt;0,TEXT(Table1[[#This Row],[TGL. PENSIUN (jabatan )]],"yyyy"),"")</f>
        <v>2039</v>
      </c>
      <c r="AD9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1" spans="1:30" s="53" customFormat="1" ht="21.75" customHeight="1" x14ac:dyDescent="0.25">
      <c r="A941" s="43">
        <f t="shared" si="35"/>
        <v>936</v>
      </c>
      <c r="B941" s="44" t="s">
        <v>1751</v>
      </c>
      <c r="C941" s="44" t="s">
        <v>1775</v>
      </c>
      <c r="D941" s="72" t="s">
        <v>63</v>
      </c>
      <c r="E941" s="59" t="s">
        <v>1717</v>
      </c>
      <c r="F941" s="43" t="s">
        <v>41</v>
      </c>
      <c r="G941" s="63" t="s">
        <v>42</v>
      </c>
      <c r="H941" s="71">
        <f>'[2]KADES DAN PERADES'!$K$16</f>
        <v>26946</v>
      </c>
      <c r="I941" s="45"/>
      <c r="J941" s="76"/>
      <c r="K941" s="63" t="s">
        <v>43</v>
      </c>
      <c r="L941" s="63" t="s">
        <v>1790</v>
      </c>
      <c r="M941" s="67">
        <v>43325</v>
      </c>
      <c r="N941" s="52" t="str">
        <f t="shared" ca="1" si="36"/>
        <v>50 Tahun 4 Bulan 18 hari</v>
      </c>
      <c r="O9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Row],[JABATAN]],tbl_refJabatan,2,FALSE),"yr","day")-CONVERT(DATEDIF(H941,tglAcuan,"y"),"yr","day"))),(NOW()+(CONVERT(VLOOKUP(Table1[[#This Row],[JABATAN]],tbl_refJabatan,2,FALSE),"yr","day")-CONVERT(DATEDIF(H941,NOW(),"y"),"yr","day")))),"Usia Salah"),"")</f>
        <v>49001.598911689813</v>
      </c>
      <c r="Q941" s="167" t="str">
        <f ca="1">IF(Table1[[#This Row],[TGL. PENSIUN (usia)]]&lt;&gt;0,TEXT(Table1[[#This Row],[TGL. PENSIUN (usia)]],"yyyy"),"")</f>
        <v>2034</v>
      </c>
      <c r="R941" s="166">
        <f ca="1">IF(AND(Table1[[#This Row],[TGL. PENSIUN (usia)]]&lt;&gt;"",Table1[[#This Row],[TGL. PENSIUN (usia)]]&lt;&gt;"USIA SALAH"),IF(tglAcuan&lt;&gt;0,(INT(CONVERT(VLOOKUP(Table1[[#This Row],[JABATAN]],tbl_refJabatan,2,FALSE),"yr","day")-CONVERT(DATEDIF(H941,tglAcuan,"y"),"yr","day"))),(INT(CONVERT(VLOOKUP(Table1[[#This Row],[JABATAN]],tbl_refJabatan,2,FALSE),"yr","day")-CONVERT(DATEDIF(H941,NOW(),"y"),"yr","day")))),"")</f>
        <v>3652</v>
      </c>
      <c r="S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Row],[JABATAN]],tbl_refJabatan,4,FALSE),"yr","day")-CONVERT(DATEDIF(H941,tglAcuan,"y"),"yr","day"))),(NOW()+(CONVERT(VLOOKUP(Table1[[#This Row],[JABATAN]],tbl_refJabatan,4,FALSE),"yr","day")-CONVERT(DATEDIF(H941,NOW(),"y"),"yr","day")))),"Usia Salah"),"")</f>
        <v>34391.598911689813</v>
      </c>
      <c r="T941" s="167" t="str">
        <f ca="1">IF(Table1[[#This Row],[TGL. PENSIUN ( usia )]]&lt;&gt;0,TEXT(Table1[[#This Row],[TGL. PENSIUN ( usia )]],"yyyy"),"")</f>
        <v>1994</v>
      </c>
      <c r="U941" s="166">
        <f ca="1">IF(AND(Table1[[#This Row],[TGL. PENSIUN (usia)]]&lt;&gt;"",Table1[[#This Row],[TGL. PENSIUN (usia)]]&lt;&gt;"USIA SALAH"),IF(tglAcuan&lt;&gt;0,(INT(CONVERT(VLOOKUP(Table1[[#This Row],[JABATAN]],tbl_refJabatan,4,FALSE),"yr","day")-CONVERT(DATEDIF(H941,tglAcuan,"y"),"yr","day"))),(INT(CONVERT(VLOOKUP(Table1[[#This Row],[JABATAN]],tbl_refJabatan,4,FALSE),"yr","day")-CONVERT(DATEDIF(H941,NOW(),"y"),"yr","day")))),"")</f>
        <v>-10958</v>
      </c>
      <c r="V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Row],[JABATAN]],tbl_refJabatan,6,FALSE),"yr","day")-CONVERT(DATEDIF(H941,tglAcuan,"y"),"yr","day"))),(NOW()+(CONVERT(VLOOKUP(Table1[[#This Row],[JABATAN]],tbl_refJabatan,6,FALSE),"yr","day")-CONVERT(DATEDIF(H941,NOW(),"y"),"yr","day")))),"Usia Salah"),"")</f>
        <v>27086.598911689813</v>
      </c>
      <c r="W941" s="167" t="str">
        <f ca="1">IF(Table1[[#This Row],[TGL.PENSIUN (usia)]]&lt;&gt;0,TEXT(Table1[[#This Row],[TGL.PENSIUN (usia)]],"yyyy"),"")</f>
        <v>1974</v>
      </c>
      <c r="X9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Row],[JABATAN]],tbl_refJabatan,7,FALSE),"yr","day")-CONVERT(DATEDIF(M941,tglAcuan,"y"),"yr","day"))),(NOW()+(CONVERT(VLOOKUP(Table1[[#This Row],[JABATAN]],tbl_refJabatan,7,FALSE),"yr","day")-CONVERT(DATEDIF(M941,NOW(),"y"),"yr","day")))),"tgl SK salah"),"")</f>
        <v>65437.848911689813</v>
      </c>
      <c r="Y941" s="167" t="str">
        <f ca="1">IF(Table1[[#This Row],[TGL. PENSIUN (jabatan)]]&lt;&gt;0,TEXT(Table1[[#This Row],[TGL. PENSIUN (jabatan)]],"yyyy"),"")</f>
        <v>2079</v>
      </c>
      <c r="Z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Row],[JABATAN]],tbl_refJabatan,8,FALSE),"yr","day")-CONVERT(DATEDIF(H941,tglAcuan,"y"),"yr","day"))),(NOW()+(CONVERT(VLOOKUP(Table1[[#This Row],[JABATAN]],tbl_refJabatan,8,FALSE),"yr","day")-CONVERT(DATEDIF(H941,NOW(),"y"),"yr","day")))),"Usia Salah"),"")</f>
        <v>49001.598911689813</v>
      </c>
      <c r="AA941" s="167" t="str">
        <f ca="1">IF(Table1[[#This Row],[TGL.PENSIUN (usia )]]&lt;&gt;0,TEXT(Table1[[#This Row],[TGL.PENSIUN (usia )]],"yyyy"),"")</f>
        <v>2034</v>
      </c>
      <c r="AB9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Row],[JABATAN]],tbl_refJabatan,9,FALSE),"yr","day")-CONVERT(DATEDIF(M941,tglAcuan,"y"),"yr","day"))),(NOW()+(CONVERT(VLOOKUP(Table1[[#This Row],[JABATAN]],tbl_refJabatan,9,FALSE),"yr","day")-CONVERT(DATEDIF(M941,NOW(),"y"),"yr","day")))),"tgl SK salah"),"")</f>
        <v>49001.598911689813</v>
      </c>
      <c r="AC941" s="167" t="str">
        <f ca="1">IF(Table1[[#This Row],[TGL. PENSIUN (jabatan )]]&lt;&gt;0,TEXT(Table1[[#This Row],[TGL. PENSIUN (jabatan )]],"yyyy"),"")</f>
        <v>2034</v>
      </c>
      <c r="AD9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2" spans="1:30" s="53" customFormat="1" ht="21.75" customHeight="1" x14ac:dyDescent="0.25">
      <c r="A942" s="43">
        <f t="shared" si="35"/>
        <v>937</v>
      </c>
      <c r="B942" s="44" t="s">
        <v>1751</v>
      </c>
      <c r="C942" s="44" t="s">
        <v>1775</v>
      </c>
      <c r="D942" s="72" t="s">
        <v>63</v>
      </c>
      <c r="E942" s="59" t="s">
        <v>1791</v>
      </c>
      <c r="F942" s="43" t="s">
        <v>41</v>
      </c>
      <c r="G942" s="63" t="s">
        <v>42</v>
      </c>
      <c r="H942" s="71">
        <f>'[2]KADES DAN PERADES'!$K$17</f>
        <v>28555</v>
      </c>
      <c r="I942" s="45"/>
      <c r="J942" s="76"/>
      <c r="K942" s="63" t="s">
        <v>43</v>
      </c>
      <c r="L942" s="63" t="s">
        <v>1792</v>
      </c>
      <c r="M942" s="67">
        <v>43325</v>
      </c>
      <c r="N942" s="52" t="str">
        <f t="shared" ca="1" si="36"/>
        <v>45 Tahun 11 Bulan 21 hari</v>
      </c>
      <c r="O9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Row],[JABATAN]],tbl_refJabatan,2,FALSE),"yr","day")-CONVERT(DATEDIF(H942,tglAcuan,"y"),"yr","day"))),(NOW()+(CONVERT(VLOOKUP(Table1[[#This Row],[JABATAN]],tbl_refJabatan,2,FALSE),"yr","day")-CONVERT(DATEDIF(H942,NOW(),"y"),"yr","day")))),"Usia Salah"),"")</f>
        <v>50827.848911689813</v>
      </c>
      <c r="Q942" s="167" t="str">
        <f ca="1">IF(Table1[[#This Row],[TGL. PENSIUN (usia)]]&lt;&gt;0,TEXT(Table1[[#This Row],[TGL. PENSIUN (usia)]],"yyyy"),"")</f>
        <v>2039</v>
      </c>
      <c r="R942" s="166">
        <f ca="1">IF(AND(Table1[[#This Row],[TGL. PENSIUN (usia)]]&lt;&gt;"",Table1[[#This Row],[TGL. PENSIUN (usia)]]&lt;&gt;"USIA SALAH"),IF(tglAcuan&lt;&gt;0,(INT(CONVERT(VLOOKUP(Table1[[#This Row],[JABATAN]],tbl_refJabatan,2,FALSE),"yr","day")-CONVERT(DATEDIF(H942,tglAcuan,"y"),"yr","day"))),(INT(CONVERT(VLOOKUP(Table1[[#This Row],[JABATAN]],tbl_refJabatan,2,FALSE),"yr","day")-CONVERT(DATEDIF(H942,NOW(),"y"),"yr","day")))),"")</f>
        <v>5478</v>
      </c>
      <c r="S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Row],[JABATAN]],tbl_refJabatan,4,FALSE),"yr","day")-CONVERT(DATEDIF(H942,tglAcuan,"y"),"yr","day"))),(NOW()+(CONVERT(VLOOKUP(Table1[[#This Row],[JABATAN]],tbl_refJabatan,4,FALSE),"yr","day")-CONVERT(DATEDIF(H942,NOW(),"y"),"yr","day")))),"Usia Salah"),"")</f>
        <v>36217.848911689813</v>
      </c>
      <c r="T942" s="167" t="str">
        <f ca="1">IF(Table1[[#This Row],[TGL. PENSIUN ( usia )]]&lt;&gt;0,TEXT(Table1[[#This Row],[TGL. PENSIUN ( usia )]],"yyyy"),"")</f>
        <v>1999</v>
      </c>
      <c r="U942" s="166">
        <f ca="1">IF(AND(Table1[[#This Row],[TGL. PENSIUN (usia)]]&lt;&gt;"",Table1[[#This Row],[TGL. PENSIUN (usia)]]&lt;&gt;"USIA SALAH"),IF(tglAcuan&lt;&gt;0,(INT(CONVERT(VLOOKUP(Table1[[#This Row],[JABATAN]],tbl_refJabatan,4,FALSE),"yr","day")-CONVERT(DATEDIF(H942,tglAcuan,"y"),"yr","day"))),(INT(CONVERT(VLOOKUP(Table1[[#This Row],[JABATAN]],tbl_refJabatan,4,FALSE),"yr","day")-CONVERT(DATEDIF(H942,NOW(),"y"),"yr","day")))),"")</f>
        <v>-9132</v>
      </c>
      <c r="V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Row],[JABATAN]],tbl_refJabatan,6,FALSE),"yr","day")-CONVERT(DATEDIF(H942,tglAcuan,"y"),"yr","day"))),(NOW()+(CONVERT(VLOOKUP(Table1[[#This Row],[JABATAN]],tbl_refJabatan,6,FALSE),"yr","day")-CONVERT(DATEDIF(H942,NOW(),"y"),"yr","day")))),"Usia Salah"),"")</f>
        <v>28912.848911689813</v>
      </c>
      <c r="W942" s="167" t="str">
        <f ca="1">IF(Table1[[#This Row],[TGL.PENSIUN (usia)]]&lt;&gt;0,TEXT(Table1[[#This Row],[TGL.PENSIUN (usia)]],"yyyy"),"")</f>
        <v>1979</v>
      </c>
      <c r="X9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Row],[JABATAN]],tbl_refJabatan,7,FALSE),"yr","day")-CONVERT(DATEDIF(M942,tglAcuan,"y"),"yr","day"))),(NOW()+(CONVERT(VLOOKUP(Table1[[#This Row],[JABATAN]],tbl_refJabatan,7,FALSE),"yr","day")-CONVERT(DATEDIF(M942,NOW(),"y"),"yr","day")))),"tgl SK salah"),"")</f>
        <v>65437.848911689813</v>
      </c>
      <c r="Y942" s="167" t="str">
        <f ca="1">IF(Table1[[#This Row],[TGL. PENSIUN (jabatan)]]&lt;&gt;0,TEXT(Table1[[#This Row],[TGL. PENSIUN (jabatan)]],"yyyy"),"")</f>
        <v>2079</v>
      </c>
      <c r="Z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Row],[JABATAN]],tbl_refJabatan,8,FALSE),"yr","day")-CONVERT(DATEDIF(H942,tglAcuan,"y"),"yr","day"))),(NOW()+(CONVERT(VLOOKUP(Table1[[#This Row],[JABATAN]],tbl_refJabatan,8,FALSE),"yr","day")-CONVERT(DATEDIF(H942,NOW(),"y"),"yr","day")))),"Usia Salah"),"")</f>
        <v>50827.848911689813</v>
      </c>
      <c r="AA942" s="167" t="str">
        <f ca="1">IF(Table1[[#This Row],[TGL.PENSIUN (usia )]]&lt;&gt;0,TEXT(Table1[[#This Row],[TGL.PENSIUN (usia )]],"yyyy"),"")</f>
        <v>2039</v>
      </c>
      <c r="AB9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Row],[JABATAN]],tbl_refJabatan,9,FALSE),"yr","day")-CONVERT(DATEDIF(M942,tglAcuan,"y"),"yr","day"))),(NOW()+(CONVERT(VLOOKUP(Table1[[#This Row],[JABATAN]],tbl_refJabatan,9,FALSE),"yr","day")-CONVERT(DATEDIF(M942,NOW(),"y"),"yr","day")))),"tgl SK salah"),"")</f>
        <v>49001.598911689813</v>
      </c>
      <c r="AC942" s="167" t="str">
        <f ca="1">IF(Table1[[#This Row],[TGL. PENSIUN (jabatan )]]&lt;&gt;0,TEXT(Table1[[#This Row],[TGL. PENSIUN (jabatan )]],"yyyy"),"")</f>
        <v>2034</v>
      </c>
      <c r="AD9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3" spans="1:30" s="53" customFormat="1" ht="21.75" customHeight="1" x14ac:dyDescent="0.25">
      <c r="A943" s="43">
        <f t="shared" si="35"/>
        <v>938</v>
      </c>
      <c r="B943" s="44" t="s">
        <v>1751</v>
      </c>
      <c r="C943" s="44" t="s">
        <v>1775</v>
      </c>
      <c r="D943" s="72" t="s">
        <v>63</v>
      </c>
      <c r="E943" s="59" t="s">
        <v>1514</v>
      </c>
      <c r="F943" s="43" t="s">
        <v>41</v>
      </c>
      <c r="G943" s="63" t="s">
        <v>42</v>
      </c>
      <c r="H943" s="71">
        <f>'[2]KADES DAN PERADES'!$K$18</f>
        <v>25971</v>
      </c>
      <c r="I943" s="45"/>
      <c r="J943" s="76"/>
      <c r="K943" s="63" t="s">
        <v>43</v>
      </c>
      <c r="L943" s="63" t="s">
        <v>1793</v>
      </c>
      <c r="M943" s="67">
        <v>43325</v>
      </c>
      <c r="N943" s="52" t="str">
        <f t="shared" ca="1" si="36"/>
        <v>53 Tahun 0 Bulan 20 hari</v>
      </c>
      <c r="O9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Row],[JABATAN]],tbl_refJabatan,2,FALSE),"yr","day")-CONVERT(DATEDIF(H943,tglAcuan,"y"),"yr","day"))),(NOW()+(CONVERT(VLOOKUP(Table1[[#This Row],[JABATAN]],tbl_refJabatan,2,FALSE),"yr","day")-CONVERT(DATEDIF(H943,NOW(),"y"),"yr","day")))),"Usia Salah"),"")</f>
        <v>47905.848911689813</v>
      </c>
      <c r="Q943" s="167" t="str">
        <f ca="1">IF(Table1[[#This Row],[TGL. PENSIUN (usia)]]&lt;&gt;0,TEXT(Table1[[#This Row],[TGL. PENSIUN (usia)]],"yyyy"),"")</f>
        <v>2031</v>
      </c>
      <c r="R943" s="166">
        <f ca="1">IF(AND(Table1[[#This Row],[TGL. PENSIUN (usia)]]&lt;&gt;"",Table1[[#This Row],[TGL. PENSIUN (usia)]]&lt;&gt;"USIA SALAH"),IF(tglAcuan&lt;&gt;0,(INT(CONVERT(VLOOKUP(Table1[[#This Row],[JABATAN]],tbl_refJabatan,2,FALSE),"yr","day")-CONVERT(DATEDIF(H943,tglAcuan,"y"),"yr","day"))),(INT(CONVERT(VLOOKUP(Table1[[#This Row],[JABATAN]],tbl_refJabatan,2,FALSE),"yr","day")-CONVERT(DATEDIF(H943,NOW(),"y"),"yr","day")))),"")</f>
        <v>2556</v>
      </c>
      <c r="S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Row],[JABATAN]],tbl_refJabatan,4,FALSE),"yr","day")-CONVERT(DATEDIF(H943,tglAcuan,"y"),"yr","day"))),(NOW()+(CONVERT(VLOOKUP(Table1[[#This Row],[JABATAN]],tbl_refJabatan,4,FALSE),"yr","day")-CONVERT(DATEDIF(H943,NOW(),"y"),"yr","day")))),"Usia Salah"),"")</f>
        <v>33295.848911689813</v>
      </c>
      <c r="T943" s="167" t="str">
        <f ca="1">IF(Table1[[#This Row],[TGL. PENSIUN ( usia )]]&lt;&gt;0,TEXT(Table1[[#This Row],[TGL. PENSIUN ( usia )]],"yyyy"),"")</f>
        <v>1991</v>
      </c>
      <c r="U943" s="166">
        <f ca="1">IF(AND(Table1[[#This Row],[TGL. PENSIUN (usia)]]&lt;&gt;"",Table1[[#This Row],[TGL. PENSIUN (usia)]]&lt;&gt;"USIA SALAH"),IF(tglAcuan&lt;&gt;0,(INT(CONVERT(VLOOKUP(Table1[[#This Row],[JABATAN]],tbl_refJabatan,4,FALSE),"yr","day")-CONVERT(DATEDIF(H943,tglAcuan,"y"),"yr","day"))),(INT(CONVERT(VLOOKUP(Table1[[#This Row],[JABATAN]],tbl_refJabatan,4,FALSE),"yr","day")-CONVERT(DATEDIF(H943,NOW(),"y"),"yr","day")))),"")</f>
        <v>-12054</v>
      </c>
      <c r="V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Row],[JABATAN]],tbl_refJabatan,6,FALSE),"yr","day")-CONVERT(DATEDIF(H943,tglAcuan,"y"),"yr","day"))),(NOW()+(CONVERT(VLOOKUP(Table1[[#This Row],[JABATAN]],tbl_refJabatan,6,FALSE),"yr","day")-CONVERT(DATEDIF(H943,NOW(),"y"),"yr","day")))),"Usia Salah"),"")</f>
        <v>25990.848911689813</v>
      </c>
      <c r="W943" s="167" t="str">
        <f ca="1">IF(Table1[[#This Row],[TGL.PENSIUN (usia)]]&lt;&gt;0,TEXT(Table1[[#This Row],[TGL.PENSIUN (usia)]],"yyyy"),"")</f>
        <v>1971</v>
      </c>
      <c r="X9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Row],[JABATAN]],tbl_refJabatan,7,FALSE),"yr","day")-CONVERT(DATEDIF(M943,tglAcuan,"y"),"yr","day"))),(NOW()+(CONVERT(VLOOKUP(Table1[[#This Row],[JABATAN]],tbl_refJabatan,7,FALSE),"yr","day")-CONVERT(DATEDIF(M943,NOW(),"y"),"yr","day")))),"tgl SK salah"),"")</f>
        <v>65437.848911689813</v>
      </c>
      <c r="Y943" s="167" t="str">
        <f ca="1">IF(Table1[[#This Row],[TGL. PENSIUN (jabatan)]]&lt;&gt;0,TEXT(Table1[[#This Row],[TGL. PENSIUN (jabatan)]],"yyyy"),"")</f>
        <v>2079</v>
      </c>
      <c r="Z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Row],[JABATAN]],tbl_refJabatan,8,FALSE),"yr","day")-CONVERT(DATEDIF(H943,tglAcuan,"y"),"yr","day"))),(NOW()+(CONVERT(VLOOKUP(Table1[[#This Row],[JABATAN]],tbl_refJabatan,8,FALSE),"yr","day")-CONVERT(DATEDIF(H943,NOW(),"y"),"yr","day")))),"Usia Salah"),"")</f>
        <v>47905.848911689813</v>
      </c>
      <c r="AA943" s="167" t="str">
        <f ca="1">IF(Table1[[#This Row],[TGL.PENSIUN (usia )]]&lt;&gt;0,TEXT(Table1[[#This Row],[TGL.PENSIUN (usia )]],"yyyy"),"")</f>
        <v>2031</v>
      </c>
      <c r="AB9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Row],[JABATAN]],tbl_refJabatan,9,FALSE),"yr","day")-CONVERT(DATEDIF(M943,tglAcuan,"y"),"yr","day"))),(NOW()+(CONVERT(VLOOKUP(Table1[[#This Row],[JABATAN]],tbl_refJabatan,9,FALSE),"yr","day")-CONVERT(DATEDIF(M943,NOW(),"y"),"yr","day")))),"tgl SK salah"),"")</f>
        <v>49001.598911689813</v>
      </c>
      <c r="AC943" s="167" t="str">
        <f ca="1">IF(Table1[[#This Row],[TGL. PENSIUN (jabatan )]]&lt;&gt;0,TEXT(Table1[[#This Row],[TGL. PENSIUN (jabatan )]],"yyyy"),"")</f>
        <v>2034</v>
      </c>
      <c r="AD9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4" spans="1:30" s="53" customFormat="1" ht="21.75" customHeight="1" x14ac:dyDescent="0.25">
      <c r="A944" s="43">
        <f t="shared" si="35"/>
        <v>939</v>
      </c>
      <c r="B944" s="44" t="s">
        <v>1751</v>
      </c>
      <c r="C944" s="44" t="s">
        <v>1775</v>
      </c>
      <c r="D944" s="72" t="s">
        <v>63</v>
      </c>
      <c r="E944" s="59" t="s">
        <v>1794</v>
      </c>
      <c r="F944" s="43" t="s">
        <v>41</v>
      </c>
      <c r="G944" s="63" t="s">
        <v>42</v>
      </c>
      <c r="H944" s="71">
        <f>'[2]KADES DAN PERADES'!$K$19</f>
        <v>29726</v>
      </c>
      <c r="I944" s="45"/>
      <c r="J944" s="76"/>
      <c r="K944" s="63" t="s">
        <v>43</v>
      </c>
      <c r="L944" s="63" t="s">
        <v>1795</v>
      </c>
      <c r="M944" s="67">
        <v>43325</v>
      </c>
      <c r="N944" s="52" t="str">
        <f t="shared" ca="1" si="36"/>
        <v>42 Tahun 9 Bulan 7 hari</v>
      </c>
      <c r="O9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Row],[JABATAN]],tbl_refJabatan,2,FALSE),"yr","day")-CONVERT(DATEDIF(H944,tglAcuan,"y"),"yr","day"))),(NOW()+(CONVERT(VLOOKUP(Table1[[#This Row],[JABATAN]],tbl_refJabatan,2,FALSE),"yr","day")-CONVERT(DATEDIF(H944,NOW(),"y"),"yr","day")))),"Usia Salah"),"")</f>
        <v>51923.598911689813</v>
      </c>
      <c r="Q944" s="167" t="str">
        <f ca="1">IF(Table1[[#This Row],[TGL. PENSIUN (usia)]]&lt;&gt;0,TEXT(Table1[[#This Row],[TGL. PENSIUN (usia)]],"yyyy"),"")</f>
        <v>2042</v>
      </c>
      <c r="R944" s="166">
        <f ca="1">IF(AND(Table1[[#This Row],[TGL. PENSIUN (usia)]]&lt;&gt;"",Table1[[#This Row],[TGL. PENSIUN (usia)]]&lt;&gt;"USIA SALAH"),IF(tglAcuan&lt;&gt;0,(INT(CONVERT(VLOOKUP(Table1[[#This Row],[JABATAN]],tbl_refJabatan,2,FALSE),"yr","day")-CONVERT(DATEDIF(H944,tglAcuan,"y"),"yr","day"))),(INT(CONVERT(VLOOKUP(Table1[[#This Row],[JABATAN]],tbl_refJabatan,2,FALSE),"yr","day")-CONVERT(DATEDIF(H944,NOW(),"y"),"yr","day")))),"")</f>
        <v>6574</v>
      </c>
      <c r="S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Row],[JABATAN]],tbl_refJabatan,4,FALSE),"yr","day")-CONVERT(DATEDIF(H944,tglAcuan,"y"),"yr","day"))),(NOW()+(CONVERT(VLOOKUP(Table1[[#This Row],[JABATAN]],tbl_refJabatan,4,FALSE),"yr","day")-CONVERT(DATEDIF(H944,NOW(),"y"),"yr","day")))),"Usia Salah"),"")</f>
        <v>37313.598911689813</v>
      </c>
      <c r="T944" s="167" t="str">
        <f ca="1">IF(Table1[[#This Row],[TGL. PENSIUN ( usia )]]&lt;&gt;0,TEXT(Table1[[#This Row],[TGL. PENSIUN ( usia )]],"yyyy"),"")</f>
        <v>2002</v>
      </c>
      <c r="U944" s="166">
        <f ca="1">IF(AND(Table1[[#This Row],[TGL. PENSIUN (usia)]]&lt;&gt;"",Table1[[#This Row],[TGL. PENSIUN (usia)]]&lt;&gt;"USIA SALAH"),IF(tglAcuan&lt;&gt;0,(INT(CONVERT(VLOOKUP(Table1[[#This Row],[JABATAN]],tbl_refJabatan,4,FALSE),"yr","day")-CONVERT(DATEDIF(H944,tglAcuan,"y"),"yr","day"))),(INT(CONVERT(VLOOKUP(Table1[[#This Row],[JABATAN]],tbl_refJabatan,4,FALSE),"yr","day")-CONVERT(DATEDIF(H944,NOW(),"y"),"yr","day")))),"")</f>
        <v>-8036</v>
      </c>
      <c r="V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Row],[JABATAN]],tbl_refJabatan,6,FALSE),"yr","day")-CONVERT(DATEDIF(H944,tglAcuan,"y"),"yr","day"))),(NOW()+(CONVERT(VLOOKUP(Table1[[#This Row],[JABATAN]],tbl_refJabatan,6,FALSE),"yr","day")-CONVERT(DATEDIF(H944,NOW(),"y"),"yr","day")))),"Usia Salah"),"")</f>
        <v>30008.598911689813</v>
      </c>
      <c r="W944" s="167" t="str">
        <f ca="1">IF(Table1[[#This Row],[TGL.PENSIUN (usia)]]&lt;&gt;0,TEXT(Table1[[#This Row],[TGL.PENSIUN (usia)]],"yyyy"),"")</f>
        <v>1982</v>
      </c>
      <c r="X9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Row],[JABATAN]],tbl_refJabatan,7,FALSE),"yr","day")-CONVERT(DATEDIF(M944,tglAcuan,"y"),"yr","day"))),(NOW()+(CONVERT(VLOOKUP(Table1[[#This Row],[JABATAN]],tbl_refJabatan,7,FALSE),"yr","day")-CONVERT(DATEDIF(M944,NOW(),"y"),"yr","day")))),"tgl SK salah"),"")</f>
        <v>65437.848911689813</v>
      </c>
      <c r="Y944" s="167" t="str">
        <f ca="1">IF(Table1[[#This Row],[TGL. PENSIUN (jabatan)]]&lt;&gt;0,TEXT(Table1[[#This Row],[TGL. PENSIUN (jabatan)]],"yyyy"),"")</f>
        <v>2079</v>
      </c>
      <c r="Z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Row],[JABATAN]],tbl_refJabatan,8,FALSE),"yr","day")-CONVERT(DATEDIF(H944,tglAcuan,"y"),"yr","day"))),(NOW()+(CONVERT(VLOOKUP(Table1[[#This Row],[JABATAN]],tbl_refJabatan,8,FALSE),"yr","day")-CONVERT(DATEDIF(H944,NOW(),"y"),"yr","day")))),"Usia Salah"),"")</f>
        <v>51923.598911689813</v>
      </c>
      <c r="AA944" s="167" t="str">
        <f ca="1">IF(Table1[[#This Row],[TGL.PENSIUN (usia )]]&lt;&gt;0,TEXT(Table1[[#This Row],[TGL.PENSIUN (usia )]],"yyyy"),"")</f>
        <v>2042</v>
      </c>
      <c r="AB9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Row],[JABATAN]],tbl_refJabatan,9,FALSE),"yr","day")-CONVERT(DATEDIF(M944,tglAcuan,"y"),"yr","day"))),(NOW()+(CONVERT(VLOOKUP(Table1[[#This Row],[JABATAN]],tbl_refJabatan,9,FALSE),"yr","day")-CONVERT(DATEDIF(M944,NOW(),"y"),"yr","day")))),"tgl SK salah"),"")</f>
        <v>49001.598911689813</v>
      </c>
      <c r="AC944" s="167" t="str">
        <f ca="1">IF(Table1[[#This Row],[TGL. PENSIUN (jabatan )]]&lt;&gt;0,TEXT(Table1[[#This Row],[TGL. PENSIUN (jabatan )]],"yyyy"),"")</f>
        <v>2034</v>
      </c>
      <c r="AD9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5" spans="1:30" s="53" customFormat="1" ht="21.75" customHeight="1" x14ac:dyDescent="0.25">
      <c r="A945" s="43">
        <f t="shared" si="35"/>
        <v>940</v>
      </c>
      <c r="B945" s="44" t="s">
        <v>1751</v>
      </c>
      <c r="C945" s="44" t="s">
        <v>1775</v>
      </c>
      <c r="D945" s="72" t="s">
        <v>63</v>
      </c>
      <c r="E945" s="59" t="s">
        <v>1796</v>
      </c>
      <c r="F945" s="43" t="s">
        <v>41</v>
      </c>
      <c r="G945" s="63" t="s">
        <v>42</v>
      </c>
      <c r="H945" s="71">
        <f>'[2]KADES DAN PERADES'!$K$20</f>
        <v>33786</v>
      </c>
      <c r="I945" s="45"/>
      <c r="J945" s="76"/>
      <c r="K945" s="63" t="s">
        <v>43</v>
      </c>
      <c r="L945" s="63" t="s">
        <v>1797</v>
      </c>
      <c r="M945" s="67">
        <v>43325</v>
      </c>
      <c r="N945" s="52" t="str">
        <f t="shared" ca="1" si="36"/>
        <v>31 Tahun 7 Bulan 26 hari</v>
      </c>
      <c r="O9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Row],[JABATAN]],tbl_refJabatan,2,FALSE),"yr","day")-CONVERT(DATEDIF(H945,tglAcuan,"y"),"yr","day"))),(NOW()+(CONVERT(VLOOKUP(Table1[[#This Row],[JABATAN]],tbl_refJabatan,2,FALSE),"yr","day")-CONVERT(DATEDIF(H945,NOW(),"y"),"yr","day")))),"Usia Salah"),"")</f>
        <v>55941.348911689813</v>
      </c>
      <c r="Q945" s="167" t="str">
        <f ca="1">IF(Table1[[#This Row],[TGL. PENSIUN (usia)]]&lt;&gt;0,TEXT(Table1[[#This Row],[TGL. PENSIUN (usia)]],"yyyy"),"")</f>
        <v>2053</v>
      </c>
      <c r="R945" s="166">
        <f ca="1">IF(AND(Table1[[#This Row],[TGL. PENSIUN (usia)]]&lt;&gt;"",Table1[[#This Row],[TGL. PENSIUN (usia)]]&lt;&gt;"USIA SALAH"),IF(tglAcuan&lt;&gt;0,(INT(CONVERT(VLOOKUP(Table1[[#This Row],[JABATAN]],tbl_refJabatan,2,FALSE),"yr","day")-CONVERT(DATEDIF(H945,tglAcuan,"y"),"yr","day"))),(INT(CONVERT(VLOOKUP(Table1[[#This Row],[JABATAN]],tbl_refJabatan,2,FALSE),"yr","day")-CONVERT(DATEDIF(H945,NOW(),"y"),"yr","day")))),"")</f>
        <v>10592</v>
      </c>
      <c r="S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Row],[JABATAN]],tbl_refJabatan,4,FALSE),"yr","day")-CONVERT(DATEDIF(H945,tglAcuan,"y"),"yr","day"))),(NOW()+(CONVERT(VLOOKUP(Table1[[#This Row],[JABATAN]],tbl_refJabatan,4,FALSE),"yr","day")-CONVERT(DATEDIF(H945,NOW(),"y"),"yr","day")))),"Usia Salah"),"")</f>
        <v>41331.348911689813</v>
      </c>
      <c r="T945" s="167" t="str">
        <f ca="1">IF(Table1[[#This Row],[TGL. PENSIUN ( usia )]]&lt;&gt;0,TEXT(Table1[[#This Row],[TGL. PENSIUN ( usia )]],"yyyy"),"")</f>
        <v>2013</v>
      </c>
      <c r="U945" s="166">
        <f ca="1">IF(AND(Table1[[#This Row],[TGL. PENSIUN (usia)]]&lt;&gt;"",Table1[[#This Row],[TGL. PENSIUN (usia)]]&lt;&gt;"USIA SALAH"),IF(tglAcuan&lt;&gt;0,(INT(CONVERT(VLOOKUP(Table1[[#This Row],[JABATAN]],tbl_refJabatan,4,FALSE),"yr","day")-CONVERT(DATEDIF(H945,tglAcuan,"y"),"yr","day"))),(INT(CONVERT(VLOOKUP(Table1[[#This Row],[JABATAN]],tbl_refJabatan,4,FALSE),"yr","day")-CONVERT(DATEDIF(H945,NOW(),"y"),"yr","day")))),"")</f>
        <v>-4018</v>
      </c>
      <c r="V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Row],[JABATAN]],tbl_refJabatan,6,FALSE),"yr","day")-CONVERT(DATEDIF(H945,tglAcuan,"y"),"yr","day"))),(NOW()+(CONVERT(VLOOKUP(Table1[[#This Row],[JABATAN]],tbl_refJabatan,6,FALSE),"yr","day")-CONVERT(DATEDIF(H945,NOW(),"y"),"yr","day")))),"Usia Salah"),"")</f>
        <v>34026.348911689813</v>
      </c>
      <c r="W945" s="167" t="str">
        <f ca="1">IF(Table1[[#This Row],[TGL.PENSIUN (usia)]]&lt;&gt;0,TEXT(Table1[[#This Row],[TGL.PENSIUN (usia)]],"yyyy"),"")</f>
        <v>1993</v>
      </c>
      <c r="X9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Row],[JABATAN]],tbl_refJabatan,7,FALSE),"yr","day")-CONVERT(DATEDIF(M945,tglAcuan,"y"),"yr","day"))),(NOW()+(CONVERT(VLOOKUP(Table1[[#This Row],[JABATAN]],tbl_refJabatan,7,FALSE),"yr","day")-CONVERT(DATEDIF(M945,NOW(),"y"),"yr","day")))),"tgl SK salah"),"")</f>
        <v>65437.848911689813</v>
      </c>
      <c r="Y945" s="167" t="str">
        <f ca="1">IF(Table1[[#This Row],[TGL. PENSIUN (jabatan)]]&lt;&gt;0,TEXT(Table1[[#This Row],[TGL. PENSIUN (jabatan)]],"yyyy"),"")</f>
        <v>2079</v>
      </c>
      <c r="Z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Row],[JABATAN]],tbl_refJabatan,8,FALSE),"yr","day")-CONVERT(DATEDIF(H945,tglAcuan,"y"),"yr","day"))),(NOW()+(CONVERT(VLOOKUP(Table1[[#This Row],[JABATAN]],tbl_refJabatan,8,FALSE),"yr","day")-CONVERT(DATEDIF(H945,NOW(),"y"),"yr","day")))),"Usia Salah"),"")</f>
        <v>55941.348911689813</v>
      </c>
      <c r="AA945" s="167" t="str">
        <f ca="1">IF(Table1[[#This Row],[TGL.PENSIUN (usia )]]&lt;&gt;0,TEXT(Table1[[#This Row],[TGL.PENSIUN (usia )]],"yyyy"),"")</f>
        <v>2053</v>
      </c>
      <c r="AB9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Row],[JABATAN]],tbl_refJabatan,9,FALSE),"yr","day")-CONVERT(DATEDIF(M945,tglAcuan,"y"),"yr","day"))),(NOW()+(CONVERT(VLOOKUP(Table1[[#This Row],[JABATAN]],tbl_refJabatan,9,FALSE),"yr","day")-CONVERT(DATEDIF(M945,NOW(),"y"),"yr","day")))),"tgl SK salah"),"")</f>
        <v>49001.598911689813</v>
      </c>
      <c r="AC945" s="167" t="str">
        <f ca="1">IF(Table1[[#This Row],[TGL. PENSIUN (jabatan )]]&lt;&gt;0,TEXT(Table1[[#This Row],[TGL. PENSIUN (jabatan )]],"yyyy"),"")</f>
        <v>2034</v>
      </c>
      <c r="AD9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6" spans="1:30" s="53" customFormat="1" ht="21.75" customHeight="1" x14ac:dyDescent="0.25">
      <c r="A946" s="43">
        <f t="shared" si="35"/>
        <v>941</v>
      </c>
      <c r="B946" s="44" t="s">
        <v>1751</v>
      </c>
      <c r="C946" s="44" t="s">
        <v>1775</v>
      </c>
      <c r="D946" s="72" t="s">
        <v>63</v>
      </c>
      <c r="E946" s="59" t="s">
        <v>1798</v>
      </c>
      <c r="F946" s="43" t="s">
        <v>41</v>
      </c>
      <c r="G946" s="63" t="s">
        <v>42</v>
      </c>
      <c r="H946" s="71">
        <f>'[2]KADES DAN PERADES'!$K$21</f>
        <v>30177</v>
      </c>
      <c r="I946" s="45"/>
      <c r="J946" s="76"/>
      <c r="K946" s="63" t="s">
        <v>43</v>
      </c>
      <c r="L946" s="63" t="s">
        <v>1799</v>
      </c>
      <c r="M946" s="67">
        <v>43325</v>
      </c>
      <c r="N946" s="52" t="str">
        <f t="shared" ca="1" si="36"/>
        <v>41 Tahun 6 Bulan 13 hari</v>
      </c>
      <c r="O9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Row],[JABATAN]],tbl_refJabatan,2,FALSE),"yr","day")-CONVERT(DATEDIF(H946,tglAcuan,"y"),"yr","day"))),(NOW()+(CONVERT(VLOOKUP(Table1[[#This Row],[JABATAN]],tbl_refJabatan,2,FALSE),"yr","day")-CONVERT(DATEDIF(H946,NOW(),"y"),"yr","day")))),"Usia Salah"),"")</f>
        <v>52288.848911689813</v>
      </c>
      <c r="Q946" s="167" t="str">
        <f ca="1">IF(Table1[[#This Row],[TGL. PENSIUN (usia)]]&lt;&gt;0,TEXT(Table1[[#This Row],[TGL. PENSIUN (usia)]],"yyyy"),"")</f>
        <v>2043</v>
      </c>
      <c r="R946" s="166">
        <f ca="1">IF(AND(Table1[[#This Row],[TGL. PENSIUN (usia)]]&lt;&gt;"",Table1[[#This Row],[TGL. PENSIUN (usia)]]&lt;&gt;"USIA SALAH"),IF(tglAcuan&lt;&gt;0,(INT(CONVERT(VLOOKUP(Table1[[#This Row],[JABATAN]],tbl_refJabatan,2,FALSE),"yr","day")-CONVERT(DATEDIF(H946,tglAcuan,"y"),"yr","day"))),(INT(CONVERT(VLOOKUP(Table1[[#This Row],[JABATAN]],tbl_refJabatan,2,FALSE),"yr","day")-CONVERT(DATEDIF(H946,NOW(),"y"),"yr","day")))),"")</f>
        <v>6939</v>
      </c>
      <c r="S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Row],[JABATAN]],tbl_refJabatan,4,FALSE),"yr","day")-CONVERT(DATEDIF(H946,tglAcuan,"y"),"yr","day"))),(NOW()+(CONVERT(VLOOKUP(Table1[[#This Row],[JABATAN]],tbl_refJabatan,4,FALSE),"yr","day")-CONVERT(DATEDIF(H946,NOW(),"y"),"yr","day")))),"Usia Salah"),"")</f>
        <v>37678.848911689813</v>
      </c>
      <c r="T946" s="167" t="str">
        <f ca="1">IF(Table1[[#This Row],[TGL. PENSIUN ( usia )]]&lt;&gt;0,TEXT(Table1[[#This Row],[TGL. PENSIUN ( usia )]],"yyyy"),"")</f>
        <v>2003</v>
      </c>
      <c r="U946" s="166">
        <f ca="1">IF(AND(Table1[[#This Row],[TGL. PENSIUN (usia)]]&lt;&gt;"",Table1[[#This Row],[TGL. PENSIUN (usia)]]&lt;&gt;"USIA SALAH"),IF(tglAcuan&lt;&gt;0,(INT(CONVERT(VLOOKUP(Table1[[#This Row],[JABATAN]],tbl_refJabatan,4,FALSE),"yr","day")-CONVERT(DATEDIF(H946,tglAcuan,"y"),"yr","day"))),(INT(CONVERT(VLOOKUP(Table1[[#This Row],[JABATAN]],tbl_refJabatan,4,FALSE),"yr","day")-CONVERT(DATEDIF(H946,NOW(),"y"),"yr","day")))),"")</f>
        <v>-7671</v>
      </c>
      <c r="V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Row],[JABATAN]],tbl_refJabatan,6,FALSE),"yr","day")-CONVERT(DATEDIF(H946,tglAcuan,"y"),"yr","day"))),(NOW()+(CONVERT(VLOOKUP(Table1[[#This Row],[JABATAN]],tbl_refJabatan,6,FALSE),"yr","day")-CONVERT(DATEDIF(H946,NOW(),"y"),"yr","day")))),"Usia Salah"),"")</f>
        <v>30373.848911689813</v>
      </c>
      <c r="W946" s="167" t="str">
        <f ca="1">IF(Table1[[#This Row],[TGL.PENSIUN (usia)]]&lt;&gt;0,TEXT(Table1[[#This Row],[TGL.PENSIUN (usia)]],"yyyy"),"")</f>
        <v>1983</v>
      </c>
      <c r="X9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Row],[JABATAN]],tbl_refJabatan,7,FALSE),"yr","day")-CONVERT(DATEDIF(M946,tglAcuan,"y"),"yr","day"))),(NOW()+(CONVERT(VLOOKUP(Table1[[#This Row],[JABATAN]],tbl_refJabatan,7,FALSE),"yr","day")-CONVERT(DATEDIF(M946,NOW(),"y"),"yr","day")))),"tgl SK salah"),"")</f>
        <v>65437.848911689813</v>
      </c>
      <c r="Y946" s="167" t="str">
        <f ca="1">IF(Table1[[#This Row],[TGL. PENSIUN (jabatan)]]&lt;&gt;0,TEXT(Table1[[#This Row],[TGL. PENSIUN (jabatan)]],"yyyy"),"")</f>
        <v>2079</v>
      </c>
      <c r="Z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Row],[JABATAN]],tbl_refJabatan,8,FALSE),"yr","day")-CONVERT(DATEDIF(H946,tglAcuan,"y"),"yr","day"))),(NOW()+(CONVERT(VLOOKUP(Table1[[#This Row],[JABATAN]],tbl_refJabatan,8,FALSE),"yr","day")-CONVERT(DATEDIF(H946,NOW(),"y"),"yr","day")))),"Usia Salah"),"")</f>
        <v>52288.848911689813</v>
      </c>
      <c r="AA946" s="167" t="str">
        <f ca="1">IF(Table1[[#This Row],[TGL.PENSIUN (usia )]]&lt;&gt;0,TEXT(Table1[[#This Row],[TGL.PENSIUN (usia )]],"yyyy"),"")</f>
        <v>2043</v>
      </c>
      <c r="AB9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Row],[JABATAN]],tbl_refJabatan,9,FALSE),"yr","day")-CONVERT(DATEDIF(M946,tglAcuan,"y"),"yr","day"))),(NOW()+(CONVERT(VLOOKUP(Table1[[#This Row],[JABATAN]],tbl_refJabatan,9,FALSE),"yr","day")-CONVERT(DATEDIF(M946,NOW(),"y"),"yr","day")))),"tgl SK salah"),"")</f>
        <v>49001.598911689813</v>
      </c>
      <c r="AC946" s="167" t="str">
        <f ca="1">IF(Table1[[#This Row],[TGL. PENSIUN (jabatan )]]&lt;&gt;0,TEXT(Table1[[#This Row],[TGL. PENSIUN (jabatan )]],"yyyy"),"")</f>
        <v>2034</v>
      </c>
      <c r="AD9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7" spans="1:30" s="53" customFormat="1" ht="21.75" customHeight="1" x14ac:dyDescent="0.25">
      <c r="A947" s="43">
        <f t="shared" si="35"/>
        <v>942</v>
      </c>
      <c r="B947" s="44" t="s">
        <v>1751</v>
      </c>
      <c r="C947" s="44" t="s">
        <v>1775</v>
      </c>
      <c r="D947" s="72" t="s">
        <v>63</v>
      </c>
      <c r="E947" s="59" t="s">
        <v>1794</v>
      </c>
      <c r="F947" s="43" t="s">
        <v>41</v>
      </c>
      <c r="G947" s="63" t="s">
        <v>42</v>
      </c>
      <c r="H947" s="71">
        <f>'[2]KADES DAN PERADES'!$K$22</f>
        <v>31966</v>
      </c>
      <c r="I947" s="45"/>
      <c r="J947" s="76"/>
      <c r="K947" s="63" t="s">
        <v>43</v>
      </c>
      <c r="L947" s="63" t="s">
        <v>1800</v>
      </c>
      <c r="M947" s="67">
        <v>43910</v>
      </c>
      <c r="N947" s="52" t="str">
        <f t="shared" ca="1" si="36"/>
        <v>36 Tahun 7 Bulan 19 hari</v>
      </c>
      <c r="O9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7 Hari </v>
      </c>
      <c r="P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Row],[JABATAN]],tbl_refJabatan,2,FALSE),"yr","day")-CONVERT(DATEDIF(H947,tglAcuan,"y"),"yr","day"))),(NOW()+(CONVERT(VLOOKUP(Table1[[#This Row],[JABATAN]],tbl_refJabatan,2,FALSE),"yr","day")-CONVERT(DATEDIF(H947,NOW(),"y"),"yr","day")))),"Usia Salah"),"")</f>
        <v>54115.098911689813</v>
      </c>
      <c r="Q947" s="167" t="str">
        <f ca="1">IF(Table1[[#This Row],[TGL. PENSIUN (usia)]]&lt;&gt;0,TEXT(Table1[[#This Row],[TGL. PENSIUN (usia)]],"yyyy"),"")</f>
        <v>2048</v>
      </c>
      <c r="R947" s="166">
        <f ca="1">IF(AND(Table1[[#This Row],[TGL. PENSIUN (usia)]]&lt;&gt;"",Table1[[#This Row],[TGL. PENSIUN (usia)]]&lt;&gt;"USIA SALAH"),IF(tglAcuan&lt;&gt;0,(INT(CONVERT(VLOOKUP(Table1[[#This Row],[JABATAN]],tbl_refJabatan,2,FALSE),"yr","day")-CONVERT(DATEDIF(H947,tglAcuan,"y"),"yr","day"))),(INT(CONVERT(VLOOKUP(Table1[[#This Row],[JABATAN]],tbl_refJabatan,2,FALSE),"yr","day")-CONVERT(DATEDIF(H947,NOW(),"y"),"yr","day")))),"")</f>
        <v>8766</v>
      </c>
      <c r="S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Row],[JABATAN]],tbl_refJabatan,4,FALSE),"yr","day")-CONVERT(DATEDIF(H947,tglAcuan,"y"),"yr","day"))),(NOW()+(CONVERT(VLOOKUP(Table1[[#This Row],[JABATAN]],tbl_refJabatan,4,FALSE),"yr","day")-CONVERT(DATEDIF(H947,NOW(),"y"),"yr","day")))),"Usia Salah"),"")</f>
        <v>39505.098911689813</v>
      </c>
      <c r="T947" s="167" t="str">
        <f ca="1">IF(Table1[[#This Row],[TGL. PENSIUN ( usia )]]&lt;&gt;0,TEXT(Table1[[#This Row],[TGL. PENSIUN ( usia )]],"yyyy"),"")</f>
        <v>2008</v>
      </c>
      <c r="U947" s="166">
        <f ca="1">IF(AND(Table1[[#This Row],[TGL. PENSIUN (usia)]]&lt;&gt;"",Table1[[#This Row],[TGL. PENSIUN (usia)]]&lt;&gt;"USIA SALAH"),IF(tglAcuan&lt;&gt;0,(INT(CONVERT(VLOOKUP(Table1[[#This Row],[JABATAN]],tbl_refJabatan,4,FALSE),"yr","day")-CONVERT(DATEDIF(H947,tglAcuan,"y"),"yr","day"))),(INT(CONVERT(VLOOKUP(Table1[[#This Row],[JABATAN]],tbl_refJabatan,4,FALSE),"yr","day")-CONVERT(DATEDIF(H947,NOW(),"y"),"yr","day")))),"")</f>
        <v>-5844</v>
      </c>
      <c r="V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Row],[JABATAN]],tbl_refJabatan,6,FALSE),"yr","day")-CONVERT(DATEDIF(H947,tglAcuan,"y"),"yr","day"))),(NOW()+(CONVERT(VLOOKUP(Table1[[#This Row],[JABATAN]],tbl_refJabatan,6,FALSE),"yr","day")-CONVERT(DATEDIF(H947,NOW(),"y"),"yr","day")))),"Usia Salah"),"")</f>
        <v>32200.098911689813</v>
      </c>
      <c r="W947" s="167" t="str">
        <f ca="1">IF(Table1[[#This Row],[TGL.PENSIUN (usia)]]&lt;&gt;0,TEXT(Table1[[#This Row],[TGL.PENSIUN (usia)]],"yyyy"),"")</f>
        <v>1988</v>
      </c>
      <c r="X9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Row],[JABATAN]],tbl_refJabatan,7,FALSE),"yr","day")-CONVERT(DATEDIF(M947,tglAcuan,"y"),"yr","day"))),(NOW()+(CONVERT(VLOOKUP(Table1[[#This Row],[JABATAN]],tbl_refJabatan,7,FALSE),"yr","day")-CONVERT(DATEDIF(M947,NOW(),"y"),"yr","day")))),"tgl SK salah"),"")</f>
        <v>66168.348911689813</v>
      </c>
      <c r="Y947" s="167" t="str">
        <f ca="1">IF(Table1[[#This Row],[TGL. PENSIUN (jabatan)]]&lt;&gt;0,TEXT(Table1[[#This Row],[TGL. PENSIUN (jabatan)]],"yyyy"),"")</f>
        <v>2081</v>
      </c>
      <c r="Z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Row],[JABATAN]],tbl_refJabatan,8,FALSE),"yr","day")-CONVERT(DATEDIF(H947,tglAcuan,"y"),"yr","day"))),(NOW()+(CONVERT(VLOOKUP(Table1[[#This Row],[JABATAN]],tbl_refJabatan,8,FALSE),"yr","day")-CONVERT(DATEDIF(H947,NOW(),"y"),"yr","day")))),"Usia Salah"),"")</f>
        <v>54115.098911689813</v>
      </c>
      <c r="AA947" s="167" t="str">
        <f ca="1">IF(Table1[[#This Row],[TGL.PENSIUN (usia )]]&lt;&gt;0,TEXT(Table1[[#This Row],[TGL.PENSIUN (usia )]],"yyyy"),"")</f>
        <v>2048</v>
      </c>
      <c r="AB9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Row],[JABATAN]],tbl_refJabatan,9,FALSE),"yr","day")-CONVERT(DATEDIF(M947,tglAcuan,"y"),"yr","day"))),(NOW()+(CONVERT(VLOOKUP(Table1[[#This Row],[JABATAN]],tbl_refJabatan,9,FALSE),"yr","day")-CONVERT(DATEDIF(M947,NOW(),"y"),"yr","day")))),"tgl SK salah"),"")</f>
        <v>49732.098911689813</v>
      </c>
      <c r="AC947" s="167" t="str">
        <f ca="1">IF(Table1[[#This Row],[TGL. PENSIUN (jabatan )]]&lt;&gt;0,TEXT(Table1[[#This Row],[TGL. PENSIUN (jabatan )]],"yyyy"),"")</f>
        <v>2036</v>
      </c>
      <c r="AD9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8" spans="1:30" s="53" customFormat="1" ht="21.75" customHeight="1" x14ac:dyDescent="0.25">
      <c r="A948" s="43">
        <f t="shared" si="35"/>
        <v>943</v>
      </c>
      <c r="B948" s="44" t="s">
        <v>1751</v>
      </c>
      <c r="C948" s="44" t="s">
        <v>1775</v>
      </c>
      <c r="D948" s="72" t="s">
        <v>63</v>
      </c>
      <c r="E948" s="59" t="s">
        <v>1747</v>
      </c>
      <c r="F948" s="43" t="s">
        <v>41</v>
      </c>
      <c r="G948" s="63" t="s">
        <v>42</v>
      </c>
      <c r="H948" s="71">
        <v>22131</v>
      </c>
      <c r="I948" s="45"/>
      <c r="J948" s="76"/>
      <c r="K948" s="63" t="s">
        <v>93</v>
      </c>
      <c r="L948" s="63" t="s">
        <v>1801</v>
      </c>
      <c r="M948" s="67">
        <v>43325</v>
      </c>
      <c r="N948" s="52" t="str">
        <f t="shared" ca="1" si="36"/>
        <v>63 Tahun 6 Bulan 24 hari</v>
      </c>
      <c r="O9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Row],[JABATAN]],tbl_refJabatan,2,FALSE),"yr","day")-CONVERT(DATEDIF(H948,tglAcuan,"y"),"yr","day"))),(NOW()+(CONVERT(VLOOKUP(Table1[[#This Row],[JABATAN]],tbl_refJabatan,2,FALSE),"yr","day")-CONVERT(DATEDIF(H948,NOW(),"y"),"yr","day")))),"Usia Salah"),"")</f>
        <v>44253.348911689813</v>
      </c>
      <c r="Q948" s="167" t="str">
        <f ca="1">IF(Table1[[#This Row],[TGL. PENSIUN (usia)]]&lt;&gt;0,TEXT(Table1[[#This Row],[TGL. PENSIUN (usia)]],"yyyy"),"")</f>
        <v>2021</v>
      </c>
      <c r="R948" s="166">
        <f ca="1">IF(AND(Table1[[#This Row],[TGL. PENSIUN (usia)]]&lt;&gt;"",Table1[[#This Row],[TGL. PENSIUN (usia)]]&lt;&gt;"USIA SALAH"),IF(tglAcuan&lt;&gt;0,(INT(CONVERT(VLOOKUP(Table1[[#This Row],[JABATAN]],tbl_refJabatan,2,FALSE),"yr","day")-CONVERT(DATEDIF(H948,tglAcuan,"y"),"yr","day"))),(INT(CONVERT(VLOOKUP(Table1[[#This Row],[JABATAN]],tbl_refJabatan,2,FALSE),"yr","day")-CONVERT(DATEDIF(H948,NOW(),"y"),"yr","day")))),"")</f>
        <v>-1096</v>
      </c>
      <c r="S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Row],[JABATAN]],tbl_refJabatan,4,FALSE),"yr","day")-CONVERT(DATEDIF(H948,tglAcuan,"y"),"yr","day"))),(NOW()+(CONVERT(VLOOKUP(Table1[[#This Row],[JABATAN]],tbl_refJabatan,4,FALSE),"yr","day")-CONVERT(DATEDIF(H948,NOW(),"y"),"yr","day")))),"Usia Salah"),"")</f>
        <v>29643.348911689813</v>
      </c>
      <c r="T948" s="167" t="str">
        <f ca="1">IF(Table1[[#This Row],[TGL. PENSIUN ( usia )]]&lt;&gt;0,TEXT(Table1[[#This Row],[TGL. PENSIUN ( usia )]],"yyyy"),"")</f>
        <v>1981</v>
      </c>
      <c r="U948" s="166">
        <f ca="1">IF(AND(Table1[[#This Row],[TGL. PENSIUN (usia)]]&lt;&gt;"",Table1[[#This Row],[TGL. PENSIUN (usia)]]&lt;&gt;"USIA SALAH"),IF(tglAcuan&lt;&gt;0,(INT(CONVERT(VLOOKUP(Table1[[#This Row],[JABATAN]],tbl_refJabatan,4,FALSE),"yr","day")-CONVERT(DATEDIF(H948,tglAcuan,"y"),"yr","day"))),(INT(CONVERT(VLOOKUP(Table1[[#This Row],[JABATAN]],tbl_refJabatan,4,FALSE),"yr","day")-CONVERT(DATEDIF(H948,NOW(),"y"),"yr","day")))),"")</f>
        <v>-15706</v>
      </c>
      <c r="V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Row],[JABATAN]],tbl_refJabatan,6,FALSE),"yr","day")-CONVERT(DATEDIF(H948,tglAcuan,"y"),"yr","day"))),(NOW()+(CONVERT(VLOOKUP(Table1[[#This Row],[JABATAN]],tbl_refJabatan,6,FALSE),"yr","day")-CONVERT(DATEDIF(H948,NOW(),"y"),"yr","day")))),"Usia Salah"),"")</f>
        <v>22338.348911689813</v>
      </c>
      <c r="W948" s="167" t="str">
        <f ca="1">IF(Table1[[#This Row],[TGL.PENSIUN (usia)]]&lt;&gt;0,TEXT(Table1[[#This Row],[TGL.PENSIUN (usia)]],"yyyy"),"")</f>
        <v>1961</v>
      </c>
      <c r="X9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Row],[JABATAN]],tbl_refJabatan,7,FALSE),"yr","day")-CONVERT(DATEDIF(M948,tglAcuan,"y"),"yr","day"))),(NOW()+(CONVERT(VLOOKUP(Table1[[#This Row],[JABATAN]],tbl_refJabatan,7,FALSE),"yr","day")-CONVERT(DATEDIF(M948,NOW(),"y"),"yr","day")))),"tgl SK salah"),"")</f>
        <v>65437.848911689813</v>
      </c>
      <c r="Y948" s="167" t="str">
        <f ca="1">IF(Table1[[#This Row],[TGL. PENSIUN (jabatan)]]&lt;&gt;0,TEXT(Table1[[#This Row],[TGL. PENSIUN (jabatan)]],"yyyy"),"")</f>
        <v>2079</v>
      </c>
      <c r="Z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Row],[JABATAN]],tbl_refJabatan,8,FALSE),"yr","day")-CONVERT(DATEDIF(H948,tglAcuan,"y"),"yr","day"))),(NOW()+(CONVERT(VLOOKUP(Table1[[#This Row],[JABATAN]],tbl_refJabatan,8,FALSE),"yr","day")-CONVERT(DATEDIF(H948,NOW(),"y"),"yr","day")))),"Usia Salah"),"")</f>
        <v>44253.348911689813</v>
      </c>
      <c r="AA948" s="167" t="str">
        <f ca="1">IF(Table1[[#This Row],[TGL.PENSIUN (usia )]]&lt;&gt;0,TEXT(Table1[[#This Row],[TGL.PENSIUN (usia )]],"yyyy"),"")</f>
        <v>2021</v>
      </c>
      <c r="AB9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Row],[JABATAN]],tbl_refJabatan,9,FALSE),"yr","day")-CONVERT(DATEDIF(M948,tglAcuan,"y"),"yr","day"))),(NOW()+(CONVERT(VLOOKUP(Table1[[#This Row],[JABATAN]],tbl_refJabatan,9,FALSE),"yr","day")-CONVERT(DATEDIF(M948,NOW(),"y"),"yr","day")))),"tgl SK salah"),"")</f>
        <v>49001.598911689813</v>
      </c>
      <c r="AC948" s="167" t="str">
        <f ca="1">IF(Table1[[#This Row],[TGL. PENSIUN (jabatan )]]&lt;&gt;0,TEXT(Table1[[#This Row],[TGL. PENSIUN (jabatan )]],"yyyy"),"")</f>
        <v>2034</v>
      </c>
      <c r="AD9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49" spans="1:30" s="53" customFormat="1" ht="21.75" customHeight="1" x14ac:dyDescent="0.25">
      <c r="A949" s="43">
        <f t="shared" si="35"/>
        <v>944</v>
      </c>
      <c r="B949" s="44" t="s">
        <v>1751</v>
      </c>
      <c r="C949" s="44" t="s">
        <v>1775</v>
      </c>
      <c r="D949" s="72" t="s">
        <v>63</v>
      </c>
      <c r="E949" s="59" t="s">
        <v>872</v>
      </c>
      <c r="F949" s="43" t="s">
        <v>41</v>
      </c>
      <c r="G949" s="63" t="s">
        <v>42</v>
      </c>
      <c r="H949" s="67">
        <f>'[2]KADES DAN PERADES'!$K$24</f>
        <v>26457</v>
      </c>
      <c r="I949" s="45"/>
      <c r="J949" s="76"/>
      <c r="K949" s="63" t="s">
        <v>43</v>
      </c>
      <c r="L949" s="63" t="s">
        <v>1802</v>
      </c>
      <c r="M949" s="67">
        <v>43325</v>
      </c>
      <c r="N949" s="52" t="str">
        <f t="shared" ca="1" si="36"/>
        <v>51 Tahun 8 Bulan 20 hari</v>
      </c>
      <c r="O9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14 Hari </v>
      </c>
      <c r="P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Row],[JABATAN]],tbl_refJabatan,2,FALSE),"yr","day")-CONVERT(DATEDIF(H949,tglAcuan,"y"),"yr","day"))),(NOW()+(CONVERT(VLOOKUP(Table1[[#This Row],[JABATAN]],tbl_refJabatan,2,FALSE),"yr","day")-CONVERT(DATEDIF(H949,NOW(),"y"),"yr","day")))),"Usia Salah"),"")</f>
        <v>48636.348911689813</v>
      </c>
      <c r="Q949" s="167" t="str">
        <f ca="1">IF(Table1[[#This Row],[TGL. PENSIUN (usia)]]&lt;&gt;0,TEXT(Table1[[#This Row],[TGL. PENSIUN (usia)]],"yyyy"),"")</f>
        <v>2033</v>
      </c>
      <c r="R949" s="166">
        <f ca="1">IF(AND(Table1[[#This Row],[TGL. PENSIUN (usia)]]&lt;&gt;"",Table1[[#This Row],[TGL. PENSIUN (usia)]]&lt;&gt;"USIA SALAH"),IF(tglAcuan&lt;&gt;0,(INT(CONVERT(VLOOKUP(Table1[[#This Row],[JABATAN]],tbl_refJabatan,2,FALSE),"yr","day")-CONVERT(DATEDIF(H949,tglAcuan,"y"),"yr","day"))),(INT(CONVERT(VLOOKUP(Table1[[#This Row],[JABATAN]],tbl_refJabatan,2,FALSE),"yr","day")-CONVERT(DATEDIF(H949,NOW(),"y"),"yr","day")))),"")</f>
        <v>3287</v>
      </c>
      <c r="S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Row],[JABATAN]],tbl_refJabatan,4,FALSE),"yr","day")-CONVERT(DATEDIF(H949,tglAcuan,"y"),"yr","day"))),(NOW()+(CONVERT(VLOOKUP(Table1[[#This Row],[JABATAN]],tbl_refJabatan,4,FALSE),"yr","day")-CONVERT(DATEDIF(H949,NOW(),"y"),"yr","day")))),"Usia Salah"),"")</f>
        <v>34026.348911689813</v>
      </c>
      <c r="T949" s="167" t="str">
        <f ca="1">IF(Table1[[#This Row],[TGL. PENSIUN ( usia )]]&lt;&gt;0,TEXT(Table1[[#This Row],[TGL. PENSIUN ( usia )]],"yyyy"),"")</f>
        <v>1993</v>
      </c>
      <c r="U949" s="166">
        <f ca="1">IF(AND(Table1[[#This Row],[TGL. PENSIUN (usia)]]&lt;&gt;"",Table1[[#This Row],[TGL. PENSIUN (usia)]]&lt;&gt;"USIA SALAH"),IF(tglAcuan&lt;&gt;0,(INT(CONVERT(VLOOKUP(Table1[[#This Row],[JABATAN]],tbl_refJabatan,4,FALSE),"yr","day")-CONVERT(DATEDIF(H949,tglAcuan,"y"),"yr","day"))),(INT(CONVERT(VLOOKUP(Table1[[#This Row],[JABATAN]],tbl_refJabatan,4,FALSE),"yr","day")-CONVERT(DATEDIF(H949,NOW(),"y"),"yr","day")))),"")</f>
        <v>-11323</v>
      </c>
      <c r="V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Row],[JABATAN]],tbl_refJabatan,6,FALSE),"yr","day")-CONVERT(DATEDIF(H949,tglAcuan,"y"),"yr","day"))),(NOW()+(CONVERT(VLOOKUP(Table1[[#This Row],[JABATAN]],tbl_refJabatan,6,FALSE),"yr","day")-CONVERT(DATEDIF(H949,NOW(),"y"),"yr","day")))),"Usia Salah"),"")</f>
        <v>26721.348911689813</v>
      </c>
      <c r="W949" s="167" t="str">
        <f ca="1">IF(Table1[[#This Row],[TGL.PENSIUN (usia)]]&lt;&gt;0,TEXT(Table1[[#This Row],[TGL.PENSIUN (usia)]],"yyyy"),"")</f>
        <v>1973</v>
      </c>
      <c r="X9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Row],[JABATAN]],tbl_refJabatan,7,FALSE),"yr","day")-CONVERT(DATEDIF(M949,tglAcuan,"y"),"yr","day"))),(NOW()+(CONVERT(VLOOKUP(Table1[[#This Row],[JABATAN]],tbl_refJabatan,7,FALSE),"yr","day")-CONVERT(DATEDIF(M949,NOW(),"y"),"yr","day")))),"tgl SK salah"),"")</f>
        <v>65437.848911689813</v>
      </c>
      <c r="Y949" s="167" t="str">
        <f ca="1">IF(Table1[[#This Row],[TGL. PENSIUN (jabatan)]]&lt;&gt;0,TEXT(Table1[[#This Row],[TGL. PENSIUN (jabatan)]],"yyyy"),"")</f>
        <v>2079</v>
      </c>
      <c r="Z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Row],[JABATAN]],tbl_refJabatan,8,FALSE),"yr","day")-CONVERT(DATEDIF(H949,tglAcuan,"y"),"yr","day"))),(NOW()+(CONVERT(VLOOKUP(Table1[[#This Row],[JABATAN]],tbl_refJabatan,8,FALSE),"yr","day")-CONVERT(DATEDIF(H949,NOW(),"y"),"yr","day")))),"Usia Salah"),"")</f>
        <v>48636.348911689813</v>
      </c>
      <c r="AA949" s="167" t="str">
        <f ca="1">IF(Table1[[#This Row],[TGL.PENSIUN (usia )]]&lt;&gt;0,TEXT(Table1[[#This Row],[TGL.PENSIUN (usia )]],"yyyy"),"")</f>
        <v>2033</v>
      </c>
      <c r="AB9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Row],[JABATAN]],tbl_refJabatan,9,FALSE),"yr","day")-CONVERT(DATEDIF(M949,tglAcuan,"y"),"yr","day"))),(NOW()+(CONVERT(VLOOKUP(Table1[[#This Row],[JABATAN]],tbl_refJabatan,9,FALSE),"yr","day")-CONVERT(DATEDIF(M949,NOW(),"y"),"yr","day")))),"tgl SK salah"),"")</f>
        <v>49001.598911689813</v>
      </c>
      <c r="AC949" s="167" t="str">
        <f ca="1">IF(Table1[[#This Row],[TGL. PENSIUN (jabatan )]]&lt;&gt;0,TEXT(Table1[[#This Row],[TGL. PENSIUN (jabatan )]],"yyyy"),"")</f>
        <v>2034</v>
      </c>
      <c r="AD9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0" spans="1:30" s="88" customFormat="1" ht="21.75" customHeight="1" x14ac:dyDescent="0.25">
      <c r="A950" s="43">
        <f t="shared" si="35"/>
        <v>945</v>
      </c>
      <c r="B950" s="44" t="s">
        <v>1751</v>
      </c>
      <c r="C950" s="44" t="s">
        <v>1803</v>
      </c>
      <c r="D950" s="45" t="s">
        <v>39</v>
      </c>
      <c r="E950" s="59" t="s">
        <v>1804</v>
      </c>
      <c r="F950" s="43" t="s">
        <v>41</v>
      </c>
      <c r="G950" s="46" t="s">
        <v>42</v>
      </c>
      <c r="H950" s="71">
        <v>23809</v>
      </c>
      <c r="I950" s="45"/>
      <c r="J950" s="76"/>
      <c r="K950" s="74" t="s">
        <v>43</v>
      </c>
      <c r="L950" s="90" t="s">
        <v>1805</v>
      </c>
      <c r="M950" s="94">
        <v>43812</v>
      </c>
      <c r="N950" s="52" t="str">
        <f t="shared" ca="1" si="36"/>
        <v>58 Tahun 11 Bulan 19 hari</v>
      </c>
      <c r="O9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Row],[JABATAN]],tbl_refJabatan,2,FALSE),"yr","day")-CONVERT(DATEDIF(H950,tglAcuan,"y"),"yr","day"))),(NOW()+(CONVERT(VLOOKUP(Table1[[#This Row],[JABATAN]],tbl_refJabatan,2,FALSE),"yr","day")-CONVERT(DATEDIF(H950,NOW(),"y"),"yr","day")))),"Usia Salah"),"")</f>
        <v>24164.598911689813</v>
      </c>
      <c r="Q950" s="167" t="str">
        <f ca="1">IF(Table1[[#This Row],[TGL. PENSIUN (usia)]]&lt;&gt;0,TEXT(Table1[[#This Row],[TGL. PENSIUN (usia)]],"yyyy"),"")</f>
        <v>1966</v>
      </c>
      <c r="R950" s="166">
        <f ca="1">IF(AND(Table1[[#This Row],[TGL. PENSIUN (usia)]]&lt;&gt;"",Table1[[#This Row],[TGL. PENSIUN (usia)]]&lt;&gt;"USIA SALAH"),IF(tglAcuan&lt;&gt;0,(INT(CONVERT(VLOOKUP(Table1[[#This Row],[JABATAN]],tbl_refJabatan,2,FALSE),"yr","day")-CONVERT(DATEDIF(H950,tglAcuan,"y"),"yr","day"))),(INT(CONVERT(VLOOKUP(Table1[[#This Row],[JABATAN]],tbl_refJabatan,2,FALSE),"yr","day")-CONVERT(DATEDIF(H950,NOW(),"y"),"yr","day")))),"")</f>
        <v>-21185</v>
      </c>
      <c r="S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Row],[JABATAN]],tbl_refJabatan,4,FALSE),"yr","day")-CONVERT(DATEDIF(H950,tglAcuan,"y"),"yr","day"))),(NOW()+(CONVERT(VLOOKUP(Table1[[#This Row],[JABATAN]],tbl_refJabatan,4,FALSE),"yr","day")-CONVERT(DATEDIF(H950,NOW(),"y"),"yr","day")))),"Usia Salah"),"")</f>
        <v>24164.598911689813</v>
      </c>
      <c r="T950" s="167" t="str">
        <f ca="1">IF(Table1[[#This Row],[TGL. PENSIUN ( usia )]]&lt;&gt;0,TEXT(Table1[[#This Row],[TGL. PENSIUN ( usia )]],"yyyy"),"")</f>
        <v>1966</v>
      </c>
      <c r="U950" s="166">
        <f ca="1">IF(AND(Table1[[#This Row],[TGL. PENSIUN (usia)]]&lt;&gt;"",Table1[[#This Row],[TGL. PENSIUN (usia)]]&lt;&gt;"USIA SALAH"),IF(tglAcuan&lt;&gt;0,(INT(CONVERT(VLOOKUP(Table1[[#This Row],[JABATAN]],tbl_refJabatan,4,FALSE),"yr","day")-CONVERT(DATEDIF(H950,tglAcuan,"y"),"yr","day"))),(INT(CONVERT(VLOOKUP(Table1[[#This Row],[JABATAN]],tbl_refJabatan,4,FALSE),"yr","day")-CONVERT(DATEDIF(H950,NOW(),"y"),"yr","day")))),"")</f>
        <v>-21185</v>
      </c>
      <c r="V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Row],[JABATAN]],tbl_refJabatan,6,FALSE),"yr","day")-CONVERT(DATEDIF(H950,tglAcuan,"y"),"yr","day"))),(NOW()+(CONVERT(VLOOKUP(Table1[[#This Row],[JABATAN]],tbl_refJabatan,6,FALSE),"yr","day")-CONVERT(DATEDIF(H950,NOW(),"y"),"yr","day")))),"Usia Salah"),"")</f>
        <v>24164.598911689813</v>
      </c>
      <c r="W950" s="167" t="str">
        <f ca="1">IF(Table1[[#This Row],[TGL.PENSIUN (usia)]]&lt;&gt;0,TEXT(Table1[[#This Row],[TGL.PENSIUN (usia)]],"yyyy"),"")</f>
        <v>1966</v>
      </c>
      <c r="X9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Row],[JABATAN]],tbl_refJabatan,7,FALSE),"yr","day")-CONVERT(DATEDIF(M950,tglAcuan,"y"),"yr","day"))),(NOW()+(CONVERT(VLOOKUP(Table1[[#This Row],[JABATAN]],tbl_refJabatan,7,FALSE),"yr","day")-CONVERT(DATEDIF(M950,NOW(),"y"),"yr","day")))),"tgl SK salah"),"")</f>
        <v>43888.098911689813</v>
      </c>
      <c r="Y950" s="167" t="str">
        <f ca="1">IF(Table1[[#This Row],[TGL. PENSIUN (jabatan)]]&lt;&gt;0,TEXT(Table1[[#This Row],[TGL. PENSIUN (jabatan)]],"yyyy"),"")</f>
        <v>2020</v>
      </c>
      <c r="Z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Row],[JABATAN]],tbl_refJabatan,8,FALSE),"yr","day")-CONVERT(DATEDIF(H950,tglAcuan,"y"),"yr","day"))),(NOW()+(CONVERT(VLOOKUP(Table1[[#This Row],[JABATAN]],tbl_refJabatan,8,FALSE),"yr","day")-CONVERT(DATEDIF(H950,NOW(),"y"),"yr","day")))),"Usia Salah"),"")</f>
        <v>24164.598911689813</v>
      </c>
      <c r="AA950" s="167" t="str">
        <f ca="1">IF(Table1[[#This Row],[TGL.PENSIUN (usia )]]&lt;&gt;0,TEXT(Table1[[#This Row],[TGL.PENSIUN (usia )]],"yyyy"),"")</f>
        <v>1966</v>
      </c>
      <c r="AB9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Row],[JABATAN]],tbl_refJabatan,9,FALSE),"yr","day")-CONVERT(DATEDIF(M950,tglAcuan,"y"),"yr","day"))),(NOW()+(CONVERT(VLOOKUP(Table1[[#This Row],[JABATAN]],tbl_refJabatan,9,FALSE),"yr","day")-CONVERT(DATEDIF(M950,NOW(),"y"),"yr","day")))),"tgl SK salah"),"")</f>
        <v>43888.098911689813</v>
      </c>
      <c r="AC950" s="167" t="str">
        <f ca="1">IF(Table1[[#This Row],[TGL. PENSIUN (jabatan )]]&lt;&gt;0,TEXT(Table1[[#This Row],[TGL. PENSIUN (jabatan )]],"yyyy"),"")</f>
        <v>2020</v>
      </c>
      <c r="AD9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1" spans="1:30" s="53" customFormat="1" ht="21.75" customHeight="1" x14ac:dyDescent="0.25">
      <c r="A951" s="43">
        <f t="shared" si="35"/>
        <v>946</v>
      </c>
      <c r="B951" s="44" t="s">
        <v>1751</v>
      </c>
      <c r="C951" s="44" t="s">
        <v>1803</v>
      </c>
      <c r="D951" s="72" t="s">
        <v>45</v>
      </c>
      <c r="E951" s="59" t="s">
        <v>1806</v>
      </c>
      <c r="F951" s="43" t="s">
        <v>41</v>
      </c>
      <c r="G951" s="46" t="s">
        <v>42</v>
      </c>
      <c r="H951" s="71">
        <v>31699</v>
      </c>
      <c r="I951" s="45"/>
      <c r="J951" s="76"/>
      <c r="K951" s="74" t="s">
        <v>56</v>
      </c>
      <c r="L951" s="90" t="s">
        <v>1807</v>
      </c>
      <c r="M951" s="94">
        <v>43563</v>
      </c>
      <c r="N951" s="52" t="str">
        <f t="shared" ca="1" si="36"/>
        <v>37 Tahun 4 Bulan 13 hari</v>
      </c>
      <c r="O9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Row],[JABATAN]],tbl_refJabatan,2,FALSE),"yr","day")-CONVERT(DATEDIF(H951,tglAcuan,"y"),"yr","day"))),(NOW()+(CONVERT(VLOOKUP(Table1[[#This Row],[JABATAN]],tbl_refJabatan,2,FALSE),"yr","day")-CONVERT(DATEDIF(H951,NOW(),"y"),"yr","day")))),"Usia Salah"),"")</f>
        <v>31834.848911689813</v>
      </c>
      <c r="Q951" s="167" t="str">
        <f ca="1">IF(Table1[[#This Row],[TGL. PENSIUN (usia)]]&lt;&gt;0,TEXT(Table1[[#This Row],[TGL. PENSIUN (usia)]],"yyyy"),"")</f>
        <v>1987</v>
      </c>
      <c r="R951" s="166">
        <f ca="1">IF(AND(Table1[[#This Row],[TGL. PENSIUN (usia)]]&lt;&gt;"",Table1[[#This Row],[TGL. PENSIUN (usia)]]&lt;&gt;"USIA SALAH"),IF(tglAcuan&lt;&gt;0,(INT(CONVERT(VLOOKUP(Table1[[#This Row],[JABATAN]],tbl_refJabatan,2,FALSE),"yr","day")-CONVERT(DATEDIF(H951,tglAcuan,"y"),"yr","day"))),(INT(CONVERT(VLOOKUP(Table1[[#This Row],[JABATAN]],tbl_refJabatan,2,FALSE),"yr","day")-CONVERT(DATEDIF(H951,NOW(),"y"),"yr","day")))),"")</f>
        <v>-13515</v>
      </c>
      <c r="S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Row],[JABATAN]],tbl_refJabatan,4,FALSE),"yr","day")-CONVERT(DATEDIF(H951,tglAcuan,"y"),"yr","day"))),(NOW()+(CONVERT(VLOOKUP(Table1[[#This Row],[JABATAN]],tbl_refJabatan,4,FALSE),"yr","day")-CONVERT(DATEDIF(H951,NOW(),"y"),"yr","day")))),"Usia Salah"),"")</f>
        <v>31834.848911689813</v>
      </c>
      <c r="T951" s="167" t="str">
        <f ca="1">IF(Table1[[#This Row],[TGL. PENSIUN ( usia )]]&lt;&gt;0,TEXT(Table1[[#This Row],[TGL. PENSIUN ( usia )]],"yyyy"),"")</f>
        <v>1987</v>
      </c>
      <c r="U951" s="166">
        <f ca="1">IF(AND(Table1[[#This Row],[TGL. PENSIUN (usia)]]&lt;&gt;"",Table1[[#This Row],[TGL. PENSIUN (usia)]]&lt;&gt;"USIA SALAH"),IF(tglAcuan&lt;&gt;0,(INT(CONVERT(VLOOKUP(Table1[[#This Row],[JABATAN]],tbl_refJabatan,4,FALSE),"yr","day")-CONVERT(DATEDIF(H951,tglAcuan,"y"),"yr","day"))),(INT(CONVERT(VLOOKUP(Table1[[#This Row],[JABATAN]],tbl_refJabatan,4,FALSE),"yr","day")-CONVERT(DATEDIF(H951,NOW(),"y"),"yr","day")))),"")</f>
        <v>-13515</v>
      </c>
      <c r="V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Row],[JABATAN]],tbl_refJabatan,6,FALSE),"yr","day")-CONVERT(DATEDIF(H951,tglAcuan,"y"),"yr","day"))),(NOW()+(CONVERT(VLOOKUP(Table1[[#This Row],[JABATAN]],tbl_refJabatan,6,FALSE),"yr","day")-CONVERT(DATEDIF(H951,NOW(),"y"),"yr","day")))),"Usia Salah"),"")</f>
        <v>31834.848911689813</v>
      </c>
      <c r="W951" s="167" t="str">
        <f ca="1">IF(Table1[[#This Row],[TGL.PENSIUN (usia)]]&lt;&gt;0,TEXT(Table1[[#This Row],[TGL.PENSIUN (usia)]],"yyyy"),"")</f>
        <v>1987</v>
      </c>
      <c r="X9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Row],[JABATAN]],tbl_refJabatan,7,FALSE),"yr","day")-CONVERT(DATEDIF(M951,tglAcuan,"y"),"yr","day"))),(NOW()+(CONVERT(VLOOKUP(Table1[[#This Row],[JABATAN]],tbl_refJabatan,7,FALSE),"yr","day")-CONVERT(DATEDIF(M951,NOW(),"y"),"yr","day")))),"tgl SK salah"),"")</f>
        <v>43888.098911689813</v>
      </c>
      <c r="Y951" s="167" t="str">
        <f ca="1">IF(Table1[[#This Row],[TGL. PENSIUN (jabatan)]]&lt;&gt;0,TEXT(Table1[[#This Row],[TGL. PENSIUN (jabatan)]],"yyyy"),"")</f>
        <v>2020</v>
      </c>
      <c r="Z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Row],[JABATAN]],tbl_refJabatan,8,FALSE),"yr","day")-CONVERT(DATEDIF(H951,tglAcuan,"y"),"yr","day"))),(NOW()+(CONVERT(VLOOKUP(Table1[[#This Row],[JABATAN]],tbl_refJabatan,8,FALSE),"yr","day")-CONVERT(DATEDIF(H951,NOW(),"y"),"yr","day")))),"Usia Salah"),"")</f>
        <v>31834.848911689813</v>
      </c>
      <c r="AA951" s="167" t="str">
        <f ca="1">IF(Table1[[#This Row],[TGL.PENSIUN (usia )]]&lt;&gt;0,TEXT(Table1[[#This Row],[TGL.PENSIUN (usia )]],"yyyy"),"")</f>
        <v>1987</v>
      </c>
      <c r="AB9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Row],[JABATAN]],tbl_refJabatan,9,FALSE),"yr","day")-CONVERT(DATEDIF(M951,tglAcuan,"y"),"yr","day"))),(NOW()+(CONVERT(VLOOKUP(Table1[[#This Row],[JABATAN]],tbl_refJabatan,9,FALSE),"yr","day")-CONVERT(DATEDIF(M951,NOW(),"y"),"yr","day")))),"tgl SK salah"),"")</f>
        <v>43888.098911689813</v>
      </c>
      <c r="AC951" s="167" t="str">
        <f ca="1">IF(Table1[[#This Row],[TGL. PENSIUN (jabatan )]]&lt;&gt;0,TEXT(Table1[[#This Row],[TGL. PENSIUN (jabatan )]],"yyyy"),"")</f>
        <v>2020</v>
      </c>
      <c r="AD9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2" spans="1:30" s="53" customFormat="1" ht="21.75" customHeight="1" x14ac:dyDescent="0.25">
      <c r="A952" s="43">
        <f t="shared" si="35"/>
        <v>947</v>
      </c>
      <c r="B952" s="44" t="s">
        <v>1751</v>
      </c>
      <c r="C952" s="44" t="s">
        <v>1803</v>
      </c>
      <c r="D952" s="72" t="s">
        <v>48</v>
      </c>
      <c r="E952" s="59" t="s">
        <v>1808</v>
      </c>
      <c r="F952" s="43" t="s">
        <v>41</v>
      </c>
      <c r="G952" s="46" t="s">
        <v>42</v>
      </c>
      <c r="H952" s="71">
        <v>28360</v>
      </c>
      <c r="I952" s="45"/>
      <c r="J952" s="76"/>
      <c r="K952" s="74" t="s">
        <v>43</v>
      </c>
      <c r="L952" s="90" t="s">
        <v>1809</v>
      </c>
      <c r="M952" s="94">
        <v>43563</v>
      </c>
      <c r="N952" s="52" t="str">
        <f t="shared" ca="1" si="36"/>
        <v>46 Tahun 6 Bulan 4 hari</v>
      </c>
      <c r="O9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Row],[JABATAN]],tbl_refJabatan,2,FALSE),"yr","day")-CONVERT(DATEDIF(H952,tglAcuan,"y"),"yr","day"))),(NOW()+(CONVERT(VLOOKUP(Table1[[#This Row],[JABATAN]],tbl_refJabatan,2,FALSE),"yr","day")-CONVERT(DATEDIF(H952,NOW(),"y"),"yr","day")))),"Usia Salah"),"")</f>
        <v>50462.598911689813</v>
      </c>
      <c r="Q952" s="167" t="str">
        <f ca="1">IF(Table1[[#This Row],[TGL. PENSIUN (usia)]]&lt;&gt;0,TEXT(Table1[[#This Row],[TGL. PENSIUN (usia)]],"yyyy"),"")</f>
        <v>2038</v>
      </c>
      <c r="R952" s="166">
        <f ca="1">IF(AND(Table1[[#This Row],[TGL. PENSIUN (usia)]]&lt;&gt;"",Table1[[#This Row],[TGL. PENSIUN (usia)]]&lt;&gt;"USIA SALAH"),IF(tglAcuan&lt;&gt;0,(INT(CONVERT(VLOOKUP(Table1[[#This Row],[JABATAN]],tbl_refJabatan,2,FALSE),"yr","day")-CONVERT(DATEDIF(H952,tglAcuan,"y"),"yr","day"))),(INT(CONVERT(VLOOKUP(Table1[[#This Row],[JABATAN]],tbl_refJabatan,2,FALSE),"yr","day")-CONVERT(DATEDIF(H952,NOW(),"y"),"yr","day")))),"")</f>
        <v>5113</v>
      </c>
      <c r="S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Row],[JABATAN]],tbl_refJabatan,4,FALSE),"yr","day")-CONVERT(DATEDIF(H952,tglAcuan,"y"),"yr","day"))),(NOW()+(CONVERT(VLOOKUP(Table1[[#This Row],[JABATAN]],tbl_refJabatan,4,FALSE),"yr","day")-CONVERT(DATEDIF(H952,NOW(),"y"),"yr","day")))),"Usia Salah"),"")</f>
        <v>50462.598911689813</v>
      </c>
      <c r="T952" s="167" t="str">
        <f ca="1">IF(Table1[[#This Row],[TGL. PENSIUN ( usia )]]&lt;&gt;0,TEXT(Table1[[#This Row],[TGL. PENSIUN ( usia )]],"yyyy"),"")</f>
        <v>2038</v>
      </c>
      <c r="U952" s="166">
        <f ca="1">IF(AND(Table1[[#This Row],[TGL. PENSIUN (usia)]]&lt;&gt;"",Table1[[#This Row],[TGL. PENSIUN (usia)]]&lt;&gt;"USIA SALAH"),IF(tglAcuan&lt;&gt;0,(INT(CONVERT(VLOOKUP(Table1[[#This Row],[JABATAN]],tbl_refJabatan,4,FALSE),"yr","day")-CONVERT(DATEDIF(H952,tglAcuan,"y"),"yr","day"))),(INT(CONVERT(VLOOKUP(Table1[[#This Row],[JABATAN]],tbl_refJabatan,4,FALSE),"yr","day")-CONVERT(DATEDIF(H952,NOW(),"y"),"yr","day")))),"")</f>
        <v>5113</v>
      </c>
      <c r="V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Row],[JABATAN]],tbl_refJabatan,6,FALSE),"yr","day")-CONVERT(DATEDIF(H952,tglAcuan,"y"),"yr","day"))),(NOW()+(CONVERT(VLOOKUP(Table1[[#This Row],[JABATAN]],tbl_refJabatan,6,FALSE),"yr","day")-CONVERT(DATEDIF(H952,NOW(),"y"),"yr","day")))),"Usia Salah"),"")</f>
        <v>49001.598911689813</v>
      </c>
      <c r="W952" s="167" t="str">
        <f ca="1">IF(Table1[[#This Row],[TGL.PENSIUN (usia)]]&lt;&gt;0,TEXT(Table1[[#This Row],[TGL.PENSIUN (usia)]],"yyyy"),"")</f>
        <v>2034</v>
      </c>
      <c r="X9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Row],[JABATAN]],tbl_refJabatan,7,FALSE),"yr","day")-CONVERT(DATEDIF(M952,tglAcuan,"y"),"yr","day"))),(NOW()+(CONVERT(VLOOKUP(Table1[[#This Row],[JABATAN]],tbl_refJabatan,7,FALSE),"yr","day")-CONVERT(DATEDIF(M952,NOW(),"y"),"yr","day")))),"tgl SK salah"),"")</f>
        <v>51193.098911689813</v>
      </c>
      <c r="Y952" s="167" t="str">
        <f ca="1">IF(Table1[[#This Row],[TGL. PENSIUN (jabatan)]]&lt;&gt;0,TEXT(Table1[[#This Row],[TGL. PENSIUN (jabatan)]],"yyyy"),"")</f>
        <v>2040</v>
      </c>
      <c r="Z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Row],[JABATAN]],tbl_refJabatan,8,FALSE),"yr","day")-CONVERT(DATEDIF(H952,tglAcuan,"y"),"yr","day"))),(NOW()+(CONVERT(VLOOKUP(Table1[[#This Row],[JABATAN]],tbl_refJabatan,8,FALSE),"yr","day")-CONVERT(DATEDIF(H952,NOW(),"y"),"yr","day")))),"Usia Salah"),"")</f>
        <v>49001.598911689813</v>
      </c>
      <c r="AA952" s="167" t="str">
        <f ca="1">IF(Table1[[#This Row],[TGL.PENSIUN (usia )]]&lt;&gt;0,TEXT(Table1[[#This Row],[TGL.PENSIUN (usia )]],"yyyy"),"")</f>
        <v>2034</v>
      </c>
      <c r="AB9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Row],[JABATAN]],tbl_refJabatan,9,FALSE),"yr","day")-CONVERT(DATEDIF(M952,tglAcuan,"y"),"yr","day"))),(NOW()+(CONVERT(VLOOKUP(Table1[[#This Row],[JABATAN]],tbl_refJabatan,9,FALSE),"yr","day")-CONVERT(DATEDIF(M952,NOW(),"y"),"yr","day")))),"tgl SK salah"),"")</f>
        <v>51193.098911689813</v>
      </c>
      <c r="AC952" s="167" t="str">
        <f ca="1">IF(Table1[[#This Row],[TGL. PENSIUN (jabatan )]]&lt;&gt;0,TEXT(Table1[[#This Row],[TGL. PENSIUN (jabatan )]],"yyyy"),"")</f>
        <v>2040</v>
      </c>
      <c r="AD9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3" spans="1:30" s="53" customFormat="1" ht="21.75" customHeight="1" x14ac:dyDescent="0.25">
      <c r="A953" s="43">
        <f t="shared" si="35"/>
        <v>948</v>
      </c>
      <c r="B953" s="44" t="s">
        <v>1751</v>
      </c>
      <c r="C953" s="44" t="s">
        <v>1803</v>
      </c>
      <c r="D953" s="72" t="s">
        <v>52</v>
      </c>
      <c r="E953" s="59" t="s">
        <v>996</v>
      </c>
      <c r="F953" s="43" t="s">
        <v>41</v>
      </c>
      <c r="G953" s="46" t="s">
        <v>42</v>
      </c>
      <c r="H953" s="71">
        <v>25697</v>
      </c>
      <c r="I953" s="45"/>
      <c r="J953" s="76"/>
      <c r="K953" s="74" t="s">
        <v>43</v>
      </c>
      <c r="L953" s="90" t="s">
        <v>1810</v>
      </c>
      <c r="M953" s="94">
        <v>43355</v>
      </c>
      <c r="N953" s="52" t="str">
        <f t="shared" ca="1" si="36"/>
        <v>53 Tahun 9 Bulan 18 hari</v>
      </c>
      <c r="O9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Row],[JABATAN]],tbl_refJabatan,2,FALSE),"yr","day")-CONVERT(DATEDIF(H953,tglAcuan,"y"),"yr","day"))),(NOW()+(CONVERT(VLOOKUP(Table1[[#This Row],[JABATAN]],tbl_refJabatan,2,FALSE),"yr","day")-CONVERT(DATEDIF(H953,NOW(),"y"),"yr","day")))),"Usia Salah"),"")</f>
        <v>47905.848911689813</v>
      </c>
      <c r="Q953" s="167" t="str">
        <f ca="1">IF(Table1[[#This Row],[TGL. PENSIUN (usia)]]&lt;&gt;0,TEXT(Table1[[#This Row],[TGL. PENSIUN (usia)]],"yyyy"),"")</f>
        <v>2031</v>
      </c>
      <c r="R953" s="166">
        <f ca="1">IF(AND(Table1[[#This Row],[TGL. PENSIUN (usia)]]&lt;&gt;"",Table1[[#This Row],[TGL. PENSIUN (usia)]]&lt;&gt;"USIA SALAH"),IF(tglAcuan&lt;&gt;0,(INT(CONVERT(VLOOKUP(Table1[[#This Row],[JABATAN]],tbl_refJabatan,2,FALSE),"yr","day")-CONVERT(DATEDIF(H953,tglAcuan,"y"),"yr","day"))),(INT(CONVERT(VLOOKUP(Table1[[#This Row],[JABATAN]],tbl_refJabatan,2,FALSE),"yr","day")-CONVERT(DATEDIF(H953,NOW(),"y"),"yr","day")))),"")</f>
        <v>2556</v>
      </c>
      <c r="S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Row],[JABATAN]],tbl_refJabatan,4,FALSE),"yr","day")-CONVERT(DATEDIF(H953,tglAcuan,"y"),"yr","day"))),(NOW()+(CONVERT(VLOOKUP(Table1[[#This Row],[JABATAN]],tbl_refJabatan,4,FALSE),"yr","day")-CONVERT(DATEDIF(H953,NOW(),"y"),"yr","day")))),"Usia Salah"),"")</f>
        <v>47905.848911689813</v>
      </c>
      <c r="T953" s="167" t="str">
        <f ca="1">IF(Table1[[#This Row],[TGL. PENSIUN ( usia )]]&lt;&gt;0,TEXT(Table1[[#This Row],[TGL. PENSIUN ( usia )]],"yyyy"),"")</f>
        <v>2031</v>
      </c>
      <c r="U953" s="166">
        <f ca="1">IF(AND(Table1[[#This Row],[TGL. PENSIUN (usia)]]&lt;&gt;"",Table1[[#This Row],[TGL. PENSIUN (usia)]]&lt;&gt;"USIA SALAH"),IF(tglAcuan&lt;&gt;0,(INT(CONVERT(VLOOKUP(Table1[[#This Row],[JABATAN]],tbl_refJabatan,4,FALSE),"yr","day")-CONVERT(DATEDIF(H953,tglAcuan,"y"),"yr","day"))),(INT(CONVERT(VLOOKUP(Table1[[#This Row],[JABATAN]],tbl_refJabatan,4,FALSE),"yr","day")-CONVERT(DATEDIF(H953,NOW(),"y"),"yr","day")))),"")</f>
        <v>2556</v>
      </c>
      <c r="V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Row],[JABATAN]],tbl_refJabatan,6,FALSE),"yr","day")-CONVERT(DATEDIF(H953,tglAcuan,"y"),"yr","day"))),(NOW()+(CONVERT(VLOOKUP(Table1[[#This Row],[JABATAN]],tbl_refJabatan,6,FALSE),"yr","day")-CONVERT(DATEDIF(H953,NOW(),"y"),"yr","day")))),"Usia Salah"),"")</f>
        <v>46444.848911689813</v>
      </c>
      <c r="W953" s="167" t="str">
        <f ca="1">IF(Table1[[#This Row],[TGL.PENSIUN (usia)]]&lt;&gt;0,TEXT(Table1[[#This Row],[TGL.PENSIUN (usia)]],"yyyy"),"")</f>
        <v>2027</v>
      </c>
      <c r="X9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Row],[JABATAN]],tbl_refJabatan,7,FALSE),"yr","day")-CONVERT(DATEDIF(M953,tglAcuan,"y"),"yr","day"))),(NOW()+(CONVERT(VLOOKUP(Table1[[#This Row],[JABATAN]],tbl_refJabatan,7,FALSE),"yr","day")-CONVERT(DATEDIF(M953,NOW(),"y"),"yr","day")))),"tgl SK salah"),"")</f>
        <v>50827.848911689813</v>
      </c>
      <c r="Y953" s="167" t="str">
        <f ca="1">IF(Table1[[#This Row],[TGL. PENSIUN (jabatan)]]&lt;&gt;0,TEXT(Table1[[#This Row],[TGL. PENSIUN (jabatan)]],"yyyy"),"")</f>
        <v>2039</v>
      </c>
      <c r="Z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Row],[JABATAN]],tbl_refJabatan,8,FALSE),"yr","day")-CONVERT(DATEDIF(H953,tglAcuan,"y"),"yr","day"))),(NOW()+(CONVERT(VLOOKUP(Table1[[#This Row],[JABATAN]],tbl_refJabatan,8,FALSE),"yr","day")-CONVERT(DATEDIF(H953,NOW(),"y"),"yr","day")))),"Usia Salah"),"")</f>
        <v>46444.848911689813</v>
      </c>
      <c r="AA953" s="167" t="str">
        <f ca="1">IF(Table1[[#This Row],[TGL.PENSIUN (usia )]]&lt;&gt;0,TEXT(Table1[[#This Row],[TGL.PENSIUN (usia )]],"yyyy"),"")</f>
        <v>2027</v>
      </c>
      <c r="AB9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Row],[JABATAN]],tbl_refJabatan,9,FALSE),"yr","day")-CONVERT(DATEDIF(M953,tglAcuan,"y"),"yr","day"))),(NOW()+(CONVERT(VLOOKUP(Table1[[#This Row],[JABATAN]],tbl_refJabatan,9,FALSE),"yr","day")-CONVERT(DATEDIF(M953,NOW(),"y"),"yr","day")))),"tgl SK salah"),"")</f>
        <v>50827.848911689813</v>
      </c>
      <c r="AC953" s="167" t="str">
        <f ca="1">IF(Table1[[#This Row],[TGL. PENSIUN (jabatan )]]&lt;&gt;0,TEXT(Table1[[#This Row],[TGL. PENSIUN (jabatan )]],"yyyy"),"")</f>
        <v>2039</v>
      </c>
      <c r="AD9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4" spans="1:30" s="53" customFormat="1" ht="21.75" customHeight="1" x14ac:dyDescent="0.25">
      <c r="A954" s="43">
        <f t="shared" si="35"/>
        <v>949</v>
      </c>
      <c r="B954" s="44" t="s">
        <v>1751</v>
      </c>
      <c r="C954" s="44" t="s">
        <v>1803</v>
      </c>
      <c r="D954" s="72" t="s">
        <v>54</v>
      </c>
      <c r="E954" s="59" t="s">
        <v>1811</v>
      </c>
      <c r="F954" s="43" t="s">
        <v>50</v>
      </c>
      <c r="G954" s="46" t="s">
        <v>42</v>
      </c>
      <c r="H954" s="71">
        <v>33363</v>
      </c>
      <c r="I954" s="45"/>
      <c r="J954" s="76"/>
      <c r="K954" s="74" t="s">
        <v>56</v>
      </c>
      <c r="L954" s="90" t="s">
        <v>1812</v>
      </c>
      <c r="M954" s="94">
        <v>44130</v>
      </c>
      <c r="N954" s="52" t="str">
        <f t="shared" ca="1" si="36"/>
        <v>32 Tahun 9 Bulan 22 hari</v>
      </c>
      <c r="O9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 Hari </v>
      </c>
      <c r="P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Row],[JABATAN]],tbl_refJabatan,2,FALSE),"yr","day")-CONVERT(DATEDIF(H954,tglAcuan,"y"),"yr","day"))),(NOW()+(CONVERT(VLOOKUP(Table1[[#This Row],[JABATAN]],tbl_refJabatan,2,FALSE),"yr","day")-CONVERT(DATEDIF(H954,NOW(),"y"),"yr","day")))),"Usia Salah"),"")</f>
        <v>55576.098911689813</v>
      </c>
      <c r="Q954" s="167" t="str">
        <f ca="1">IF(Table1[[#This Row],[TGL. PENSIUN (usia)]]&lt;&gt;0,TEXT(Table1[[#This Row],[TGL. PENSIUN (usia)]],"yyyy"),"")</f>
        <v>2052</v>
      </c>
      <c r="R954" s="166">
        <f ca="1">IF(AND(Table1[[#This Row],[TGL. PENSIUN (usia)]]&lt;&gt;"",Table1[[#This Row],[TGL. PENSIUN (usia)]]&lt;&gt;"USIA SALAH"),IF(tglAcuan&lt;&gt;0,(INT(CONVERT(VLOOKUP(Table1[[#This Row],[JABATAN]],tbl_refJabatan,2,FALSE),"yr","day")-CONVERT(DATEDIF(H954,tglAcuan,"y"),"yr","day"))),(INT(CONVERT(VLOOKUP(Table1[[#This Row],[JABATAN]],tbl_refJabatan,2,FALSE),"yr","day")-CONVERT(DATEDIF(H954,NOW(),"y"),"yr","day")))),"")</f>
        <v>10227</v>
      </c>
      <c r="S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Row],[JABATAN]],tbl_refJabatan,4,FALSE),"yr","day")-CONVERT(DATEDIF(H954,tglAcuan,"y"),"yr","day"))),(NOW()+(CONVERT(VLOOKUP(Table1[[#This Row],[JABATAN]],tbl_refJabatan,4,FALSE),"yr","day")-CONVERT(DATEDIF(H954,NOW(),"y"),"yr","day")))),"Usia Salah"),"")</f>
        <v>55576.098911689813</v>
      </c>
      <c r="T954" s="167" t="str">
        <f ca="1">IF(Table1[[#This Row],[TGL. PENSIUN ( usia )]]&lt;&gt;0,TEXT(Table1[[#This Row],[TGL. PENSIUN ( usia )]],"yyyy"),"")</f>
        <v>2052</v>
      </c>
      <c r="U954" s="166">
        <f ca="1">IF(AND(Table1[[#This Row],[TGL. PENSIUN (usia)]]&lt;&gt;"",Table1[[#This Row],[TGL. PENSIUN (usia)]]&lt;&gt;"USIA SALAH"),IF(tglAcuan&lt;&gt;0,(INT(CONVERT(VLOOKUP(Table1[[#This Row],[JABATAN]],tbl_refJabatan,4,FALSE),"yr","day")-CONVERT(DATEDIF(H954,tglAcuan,"y"),"yr","day"))),(INT(CONVERT(VLOOKUP(Table1[[#This Row],[JABATAN]],tbl_refJabatan,4,FALSE),"yr","day")-CONVERT(DATEDIF(H954,NOW(),"y"),"yr","day")))),"")</f>
        <v>10227</v>
      </c>
      <c r="V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Row],[JABATAN]],tbl_refJabatan,6,FALSE),"yr","day")-CONVERT(DATEDIF(H954,tglAcuan,"y"),"yr","day"))),(NOW()+(CONVERT(VLOOKUP(Table1[[#This Row],[JABATAN]],tbl_refJabatan,6,FALSE),"yr","day")-CONVERT(DATEDIF(H954,NOW(),"y"),"yr","day")))),"Usia Salah"),"")</f>
        <v>54115.098911689813</v>
      </c>
      <c r="W954" s="167" t="str">
        <f ca="1">IF(Table1[[#This Row],[TGL.PENSIUN (usia)]]&lt;&gt;0,TEXT(Table1[[#This Row],[TGL.PENSIUN (usia)]],"yyyy"),"")</f>
        <v>2048</v>
      </c>
      <c r="X9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Row],[JABATAN]],tbl_refJabatan,7,FALSE),"yr","day")-CONVERT(DATEDIF(M954,tglAcuan,"y"),"yr","day"))),(NOW()+(CONVERT(VLOOKUP(Table1[[#This Row],[JABATAN]],tbl_refJabatan,7,FALSE),"yr","day")-CONVERT(DATEDIF(M954,NOW(),"y"),"yr","day")))),"tgl SK salah"),"")</f>
        <v>51558.348911689813</v>
      </c>
      <c r="Y954" s="167" t="str">
        <f ca="1">IF(Table1[[#This Row],[TGL. PENSIUN (jabatan)]]&lt;&gt;0,TEXT(Table1[[#This Row],[TGL. PENSIUN (jabatan)]],"yyyy"),"")</f>
        <v>2041</v>
      </c>
      <c r="Z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Row],[JABATAN]],tbl_refJabatan,8,FALSE),"yr","day")-CONVERT(DATEDIF(H954,tglAcuan,"y"),"yr","day"))),(NOW()+(CONVERT(VLOOKUP(Table1[[#This Row],[JABATAN]],tbl_refJabatan,8,FALSE),"yr","day")-CONVERT(DATEDIF(H954,NOW(),"y"),"yr","day")))),"Usia Salah"),"")</f>
        <v>54115.098911689813</v>
      </c>
      <c r="AA954" s="167" t="str">
        <f ca="1">IF(Table1[[#This Row],[TGL.PENSIUN (usia )]]&lt;&gt;0,TEXT(Table1[[#This Row],[TGL.PENSIUN (usia )]],"yyyy"),"")</f>
        <v>2048</v>
      </c>
      <c r="AB9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Row],[JABATAN]],tbl_refJabatan,9,FALSE),"yr","day")-CONVERT(DATEDIF(M954,tglAcuan,"y"),"yr","day"))),(NOW()+(CONVERT(VLOOKUP(Table1[[#This Row],[JABATAN]],tbl_refJabatan,9,FALSE),"yr","day")-CONVERT(DATEDIF(M954,NOW(),"y"),"yr","day")))),"tgl SK salah"),"")</f>
        <v>51558.348911689813</v>
      </c>
      <c r="AC954" s="167" t="str">
        <f ca="1">IF(Table1[[#This Row],[TGL. PENSIUN (jabatan )]]&lt;&gt;0,TEXT(Table1[[#This Row],[TGL. PENSIUN (jabatan )]],"yyyy"),"")</f>
        <v>2041</v>
      </c>
      <c r="AD9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5" spans="1:30" s="53" customFormat="1" ht="21.75" customHeight="1" x14ac:dyDescent="0.25">
      <c r="A955" s="43">
        <f t="shared" si="35"/>
        <v>950</v>
      </c>
      <c r="B955" s="44" t="s">
        <v>1751</v>
      </c>
      <c r="C955" s="44" t="s">
        <v>1803</v>
      </c>
      <c r="D955" s="72" t="s">
        <v>57</v>
      </c>
      <c r="E955" s="59" t="s">
        <v>1813</v>
      </c>
      <c r="F955" s="43" t="s">
        <v>50</v>
      </c>
      <c r="G955" s="46" t="s">
        <v>42</v>
      </c>
      <c r="H955" s="71">
        <v>30016</v>
      </c>
      <c r="I955" s="45"/>
      <c r="J955" s="76"/>
      <c r="K955" s="74" t="s">
        <v>43</v>
      </c>
      <c r="L955" s="90" t="s">
        <v>1810</v>
      </c>
      <c r="M955" s="94">
        <v>43355</v>
      </c>
      <c r="N955" s="52" t="str">
        <f t="shared" ca="1" si="36"/>
        <v>41 Tahun 11 Bulan 21 hari</v>
      </c>
      <c r="O9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Row],[JABATAN]],tbl_refJabatan,2,FALSE),"yr","day")-CONVERT(DATEDIF(H955,tglAcuan,"y"),"yr","day"))),(NOW()+(CONVERT(VLOOKUP(Table1[[#This Row],[JABATAN]],tbl_refJabatan,2,FALSE),"yr","day")-CONVERT(DATEDIF(H955,NOW(),"y"),"yr","day")))),"Usia Salah"),"")</f>
        <v>52288.848911689813</v>
      </c>
      <c r="Q955" s="167" t="str">
        <f ca="1">IF(Table1[[#This Row],[TGL. PENSIUN (usia)]]&lt;&gt;0,TEXT(Table1[[#This Row],[TGL. PENSIUN (usia)]],"yyyy"),"")</f>
        <v>2043</v>
      </c>
      <c r="R955" s="166">
        <f ca="1">IF(AND(Table1[[#This Row],[TGL. PENSIUN (usia)]]&lt;&gt;"",Table1[[#This Row],[TGL. PENSIUN (usia)]]&lt;&gt;"USIA SALAH"),IF(tglAcuan&lt;&gt;0,(INT(CONVERT(VLOOKUP(Table1[[#This Row],[JABATAN]],tbl_refJabatan,2,FALSE),"yr","day")-CONVERT(DATEDIF(H955,tglAcuan,"y"),"yr","day"))),(INT(CONVERT(VLOOKUP(Table1[[#This Row],[JABATAN]],tbl_refJabatan,2,FALSE),"yr","day")-CONVERT(DATEDIF(H955,NOW(),"y"),"yr","day")))),"")</f>
        <v>6939</v>
      </c>
      <c r="S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Row],[JABATAN]],tbl_refJabatan,4,FALSE),"yr","day")-CONVERT(DATEDIF(H955,tglAcuan,"y"),"yr","day"))),(NOW()+(CONVERT(VLOOKUP(Table1[[#This Row],[JABATAN]],tbl_refJabatan,4,FALSE),"yr","day")-CONVERT(DATEDIF(H955,NOW(),"y"),"yr","day")))),"Usia Salah"),"")</f>
        <v>52288.848911689813</v>
      </c>
      <c r="T955" s="167" t="str">
        <f ca="1">IF(Table1[[#This Row],[TGL. PENSIUN ( usia )]]&lt;&gt;0,TEXT(Table1[[#This Row],[TGL. PENSIUN ( usia )]],"yyyy"),"")</f>
        <v>2043</v>
      </c>
      <c r="U955" s="166">
        <f ca="1">IF(AND(Table1[[#This Row],[TGL. PENSIUN (usia)]]&lt;&gt;"",Table1[[#This Row],[TGL. PENSIUN (usia)]]&lt;&gt;"USIA SALAH"),IF(tglAcuan&lt;&gt;0,(INT(CONVERT(VLOOKUP(Table1[[#This Row],[JABATAN]],tbl_refJabatan,4,FALSE),"yr","day")-CONVERT(DATEDIF(H955,tglAcuan,"y"),"yr","day"))),(INT(CONVERT(VLOOKUP(Table1[[#This Row],[JABATAN]],tbl_refJabatan,4,FALSE),"yr","day")-CONVERT(DATEDIF(H955,NOW(),"y"),"yr","day")))),"")</f>
        <v>6939</v>
      </c>
      <c r="V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Row],[JABATAN]],tbl_refJabatan,6,FALSE),"yr","day")-CONVERT(DATEDIF(H955,tglAcuan,"y"),"yr","day"))),(NOW()+(CONVERT(VLOOKUP(Table1[[#This Row],[JABATAN]],tbl_refJabatan,6,FALSE),"yr","day")-CONVERT(DATEDIF(H955,NOW(),"y"),"yr","day")))),"Usia Salah"),"")</f>
        <v>50827.848911689813</v>
      </c>
      <c r="W955" s="167" t="str">
        <f ca="1">IF(Table1[[#This Row],[TGL.PENSIUN (usia)]]&lt;&gt;0,TEXT(Table1[[#This Row],[TGL.PENSIUN (usia)]],"yyyy"),"")</f>
        <v>2039</v>
      </c>
      <c r="X9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Row],[JABATAN]],tbl_refJabatan,7,FALSE),"yr","day")-CONVERT(DATEDIF(M955,tglAcuan,"y"),"yr","day"))),(NOW()+(CONVERT(VLOOKUP(Table1[[#This Row],[JABATAN]],tbl_refJabatan,7,FALSE),"yr","day")-CONVERT(DATEDIF(M955,NOW(),"y"),"yr","day")))),"tgl SK salah"),"")</f>
        <v>50827.848911689813</v>
      </c>
      <c r="Y955" s="167" t="str">
        <f ca="1">IF(Table1[[#This Row],[TGL. PENSIUN (jabatan)]]&lt;&gt;0,TEXT(Table1[[#This Row],[TGL. PENSIUN (jabatan)]],"yyyy"),"")</f>
        <v>2039</v>
      </c>
      <c r="Z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Row],[JABATAN]],tbl_refJabatan,8,FALSE),"yr","day")-CONVERT(DATEDIF(H955,tglAcuan,"y"),"yr","day"))),(NOW()+(CONVERT(VLOOKUP(Table1[[#This Row],[JABATAN]],tbl_refJabatan,8,FALSE),"yr","day")-CONVERT(DATEDIF(H955,NOW(),"y"),"yr","day")))),"Usia Salah"),"")</f>
        <v>50827.848911689813</v>
      </c>
      <c r="AA955" s="167" t="str">
        <f ca="1">IF(Table1[[#This Row],[TGL.PENSIUN (usia )]]&lt;&gt;0,TEXT(Table1[[#This Row],[TGL.PENSIUN (usia )]],"yyyy"),"")</f>
        <v>2039</v>
      </c>
      <c r="AB9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Row],[JABATAN]],tbl_refJabatan,9,FALSE),"yr","day")-CONVERT(DATEDIF(M955,tglAcuan,"y"),"yr","day"))),(NOW()+(CONVERT(VLOOKUP(Table1[[#This Row],[JABATAN]],tbl_refJabatan,9,FALSE),"yr","day")-CONVERT(DATEDIF(M955,NOW(),"y"),"yr","day")))),"tgl SK salah"),"")</f>
        <v>50827.848911689813</v>
      </c>
      <c r="AC955" s="167" t="str">
        <f ca="1">IF(Table1[[#This Row],[TGL. PENSIUN (jabatan )]]&lt;&gt;0,TEXT(Table1[[#This Row],[TGL. PENSIUN (jabatan )]],"yyyy"),"")</f>
        <v>2039</v>
      </c>
      <c r="AD9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6" spans="1:30" s="53" customFormat="1" ht="21.75" customHeight="1" x14ac:dyDescent="0.25">
      <c r="A956" s="43">
        <f t="shared" si="35"/>
        <v>951</v>
      </c>
      <c r="B956" s="44" t="s">
        <v>1751</v>
      </c>
      <c r="C956" s="44" t="s">
        <v>1803</v>
      </c>
      <c r="D956" s="72" t="s">
        <v>59</v>
      </c>
      <c r="E956" s="59" t="s">
        <v>1814</v>
      </c>
      <c r="F956" s="43" t="s">
        <v>41</v>
      </c>
      <c r="G956" s="46" t="s">
        <v>42</v>
      </c>
      <c r="H956" s="71">
        <v>33467</v>
      </c>
      <c r="I956" s="45"/>
      <c r="J956" s="76"/>
      <c r="K956" s="74" t="s">
        <v>56</v>
      </c>
      <c r="L956" s="90" t="s">
        <v>1815</v>
      </c>
      <c r="M956" s="94">
        <v>43355</v>
      </c>
      <c r="N956" s="52" t="str">
        <f t="shared" ca="1" si="36"/>
        <v>32 Tahun 6 Bulan 10 hari</v>
      </c>
      <c r="O9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Row],[JABATAN]],tbl_refJabatan,2,FALSE),"yr","day")-CONVERT(DATEDIF(H956,tglAcuan,"y"),"yr","day"))),(NOW()+(CONVERT(VLOOKUP(Table1[[#This Row],[JABATAN]],tbl_refJabatan,2,FALSE),"yr","day")-CONVERT(DATEDIF(H956,NOW(),"y"),"yr","day")))),"Usia Salah"),"")</f>
        <v>55576.098911689813</v>
      </c>
      <c r="Q956" s="167" t="str">
        <f ca="1">IF(Table1[[#This Row],[TGL. PENSIUN (usia)]]&lt;&gt;0,TEXT(Table1[[#This Row],[TGL. PENSIUN (usia)]],"yyyy"),"")</f>
        <v>2052</v>
      </c>
      <c r="R956" s="166">
        <f ca="1">IF(AND(Table1[[#This Row],[TGL. PENSIUN (usia)]]&lt;&gt;"",Table1[[#This Row],[TGL. PENSIUN (usia)]]&lt;&gt;"USIA SALAH"),IF(tglAcuan&lt;&gt;0,(INT(CONVERT(VLOOKUP(Table1[[#This Row],[JABATAN]],tbl_refJabatan,2,FALSE),"yr","day")-CONVERT(DATEDIF(H956,tglAcuan,"y"),"yr","day"))),(INT(CONVERT(VLOOKUP(Table1[[#This Row],[JABATAN]],tbl_refJabatan,2,FALSE),"yr","day")-CONVERT(DATEDIF(H956,NOW(),"y"),"yr","day")))),"")</f>
        <v>10227</v>
      </c>
      <c r="S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Row],[JABATAN]],tbl_refJabatan,4,FALSE),"yr","day")-CONVERT(DATEDIF(H956,tglAcuan,"y"),"yr","day"))),(NOW()+(CONVERT(VLOOKUP(Table1[[#This Row],[JABATAN]],tbl_refJabatan,4,FALSE),"yr","day")-CONVERT(DATEDIF(H956,NOW(),"y"),"yr","day")))),"Usia Salah"),"")</f>
        <v>55576.098911689813</v>
      </c>
      <c r="T956" s="167" t="str">
        <f ca="1">IF(Table1[[#This Row],[TGL. PENSIUN ( usia )]]&lt;&gt;0,TEXT(Table1[[#This Row],[TGL. PENSIUN ( usia )]],"yyyy"),"")</f>
        <v>2052</v>
      </c>
      <c r="U956" s="166">
        <f ca="1">IF(AND(Table1[[#This Row],[TGL. PENSIUN (usia)]]&lt;&gt;"",Table1[[#This Row],[TGL. PENSIUN (usia)]]&lt;&gt;"USIA SALAH"),IF(tglAcuan&lt;&gt;0,(INT(CONVERT(VLOOKUP(Table1[[#This Row],[JABATAN]],tbl_refJabatan,4,FALSE),"yr","day")-CONVERT(DATEDIF(H956,tglAcuan,"y"),"yr","day"))),(INT(CONVERT(VLOOKUP(Table1[[#This Row],[JABATAN]],tbl_refJabatan,4,FALSE),"yr","day")-CONVERT(DATEDIF(H956,NOW(),"y"),"yr","day")))),"")</f>
        <v>10227</v>
      </c>
      <c r="V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Row],[JABATAN]],tbl_refJabatan,6,FALSE),"yr","day")-CONVERT(DATEDIF(H956,tglAcuan,"y"),"yr","day"))),(NOW()+(CONVERT(VLOOKUP(Table1[[#This Row],[JABATAN]],tbl_refJabatan,6,FALSE),"yr","day")-CONVERT(DATEDIF(H956,NOW(),"y"),"yr","day")))),"Usia Salah"),"")</f>
        <v>54115.098911689813</v>
      </c>
      <c r="W956" s="167" t="str">
        <f ca="1">IF(Table1[[#This Row],[TGL.PENSIUN (usia)]]&lt;&gt;0,TEXT(Table1[[#This Row],[TGL.PENSIUN (usia)]],"yyyy"),"")</f>
        <v>2048</v>
      </c>
      <c r="X9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Row],[JABATAN]],tbl_refJabatan,7,FALSE),"yr","day")-CONVERT(DATEDIF(M956,tglAcuan,"y"),"yr","day"))),(NOW()+(CONVERT(VLOOKUP(Table1[[#This Row],[JABATAN]],tbl_refJabatan,7,FALSE),"yr","day")-CONVERT(DATEDIF(M956,NOW(),"y"),"yr","day")))),"tgl SK salah"),"")</f>
        <v>50827.848911689813</v>
      </c>
      <c r="Y956" s="167" t="str">
        <f ca="1">IF(Table1[[#This Row],[TGL. PENSIUN (jabatan)]]&lt;&gt;0,TEXT(Table1[[#This Row],[TGL. PENSIUN (jabatan)]],"yyyy"),"")</f>
        <v>2039</v>
      </c>
      <c r="Z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Row],[JABATAN]],tbl_refJabatan,8,FALSE),"yr","day")-CONVERT(DATEDIF(H956,tglAcuan,"y"),"yr","day"))),(NOW()+(CONVERT(VLOOKUP(Table1[[#This Row],[JABATAN]],tbl_refJabatan,8,FALSE),"yr","day")-CONVERT(DATEDIF(H956,NOW(),"y"),"yr","day")))),"Usia Salah"),"")</f>
        <v>54115.098911689813</v>
      </c>
      <c r="AA956" s="167" t="str">
        <f ca="1">IF(Table1[[#This Row],[TGL.PENSIUN (usia )]]&lt;&gt;0,TEXT(Table1[[#This Row],[TGL.PENSIUN (usia )]],"yyyy"),"")</f>
        <v>2048</v>
      </c>
      <c r="AB9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Row],[JABATAN]],tbl_refJabatan,9,FALSE),"yr","day")-CONVERT(DATEDIF(M956,tglAcuan,"y"),"yr","day"))),(NOW()+(CONVERT(VLOOKUP(Table1[[#This Row],[JABATAN]],tbl_refJabatan,9,FALSE),"yr","day")-CONVERT(DATEDIF(M956,NOW(),"y"),"yr","day")))),"tgl SK salah"),"")</f>
        <v>50827.848911689813</v>
      </c>
      <c r="AC956" s="167" t="str">
        <f ca="1">IF(Table1[[#This Row],[TGL. PENSIUN (jabatan )]]&lt;&gt;0,TEXT(Table1[[#This Row],[TGL. PENSIUN (jabatan )]],"yyyy"),"")</f>
        <v>2039</v>
      </c>
      <c r="AD9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7" spans="1:30" s="53" customFormat="1" ht="21.75" customHeight="1" x14ac:dyDescent="0.25">
      <c r="A957" s="43">
        <f t="shared" si="35"/>
        <v>952</v>
      </c>
      <c r="B957" s="44" t="s">
        <v>1751</v>
      </c>
      <c r="C957" s="44" t="s">
        <v>1803</v>
      </c>
      <c r="D957" s="72" t="s">
        <v>61</v>
      </c>
      <c r="E957" s="59" t="s">
        <v>1816</v>
      </c>
      <c r="F957" s="43" t="s">
        <v>41</v>
      </c>
      <c r="G957" s="46" t="s">
        <v>42</v>
      </c>
      <c r="H957" s="71">
        <v>33627</v>
      </c>
      <c r="I957" s="45"/>
      <c r="J957" s="76"/>
      <c r="K957" s="74" t="s">
        <v>56</v>
      </c>
      <c r="L957" s="90" t="s">
        <v>1817</v>
      </c>
      <c r="M957" s="94">
        <v>44130</v>
      </c>
      <c r="N957" s="52" t="str">
        <f t="shared" ca="1" si="36"/>
        <v>32 Tahun 1 Bulan 3 hari</v>
      </c>
      <c r="O9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 Hari </v>
      </c>
      <c r="P9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Row],[JABATAN]],tbl_refJabatan,2,FALSE),"yr","day")-CONVERT(DATEDIF(H957,tglAcuan,"y"),"yr","day"))),(NOW()+(CONVERT(VLOOKUP(Table1[[#This Row],[JABATAN]],tbl_refJabatan,2,FALSE),"yr","day")-CONVERT(DATEDIF(H957,NOW(),"y"),"yr","day")))),"Usia Salah"),"")</f>
        <v>55576.098911689813</v>
      </c>
      <c r="Q957" s="167" t="str">
        <f ca="1">IF(Table1[[#This Row],[TGL. PENSIUN (usia)]]&lt;&gt;0,TEXT(Table1[[#This Row],[TGL. PENSIUN (usia)]],"yyyy"),"")</f>
        <v>2052</v>
      </c>
      <c r="R957" s="166">
        <f ca="1">IF(AND(Table1[[#This Row],[TGL. PENSIUN (usia)]]&lt;&gt;"",Table1[[#This Row],[TGL. PENSIUN (usia)]]&lt;&gt;"USIA SALAH"),IF(tglAcuan&lt;&gt;0,(INT(CONVERT(VLOOKUP(Table1[[#This Row],[JABATAN]],tbl_refJabatan,2,FALSE),"yr","day")-CONVERT(DATEDIF(H957,tglAcuan,"y"),"yr","day"))),(INT(CONVERT(VLOOKUP(Table1[[#This Row],[JABATAN]],tbl_refJabatan,2,FALSE),"yr","day")-CONVERT(DATEDIF(H957,NOW(),"y"),"yr","day")))),"")</f>
        <v>10227</v>
      </c>
      <c r="S9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Row],[JABATAN]],tbl_refJabatan,4,FALSE),"yr","day")-CONVERT(DATEDIF(H957,tglAcuan,"y"),"yr","day"))),(NOW()+(CONVERT(VLOOKUP(Table1[[#This Row],[JABATAN]],tbl_refJabatan,4,FALSE),"yr","day")-CONVERT(DATEDIF(H957,NOW(),"y"),"yr","day")))),"Usia Salah"),"")</f>
        <v>55576.098911689813</v>
      </c>
      <c r="T957" s="167" t="str">
        <f ca="1">IF(Table1[[#This Row],[TGL. PENSIUN ( usia )]]&lt;&gt;0,TEXT(Table1[[#This Row],[TGL. PENSIUN ( usia )]],"yyyy"),"")</f>
        <v>2052</v>
      </c>
      <c r="U957" s="166">
        <f ca="1">IF(AND(Table1[[#This Row],[TGL. PENSIUN (usia)]]&lt;&gt;"",Table1[[#This Row],[TGL. PENSIUN (usia)]]&lt;&gt;"USIA SALAH"),IF(tglAcuan&lt;&gt;0,(INT(CONVERT(VLOOKUP(Table1[[#This Row],[JABATAN]],tbl_refJabatan,4,FALSE),"yr","day")-CONVERT(DATEDIF(H957,tglAcuan,"y"),"yr","day"))),(INT(CONVERT(VLOOKUP(Table1[[#This Row],[JABATAN]],tbl_refJabatan,4,FALSE),"yr","day")-CONVERT(DATEDIF(H957,NOW(),"y"),"yr","day")))),"")</f>
        <v>10227</v>
      </c>
      <c r="V9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Row],[JABATAN]],tbl_refJabatan,6,FALSE),"yr","day")-CONVERT(DATEDIF(H957,tglAcuan,"y"),"yr","day"))),(NOW()+(CONVERT(VLOOKUP(Table1[[#This Row],[JABATAN]],tbl_refJabatan,6,FALSE),"yr","day")-CONVERT(DATEDIF(H957,NOW(),"y"),"yr","day")))),"Usia Salah"),"")</f>
        <v>54115.098911689813</v>
      </c>
      <c r="W957" s="167" t="str">
        <f ca="1">IF(Table1[[#This Row],[TGL.PENSIUN (usia)]]&lt;&gt;0,TEXT(Table1[[#This Row],[TGL.PENSIUN (usia)]],"yyyy"),"")</f>
        <v>2048</v>
      </c>
      <c r="X9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Row],[JABATAN]],tbl_refJabatan,7,FALSE),"yr","day")-CONVERT(DATEDIF(M957,tglAcuan,"y"),"yr","day"))),(NOW()+(CONVERT(VLOOKUP(Table1[[#This Row],[JABATAN]],tbl_refJabatan,7,FALSE),"yr","day")-CONVERT(DATEDIF(M957,NOW(),"y"),"yr","day")))),"tgl SK salah"),"")</f>
        <v>51558.348911689813</v>
      </c>
      <c r="Y957" s="167" t="str">
        <f ca="1">IF(Table1[[#This Row],[TGL. PENSIUN (jabatan)]]&lt;&gt;0,TEXT(Table1[[#This Row],[TGL. PENSIUN (jabatan)]],"yyyy"),"")</f>
        <v>2041</v>
      </c>
      <c r="Z9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Row],[JABATAN]],tbl_refJabatan,8,FALSE),"yr","day")-CONVERT(DATEDIF(H957,tglAcuan,"y"),"yr","day"))),(NOW()+(CONVERT(VLOOKUP(Table1[[#This Row],[JABATAN]],tbl_refJabatan,8,FALSE),"yr","day")-CONVERT(DATEDIF(H957,NOW(),"y"),"yr","day")))),"Usia Salah"),"")</f>
        <v>54115.098911689813</v>
      </c>
      <c r="AA957" s="167" t="str">
        <f ca="1">IF(Table1[[#This Row],[TGL.PENSIUN (usia )]]&lt;&gt;0,TEXT(Table1[[#This Row],[TGL.PENSIUN (usia )]],"yyyy"),"")</f>
        <v>2048</v>
      </c>
      <c r="AB9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Row],[JABATAN]],tbl_refJabatan,9,FALSE),"yr","day")-CONVERT(DATEDIF(M957,tglAcuan,"y"),"yr","day"))),(NOW()+(CONVERT(VLOOKUP(Table1[[#This Row],[JABATAN]],tbl_refJabatan,9,FALSE),"yr","day")-CONVERT(DATEDIF(M957,NOW(),"y"),"yr","day")))),"tgl SK salah"),"")</f>
        <v>51558.348911689813</v>
      </c>
      <c r="AC957" s="167" t="str">
        <f ca="1">IF(Table1[[#This Row],[TGL. PENSIUN (jabatan )]]&lt;&gt;0,TEXT(Table1[[#This Row],[TGL. PENSIUN (jabatan )]],"yyyy"),"")</f>
        <v>2041</v>
      </c>
      <c r="AD9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8" spans="1:30" s="53" customFormat="1" ht="21.75" customHeight="1" x14ac:dyDescent="0.25">
      <c r="A958" s="43">
        <f t="shared" si="35"/>
        <v>953</v>
      </c>
      <c r="B958" s="44" t="s">
        <v>1751</v>
      </c>
      <c r="C958" s="44" t="s">
        <v>1803</v>
      </c>
      <c r="D958" s="72" t="s">
        <v>63</v>
      </c>
      <c r="E958" s="59" t="s">
        <v>1818</v>
      </c>
      <c r="F958" s="43" t="s">
        <v>41</v>
      </c>
      <c r="G958" s="46" t="s">
        <v>42</v>
      </c>
      <c r="H958" s="71">
        <v>28433</v>
      </c>
      <c r="I958" s="45"/>
      <c r="J958" s="76"/>
      <c r="K958" s="74" t="s">
        <v>43</v>
      </c>
      <c r="L958" s="90" t="s">
        <v>1819</v>
      </c>
      <c r="M958" s="94">
        <v>42875</v>
      </c>
      <c r="N958" s="52" t="str">
        <f t="shared" ca="1" si="36"/>
        <v>46 Tahun 3 Bulan 23 hari</v>
      </c>
      <c r="O9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9 Bulan 7 Hari </v>
      </c>
      <c r="P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Row],[JABATAN]],tbl_refJabatan,2,FALSE),"yr","day")-CONVERT(DATEDIF(H958,tglAcuan,"y"),"yr","day"))),(NOW()+(CONVERT(VLOOKUP(Table1[[#This Row],[JABATAN]],tbl_refJabatan,2,FALSE),"yr","day")-CONVERT(DATEDIF(H958,NOW(),"y"),"yr","day")))),"Usia Salah"),"")</f>
        <v>50462.598911689813</v>
      </c>
      <c r="Q958" s="167" t="str">
        <f ca="1">IF(Table1[[#This Row],[TGL. PENSIUN (usia)]]&lt;&gt;0,TEXT(Table1[[#This Row],[TGL. PENSIUN (usia)]],"yyyy"),"")</f>
        <v>2038</v>
      </c>
      <c r="R958" s="166">
        <f ca="1">IF(AND(Table1[[#This Row],[TGL. PENSIUN (usia)]]&lt;&gt;"",Table1[[#This Row],[TGL. PENSIUN (usia)]]&lt;&gt;"USIA SALAH"),IF(tglAcuan&lt;&gt;0,(INT(CONVERT(VLOOKUP(Table1[[#This Row],[JABATAN]],tbl_refJabatan,2,FALSE),"yr","day")-CONVERT(DATEDIF(H958,tglAcuan,"y"),"yr","day"))),(INT(CONVERT(VLOOKUP(Table1[[#This Row],[JABATAN]],tbl_refJabatan,2,FALSE),"yr","day")-CONVERT(DATEDIF(H958,NOW(),"y"),"yr","day")))),"")</f>
        <v>5113</v>
      </c>
      <c r="S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Row],[JABATAN]],tbl_refJabatan,4,FALSE),"yr","day")-CONVERT(DATEDIF(H958,tglAcuan,"y"),"yr","day"))),(NOW()+(CONVERT(VLOOKUP(Table1[[#This Row],[JABATAN]],tbl_refJabatan,4,FALSE),"yr","day")-CONVERT(DATEDIF(H958,NOW(),"y"),"yr","day")))),"Usia Salah"),"")</f>
        <v>35852.598911689813</v>
      </c>
      <c r="T958" s="167" t="str">
        <f ca="1">IF(Table1[[#This Row],[TGL. PENSIUN ( usia )]]&lt;&gt;0,TEXT(Table1[[#This Row],[TGL. PENSIUN ( usia )]],"yyyy"),"")</f>
        <v>1998</v>
      </c>
      <c r="U958" s="166">
        <f ca="1">IF(AND(Table1[[#This Row],[TGL. PENSIUN (usia)]]&lt;&gt;"",Table1[[#This Row],[TGL. PENSIUN (usia)]]&lt;&gt;"USIA SALAH"),IF(tglAcuan&lt;&gt;0,(INT(CONVERT(VLOOKUP(Table1[[#This Row],[JABATAN]],tbl_refJabatan,4,FALSE),"yr","day")-CONVERT(DATEDIF(H958,tglAcuan,"y"),"yr","day"))),(INT(CONVERT(VLOOKUP(Table1[[#This Row],[JABATAN]],tbl_refJabatan,4,FALSE),"yr","day")-CONVERT(DATEDIF(H958,NOW(),"y"),"yr","day")))),"")</f>
        <v>-9497</v>
      </c>
      <c r="V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Row],[JABATAN]],tbl_refJabatan,6,FALSE),"yr","day")-CONVERT(DATEDIF(H958,tglAcuan,"y"),"yr","day"))),(NOW()+(CONVERT(VLOOKUP(Table1[[#This Row],[JABATAN]],tbl_refJabatan,6,FALSE),"yr","day")-CONVERT(DATEDIF(H958,NOW(),"y"),"yr","day")))),"Usia Salah"),"")</f>
        <v>28547.598911689813</v>
      </c>
      <c r="W958" s="167" t="str">
        <f ca="1">IF(Table1[[#This Row],[TGL.PENSIUN (usia)]]&lt;&gt;0,TEXT(Table1[[#This Row],[TGL.PENSIUN (usia)]],"yyyy"),"")</f>
        <v>1978</v>
      </c>
      <c r="X9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Row],[JABATAN]],tbl_refJabatan,7,FALSE),"yr","day")-CONVERT(DATEDIF(M958,tglAcuan,"y"),"yr","day"))),(NOW()+(CONVERT(VLOOKUP(Table1[[#This Row],[JABATAN]],tbl_refJabatan,7,FALSE),"yr","day")-CONVERT(DATEDIF(M958,NOW(),"y"),"yr","day")))),"tgl SK salah"),"")</f>
        <v>65072.598911689813</v>
      </c>
      <c r="Y958" s="167" t="str">
        <f ca="1">IF(Table1[[#This Row],[TGL. PENSIUN (jabatan)]]&lt;&gt;0,TEXT(Table1[[#This Row],[TGL. PENSIUN (jabatan)]],"yyyy"),"")</f>
        <v>2078</v>
      </c>
      <c r="Z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Row],[JABATAN]],tbl_refJabatan,8,FALSE),"yr","day")-CONVERT(DATEDIF(H958,tglAcuan,"y"),"yr","day"))),(NOW()+(CONVERT(VLOOKUP(Table1[[#This Row],[JABATAN]],tbl_refJabatan,8,FALSE),"yr","day")-CONVERT(DATEDIF(H958,NOW(),"y"),"yr","day")))),"Usia Salah"),"")</f>
        <v>50462.598911689813</v>
      </c>
      <c r="AA958" s="167" t="str">
        <f ca="1">IF(Table1[[#This Row],[TGL.PENSIUN (usia )]]&lt;&gt;0,TEXT(Table1[[#This Row],[TGL.PENSIUN (usia )]],"yyyy"),"")</f>
        <v>2038</v>
      </c>
      <c r="AB9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Row],[JABATAN]],tbl_refJabatan,9,FALSE),"yr","day")-CONVERT(DATEDIF(M958,tglAcuan,"y"),"yr","day"))),(NOW()+(CONVERT(VLOOKUP(Table1[[#This Row],[JABATAN]],tbl_refJabatan,9,FALSE),"yr","day")-CONVERT(DATEDIF(M958,NOW(),"y"),"yr","day")))),"tgl SK salah"),"")</f>
        <v>48636.348911689813</v>
      </c>
      <c r="AC958" s="167" t="str">
        <f ca="1">IF(Table1[[#This Row],[TGL. PENSIUN (jabatan )]]&lt;&gt;0,TEXT(Table1[[#This Row],[TGL. PENSIUN (jabatan )]],"yyyy"),"")</f>
        <v>2033</v>
      </c>
      <c r="AD9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59" spans="1:30" s="53" customFormat="1" ht="21.75" customHeight="1" x14ac:dyDescent="0.25">
      <c r="A959" s="43">
        <f t="shared" si="35"/>
        <v>954</v>
      </c>
      <c r="B959" s="44" t="s">
        <v>1751</v>
      </c>
      <c r="C959" s="44" t="s">
        <v>1803</v>
      </c>
      <c r="D959" s="72" t="s">
        <v>63</v>
      </c>
      <c r="E959" s="59" t="s">
        <v>1820</v>
      </c>
      <c r="F959" s="43" t="s">
        <v>41</v>
      </c>
      <c r="G959" s="46" t="s">
        <v>42</v>
      </c>
      <c r="H959" s="71">
        <v>35431</v>
      </c>
      <c r="I959" s="45"/>
      <c r="J959" s="76"/>
      <c r="K959" s="74" t="s">
        <v>43</v>
      </c>
      <c r="L959" s="90" t="s">
        <v>1821</v>
      </c>
      <c r="M959" s="94">
        <v>44420</v>
      </c>
      <c r="N959" s="52" t="str">
        <f t="shared" ca="1" si="36"/>
        <v>27 Tahun 1 Bulan 26 hari</v>
      </c>
      <c r="O9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15 Hari </v>
      </c>
      <c r="P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Row],[JABATAN]],tbl_refJabatan,2,FALSE),"yr","day")-CONVERT(DATEDIF(H959,tglAcuan,"y"),"yr","day"))),(NOW()+(CONVERT(VLOOKUP(Table1[[#This Row],[JABATAN]],tbl_refJabatan,2,FALSE),"yr","day")-CONVERT(DATEDIF(H959,NOW(),"y"),"yr","day")))),"Usia Salah"),"")</f>
        <v>57402.348911689813</v>
      </c>
      <c r="Q959" s="167" t="str">
        <f ca="1">IF(Table1[[#This Row],[TGL. PENSIUN (usia)]]&lt;&gt;0,TEXT(Table1[[#This Row],[TGL. PENSIUN (usia)]],"yyyy"),"")</f>
        <v>2057</v>
      </c>
      <c r="R959" s="166">
        <f ca="1">IF(AND(Table1[[#This Row],[TGL. PENSIUN (usia)]]&lt;&gt;"",Table1[[#This Row],[TGL. PENSIUN (usia)]]&lt;&gt;"USIA SALAH"),IF(tglAcuan&lt;&gt;0,(INT(CONVERT(VLOOKUP(Table1[[#This Row],[JABATAN]],tbl_refJabatan,2,FALSE),"yr","day")-CONVERT(DATEDIF(H959,tglAcuan,"y"),"yr","day"))),(INT(CONVERT(VLOOKUP(Table1[[#This Row],[JABATAN]],tbl_refJabatan,2,FALSE),"yr","day")-CONVERT(DATEDIF(H959,NOW(),"y"),"yr","day")))),"")</f>
        <v>12053</v>
      </c>
      <c r="S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Row],[JABATAN]],tbl_refJabatan,4,FALSE),"yr","day")-CONVERT(DATEDIF(H959,tglAcuan,"y"),"yr","day"))),(NOW()+(CONVERT(VLOOKUP(Table1[[#This Row],[JABATAN]],tbl_refJabatan,4,FALSE),"yr","day")-CONVERT(DATEDIF(H959,NOW(),"y"),"yr","day")))),"Usia Salah"),"")</f>
        <v>42792.348911689813</v>
      </c>
      <c r="T959" s="167" t="str">
        <f ca="1">IF(Table1[[#This Row],[TGL. PENSIUN ( usia )]]&lt;&gt;0,TEXT(Table1[[#This Row],[TGL. PENSIUN ( usia )]],"yyyy"),"")</f>
        <v>2017</v>
      </c>
      <c r="U959" s="166">
        <f ca="1">IF(AND(Table1[[#This Row],[TGL. PENSIUN (usia)]]&lt;&gt;"",Table1[[#This Row],[TGL. PENSIUN (usia)]]&lt;&gt;"USIA SALAH"),IF(tglAcuan&lt;&gt;0,(INT(CONVERT(VLOOKUP(Table1[[#This Row],[JABATAN]],tbl_refJabatan,4,FALSE),"yr","day")-CONVERT(DATEDIF(H959,tglAcuan,"y"),"yr","day"))),(INT(CONVERT(VLOOKUP(Table1[[#This Row],[JABATAN]],tbl_refJabatan,4,FALSE),"yr","day")-CONVERT(DATEDIF(H959,NOW(),"y"),"yr","day")))),"")</f>
        <v>-2557</v>
      </c>
      <c r="V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Row],[JABATAN]],tbl_refJabatan,6,FALSE),"yr","day")-CONVERT(DATEDIF(H959,tglAcuan,"y"),"yr","day"))),(NOW()+(CONVERT(VLOOKUP(Table1[[#This Row],[JABATAN]],tbl_refJabatan,6,FALSE),"yr","day")-CONVERT(DATEDIF(H959,NOW(),"y"),"yr","day")))),"Usia Salah"),"")</f>
        <v>35487.348911689813</v>
      </c>
      <c r="W959" s="167" t="str">
        <f ca="1">IF(Table1[[#This Row],[TGL.PENSIUN (usia)]]&lt;&gt;0,TEXT(Table1[[#This Row],[TGL.PENSIUN (usia)]],"yyyy"),"")</f>
        <v>1997</v>
      </c>
      <c r="X9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Row],[JABATAN]],tbl_refJabatan,7,FALSE),"yr","day")-CONVERT(DATEDIF(M959,tglAcuan,"y"),"yr","day"))),(NOW()+(CONVERT(VLOOKUP(Table1[[#This Row],[JABATAN]],tbl_refJabatan,7,FALSE),"yr","day")-CONVERT(DATEDIF(M959,NOW(),"y"),"yr","day")))),"tgl SK salah"),"")</f>
        <v>66533.598911689813</v>
      </c>
      <c r="Y959" s="167" t="str">
        <f ca="1">IF(Table1[[#This Row],[TGL. PENSIUN (jabatan)]]&lt;&gt;0,TEXT(Table1[[#This Row],[TGL. PENSIUN (jabatan)]],"yyyy"),"")</f>
        <v>2082</v>
      </c>
      <c r="Z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Row],[JABATAN]],tbl_refJabatan,8,FALSE),"yr","day")-CONVERT(DATEDIF(H959,tglAcuan,"y"),"yr","day"))),(NOW()+(CONVERT(VLOOKUP(Table1[[#This Row],[JABATAN]],tbl_refJabatan,8,FALSE),"yr","day")-CONVERT(DATEDIF(H959,NOW(),"y"),"yr","day")))),"Usia Salah"),"")</f>
        <v>57402.348911689813</v>
      </c>
      <c r="AA959" s="167" t="str">
        <f ca="1">IF(Table1[[#This Row],[TGL.PENSIUN (usia )]]&lt;&gt;0,TEXT(Table1[[#This Row],[TGL.PENSIUN (usia )]],"yyyy"),"")</f>
        <v>2057</v>
      </c>
      <c r="AB9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Row],[JABATAN]],tbl_refJabatan,9,FALSE),"yr","day")-CONVERT(DATEDIF(M959,tglAcuan,"y"),"yr","day"))),(NOW()+(CONVERT(VLOOKUP(Table1[[#This Row],[JABATAN]],tbl_refJabatan,9,FALSE),"yr","day")-CONVERT(DATEDIF(M959,NOW(),"y"),"yr","day")))),"tgl SK salah"),"")</f>
        <v>50097.348911689813</v>
      </c>
      <c r="AC959" s="167" t="str">
        <f ca="1">IF(Table1[[#This Row],[TGL. PENSIUN (jabatan )]]&lt;&gt;0,TEXT(Table1[[#This Row],[TGL. PENSIUN (jabatan )]],"yyyy"),"")</f>
        <v>2037</v>
      </c>
      <c r="AD9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0" spans="1:30" s="53" customFormat="1" ht="21.75" customHeight="1" x14ac:dyDescent="0.25">
      <c r="A960" s="43">
        <f t="shared" si="35"/>
        <v>955</v>
      </c>
      <c r="B960" s="44" t="s">
        <v>1751</v>
      </c>
      <c r="C960" s="44" t="s">
        <v>1803</v>
      </c>
      <c r="D960" s="72" t="s">
        <v>63</v>
      </c>
      <c r="E960" s="59" t="s">
        <v>1822</v>
      </c>
      <c r="F960" s="43" t="s">
        <v>41</v>
      </c>
      <c r="G960" s="46" t="s">
        <v>42</v>
      </c>
      <c r="H960" s="71">
        <v>28620</v>
      </c>
      <c r="I960" s="45"/>
      <c r="J960" s="76"/>
      <c r="K960" s="74" t="s">
        <v>43</v>
      </c>
      <c r="L960" s="90" t="s">
        <v>1823</v>
      </c>
      <c r="M960" s="94">
        <v>43451</v>
      </c>
      <c r="N960" s="52" t="str">
        <f t="shared" ca="1" si="36"/>
        <v>45 Tahun 9 Bulan 17 hari</v>
      </c>
      <c r="O9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10 Hari </v>
      </c>
      <c r="P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Row],[JABATAN]],tbl_refJabatan,2,FALSE),"yr","day")-CONVERT(DATEDIF(H960,tglAcuan,"y"),"yr","day"))),(NOW()+(CONVERT(VLOOKUP(Table1[[#This Row],[JABATAN]],tbl_refJabatan,2,FALSE),"yr","day")-CONVERT(DATEDIF(H960,NOW(),"y"),"yr","day")))),"Usia Salah"),"")</f>
        <v>50827.848911689813</v>
      </c>
      <c r="Q960" s="167" t="str">
        <f ca="1">IF(Table1[[#This Row],[TGL. PENSIUN (usia)]]&lt;&gt;0,TEXT(Table1[[#This Row],[TGL. PENSIUN (usia)]],"yyyy"),"")</f>
        <v>2039</v>
      </c>
      <c r="R960" s="166">
        <f ca="1">IF(AND(Table1[[#This Row],[TGL. PENSIUN (usia)]]&lt;&gt;"",Table1[[#This Row],[TGL. PENSIUN (usia)]]&lt;&gt;"USIA SALAH"),IF(tglAcuan&lt;&gt;0,(INT(CONVERT(VLOOKUP(Table1[[#This Row],[JABATAN]],tbl_refJabatan,2,FALSE),"yr","day")-CONVERT(DATEDIF(H960,tglAcuan,"y"),"yr","day"))),(INT(CONVERT(VLOOKUP(Table1[[#This Row],[JABATAN]],tbl_refJabatan,2,FALSE),"yr","day")-CONVERT(DATEDIF(H960,NOW(),"y"),"yr","day")))),"")</f>
        <v>5478</v>
      </c>
      <c r="S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Row],[JABATAN]],tbl_refJabatan,4,FALSE),"yr","day")-CONVERT(DATEDIF(H960,tglAcuan,"y"),"yr","day"))),(NOW()+(CONVERT(VLOOKUP(Table1[[#This Row],[JABATAN]],tbl_refJabatan,4,FALSE),"yr","day")-CONVERT(DATEDIF(H960,NOW(),"y"),"yr","day")))),"Usia Salah"),"")</f>
        <v>36217.848911689813</v>
      </c>
      <c r="T960" s="167" t="str">
        <f ca="1">IF(Table1[[#This Row],[TGL. PENSIUN ( usia )]]&lt;&gt;0,TEXT(Table1[[#This Row],[TGL. PENSIUN ( usia )]],"yyyy"),"")</f>
        <v>1999</v>
      </c>
      <c r="U960" s="166">
        <f ca="1">IF(AND(Table1[[#This Row],[TGL. PENSIUN (usia)]]&lt;&gt;"",Table1[[#This Row],[TGL. PENSIUN (usia)]]&lt;&gt;"USIA SALAH"),IF(tglAcuan&lt;&gt;0,(INT(CONVERT(VLOOKUP(Table1[[#This Row],[JABATAN]],tbl_refJabatan,4,FALSE),"yr","day")-CONVERT(DATEDIF(H960,tglAcuan,"y"),"yr","day"))),(INT(CONVERT(VLOOKUP(Table1[[#This Row],[JABATAN]],tbl_refJabatan,4,FALSE),"yr","day")-CONVERT(DATEDIF(H960,NOW(),"y"),"yr","day")))),"")</f>
        <v>-9132</v>
      </c>
      <c r="V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Row],[JABATAN]],tbl_refJabatan,6,FALSE),"yr","day")-CONVERT(DATEDIF(H960,tglAcuan,"y"),"yr","day"))),(NOW()+(CONVERT(VLOOKUP(Table1[[#This Row],[JABATAN]],tbl_refJabatan,6,FALSE),"yr","day")-CONVERT(DATEDIF(H960,NOW(),"y"),"yr","day")))),"Usia Salah"),"")</f>
        <v>28912.848911689813</v>
      </c>
      <c r="W960" s="167" t="str">
        <f ca="1">IF(Table1[[#This Row],[TGL.PENSIUN (usia)]]&lt;&gt;0,TEXT(Table1[[#This Row],[TGL.PENSIUN (usia)]],"yyyy"),"")</f>
        <v>1979</v>
      </c>
      <c r="X9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Row],[JABATAN]],tbl_refJabatan,7,FALSE),"yr","day")-CONVERT(DATEDIF(M960,tglAcuan,"y"),"yr","day"))),(NOW()+(CONVERT(VLOOKUP(Table1[[#This Row],[JABATAN]],tbl_refJabatan,7,FALSE),"yr","day")-CONVERT(DATEDIF(M960,NOW(),"y"),"yr","day")))),"tgl SK salah"),"")</f>
        <v>65437.848911689813</v>
      </c>
      <c r="Y960" s="167" t="str">
        <f ca="1">IF(Table1[[#This Row],[TGL. PENSIUN (jabatan)]]&lt;&gt;0,TEXT(Table1[[#This Row],[TGL. PENSIUN (jabatan)]],"yyyy"),"")</f>
        <v>2079</v>
      </c>
      <c r="Z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Row],[JABATAN]],tbl_refJabatan,8,FALSE),"yr","day")-CONVERT(DATEDIF(H960,tglAcuan,"y"),"yr","day"))),(NOW()+(CONVERT(VLOOKUP(Table1[[#This Row],[JABATAN]],tbl_refJabatan,8,FALSE),"yr","day")-CONVERT(DATEDIF(H960,NOW(),"y"),"yr","day")))),"Usia Salah"),"")</f>
        <v>50827.848911689813</v>
      </c>
      <c r="AA960" s="167" t="str">
        <f ca="1">IF(Table1[[#This Row],[TGL.PENSIUN (usia )]]&lt;&gt;0,TEXT(Table1[[#This Row],[TGL.PENSIUN (usia )]],"yyyy"),"")</f>
        <v>2039</v>
      </c>
      <c r="AB9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Row],[JABATAN]],tbl_refJabatan,9,FALSE),"yr","day")-CONVERT(DATEDIF(M960,tglAcuan,"y"),"yr","day"))),(NOW()+(CONVERT(VLOOKUP(Table1[[#This Row],[JABATAN]],tbl_refJabatan,9,FALSE),"yr","day")-CONVERT(DATEDIF(M960,NOW(),"y"),"yr","day")))),"tgl SK salah"),"")</f>
        <v>49001.598911689813</v>
      </c>
      <c r="AC960" s="167" t="str">
        <f ca="1">IF(Table1[[#This Row],[TGL. PENSIUN (jabatan )]]&lt;&gt;0,TEXT(Table1[[#This Row],[TGL. PENSIUN (jabatan )]],"yyyy"),"")</f>
        <v>2034</v>
      </c>
      <c r="AD9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1" spans="1:30" s="53" customFormat="1" ht="21.75" customHeight="1" x14ac:dyDescent="0.25">
      <c r="A961" s="43">
        <f t="shared" si="35"/>
        <v>956</v>
      </c>
      <c r="B961" s="44" t="s">
        <v>1751</v>
      </c>
      <c r="C961" s="44" t="s">
        <v>1803</v>
      </c>
      <c r="D961" s="72" t="s">
        <v>63</v>
      </c>
      <c r="E961" s="59" t="s">
        <v>1824</v>
      </c>
      <c r="F961" s="43" t="s">
        <v>41</v>
      </c>
      <c r="G961" s="46" t="s">
        <v>42</v>
      </c>
      <c r="H961" s="71">
        <v>25003</v>
      </c>
      <c r="I961" s="45"/>
      <c r="J961" s="76"/>
      <c r="K961" s="74" t="s">
        <v>93</v>
      </c>
      <c r="L961" s="90" t="s">
        <v>1825</v>
      </c>
      <c r="M961" s="94">
        <v>43446</v>
      </c>
      <c r="N961" s="52" t="str">
        <f t="shared" ca="1" si="36"/>
        <v>55 Tahun 8 Bulan 13 hari</v>
      </c>
      <c r="O9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Row],[JABATAN]],tbl_refJabatan,2,FALSE),"yr","day")-CONVERT(DATEDIF(H961,tglAcuan,"y"),"yr","day"))),(NOW()+(CONVERT(VLOOKUP(Table1[[#This Row],[JABATAN]],tbl_refJabatan,2,FALSE),"yr","day")-CONVERT(DATEDIF(H961,NOW(),"y"),"yr","day")))),"Usia Salah"),"")</f>
        <v>47175.348911689813</v>
      </c>
      <c r="Q961" s="167" t="str">
        <f ca="1">IF(Table1[[#This Row],[TGL. PENSIUN (usia)]]&lt;&gt;0,TEXT(Table1[[#This Row],[TGL. PENSIUN (usia)]],"yyyy"),"")</f>
        <v>2029</v>
      </c>
      <c r="R961" s="166">
        <f ca="1">IF(AND(Table1[[#This Row],[TGL. PENSIUN (usia)]]&lt;&gt;"",Table1[[#This Row],[TGL. PENSIUN (usia)]]&lt;&gt;"USIA SALAH"),IF(tglAcuan&lt;&gt;0,(INT(CONVERT(VLOOKUP(Table1[[#This Row],[JABATAN]],tbl_refJabatan,2,FALSE),"yr","day")-CONVERT(DATEDIF(H961,tglAcuan,"y"),"yr","day"))),(INT(CONVERT(VLOOKUP(Table1[[#This Row],[JABATAN]],tbl_refJabatan,2,FALSE),"yr","day")-CONVERT(DATEDIF(H961,NOW(),"y"),"yr","day")))),"")</f>
        <v>1826</v>
      </c>
      <c r="S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Row],[JABATAN]],tbl_refJabatan,4,FALSE),"yr","day")-CONVERT(DATEDIF(H961,tglAcuan,"y"),"yr","day"))),(NOW()+(CONVERT(VLOOKUP(Table1[[#This Row],[JABATAN]],tbl_refJabatan,4,FALSE),"yr","day")-CONVERT(DATEDIF(H961,NOW(),"y"),"yr","day")))),"Usia Salah"),"")</f>
        <v>32565.348911689813</v>
      </c>
      <c r="T961" s="167" t="str">
        <f ca="1">IF(Table1[[#This Row],[TGL. PENSIUN ( usia )]]&lt;&gt;0,TEXT(Table1[[#This Row],[TGL. PENSIUN ( usia )]],"yyyy"),"")</f>
        <v>1989</v>
      </c>
      <c r="U961" s="166">
        <f ca="1">IF(AND(Table1[[#This Row],[TGL. PENSIUN (usia)]]&lt;&gt;"",Table1[[#This Row],[TGL. PENSIUN (usia)]]&lt;&gt;"USIA SALAH"),IF(tglAcuan&lt;&gt;0,(INT(CONVERT(VLOOKUP(Table1[[#This Row],[JABATAN]],tbl_refJabatan,4,FALSE),"yr","day")-CONVERT(DATEDIF(H961,tglAcuan,"y"),"yr","day"))),(INT(CONVERT(VLOOKUP(Table1[[#This Row],[JABATAN]],tbl_refJabatan,4,FALSE),"yr","day")-CONVERT(DATEDIF(H961,NOW(),"y"),"yr","day")))),"")</f>
        <v>-12784</v>
      </c>
      <c r="V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Row],[JABATAN]],tbl_refJabatan,6,FALSE),"yr","day")-CONVERT(DATEDIF(H961,tglAcuan,"y"),"yr","day"))),(NOW()+(CONVERT(VLOOKUP(Table1[[#This Row],[JABATAN]],tbl_refJabatan,6,FALSE),"yr","day")-CONVERT(DATEDIF(H961,NOW(),"y"),"yr","day")))),"Usia Salah"),"")</f>
        <v>25260.348911689813</v>
      </c>
      <c r="W961" s="167" t="str">
        <f ca="1">IF(Table1[[#This Row],[TGL.PENSIUN (usia)]]&lt;&gt;0,TEXT(Table1[[#This Row],[TGL.PENSIUN (usia)]],"yyyy"),"")</f>
        <v>1969</v>
      </c>
      <c r="X9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Row],[JABATAN]],tbl_refJabatan,7,FALSE),"yr","day")-CONVERT(DATEDIF(M961,tglAcuan,"y"),"yr","day"))),(NOW()+(CONVERT(VLOOKUP(Table1[[#This Row],[JABATAN]],tbl_refJabatan,7,FALSE),"yr","day")-CONVERT(DATEDIF(M961,NOW(),"y"),"yr","day")))),"tgl SK salah"),"")</f>
        <v>65437.848911689813</v>
      </c>
      <c r="Y961" s="167" t="str">
        <f ca="1">IF(Table1[[#This Row],[TGL. PENSIUN (jabatan)]]&lt;&gt;0,TEXT(Table1[[#This Row],[TGL. PENSIUN (jabatan)]],"yyyy"),"")</f>
        <v>2079</v>
      </c>
      <c r="Z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Row],[JABATAN]],tbl_refJabatan,8,FALSE),"yr","day")-CONVERT(DATEDIF(H961,tglAcuan,"y"),"yr","day"))),(NOW()+(CONVERT(VLOOKUP(Table1[[#This Row],[JABATAN]],tbl_refJabatan,8,FALSE),"yr","day")-CONVERT(DATEDIF(H961,NOW(),"y"),"yr","day")))),"Usia Salah"),"")</f>
        <v>47175.348911689813</v>
      </c>
      <c r="AA961" s="167" t="str">
        <f ca="1">IF(Table1[[#This Row],[TGL.PENSIUN (usia )]]&lt;&gt;0,TEXT(Table1[[#This Row],[TGL.PENSIUN (usia )]],"yyyy"),"")</f>
        <v>2029</v>
      </c>
      <c r="AB9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Row],[JABATAN]],tbl_refJabatan,9,FALSE),"yr","day")-CONVERT(DATEDIF(M961,tglAcuan,"y"),"yr","day"))),(NOW()+(CONVERT(VLOOKUP(Table1[[#This Row],[JABATAN]],tbl_refJabatan,9,FALSE),"yr","day")-CONVERT(DATEDIF(M961,NOW(),"y"),"yr","day")))),"tgl SK salah"),"")</f>
        <v>49001.598911689813</v>
      </c>
      <c r="AC961" s="167" t="str">
        <f ca="1">IF(Table1[[#This Row],[TGL. PENSIUN (jabatan )]]&lt;&gt;0,TEXT(Table1[[#This Row],[TGL. PENSIUN (jabatan )]],"yyyy"),"")</f>
        <v>2034</v>
      </c>
      <c r="AD9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2" spans="1:30" s="53" customFormat="1" ht="21.75" customHeight="1" x14ac:dyDescent="0.25">
      <c r="A962" s="43">
        <f t="shared" si="35"/>
        <v>957</v>
      </c>
      <c r="B962" s="44" t="s">
        <v>1751</v>
      </c>
      <c r="C962" s="44" t="s">
        <v>1803</v>
      </c>
      <c r="D962" s="72" t="s">
        <v>63</v>
      </c>
      <c r="E962" s="59" t="s">
        <v>1826</v>
      </c>
      <c r="F962" s="43" t="s">
        <v>41</v>
      </c>
      <c r="G962" s="46" t="s">
        <v>42</v>
      </c>
      <c r="H962" s="165">
        <v>27040</v>
      </c>
      <c r="I962" s="45"/>
      <c r="J962" s="76"/>
      <c r="K962" s="74" t="s">
        <v>43</v>
      </c>
      <c r="L962" s="90" t="s">
        <v>1827</v>
      </c>
      <c r="M962" s="94">
        <v>41816</v>
      </c>
      <c r="N962" s="52" t="str">
        <f t="shared" ca="1" si="36"/>
        <v>50 Tahun 1 Bulan 16 hari</v>
      </c>
      <c r="O9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1 Hari </v>
      </c>
      <c r="P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Row],[JABATAN]],tbl_refJabatan,2,FALSE),"yr","day")-CONVERT(DATEDIF(H962,tglAcuan,"y"),"yr","day"))),(NOW()+(CONVERT(VLOOKUP(Table1[[#This Row],[JABATAN]],tbl_refJabatan,2,FALSE),"yr","day")-CONVERT(DATEDIF(H962,NOW(),"y"),"yr","day")))),"Usia Salah"),"")</f>
        <v>49001.598911689813</v>
      </c>
      <c r="Q962" s="167" t="str">
        <f ca="1">IF(Table1[[#This Row],[TGL. PENSIUN (usia)]]&lt;&gt;0,TEXT(Table1[[#This Row],[TGL. PENSIUN (usia)]],"yyyy"),"")</f>
        <v>2034</v>
      </c>
      <c r="R962" s="166">
        <f ca="1">IF(AND(Table1[[#This Row],[TGL. PENSIUN (usia)]]&lt;&gt;"",Table1[[#This Row],[TGL. PENSIUN (usia)]]&lt;&gt;"USIA SALAH"),IF(tglAcuan&lt;&gt;0,(INT(CONVERT(VLOOKUP(Table1[[#This Row],[JABATAN]],tbl_refJabatan,2,FALSE),"yr","day")-CONVERT(DATEDIF(H962,tglAcuan,"y"),"yr","day"))),(INT(CONVERT(VLOOKUP(Table1[[#This Row],[JABATAN]],tbl_refJabatan,2,FALSE),"yr","day")-CONVERT(DATEDIF(H962,NOW(),"y"),"yr","day")))),"")</f>
        <v>3652</v>
      </c>
      <c r="S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Row],[JABATAN]],tbl_refJabatan,4,FALSE),"yr","day")-CONVERT(DATEDIF(H962,tglAcuan,"y"),"yr","day"))),(NOW()+(CONVERT(VLOOKUP(Table1[[#This Row],[JABATAN]],tbl_refJabatan,4,FALSE),"yr","day")-CONVERT(DATEDIF(H962,NOW(),"y"),"yr","day")))),"Usia Salah"),"")</f>
        <v>34391.598911689813</v>
      </c>
      <c r="T962" s="167" t="str">
        <f ca="1">IF(Table1[[#This Row],[TGL. PENSIUN ( usia )]]&lt;&gt;0,TEXT(Table1[[#This Row],[TGL. PENSIUN ( usia )]],"yyyy"),"")</f>
        <v>1994</v>
      </c>
      <c r="U962" s="166">
        <f ca="1">IF(AND(Table1[[#This Row],[TGL. PENSIUN (usia)]]&lt;&gt;"",Table1[[#This Row],[TGL. PENSIUN (usia)]]&lt;&gt;"USIA SALAH"),IF(tglAcuan&lt;&gt;0,(INT(CONVERT(VLOOKUP(Table1[[#This Row],[JABATAN]],tbl_refJabatan,4,FALSE),"yr","day")-CONVERT(DATEDIF(H962,tglAcuan,"y"),"yr","day"))),(INT(CONVERT(VLOOKUP(Table1[[#This Row],[JABATAN]],tbl_refJabatan,4,FALSE),"yr","day")-CONVERT(DATEDIF(H962,NOW(),"y"),"yr","day")))),"")</f>
        <v>-10958</v>
      </c>
      <c r="V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Row],[JABATAN]],tbl_refJabatan,6,FALSE),"yr","day")-CONVERT(DATEDIF(H962,tglAcuan,"y"),"yr","day"))),(NOW()+(CONVERT(VLOOKUP(Table1[[#This Row],[JABATAN]],tbl_refJabatan,6,FALSE),"yr","day")-CONVERT(DATEDIF(H962,NOW(),"y"),"yr","day")))),"Usia Salah"),"")</f>
        <v>27086.598911689813</v>
      </c>
      <c r="W962" s="167" t="str">
        <f ca="1">IF(Table1[[#This Row],[TGL.PENSIUN (usia)]]&lt;&gt;0,TEXT(Table1[[#This Row],[TGL.PENSIUN (usia)]],"yyyy"),"")</f>
        <v>1974</v>
      </c>
      <c r="X9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Row],[JABATAN]],tbl_refJabatan,7,FALSE),"yr","day")-CONVERT(DATEDIF(M962,tglAcuan,"y"),"yr","day"))),(NOW()+(CONVERT(VLOOKUP(Table1[[#This Row],[JABATAN]],tbl_refJabatan,7,FALSE),"yr","day")-CONVERT(DATEDIF(M962,NOW(),"y"),"yr","day")))),"tgl SK salah"),"")</f>
        <v>63976.848911689813</v>
      </c>
      <c r="Y962" s="167" t="str">
        <f ca="1">IF(Table1[[#This Row],[TGL. PENSIUN (jabatan)]]&lt;&gt;0,TEXT(Table1[[#This Row],[TGL. PENSIUN (jabatan)]],"yyyy"),"")</f>
        <v>2075</v>
      </c>
      <c r="Z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Row],[JABATAN]],tbl_refJabatan,8,FALSE),"yr","day")-CONVERT(DATEDIF(H962,tglAcuan,"y"),"yr","day"))),(NOW()+(CONVERT(VLOOKUP(Table1[[#This Row],[JABATAN]],tbl_refJabatan,8,FALSE),"yr","day")-CONVERT(DATEDIF(H962,NOW(),"y"),"yr","day")))),"Usia Salah"),"")</f>
        <v>49001.598911689813</v>
      </c>
      <c r="AA962" s="167" t="str">
        <f ca="1">IF(Table1[[#This Row],[TGL.PENSIUN (usia )]]&lt;&gt;0,TEXT(Table1[[#This Row],[TGL.PENSIUN (usia )]],"yyyy"),"")</f>
        <v>2034</v>
      </c>
      <c r="AB9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Row],[JABATAN]],tbl_refJabatan,9,FALSE),"yr","day")-CONVERT(DATEDIF(M962,tglAcuan,"y"),"yr","day"))),(NOW()+(CONVERT(VLOOKUP(Table1[[#This Row],[JABATAN]],tbl_refJabatan,9,FALSE),"yr","day")-CONVERT(DATEDIF(M962,NOW(),"y"),"yr","day")))),"tgl SK salah"),"")</f>
        <v>47540.598911689813</v>
      </c>
      <c r="AC962" s="167" t="str">
        <f ca="1">IF(Table1[[#This Row],[TGL. PENSIUN (jabatan )]]&lt;&gt;0,TEXT(Table1[[#This Row],[TGL. PENSIUN (jabatan )]],"yyyy"),"")</f>
        <v>2030</v>
      </c>
      <c r="AD9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3" spans="1:30" s="53" customFormat="1" ht="21.75" customHeight="1" x14ac:dyDescent="0.25">
      <c r="A963" s="43">
        <f t="shared" si="35"/>
        <v>958</v>
      </c>
      <c r="B963" s="44" t="s">
        <v>1751</v>
      </c>
      <c r="C963" s="44" t="s">
        <v>1803</v>
      </c>
      <c r="D963" s="72" t="s">
        <v>63</v>
      </c>
      <c r="E963" s="59" t="s">
        <v>197</v>
      </c>
      <c r="F963" s="43" t="s">
        <v>41</v>
      </c>
      <c r="G963" s="46" t="s">
        <v>42</v>
      </c>
      <c r="H963" s="71">
        <v>24972</v>
      </c>
      <c r="I963" s="45"/>
      <c r="J963" s="76"/>
      <c r="K963" s="74" t="s">
        <v>107</v>
      </c>
      <c r="L963" s="90" t="s">
        <v>1828</v>
      </c>
      <c r="M963" s="94">
        <v>43446</v>
      </c>
      <c r="N963" s="52" t="str">
        <f t="shared" ca="1" si="36"/>
        <v>55 Tahun 9 Bulan 13 hari</v>
      </c>
      <c r="O9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15 Hari </v>
      </c>
      <c r="P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Row],[JABATAN]],tbl_refJabatan,2,FALSE),"yr","day")-CONVERT(DATEDIF(H963,tglAcuan,"y"),"yr","day"))),(NOW()+(CONVERT(VLOOKUP(Table1[[#This Row],[JABATAN]],tbl_refJabatan,2,FALSE),"yr","day")-CONVERT(DATEDIF(H963,NOW(),"y"),"yr","day")))),"Usia Salah"),"")</f>
        <v>47175.348911689813</v>
      </c>
      <c r="Q963" s="167" t="str">
        <f ca="1">IF(Table1[[#This Row],[TGL. PENSIUN (usia)]]&lt;&gt;0,TEXT(Table1[[#This Row],[TGL. PENSIUN (usia)]],"yyyy"),"")</f>
        <v>2029</v>
      </c>
      <c r="R963" s="166">
        <f ca="1">IF(AND(Table1[[#This Row],[TGL. PENSIUN (usia)]]&lt;&gt;"",Table1[[#This Row],[TGL. PENSIUN (usia)]]&lt;&gt;"USIA SALAH"),IF(tglAcuan&lt;&gt;0,(INT(CONVERT(VLOOKUP(Table1[[#This Row],[JABATAN]],tbl_refJabatan,2,FALSE),"yr","day")-CONVERT(DATEDIF(H963,tglAcuan,"y"),"yr","day"))),(INT(CONVERT(VLOOKUP(Table1[[#This Row],[JABATAN]],tbl_refJabatan,2,FALSE),"yr","day")-CONVERT(DATEDIF(H963,NOW(),"y"),"yr","day")))),"")</f>
        <v>1826</v>
      </c>
      <c r="S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Row],[JABATAN]],tbl_refJabatan,4,FALSE),"yr","day")-CONVERT(DATEDIF(H963,tglAcuan,"y"),"yr","day"))),(NOW()+(CONVERT(VLOOKUP(Table1[[#This Row],[JABATAN]],tbl_refJabatan,4,FALSE),"yr","day")-CONVERT(DATEDIF(H963,NOW(),"y"),"yr","day")))),"Usia Salah"),"")</f>
        <v>32565.348911689813</v>
      </c>
      <c r="T963" s="167" t="str">
        <f ca="1">IF(Table1[[#This Row],[TGL. PENSIUN ( usia )]]&lt;&gt;0,TEXT(Table1[[#This Row],[TGL. PENSIUN ( usia )]],"yyyy"),"")</f>
        <v>1989</v>
      </c>
      <c r="U963" s="166">
        <f ca="1">IF(AND(Table1[[#This Row],[TGL. PENSIUN (usia)]]&lt;&gt;"",Table1[[#This Row],[TGL. PENSIUN (usia)]]&lt;&gt;"USIA SALAH"),IF(tglAcuan&lt;&gt;0,(INT(CONVERT(VLOOKUP(Table1[[#This Row],[JABATAN]],tbl_refJabatan,4,FALSE),"yr","day")-CONVERT(DATEDIF(H963,tglAcuan,"y"),"yr","day"))),(INT(CONVERT(VLOOKUP(Table1[[#This Row],[JABATAN]],tbl_refJabatan,4,FALSE),"yr","day")-CONVERT(DATEDIF(H963,NOW(),"y"),"yr","day")))),"")</f>
        <v>-12784</v>
      </c>
      <c r="V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Row],[JABATAN]],tbl_refJabatan,6,FALSE),"yr","day")-CONVERT(DATEDIF(H963,tglAcuan,"y"),"yr","day"))),(NOW()+(CONVERT(VLOOKUP(Table1[[#This Row],[JABATAN]],tbl_refJabatan,6,FALSE),"yr","day")-CONVERT(DATEDIF(H963,NOW(),"y"),"yr","day")))),"Usia Salah"),"")</f>
        <v>25260.348911689813</v>
      </c>
      <c r="W963" s="167" t="str">
        <f ca="1">IF(Table1[[#This Row],[TGL.PENSIUN (usia)]]&lt;&gt;0,TEXT(Table1[[#This Row],[TGL.PENSIUN (usia)]],"yyyy"),"")</f>
        <v>1969</v>
      </c>
      <c r="X9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Row],[JABATAN]],tbl_refJabatan,7,FALSE),"yr","day")-CONVERT(DATEDIF(M963,tglAcuan,"y"),"yr","day"))),(NOW()+(CONVERT(VLOOKUP(Table1[[#This Row],[JABATAN]],tbl_refJabatan,7,FALSE),"yr","day")-CONVERT(DATEDIF(M963,NOW(),"y"),"yr","day")))),"tgl SK salah"),"")</f>
        <v>65437.848911689813</v>
      </c>
      <c r="Y963" s="167" t="str">
        <f ca="1">IF(Table1[[#This Row],[TGL. PENSIUN (jabatan)]]&lt;&gt;0,TEXT(Table1[[#This Row],[TGL. PENSIUN (jabatan)]],"yyyy"),"")</f>
        <v>2079</v>
      </c>
      <c r="Z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Row],[JABATAN]],tbl_refJabatan,8,FALSE),"yr","day")-CONVERT(DATEDIF(H963,tglAcuan,"y"),"yr","day"))),(NOW()+(CONVERT(VLOOKUP(Table1[[#This Row],[JABATAN]],tbl_refJabatan,8,FALSE),"yr","day")-CONVERT(DATEDIF(H963,NOW(),"y"),"yr","day")))),"Usia Salah"),"")</f>
        <v>47175.348911689813</v>
      </c>
      <c r="AA963" s="167" t="str">
        <f ca="1">IF(Table1[[#This Row],[TGL.PENSIUN (usia )]]&lt;&gt;0,TEXT(Table1[[#This Row],[TGL.PENSIUN (usia )]],"yyyy"),"")</f>
        <v>2029</v>
      </c>
      <c r="AB9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Row],[JABATAN]],tbl_refJabatan,9,FALSE),"yr","day")-CONVERT(DATEDIF(M963,tglAcuan,"y"),"yr","day"))),(NOW()+(CONVERT(VLOOKUP(Table1[[#This Row],[JABATAN]],tbl_refJabatan,9,FALSE),"yr","day")-CONVERT(DATEDIF(M963,NOW(),"y"),"yr","day")))),"tgl SK salah"),"")</f>
        <v>49001.598911689813</v>
      </c>
      <c r="AC963" s="167" t="str">
        <f ca="1">IF(Table1[[#This Row],[TGL. PENSIUN (jabatan )]]&lt;&gt;0,TEXT(Table1[[#This Row],[TGL. PENSIUN (jabatan )]],"yyyy"),"")</f>
        <v>2034</v>
      </c>
      <c r="AD9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4" spans="1:30" s="88" customFormat="1" ht="21.75" customHeight="1" x14ac:dyDescent="0.25">
      <c r="A964" s="43">
        <f t="shared" si="35"/>
        <v>959</v>
      </c>
      <c r="B964" s="44" t="s">
        <v>1751</v>
      </c>
      <c r="C964" s="44" t="s">
        <v>1829</v>
      </c>
      <c r="D964" s="45" t="s">
        <v>39</v>
      </c>
      <c r="E964" s="141" t="s">
        <v>1830</v>
      </c>
      <c r="F964" s="43" t="s">
        <v>41</v>
      </c>
      <c r="G964" s="46" t="s">
        <v>42</v>
      </c>
      <c r="H964" s="138">
        <v>29794</v>
      </c>
      <c r="I964" s="45"/>
      <c r="J964" s="76"/>
      <c r="K964" s="74" t="s">
        <v>56</v>
      </c>
      <c r="L964" s="69" t="s">
        <v>1831</v>
      </c>
      <c r="M964" s="95">
        <v>43812</v>
      </c>
      <c r="N964" s="52" t="str">
        <f t="shared" ca="1" si="36"/>
        <v>42 Tahun 7 Bulan 0 hari</v>
      </c>
      <c r="O9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Row],[JABATAN]],tbl_refJabatan,2,FALSE),"yr","day")-CONVERT(DATEDIF(H964,tglAcuan,"y"),"yr","day"))),(NOW()+(CONVERT(VLOOKUP(Table1[[#This Row],[JABATAN]],tbl_refJabatan,2,FALSE),"yr","day")-CONVERT(DATEDIF(H964,NOW(),"y"),"yr","day")))),"Usia Salah"),"")</f>
        <v>30008.598911689813</v>
      </c>
      <c r="Q964" s="167" t="str">
        <f ca="1">IF(Table1[[#This Row],[TGL. PENSIUN (usia)]]&lt;&gt;0,TEXT(Table1[[#This Row],[TGL. PENSIUN (usia)]],"yyyy"),"")</f>
        <v>1982</v>
      </c>
      <c r="R964" s="166">
        <f ca="1">IF(AND(Table1[[#This Row],[TGL. PENSIUN (usia)]]&lt;&gt;"",Table1[[#This Row],[TGL. PENSIUN (usia)]]&lt;&gt;"USIA SALAH"),IF(tglAcuan&lt;&gt;0,(INT(CONVERT(VLOOKUP(Table1[[#This Row],[JABATAN]],tbl_refJabatan,2,FALSE),"yr","day")-CONVERT(DATEDIF(H964,tglAcuan,"y"),"yr","day"))),(INT(CONVERT(VLOOKUP(Table1[[#This Row],[JABATAN]],tbl_refJabatan,2,FALSE),"yr","day")-CONVERT(DATEDIF(H964,NOW(),"y"),"yr","day")))),"")</f>
        <v>-15341</v>
      </c>
      <c r="S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Row],[JABATAN]],tbl_refJabatan,4,FALSE),"yr","day")-CONVERT(DATEDIF(H964,tglAcuan,"y"),"yr","day"))),(NOW()+(CONVERT(VLOOKUP(Table1[[#This Row],[JABATAN]],tbl_refJabatan,4,FALSE),"yr","day")-CONVERT(DATEDIF(H964,NOW(),"y"),"yr","day")))),"Usia Salah"),"")</f>
        <v>30008.598911689813</v>
      </c>
      <c r="T964" s="167" t="str">
        <f ca="1">IF(Table1[[#This Row],[TGL. PENSIUN ( usia )]]&lt;&gt;0,TEXT(Table1[[#This Row],[TGL. PENSIUN ( usia )]],"yyyy"),"")</f>
        <v>1982</v>
      </c>
      <c r="U964" s="166">
        <f ca="1">IF(AND(Table1[[#This Row],[TGL. PENSIUN (usia)]]&lt;&gt;"",Table1[[#This Row],[TGL. PENSIUN (usia)]]&lt;&gt;"USIA SALAH"),IF(tglAcuan&lt;&gt;0,(INT(CONVERT(VLOOKUP(Table1[[#This Row],[JABATAN]],tbl_refJabatan,4,FALSE),"yr","day")-CONVERT(DATEDIF(H964,tglAcuan,"y"),"yr","day"))),(INT(CONVERT(VLOOKUP(Table1[[#This Row],[JABATAN]],tbl_refJabatan,4,FALSE),"yr","day")-CONVERT(DATEDIF(H964,NOW(),"y"),"yr","day")))),"")</f>
        <v>-15341</v>
      </c>
      <c r="V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Row],[JABATAN]],tbl_refJabatan,6,FALSE),"yr","day")-CONVERT(DATEDIF(H964,tglAcuan,"y"),"yr","day"))),(NOW()+(CONVERT(VLOOKUP(Table1[[#This Row],[JABATAN]],tbl_refJabatan,6,FALSE),"yr","day")-CONVERT(DATEDIF(H964,NOW(),"y"),"yr","day")))),"Usia Salah"),"")</f>
        <v>30008.598911689813</v>
      </c>
      <c r="W964" s="167" t="str">
        <f ca="1">IF(Table1[[#This Row],[TGL.PENSIUN (usia)]]&lt;&gt;0,TEXT(Table1[[#This Row],[TGL.PENSIUN (usia)]],"yyyy"),"")</f>
        <v>1982</v>
      </c>
      <c r="X9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Row],[JABATAN]],tbl_refJabatan,7,FALSE),"yr","day")-CONVERT(DATEDIF(M964,tglAcuan,"y"),"yr","day"))),(NOW()+(CONVERT(VLOOKUP(Table1[[#This Row],[JABATAN]],tbl_refJabatan,7,FALSE),"yr","day")-CONVERT(DATEDIF(M964,NOW(),"y"),"yr","day")))),"tgl SK salah"),"")</f>
        <v>43888.098911689813</v>
      </c>
      <c r="Y964" s="167" t="str">
        <f ca="1">IF(Table1[[#This Row],[TGL. PENSIUN (jabatan)]]&lt;&gt;0,TEXT(Table1[[#This Row],[TGL. PENSIUN (jabatan)]],"yyyy"),"")</f>
        <v>2020</v>
      </c>
      <c r="Z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Row],[JABATAN]],tbl_refJabatan,8,FALSE),"yr","day")-CONVERT(DATEDIF(H964,tglAcuan,"y"),"yr","day"))),(NOW()+(CONVERT(VLOOKUP(Table1[[#This Row],[JABATAN]],tbl_refJabatan,8,FALSE),"yr","day")-CONVERT(DATEDIF(H964,NOW(),"y"),"yr","day")))),"Usia Salah"),"")</f>
        <v>30008.598911689813</v>
      </c>
      <c r="AA964" s="167" t="str">
        <f ca="1">IF(Table1[[#This Row],[TGL.PENSIUN (usia )]]&lt;&gt;0,TEXT(Table1[[#This Row],[TGL.PENSIUN (usia )]],"yyyy"),"")</f>
        <v>1982</v>
      </c>
      <c r="AB9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Row],[JABATAN]],tbl_refJabatan,9,FALSE),"yr","day")-CONVERT(DATEDIF(M964,tglAcuan,"y"),"yr","day"))),(NOW()+(CONVERT(VLOOKUP(Table1[[#This Row],[JABATAN]],tbl_refJabatan,9,FALSE),"yr","day")-CONVERT(DATEDIF(M964,NOW(),"y"),"yr","day")))),"tgl SK salah"),"")</f>
        <v>43888.098911689813</v>
      </c>
      <c r="AC964" s="167" t="str">
        <f ca="1">IF(Table1[[#This Row],[TGL. PENSIUN (jabatan )]]&lt;&gt;0,TEXT(Table1[[#This Row],[TGL. PENSIUN (jabatan )]],"yyyy"),"")</f>
        <v>2020</v>
      </c>
      <c r="AD9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5" spans="1:30" s="53" customFormat="1" ht="21.75" customHeight="1" x14ac:dyDescent="0.25">
      <c r="A965" s="43">
        <f t="shared" si="35"/>
        <v>960</v>
      </c>
      <c r="B965" s="44" t="s">
        <v>1751</v>
      </c>
      <c r="C965" s="44" t="s">
        <v>1829</v>
      </c>
      <c r="D965" s="72" t="s">
        <v>45</v>
      </c>
      <c r="E965" s="182" t="s">
        <v>1832</v>
      </c>
      <c r="F965" s="43" t="s">
        <v>41</v>
      </c>
      <c r="G965" s="46" t="s">
        <v>42</v>
      </c>
      <c r="H965" s="183">
        <v>25399</v>
      </c>
      <c r="I965" s="45"/>
      <c r="J965" s="76"/>
      <c r="K965" s="74" t="s">
        <v>56</v>
      </c>
      <c r="L965" s="49" t="s">
        <v>1833</v>
      </c>
      <c r="M965" s="184">
        <v>43563</v>
      </c>
      <c r="N965" s="52" t="str">
        <f t="shared" ca="1" si="36"/>
        <v>54 Tahun 7 Bulan 12 hari</v>
      </c>
      <c r="O9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Row],[JABATAN]],tbl_refJabatan,2,FALSE),"yr","day")-CONVERT(DATEDIF(H965,tglAcuan,"y"),"yr","day"))),(NOW()+(CONVERT(VLOOKUP(Table1[[#This Row],[JABATAN]],tbl_refJabatan,2,FALSE),"yr","day")-CONVERT(DATEDIF(H965,NOW(),"y"),"yr","day")))),"Usia Salah"),"")</f>
        <v>25625.598911689813</v>
      </c>
      <c r="Q965" s="167" t="str">
        <f ca="1">IF(Table1[[#This Row],[TGL. PENSIUN (usia)]]&lt;&gt;0,TEXT(Table1[[#This Row],[TGL. PENSIUN (usia)]],"yyyy"),"")</f>
        <v>1970</v>
      </c>
      <c r="R965" s="166">
        <f ca="1">IF(AND(Table1[[#This Row],[TGL. PENSIUN (usia)]]&lt;&gt;"",Table1[[#This Row],[TGL. PENSIUN (usia)]]&lt;&gt;"USIA SALAH"),IF(tglAcuan&lt;&gt;0,(INT(CONVERT(VLOOKUP(Table1[[#This Row],[JABATAN]],tbl_refJabatan,2,FALSE),"yr","day")-CONVERT(DATEDIF(H965,tglAcuan,"y"),"yr","day"))),(INT(CONVERT(VLOOKUP(Table1[[#This Row],[JABATAN]],tbl_refJabatan,2,FALSE),"yr","day")-CONVERT(DATEDIF(H965,NOW(),"y"),"yr","day")))),"")</f>
        <v>-19724</v>
      </c>
      <c r="S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Row],[JABATAN]],tbl_refJabatan,4,FALSE),"yr","day")-CONVERT(DATEDIF(H965,tglAcuan,"y"),"yr","day"))),(NOW()+(CONVERT(VLOOKUP(Table1[[#This Row],[JABATAN]],tbl_refJabatan,4,FALSE),"yr","day")-CONVERT(DATEDIF(H965,NOW(),"y"),"yr","day")))),"Usia Salah"),"")</f>
        <v>25625.598911689813</v>
      </c>
      <c r="T965" s="167" t="str">
        <f ca="1">IF(Table1[[#This Row],[TGL. PENSIUN ( usia )]]&lt;&gt;0,TEXT(Table1[[#This Row],[TGL. PENSIUN ( usia )]],"yyyy"),"")</f>
        <v>1970</v>
      </c>
      <c r="U965" s="166">
        <f ca="1">IF(AND(Table1[[#This Row],[TGL. PENSIUN (usia)]]&lt;&gt;"",Table1[[#This Row],[TGL. PENSIUN (usia)]]&lt;&gt;"USIA SALAH"),IF(tglAcuan&lt;&gt;0,(INT(CONVERT(VLOOKUP(Table1[[#This Row],[JABATAN]],tbl_refJabatan,4,FALSE),"yr","day")-CONVERT(DATEDIF(H965,tglAcuan,"y"),"yr","day"))),(INT(CONVERT(VLOOKUP(Table1[[#This Row],[JABATAN]],tbl_refJabatan,4,FALSE),"yr","day")-CONVERT(DATEDIF(H965,NOW(),"y"),"yr","day")))),"")</f>
        <v>-19724</v>
      </c>
      <c r="V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Row],[JABATAN]],tbl_refJabatan,6,FALSE),"yr","day")-CONVERT(DATEDIF(H965,tglAcuan,"y"),"yr","day"))),(NOW()+(CONVERT(VLOOKUP(Table1[[#This Row],[JABATAN]],tbl_refJabatan,6,FALSE),"yr","day")-CONVERT(DATEDIF(H965,NOW(),"y"),"yr","day")))),"Usia Salah"),"")</f>
        <v>25625.598911689813</v>
      </c>
      <c r="W965" s="167" t="str">
        <f ca="1">IF(Table1[[#This Row],[TGL.PENSIUN (usia)]]&lt;&gt;0,TEXT(Table1[[#This Row],[TGL.PENSIUN (usia)]],"yyyy"),"")</f>
        <v>1970</v>
      </c>
      <c r="X9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Row],[JABATAN]],tbl_refJabatan,7,FALSE),"yr","day")-CONVERT(DATEDIF(M965,tglAcuan,"y"),"yr","day"))),(NOW()+(CONVERT(VLOOKUP(Table1[[#This Row],[JABATAN]],tbl_refJabatan,7,FALSE),"yr","day")-CONVERT(DATEDIF(M965,NOW(),"y"),"yr","day")))),"tgl SK salah"),"")</f>
        <v>43888.098911689813</v>
      </c>
      <c r="Y965" s="167" t="str">
        <f ca="1">IF(Table1[[#This Row],[TGL. PENSIUN (jabatan)]]&lt;&gt;0,TEXT(Table1[[#This Row],[TGL. PENSIUN (jabatan)]],"yyyy"),"")</f>
        <v>2020</v>
      </c>
      <c r="Z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Row],[JABATAN]],tbl_refJabatan,8,FALSE),"yr","day")-CONVERT(DATEDIF(H965,tglAcuan,"y"),"yr","day"))),(NOW()+(CONVERT(VLOOKUP(Table1[[#This Row],[JABATAN]],tbl_refJabatan,8,FALSE),"yr","day")-CONVERT(DATEDIF(H965,NOW(),"y"),"yr","day")))),"Usia Salah"),"")</f>
        <v>25625.598911689813</v>
      </c>
      <c r="AA965" s="167" t="str">
        <f ca="1">IF(Table1[[#This Row],[TGL.PENSIUN (usia )]]&lt;&gt;0,TEXT(Table1[[#This Row],[TGL.PENSIUN (usia )]],"yyyy"),"")</f>
        <v>1970</v>
      </c>
      <c r="AB9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Row],[JABATAN]],tbl_refJabatan,9,FALSE),"yr","day")-CONVERT(DATEDIF(M965,tglAcuan,"y"),"yr","day"))),(NOW()+(CONVERT(VLOOKUP(Table1[[#This Row],[JABATAN]],tbl_refJabatan,9,FALSE),"yr","day")-CONVERT(DATEDIF(M965,NOW(),"y"),"yr","day")))),"tgl SK salah"),"")</f>
        <v>43888.098911689813</v>
      </c>
      <c r="AC965" s="167" t="str">
        <f ca="1">IF(Table1[[#This Row],[TGL. PENSIUN (jabatan )]]&lt;&gt;0,TEXT(Table1[[#This Row],[TGL. PENSIUN (jabatan )]],"yyyy"),"")</f>
        <v>2020</v>
      </c>
      <c r="AD9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6" spans="1:30" s="53" customFormat="1" ht="21.75" customHeight="1" x14ac:dyDescent="0.25">
      <c r="A966" s="43">
        <f t="shared" si="35"/>
        <v>961</v>
      </c>
      <c r="B966" s="44" t="s">
        <v>1751</v>
      </c>
      <c r="C966" s="44" t="s">
        <v>1829</v>
      </c>
      <c r="D966" s="72" t="s">
        <v>48</v>
      </c>
      <c r="E966" s="182" t="s">
        <v>73</v>
      </c>
      <c r="F966" s="43" t="s">
        <v>41</v>
      </c>
      <c r="G966" s="46" t="s">
        <v>42</v>
      </c>
      <c r="H966" s="185">
        <v>23909</v>
      </c>
      <c r="I966" s="45"/>
      <c r="J966" s="76"/>
      <c r="K966" s="74" t="s">
        <v>43</v>
      </c>
      <c r="L966" s="49" t="s">
        <v>1834</v>
      </c>
      <c r="M966" s="184">
        <v>43318</v>
      </c>
      <c r="N966" s="52" t="str">
        <f t="shared" ca="1" si="36"/>
        <v>58 Tahun 8 Bulan 11 hari</v>
      </c>
      <c r="O9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Row],[JABATAN]],tbl_refJabatan,2,FALSE),"yr","day")-CONVERT(DATEDIF(H966,tglAcuan,"y"),"yr","day"))),(NOW()+(CONVERT(VLOOKUP(Table1[[#This Row],[JABATAN]],tbl_refJabatan,2,FALSE),"yr","day")-CONVERT(DATEDIF(H966,NOW(),"y"),"yr","day")))),"Usia Salah"),"")</f>
        <v>46079.598911689813</v>
      </c>
      <c r="Q966" s="167" t="str">
        <f ca="1">IF(Table1[[#This Row],[TGL. PENSIUN (usia)]]&lt;&gt;0,TEXT(Table1[[#This Row],[TGL. PENSIUN (usia)]],"yyyy"),"")</f>
        <v>2026</v>
      </c>
      <c r="R966" s="166">
        <f ca="1">IF(AND(Table1[[#This Row],[TGL. PENSIUN (usia)]]&lt;&gt;"",Table1[[#This Row],[TGL. PENSIUN (usia)]]&lt;&gt;"USIA SALAH"),IF(tglAcuan&lt;&gt;0,(INT(CONVERT(VLOOKUP(Table1[[#This Row],[JABATAN]],tbl_refJabatan,2,FALSE),"yr","day")-CONVERT(DATEDIF(H966,tglAcuan,"y"),"yr","day"))),(INT(CONVERT(VLOOKUP(Table1[[#This Row],[JABATAN]],tbl_refJabatan,2,FALSE),"yr","day")-CONVERT(DATEDIF(H966,NOW(),"y"),"yr","day")))),"")</f>
        <v>730</v>
      </c>
      <c r="S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Row],[JABATAN]],tbl_refJabatan,4,FALSE),"yr","day")-CONVERT(DATEDIF(H966,tglAcuan,"y"),"yr","day"))),(NOW()+(CONVERT(VLOOKUP(Table1[[#This Row],[JABATAN]],tbl_refJabatan,4,FALSE),"yr","day")-CONVERT(DATEDIF(H966,NOW(),"y"),"yr","day")))),"Usia Salah"),"")</f>
        <v>46079.598911689813</v>
      </c>
      <c r="T966" s="167" t="str">
        <f ca="1">IF(Table1[[#This Row],[TGL. PENSIUN ( usia )]]&lt;&gt;0,TEXT(Table1[[#This Row],[TGL. PENSIUN ( usia )]],"yyyy"),"")</f>
        <v>2026</v>
      </c>
      <c r="U966" s="166">
        <f ca="1">IF(AND(Table1[[#This Row],[TGL. PENSIUN (usia)]]&lt;&gt;"",Table1[[#This Row],[TGL. PENSIUN (usia)]]&lt;&gt;"USIA SALAH"),IF(tglAcuan&lt;&gt;0,(INT(CONVERT(VLOOKUP(Table1[[#This Row],[JABATAN]],tbl_refJabatan,4,FALSE),"yr","day")-CONVERT(DATEDIF(H966,tglAcuan,"y"),"yr","day"))),(INT(CONVERT(VLOOKUP(Table1[[#This Row],[JABATAN]],tbl_refJabatan,4,FALSE),"yr","day")-CONVERT(DATEDIF(H966,NOW(),"y"),"yr","day")))),"")</f>
        <v>730</v>
      </c>
      <c r="V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Row],[JABATAN]],tbl_refJabatan,6,FALSE),"yr","day")-CONVERT(DATEDIF(H966,tglAcuan,"y"),"yr","day"))),(NOW()+(CONVERT(VLOOKUP(Table1[[#This Row],[JABATAN]],tbl_refJabatan,6,FALSE),"yr","day")-CONVERT(DATEDIF(H966,NOW(),"y"),"yr","day")))),"Usia Salah"),"")</f>
        <v>44618.598911689813</v>
      </c>
      <c r="W966" s="167" t="str">
        <f ca="1">IF(Table1[[#This Row],[TGL.PENSIUN (usia)]]&lt;&gt;0,TEXT(Table1[[#This Row],[TGL.PENSIUN (usia)]],"yyyy"),"")</f>
        <v>2022</v>
      </c>
      <c r="X9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Row],[JABATAN]],tbl_refJabatan,7,FALSE),"yr","day")-CONVERT(DATEDIF(M966,tglAcuan,"y"),"yr","day"))),(NOW()+(CONVERT(VLOOKUP(Table1[[#This Row],[JABATAN]],tbl_refJabatan,7,FALSE),"yr","day")-CONVERT(DATEDIF(M966,NOW(),"y"),"yr","day")))),"tgl SK salah"),"")</f>
        <v>50827.848911689813</v>
      </c>
      <c r="Y966" s="167" t="str">
        <f ca="1">IF(Table1[[#This Row],[TGL. PENSIUN (jabatan)]]&lt;&gt;0,TEXT(Table1[[#This Row],[TGL. PENSIUN (jabatan)]],"yyyy"),"")</f>
        <v>2039</v>
      </c>
      <c r="Z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Row],[JABATAN]],tbl_refJabatan,8,FALSE),"yr","day")-CONVERT(DATEDIF(H966,tglAcuan,"y"),"yr","day"))),(NOW()+(CONVERT(VLOOKUP(Table1[[#This Row],[JABATAN]],tbl_refJabatan,8,FALSE),"yr","day")-CONVERT(DATEDIF(H966,NOW(),"y"),"yr","day")))),"Usia Salah"),"")</f>
        <v>44618.598911689813</v>
      </c>
      <c r="AA966" s="167" t="str">
        <f ca="1">IF(Table1[[#This Row],[TGL.PENSIUN (usia )]]&lt;&gt;0,TEXT(Table1[[#This Row],[TGL.PENSIUN (usia )]],"yyyy"),"")</f>
        <v>2022</v>
      </c>
      <c r="AB9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Row],[JABATAN]],tbl_refJabatan,9,FALSE),"yr","day")-CONVERT(DATEDIF(M966,tglAcuan,"y"),"yr","day"))),(NOW()+(CONVERT(VLOOKUP(Table1[[#This Row],[JABATAN]],tbl_refJabatan,9,FALSE),"yr","day")-CONVERT(DATEDIF(M966,NOW(),"y"),"yr","day")))),"tgl SK salah"),"")</f>
        <v>50827.848911689813</v>
      </c>
      <c r="AC966" s="167" t="str">
        <f ca="1">IF(Table1[[#This Row],[TGL. PENSIUN (jabatan )]]&lt;&gt;0,TEXT(Table1[[#This Row],[TGL. PENSIUN (jabatan )]],"yyyy"),"")</f>
        <v>2039</v>
      </c>
      <c r="AD9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7" spans="1:30" s="53" customFormat="1" ht="21.75" customHeight="1" x14ac:dyDescent="0.25">
      <c r="A967" s="43">
        <f t="shared" si="35"/>
        <v>962</v>
      </c>
      <c r="B967" s="44" t="s">
        <v>1751</v>
      </c>
      <c r="C967" s="44" t="s">
        <v>1829</v>
      </c>
      <c r="D967" s="72" t="s">
        <v>52</v>
      </c>
      <c r="E967" s="182" t="s">
        <v>1835</v>
      </c>
      <c r="F967" s="43" t="s">
        <v>41</v>
      </c>
      <c r="G967" s="46" t="s">
        <v>42</v>
      </c>
      <c r="H967" s="185">
        <v>25828</v>
      </c>
      <c r="I967" s="45"/>
      <c r="J967" s="76"/>
      <c r="K967" s="74" t="s">
        <v>56</v>
      </c>
      <c r="L967" s="49" t="s">
        <v>1834</v>
      </c>
      <c r="M967" s="184">
        <v>43318</v>
      </c>
      <c r="N967" s="52" t="str">
        <f t="shared" ca="1" si="36"/>
        <v>53 Tahun 5 Bulan 10 hari</v>
      </c>
      <c r="O9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Row],[JABATAN]],tbl_refJabatan,2,FALSE),"yr","day")-CONVERT(DATEDIF(H967,tglAcuan,"y"),"yr","day"))),(NOW()+(CONVERT(VLOOKUP(Table1[[#This Row],[JABATAN]],tbl_refJabatan,2,FALSE),"yr","day")-CONVERT(DATEDIF(H967,NOW(),"y"),"yr","day")))),"Usia Salah"),"")</f>
        <v>47905.848911689813</v>
      </c>
      <c r="Q967" s="167" t="str">
        <f ca="1">IF(Table1[[#This Row],[TGL. PENSIUN (usia)]]&lt;&gt;0,TEXT(Table1[[#This Row],[TGL. PENSIUN (usia)]],"yyyy"),"")</f>
        <v>2031</v>
      </c>
      <c r="R967" s="166">
        <f ca="1">IF(AND(Table1[[#This Row],[TGL. PENSIUN (usia)]]&lt;&gt;"",Table1[[#This Row],[TGL. PENSIUN (usia)]]&lt;&gt;"USIA SALAH"),IF(tglAcuan&lt;&gt;0,(INT(CONVERT(VLOOKUP(Table1[[#This Row],[JABATAN]],tbl_refJabatan,2,FALSE),"yr","day")-CONVERT(DATEDIF(H967,tglAcuan,"y"),"yr","day"))),(INT(CONVERT(VLOOKUP(Table1[[#This Row],[JABATAN]],tbl_refJabatan,2,FALSE),"yr","day")-CONVERT(DATEDIF(H967,NOW(),"y"),"yr","day")))),"")</f>
        <v>2556</v>
      </c>
      <c r="S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Row],[JABATAN]],tbl_refJabatan,4,FALSE),"yr","day")-CONVERT(DATEDIF(H967,tglAcuan,"y"),"yr","day"))),(NOW()+(CONVERT(VLOOKUP(Table1[[#This Row],[JABATAN]],tbl_refJabatan,4,FALSE),"yr","day")-CONVERT(DATEDIF(H967,NOW(),"y"),"yr","day")))),"Usia Salah"),"")</f>
        <v>47905.848911689813</v>
      </c>
      <c r="T967" s="167" t="str">
        <f ca="1">IF(Table1[[#This Row],[TGL. PENSIUN ( usia )]]&lt;&gt;0,TEXT(Table1[[#This Row],[TGL. PENSIUN ( usia )]],"yyyy"),"")</f>
        <v>2031</v>
      </c>
      <c r="U967" s="166">
        <f ca="1">IF(AND(Table1[[#This Row],[TGL. PENSIUN (usia)]]&lt;&gt;"",Table1[[#This Row],[TGL. PENSIUN (usia)]]&lt;&gt;"USIA SALAH"),IF(tglAcuan&lt;&gt;0,(INT(CONVERT(VLOOKUP(Table1[[#This Row],[JABATAN]],tbl_refJabatan,4,FALSE),"yr","day")-CONVERT(DATEDIF(H967,tglAcuan,"y"),"yr","day"))),(INT(CONVERT(VLOOKUP(Table1[[#This Row],[JABATAN]],tbl_refJabatan,4,FALSE),"yr","day")-CONVERT(DATEDIF(H967,NOW(),"y"),"yr","day")))),"")</f>
        <v>2556</v>
      </c>
      <c r="V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Row],[JABATAN]],tbl_refJabatan,6,FALSE),"yr","day")-CONVERT(DATEDIF(H967,tglAcuan,"y"),"yr","day"))),(NOW()+(CONVERT(VLOOKUP(Table1[[#This Row],[JABATAN]],tbl_refJabatan,6,FALSE),"yr","day")-CONVERT(DATEDIF(H967,NOW(),"y"),"yr","day")))),"Usia Salah"),"")</f>
        <v>46444.848911689813</v>
      </c>
      <c r="W967" s="167" t="str">
        <f ca="1">IF(Table1[[#This Row],[TGL.PENSIUN (usia)]]&lt;&gt;0,TEXT(Table1[[#This Row],[TGL.PENSIUN (usia)]],"yyyy"),"")</f>
        <v>2027</v>
      </c>
      <c r="X9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Row],[JABATAN]],tbl_refJabatan,7,FALSE),"yr","day")-CONVERT(DATEDIF(M967,tglAcuan,"y"),"yr","day"))),(NOW()+(CONVERT(VLOOKUP(Table1[[#This Row],[JABATAN]],tbl_refJabatan,7,FALSE),"yr","day")-CONVERT(DATEDIF(M967,NOW(),"y"),"yr","day")))),"tgl SK salah"),"")</f>
        <v>50827.848911689813</v>
      </c>
      <c r="Y967" s="167" t="str">
        <f ca="1">IF(Table1[[#This Row],[TGL. PENSIUN (jabatan)]]&lt;&gt;0,TEXT(Table1[[#This Row],[TGL. PENSIUN (jabatan)]],"yyyy"),"")</f>
        <v>2039</v>
      </c>
      <c r="Z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Row],[JABATAN]],tbl_refJabatan,8,FALSE),"yr","day")-CONVERT(DATEDIF(H967,tglAcuan,"y"),"yr","day"))),(NOW()+(CONVERT(VLOOKUP(Table1[[#This Row],[JABATAN]],tbl_refJabatan,8,FALSE),"yr","day")-CONVERT(DATEDIF(H967,NOW(),"y"),"yr","day")))),"Usia Salah"),"")</f>
        <v>46444.848911689813</v>
      </c>
      <c r="AA967" s="167" t="str">
        <f ca="1">IF(Table1[[#This Row],[TGL.PENSIUN (usia )]]&lt;&gt;0,TEXT(Table1[[#This Row],[TGL.PENSIUN (usia )]],"yyyy"),"")</f>
        <v>2027</v>
      </c>
      <c r="AB9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Row],[JABATAN]],tbl_refJabatan,9,FALSE),"yr","day")-CONVERT(DATEDIF(M967,tglAcuan,"y"),"yr","day"))),(NOW()+(CONVERT(VLOOKUP(Table1[[#This Row],[JABATAN]],tbl_refJabatan,9,FALSE),"yr","day")-CONVERT(DATEDIF(M967,NOW(),"y"),"yr","day")))),"tgl SK salah"),"")</f>
        <v>50827.848911689813</v>
      </c>
      <c r="AC967" s="167" t="str">
        <f ca="1">IF(Table1[[#This Row],[TGL. PENSIUN (jabatan )]]&lt;&gt;0,TEXT(Table1[[#This Row],[TGL. PENSIUN (jabatan )]],"yyyy"),"")</f>
        <v>2039</v>
      </c>
      <c r="AD9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8" spans="1:30" s="53" customFormat="1" ht="21.75" customHeight="1" x14ac:dyDescent="0.25">
      <c r="A968" s="43">
        <f t="shared" si="35"/>
        <v>963</v>
      </c>
      <c r="B968" s="44" t="s">
        <v>1751</v>
      </c>
      <c r="C968" s="44" t="s">
        <v>1829</v>
      </c>
      <c r="D968" s="72" t="s">
        <v>54</v>
      </c>
      <c r="E968" s="182" t="s">
        <v>1836</v>
      </c>
      <c r="F968" s="43" t="s">
        <v>41</v>
      </c>
      <c r="G968" s="46" t="s">
        <v>42</v>
      </c>
      <c r="H968" s="185">
        <v>31907</v>
      </c>
      <c r="I968" s="45"/>
      <c r="J968" s="76"/>
      <c r="K968" s="74" t="s">
        <v>56</v>
      </c>
      <c r="L968" s="49" t="s">
        <v>1834</v>
      </c>
      <c r="M968" s="184">
        <v>43318</v>
      </c>
      <c r="N968" s="52" t="str">
        <f t="shared" ca="1" si="36"/>
        <v>36 Tahun 9 Bulan 17 hari</v>
      </c>
      <c r="O9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Row],[JABATAN]],tbl_refJabatan,2,FALSE),"yr","day")-CONVERT(DATEDIF(H968,tglAcuan,"y"),"yr","day"))),(NOW()+(CONVERT(VLOOKUP(Table1[[#This Row],[JABATAN]],tbl_refJabatan,2,FALSE),"yr","day")-CONVERT(DATEDIF(H968,NOW(),"y"),"yr","day")))),"Usia Salah"),"")</f>
        <v>54115.098911689813</v>
      </c>
      <c r="Q968" s="167" t="str">
        <f ca="1">IF(Table1[[#This Row],[TGL. PENSIUN (usia)]]&lt;&gt;0,TEXT(Table1[[#This Row],[TGL. PENSIUN (usia)]],"yyyy"),"")</f>
        <v>2048</v>
      </c>
      <c r="R968" s="166">
        <f ca="1">IF(AND(Table1[[#This Row],[TGL. PENSIUN (usia)]]&lt;&gt;"",Table1[[#This Row],[TGL. PENSIUN (usia)]]&lt;&gt;"USIA SALAH"),IF(tglAcuan&lt;&gt;0,(INT(CONVERT(VLOOKUP(Table1[[#This Row],[JABATAN]],tbl_refJabatan,2,FALSE),"yr","day")-CONVERT(DATEDIF(H968,tglAcuan,"y"),"yr","day"))),(INT(CONVERT(VLOOKUP(Table1[[#This Row],[JABATAN]],tbl_refJabatan,2,FALSE),"yr","day")-CONVERT(DATEDIF(H968,NOW(),"y"),"yr","day")))),"")</f>
        <v>8766</v>
      </c>
      <c r="S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Row],[JABATAN]],tbl_refJabatan,4,FALSE),"yr","day")-CONVERT(DATEDIF(H968,tglAcuan,"y"),"yr","day"))),(NOW()+(CONVERT(VLOOKUP(Table1[[#This Row],[JABATAN]],tbl_refJabatan,4,FALSE),"yr","day")-CONVERT(DATEDIF(H968,NOW(),"y"),"yr","day")))),"Usia Salah"),"")</f>
        <v>54115.098911689813</v>
      </c>
      <c r="T968" s="167" t="str">
        <f ca="1">IF(Table1[[#This Row],[TGL. PENSIUN ( usia )]]&lt;&gt;0,TEXT(Table1[[#This Row],[TGL. PENSIUN ( usia )]],"yyyy"),"")</f>
        <v>2048</v>
      </c>
      <c r="U968" s="166">
        <f ca="1">IF(AND(Table1[[#This Row],[TGL. PENSIUN (usia)]]&lt;&gt;"",Table1[[#This Row],[TGL. PENSIUN (usia)]]&lt;&gt;"USIA SALAH"),IF(tglAcuan&lt;&gt;0,(INT(CONVERT(VLOOKUP(Table1[[#This Row],[JABATAN]],tbl_refJabatan,4,FALSE),"yr","day")-CONVERT(DATEDIF(H968,tglAcuan,"y"),"yr","day"))),(INT(CONVERT(VLOOKUP(Table1[[#This Row],[JABATAN]],tbl_refJabatan,4,FALSE),"yr","day")-CONVERT(DATEDIF(H968,NOW(),"y"),"yr","day")))),"")</f>
        <v>8766</v>
      </c>
      <c r="V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Row],[JABATAN]],tbl_refJabatan,6,FALSE),"yr","day")-CONVERT(DATEDIF(H968,tglAcuan,"y"),"yr","day"))),(NOW()+(CONVERT(VLOOKUP(Table1[[#This Row],[JABATAN]],tbl_refJabatan,6,FALSE),"yr","day")-CONVERT(DATEDIF(H968,NOW(),"y"),"yr","day")))),"Usia Salah"),"")</f>
        <v>52654.098911689813</v>
      </c>
      <c r="W968" s="167" t="str">
        <f ca="1">IF(Table1[[#This Row],[TGL.PENSIUN (usia)]]&lt;&gt;0,TEXT(Table1[[#This Row],[TGL.PENSIUN (usia)]],"yyyy"),"")</f>
        <v>2044</v>
      </c>
      <c r="X9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Row],[JABATAN]],tbl_refJabatan,7,FALSE),"yr","day")-CONVERT(DATEDIF(M968,tglAcuan,"y"),"yr","day"))),(NOW()+(CONVERT(VLOOKUP(Table1[[#This Row],[JABATAN]],tbl_refJabatan,7,FALSE),"yr","day")-CONVERT(DATEDIF(M968,NOW(),"y"),"yr","day")))),"tgl SK salah"),"")</f>
        <v>50827.848911689813</v>
      </c>
      <c r="Y968" s="167" t="str">
        <f ca="1">IF(Table1[[#This Row],[TGL. PENSIUN (jabatan)]]&lt;&gt;0,TEXT(Table1[[#This Row],[TGL. PENSIUN (jabatan)]],"yyyy"),"")</f>
        <v>2039</v>
      </c>
      <c r="Z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Row],[JABATAN]],tbl_refJabatan,8,FALSE),"yr","day")-CONVERT(DATEDIF(H968,tglAcuan,"y"),"yr","day"))),(NOW()+(CONVERT(VLOOKUP(Table1[[#This Row],[JABATAN]],tbl_refJabatan,8,FALSE),"yr","day")-CONVERT(DATEDIF(H968,NOW(),"y"),"yr","day")))),"Usia Salah"),"")</f>
        <v>52654.098911689813</v>
      </c>
      <c r="AA968" s="167" t="str">
        <f ca="1">IF(Table1[[#This Row],[TGL.PENSIUN (usia )]]&lt;&gt;0,TEXT(Table1[[#This Row],[TGL.PENSIUN (usia )]],"yyyy"),"")</f>
        <v>2044</v>
      </c>
      <c r="AB9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Row],[JABATAN]],tbl_refJabatan,9,FALSE),"yr","day")-CONVERT(DATEDIF(M968,tglAcuan,"y"),"yr","day"))),(NOW()+(CONVERT(VLOOKUP(Table1[[#This Row],[JABATAN]],tbl_refJabatan,9,FALSE),"yr","day")-CONVERT(DATEDIF(M968,NOW(),"y"),"yr","day")))),"tgl SK salah"),"")</f>
        <v>50827.848911689813</v>
      </c>
      <c r="AC968" s="167" t="str">
        <f ca="1">IF(Table1[[#This Row],[TGL. PENSIUN (jabatan )]]&lt;&gt;0,TEXT(Table1[[#This Row],[TGL. PENSIUN (jabatan )]],"yyyy"),"")</f>
        <v>2039</v>
      </c>
      <c r="AD9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69" spans="1:30" s="53" customFormat="1" ht="21.75" customHeight="1" x14ac:dyDescent="0.25">
      <c r="A969" s="43">
        <f t="shared" ref="A969:A1032" si="37">ROW()-5</f>
        <v>964</v>
      </c>
      <c r="B969" s="44" t="s">
        <v>1751</v>
      </c>
      <c r="C969" s="44" t="s">
        <v>1829</v>
      </c>
      <c r="D969" s="72" t="s">
        <v>57</v>
      </c>
      <c r="E969" s="182" t="s">
        <v>1837</v>
      </c>
      <c r="F969" s="43" t="s">
        <v>41</v>
      </c>
      <c r="G969" s="46" t="s">
        <v>42</v>
      </c>
      <c r="H969" s="183">
        <v>33133</v>
      </c>
      <c r="I969" s="45"/>
      <c r="J969" s="76"/>
      <c r="K969" s="74" t="s">
        <v>56</v>
      </c>
      <c r="L969" s="49" t="s">
        <v>1834</v>
      </c>
      <c r="M969" s="184">
        <v>43318</v>
      </c>
      <c r="N969" s="52" t="str">
        <f t="shared" ca="1" si="36"/>
        <v>33 Tahun 5 Bulan 10 hari</v>
      </c>
      <c r="O9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Row],[JABATAN]],tbl_refJabatan,2,FALSE),"yr","day")-CONVERT(DATEDIF(H969,tglAcuan,"y"),"yr","day"))),(NOW()+(CONVERT(VLOOKUP(Table1[[#This Row],[JABATAN]],tbl_refJabatan,2,FALSE),"yr","day")-CONVERT(DATEDIF(H969,NOW(),"y"),"yr","day")))),"Usia Salah"),"")</f>
        <v>55210.848911689813</v>
      </c>
      <c r="Q969" s="167" t="str">
        <f ca="1">IF(Table1[[#This Row],[TGL. PENSIUN (usia)]]&lt;&gt;0,TEXT(Table1[[#This Row],[TGL. PENSIUN (usia)]],"yyyy"),"")</f>
        <v>2051</v>
      </c>
      <c r="R969" s="166">
        <f ca="1">IF(AND(Table1[[#This Row],[TGL. PENSIUN (usia)]]&lt;&gt;"",Table1[[#This Row],[TGL. PENSIUN (usia)]]&lt;&gt;"USIA SALAH"),IF(tglAcuan&lt;&gt;0,(INT(CONVERT(VLOOKUP(Table1[[#This Row],[JABATAN]],tbl_refJabatan,2,FALSE),"yr","day")-CONVERT(DATEDIF(H969,tglAcuan,"y"),"yr","day"))),(INT(CONVERT(VLOOKUP(Table1[[#This Row],[JABATAN]],tbl_refJabatan,2,FALSE),"yr","day")-CONVERT(DATEDIF(H969,NOW(),"y"),"yr","day")))),"")</f>
        <v>9861</v>
      </c>
      <c r="S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Row],[JABATAN]],tbl_refJabatan,4,FALSE),"yr","day")-CONVERT(DATEDIF(H969,tglAcuan,"y"),"yr","day"))),(NOW()+(CONVERT(VLOOKUP(Table1[[#This Row],[JABATAN]],tbl_refJabatan,4,FALSE),"yr","day")-CONVERT(DATEDIF(H969,NOW(),"y"),"yr","day")))),"Usia Salah"),"")</f>
        <v>55210.848911689813</v>
      </c>
      <c r="T969" s="167" t="str">
        <f ca="1">IF(Table1[[#This Row],[TGL. PENSIUN ( usia )]]&lt;&gt;0,TEXT(Table1[[#This Row],[TGL. PENSIUN ( usia )]],"yyyy"),"")</f>
        <v>2051</v>
      </c>
      <c r="U969" s="166">
        <f ca="1">IF(AND(Table1[[#This Row],[TGL. PENSIUN (usia)]]&lt;&gt;"",Table1[[#This Row],[TGL. PENSIUN (usia)]]&lt;&gt;"USIA SALAH"),IF(tglAcuan&lt;&gt;0,(INT(CONVERT(VLOOKUP(Table1[[#This Row],[JABATAN]],tbl_refJabatan,4,FALSE),"yr","day")-CONVERT(DATEDIF(H969,tglAcuan,"y"),"yr","day"))),(INT(CONVERT(VLOOKUP(Table1[[#This Row],[JABATAN]],tbl_refJabatan,4,FALSE),"yr","day")-CONVERT(DATEDIF(H969,NOW(),"y"),"yr","day")))),"")</f>
        <v>9861</v>
      </c>
      <c r="V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Row],[JABATAN]],tbl_refJabatan,6,FALSE),"yr","day")-CONVERT(DATEDIF(H969,tglAcuan,"y"),"yr","day"))),(NOW()+(CONVERT(VLOOKUP(Table1[[#This Row],[JABATAN]],tbl_refJabatan,6,FALSE),"yr","day")-CONVERT(DATEDIF(H969,NOW(),"y"),"yr","day")))),"Usia Salah"),"")</f>
        <v>53749.848911689813</v>
      </c>
      <c r="W969" s="167" t="str">
        <f ca="1">IF(Table1[[#This Row],[TGL.PENSIUN (usia)]]&lt;&gt;0,TEXT(Table1[[#This Row],[TGL.PENSIUN (usia)]],"yyyy"),"")</f>
        <v>2047</v>
      </c>
      <c r="X9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Row],[JABATAN]],tbl_refJabatan,7,FALSE),"yr","day")-CONVERT(DATEDIF(M969,tglAcuan,"y"),"yr","day"))),(NOW()+(CONVERT(VLOOKUP(Table1[[#This Row],[JABATAN]],tbl_refJabatan,7,FALSE),"yr","day")-CONVERT(DATEDIF(M969,NOW(),"y"),"yr","day")))),"tgl SK salah"),"")</f>
        <v>50827.848911689813</v>
      </c>
      <c r="Y969" s="167" t="str">
        <f ca="1">IF(Table1[[#This Row],[TGL. PENSIUN (jabatan)]]&lt;&gt;0,TEXT(Table1[[#This Row],[TGL. PENSIUN (jabatan)]],"yyyy"),"")</f>
        <v>2039</v>
      </c>
      <c r="Z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Row],[JABATAN]],tbl_refJabatan,8,FALSE),"yr","day")-CONVERT(DATEDIF(H969,tglAcuan,"y"),"yr","day"))),(NOW()+(CONVERT(VLOOKUP(Table1[[#This Row],[JABATAN]],tbl_refJabatan,8,FALSE),"yr","day")-CONVERT(DATEDIF(H969,NOW(),"y"),"yr","day")))),"Usia Salah"),"")</f>
        <v>53749.848911689813</v>
      </c>
      <c r="AA969" s="167" t="str">
        <f ca="1">IF(Table1[[#This Row],[TGL.PENSIUN (usia )]]&lt;&gt;0,TEXT(Table1[[#This Row],[TGL.PENSIUN (usia )]],"yyyy"),"")</f>
        <v>2047</v>
      </c>
      <c r="AB9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Row],[JABATAN]],tbl_refJabatan,9,FALSE),"yr","day")-CONVERT(DATEDIF(M969,tglAcuan,"y"),"yr","day"))),(NOW()+(CONVERT(VLOOKUP(Table1[[#This Row],[JABATAN]],tbl_refJabatan,9,FALSE),"yr","day")-CONVERT(DATEDIF(M969,NOW(),"y"),"yr","day")))),"tgl SK salah"),"")</f>
        <v>50827.848911689813</v>
      </c>
      <c r="AC969" s="167" t="str">
        <f ca="1">IF(Table1[[#This Row],[TGL. PENSIUN (jabatan )]]&lt;&gt;0,TEXT(Table1[[#This Row],[TGL. PENSIUN (jabatan )]],"yyyy"),"")</f>
        <v>2039</v>
      </c>
      <c r="AD9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0" spans="1:30" s="53" customFormat="1" ht="21.75" customHeight="1" x14ac:dyDescent="0.25">
      <c r="A970" s="43">
        <f t="shared" si="37"/>
        <v>965</v>
      </c>
      <c r="B970" s="44" t="s">
        <v>1751</v>
      </c>
      <c r="C970" s="44" t="s">
        <v>1829</v>
      </c>
      <c r="D970" s="72" t="s">
        <v>59</v>
      </c>
      <c r="E970" s="182" t="s">
        <v>1838</v>
      </c>
      <c r="F970" s="43" t="s">
        <v>41</v>
      </c>
      <c r="G970" s="46" t="s">
        <v>42</v>
      </c>
      <c r="H970" s="183">
        <v>31475</v>
      </c>
      <c r="I970" s="45"/>
      <c r="J970" s="76"/>
      <c r="K970" s="74" t="s">
        <v>56</v>
      </c>
      <c r="L970" s="49" t="s">
        <v>1834</v>
      </c>
      <c r="M970" s="184">
        <v>43318</v>
      </c>
      <c r="N970" s="52" t="str">
        <f t="shared" ref="N970:N1033" ca="1" si="38">IFERROR(IF(H970&lt;&gt;0,IF(tglAcuan&lt;&gt;0,DATEDIF(H970,tglAcuan,"y")&amp;" Tahun "&amp;DATEDIF(H970,tglAcuan,"ym")&amp;" Bulan "&amp;DATEDIF(H970,tglAcuan,"md")&amp;" hari",DATEDIF(H970,NOW(),"y")&amp;" Tahun "&amp;DATEDIF(H970,NOW(),"ym")&amp;" Bulan "&amp;DATEDIF(H970,NOW(),"md")&amp;" hari"),"tgl lahir salah/ null"),"tgl lahir salah")</f>
        <v>37 Tahun 11 Bulan 23 hari</v>
      </c>
      <c r="O9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Row],[JABATAN]],tbl_refJabatan,2,FALSE),"yr","day")-CONVERT(DATEDIF(H970,tglAcuan,"y"),"yr","day"))),(NOW()+(CONVERT(VLOOKUP(Table1[[#This Row],[JABATAN]],tbl_refJabatan,2,FALSE),"yr","day")-CONVERT(DATEDIF(H970,NOW(),"y"),"yr","day")))),"Usia Salah"),"")</f>
        <v>53749.848911689813</v>
      </c>
      <c r="Q970" s="167" t="str">
        <f ca="1">IF(Table1[[#This Row],[TGL. PENSIUN (usia)]]&lt;&gt;0,TEXT(Table1[[#This Row],[TGL. PENSIUN (usia)]],"yyyy"),"")</f>
        <v>2047</v>
      </c>
      <c r="R970" s="166">
        <f ca="1">IF(AND(Table1[[#This Row],[TGL. PENSIUN (usia)]]&lt;&gt;"",Table1[[#This Row],[TGL. PENSIUN (usia)]]&lt;&gt;"USIA SALAH"),IF(tglAcuan&lt;&gt;0,(INT(CONVERT(VLOOKUP(Table1[[#This Row],[JABATAN]],tbl_refJabatan,2,FALSE),"yr","day")-CONVERT(DATEDIF(H970,tglAcuan,"y"),"yr","day"))),(INT(CONVERT(VLOOKUP(Table1[[#This Row],[JABATAN]],tbl_refJabatan,2,FALSE),"yr","day")-CONVERT(DATEDIF(H970,NOW(),"y"),"yr","day")))),"")</f>
        <v>8400</v>
      </c>
      <c r="S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Row],[JABATAN]],tbl_refJabatan,4,FALSE),"yr","day")-CONVERT(DATEDIF(H970,tglAcuan,"y"),"yr","day"))),(NOW()+(CONVERT(VLOOKUP(Table1[[#This Row],[JABATAN]],tbl_refJabatan,4,FALSE),"yr","day")-CONVERT(DATEDIF(H970,NOW(),"y"),"yr","day")))),"Usia Salah"),"")</f>
        <v>53749.848911689813</v>
      </c>
      <c r="T970" s="167" t="str">
        <f ca="1">IF(Table1[[#This Row],[TGL. PENSIUN ( usia )]]&lt;&gt;0,TEXT(Table1[[#This Row],[TGL. PENSIUN ( usia )]],"yyyy"),"")</f>
        <v>2047</v>
      </c>
      <c r="U970" s="166">
        <f ca="1">IF(AND(Table1[[#This Row],[TGL. PENSIUN (usia)]]&lt;&gt;"",Table1[[#This Row],[TGL. PENSIUN (usia)]]&lt;&gt;"USIA SALAH"),IF(tglAcuan&lt;&gt;0,(INT(CONVERT(VLOOKUP(Table1[[#This Row],[JABATAN]],tbl_refJabatan,4,FALSE),"yr","day")-CONVERT(DATEDIF(H970,tglAcuan,"y"),"yr","day"))),(INT(CONVERT(VLOOKUP(Table1[[#This Row],[JABATAN]],tbl_refJabatan,4,FALSE),"yr","day")-CONVERT(DATEDIF(H970,NOW(),"y"),"yr","day")))),"")</f>
        <v>8400</v>
      </c>
      <c r="V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Row],[JABATAN]],tbl_refJabatan,6,FALSE),"yr","day")-CONVERT(DATEDIF(H970,tglAcuan,"y"),"yr","day"))),(NOW()+(CONVERT(VLOOKUP(Table1[[#This Row],[JABATAN]],tbl_refJabatan,6,FALSE),"yr","day")-CONVERT(DATEDIF(H970,NOW(),"y"),"yr","day")))),"Usia Salah"),"")</f>
        <v>52288.848911689813</v>
      </c>
      <c r="W970" s="167" t="str">
        <f ca="1">IF(Table1[[#This Row],[TGL.PENSIUN (usia)]]&lt;&gt;0,TEXT(Table1[[#This Row],[TGL.PENSIUN (usia)]],"yyyy"),"")</f>
        <v>2043</v>
      </c>
      <c r="X9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Row],[JABATAN]],tbl_refJabatan,7,FALSE),"yr","day")-CONVERT(DATEDIF(M970,tglAcuan,"y"),"yr","day"))),(NOW()+(CONVERT(VLOOKUP(Table1[[#This Row],[JABATAN]],tbl_refJabatan,7,FALSE),"yr","day")-CONVERT(DATEDIF(M970,NOW(),"y"),"yr","day")))),"tgl SK salah"),"")</f>
        <v>50827.848911689813</v>
      </c>
      <c r="Y970" s="167" t="str">
        <f ca="1">IF(Table1[[#This Row],[TGL. PENSIUN (jabatan)]]&lt;&gt;0,TEXT(Table1[[#This Row],[TGL. PENSIUN (jabatan)]],"yyyy"),"")</f>
        <v>2039</v>
      </c>
      <c r="Z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Row],[JABATAN]],tbl_refJabatan,8,FALSE),"yr","day")-CONVERT(DATEDIF(H970,tglAcuan,"y"),"yr","day"))),(NOW()+(CONVERT(VLOOKUP(Table1[[#This Row],[JABATAN]],tbl_refJabatan,8,FALSE),"yr","day")-CONVERT(DATEDIF(H970,NOW(),"y"),"yr","day")))),"Usia Salah"),"")</f>
        <v>52288.848911689813</v>
      </c>
      <c r="AA970" s="167" t="str">
        <f ca="1">IF(Table1[[#This Row],[TGL.PENSIUN (usia )]]&lt;&gt;0,TEXT(Table1[[#This Row],[TGL.PENSIUN (usia )]],"yyyy"),"")</f>
        <v>2043</v>
      </c>
      <c r="AB9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Row],[JABATAN]],tbl_refJabatan,9,FALSE),"yr","day")-CONVERT(DATEDIF(M970,tglAcuan,"y"),"yr","day"))),(NOW()+(CONVERT(VLOOKUP(Table1[[#This Row],[JABATAN]],tbl_refJabatan,9,FALSE),"yr","day")-CONVERT(DATEDIF(M970,NOW(),"y"),"yr","day")))),"tgl SK salah"),"")</f>
        <v>50827.848911689813</v>
      </c>
      <c r="AC970" s="167" t="str">
        <f ca="1">IF(Table1[[#This Row],[TGL. PENSIUN (jabatan )]]&lt;&gt;0,TEXT(Table1[[#This Row],[TGL. PENSIUN (jabatan )]],"yyyy"),"")</f>
        <v>2039</v>
      </c>
      <c r="AD9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1" spans="1:30" s="53" customFormat="1" ht="21.75" customHeight="1" x14ac:dyDescent="0.25">
      <c r="A971" s="43">
        <f t="shared" si="37"/>
        <v>966</v>
      </c>
      <c r="B971" s="44" t="s">
        <v>1751</v>
      </c>
      <c r="C971" s="44" t="s">
        <v>1829</v>
      </c>
      <c r="D971" s="72" t="s">
        <v>61</v>
      </c>
      <c r="E971" s="182" t="s">
        <v>1839</v>
      </c>
      <c r="F971" s="43" t="s">
        <v>41</v>
      </c>
      <c r="G971" s="46" t="s">
        <v>42</v>
      </c>
      <c r="H971" s="185">
        <v>28907</v>
      </c>
      <c r="I971" s="45"/>
      <c r="J971" s="76"/>
      <c r="K971" s="74" t="s">
        <v>56</v>
      </c>
      <c r="L971" s="49" t="s">
        <v>1840</v>
      </c>
      <c r="M971" s="184">
        <v>44188</v>
      </c>
      <c r="N971" s="52" t="str">
        <f t="shared" ca="1" si="38"/>
        <v>45 Tahun 0 Bulan 6 hari</v>
      </c>
      <c r="O9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4 Hari </v>
      </c>
      <c r="P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Row],[JABATAN]],tbl_refJabatan,2,FALSE),"yr","day")-CONVERT(DATEDIF(H971,tglAcuan,"y"),"yr","day"))),(NOW()+(CONVERT(VLOOKUP(Table1[[#This Row],[JABATAN]],tbl_refJabatan,2,FALSE),"yr","day")-CONVERT(DATEDIF(H971,NOW(),"y"),"yr","day")))),"Usia Salah"),"")</f>
        <v>50827.848911689813</v>
      </c>
      <c r="Q971" s="167" t="str">
        <f ca="1">IF(Table1[[#This Row],[TGL. PENSIUN (usia)]]&lt;&gt;0,TEXT(Table1[[#This Row],[TGL. PENSIUN (usia)]],"yyyy"),"")</f>
        <v>2039</v>
      </c>
      <c r="R971" s="166">
        <f ca="1">IF(AND(Table1[[#This Row],[TGL. PENSIUN (usia)]]&lt;&gt;"",Table1[[#This Row],[TGL. PENSIUN (usia)]]&lt;&gt;"USIA SALAH"),IF(tglAcuan&lt;&gt;0,(INT(CONVERT(VLOOKUP(Table1[[#This Row],[JABATAN]],tbl_refJabatan,2,FALSE),"yr","day")-CONVERT(DATEDIF(H971,tglAcuan,"y"),"yr","day"))),(INT(CONVERT(VLOOKUP(Table1[[#This Row],[JABATAN]],tbl_refJabatan,2,FALSE),"yr","day")-CONVERT(DATEDIF(H971,NOW(),"y"),"yr","day")))),"")</f>
        <v>5478</v>
      </c>
      <c r="S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Row],[JABATAN]],tbl_refJabatan,4,FALSE),"yr","day")-CONVERT(DATEDIF(H971,tglAcuan,"y"),"yr","day"))),(NOW()+(CONVERT(VLOOKUP(Table1[[#This Row],[JABATAN]],tbl_refJabatan,4,FALSE),"yr","day")-CONVERT(DATEDIF(H971,NOW(),"y"),"yr","day")))),"Usia Salah"),"")</f>
        <v>50827.848911689813</v>
      </c>
      <c r="T971" s="167" t="str">
        <f ca="1">IF(Table1[[#This Row],[TGL. PENSIUN ( usia )]]&lt;&gt;0,TEXT(Table1[[#This Row],[TGL. PENSIUN ( usia )]],"yyyy"),"")</f>
        <v>2039</v>
      </c>
      <c r="U971" s="166">
        <f ca="1">IF(AND(Table1[[#This Row],[TGL. PENSIUN (usia)]]&lt;&gt;"",Table1[[#This Row],[TGL. PENSIUN (usia)]]&lt;&gt;"USIA SALAH"),IF(tglAcuan&lt;&gt;0,(INT(CONVERT(VLOOKUP(Table1[[#This Row],[JABATAN]],tbl_refJabatan,4,FALSE),"yr","day")-CONVERT(DATEDIF(H971,tglAcuan,"y"),"yr","day"))),(INT(CONVERT(VLOOKUP(Table1[[#This Row],[JABATAN]],tbl_refJabatan,4,FALSE),"yr","day")-CONVERT(DATEDIF(H971,NOW(),"y"),"yr","day")))),"")</f>
        <v>5478</v>
      </c>
      <c r="V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Row],[JABATAN]],tbl_refJabatan,6,FALSE),"yr","day")-CONVERT(DATEDIF(H971,tglAcuan,"y"),"yr","day"))),(NOW()+(CONVERT(VLOOKUP(Table1[[#This Row],[JABATAN]],tbl_refJabatan,6,FALSE),"yr","day")-CONVERT(DATEDIF(H971,NOW(),"y"),"yr","day")))),"Usia Salah"),"")</f>
        <v>49366.848911689813</v>
      </c>
      <c r="W971" s="167" t="str">
        <f ca="1">IF(Table1[[#This Row],[TGL.PENSIUN (usia)]]&lt;&gt;0,TEXT(Table1[[#This Row],[TGL.PENSIUN (usia)]],"yyyy"),"")</f>
        <v>2035</v>
      </c>
      <c r="X9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Row],[JABATAN]],tbl_refJabatan,7,FALSE),"yr","day")-CONVERT(DATEDIF(M971,tglAcuan,"y"),"yr","day"))),(NOW()+(CONVERT(VLOOKUP(Table1[[#This Row],[JABATAN]],tbl_refJabatan,7,FALSE),"yr","day")-CONVERT(DATEDIF(M971,NOW(),"y"),"yr","day")))),"tgl SK salah"),"")</f>
        <v>51558.348911689813</v>
      </c>
      <c r="Y971" s="167" t="str">
        <f ca="1">IF(Table1[[#This Row],[TGL. PENSIUN (jabatan)]]&lt;&gt;0,TEXT(Table1[[#This Row],[TGL. PENSIUN (jabatan)]],"yyyy"),"")</f>
        <v>2041</v>
      </c>
      <c r="Z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Row],[JABATAN]],tbl_refJabatan,8,FALSE),"yr","day")-CONVERT(DATEDIF(H971,tglAcuan,"y"),"yr","day"))),(NOW()+(CONVERT(VLOOKUP(Table1[[#This Row],[JABATAN]],tbl_refJabatan,8,FALSE),"yr","day")-CONVERT(DATEDIF(H971,NOW(),"y"),"yr","day")))),"Usia Salah"),"")</f>
        <v>49366.848911689813</v>
      </c>
      <c r="AA971" s="167" t="str">
        <f ca="1">IF(Table1[[#This Row],[TGL.PENSIUN (usia )]]&lt;&gt;0,TEXT(Table1[[#This Row],[TGL.PENSIUN (usia )]],"yyyy"),"")</f>
        <v>2035</v>
      </c>
      <c r="AB9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Row],[JABATAN]],tbl_refJabatan,9,FALSE),"yr","day")-CONVERT(DATEDIF(M971,tglAcuan,"y"),"yr","day"))),(NOW()+(CONVERT(VLOOKUP(Table1[[#This Row],[JABATAN]],tbl_refJabatan,9,FALSE),"yr","day")-CONVERT(DATEDIF(M971,NOW(),"y"),"yr","day")))),"tgl SK salah"),"")</f>
        <v>51558.348911689813</v>
      </c>
      <c r="AC971" s="167" t="str">
        <f ca="1">IF(Table1[[#This Row],[TGL. PENSIUN (jabatan )]]&lt;&gt;0,TEXT(Table1[[#This Row],[TGL. PENSIUN (jabatan )]],"yyyy"),"")</f>
        <v>2041</v>
      </c>
      <c r="AD9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2" spans="1:30" s="53" customFormat="1" ht="21.75" customHeight="1" x14ac:dyDescent="0.25">
      <c r="A972" s="43">
        <f t="shared" si="37"/>
        <v>967</v>
      </c>
      <c r="B972" s="44" t="s">
        <v>1751</v>
      </c>
      <c r="C972" s="44" t="s">
        <v>1829</v>
      </c>
      <c r="D972" s="72" t="s">
        <v>63</v>
      </c>
      <c r="E972" s="182" t="s">
        <v>856</v>
      </c>
      <c r="F972" s="43" t="s">
        <v>41</v>
      </c>
      <c r="G972" s="46" t="s">
        <v>42</v>
      </c>
      <c r="H972" s="186">
        <v>25377</v>
      </c>
      <c r="I972" s="45"/>
      <c r="J972" s="76"/>
      <c r="K972" s="74" t="s">
        <v>43</v>
      </c>
      <c r="L972" s="49" t="s">
        <v>1841</v>
      </c>
      <c r="M972" s="184">
        <v>38463</v>
      </c>
      <c r="N972" s="52" t="str">
        <f t="shared" ca="1" si="38"/>
        <v>54 Tahun 8 Bulan 4 hari</v>
      </c>
      <c r="O9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18 Tahun 10 Bulan 6 Hari </v>
      </c>
      <c r="P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Row],[JABATAN]],tbl_refJabatan,2,FALSE),"yr","day")-CONVERT(DATEDIF(H972,tglAcuan,"y"),"yr","day"))),(NOW()+(CONVERT(VLOOKUP(Table1[[#This Row],[JABATAN]],tbl_refJabatan,2,FALSE),"yr","day")-CONVERT(DATEDIF(H972,NOW(),"y"),"yr","day")))),"Usia Salah"),"")</f>
        <v>47540.598911689813</v>
      </c>
      <c r="Q972" s="167" t="str">
        <f ca="1">IF(Table1[[#This Row],[TGL. PENSIUN (usia)]]&lt;&gt;0,TEXT(Table1[[#This Row],[TGL. PENSIUN (usia)]],"yyyy"),"")</f>
        <v>2030</v>
      </c>
      <c r="R972" s="166">
        <f ca="1">IF(AND(Table1[[#This Row],[TGL. PENSIUN (usia)]]&lt;&gt;"",Table1[[#This Row],[TGL. PENSIUN (usia)]]&lt;&gt;"USIA SALAH"),IF(tglAcuan&lt;&gt;0,(INT(CONVERT(VLOOKUP(Table1[[#This Row],[JABATAN]],tbl_refJabatan,2,FALSE),"yr","day")-CONVERT(DATEDIF(H972,tglAcuan,"y"),"yr","day"))),(INT(CONVERT(VLOOKUP(Table1[[#This Row],[JABATAN]],tbl_refJabatan,2,FALSE),"yr","day")-CONVERT(DATEDIF(H972,NOW(),"y"),"yr","day")))),"")</f>
        <v>2191</v>
      </c>
      <c r="S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Row],[JABATAN]],tbl_refJabatan,4,FALSE),"yr","day")-CONVERT(DATEDIF(H972,tglAcuan,"y"),"yr","day"))),(NOW()+(CONVERT(VLOOKUP(Table1[[#This Row],[JABATAN]],tbl_refJabatan,4,FALSE),"yr","day")-CONVERT(DATEDIF(H972,NOW(),"y"),"yr","day")))),"Usia Salah"),"")</f>
        <v>32930.598911689813</v>
      </c>
      <c r="T972" s="167" t="str">
        <f ca="1">IF(Table1[[#This Row],[TGL. PENSIUN ( usia )]]&lt;&gt;0,TEXT(Table1[[#This Row],[TGL. PENSIUN ( usia )]],"yyyy"),"")</f>
        <v>1990</v>
      </c>
      <c r="U972" s="166">
        <f ca="1">IF(AND(Table1[[#This Row],[TGL. PENSIUN (usia)]]&lt;&gt;"",Table1[[#This Row],[TGL. PENSIUN (usia)]]&lt;&gt;"USIA SALAH"),IF(tglAcuan&lt;&gt;0,(INT(CONVERT(VLOOKUP(Table1[[#This Row],[JABATAN]],tbl_refJabatan,4,FALSE),"yr","day")-CONVERT(DATEDIF(H972,tglAcuan,"y"),"yr","day"))),(INT(CONVERT(VLOOKUP(Table1[[#This Row],[JABATAN]],tbl_refJabatan,4,FALSE),"yr","day")-CONVERT(DATEDIF(H972,NOW(),"y"),"yr","day")))),"")</f>
        <v>-12419</v>
      </c>
      <c r="V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Row],[JABATAN]],tbl_refJabatan,6,FALSE),"yr","day")-CONVERT(DATEDIF(H972,tglAcuan,"y"),"yr","day"))),(NOW()+(CONVERT(VLOOKUP(Table1[[#This Row],[JABATAN]],tbl_refJabatan,6,FALSE),"yr","day")-CONVERT(DATEDIF(H972,NOW(),"y"),"yr","day")))),"Usia Salah"),"")</f>
        <v>25625.598911689813</v>
      </c>
      <c r="W972" s="167" t="str">
        <f ca="1">IF(Table1[[#This Row],[TGL.PENSIUN (usia)]]&lt;&gt;0,TEXT(Table1[[#This Row],[TGL.PENSIUN (usia)]],"yyyy"),"")</f>
        <v>1970</v>
      </c>
      <c r="X9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Row],[JABATAN]],tbl_refJabatan,7,FALSE),"yr","day")-CONVERT(DATEDIF(M972,tglAcuan,"y"),"yr","day"))),(NOW()+(CONVERT(VLOOKUP(Table1[[#This Row],[JABATAN]],tbl_refJabatan,7,FALSE),"yr","day")-CONVERT(DATEDIF(M972,NOW(),"y"),"yr","day")))),"tgl SK salah"),"")</f>
        <v>60689.598911689813</v>
      </c>
      <c r="Y972" s="167" t="str">
        <f ca="1">IF(Table1[[#This Row],[TGL. PENSIUN (jabatan)]]&lt;&gt;0,TEXT(Table1[[#This Row],[TGL. PENSIUN (jabatan)]],"yyyy"),"")</f>
        <v>2066</v>
      </c>
      <c r="Z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Row],[JABATAN]],tbl_refJabatan,8,FALSE),"yr","day")-CONVERT(DATEDIF(H972,tglAcuan,"y"),"yr","day"))),(NOW()+(CONVERT(VLOOKUP(Table1[[#This Row],[JABATAN]],tbl_refJabatan,8,FALSE),"yr","day")-CONVERT(DATEDIF(H972,NOW(),"y"),"yr","day")))),"Usia Salah"),"")</f>
        <v>47540.598911689813</v>
      </c>
      <c r="AA972" s="167" t="str">
        <f ca="1">IF(Table1[[#This Row],[TGL.PENSIUN (usia )]]&lt;&gt;0,TEXT(Table1[[#This Row],[TGL.PENSIUN (usia )]],"yyyy"),"")</f>
        <v>2030</v>
      </c>
      <c r="AB9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Row],[JABATAN]],tbl_refJabatan,9,FALSE),"yr","day")-CONVERT(DATEDIF(M972,tglAcuan,"y"),"yr","day"))),(NOW()+(CONVERT(VLOOKUP(Table1[[#This Row],[JABATAN]],tbl_refJabatan,9,FALSE),"yr","day")-CONVERT(DATEDIF(M972,NOW(),"y"),"yr","day")))),"tgl SK salah"),"")</f>
        <v>44253.348911689813</v>
      </c>
      <c r="AC972" s="167" t="str">
        <f ca="1">IF(Table1[[#This Row],[TGL. PENSIUN (jabatan )]]&lt;&gt;0,TEXT(Table1[[#This Row],[TGL. PENSIUN (jabatan )]],"yyyy"),"")</f>
        <v>2021</v>
      </c>
      <c r="AD9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3" spans="1:30" s="53" customFormat="1" ht="21.75" customHeight="1" x14ac:dyDescent="0.25">
      <c r="A973" s="43">
        <f t="shared" si="37"/>
        <v>968</v>
      </c>
      <c r="B973" s="44" t="s">
        <v>1751</v>
      </c>
      <c r="C973" s="44" t="s">
        <v>1829</v>
      </c>
      <c r="D973" s="72" t="s">
        <v>63</v>
      </c>
      <c r="E973" s="182" t="s">
        <v>1842</v>
      </c>
      <c r="F973" s="43" t="s">
        <v>41</v>
      </c>
      <c r="G973" s="46" t="s">
        <v>42</v>
      </c>
      <c r="H973" s="186">
        <v>31628</v>
      </c>
      <c r="I973" s="45"/>
      <c r="J973" s="76"/>
      <c r="K973" s="74" t="s">
        <v>43</v>
      </c>
      <c r="L973" s="49" t="s">
        <v>1843</v>
      </c>
      <c r="M973" s="184">
        <v>41831</v>
      </c>
      <c r="N973" s="52" t="str">
        <f t="shared" ca="1" si="38"/>
        <v>37 Tahun 6 Bulan 23 hari</v>
      </c>
      <c r="O9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16 Hari </v>
      </c>
      <c r="P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Row],[JABATAN]],tbl_refJabatan,2,FALSE),"yr","day")-CONVERT(DATEDIF(H973,tglAcuan,"y"),"yr","day"))),(NOW()+(CONVERT(VLOOKUP(Table1[[#This Row],[JABATAN]],tbl_refJabatan,2,FALSE),"yr","day")-CONVERT(DATEDIF(H973,NOW(),"y"),"yr","day")))),"Usia Salah"),"")</f>
        <v>53749.848911689813</v>
      </c>
      <c r="Q973" s="167" t="str">
        <f ca="1">IF(Table1[[#This Row],[TGL. PENSIUN (usia)]]&lt;&gt;0,TEXT(Table1[[#This Row],[TGL. PENSIUN (usia)]],"yyyy"),"")</f>
        <v>2047</v>
      </c>
      <c r="R973" s="166">
        <f ca="1">IF(AND(Table1[[#This Row],[TGL. PENSIUN (usia)]]&lt;&gt;"",Table1[[#This Row],[TGL. PENSIUN (usia)]]&lt;&gt;"USIA SALAH"),IF(tglAcuan&lt;&gt;0,(INT(CONVERT(VLOOKUP(Table1[[#This Row],[JABATAN]],tbl_refJabatan,2,FALSE),"yr","day")-CONVERT(DATEDIF(H973,tglAcuan,"y"),"yr","day"))),(INT(CONVERT(VLOOKUP(Table1[[#This Row],[JABATAN]],tbl_refJabatan,2,FALSE),"yr","day")-CONVERT(DATEDIF(H973,NOW(),"y"),"yr","day")))),"")</f>
        <v>8400</v>
      </c>
      <c r="S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Row],[JABATAN]],tbl_refJabatan,4,FALSE),"yr","day")-CONVERT(DATEDIF(H973,tglAcuan,"y"),"yr","day"))),(NOW()+(CONVERT(VLOOKUP(Table1[[#This Row],[JABATAN]],tbl_refJabatan,4,FALSE),"yr","day")-CONVERT(DATEDIF(H973,NOW(),"y"),"yr","day")))),"Usia Salah"),"")</f>
        <v>39139.848911689813</v>
      </c>
      <c r="T973" s="167" t="str">
        <f ca="1">IF(Table1[[#This Row],[TGL. PENSIUN ( usia )]]&lt;&gt;0,TEXT(Table1[[#This Row],[TGL. PENSIUN ( usia )]],"yyyy"),"")</f>
        <v>2007</v>
      </c>
      <c r="U973" s="166">
        <f ca="1">IF(AND(Table1[[#This Row],[TGL. PENSIUN (usia)]]&lt;&gt;"",Table1[[#This Row],[TGL. PENSIUN (usia)]]&lt;&gt;"USIA SALAH"),IF(tglAcuan&lt;&gt;0,(INT(CONVERT(VLOOKUP(Table1[[#This Row],[JABATAN]],tbl_refJabatan,4,FALSE),"yr","day")-CONVERT(DATEDIF(H973,tglAcuan,"y"),"yr","day"))),(INT(CONVERT(VLOOKUP(Table1[[#This Row],[JABATAN]],tbl_refJabatan,4,FALSE),"yr","day")-CONVERT(DATEDIF(H973,NOW(),"y"),"yr","day")))),"")</f>
        <v>-6210</v>
      </c>
      <c r="V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Row],[JABATAN]],tbl_refJabatan,6,FALSE),"yr","day")-CONVERT(DATEDIF(H973,tglAcuan,"y"),"yr","day"))),(NOW()+(CONVERT(VLOOKUP(Table1[[#This Row],[JABATAN]],tbl_refJabatan,6,FALSE),"yr","day")-CONVERT(DATEDIF(H973,NOW(),"y"),"yr","day")))),"Usia Salah"),"")</f>
        <v>31834.848911689813</v>
      </c>
      <c r="W973" s="167" t="str">
        <f ca="1">IF(Table1[[#This Row],[TGL.PENSIUN (usia)]]&lt;&gt;0,TEXT(Table1[[#This Row],[TGL.PENSIUN (usia)]],"yyyy"),"")</f>
        <v>1987</v>
      </c>
      <c r="X9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Row],[JABATAN]],tbl_refJabatan,7,FALSE),"yr","day")-CONVERT(DATEDIF(M973,tglAcuan,"y"),"yr","day"))),(NOW()+(CONVERT(VLOOKUP(Table1[[#This Row],[JABATAN]],tbl_refJabatan,7,FALSE),"yr","day")-CONVERT(DATEDIF(M973,NOW(),"y"),"yr","day")))),"tgl SK salah"),"")</f>
        <v>63976.848911689813</v>
      </c>
      <c r="Y973" s="167" t="str">
        <f ca="1">IF(Table1[[#This Row],[TGL. PENSIUN (jabatan)]]&lt;&gt;0,TEXT(Table1[[#This Row],[TGL. PENSIUN (jabatan)]],"yyyy"),"")</f>
        <v>2075</v>
      </c>
      <c r="Z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Row],[JABATAN]],tbl_refJabatan,8,FALSE),"yr","day")-CONVERT(DATEDIF(H973,tglAcuan,"y"),"yr","day"))),(NOW()+(CONVERT(VLOOKUP(Table1[[#This Row],[JABATAN]],tbl_refJabatan,8,FALSE),"yr","day")-CONVERT(DATEDIF(H973,NOW(),"y"),"yr","day")))),"Usia Salah"),"")</f>
        <v>53749.848911689813</v>
      </c>
      <c r="AA973" s="167" t="str">
        <f ca="1">IF(Table1[[#This Row],[TGL.PENSIUN (usia )]]&lt;&gt;0,TEXT(Table1[[#This Row],[TGL.PENSIUN (usia )]],"yyyy"),"")</f>
        <v>2047</v>
      </c>
      <c r="AB9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Row],[JABATAN]],tbl_refJabatan,9,FALSE),"yr","day")-CONVERT(DATEDIF(M973,tglAcuan,"y"),"yr","day"))),(NOW()+(CONVERT(VLOOKUP(Table1[[#This Row],[JABATAN]],tbl_refJabatan,9,FALSE),"yr","day")-CONVERT(DATEDIF(M973,NOW(),"y"),"yr","day")))),"tgl SK salah"),"")</f>
        <v>47540.598911689813</v>
      </c>
      <c r="AC973" s="167" t="str">
        <f ca="1">IF(Table1[[#This Row],[TGL. PENSIUN (jabatan )]]&lt;&gt;0,TEXT(Table1[[#This Row],[TGL. PENSIUN (jabatan )]],"yyyy"),"")</f>
        <v>2030</v>
      </c>
      <c r="AD9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4" spans="1:30" s="53" customFormat="1" ht="21.75" customHeight="1" x14ac:dyDescent="0.25">
      <c r="A974" s="43">
        <f t="shared" si="37"/>
        <v>969</v>
      </c>
      <c r="B974" s="44" t="s">
        <v>1751</v>
      </c>
      <c r="C974" s="44" t="s">
        <v>1829</v>
      </c>
      <c r="D974" s="72" t="s">
        <v>63</v>
      </c>
      <c r="E974" s="182" t="s">
        <v>1844</v>
      </c>
      <c r="F974" s="43" t="s">
        <v>41</v>
      </c>
      <c r="G974" s="46" t="s">
        <v>42</v>
      </c>
      <c r="H974" s="186">
        <v>35378</v>
      </c>
      <c r="I974" s="45"/>
      <c r="J974" s="76"/>
      <c r="K974" s="74" t="s">
        <v>43</v>
      </c>
      <c r="L974" s="49" t="s">
        <v>1845</v>
      </c>
      <c r="M974" s="184">
        <v>44371</v>
      </c>
      <c r="N974" s="52" t="str">
        <f t="shared" ca="1" si="38"/>
        <v>27 Tahun 3 Bulan 18 hari</v>
      </c>
      <c r="O9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3 Hari </v>
      </c>
      <c r="P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Row],[JABATAN]],tbl_refJabatan,2,FALSE),"yr","day")-CONVERT(DATEDIF(H974,tglAcuan,"y"),"yr","day"))),(NOW()+(CONVERT(VLOOKUP(Table1[[#This Row],[JABATAN]],tbl_refJabatan,2,FALSE),"yr","day")-CONVERT(DATEDIF(H974,NOW(),"y"),"yr","day")))),"Usia Salah"),"")</f>
        <v>57402.348911689813</v>
      </c>
      <c r="Q974" s="167" t="str">
        <f ca="1">IF(Table1[[#This Row],[TGL. PENSIUN (usia)]]&lt;&gt;0,TEXT(Table1[[#This Row],[TGL. PENSIUN (usia)]],"yyyy"),"")</f>
        <v>2057</v>
      </c>
      <c r="R974" s="166">
        <f ca="1">IF(AND(Table1[[#This Row],[TGL. PENSIUN (usia)]]&lt;&gt;"",Table1[[#This Row],[TGL. PENSIUN (usia)]]&lt;&gt;"USIA SALAH"),IF(tglAcuan&lt;&gt;0,(INT(CONVERT(VLOOKUP(Table1[[#This Row],[JABATAN]],tbl_refJabatan,2,FALSE),"yr","day")-CONVERT(DATEDIF(H974,tglAcuan,"y"),"yr","day"))),(INT(CONVERT(VLOOKUP(Table1[[#This Row],[JABATAN]],tbl_refJabatan,2,FALSE),"yr","day")-CONVERT(DATEDIF(H974,NOW(),"y"),"yr","day")))),"")</f>
        <v>12053</v>
      </c>
      <c r="S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Row],[JABATAN]],tbl_refJabatan,4,FALSE),"yr","day")-CONVERT(DATEDIF(H974,tglAcuan,"y"),"yr","day"))),(NOW()+(CONVERT(VLOOKUP(Table1[[#This Row],[JABATAN]],tbl_refJabatan,4,FALSE),"yr","day")-CONVERT(DATEDIF(H974,NOW(),"y"),"yr","day")))),"Usia Salah"),"")</f>
        <v>42792.348911689813</v>
      </c>
      <c r="T974" s="167" t="str">
        <f ca="1">IF(Table1[[#This Row],[TGL. PENSIUN ( usia )]]&lt;&gt;0,TEXT(Table1[[#This Row],[TGL. PENSIUN ( usia )]],"yyyy"),"")</f>
        <v>2017</v>
      </c>
      <c r="U974" s="166">
        <f ca="1">IF(AND(Table1[[#This Row],[TGL. PENSIUN (usia)]]&lt;&gt;"",Table1[[#This Row],[TGL. PENSIUN (usia)]]&lt;&gt;"USIA SALAH"),IF(tglAcuan&lt;&gt;0,(INT(CONVERT(VLOOKUP(Table1[[#This Row],[JABATAN]],tbl_refJabatan,4,FALSE),"yr","day")-CONVERT(DATEDIF(H974,tglAcuan,"y"),"yr","day"))),(INT(CONVERT(VLOOKUP(Table1[[#This Row],[JABATAN]],tbl_refJabatan,4,FALSE),"yr","day")-CONVERT(DATEDIF(H974,NOW(),"y"),"yr","day")))),"")</f>
        <v>-2557</v>
      </c>
      <c r="V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Row],[JABATAN]],tbl_refJabatan,6,FALSE),"yr","day")-CONVERT(DATEDIF(H974,tglAcuan,"y"),"yr","day"))),(NOW()+(CONVERT(VLOOKUP(Table1[[#This Row],[JABATAN]],tbl_refJabatan,6,FALSE),"yr","day")-CONVERT(DATEDIF(H974,NOW(),"y"),"yr","day")))),"Usia Salah"),"")</f>
        <v>35487.348911689813</v>
      </c>
      <c r="W974" s="167" t="str">
        <f ca="1">IF(Table1[[#This Row],[TGL.PENSIUN (usia)]]&lt;&gt;0,TEXT(Table1[[#This Row],[TGL.PENSIUN (usia)]],"yyyy"),"")</f>
        <v>1997</v>
      </c>
      <c r="X9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Row],[JABATAN]],tbl_refJabatan,7,FALSE),"yr","day")-CONVERT(DATEDIF(M974,tglAcuan,"y"),"yr","day"))),(NOW()+(CONVERT(VLOOKUP(Table1[[#This Row],[JABATAN]],tbl_refJabatan,7,FALSE),"yr","day")-CONVERT(DATEDIF(M974,NOW(),"y"),"yr","day")))),"tgl SK salah"),"")</f>
        <v>66533.598911689813</v>
      </c>
      <c r="Y974" s="167" t="str">
        <f ca="1">IF(Table1[[#This Row],[TGL. PENSIUN (jabatan)]]&lt;&gt;0,TEXT(Table1[[#This Row],[TGL. PENSIUN (jabatan)]],"yyyy"),"")</f>
        <v>2082</v>
      </c>
      <c r="Z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Row],[JABATAN]],tbl_refJabatan,8,FALSE),"yr","day")-CONVERT(DATEDIF(H974,tglAcuan,"y"),"yr","day"))),(NOW()+(CONVERT(VLOOKUP(Table1[[#This Row],[JABATAN]],tbl_refJabatan,8,FALSE),"yr","day")-CONVERT(DATEDIF(H974,NOW(),"y"),"yr","day")))),"Usia Salah"),"")</f>
        <v>57402.348911689813</v>
      </c>
      <c r="AA974" s="167" t="str">
        <f ca="1">IF(Table1[[#This Row],[TGL.PENSIUN (usia )]]&lt;&gt;0,TEXT(Table1[[#This Row],[TGL.PENSIUN (usia )]],"yyyy"),"")</f>
        <v>2057</v>
      </c>
      <c r="AB9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Row],[JABATAN]],tbl_refJabatan,9,FALSE),"yr","day")-CONVERT(DATEDIF(M974,tglAcuan,"y"),"yr","day"))),(NOW()+(CONVERT(VLOOKUP(Table1[[#This Row],[JABATAN]],tbl_refJabatan,9,FALSE),"yr","day")-CONVERT(DATEDIF(M974,NOW(),"y"),"yr","day")))),"tgl SK salah"),"")</f>
        <v>50097.348911689813</v>
      </c>
      <c r="AC974" s="167" t="str">
        <f ca="1">IF(Table1[[#This Row],[TGL. PENSIUN (jabatan )]]&lt;&gt;0,TEXT(Table1[[#This Row],[TGL. PENSIUN (jabatan )]],"yyyy"),"")</f>
        <v>2037</v>
      </c>
      <c r="AD9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5" spans="1:30" s="53" customFormat="1" ht="21.75" customHeight="1" x14ac:dyDescent="0.25">
      <c r="A975" s="43">
        <f t="shared" si="37"/>
        <v>970</v>
      </c>
      <c r="B975" s="44" t="s">
        <v>1751</v>
      </c>
      <c r="C975" s="44" t="s">
        <v>1829</v>
      </c>
      <c r="D975" s="72" t="s">
        <v>63</v>
      </c>
      <c r="E975" s="182" t="s">
        <v>1846</v>
      </c>
      <c r="F975" s="43" t="s">
        <v>41</v>
      </c>
      <c r="G975" s="46" t="s">
        <v>42</v>
      </c>
      <c r="H975" s="186">
        <v>28349</v>
      </c>
      <c r="I975" s="45"/>
      <c r="J975" s="76"/>
      <c r="K975" s="74" t="s">
        <v>93</v>
      </c>
      <c r="L975" s="49" t="s">
        <v>1847</v>
      </c>
      <c r="M975" s="184">
        <v>43638</v>
      </c>
      <c r="N975" s="52" t="str">
        <f t="shared" ca="1" si="38"/>
        <v>46 Tahun 6 Bulan 15 hari</v>
      </c>
      <c r="O9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5 Hari </v>
      </c>
      <c r="P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Row],[JABATAN]],tbl_refJabatan,2,FALSE),"yr","day")-CONVERT(DATEDIF(H975,tglAcuan,"y"),"yr","day"))),(NOW()+(CONVERT(VLOOKUP(Table1[[#This Row],[JABATAN]],tbl_refJabatan,2,FALSE),"yr","day")-CONVERT(DATEDIF(H975,NOW(),"y"),"yr","day")))),"Usia Salah"),"")</f>
        <v>50462.598911689813</v>
      </c>
      <c r="Q975" s="167" t="str">
        <f ca="1">IF(Table1[[#This Row],[TGL. PENSIUN (usia)]]&lt;&gt;0,TEXT(Table1[[#This Row],[TGL. PENSIUN (usia)]],"yyyy"),"")</f>
        <v>2038</v>
      </c>
      <c r="R975" s="166">
        <f ca="1">IF(AND(Table1[[#This Row],[TGL. PENSIUN (usia)]]&lt;&gt;"",Table1[[#This Row],[TGL. PENSIUN (usia)]]&lt;&gt;"USIA SALAH"),IF(tglAcuan&lt;&gt;0,(INT(CONVERT(VLOOKUP(Table1[[#This Row],[JABATAN]],tbl_refJabatan,2,FALSE),"yr","day")-CONVERT(DATEDIF(H975,tglAcuan,"y"),"yr","day"))),(INT(CONVERT(VLOOKUP(Table1[[#This Row],[JABATAN]],tbl_refJabatan,2,FALSE),"yr","day")-CONVERT(DATEDIF(H975,NOW(),"y"),"yr","day")))),"")</f>
        <v>5113</v>
      </c>
      <c r="S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Row],[JABATAN]],tbl_refJabatan,4,FALSE),"yr","day")-CONVERT(DATEDIF(H975,tglAcuan,"y"),"yr","day"))),(NOW()+(CONVERT(VLOOKUP(Table1[[#This Row],[JABATAN]],tbl_refJabatan,4,FALSE),"yr","day")-CONVERT(DATEDIF(H975,NOW(),"y"),"yr","day")))),"Usia Salah"),"")</f>
        <v>35852.598911689813</v>
      </c>
      <c r="T975" s="167" t="str">
        <f ca="1">IF(Table1[[#This Row],[TGL. PENSIUN ( usia )]]&lt;&gt;0,TEXT(Table1[[#This Row],[TGL. PENSIUN ( usia )]],"yyyy"),"")</f>
        <v>1998</v>
      </c>
      <c r="U975" s="166">
        <f ca="1">IF(AND(Table1[[#This Row],[TGL. PENSIUN (usia)]]&lt;&gt;"",Table1[[#This Row],[TGL. PENSIUN (usia)]]&lt;&gt;"USIA SALAH"),IF(tglAcuan&lt;&gt;0,(INT(CONVERT(VLOOKUP(Table1[[#This Row],[JABATAN]],tbl_refJabatan,4,FALSE),"yr","day")-CONVERT(DATEDIF(H975,tglAcuan,"y"),"yr","day"))),(INT(CONVERT(VLOOKUP(Table1[[#This Row],[JABATAN]],tbl_refJabatan,4,FALSE),"yr","day")-CONVERT(DATEDIF(H975,NOW(),"y"),"yr","day")))),"")</f>
        <v>-9497</v>
      </c>
      <c r="V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Row],[JABATAN]],tbl_refJabatan,6,FALSE),"yr","day")-CONVERT(DATEDIF(H975,tglAcuan,"y"),"yr","day"))),(NOW()+(CONVERT(VLOOKUP(Table1[[#This Row],[JABATAN]],tbl_refJabatan,6,FALSE),"yr","day")-CONVERT(DATEDIF(H975,NOW(),"y"),"yr","day")))),"Usia Salah"),"")</f>
        <v>28547.598911689813</v>
      </c>
      <c r="W975" s="167" t="str">
        <f ca="1">IF(Table1[[#This Row],[TGL.PENSIUN (usia)]]&lt;&gt;0,TEXT(Table1[[#This Row],[TGL.PENSIUN (usia)]],"yyyy"),"")</f>
        <v>1978</v>
      </c>
      <c r="X9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Row],[JABATAN]],tbl_refJabatan,7,FALSE),"yr","day")-CONVERT(DATEDIF(M975,tglAcuan,"y"),"yr","day"))),(NOW()+(CONVERT(VLOOKUP(Table1[[#This Row],[JABATAN]],tbl_refJabatan,7,FALSE),"yr","day")-CONVERT(DATEDIF(M975,NOW(),"y"),"yr","day")))),"tgl SK salah"),"")</f>
        <v>65803.098911689813</v>
      </c>
      <c r="Y975" s="167" t="str">
        <f ca="1">IF(Table1[[#This Row],[TGL. PENSIUN (jabatan)]]&lt;&gt;0,TEXT(Table1[[#This Row],[TGL. PENSIUN (jabatan)]],"yyyy"),"")</f>
        <v>2080</v>
      </c>
      <c r="Z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Row],[JABATAN]],tbl_refJabatan,8,FALSE),"yr","day")-CONVERT(DATEDIF(H975,tglAcuan,"y"),"yr","day"))),(NOW()+(CONVERT(VLOOKUP(Table1[[#This Row],[JABATAN]],tbl_refJabatan,8,FALSE),"yr","day")-CONVERT(DATEDIF(H975,NOW(),"y"),"yr","day")))),"Usia Salah"),"")</f>
        <v>50462.598911689813</v>
      </c>
      <c r="AA975" s="167" t="str">
        <f ca="1">IF(Table1[[#This Row],[TGL.PENSIUN (usia )]]&lt;&gt;0,TEXT(Table1[[#This Row],[TGL.PENSIUN (usia )]],"yyyy"),"")</f>
        <v>2038</v>
      </c>
      <c r="AB9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Row],[JABATAN]],tbl_refJabatan,9,FALSE),"yr","day")-CONVERT(DATEDIF(M975,tglAcuan,"y"),"yr","day"))),(NOW()+(CONVERT(VLOOKUP(Table1[[#This Row],[JABATAN]],tbl_refJabatan,9,FALSE),"yr","day")-CONVERT(DATEDIF(M975,NOW(),"y"),"yr","day")))),"tgl SK salah"),"")</f>
        <v>49366.848911689813</v>
      </c>
      <c r="AC975" s="167" t="str">
        <f ca="1">IF(Table1[[#This Row],[TGL. PENSIUN (jabatan )]]&lt;&gt;0,TEXT(Table1[[#This Row],[TGL. PENSIUN (jabatan )]],"yyyy"),"")</f>
        <v>2035</v>
      </c>
      <c r="AD9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6" spans="1:30" s="53" customFormat="1" ht="21.75" customHeight="1" x14ac:dyDescent="0.25">
      <c r="A976" s="43">
        <f t="shared" si="37"/>
        <v>971</v>
      </c>
      <c r="B976" s="44" t="s">
        <v>1751</v>
      </c>
      <c r="C976" s="44" t="s">
        <v>1829</v>
      </c>
      <c r="D976" s="72" t="s">
        <v>63</v>
      </c>
      <c r="E976" s="182" t="s">
        <v>1848</v>
      </c>
      <c r="F976" s="43" t="s">
        <v>41</v>
      </c>
      <c r="G976" s="46" t="s">
        <v>42</v>
      </c>
      <c r="H976" s="186">
        <v>24306</v>
      </c>
      <c r="I976" s="45"/>
      <c r="J976" s="76"/>
      <c r="K976" s="74" t="s">
        <v>56</v>
      </c>
      <c r="L976" s="49" t="s">
        <v>1849</v>
      </c>
      <c r="M976" s="184">
        <v>42418</v>
      </c>
      <c r="N976" s="52" t="str">
        <f t="shared" ca="1" si="38"/>
        <v>57 Tahun 7 Bulan 9 hari</v>
      </c>
      <c r="O9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9 Hari </v>
      </c>
      <c r="P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Row],[JABATAN]],tbl_refJabatan,2,FALSE),"yr","day")-CONVERT(DATEDIF(H976,tglAcuan,"y"),"yr","day"))),(NOW()+(CONVERT(VLOOKUP(Table1[[#This Row],[JABATAN]],tbl_refJabatan,2,FALSE),"yr","day")-CONVERT(DATEDIF(H976,NOW(),"y"),"yr","day")))),"Usia Salah"),"")</f>
        <v>46444.848911689813</v>
      </c>
      <c r="Q976" s="167" t="str">
        <f ca="1">IF(Table1[[#This Row],[TGL. PENSIUN (usia)]]&lt;&gt;0,TEXT(Table1[[#This Row],[TGL. PENSIUN (usia)]],"yyyy"),"")</f>
        <v>2027</v>
      </c>
      <c r="R976" s="166">
        <f ca="1">IF(AND(Table1[[#This Row],[TGL. PENSIUN (usia)]]&lt;&gt;"",Table1[[#This Row],[TGL. PENSIUN (usia)]]&lt;&gt;"USIA SALAH"),IF(tglAcuan&lt;&gt;0,(INT(CONVERT(VLOOKUP(Table1[[#This Row],[JABATAN]],tbl_refJabatan,2,FALSE),"yr","day")-CONVERT(DATEDIF(H976,tglAcuan,"y"),"yr","day"))),(INT(CONVERT(VLOOKUP(Table1[[#This Row],[JABATAN]],tbl_refJabatan,2,FALSE),"yr","day")-CONVERT(DATEDIF(H976,NOW(),"y"),"yr","day")))),"")</f>
        <v>1095</v>
      </c>
      <c r="S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Row],[JABATAN]],tbl_refJabatan,4,FALSE),"yr","day")-CONVERT(DATEDIF(H976,tglAcuan,"y"),"yr","day"))),(NOW()+(CONVERT(VLOOKUP(Table1[[#This Row],[JABATAN]],tbl_refJabatan,4,FALSE),"yr","day")-CONVERT(DATEDIF(H976,NOW(),"y"),"yr","day")))),"Usia Salah"),"")</f>
        <v>31834.848911689813</v>
      </c>
      <c r="T976" s="167" t="str">
        <f ca="1">IF(Table1[[#This Row],[TGL. PENSIUN ( usia )]]&lt;&gt;0,TEXT(Table1[[#This Row],[TGL. PENSIUN ( usia )]],"yyyy"),"")</f>
        <v>1987</v>
      </c>
      <c r="U976" s="166">
        <f ca="1">IF(AND(Table1[[#This Row],[TGL. PENSIUN (usia)]]&lt;&gt;"",Table1[[#This Row],[TGL. PENSIUN (usia)]]&lt;&gt;"USIA SALAH"),IF(tglAcuan&lt;&gt;0,(INT(CONVERT(VLOOKUP(Table1[[#This Row],[JABATAN]],tbl_refJabatan,4,FALSE),"yr","day")-CONVERT(DATEDIF(H976,tglAcuan,"y"),"yr","day"))),(INT(CONVERT(VLOOKUP(Table1[[#This Row],[JABATAN]],tbl_refJabatan,4,FALSE),"yr","day")-CONVERT(DATEDIF(H976,NOW(),"y"),"yr","day")))),"")</f>
        <v>-13515</v>
      </c>
      <c r="V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Row],[JABATAN]],tbl_refJabatan,6,FALSE),"yr","day")-CONVERT(DATEDIF(H976,tglAcuan,"y"),"yr","day"))),(NOW()+(CONVERT(VLOOKUP(Table1[[#This Row],[JABATAN]],tbl_refJabatan,6,FALSE),"yr","day")-CONVERT(DATEDIF(H976,NOW(),"y"),"yr","day")))),"Usia Salah"),"")</f>
        <v>24529.848911689813</v>
      </c>
      <c r="W976" s="167" t="str">
        <f ca="1">IF(Table1[[#This Row],[TGL.PENSIUN (usia)]]&lt;&gt;0,TEXT(Table1[[#This Row],[TGL.PENSIUN (usia)]],"yyyy"),"")</f>
        <v>1967</v>
      </c>
      <c r="X9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Row],[JABATAN]],tbl_refJabatan,7,FALSE),"yr","day")-CONVERT(DATEDIF(M976,tglAcuan,"y"),"yr","day"))),(NOW()+(CONVERT(VLOOKUP(Table1[[#This Row],[JABATAN]],tbl_refJabatan,7,FALSE),"yr","day")-CONVERT(DATEDIF(M976,NOW(),"y"),"yr","day")))),"tgl SK salah"),"")</f>
        <v>64342.098911689813</v>
      </c>
      <c r="Y976" s="167" t="str">
        <f ca="1">IF(Table1[[#This Row],[TGL. PENSIUN (jabatan)]]&lt;&gt;0,TEXT(Table1[[#This Row],[TGL. PENSIUN (jabatan)]],"yyyy"),"")</f>
        <v>2076</v>
      </c>
      <c r="Z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Row],[JABATAN]],tbl_refJabatan,8,FALSE),"yr","day")-CONVERT(DATEDIF(H976,tglAcuan,"y"),"yr","day"))),(NOW()+(CONVERT(VLOOKUP(Table1[[#This Row],[JABATAN]],tbl_refJabatan,8,FALSE),"yr","day")-CONVERT(DATEDIF(H976,NOW(),"y"),"yr","day")))),"Usia Salah"),"")</f>
        <v>46444.848911689813</v>
      </c>
      <c r="AA976" s="167" t="str">
        <f ca="1">IF(Table1[[#This Row],[TGL.PENSIUN (usia )]]&lt;&gt;0,TEXT(Table1[[#This Row],[TGL.PENSIUN (usia )]],"yyyy"),"")</f>
        <v>2027</v>
      </c>
      <c r="AB9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Row],[JABATAN]],tbl_refJabatan,9,FALSE),"yr","day")-CONVERT(DATEDIF(M976,tglAcuan,"y"),"yr","day"))),(NOW()+(CONVERT(VLOOKUP(Table1[[#This Row],[JABATAN]],tbl_refJabatan,9,FALSE),"yr","day")-CONVERT(DATEDIF(M976,NOW(),"y"),"yr","day")))),"tgl SK salah"),"")</f>
        <v>47905.848911689813</v>
      </c>
      <c r="AC976" s="167" t="str">
        <f ca="1">IF(Table1[[#This Row],[TGL. PENSIUN (jabatan )]]&lt;&gt;0,TEXT(Table1[[#This Row],[TGL. PENSIUN (jabatan )]],"yyyy"),"")</f>
        <v>2031</v>
      </c>
      <c r="AD9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7" spans="1:30" s="53" customFormat="1" ht="21.75" customHeight="1" x14ac:dyDescent="0.25">
      <c r="A977" s="43">
        <f t="shared" si="37"/>
        <v>972</v>
      </c>
      <c r="B977" s="44" t="s">
        <v>1751</v>
      </c>
      <c r="C977" s="44" t="s">
        <v>1829</v>
      </c>
      <c r="D977" s="72" t="s">
        <v>63</v>
      </c>
      <c r="E977" s="182" t="s">
        <v>517</v>
      </c>
      <c r="F977" s="43" t="s">
        <v>41</v>
      </c>
      <c r="G977" s="46" t="s">
        <v>42</v>
      </c>
      <c r="H977" s="186">
        <v>28431</v>
      </c>
      <c r="I977" s="45"/>
      <c r="J977" s="76"/>
      <c r="K977" s="74" t="s">
        <v>43</v>
      </c>
      <c r="L977" s="49" t="s">
        <v>1834</v>
      </c>
      <c r="M977" s="184">
        <v>43318</v>
      </c>
      <c r="N977" s="52" t="str">
        <f t="shared" ca="1" si="38"/>
        <v>46 Tahun 3 Bulan 25 hari</v>
      </c>
      <c r="O9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Row],[JABATAN]],tbl_refJabatan,2,FALSE),"yr","day")-CONVERT(DATEDIF(H977,tglAcuan,"y"),"yr","day"))),(NOW()+(CONVERT(VLOOKUP(Table1[[#This Row],[JABATAN]],tbl_refJabatan,2,FALSE),"yr","day")-CONVERT(DATEDIF(H977,NOW(),"y"),"yr","day")))),"Usia Salah"),"")</f>
        <v>50462.598911689813</v>
      </c>
      <c r="Q977" s="167" t="str">
        <f ca="1">IF(Table1[[#This Row],[TGL. PENSIUN (usia)]]&lt;&gt;0,TEXT(Table1[[#This Row],[TGL. PENSIUN (usia)]],"yyyy"),"")</f>
        <v>2038</v>
      </c>
      <c r="R977" s="166">
        <f ca="1">IF(AND(Table1[[#This Row],[TGL. PENSIUN (usia)]]&lt;&gt;"",Table1[[#This Row],[TGL. PENSIUN (usia)]]&lt;&gt;"USIA SALAH"),IF(tglAcuan&lt;&gt;0,(INT(CONVERT(VLOOKUP(Table1[[#This Row],[JABATAN]],tbl_refJabatan,2,FALSE),"yr","day")-CONVERT(DATEDIF(H977,tglAcuan,"y"),"yr","day"))),(INT(CONVERT(VLOOKUP(Table1[[#This Row],[JABATAN]],tbl_refJabatan,2,FALSE),"yr","day")-CONVERT(DATEDIF(H977,NOW(),"y"),"yr","day")))),"")</f>
        <v>5113</v>
      </c>
      <c r="S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Row],[JABATAN]],tbl_refJabatan,4,FALSE),"yr","day")-CONVERT(DATEDIF(H977,tglAcuan,"y"),"yr","day"))),(NOW()+(CONVERT(VLOOKUP(Table1[[#This Row],[JABATAN]],tbl_refJabatan,4,FALSE),"yr","day")-CONVERT(DATEDIF(H977,NOW(),"y"),"yr","day")))),"Usia Salah"),"")</f>
        <v>35852.598911689813</v>
      </c>
      <c r="T977" s="167" t="str">
        <f ca="1">IF(Table1[[#This Row],[TGL. PENSIUN ( usia )]]&lt;&gt;0,TEXT(Table1[[#This Row],[TGL. PENSIUN ( usia )]],"yyyy"),"")</f>
        <v>1998</v>
      </c>
      <c r="U977" s="166">
        <f ca="1">IF(AND(Table1[[#This Row],[TGL. PENSIUN (usia)]]&lt;&gt;"",Table1[[#This Row],[TGL. PENSIUN (usia)]]&lt;&gt;"USIA SALAH"),IF(tglAcuan&lt;&gt;0,(INT(CONVERT(VLOOKUP(Table1[[#This Row],[JABATAN]],tbl_refJabatan,4,FALSE),"yr","day")-CONVERT(DATEDIF(H977,tglAcuan,"y"),"yr","day"))),(INT(CONVERT(VLOOKUP(Table1[[#This Row],[JABATAN]],tbl_refJabatan,4,FALSE),"yr","day")-CONVERT(DATEDIF(H977,NOW(),"y"),"yr","day")))),"")</f>
        <v>-9497</v>
      </c>
      <c r="V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Row],[JABATAN]],tbl_refJabatan,6,FALSE),"yr","day")-CONVERT(DATEDIF(H977,tglAcuan,"y"),"yr","day"))),(NOW()+(CONVERT(VLOOKUP(Table1[[#This Row],[JABATAN]],tbl_refJabatan,6,FALSE),"yr","day")-CONVERT(DATEDIF(H977,NOW(),"y"),"yr","day")))),"Usia Salah"),"")</f>
        <v>28547.598911689813</v>
      </c>
      <c r="W977" s="167" t="str">
        <f ca="1">IF(Table1[[#This Row],[TGL.PENSIUN (usia)]]&lt;&gt;0,TEXT(Table1[[#This Row],[TGL.PENSIUN (usia)]],"yyyy"),"")</f>
        <v>1978</v>
      </c>
      <c r="X9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Row],[JABATAN]],tbl_refJabatan,7,FALSE),"yr","day")-CONVERT(DATEDIF(M977,tglAcuan,"y"),"yr","day"))),(NOW()+(CONVERT(VLOOKUP(Table1[[#This Row],[JABATAN]],tbl_refJabatan,7,FALSE),"yr","day")-CONVERT(DATEDIF(M977,NOW(),"y"),"yr","day")))),"tgl SK salah"),"")</f>
        <v>65437.848911689813</v>
      </c>
      <c r="Y977" s="167" t="str">
        <f ca="1">IF(Table1[[#This Row],[TGL. PENSIUN (jabatan)]]&lt;&gt;0,TEXT(Table1[[#This Row],[TGL. PENSIUN (jabatan)]],"yyyy"),"")</f>
        <v>2079</v>
      </c>
      <c r="Z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Row],[JABATAN]],tbl_refJabatan,8,FALSE),"yr","day")-CONVERT(DATEDIF(H977,tglAcuan,"y"),"yr","day"))),(NOW()+(CONVERT(VLOOKUP(Table1[[#This Row],[JABATAN]],tbl_refJabatan,8,FALSE),"yr","day")-CONVERT(DATEDIF(H977,NOW(),"y"),"yr","day")))),"Usia Salah"),"")</f>
        <v>50462.598911689813</v>
      </c>
      <c r="AA977" s="167" t="str">
        <f ca="1">IF(Table1[[#This Row],[TGL.PENSIUN (usia )]]&lt;&gt;0,TEXT(Table1[[#This Row],[TGL.PENSIUN (usia )]],"yyyy"),"")</f>
        <v>2038</v>
      </c>
      <c r="AB9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Row],[JABATAN]],tbl_refJabatan,9,FALSE),"yr","day")-CONVERT(DATEDIF(M977,tglAcuan,"y"),"yr","day"))),(NOW()+(CONVERT(VLOOKUP(Table1[[#This Row],[JABATAN]],tbl_refJabatan,9,FALSE),"yr","day")-CONVERT(DATEDIF(M977,NOW(),"y"),"yr","day")))),"tgl SK salah"),"")</f>
        <v>49001.598911689813</v>
      </c>
      <c r="AC977" s="167" t="str">
        <f ca="1">IF(Table1[[#This Row],[TGL. PENSIUN (jabatan )]]&lt;&gt;0,TEXT(Table1[[#This Row],[TGL. PENSIUN (jabatan )]],"yyyy"),"")</f>
        <v>2034</v>
      </c>
      <c r="AD9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8" spans="1:30" s="53" customFormat="1" ht="21.75" customHeight="1" x14ac:dyDescent="0.25">
      <c r="A978" s="43">
        <f t="shared" si="37"/>
        <v>973</v>
      </c>
      <c r="B978" s="44" t="s">
        <v>1751</v>
      </c>
      <c r="C978" s="44" t="s">
        <v>1829</v>
      </c>
      <c r="D978" s="72" t="s">
        <v>63</v>
      </c>
      <c r="E978" s="182" t="s">
        <v>1850</v>
      </c>
      <c r="F978" s="43" t="s">
        <v>41</v>
      </c>
      <c r="G978" s="46" t="s">
        <v>42</v>
      </c>
      <c r="H978" s="186">
        <v>27250</v>
      </c>
      <c r="I978" s="45"/>
      <c r="J978" s="76"/>
      <c r="K978" s="74" t="s">
        <v>43</v>
      </c>
      <c r="L978" s="49" t="s">
        <v>1851</v>
      </c>
      <c r="M978" s="184">
        <v>42399</v>
      </c>
      <c r="N978" s="52" t="str">
        <f t="shared" ca="1" si="38"/>
        <v>49 Tahun 6 Bulan 18 hari</v>
      </c>
      <c r="O9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28 Hari </v>
      </c>
      <c r="P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Row],[JABATAN]],tbl_refJabatan,2,FALSE),"yr","day")-CONVERT(DATEDIF(H978,tglAcuan,"y"),"yr","day"))),(NOW()+(CONVERT(VLOOKUP(Table1[[#This Row],[JABATAN]],tbl_refJabatan,2,FALSE),"yr","day")-CONVERT(DATEDIF(H978,NOW(),"y"),"yr","day")))),"Usia Salah"),"")</f>
        <v>49366.848911689813</v>
      </c>
      <c r="Q978" s="167" t="str">
        <f ca="1">IF(Table1[[#This Row],[TGL. PENSIUN (usia)]]&lt;&gt;0,TEXT(Table1[[#This Row],[TGL. PENSIUN (usia)]],"yyyy"),"")</f>
        <v>2035</v>
      </c>
      <c r="R978" s="166">
        <f ca="1">IF(AND(Table1[[#This Row],[TGL. PENSIUN (usia)]]&lt;&gt;"",Table1[[#This Row],[TGL. PENSIUN (usia)]]&lt;&gt;"USIA SALAH"),IF(tglAcuan&lt;&gt;0,(INT(CONVERT(VLOOKUP(Table1[[#This Row],[JABATAN]],tbl_refJabatan,2,FALSE),"yr","day")-CONVERT(DATEDIF(H978,tglAcuan,"y"),"yr","day"))),(INT(CONVERT(VLOOKUP(Table1[[#This Row],[JABATAN]],tbl_refJabatan,2,FALSE),"yr","day")-CONVERT(DATEDIF(H978,NOW(),"y"),"yr","day")))),"")</f>
        <v>4017</v>
      </c>
      <c r="S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Row],[JABATAN]],tbl_refJabatan,4,FALSE),"yr","day")-CONVERT(DATEDIF(H978,tglAcuan,"y"),"yr","day"))),(NOW()+(CONVERT(VLOOKUP(Table1[[#This Row],[JABATAN]],tbl_refJabatan,4,FALSE),"yr","day")-CONVERT(DATEDIF(H978,NOW(),"y"),"yr","day")))),"Usia Salah"),"")</f>
        <v>34756.848911689813</v>
      </c>
      <c r="T978" s="167" t="str">
        <f ca="1">IF(Table1[[#This Row],[TGL. PENSIUN ( usia )]]&lt;&gt;0,TEXT(Table1[[#This Row],[TGL. PENSIUN ( usia )]],"yyyy"),"")</f>
        <v>1995</v>
      </c>
      <c r="U978" s="166">
        <f ca="1">IF(AND(Table1[[#This Row],[TGL. PENSIUN (usia)]]&lt;&gt;"",Table1[[#This Row],[TGL. PENSIUN (usia)]]&lt;&gt;"USIA SALAH"),IF(tglAcuan&lt;&gt;0,(INT(CONVERT(VLOOKUP(Table1[[#This Row],[JABATAN]],tbl_refJabatan,4,FALSE),"yr","day")-CONVERT(DATEDIF(H978,tglAcuan,"y"),"yr","day"))),(INT(CONVERT(VLOOKUP(Table1[[#This Row],[JABATAN]],tbl_refJabatan,4,FALSE),"yr","day")-CONVERT(DATEDIF(H978,NOW(),"y"),"yr","day")))),"")</f>
        <v>-10593</v>
      </c>
      <c r="V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Row],[JABATAN]],tbl_refJabatan,6,FALSE),"yr","day")-CONVERT(DATEDIF(H978,tglAcuan,"y"),"yr","day"))),(NOW()+(CONVERT(VLOOKUP(Table1[[#This Row],[JABATAN]],tbl_refJabatan,6,FALSE),"yr","day")-CONVERT(DATEDIF(H978,NOW(),"y"),"yr","day")))),"Usia Salah"),"")</f>
        <v>27451.848911689813</v>
      </c>
      <c r="W978" s="167" t="str">
        <f ca="1">IF(Table1[[#This Row],[TGL.PENSIUN (usia)]]&lt;&gt;0,TEXT(Table1[[#This Row],[TGL.PENSIUN (usia)]],"yyyy"),"")</f>
        <v>1975</v>
      </c>
      <c r="X9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Row],[JABATAN]],tbl_refJabatan,7,FALSE),"yr","day")-CONVERT(DATEDIF(M978,tglAcuan,"y"),"yr","day"))),(NOW()+(CONVERT(VLOOKUP(Table1[[#This Row],[JABATAN]],tbl_refJabatan,7,FALSE),"yr","day")-CONVERT(DATEDIF(M978,NOW(),"y"),"yr","day")))),"tgl SK salah"),"")</f>
        <v>64342.098911689813</v>
      </c>
      <c r="Y978" s="167" t="str">
        <f ca="1">IF(Table1[[#This Row],[TGL. PENSIUN (jabatan)]]&lt;&gt;0,TEXT(Table1[[#This Row],[TGL. PENSIUN (jabatan)]],"yyyy"),"")</f>
        <v>2076</v>
      </c>
      <c r="Z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Row],[JABATAN]],tbl_refJabatan,8,FALSE),"yr","day")-CONVERT(DATEDIF(H978,tglAcuan,"y"),"yr","day"))),(NOW()+(CONVERT(VLOOKUP(Table1[[#This Row],[JABATAN]],tbl_refJabatan,8,FALSE),"yr","day")-CONVERT(DATEDIF(H978,NOW(),"y"),"yr","day")))),"Usia Salah"),"")</f>
        <v>49366.848911689813</v>
      </c>
      <c r="AA978" s="167" t="str">
        <f ca="1">IF(Table1[[#This Row],[TGL.PENSIUN (usia )]]&lt;&gt;0,TEXT(Table1[[#This Row],[TGL.PENSIUN (usia )]],"yyyy"),"")</f>
        <v>2035</v>
      </c>
      <c r="AB9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Row],[JABATAN]],tbl_refJabatan,9,FALSE),"yr","day")-CONVERT(DATEDIF(M978,tglAcuan,"y"),"yr","day"))),(NOW()+(CONVERT(VLOOKUP(Table1[[#This Row],[JABATAN]],tbl_refJabatan,9,FALSE),"yr","day")-CONVERT(DATEDIF(M978,NOW(),"y"),"yr","day")))),"tgl SK salah"),"")</f>
        <v>47905.848911689813</v>
      </c>
      <c r="AC978" s="167" t="str">
        <f ca="1">IF(Table1[[#This Row],[TGL. PENSIUN (jabatan )]]&lt;&gt;0,TEXT(Table1[[#This Row],[TGL. PENSIUN (jabatan )]],"yyyy"),"")</f>
        <v>2031</v>
      </c>
      <c r="AD9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79" spans="1:30" s="53" customFormat="1" ht="21.75" customHeight="1" x14ac:dyDescent="0.25">
      <c r="A979" s="43">
        <f t="shared" si="37"/>
        <v>974</v>
      </c>
      <c r="B979" s="44" t="s">
        <v>1751</v>
      </c>
      <c r="C979" s="44" t="s">
        <v>1829</v>
      </c>
      <c r="D979" s="72" t="s">
        <v>63</v>
      </c>
      <c r="E979" s="182" t="s">
        <v>1852</v>
      </c>
      <c r="F979" s="43" t="s">
        <v>41</v>
      </c>
      <c r="G979" s="46" t="s">
        <v>42</v>
      </c>
      <c r="H979" s="186">
        <v>35049</v>
      </c>
      <c r="I979" s="45"/>
      <c r="J979" s="76"/>
      <c r="K979" s="74" t="s">
        <v>56</v>
      </c>
      <c r="L979" s="49" t="s">
        <v>1853</v>
      </c>
      <c r="M979" s="184">
        <v>42787</v>
      </c>
      <c r="N979" s="52" t="str">
        <f t="shared" ca="1" si="38"/>
        <v>28 Tahun 2 Bulan 11 hari</v>
      </c>
      <c r="O9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0 Bulan 6 Hari </v>
      </c>
      <c r="P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Row],[JABATAN]],tbl_refJabatan,2,FALSE),"yr","day")-CONVERT(DATEDIF(H979,tglAcuan,"y"),"yr","day"))),(NOW()+(CONVERT(VLOOKUP(Table1[[#This Row],[JABATAN]],tbl_refJabatan,2,FALSE),"yr","day")-CONVERT(DATEDIF(H979,NOW(),"y"),"yr","day")))),"Usia Salah"),"")</f>
        <v>57037.098911689813</v>
      </c>
      <c r="Q979" s="167" t="str">
        <f ca="1">IF(Table1[[#This Row],[TGL. PENSIUN (usia)]]&lt;&gt;0,TEXT(Table1[[#This Row],[TGL. PENSIUN (usia)]],"yyyy"),"")</f>
        <v>2056</v>
      </c>
      <c r="R979" s="166">
        <f ca="1">IF(AND(Table1[[#This Row],[TGL. PENSIUN (usia)]]&lt;&gt;"",Table1[[#This Row],[TGL. PENSIUN (usia)]]&lt;&gt;"USIA SALAH"),IF(tglAcuan&lt;&gt;0,(INT(CONVERT(VLOOKUP(Table1[[#This Row],[JABATAN]],tbl_refJabatan,2,FALSE),"yr","day")-CONVERT(DATEDIF(H979,tglAcuan,"y"),"yr","day"))),(INT(CONVERT(VLOOKUP(Table1[[#This Row],[JABATAN]],tbl_refJabatan,2,FALSE),"yr","day")-CONVERT(DATEDIF(H979,NOW(),"y"),"yr","day")))),"")</f>
        <v>11688</v>
      </c>
      <c r="S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Row],[JABATAN]],tbl_refJabatan,4,FALSE),"yr","day")-CONVERT(DATEDIF(H979,tglAcuan,"y"),"yr","day"))),(NOW()+(CONVERT(VLOOKUP(Table1[[#This Row],[JABATAN]],tbl_refJabatan,4,FALSE),"yr","day")-CONVERT(DATEDIF(H979,NOW(),"y"),"yr","day")))),"Usia Salah"),"")</f>
        <v>42427.098911689813</v>
      </c>
      <c r="T979" s="167" t="str">
        <f ca="1">IF(Table1[[#This Row],[TGL. PENSIUN ( usia )]]&lt;&gt;0,TEXT(Table1[[#This Row],[TGL. PENSIUN ( usia )]],"yyyy"),"")</f>
        <v>2016</v>
      </c>
      <c r="U979" s="166">
        <f ca="1">IF(AND(Table1[[#This Row],[TGL. PENSIUN (usia)]]&lt;&gt;"",Table1[[#This Row],[TGL. PENSIUN (usia)]]&lt;&gt;"USIA SALAH"),IF(tglAcuan&lt;&gt;0,(INT(CONVERT(VLOOKUP(Table1[[#This Row],[JABATAN]],tbl_refJabatan,4,FALSE),"yr","day")-CONVERT(DATEDIF(H979,tglAcuan,"y"),"yr","day"))),(INT(CONVERT(VLOOKUP(Table1[[#This Row],[JABATAN]],tbl_refJabatan,4,FALSE),"yr","day")-CONVERT(DATEDIF(H979,NOW(),"y"),"yr","day")))),"")</f>
        <v>-2922</v>
      </c>
      <c r="V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Row],[JABATAN]],tbl_refJabatan,6,FALSE),"yr","day")-CONVERT(DATEDIF(H979,tglAcuan,"y"),"yr","day"))),(NOW()+(CONVERT(VLOOKUP(Table1[[#This Row],[JABATAN]],tbl_refJabatan,6,FALSE),"yr","day")-CONVERT(DATEDIF(H979,NOW(),"y"),"yr","day")))),"Usia Salah"),"")</f>
        <v>35122.098911689813</v>
      </c>
      <c r="W979" s="167" t="str">
        <f ca="1">IF(Table1[[#This Row],[TGL.PENSIUN (usia)]]&lt;&gt;0,TEXT(Table1[[#This Row],[TGL.PENSIUN (usia)]],"yyyy"),"")</f>
        <v>1996</v>
      </c>
      <c r="X9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Row],[JABATAN]],tbl_refJabatan,7,FALSE),"yr","day")-CONVERT(DATEDIF(M979,tglAcuan,"y"),"yr","day"))),(NOW()+(CONVERT(VLOOKUP(Table1[[#This Row],[JABATAN]],tbl_refJabatan,7,FALSE),"yr","day")-CONVERT(DATEDIF(M979,NOW(),"y"),"yr","day")))),"tgl SK salah"),"")</f>
        <v>64707.348911689813</v>
      </c>
      <c r="Y979" s="167" t="str">
        <f ca="1">IF(Table1[[#This Row],[TGL. PENSIUN (jabatan)]]&lt;&gt;0,TEXT(Table1[[#This Row],[TGL. PENSIUN (jabatan)]],"yyyy"),"")</f>
        <v>2077</v>
      </c>
      <c r="Z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Row],[JABATAN]],tbl_refJabatan,8,FALSE),"yr","day")-CONVERT(DATEDIF(H979,tglAcuan,"y"),"yr","day"))),(NOW()+(CONVERT(VLOOKUP(Table1[[#This Row],[JABATAN]],tbl_refJabatan,8,FALSE),"yr","day")-CONVERT(DATEDIF(H979,NOW(),"y"),"yr","day")))),"Usia Salah"),"")</f>
        <v>57037.098911689813</v>
      </c>
      <c r="AA979" s="167" t="str">
        <f ca="1">IF(Table1[[#This Row],[TGL.PENSIUN (usia )]]&lt;&gt;0,TEXT(Table1[[#This Row],[TGL.PENSIUN (usia )]],"yyyy"),"")</f>
        <v>2056</v>
      </c>
      <c r="AB9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Row],[JABATAN]],tbl_refJabatan,9,FALSE),"yr","day")-CONVERT(DATEDIF(M979,tglAcuan,"y"),"yr","day"))),(NOW()+(CONVERT(VLOOKUP(Table1[[#This Row],[JABATAN]],tbl_refJabatan,9,FALSE),"yr","day")-CONVERT(DATEDIF(M979,NOW(),"y"),"yr","day")))),"tgl SK salah"),"")</f>
        <v>48271.098911689813</v>
      </c>
      <c r="AC979" s="167" t="str">
        <f ca="1">IF(Table1[[#This Row],[TGL. PENSIUN (jabatan )]]&lt;&gt;0,TEXT(Table1[[#This Row],[TGL. PENSIUN (jabatan )]],"yyyy"),"")</f>
        <v>2032</v>
      </c>
      <c r="AD9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0" spans="1:30" s="53" customFormat="1" ht="21.75" customHeight="1" x14ac:dyDescent="0.25">
      <c r="A980" s="43">
        <f t="shared" si="37"/>
        <v>975</v>
      </c>
      <c r="B980" s="44" t="s">
        <v>1751</v>
      </c>
      <c r="C980" s="44" t="s">
        <v>1829</v>
      </c>
      <c r="D980" s="72" t="s">
        <v>63</v>
      </c>
      <c r="E980" s="182" t="s">
        <v>1854</v>
      </c>
      <c r="F980" s="43" t="s">
        <v>41</v>
      </c>
      <c r="G980" s="46" t="s">
        <v>42</v>
      </c>
      <c r="H980" s="186">
        <v>25467</v>
      </c>
      <c r="I980" s="45"/>
      <c r="J980" s="76"/>
      <c r="K980" s="74" t="s">
        <v>43</v>
      </c>
      <c r="L980" s="49" t="s">
        <v>1834</v>
      </c>
      <c r="M980" s="184">
        <v>43318</v>
      </c>
      <c r="N980" s="52" t="str">
        <f t="shared" ca="1" si="38"/>
        <v>54 Tahun 5 Bulan 6 hari</v>
      </c>
      <c r="O9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21 Hari </v>
      </c>
      <c r="P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Row],[JABATAN]],tbl_refJabatan,2,FALSE),"yr","day")-CONVERT(DATEDIF(H980,tglAcuan,"y"),"yr","day"))),(NOW()+(CONVERT(VLOOKUP(Table1[[#This Row],[JABATAN]],tbl_refJabatan,2,FALSE),"yr","day")-CONVERT(DATEDIF(H980,NOW(),"y"),"yr","day")))),"Usia Salah"),"")</f>
        <v>47540.598911689813</v>
      </c>
      <c r="Q980" s="167" t="str">
        <f ca="1">IF(Table1[[#This Row],[TGL. PENSIUN (usia)]]&lt;&gt;0,TEXT(Table1[[#This Row],[TGL. PENSIUN (usia)]],"yyyy"),"")</f>
        <v>2030</v>
      </c>
      <c r="R980" s="166">
        <f ca="1">IF(AND(Table1[[#This Row],[TGL. PENSIUN (usia)]]&lt;&gt;"",Table1[[#This Row],[TGL. PENSIUN (usia)]]&lt;&gt;"USIA SALAH"),IF(tglAcuan&lt;&gt;0,(INT(CONVERT(VLOOKUP(Table1[[#This Row],[JABATAN]],tbl_refJabatan,2,FALSE),"yr","day")-CONVERT(DATEDIF(H980,tglAcuan,"y"),"yr","day"))),(INT(CONVERT(VLOOKUP(Table1[[#This Row],[JABATAN]],tbl_refJabatan,2,FALSE),"yr","day")-CONVERT(DATEDIF(H980,NOW(),"y"),"yr","day")))),"")</f>
        <v>2191</v>
      </c>
      <c r="S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Row],[JABATAN]],tbl_refJabatan,4,FALSE),"yr","day")-CONVERT(DATEDIF(H980,tglAcuan,"y"),"yr","day"))),(NOW()+(CONVERT(VLOOKUP(Table1[[#This Row],[JABATAN]],tbl_refJabatan,4,FALSE),"yr","day")-CONVERT(DATEDIF(H980,NOW(),"y"),"yr","day")))),"Usia Salah"),"")</f>
        <v>32930.598911689813</v>
      </c>
      <c r="T980" s="167" t="str">
        <f ca="1">IF(Table1[[#This Row],[TGL. PENSIUN ( usia )]]&lt;&gt;0,TEXT(Table1[[#This Row],[TGL. PENSIUN ( usia )]],"yyyy"),"")</f>
        <v>1990</v>
      </c>
      <c r="U980" s="166">
        <f ca="1">IF(AND(Table1[[#This Row],[TGL. PENSIUN (usia)]]&lt;&gt;"",Table1[[#This Row],[TGL. PENSIUN (usia)]]&lt;&gt;"USIA SALAH"),IF(tglAcuan&lt;&gt;0,(INT(CONVERT(VLOOKUP(Table1[[#This Row],[JABATAN]],tbl_refJabatan,4,FALSE),"yr","day")-CONVERT(DATEDIF(H980,tglAcuan,"y"),"yr","day"))),(INT(CONVERT(VLOOKUP(Table1[[#This Row],[JABATAN]],tbl_refJabatan,4,FALSE),"yr","day")-CONVERT(DATEDIF(H980,NOW(),"y"),"yr","day")))),"")</f>
        <v>-12419</v>
      </c>
      <c r="V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Row],[JABATAN]],tbl_refJabatan,6,FALSE),"yr","day")-CONVERT(DATEDIF(H980,tglAcuan,"y"),"yr","day"))),(NOW()+(CONVERT(VLOOKUP(Table1[[#This Row],[JABATAN]],tbl_refJabatan,6,FALSE),"yr","day")-CONVERT(DATEDIF(H980,NOW(),"y"),"yr","day")))),"Usia Salah"),"")</f>
        <v>25625.598911689813</v>
      </c>
      <c r="W980" s="167" t="str">
        <f ca="1">IF(Table1[[#This Row],[TGL.PENSIUN (usia)]]&lt;&gt;0,TEXT(Table1[[#This Row],[TGL.PENSIUN (usia)]],"yyyy"),"")</f>
        <v>1970</v>
      </c>
      <c r="X9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Row],[JABATAN]],tbl_refJabatan,7,FALSE),"yr","day")-CONVERT(DATEDIF(M980,tglAcuan,"y"),"yr","day"))),(NOW()+(CONVERT(VLOOKUP(Table1[[#This Row],[JABATAN]],tbl_refJabatan,7,FALSE),"yr","day")-CONVERT(DATEDIF(M980,NOW(),"y"),"yr","day")))),"tgl SK salah"),"")</f>
        <v>65437.848911689813</v>
      </c>
      <c r="Y980" s="167" t="str">
        <f ca="1">IF(Table1[[#This Row],[TGL. PENSIUN (jabatan)]]&lt;&gt;0,TEXT(Table1[[#This Row],[TGL. PENSIUN (jabatan)]],"yyyy"),"")</f>
        <v>2079</v>
      </c>
      <c r="Z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Row],[JABATAN]],tbl_refJabatan,8,FALSE),"yr","day")-CONVERT(DATEDIF(H980,tglAcuan,"y"),"yr","day"))),(NOW()+(CONVERT(VLOOKUP(Table1[[#This Row],[JABATAN]],tbl_refJabatan,8,FALSE),"yr","day")-CONVERT(DATEDIF(H980,NOW(),"y"),"yr","day")))),"Usia Salah"),"")</f>
        <v>47540.598911689813</v>
      </c>
      <c r="AA980" s="167" t="str">
        <f ca="1">IF(Table1[[#This Row],[TGL.PENSIUN (usia )]]&lt;&gt;0,TEXT(Table1[[#This Row],[TGL.PENSIUN (usia )]],"yyyy"),"")</f>
        <v>2030</v>
      </c>
      <c r="AB9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Row],[JABATAN]],tbl_refJabatan,9,FALSE),"yr","day")-CONVERT(DATEDIF(M980,tglAcuan,"y"),"yr","day"))),(NOW()+(CONVERT(VLOOKUP(Table1[[#This Row],[JABATAN]],tbl_refJabatan,9,FALSE),"yr","day")-CONVERT(DATEDIF(M980,NOW(),"y"),"yr","day")))),"tgl SK salah"),"")</f>
        <v>49001.598911689813</v>
      </c>
      <c r="AC980" s="167" t="str">
        <f ca="1">IF(Table1[[#This Row],[TGL. PENSIUN (jabatan )]]&lt;&gt;0,TEXT(Table1[[#This Row],[TGL. PENSIUN (jabatan )]],"yyyy"),"")</f>
        <v>2034</v>
      </c>
      <c r="AD9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1" spans="1:30" s="88" customFormat="1" ht="21.75" customHeight="1" x14ac:dyDescent="0.25">
      <c r="A981" s="43">
        <f t="shared" si="37"/>
        <v>976</v>
      </c>
      <c r="B981" s="44" t="s">
        <v>1751</v>
      </c>
      <c r="C981" s="44" t="s">
        <v>1855</v>
      </c>
      <c r="D981" s="45" t="s">
        <v>39</v>
      </c>
      <c r="E981" s="59" t="s">
        <v>1856</v>
      </c>
      <c r="F981" s="63" t="s">
        <v>41</v>
      </c>
      <c r="G981" s="63" t="s">
        <v>1857</v>
      </c>
      <c r="H981" s="94">
        <v>26351</v>
      </c>
      <c r="I981" s="45"/>
      <c r="J981" s="76"/>
      <c r="K981" s="63" t="s">
        <v>56</v>
      </c>
      <c r="L981" s="63" t="s">
        <v>1858</v>
      </c>
      <c r="M981" s="94">
        <v>43812</v>
      </c>
      <c r="N981" s="52" t="str">
        <f t="shared" ca="1" si="38"/>
        <v>52 Tahun 0 Bulan 5 hari</v>
      </c>
      <c r="O9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Row],[JABATAN]],tbl_refJabatan,2,FALSE),"yr","day")-CONVERT(DATEDIF(H981,tglAcuan,"y"),"yr","day"))),(NOW()+(CONVERT(VLOOKUP(Table1[[#This Row],[JABATAN]],tbl_refJabatan,2,FALSE),"yr","day")-CONVERT(DATEDIF(H981,NOW(),"y"),"yr","day")))),"Usia Salah"),"")</f>
        <v>26356.098911689813</v>
      </c>
      <c r="Q981" s="167" t="str">
        <f ca="1">IF(Table1[[#This Row],[TGL. PENSIUN (usia)]]&lt;&gt;0,TEXT(Table1[[#This Row],[TGL. PENSIUN (usia)]],"yyyy"),"")</f>
        <v>1972</v>
      </c>
      <c r="R981" s="166">
        <f ca="1">IF(AND(Table1[[#This Row],[TGL. PENSIUN (usia)]]&lt;&gt;"",Table1[[#This Row],[TGL. PENSIUN (usia)]]&lt;&gt;"USIA SALAH"),IF(tglAcuan&lt;&gt;0,(INT(CONVERT(VLOOKUP(Table1[[#This Row],[JABATAN]],tbl_refJabatan,2,FALSE),"yr","day")-CONVERT(DATEDIF(H981,tglAcuan,"y"),"yr","day"))),(INT(CONVERT(VLOOKUP(Table1[[#This Row],[JABATAN]],tbl_refJabatan,2,FALSE),"yr","day")-CONVERT(DATEDIF(H981,NOW(),"y"),"yr","day")))),"")</f>
        <v>-18993</v>
      </c>
      <c r="S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Row],[JABATAN]],tbl_refJabatan,4,FALSE),"yr","day")-CONVERT(DATEDIF(H981,tglAcuan,"y"),"yr","day"))),(NOW()+(CONVERT(VLOOKUP(Table1[[#This Row],[JABATAN]],tbl_refJabatan,4,FALSE),"yr","day")-CONVERT(DATEDIF(H981,NOW(),"y"),"yr","day")))),"Usia Salah"),"")</f>
        <v>26356.098911689813</v>
      </c>
      <c r="T981" s="167" t="str">
        <f ca="1">IF(Table1[[#This Row],[TGL. PENSIUN ( usia )]]&lt;&gt;0,TEXT(Table1[[#This Row],[TGL. PENSIUN ( usia )]],"yyyy"),"")</f>
        <v>1972</v>
      </c>
      <c r="U981" s="166">
        <f ca="1">IF(AND(Table1[[#This Row],[TGL. PENSIUN (usia)]]&lt;&gt;"",Table1[[#This Row],[TGL. PENSIUN (usia)]]&lt;&gt;"USIA SALAH"),IF(tglAcuan&lt;&gt;0,(INT(CONVERT(VLOOKUP(Table1[[#This Row],[JABATAN]],tbl_refJabatan,4,FALSE),"yr","day")-CONVERT(DATEDIF(H981,tglAcuan,"y"),"yr","day"))),(INT(CONVERT(VLOOKUP(Table1[[#This Row],[JABATAN]],tbl_refJabatan,4,FALSE),"yr","day")-CONVERT(DATEDIF(H981,NOW(),"y"),"yr","day")))),"")</f>
        <v>-18993</v>
      </c>
      <c r="V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Row],[JABATAN]],tbl_refJabatan,6,FALSE),"yr","day")-CONVERT(DATEDIF(H981,tglAcuan,"y"),"yr","day"))),(NOW()+(CONVERT(VLOOKUP(Table1[[#This Row],[JABATAN]],tbl_refJabatan,6,FALSE),"yr","day")-CONVERT(DATEDIF(H981,NOW(),"y"),"yr","day")))),"Usia Salah"),"")</f>
        <v>26356.098911689813</v>
      </c>
      <c r="W981" s="167" t="str">
        <f ca="1">IF(Table1[[#This Row],[TGL.PENSIUN (usia)]]&lt;&gt;0,TEXT(Table1[[#This Row],[TGL.PENSIUN (usia)]],"yyyy"),"")</f>
        <v>1972</v>
      </c>
      <c r="X9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Row],[JABATAN]],tbl_refJabatan,7,FALSE),"yr","day")-CONVERT(DATEDIF(M981,tglAcuan,"y"),"yr","day"))),(NOW()+(CONVERT(VLOOKUP(Table1[[#This Row],[JABATAN]],tbl_refJabatan,7,FALSE),"yr","day")-CONVERT(DATEDIF(M981,NOW(),"y"),"yr","day")))),"tgl SK salah"),"")</f>
        <v>43888.098911689813</v>
      </c>
      <c r="Y981" s="167" t="str">
        <f ca="1">IF(Table1[[#This Row],[TGL. PENSIUN (jabatan)]]&lt;&gt;0,TEXT(Table1[[#This Row],[TGL. PENSIUN (jabatan)]],"yyyy"),"")</f>
        <v>2020</v>
      </c>
      <c r="Z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Row],[JABATAN]],tbl_refJabatan,8,FALSE),"yr","day")-CONVERT(DATEDIF(H981,tglAcuan,"y"),"yr","day"))),(NOW()+(CONVERT(VLOOKUP(Table1[[#This Row],[JABATAN]],tbl_refJabatan,8,FALSE),"yr","day")-CONVERT(DATEDIF(H981,NOW(),"y"),"yr","day")))),"Usia Salah"),"")</f>
        <v>26356.098911689813</v>
      </c>
      <c r="AA981" s="167" t="str">
        <f ca="1">IF(Table1[[#This Row],[TGL.PENSIUN (usia )]]&lt;&gt;0,TEXT(Table1[[#This Row],[TGL.PENSIUN (usia )]],"yyyy"),"")</f>
        <v>1972</v>
      </c>
      <c r="AB9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Row],[JABATAN]],tbl_refJabatan,9,FALSE),"yr","day")-CONVERT(DATEDIF(M981,tglAcuan,"y"),"yr","day"))),(NOW()+(CONVERT(VLOOKUP(Table1[[#This Row],[JABATAN]],tbl_refJabatan,9,FALSE),"yr","day")-CONVERT(DATEDIF(M981,NOW(),"y"),"yr","day")))),"tgl SK salah"),"")</f>
        <v>43888.098911689813</v>
      </c>
      <c r="AC981" s="167" t="str">
        <f ca="1">IF(Table1[[#This Row],[TGL. PENSIUN (jabatan )]]&lt;&gt;0,TEXT(Table1[[#This Row],[TGL. PENSIUN (jabatan )]],"yyyy"),"")</f>
        <v>2020</v>
      </c>
      <c r="AD9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2" spans="1:30" s="53" customFormat="1" ht="21.75" customHeight="1" x14ac:dyDescent="0.25">
      <c r="A982" s="43">
        <f t="shared" si="37"/>
        <v>977</v>
      </c>
      <c r="B982" s="44" t="s">
        <v>1751</v>
      </c>
      <c r="C982" s="44" t="s">
        <v>1855</v>
      </c>
      <c r="D982" s="72" t="s">
        <v>45</v>
      </c>
      <c r="E982" s="59" t="s">
        <v>1859</v>
      </c>
      <c r="F982" s="63" t="s">
        <v>41</v>
      </c>
      <c r="G982" s="63" t="s">
        <v>42</v>
      </c>
      <c r="H982" s="94">
        <v>27646</v>
      </c>
      <c r="I982" s="45"/>
      <c r="J982" s="76"/>
      <c r="K982" s="63" t="s">
        <v>43</v>
      </c>
      <c r="L982" s="63" t="s">
        <v>1860</v>
      </c>
      <c r="M982" s="94">
        <v>43528</v>
      </c>
      <c r="N982" s="52" t="str">
        <f t="shared" ca="1" si="38"/>
        <v>48 Tahun 5 Bulan 18 hari</v>
      </c>
      <c r="O9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Row],[JABATAN]],tbl_refJabatan,2,FALSE),"yr","day")-CONVERT(DATEDIF(H982,tglAcuan,"y"),"yr","day"))),(NOW()+(CONVERT(VLOOKUP(Table1[[#This Row],[JABATAN]],tbl_refJabatan,2,FALSE),"yr","day")-CONVERT(DATEDIF(H982,NOW(),"y"),"yr","day")))),"Usia Salah"),"")</f>
        <v>27817.098911689813</v>
      </c>
      <c r="Q982" s="167" t="str">
        <f ca="1">IF(Table1[[#This Row],[TGL. PENSIUN (usia)]]&lt;&gt;0,TEXT(Table1[[#This Row],[TGL. PENSIUN (usia)]],"yyyy"),"")</f>
        <v>1976</v>
      </c>
      <c r="R982" s="166">
        <f ca="1">IF(AND(Table1[[#This Row],[TGL. PENSIUN (usia)]]&lt;&gt;"",Table1[[#This Row],[TGL. PENSIUN (usia)]]&lt;&gt;"USIA SALAH"),IF(tglAcuan&lt;&gt;0,(INT(CONVERT(VLOOKUP(Table1[[#This Row],[JABATAN]],tbl_refJabatan,2,FALSE),"yr","day")-CONVERT(DATEDIF(H982,tglAcuan,"y"),"yr","day"))),(INT(CONVERT(VLOOKUP(Table1[[#This Row],[JABATAN]],tbl_refJabatan,2,FALSE),"yr","day")-CONVERT(DATEDIF(H982,NOW(),"y"),"yr","day")))),"")</f>
        <v>-17532</v>
      </c>
      <c r="S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Row],[JABATAN]],tbl_refJabatan,4,FALSE),"yr","day")-CONVERT(DATEDIF(H982,tglAcuan,"y"),"yr","day"))),(NOW()+(CONVERT(VLOOKUP(Table1[[#This Row],[JABATAN]],tbl_refJabatan,4,FALSE),"yr","day")-CONVERT(DATEDIF(H982,NOW(),"y"),"yr","day")))),"Usia Salah"),"")</f>
        <v>27817.098911689813</v>
      </c>
      <c r="T982" s="167" t="str">
        <f ca="1">IF(Table1[[#This Row],[TGL. PENSIUN ( usia )]]&lt;&gt;0,TEXT(Table1[[#This Row],[TGL. PENSIUN ( usia )]],"yyyy"),"")</f>
        <v>1976</v>
      </c>
      <c r="U982" s="166">
        <f ca="1">IF(AND(Table1[[#This Row],[TGL. PENSIUN (usia)]]&lt;&gt;"",Table1[[#This Row],[TGL. PENSIUN (usia)]]&lt;&gt;"USIA SALAH"),IF(tglAcuan&lt;&gt;0,(INT(CONVERT(VLOOKUP(Table1[[#This Row],[JABATAN]],tbl_refJabatan,4,FALSE),"yr","day")-CONVERT(DATEDIF(H982,tglAcuan,"y"),"yr","day"))),(INT(CONVERT(VLOOKUP(Table1[[#This Row],[JABATAN]],tbl_refJabatan,4,FALSE),"yr","day")-CONVERT(DATEDIF(H982,NOW(),"y"),"yr","day")))),"")</f>
        <v>-17532</v>
      </c>
      <c r="V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Row],[JABATAN]],tbl_refJabatan,6,FALSE),"yr","day")-CONVERT(DATEDIF(H982,tglAcuan,"y"),"yr","day"))),(NOW()+(CONVERT(VLOOKUP(Table1[[#This Row],[JABATAN]],tbl_refJabatan,6,FALSE),"yr","day")-CONVERT(DATEDIF(H982,NOW(),"y"),"yr","day")))),"Usia Salah"),"")</f>
        <v>27817.098911689813</v>
      </c>
      <c r="W982" s="167" t="str">
        <f ca="1">IF(Table1[[#This Row],[TGL.PENSIUN (usia)]]&lt;&gt;0,TEXT(Table1[[#This Row],[TGL.PENSIUN (usia)]],"yyyy"),"")</f>
        <v>1976</v>
      </c>
      <c r="X9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Row],[JABATAN]],tbl_refJabatan,7,FALSE),"yr","day")-CONVERT(DATEDIF(M982,tglAcuan,"y"),"yr","day"))),(NOW()+(CONVERT(VLOOKUP(Table1[[#This Row],[JABATAN]],tbl_refJabatan,7,FALSE),"yr","day")-CONVERT(DATEDIF(M982,NOW(),"y"),"yr","day")))),"tgl SK salah"),"")</f>
        <v>43888.098911689813</v>
      </c>
      <c r="Y982" s="167" t="str">
        <f ca="1">IF(Table1[[#This Row],[TGL. PENSIUN (jabatan)]]&lt;&gt;0,TEXT(Table1[[#This Row],[TGL. PENSIUN (jabatan)]],"yyyy"),"")</f>
        <v>2020</v>
      </c>
      <c r="Z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Row],[JABATAN]],tbl_refJabatan,8,FALSE),"yr","day")-CONVERT(DATEDIF(H982,tglAcuan,"y"),"yr","day"))),(NOW()+(CONVERT(VLOOKUP(Table1[[#This Row],[JABATAN]],tbl_refJabatan,8,FALSE),"yr","day")-CONVERT(DATEDIF(H982,NOW(),"y"),"yr","day")))),"Usia Salah"),"")</f>
        <v>27817.098911689813</v>
      </c>
      <c r="AA982" s="167" t="str">
        <f ca="1">IF(Table1[[#This Row],[TGL.PENSIUN (usia )]]&lt;&gt;0,TEXT(Table1[[#This Row],[TGL.PENSIUN (usia )]],"yyyy"),"")</f>
        <v>1976</v>
      </c>
      <c r="AB9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Row],[JABATAN]],tbl_refJabatan,9,FALSE),"yr","day")-CONVERT(DATEDIF(M982,tglAcuan,"y"),"yr","day"))),(NOW()+(CONVERT(VLOOKUP(Table1[[#This Row],[JABATAN]],tbl_refJabatan,9,FALSE),"yr","day")-CONVERT(DATEDIF(M982,NOW(),"y"),"yr","day")))),"tgl SK salah"),"")</f>
        <v>43888.098911689813</v>
      </c>
      <c r="AC982" s="167" t="str">
        <f ca="1">IF(Table1[[#This Row],[TGL. PENSIUN (jabatan )]]&lt;&gt;0,TEXT(Table1[[#This Row],[TGL. PENSIUN (jabatan )]],"yyyy"),"")</f>
        <v>2020</v>
      </c>
      <c r="AD9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3" spans="1:30" s="53" customFormat="1" ht="21.75" customHeight="1" x14ac:dyDescent="0.25">
      <c r="A983" s="43">
        <f t="shared" si="37"/>
        <v>978</v>
      </c>
      <c r="B983" s="44" t="s">
        <v>1751</v>
      </c>
      <c r="C983" s="44" t="s">
        <v>1855</v>
      </c>
      <c r="D983" s="72" t="s">
        <v>48</v>
      </c>
      <c r="E983" s="59" t="s">
        <v>1861</v>
      </c>
      <c r="F983" s="63" t="s">
        <v>41</v>
      </c>
      <c r="G983" s="63" t="s">
        <v>42</v>
      </c>
      <c r="H983" s="94">
        <v>30060</v>
      </c>
      <c r="I983" s="45"/>
      <c r="J983" s="76"/>
      <c r="K983" s="63" t="s">
        <v>43</v>
      </c>
      <c r="L983" s="63" t="s">
        <v>1860</v>
      </c>
      <c r="M983" s="94">
        <v>43528</v>
      </c>
      <c r="N983" s="52" t="str">
        <f t="shared" ca="1" si="38"/>
        <v>41 Tahun 10 Bulan 8 hari</v>
      </c>
      <c r="O9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Row],[JABATAN]],tbl_refJabatan,2,FALSE),"yr","day")-CONVERT(DATEDIF(H983,tglAcuan,"y"),"yr","day"))),(NOW()+(CONVERT(VLOOKUP(Table1[[#This Row],[JABATAN]],tbl_refJabatan,2,FALSE),"yr","day")-CONVERT(DATEDIF(H983,NOW(),"y"),"yr","day")))),"Usia Salah"),"")</f>
        <v>52288.848911689813</v>
      </c>
      <c r="Q983" s="167" t="str">
        <f ca="1">IF(Table1[[#This Row],[TGL. PENSIUN (usia)]]&lt;&gt;0,TEXT(Table1[[#This Row],[TGL. PENSIUN (usia)]],"yyyy"),"")</f>
        <v>2043</v>
      </c>
      <c r="R983" s="166">
        <f ca="1">IF(AND(Table1[[#This Row],[TGL. PENSIUN (usia)]]&lt;&gt;"",Table1[[#This Row],[TGL. PENSIUN (usia)]]&lt;&gt;"USIA SALAH"),IF(tglAcuan&lt;&gt;0,(INT(CONVERT(VLOOKUP(Table1[[#This Row],[JABATAN]],tbl_refJabatan,2,FALSE),"yr","day")-CONVERT(DATEDIF(H983,tglAcuan,"y"),"yr","day"))),(INT(CONVERT(VLOOKUP(Table1[[#This Row],[JABATAN]],tbl_refJabatan,2,FALSE),"yr","day")-CONVERT(DATEDIF(H983,NOW(),"y"),"yr","day")))),"")</f>
        <v>6939</v>
      </c>
      <c r="S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Row],[JABATAN]],tbl_refJabatan,4,FALSE),"yr","day")-CONVERT(DATEDIF(H983,tglAcuan,"y"),"yr","day"))),(NOW()+(CONVERT(VLOOKUP(Table1[[#This Row],[JABATAN]],tbl_refJabatan,4,FALSE),"yr","day")-CONVERT(DATEDIF(H983,NOW(),"y"),"yr","day")))),"Usia Salah"),"")</f>
        <v>52288.848911689813</v>
      </c>
      <c r="T983" s="167" t="str">
        <f ca="1">IF(Table1[[#This Row],[TGL. PENSIUN ( usia )]]&lt;&gt;0,TEXT(Table1[[#This Row],[TGL. PENSIUN ( usia )]],"yyyy"),"")</f>
        <v>2043</v>
      </c>
      <c r="U983" s="166">
        <f ca="1">IF(AND(Table1[[#This Row],[TGL. PENSIUN (usia)]]&lt;&gt;"",Table1[[#This Row],[TGL. PENSIUN (usia)]]&lt;&gt;"USIA SALAH"),IF(tglAcuan&lt;&gt;0,(INT(CONVERT(VLOOKUP(Table1[[#This Row],[JABATAN]],tbl_refJabatan,4,FALSE),"yr","day")-CONVERT(DATEDIF(H983,tglAcuan,"y"),"yr","day"))),(INT(CONVERT(VLOOKUP(Table1[[#This Row],[JABATAN]],tbl_refJabatan,4,FALSE),"yr","day")-CONVERT(DATEDIF(H983,NOW(),"y"),"yr","day")))),"")</f>
        <v>6939</v>
      </c>
      <c r="V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Row],[JABATAN]],tbl_refJabatan,6,FALSE),"yr","day")-CONVERT(DATEDIF(H983,tglAcuan,"y"),"yr","day"))),(NOW()+(CONVERT(VLOOKUP(Table1[[#This Row],[JABATAN]],tbl_refJabatan,6,FALSE),"yr","day")-CONVERT(DATEDIF(H983,NOW(),"y"),"yr","day")))),"Usia Salah"),"")</f>
        <v>50827.848911689813</v>
      </c>
      <c r="W983" s="167" t="str">
        <f ca="1">IF(Table1[[#This Row],[TGL.PENSIUN (usia)]]&lt;&gt;0,TEXT(Table1[[#This Row],[TGL.PENSIUN (usia)]],"yyyy"),"")</f>
        <v>2039</v>
      </c>
      <c r="X9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Row],[JABATAN]],tbl_refJabatan,7,FALSE),"yr","day")-CONVERT(DATEDIF(M983,tglAcuan,"y"),"yr","day"))),(NOW()+(CONVERT(VLOOKUP(Table1[[#This Row],[JABATAN]],tbl_refJabatan,7,FALSE),"yr","day")-CONVERT(DATEDIF(M983,NOW(),"y"),"yr","day")))),"tgl SK salah"),"")</f>
        <v>51193.098911689813</v>
      </c>
      <c r="Y983" s="167" t="str">
        <f ca="1">IF(Table1[[#This Row],[TGL. PENSIUN (jabatan)]]&lt;&gt;0,TEXT(Table1[[#This Row],[TGL. PENSIUN (jabatan)]],"yyyy"),"")</f>
        <v>2040</v>
      </c>
      <c r="Z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Row],[JABATAN]],tbl_refJabatan,8,FALSE),"yr","day")-CONVERT(DATEDIF(H983,tglAcuan,"y"),"yr","day"))),(NOW()+(CONVERT(VLOOKUP(Table1[[#This Row],[JABATAN]],tbl_refJabatan,8,FALSE),"yr","day")-CONVERT(DATEDIF(H983,NOW(),"y"),"yr","day")))),"Usia Salah"),"")</f>
        <v>50827.848911689813</v>
      </c>
      <c r="AA983" s="167" t="str">
        <f ca="1">IF(Table1[[#This Row],[TGL.PENSIUN (usia )]]&lt;&gt;0,TEXT(Table1[[#This Row],[TGL.PENSIUN (usia )]],"yyyy"),"")</f>
        <v>2039</v>
      </c>
      <c r="AB9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Row],[JABATAN]],tbl_refJabatan,9,FALSE),"yr","day")-CONVERT(DATEDIF(M983,tglAcuan,"y"),"yr","day"))),(NOW()+(CONVERT(VLOOKUP(Table1[[#This Row],[JABATAN]],tbl_refJabatan,9,FALSE),"yr","day")-CONVERT(DATEDIF(M983,NOW(),"y"),"yr","day")))),"tgl SK salah"),"")</f>
        <v>51193.098911689813</v>
      </c>
      <c r="AC983" s="167" t="str">
        <f ca="1">IF(Table1[[#This Row],[TGL. PENSIUN (jabatan )]]&lt;&gt;0,TEXT(Table1[[#This Row],[TGL. PENSIUN (jabatan )]],"yyyy"),"")</f>
        <v>2040</v>
      </c>
      <c r="AD9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4" spans="1:30" s="53" customFormat="1" ht="21.75" customHeight="1" x14ac:dyDescent="0.25">
      <c r="A984" s="43">
        <f t="shared" si="37"/>
        <v>979</v>
      </c>
      <c r="B984" s="44" t="s">
        <v>1751</v>
      </c>
      <c r="C984" s="44" t="s">
        <v>1855</v>
      </c>
      <c r="D984" s="72" t="s">
        <v>52</v>
      </c>
      <c r="E984" s="59" t="s">
        <v>1862</v>
      </c>
      <c r="F984" s="63" t="s">
        <v>41</v>
      </c>
      <c r="G984" s="63" t="s">
        <v>42</v>
      </c>
      <c r="H984" s="94">
        <v>28063</v>
      </c>
      <c r="I984" s="45"/>
      <c r="J984" s="76"/>
      <c r="K984" s="63" t="s">
        <v>43</v>
      </c>
      <c r="L984" s="63" t="s">
        <v>1863</v>
      </c>
      <c r="M984" s="94">
        <v>43350</v>
      </c>
      <c r="N984" s="52" t="str">
        <f t="shared" ca="1" si="38"/>
        <v>47 Tahun 3 Bulan 28 hari</v>
      </c>
      <c r="O9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Row],[JABATAN]],tbl_refJabatan,2,FALSE),"yr","day")-CONVERT(DATEDIF(H984,tglAcuan,"y"),"yr","day"))),(NOW()+(CONVERT(VLOOKUP(Table1[[#This Row],[JABATAN]],tbl_refJabatan,2,FALSE),"yr","day")-CONVERT(DATEDIF(H984,NOW(),"y"),"yr","day")))),"Usia Salah"),"")</f>
        <v>50097.348911689813</v>
      </c>
      <c r="Q984" s="167" t="str">
        <f ca="1">IF(Table1[[#This Row],[TGL. PENSIUN (usia)]]&lt;&gt;0,TEXT(Table1[[#This Row],[TGL. PENSIUN (usia)]],"yyyy"),"")</f>
        <v>2037</v>
      </c>
      <c r="R984" s="166">
        <f ca="1">IF(AND(Table1[[#This Row],[TGL. PENSIUN (usia)]]&lt;&gt;"",Table1[[#This Row],[TGL. PENSIUN (usia)]]&lt;&gt;"USIA SALAH"),IF(tglAcuan&lt;&gt;0,(INT(CONVERT(VLOOKUP(Table1[[#This Row],[JABATAN]],tbl_refJabatan,2,FALSE),"yr","day")-CONVERT(DATEDIF(H984,tglAcuan,"y"),"yr","day"))),(INT(CONVERT(VLOOKUP(Table1[[#This Row],[JABATAN]],tbl_refJabatan,2,FALSE),"yr","day")-CONVERT(DATEDIF(H984,NOW(),"y"),"yr","day")))),"")</f>
        <v>4748</v>
      </c>
      <c r="S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Row],[JABATAN]],tbl_refJabatan,4,FALSE),"yr","day")-CONVERT(DATEDIF(H984,tglAcuan,"y"),"yr","day"))),(NOW()+(CONVERT(VLOOKUP(Table1[[#This Row],[JABATAN]],tbl_refJabatan,4,FALSE),"yr","day")-CONVERT(DATEDIF(H984,NOW(),"y"),"yr","day")))),"Usia Salah"),"")</f>
        <v>50097.348911689813</v>
      </c>
      <c r="T984" s="167" t="str">
        <f ca="1">IF(Table1[[#This Row],[TGL. PENSIUN ( usia )]]&lt;&gt;0,TEXT(Table1[[#This Row],[TGL. PENSIUN ( usia )]],"yyyy"),"")</f>
        <v>2037</v>
      </c>
      <c r="U984" s="166">
        <f ca="1">IF(AND(Table1[[#This Row],[TGL. PENSIUN (usia)]]&lt;&gt;"",Table1[[#This Row],[TGL. PENSIUN (usia)]]&lt;&gt;"USIA SALAH"),IF(tglAcuan&lt;&gt;0,(INT(CONVERT(VLOOKUP(Table1[[#This Row],[JABATAN]],tbl_refJabatan,4,FALSE),"yr","day")-CONVERT(DATEDIF(H984,tglAcuan,"y"),"yr","day"))),(INT(CONVERT(VLOOKUP(Table1[[#This Row],[JABATAN]],tbl_refJabatan,4,FALSE),"yr","day")-CONVERT(DATEDIF(H984,NOW(),"y"),"yr","day")))),"")</f>
        <v>4748</v>
      </c>
      <c r="V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Row],[JABATAN]],tbl_refJabatan,6,FALSE),"yr","day")-CONVERT(DATEDIF(H984,tglAcuan,"y"),"yr","day"))),(NOW()+(CONVERT(VLOOKUP(Table1[[#This Row],[JABATAN]],tbl_refJabatan,6,FALSE),"yr","day")-CONVERT(DATEDIF(H984,NOW(),"y"),"yr","day")))),"Usia Salah"),"")</f>
        <v>48636.348911689813</v>
      </c>
      <c r="W984" s="167" t="str">
        <f ca="1">IF(Table1[[#This Row],[TGL.PENSIUN (usia)]]&lt;&gt;0,TEXT(Table1[[#This Row],[TGL.PENSIUN (usia)]],"yyyy"),"")</f>
        <v>2033</v>
      </c>
      <c r="X9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Row],[JABATAN]],tbl_refJabatan,7,FALSE),"yr","day")-CONVERT(DATEDIF(M984,tglAcuan,"y"),"yr","day"))),(NOW()+(CONVERT(VLOOKUP(Table1[[#This Row],[JABATAN]],tbl_refJabatan,7,FALSE),"yr","day")-CONVERT(DATEDIF(M984,NOW(),"y"),"yr","day")))),"tgl SK salah"),"")</f>
        <v>50827.848911689813</v>
      </c>
      <c r="Y984" s="167" t="str">
        <f ca="1">IF(Table1[[#This Row],[TGL. PENSIUN (jabatan)]]&lt;&gt;0,TEXT(Table1[[#This Row],[TGL. PENSIUN (jabatan)]],"yyyy"),"")</f>
        <v>2039</v>
      </c>
      <c r="Z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Row],[JABATAN]],tbl_refJabatan,8,FALSE),"yr","day")-CONVERT(DATEDIF(H984,tglAcuan,"y"),"yr","day"))),(NOW()+(CONVERT(VLOOKUP(Table1[[#This Row],[JABATAN]],tbl_refJabatan,8,FALSE),"yr","day")-CONVERT(DATEDIF(H984,NOW(),"y"),"yr","day")))),"Usia Salah"),"")</f>
        <v>48636.348911689813</v>
      </c>
      <c r="AA984" s="167" t="str">
        <f ca="1">IF(Table1[[#This Row],[TGL.PENSIUN (usia )]]&lt;&gt;0,TEXT(Table1[[#This Row],[TGL.PENSIUN (usia )]],"yyyy"),"")</f>
        <v>2033</v>
      </c>
      <c r="AB9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Row],[JABATAN]],tbl_refJabatan,9,FALSE),"yr","day")-CONVERT(DATEDIF(M984,tglAcuan,"y"),"yr","day"))),(NOW()+(CONVERT(VLOOKUP(Table1[[#This Row],[JABATAN]],tbl_refJabatan,9,FALSE),"yr","day")-CONVERT(DATEDIF(M984,NOW(),"y"),"yr","day")))),"tgl SK salah"),"")</f>
        <v>50827.848911689813</v>
      </c>
      <c r="AC984" s="167" t="str">
        <f ca="1">IF(Table1[[#This Row],[TGL. PENSIUN (jabatan )]]&lt;&gt;0,TEXT(Table1[[#This Row],[TGL. PENSIUN (jabatan )]],"yyyy"),"")</f>
        <v>2039</v>
      </c>
      <c r="AD9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5" spans="1:30" s="53" customFormat="1" ht="21.75" customHeight="1" x14ac:dyDescent="0.25">
      <c r="A985" s="43">
        <f t="shared" si="37"/>
        <v>980</v>
      </c>
      <c r="B985" s="44" t="s">
        <v>1751</v>
      </c>
      <c r="C985" s="44" t="s">
        <v>1855</v>
      </c>
      <c r="D985" s="45" t="s">
        <v>54</v>
      </c>
      <c r="E985" s="59" t="s">
        <v>1864</v>
      </c>
      <c r="F985" s="63" t="s">
        <v>41</v>
      </c>
      <c r="G985" s="63" t="s">
        <v>42</v>
      </c>
      <c r="H985" s="94">
        <v>27893</v>
      </c>
      <c r="I985" s="45"/>
      <c r="J985" s="76"/>
      <c r="K985" s="63" t="s">
        <v>43</v>
      </c>
      <c r="L985" s="63" t="s">
        <v>1860</v>
      </c>
      <c r="M985" s="94">
        <v>43528</v>
      </c>
      <c r="N985" s="52" t="str">
        <f t="shared" ca="1" si="38"/>
        <v>47 Tahun 9 Bulan 14 hari</v>
      </c>
      <c r="O9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Row],[JABATAN]],tbl_refJabatan,2,FALSE),"yr","day")-CONVERT(DATEDIF(H985,tglAcuan,"y"),"yr","day"))),(NOW()+(CONVERT(VLOOKUP(Table1[[#This Row],[JABATAN]],tbl_refJabatan,2,FALSE),"yr","day")-CONVERT(DATEDIF(H985,NOW(),"y"),"yr","day")))),"Usia Salah"),"")</f>
        <v>50097.348911689813</v>
      </c>
      <c r="Q985" s="167" t="str">
        <f ca="1">IF(Table1[[#This Row],[TGL. PENSIUN (usia)]]&lt;&gt;0,TEXT(Table1[[#This Row],[TGL. PENSIUN (usia)]],"yyyy"),"")</f>
        <v>2037</v>
      </c>
      <c r="R985" s="166">
        <f ca="1">IF(AND(Table1[[#This Row],[TGL. PENSIUN (usia)]]&lt;&gt;"",Table1[[#This Row],[TGL. PENSIUN (usia)]]&lt;&gt;"USIA SALAH"),IF(tglAcuan&lt;&gt;0,(INT(CONVERT(VLOOKUP(Table1[[#This Row],[JABATAN]],tbl_refJabatan,2,FALSE),"yr","day")-CONVERT(DATEDIF(H985,tglAcuan,"y"),"yr","day"))),(INT(CONVERT(VLOOKUP(Table1[[#This Row],[JABATAN]],tbl_refJabatan,2,FALSE),"yr","day")-CONVERT(DATEDIF(H985,NOW(),"y"),"yr","day")))),"")</f>
        <v>4748</v>
      </c>
      <c r="S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Row],[JABATAN]],tbl_refJabatan,4,FALSE),"yr","day")-CONVERT(DATEDIF(H985,tglAcuan,"y"),"yr","day"))),(NOW()+(CONVERT(VLOOKUP(Table1[[#This Row],[JABATAN]],tbl_refJabatan,4,FALSE),"yr","day")-CONVERT(DATEDIF(H985,NOW(),"y"),"yr","day")))),"Usia Salah"),"")</f>
        <v>50097.348911689813</v>
      </c>
      <c r="T985" s="167" t="str">
        <f ca="1">IF(Table1[[#This Row],[TGL. PENSIUN ( usia )]]&lt;&gt;0,TEXT(Table1[[#This Row],[TGL. PENSIUN ( usia )]],"yyyy"),"")</f>
        <v>2037</v>
      </c>
      <c r="U985" s="166">
        <f ca="1">IF(AND(Table1[[#This Row],[TGL. PENSIUN (usia)]]&lt;&gt;"",Table1[[#This Row],[TGL. PENSIUN (usia)]]&lt;&gt;"USIA SALAH"),IF(tglAcuan&lt;&gt;0,(INT(CONVERT(VLOOKUP(Table1[[#This Row],[JABATAN]],tbl_refJabatan,4,FALSE),"yr","day")-CONVERT(DATEDIF(H985,tglAcuan,"y"),"yr","day"))),(INT(CONVERT(VLOOKUP(Table1[[#This Row],[JABATAN]],tbl_refJabatan,4,FALSE),"yr","day")-CONVERT(DATEDIF(H985,NOW(),"y"),"yr","day")))),"")</f>
        <v>4748</v>
      </c>
      <c r="V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Row],[JABATAN]],tbl_refJabatan,6,FALSE),"yr","day")-CONVERT(DATEDIF(H985,tglAcuan,"y"),"yr","day"))),(NOW()+(CONVERT(VLOOKUP(Table1[[#This Row],[JABATAN]],tbl_refJabatan,6,FALSE),"yr","day")-CONVERT(DATEDIF(H985,NOW(),"y"),"yr","day")))),"Usia Salah"),"")</f>
        <v>48636.348911689813</v>
      </c>
      <c r="W985" s="167" t="str">
        <f ca="1">IF(Table1[[#This Row],[TGL.PENSIUN (usia)]]&lt;&gt;0,TEXT(Table1[[#This Row],[TGL.PENSIUN (usia)]],"yyyy"),"")</f>
        <v>2033</v>
      </c>
      <c r="X9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Row],[JABATAN]],tbl_refJabatan,7,FALSE),"yr","day")-CONVERT(DATEDIF(M985,tglAcuan,"y"),"yr","day"))),(NOW()+(CONVERT(VLOOKUP(Table1[[#This Row],[JABATAN]],tbl_refJabatan,7,FALSE),"yr","day")-CONVERT(DATEDIF(M985,NOW(),"y"),"yr","day")))),"tgl SK salah"),"")</f>
        <v>51193.098911689813</v>
      </c>
      <c r="Y985" s="167" t="str">
        <f ca="1">IF(Table1[[#This Row],[TGL. PENSIUN (jabatan)]]&lt;&gt;0,TEXT(Table1[[#This Row],[TGL. PENSIUN (jabatan)]],"yyyy"),"")</f>
        <v>2040</v>
      </c>
      <c r="Z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Row],[JABATAN]],tbl_refJabatan,8,FALSE),"yr","day")-CONVERT(DATEDIF(H985,tglAcuan,"y"),"yr","day"))),(NOW()+(CONVERT(VLOOKUP(Table1[[#This Row],[JABATAN]],tbl_refJabatan,8,FALSE),"yr","day")-CONVERT(DATEDIF(H985,NOW(),"y"),"yr","day")))),"Usia Salah"),"")</f>
        <v>48636.348911689813</v>
      </c>
      <c r="AA985" s="167" t="str">
        <f ca="1">IF(Table1[[#This Row],[TGL.PENSIUN (usia )]]&lt;&gt;0,TEXT(Table1[[#This Row],[TGL.PENSIUN (usia )]],"yyyy"),"")</f>
        <v>2033</v>
      </c>
      <c r="AB9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Row],[JABATAN]],tbl_refJabatan,9,FALSE),"yr","day")-CONVERT(DATEDIF(M985,tglAcuan,"y"),"yr","day"))),(NOW()+(CONVERT(VLOOKUP(Table1[[#This Row],[JABATAN]],tbl_refJabatan,9,FALSE),"yr","day")-CONVERT(DATEDIF(M985,NOW(),"y"),"yr","day")))),"tgl SK salah"),"")</f>
        <v>51193.098911689813</v>
      </c>
      <c r="AC985" s="167" t="str">
        <f ca="1">IF(Table1[[#This Row],[TGL. PENSIUN (jabatan )]]&lt;&gt;0,TEXT(Table1[[#This Row],[TGL. PENSIUN (jabatan )]],"yyyy"),"")</f>
        <v>2040</v>
      </c>
      <c r="AD9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6" spans="1:30" s="53" customFormat="1" ht="21.75" customHeight="1" x14ac:dyDescent="0.25">
      <c r="A986" s="43">
        <f t="shared" si="37"/>
        <v>981</v>
      </c>
      <c r="B986" s="44" t="s">
        <v>1751</v>
      </c>
      <c r="C986" s="44" t="s">
        <v>1855</v>
      </c>
      <c r="D986" s="72" t="s">
        <v>57</v>
      </c>
      <c r="E986" s="59" t="s">
        <v>1865</v>
      </c>
      <c r="F986" s="63" t="s">
        <v>50</v>
      </c>
      <c r="G986" s="63" t="s">
        <v>42</v>
      </c>
      <c r="H986" s="94">
        <v>30032</v>
      </c>
      <c r="I986" s="45"/>
      <c r="J986" s="76"/>
      <c r="K986" s="63" t="s">
        <v>43</v>
      </c>
      <c r="L986" s="63" t="s">
        <v>1863</v>
      </c>
      <c r="M986" s="94">
        <v>43350</v>
      </c>
      <c r="N986" s="52" t="str">
        <f t="shared" ca="1" si="38"/>
        <v>41 Tahun 11 Bulan 5 hari</v>
      </c>
      <c r="O9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Row],[JABATAN]],tbl_refJabatan,2,FALSE),"yr","day")-CONVERT(DATEDIF(H986,tglAcuan,"y"),"yr","day"))),(NOW()+(CONVERT(VLOOKUP(Table1[[#This Row],[JABATAN]],tbl_refJabatan,2,FALSE),"yr","day")-CONVERT(DATEDIF(H986,NOW(),"y"),"yr","day")))),"Usia Salah"),"")</f>
        <v>52288.848911689813</v>
      </c>
      <c r="Q986" s="167" t="str">
        <f ca="1">IF(Table1[[#This Row],[TGL. PENSIUN (usia)]]&lt;&gt;0,TEXT(Table1[[#This Row],[TGL. PENSIUN (usia)]],"yyyy"),"")</f>
        <v>2043</v>
      </c>
      <c r="R986" s="166">
        <f ca="1">IF(AND(Table1[[#This Row],[TGL. PENSIUN (usia)]]&lt;&gt;"",Table1[[#This Row],[TGL. PENSIUN (usia)]]&lt;&gt;"USIA SALAH"),IF(tglAcuan&lt;&gt;0,(INT(CONVERT(VLOOKUP(Table1[[#This Row],[JABATAN]],tbl_refJabatan,2,FALSE),"yr","day")-CONVERT(DATEDIF(H986,tglAcuan,"y"),"yr","day"))),(INT(CONVERT(VLOOKUP(Table1[[#This Row],[JABATAN]],tbl_refJabatan,2,FALSE),"yr","day")-CONVERT(DATEDIF(H986,NOW(),"y"),"yr","day")))),"")</f>
        <v>6939</v>
      </c>
      <c r="S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Row],[JABATAN]],tbl_refJabatan,4,FALSE),"yr","day")-CONVERT(DATEDIF(H986,tglAcuan,"y"),"yr","day"))),(NOW()+(CONVERT(VLOOKUP(Table1[[#This Row],[JABATAN]],tbl_refJabatan,4,FALSE),"yr","day")-CONVERT(DATEDIF(H986,NOW(),"y"),"yr","day")))),"Usia Salah"),"")</f>
        <v>52288.848911689813</v>
      </c>
      <c r="T986" s="167" t="str">
        <f ca="1">IF(Table1[[#This Row],[TGL. PENSIUN ( usia )]]&lt;&gt;0,TEXT(Table1[[#This Row],[TGL. PENSIUN ( usia )]],"yyyy"),"")</f>
        <v>2043</v>
      </c>
      <c r="U986" s="166">
        <f ca="1">IF(AND(Table1[[#This Row],[TGL. PENSIUN (usia)]]&lt;&gt;"",Table1[[#This Row],[TGL. PENSIUN (usia)]]&lt;&gt;"USIA SALAH"),IF(tglAcuan&lt;&gt;0,(INT(CONVERT(VLOOKUP(Table1[[#This Row],[JABATAN]],tbl_refJabatan,4,FALSE),"yr","day")-CONVERT(DATEDIF(H986,tglAcuan,"y"),"yr","day"))),(INT(CONVERT(VLOOKUP(Table1[[#This Row],[JABATAN]],tbl_refJabatan,4,FALSE),"yr","day")-CONVERT(DATEDIF(H986,NOW(),"y"),"yr","day")))),"")</f>
        <v>6939</v>
      </c>
      <c r="V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Row],[JABATAN]],tbl_refJabatan,6,FALSE),"yr","day")-CONVERT(DATEDIF(H986,tglAcuan,"y"),"yr","day"))),(NOW()+(CONVERT(VLOOKUP(Table1[[#This Row],[JABATAN]],tbl_refJabatan,6,FALSE),"yr","day")-CONVERT(DATEDIF(H986,NOW(),"y"),"yr","day")))),"Usia Salah"),"")</f>
        <v>50827.848911689813</v>
      </c>
      <c r="W986" s="167" t="str">
        <f ca="1">IF(Table1[[#This Row],[TGL.PENSIUN (usia)]]&lt;&gt;0,TEXT(Table1[[#This Row],[TGL.PENSIUN (usia)]],"yyyy"),"")</f>
        <v>2039</v>
      </c>
      <c r="X9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Row],[JABATAN]],tbl_refJabatan,7,FALSE),"yr","day")-CONVERT(DATEDIF(M986,tglAcuan,"y"),"yr","day"))),(NOW()+(CONVERT(VLOOKUP(Table1[[#This Row],[JABATAN]],tbl_refJabatan,7,FALSE),"yr","day")-CONVERT(DATEDIF(M986,NOW(),"y"),"yr","day")))),"tgl SK salah"),"")</f>
        <v>50827.848911689813</v>
      </c>
      <c r="Y986" s="167" t="str">
        <f ca="1">IF(Table1[[#This Row],[TGL. PENSIUN (jabatan)]]&lt;&gt;0,TEXT(Table1[[#This Row],[TGL. PENSIUN (jabatan)]],"yyyy"),"")</f>
        <v>2039</v>
      </c>
      <c r="Z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Row],[JABATAN]],tbl_refJabatan,8,FALSE),"yr","day")-CONVERT(DATEDIF(H986,tglAcuan,"y"),"yr","day"))),(NOW()+(CONVERT(VLOOKUP(Table1[[#This Row],[JABATAN]],tbl_refJabatan,8,FALSE),"yr","day")-CONVERT(DATEDIF(H986,NOW(),"y"),"yr","day")))),"Usia Salah"),"")</f>
        <v>50827.848911689813</v>
      </c>
      <c r="AA986" s="167" t="str">
        <f ca="1">IF(Table1[[#This Row],[TGL.PENSIUN (usia )]]&lt;&gt;0,TEXT(Table1[[#This Row],[TGL.PENSIUN (usia )]],"yyyy"),"")</f>
        <v>2039</v>
      </c>
      <c r="AB9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Row],[JABATAN]],tbl_refJabatan,9,FALSE),"yr","day")-CONVERT(DATEDIF(M986,tglAcuan,"y"),"yr","day"))),(NOW()+(CONVERT(VLOOKUP(Table1[[#This Row],[JABATAN]],tbl_refJabatan,9,FALSE),"yr","day")-CONVERT(DATEDIF(M986,NOW(),"y"),"yr","day")))),"tgl SK salah"),"")</f>
        <v>50827.848911689813</v>
      </c>
      <c r="AC986" s="167" t="str">
        <f ca="1">IF(Table1[[#This Row],[TGL. PENSIUN (jabatan )]]&lt;&gt;0,TEXT(Table1[[#This Row],[TGL. PENSIUN (jabatan )]],"yyyy"),"")</f>
        <v>2039</v>
      </c>
      <c r="AD9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7" spans="1:30" s="53" customFormat="1" ht="21.75" customHeight="1" x14ac:dyDescent="0.25">
      <c r="A987" s="43">
        <f t="shared" si="37"/>
        <v>982</v>
      </c>
      <c r="B987" s="44" t="s">
        <v>1751</v>
      </c>
      <c r="C987" s="44" t="s">
        <v>1855</v>
      </c>
      <c r="D987" s="72" t="s">
        <v>59</v>
      </c>
      <c r="E987" s="59" t="s">
        <v>1866</v>
      </c>
      <c r="F987" s="63" t="s">
        <v>41</v>
      </c>
      <c r="G987" s="63" t="s">
        <v>42</v>
      </c>
      <c r="H987" s="94">
        <v>29358</v>
      </c>
      <c r="I987" s="45"/>
      <c r="J987" s="76"/>
      <c r="K987" s="63" t="s">
        <v>43</v>
      </c>
      <c r="L987" s="63" t="s">
        <v>1863</v>
      </c>
      <c r="M987" s="94">
        <v>43350</v>
      </c>
      <c r="N987" s="52" t="str">
        <f t="shared" ca="1" si="38"/>
        <v>43 Tahun 9 Bulan 10 hari</v>
      </c>
      <c r="O9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Row],[JABATAN]],tbl_refJabatan,2,FALSE),"yr","day")-CONVERT(DATEDIF(H987,tglAcuan,"y"),"yr","day"))),(NOW()+(CONVERT(VLOOKUP(Table1[[#This Row],[JABATAN]],tbl_refJabatan,2,FALSE),"yr","day")-CONVERT(DATEDIF(H987,NOW(),"y"),"yr","day")))),"Usia Salah"),"")</f>
        <v>51558.348911689813</v>
      </c>
      <c r="Q987" s="167" t="str">
        <f ca="1">IF(Table1[[#This Row],[TGL. PENSIUN (usia)]]&lt;&gt;0,TEXT(Table1[[#This Row],[TGL. PENSIUN (usia)]],"yyyy"),"")</f>
        <v>2041</v>
      </c>
      <c r="R987" s="166">
        <f ca="1">IF(AND(Table1[[#This Row],[TGL. PENSIUN (usia)]]&lt;&gt;"",Table1[[#This Row],[TGL. PENSIUN (usia)]]&lt;&gt;"USIA SALAH"),IF(tglAcuan&lt;&gt;0,(INT(CONVERT(VLOOKUP(Table1[[#This Row],[JABATAN]],tbl_refJabatan,2,FALSE),"yr","day")-CONVERT(DATEDIF(H987,tglAcuan,"y"),"yr","day"))),(INT(CONVERT(VLOOKUP(Table1[[#This Row],[JABATAN]],tbl_refJabatan,2,FALSE),"yr","day")-CONVERT(DATEDIF(H987,NOW(),"y"),"yr","day")))),"")</f>
        <v>6209</v>
      </c>
      <c r="S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Row],[JABATAN]],tbl_refJabatan,4,FALSE),"yr","day")-CONVERT(DATEDIF(H987,tglAcuan,"y"),"yr","day"))),(NOW()+(CONVERT(VLOOKUP(Table1[[#This Row],[JABATAN]],tbl_refJabatan,4,FALSE),"yr","day")-CONVERT(DATEDIF(H987,NOW(),"y"),"yr","day")))),"Usia Salah"),"")</f>
        <v>51558.348911689813</v>
      </c>
      <c r="T987" s="167" t="str">
        <f ca="1">IF(Table1[[#This Row],[TGL. PENSIUN ( usia )]]&lt;&gt;0,TEXT(Table1[[#This Row],[TGL. PENSIUN ( usia )]],"yyyy"),"")</f>
        <v>2041</v>
      </c>
      <c r="U987" s="166">
        <f ca="1">IF(AND(Table1[[#This Row],[TGL. PENSIUN (usia)]]&lt;&gt;"",Table1[[#This Row],[TGL. PENSIUN (usia)]]&lt;&gt;"USIA SALAH"),IF(tglAcuan&lt;&gt;0,(INT(CONVERT(VLOOKUP(Table1[[#This Row],[JABATAN]],tbl_refJabatan,4,FALSE),"yr","day")-CONVERT(DATEDIF(H987,tglAcuan,"y"),"yr","day"))),(INT(CONVERT(VLOOKUP(Table1[[#This Row],[JABATAN]],tbl_refJabatan,4,FALSE),"yr","day")-CONVERT(DATEDIF(H987,NOW(),"y"),"yr","day")))),"")</f>
        <v>6209</v>
      </c>
      <c r="V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Row],[JABATAN]],tbl_refJabatan,6,FALSE),"yr","day")-CONVERT(DATEDIF(H987,tglAcuan,"y"),"yr","day"))),(NOW()+(CONVERT(VLOOKUP(Table1[[#This Row],[JABATAN]],tbl_refJabatan,6,FALSE),"yr","day")-CONVERT(DATEDIF(H987,NOW(),"y"),"yr","day")))),"Usia Salah"),"")</f>
        <v>50097.348911689813</v>
      </c>
      <c r="W987" s="167" t="str">
        <f ca="1">IF(Table1[[#This Row],[TGL.PENSIUN (usia)]]&lt;&gt;0,TEXT(Table1[[#This Row],[TGL.PENSIUN (usia)]],"yyyy"),"")</f>
        <v>2037</v>
      </c>
      <c r="X9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Row],[JABATAN]],tbl_refJabatan,7,FALSE),"yr","day")-CONVERT(DATEDIF(M987,tglAcuan,"y"),"yr","day"))),(NOW()+(CONVERT(VLOOKUP(Table1[[#This Row],[JABATAN]],tbl_refJabatan,7,FALSE),"yr","day")-CONVERT(DATEDIF(M987,NOW(),"y"),"yr","day")))),"tgl SK salah"),"")</f>
        <v>50827.848911689813</v>
      </c>
      <c r="Y987" s="167" t="str">
        <f ca="1">IF(Table1[[#This Row],[TGL. PENSIUN (jabatan)]]&lt;&gt;0,TEXT(Table1[[#This Row],[TGL. PENSIUN (jabatan)]],"yyyy"),"")</f>
        <v>2039</v>
      </c>
      <c r="Z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Row],[JABATAN]],tbl_refJabatan,8,FALSE),"yr","day")-CONVERT(DATEDIF(H987,tglAcuan,"y"),"yr","day"))),(NOW()+(CONVERT(VLOOKUP(Table1[[#This Row],[JABATAN]],tbl_refJabatan,8,FALSE),"yr","day")-CONVERT(DATEDIF(H987,NOW(),"y"),"yr","day")))),"Usia Salah"),"")</f>
        <v>50097.348911689813</v>
      </c>
      <c r="AA987" s="167" t="str">
        <f ca="1">IF(Table1[[#This Row],[TGL.PENSIUN (usia )]]&lt;&gt;0,TEXT(Table1[[#This Row],[TGL.PENSIUN (usia )]],"yyyy"),"")</f>
        <v>2037</v>
      </c>
      <c r="AB9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Row],[JABATAN]],tbl_refJabatan,9,FALSE),"yr","day")-CONVERT(DATEDIF(M987,tglAcuan,"y"),"yr","day"))),(NOW()+(CONVERT(VLOOKUP(Table1[[#This Row],[JABATAN]],tbl_refJabatan,9,FALSE),"yr","day")-CONVERT(DATEDIF(M987,NOW(),"y"),"yr","day")))),"tgl SK salah"),"")</f>
        <v>50827.848911689813</v>
      </c>
      <c r="AC987" s="167" t="str">
        <f ca="1">IF(Table1[[#This Row],[TGL. PENSIUN (jabatan )]]&lt;&gt;0,TEXT(Table1[[#This Row],[TGL. PENSIUN (jabatan )]],"yyyy"),"")</f>
        <v>2039</v>
      </c>
      <c r="AD9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8" spans="1:30" s="53" customFormat="1" ht="21.75" customHeight="1" x14ac:dyDescent="0.25">
      <c r="A988" s="43">
        <f t="shared" si="37"/>
        <v>983</v>
      </c>
      <c r="B988" s="44" t="s">
        <v>1751</v>
      </c>
      <c r="C988" s="44" t="s">
        <v>1855</v>
      </c>
      <c r="D988" s="72" t="s">
        <v>61</v>
      </c>
      <c r="E988" s="59" t="s">
        <v>1867</v>
      </c>
      <c r="F988" s="63" t="s">
        <v>41</v>
      </c>
      <c r="G988" s="63" t="s">
        <v>42</v>
      </c>
      <c r="H988" s="94">
        <v>26819</v>
      </c>
      <c r="I988" s="45"/>
      <c r="J988" s="76"/>
      <c r="K988" s="63" t="s">
        <v>43</v>
      </c>
      <c r="L988" s="63" t="s">
        <v>1863</v>
      </c>
      <c r="M988" s="94">
        <v>43350</v>
      </c>
      <c r="N988" s="52" t="str">
        <f t="shared" ca="1" si="38"/>
        <v>50 Tahun 8 Bulan 23 hari</v>
      </c>
      <c r="O9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Row],[JABATAN]],tbl_refJabatan,2,FALSE),"yr","day")-CONVERT(DATEDIF(H988,tglAcuan,"y"),"yr","day"))),(NOW()+(CONVERT(VLOOKUP(Table1[[#This Row],[JABATAN]],tbl_refJabatan,2,FALSE),"yr","day")-CONVERT(DATEDIF(H988,NOW(),"y"),"yr","day")))),"Usia Salah"),"")</f>
        <v>49001.598911689813</v>
      </c>
      <c r="Q988" s="167" t="str">
        <f ca="1">IF(Table1[[#This Row],[TGL. PENSIUN (usia)]]&lt;&gt;0,TEXT(Table1[[#This Row],[TGL. PENSIUN (usia)]],"yyyy"),"")</f>
        <v>2034</v>
      </c>
      <c r="R988" s="166">
        <f ca="1">IF(AND(Table1[[#This Row],[TGL. PENSIUN (usia)]]&lt;&gt;"",Table1[[#This Row],[TGL. PENSIUN (usia)]]&lt;&gt;"USIA SALAH"),IF(tglAcuan&lt;&gt;0,(INT(CONVERT(VLOOKUP(Table1[[#This Row],[JABATAN]],tbl_refJabatan,2,FALSE),"yr","day")-CONVERT(DATEDIF(H988,tglAcuan,"y"),"yr","day"))),(INT(CONVERT(VLOOKUP(Table1[[#This Row],[JABATAN]],tbl_refJabatan,2,FALSE),"yr","day")-CONVERT(DATEDIF(H988,NOW(),"y"),"yr","day")))),"")</f>
        <v>3652</v>
      </c>
      <c r="S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Row],[JABATAN]],tbl_refJabatan,4,FALSE),"yr","day")-CONVERT(DATEDIF(H988,tglAcuan,"y"),"yr","day"))),(NOW()+(CONVERT(VLOOKUP(Table1[[#This Row],[JABATAN]],tbl_refJabatan,4,FALSE),"yr","day")-CONVERT(DATEDIF(H988,NOW(),"y"),"yr","day")))),"Usia Salah"),"")</f>
        <v>49001.598911689813</v>
      </c>
      <c r="T988" s="167" t="str">
        <f ca="1">IF(Table1[[#This Row],[TGL. PENSIUN ( usia )]]&lt;&gt;0,TEXT(Table1[[#This Row],[TGL. PENSIUN ( usia )]],"yyyy"),"")</f>
        <v>2034</v>
      </c>
      <c r="U988" s="166">
        <f ca="1">IF(AND(Table1[[#This Row],[TGL. PENSIUN (usia)]]&lt;&gt;"",Table1[[#This Row],[TGL. PENSIUN (usia)]]&lt;&gt;"USIA SALAH"),IF(tglAcuan&lt;&gt;0,(INT(CONVERT(VLOOKUP(Table1[[#This Row],[JABATAN]],tbl_refJabatan,4,FALSE),"yr","day")-CONVERT(DATEDIF(H988,tglAcuan,"y"),"yr","day"))),(INT(CONVERT(VLOOKUP(Table1[[#This Row],[JABATAN]],tbl_refJabatan,4,FALSE),"yr","day")-CONVERT(DATEDIF(H988,NOW(),"y"),"yr","day")))),"")</f>
        <v>3652</v>
      </c>
      <c r="V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Row],[JABATAN]],tbl_refJabatan,6,FALSE),"yr","day")-CONVERT(DATEDIF(H988,tglAcuan,"y"),"yr","day"))),(NOW()+(CONVERT(VLOOKUP(Table1[[#This Row],[JABATAN]],tbl_refJabatan,6,FALSE),"yr","day")-CONVERT(DATEDIF(H988,NOW(),"y"),"yr","day")))),"Usia Salah"),"")</f>
        <v>47540.598911689813</v>
      </c>
      <c r="W988" s="167" t="str">
        <f ca="1">IF(Table1[[#This Row],[TGL.PENSIUN (usia)]]&lt;&gt;0,TEXT(Table1[[#This Row],[TGL.PENSIUN (usia)]],"yyyy"),"")</f>
        <v>2030</v>
      </c>
      <c r="X9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Row],[JABATAN]],tbl_refJabatan,7,FALSE),"yr","day")-CONVERT(DATEDIF(M988,tglAcuan,"y"),"yr","day"))),(NOW()+(CONVERT(VLOOKUP(Table1[[#This Row],[JABATAN]],tbl_refJabatan,7,FALSE),"yr","day")-CONVERT(DATEDIF(M988,NOW(),"y"),"yr","day")))),"tgl SK salah"),"")</f>
        <v>50827.848911689813</v>
      </c>
      <c r="Y988" s="167" t="str">
        <f ca="1">IF(Table1[[#This Row],[TGL. PENSIUN (jabatan)]]&lt;&gt;0,TEXT(Table1[[#This Row],[TGL. PENSIUN (jabatan)]],"yyyy"),"")</f>
        <v>2039</v>
      </c>
      <c r="Z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Row],[JABATAN]],tbl_refJabatan,8,FALSE),"yr","day")-CONVERT(DATEDIF(H988,tglAcuan,"y"),"yr","day"))),(NOW()+(CONVERT(VLOOKUP(Table1[[#This Row],[JABATAN]],tbl_refJabatan,8,FALSE),"yr","day")-CONVERT(DATEDIF(H988,NOW(),"y"),"yr","day")))),"Usia Salah"),"")</f>
        <v>47540.598911689813</v>
      </c>
      <c r="AA988" s="167" t="str">
        <f ca="1">IF(Table1[[#This Row],[TGL.PENSIUN (usia )]]&lt;&gt;0,TEXT(Table1[[#This Row],[TGL.PENSIUN (usia )]],"yyyy"),"")</f>
        <v>2030</v>
      </c>
      <c r="AB9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Row],[JABATAN]],tbl_refJabatan,9,FALSE),"yr","day")-CONVERT(DATEDIF(M988,tglAcuan,"y"),"yr","day"))),(NOW()+(CONVERT(VLOOKUP(Table1[[#This Row],[JABATAN]],tbl_refJabatan,9,FALSE),"yr","day")-CONVERT(DATEDIF(M988,NOW(),"y"),"yr","day")))),"tgl SK salah"),"")</f>
        <v>50827.848911689813</v>
      </c>
      <c r="AC988" s="167" t="str">
        <f ca="1">IF(Table1[[#This Row],[TGL. PENSIUN (jabatan )]]&lt;&gt;0,TEXT(Table1[[#This Row],[TGL. PENSIUN (jabatan )]],"yyyy"),"")</f>
        <v>2039</v>
      </c>
      <c r="AD9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89" spans="1:30" s="53" customFormat="1" ht="21.75" customHeight="1" x14ac:dyDescent="0.2">
      <c r="A989" s="43">
        <f t="shared" si="37"/>
        <v>984</v>
      </c>
      <c r="B989" s="44" t="s">
        <v>1751</v>
      </c>
      <c r="C989" s="44" t="s">
        <v>1855</v>
      </c>
      <c r="D989" s="72" t="s">
        <v>63</v>
      </c>
      <c r="E989" s="59" t="s">
        <v>1868</v>
      </c>
      <c r="F989" s="63" t="s">
        <v>50</v>
      </c>
      <c r="G989" s="63" t="s">
        <v>42</v>
      </c>
      <c r="H989" s="255">
        <v>23929</v>
      </c>
      <c r="I989" s="45"/>
      <c r="J989" s="76"/>
      <c r="K989" s="63" t="s">
        <v>43</v>
      </c>
      <c r="L989" s="63" t="s">
        <v>1869</v>
      </c>
      <c r="M989" s="94">
        <v>43563</v>
      </c>
      <c r="N989" s="52" t="str">
        <f t="shared" ca="1" si="38"/>
        <v>58 Tahun 7 Bulan 21 hari</v>
      </c>
      <c r="O9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Row],[JABATAN]],tbl_refJabatan,2,FALSE),"yr","day")-CONVERT(DATEDIF(H989,tglAcuan,"y"),"yr","day"))),(NOW()+(CONVERT(VLOOKUP(Table1[[#This Row],[JABATAN]],tbl_refJabatan,2,FALSE),"yr","day")-CONVERT(DATEDIF(H989,NOW(),"y"),"yr","day")))),"Usia Salah"),"")</f>
        <v>46079.598911689813</v>
      </c>
      <c r="Q989" s="167" t="str">
        <f ca="1">IF(Table1[[#This Row],[TGL. PENSIUN (usia)]]&lt;&gt;0,TEXT(Table1[[#This Row],[TGL. PENSIUN (usia)]],"yyyy"),"")</f>
        <v>2026</v>
      </c>
      <c r="R989" s="166">
        <f ca="1">IF(AND(Table1[[#This Row],[TGL. PENSIUN (usia)]]&lt;&gt;"",Table1[[#This Row],[TGL. PENSIUN (usia)]]&lt;&gt;"USIA SALAH"),IF(tglAcuan&lt;&gt;0,(INT(CONVERT(VLOOKUP(Table1[[#This Row],[JABATAN]],tbl_refJabatan,2,FALSE),"yr","day")-CONVERT(DATEDIF(H989,tglAcuan,"y"),"yr","day"))),(INT(CONVERT(VLOOKUP(Table1[[#This Row],[JABATAN]],tbl_refJabatan,2,FALSE),"yr","day")-CONVERT(DATEDIF(H989,NOW(),"y"),"yr","day")))),"")</f>
        <v>730</v>
      </c>
      <c r="S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Row],[JABATAN]],tbl_refJabatan,4,FALSE),"yr","day")-CONVERT(DATEDIF(H989,tglAcuan,"y"),"yr","day"))),(NOW()+(CONVERT(VLOOKUP(Table1[[#This Row],[JABATAN]],tbl_refJabatan,4,FALSE),"yr","day")-CONVERT(DATEDIF(H989,NOW(),"y"),"yr","day")))),"Usia Salah"),"")</f>
        <v>31469.598911689813</v>
      </c>
      <c r="T989" s="167" t="str">
        <f ca="1">IF(Table1[[#This Row],[TGL. PENSIUN ( usia )]]&lt;&gt;0,TEXT(Table1[[#This Row],[TGL. PENSIUN ( usia )]],"yyyy"),"")</f>
        <v>1986</v>
      </c>
      <c r="U989" s="166">
        <f ca="1">IF(AND(Table1[[#This Row],[TGL. PENSIUN (usia)]]&lt;&gt;"",Table1[[#This Row],[TGL. PENSIUN (usia)]]&lt;&gt;"USIA SALAH"),IF(tglAcuan&lt;&gt;0,(INT(CONVERT(VLOOKUP(Table1[[#This Row],[JABATAN]],tbl_refJabatan,4,FALSE),"yr","day")-CONVERT(DATEDIF(H989,tglAcuan,"y"),"yr","day"))),(INT(CONVERT(VLOOKUP(Table1[[#This Row],[JABATAN]],tbl_refJabatan,4,FALSE),"yr","day")-CONVERT(DATEDIF(H989,NOW(),"y"),"yr","day")))),"")</f>
        <v>-13880</v>
      </c>
      <c r="V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Row],[JABATAN]],tbl_refJabatan,6,FALSE),"yr","day")-CONVERT(DATEDIF(H989,tglAcuan,"y"),"yr","day"))),(NOW()+(CONVERT(VLOOKUP(Table1[[#This Row],[JABATAN]],tbl_refJabatan,6,FALSE),"yr","day")-CONVERT(DATEDIF(H989,NOW(),"y"),"yr","day")))),"Usia Salah"),"")</f>
        <v>24164.598911689813</v>
      </c>
      <c r="W989" s="167" t="str">
        <f ca="1">IF(Table1[[#This Row],[TGL.PENSIUN (usia)]]&lt;&gt;0,TEXT(Table1[[#This Row],[TGL.PENSIUN (usia)]],"yyyy"),"")</f>
        <v>1966</v>
      </c>
      <c r="X9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Row],[JABATAN]],tbl_refJabatan,7,FALSE),"yr","day")-CONVERT(DATEDIF(M989,tglAcuan,"y"),"yr","day"))),(NOW()+(CONVERT(VLOOKUP(Table1[[#This Row],[JABATAN]],tbl_refJabatan,7,FALSE),"yr","day")-CONVERT(DATEDIF(M989,NOW(),"y"),"yr","day")))),"tgl SK salah"),"")</f>
        <v>65803.098911689813</v>
      </c>
      <c r="Y989" s="167" t="str">
        <f ca="1">IF(Table1[[#This Row],[TGL. PENSIUN (jabatan)]]&lt;&gt;0,TEXT(Table1[[#This Row],[TGL. PENSIUN (jabatan)]],"yyyy"),"")</f>
        <v>2080</v>
      </c>
      <c r="Z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Row],[JABATAN]],tbl_refJabatan,8,FALSE),"yr","day")-CONVERT(DATEDIF(H989,tglAcuan,"y"),"yr","day"))),(NOW()+(CONVERT(VLOOKUP(Table1[[#This Row],[JABATAN]],tbl_refJabatan,8,FALSE),"yr","day")-CONVERT(DATEDIF(H989,NOW(),"y"),"yr","day")))),"Usia Salah"),"")</f>
        <v>46079.598911689813</v>
      </c>
      <c r="AA989" s="167" t="str">
        <f ca="1">IF(Table1[[#This Row],[TGL.PENSIUN (usia )]]&lt;&gt;0,TEXT(Table1[[#This Row],[TGL.PENSIUN (usia )]],"yyyy"),"")</f>
        <v>2026</v>
      </c>
      <c r="AB9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Row],[JABATAN]],tbl_refJabatan,9,FALSE),"yr","day")-CONVERT(DATEDIF(M989,tglAcuan,"y"),"yr","day"))),(NOW()+(CONVERT(VLOOKUP(Table1[[#This Row],[JABATAN]],tbl_refJabatan,9,FALSE),"yr","day")-CONVERT(DATEDIF(M989,NOW(),"y"),"yr","day")))),"tgl SK salah"),"")</f>
        <v>49366.848911689813</v>
      </c>
      <c r="AC989" s="167" t="str">
        <f ca="1">IF(Table1[[#This Row],[TGL. PENSIUN (jabatan )]]&lt;&gt;0,TEXT(Table1[[#This Row],[TGL. PENSIUN (jabatan )]],"yyyy"),"")</f>
        <v>2035</v>
      </c>
      <c r="AD9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0" spans="1:30" s="53" customFormat="1" ht="21.75" customHeight="1" x14ac:dyDescent="0.25">
      <c r="A990" s="43">
        <f t="shared" si="37"/>
        <v>985</v>
      </c>
      <c r="B990" s="44" t="s">
        <v>1751</v>
      </c>
      <c r="C990" s="44" t="s">
        <v>1855</v>
      </c>
      <c r="D990" s="72" t="s">
        <v>63</v>
      </c>
      <c r="E990" s="59" t="s">
        <v>1870</v>
      </c>
      <c r="F990" s="63" t="s">
        <v>41</v>
      </c>
      <c r="G990" s="63" t="s">
        <v>42</v>
      </c>
      <c r="H990" s="94">
        <v>30601</v>
      </c>
      <c r="I990" s="45"/>
      <c r="J990" s="76"/>
      <c r="K990" s="63" t="s">
        <v>43</v>
      </c>
      <c r="L990" s="63" t="s">
        <v>1871</v>
      </c>
      <c r="M990" s="94">
        <v>43472</v>
      </c>
      <c r="N990" s="52" t="str">
        <f t="shared" ca="1" si="38"/>
        <v>40 Tahun 4 Bulan 15 hari</v>
      </c>
      <c r="O9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20 Hari </v>
      </c>
      <c r="P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Row],[JABATAN]],tbl_refJabatan,2,FALSE),"yr","day")-CONVERT(DATEDIF(H990,tglAcuan,"y"),"yr","day"))),(NOW()+(CONVERT(VLOOKUP(Table1[[#This Row],[JABATAN]],tbl_refJabatan,2,FALSE),"yr","day")-CONVERT(DATEDIF(H990,NOW(),"y"),"yr","day")))),"Usia Salah"),"")</f>
        <v>52654.098911689813</v>
      </c>
      <c r="Q990" s="167" t="str">
        <f ca="1">IF(Table1[[#This Row],[TGL. PENSIUN (usia)]]&lt;&gt;0,TEXT(Table1[[#This Row],[TGL. PENSIUN (usia)]],"yyyy"),"")</f>
        <v>2044</v>
      </c>
      <c r="R990" s="166">
        <f ca="1">IF(AND(Table1[[#This Row],[TGL. PENSIUN (usia)]]&lt;&gt;"",Table1[[#This Row],[TGL. PENSIUN (usia)]]&lt;&gt;"USIA SALAH"),IF(tglAcuan&lt;&gt;0,(INT(CONVERT(VLOOKUP(Table1[[#This Row],[JABATAN]],tbl_refJabatan,2,FALSE),"yr","day")-CONVERT(DATEDIF(H990,tglAcuan,"y"),"yr","day"))),(INT(CONVERT(VLOOKUP(Table1[[#This Row],[JABATAN]],tbl_refJabatan,2,FALSE),"yr","day")-CONVERT(DATEDIF(H990,NOW(),"y"),"yr","day")))),"")</f>
        <v>7305</v>
      </c>
      <c r="S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Row],[JABATAN]],tbl_refJabatan,4,FALSE),"yr","day")-CONVERT(DATEDIF(H990,tglAcuan,"y"),"yr","day"))),(NOW()+(CONVERT(VLOOKUP(Table1[[#This Row],[JABATAN]],tbl_refJabatan,4,FALSE),"yr","day")-CONVERT(DATEDIF(H990,NOW(),"y"),"yr","day")))),"Usia Salah"),"")</f>
        <v>38044.098911689813</v>
      </c>
      <c r="T990" s="167" t="str">
        <f ca="1">IF(Table1[[#This Row],[TGL. PENSIUN ( usia )]]&lt;&gt;0,TEXT(Table1[[#This Row],[TGL. PENSIUN ( usia )]],"yyyy"),"")</f>
        <v>2004</v>
      </c>
      <c r="U990" s="166">
        <f ca="1">IF(AND(Table1[[#This Row],[TGL. PENSIUN (usia)]]&lt;&gt;"",Table1[[#This Row],[TGL. PENSIUN (usia)]]&lt;&gt;"USIA SALAH"),IF(tglAcuan&lt;&gt;0,(INT(CONVERT(VLOOKUP(Table1[[#This Row],[JABATAN]],tbl_refJabatan,4,FALSE),"yr","day")-CONVERT(DATEDIF(H990,tglAcuan,"y"),"yr","day"))),(INT(CONVERT(VLOOKUP(Table1[[#This Row],[JABATAN]],tbl_refJabatan,4,FALSE),"yr","day")-CONVERT(DATEDIF(H990,NOW(),"y"),"yr","day")))),"")</f>
        <v>-7305</v>
      </c>
      <c r="V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Row],[JABATAN]],tbl_refJabatan,6,FALSE),"yr","day")-CONVERT(DATEDIF(H990,tglAcuan,"y"),"yr","day"))),(NOW()+(CONVERT(VLOOKUP(Table1[[#This Row],[JABATAN]],tbl_refJabatan,6,FALSE),"yr","day")-CONVERT(DATEDIF(H990,NOW(),"y"),"yr","day")))),"Usia Salah"),"")</f>
        <v>30739.098911689813</v>
      </c>
      <c r="W990" s="167" t="str">
        <f ca="1">IF(Table1[[#This Row],[TGL.PENSIUN (usia)]]&lt;&gt;0,TEXT(Table1[[#This Row],[TGL.PENSIUN (usia)]],"yyyy"),"")</f>
        <v>1984</v>
      </c>
      <c r="X9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Row],[JABATAN]],tbl_refJabatan,7,FALSE),"yr","day")-CONVERT(DATEDIF(M990,tglAcuan,"y"),"yr","day"))),(NOW()+(CONVERT(VLOOKUP(Table1[[#This Row],[JABATAN]],tbl_refJabatan,7,FALSE),"yr","day")-CONVERT(DATEDIF(M990,NOW(),"y"),"yr","day")))),"tgl SK salah"),"")</f>
        <v>65437.848911689813</v>
      </c>
      <c r="Y990" s="167" t="str">
        <f ca="1">IF(Table1[[#This Row],[TGL. PENSIUN (jabatan)]]&lt;&gt;0,TEXT(Table1[[#This Row],[TGL. PENSIUN (jabatan)]],"yyyy"),"")</f>
        <v>2079</v>
      </c>
      <c r="Z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Row],[JABATAN]],tbl_refJabatan,8,FALSE),"yr","day")-CONVERT(DATEDIF(H990,tglAcuan,"y"),"yr","day"))),(NOW()+(CONVERT(VLOOKUP(Table1[[#This Row],[JABATAN]],tbl_refJabatan,8,FALSE),"yr","day")-CONVERT(DATEDIF(H990,NOW(),"y"),"yr","day")))),"Usia Salah"),"")</f>
        <v>52654.098911689813</v>
      </c>
      <c r="AA990" s="167" t="str">
        <f ca="1">IF(Table1[[#This Row],[TGL.PENSIUN (usia )]]&lt;&gt;0,TEXT(Table1[[#This Row],[TGL.PENSIUN (usia )]],"yyyy"),"")</f>
        <v>2044</v>
      </c>
      <c r="AB9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Row],[JABATAN]],tbl_refJabatan,9,FALSE),"yr","day")-CONVERT(DATEDIF(M990,tglAcuan,"y"),"yr","day"))),(NOW()+(CONVERT(VLOOKUP(Table1[[#This Row],[JABATAN]],tbl_refJabatan,9,FALSE),"yr","day")-CONVERT(DATEDIF(M990,NOW(),"y"),"yr","day")))),"tgl SK salah"),"")</f>
        <v>49001.598911689813</v>
      </c>
      <c r="AC990" s="167" t="str">
        <f ca="1">IF(Table1[[#This Row],[TGL. PENSIUN (jabatan )]]&lt;&gt;0,TEXT(Table1[[#This Row],[TGL. PENSIUN (jabatan )]],"yyyy"),"")</f>
        <v>2034</v>
      </c>
      <c r="AD9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1" spans="1:30" s="53" customFormat="1" ht="21.75" customHeight="1" x14ac:dyDescent="0.25">
      <c r="A991" s="43">
        <f t="shared" si="37"/>
        <v>986</v>
      </c>
      <c r="B991" s="44" t="s">
        <v>1751</v>
      </c>
      <c r="C991" s="44" t="s">
        <v>1855</v>
      </c>
      <c r="D991" s="72" t="s">
        <v>63</v>
      </c>
      <c r="E991" s="59" t="s">
        <v>121</v>
      </c>
      <c r="F991" s="63" t="s">
        <v>41</v>
      </c>
      <c r="G991" s="63" t="s">
        <v>42</v>
      </c>
      <c r="H991" s="94">
        <v>31692</v>
      </c>
      <c r="I991" s="45"/>
      <c r="J991" s="76"/>
      <c r="K991" s="63" t="s">
        <v>56</v>
      </c>
      <c r="L991" s="63" t="s">
        <v>1869</v>
      </c>
      <c r="M991" s="94">
        <v>43563</v>
      </c>
      <c r="N991" s="52" t="str">
        <f t="shared" ca="1" si="38"/>
        <v>37 Tahun 4 Bulan 20 hari</v>
      </c>
      <c r="O9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Row],[JABATAN]],tbl_refJabatan,2,FALSE),"yr","day")-CONVERT(DATEDIF(H991,tglAcuan,"y"),"yr","day"))),(NOW()+(CONVERT(VLOOKUP(Table1[[#This Row],[JABATAN]],tbl_refJabatan,2,FALSE),"yr","day")-CONVERT(DATEDIF(H991,NOW(),"y"),"yr","day")))),"Usia Salah"),"")</f>
        <v>53749.848911689813</v>
      </c>
      <c r="Q991" s="167" t="str">
        <f ca="1">IF(Table1[[#This Row],[TGL. PENSIUN (usia)]]&lt;&gt;0,TEXT(Table1[[#This Row],[TGL. PENSIUN (usia)]],"yyyy"),"")</f>
        <v>2047</v>
      </c>
      <c r="R991" s="166">
        <f ca="1">IF(AND(Table1[[#This Row],[TGL. PENSIUN (usia)]]&lt;&gt;"",Table1[[#This Row],[TGL. PENSIUN (usia)]]&lt;&gt;"USIA SALAH"),IF(tglAcuan&lt;&gt;0,(INT(CONVERT(VLOOKUP(Table1[[#This Row],[JABATAN]],tbl_refJabatan,2,FALSE),"yr","day")-CONVERT(DATEDIF(H991,tglAcuan,"y"),"yr","day"))),(INT(CONVERT(VLOOKUP(Table1[[#This Row],[JABATAN]],tbl_refJabatan,2,FALSE),"yr","day")-CONVERT(DATEDIF(H991,NOW(),"y"),"yr","day")))),"")</f>
        <v>8400</v>
      </c>
      <c r="S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Row],[JABATAN]],tbl_refJabatan,4,FALSE),"yr","day")-CONVERT(DATEDIF(H991,tglAcuan,"y"),"yr","day"))),(NOW()+(CONVERT(VLOOKUP(Table1[[#This Row],[JABATAN]],tbl_refJabatan,4,FALSE),"yr","day")-CONVERT(DATEDIF(H991,NOW(),"y"),"yr","day")))),"Usia Salah"),"")</f>
        <v>39139.848911689813</v>
      </c>
      <c r="T991" s="167" t="str">
        <f ca="1">IF(Table1[[#This Row],[TGL. PENSIUN ( usia )]]&lt;&gt;0,TEXT(Table1[[#This Row],[TGL. PENSIUN ( usia )]],"yyyy"),"")</f>
        <v>2007</v>
      </c>
      <c r="U991" s="166">
        <f ca="1">IF(AND(Table1[[#This Row],[TGL. PENSIUN (usia)]]&lt;&gt;"",Table1[[#This Row],[TGL. PENSIUN (usia)]]&lt;&gt;"USIA SALAH"),IF(tglAcuan&lt;&gt;0,(INT(CONVERT(VLOOKUP(Table1[[#This Row],[JABATAN]],tbl_refJabatan,4,FALSE),"yr","day")-CONVERT(DATEDIF(H991,tglAcuan,"y"),"yr","day"))),(INT(CONVERT(VLOOKUP(Table1[[#This Row],[JABATAN]],tbl_refJabatan,4,FALSE),"yr","day")-CONVERT(DATEDIF(H991,NOW(),"y"),"yr","day")))),"")</f>
        <v>-6210</v>
      </c>
      <c r="V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Row],[JABATAN]],tbl_refJabatan,6,FALSE),"yr","day")-CONVERT(DATEDIF(H991,tglAcuan,"y"),"yr","day"))),(NOW()+(CONVERT(VLOOKUP(Table1[[#This Row],[JABATAN]],tbl_refJabatan,6,FALSE),"yr","day")-CONVERT(DATEDIF(H991,NOW(),"y"),"yr","day")))),"Usia Salah"),"")</f>
        <v>31834.848911689813</v>
      </c>
      <c r="W991" s="167" t="str">
        <f ca="1">IF(Table1[[#This Row],[TGL.PENSIUN (usia)]]&lt;&gt;0,TEXT(Table1[[#This Row],[TGL.PENSIUN (usia)]],"yyyy"),"")</f>
        <v>1987</v>
      </c>
      <c r="X9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Row],[JABATAN]],tbl_refJabatan,7,FALSE),"yr","day")-CONVERT(DATEDIF(M991,tglAcuan,"y"),"yr","day"))),(NOW()+(CONVERT(VLOOKUP(Table1[[#This Row],[JABATAN]],tbl_refJabatan,7,FALSE),"yr","day")-CONVERT(DATEDIF(M991,NOW(),"y"),"yr","day")))),"tgl SK salah"),"")</f>
        <v>65803.098911689813</v>
      </c>
      <c r="Y991" s="167" t="str">
        <f ca="1">IF(Table1[[#This Row],[TGL. PENSIUN (jabatan)]]&lt;&gt;0,TEXT(Table1[[#This Row],[TGL. PENSIUN (jabatan)]],"yyyy"),"")</f>
        <v>2080</v>
      </c>
      <c r="Z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Row],[JABATAN]],tbl_refJabatan,8,FALSE),"yr","day")-CONVERT(DATEDIF(H991,tglAcuan,"y"),"yr","day"))),(NOW()+(CONVERT(VLOOKUP(Table1[[#This Row],[JABATAN]],tbl_refJabatan,8,FALSE),"yr","day")-CONVERT(DATEDIF(H991,NOW(),"y"),"yr","day")))),"Usia Salah"),"")</f>
        <v>53749.848911689813</v>
      </c>
      <c r="AA991" s="167" t="str">
        <f ca="1">IF(Table1[[#This Row],[TGL.PENSIUN (usia )]]&lt;&gt;0,TEXT(Table1[[#This Row],[TGL.PENSIUN (usia )]],"yyyy"),"")</f>
        <v>2047</v>
      </c>
      <c r="AB9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Row],[JABATAN]],tbl_refJabatan,9,FALSE),"yr","day")-CONVERT(DATEDIF(M991,tglAcuan,"y"),"yr","day"))),(NOW()+(CONVERT(VLOOKUP(Table1[[#This Row],[JABATAN]],tbl_refJabatan,9,FALSE),"yr","day")-CONVERT(DATEDIF(M991,NOW(),"y"),"yr","day")))),"tgl SK salah"),"")</f>
        <v>49366.848911689813</v>
      </c>
      <c r="AC991" s="167" t="str">
        <f ca="1">IF(Table1[[#This Row],[TGL. PENSIUN (jabatan )]]&lt;&gt;0,TEXT(Table1[[#This Row],[TGL. PENSIUN (jabatan )]],"yyyy"),"")</f>
        <v>2035</v>
      </c>
      <c r="AD9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2" spans="1:30" s="53" customFormat="1" ht="21.75" customHeight="1" x14ac:dyDescent="0.25">
      <c r="A992" s="43">
        <f t="shared" si="37"/>
        <v>987</v>
      </c>
      <c r="B992" s="44" t="s">
        <v>1751</v>
      </c>
      <c r="C992" s="44" t="s">
        <v>1855</v>
      </c>
      <c r="D992" s="72" t="s">
        <v>63</v>
      </c>
      <c r="E992" s="59" t="s">
        <v>1872</v>
      </c>
      <c r="F992" s="63" t="s">
        <v>41</v>
      </c>
      <c r="G992" s="63" t="s">
        <v>42</v>
      </c>
      <c r="H992" s="94">
        <v>27247</v>
      </c>
      <c r="I992" s="45"/>
      <c r="J992" s="76"/>
      <c r="K992" s="63" t="s">
        <v>43</v>
      </c>
      <c r="L992" s="63" t="s">
        <v>1869</v>
      </c>
      <c r="M992" s="94">
        <v>43563</v>
      </c>
      <c r="N992" s="52" t="str">
        <f t="shared" ca="1" si="38"/>
        <v>49 Tahun 6 Bulan 21 hari</v>
      </c>
      <c r="O9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Row],[JABATAN]],tbl_refJabatan,2,FALSE),"yr","day")-CONVERT(DATEDIF(H992,tglAcuan,"y"),"yr","day"))),(NOW()+(CONVERT(VLOOKUP(Table1[[#This Row],[JABATAN]],tbl_refJabatan,2,FALSE),"yr","day")-CONVERT(DATEDIF(H992,NOW(),"y"),"yr","day")))),"Usia Salah"),"")</f>
        <v>49366.848911689813</v>
      </c>
      <c r="Q992" s="167" t="str">
        <f ca="1">IF(Table1[[#This Row],[TGL. PENSIUN (usia)]]&lt;&gt;0,TEXT(Table1[[#This Row],[TGL. PENSIUN (usia)]],"yyyy"),"")</f>
        <v>2035</v>
      </c>
      <c r="R992" s="166">
        <f ca="1">IF(AND(Table1[[#This Row],[TGL. PENSIUN (usia)]]&lt;&gt;"",Table1[[#This Row],[TGL. PENSIUN (usia)]]&lt;&gt;"USIA SALAH"),IF(tglAcuan&lt;&gt;0,(INT(CONVERT(VLOOKUP(Table1[[#This Row],[JABATAN]],tbl_refJabatan,2,FALSE),"yr","day")-CONVERT(DATEDIF(H992,tglAcuan,"y"),"yr","day"))),(INT(CONVERT(VLOOKUP(Table1[[#This Row],[JABATAN]],tbl_refJabatan,2,FALSE),"yr","day")-CONVERT(DATEDIF(H992,NOW(),"y"),"yr","day")))),"")</f>
        <v>4017</v>
      </c>
      <c r="S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Row],[JABATAN]],tbl_refJabatan,4,FALSE),"yr","day")-CONVERT(DATEDIF(H992,tglAcuan,"y"),"yr","day"))),(NOW()+(CONVERT(VLOOKUP(Table1[[#This Row],[JABATAN]],tbl_refJabatan,4,FALSE),"yr","day")-CONVERT(DATEDIF(H992,NOW(),"y"),"yr","day")))),"Usia Salah"),"")</f>
        <v>34756.848911689813</v>
      </c>
      <c r="T992" s="167" t="str">
        <f ca="1">IF(Table1[[#This Row],[TGL. PENSIUN ( usia )]]&lt;&gt;0,TEXT(Table1[[#This Row],[TGL. PENSIUN ( usia )]],"yyyy"),"")</f>
        <v>1995</v>
      </c>
      <c r="U992" s="166">
        <f ca="1">IF(AND(Table1[[#This Row],[TGL. PENSIUN (usia)]]&lt;&gt;"",Table1[[#This Row],[TGL. PENSIUN (usia)]]&lt;&gt;"USIA SALAH"),IF(tglAcuan&lt;&gt;0,(INT(CONVERT(VLOOKUP(Table1[[#This Row],[JABATAN]],tbl_refJabatan,4,FALSE),"yr","day")-CONVERT(DATEDIF(H992,tglAcuan,"y"),"yr","day"))),(INT(CONVERT(VLOOKUP(Table1[[#This Row],[JABATAN]],tbl_refJabatan,4,FALSE),"yr","day")-CONVERT(DATEDIF(H992,NOW(),"y"),"yr","day")))),"")</f>
        <v>-10593</v>
      </c>
      <c r="V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Row],[JABATAN]],tbl_refJabatan,6,FALSE),"yr","day")-CONVERT(DATEDIF(H992,tglAcuan,"y"),"yr","day"))),(NOW()+(CONVERT(VLOOKUP(Table1[[#This Row],[JABATAN]],tbl_refJabatan,6,FALSE),"yr","day")-CONVERT(DATEDIF(H992,NOW(),"y"),"yr","day")))),"Usia Salah"),"")</f>
        <v>27451.848911689813</v>
      </c>
      <c r="W992" s="167" t="str">
        <f ca="1">IF(Table1[[#This Row],[TGL.PENSIUN (usia)]]&lt;&gt;0,TEXT(Table1[[#This Row],[TGL.PENSIUN (usia)]],"yyyy"),"")</f>
        <v>1975</v>
      </c>
      <c r="X9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Row],[JABATAN]],tbl_refJabatan,7,FALSE),"yr","day")-CONVERT(DATEDIF(M992,tglAcuan,"y"),"yr","day"))),(NOW()+(CONVERT(VLOOKUP(Table1[[#This Row],[JABATAN]],tbl_refJabatan,7,FALSE),"yr","day")-CONVERT(DATEDIF(M992,NOW(),"y"),"yr","day")))),"tgl SK salah"),"")</f>
        <v>65803.098911689813</v>
      </c>
      <c r="Y992" s="167" t="str">
        <f ca="1">IF(Table1[[#This Row],[TGL. PENSIUN (jabatan)]]&lt;&gt;0,TEXT(Table1[[#This Row],[TGL. PENSIUN (jabatan)]],"yyyy"),"")</f>
        <v>2080</v>
      </c>
      <c r="Z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Row],[JABATAN]],tbl_refJabatan,8,FALSE),"yr","day")-CONVERT(DATEDIF(H992,tglAcuan,"y"),"yr","day"))),(NOW()+(CONVERT(VLOOKUP(Table1[[#This Row],[JABATAN]],tbl_refJabatan,8,FALSE),"yr","day")-CONVERT(DATEDIF(H992,NOW(),"y"),"yr","day")))),"Usia Salah"),"")</f>
        <v>49366.848911689813</v>
      </c>
      <c r="AA992" s="167" t="str">
        <f ca="1">IF(Table1[[#This Row],[TGL.PENSIUN (usia )]]&lt;&gt;0,TEXT(Table1[[#This Row],[TGL.PENSIUN (usia )]],"yyyy"),"")</f>
        <v>2035</v>
      </c>
      <c r="AB9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Row],[JABATAN]],tbl_refJabatan,9,FALSE),"yr","day")-CONVERT(DATEDIF(M992,tglAcuan,"y"),"yr","day"))),(NOW()+(CONVERT(VLOOKUP(Table1[[#This Row],[JABATAN]],tbl_refJabatan,9,FALSE),"yr","day")-CONVERT(DATEDIF(M992,NOW(),"y"),"yr","day")))),"tgl SK salah"),"")</f>
        <v>49366.848911689813</v>
      </c>
      <c r="AC992" s="167" t="str">
        <f ca="1">IF(Table1[[#This Row],[TGL. PENSIUN (jabatan )]]&lt;&gt;0,TEXT(Table1[[#This Row],[TGL. PENSIUN (jabatan )]],"yyyy"),"")</f>
        <v>2035</v>
      </c>
      <c r="AD9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3" spans="1:30" s="53" customFormat="1" ht="21.75" customHeight="1" x14ac:dyDescent="0.25">
      <c r="A993" s="43">
        <f t="shared" si="37"/>
        <v>988</v>
      </c>
      <c r="B993" s="55" t="s">
        <v>1751</v>
      </c>
      <c r="C993" s="55" t="s">
        <v>1855</v>
      </c>
      <c r="D993" s="56" t="s">
        <v>63</v>
      </c>
      <c r="E993" s="98" t="s">
        <v>1873</v>
      </c>
      <c r="F993" s="110" t="s">
        <v>41</v>
      </c>
      <c r="G993" s="110" t="s">
        <v>42</v>
      </c>
      <c r="H993" s="176">
        <v>32519</v>
      </c>
      <c r="I993" s="45"/>
      <c r="J993" s="76"/>
      <c r="K993" s="110"/>
      <c r="L993" s="164" t="s">
        <v>1874</v>
      </c>
      <c r="M993" s="176">
        <v>45065</v>
      </c>
      <c r="N993" s="52" t="str">
        <f t="shared" ca="1" si="38"/>
        <v>35 Tahun 1 Bulan 16 hari</v>
      </c>
      <c r="O9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8 Hari </v>
      </c>
      <c r="P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Row],[JABATAN]],tbl_refJabatan,2,FALSE),"yr","day")-CONVERT(DATEDIF(H993,tglAcuan,"y"),"yr","day"))),(NOW()+(CONVERT(VLOOKUP(Table1[[#This Row],[JABATAN]],tbl_refJabatan,2,FALSE),"yr","day")-CONVERT(DATEDIF(H993,NOW(),"y"),"yr","day")))),"Usia Salah"),"")</f>
        <v>54480.348911689813</v>
      </c>
      <c r="Q993" s="167" t="str">
        <f ca="1">IF(Table1[[#This Row],[TGL. PENSIUN (usia)]]&lt;&gt;0,TEXT(Table1[[#This Row],[TGL. PENSIUN (usia)]],"yyyy"),"")</f>
        <v>2049</v>
      </c>
      <c r="R993" s="166">
        <f ca="1">IF(AND(Table1[[#This Row],[TGL. PENSIUN (usia)]]&lt;&gt;"",Table1[[#This Row],[TGL. PENSIUN (usia)]]&lt;&gt;"USIA SALAH"),IF(tglAcuan&lt;&gt;0,(INT(CONVERT(VLOOKUP(Table1[[#This Row],[JABATAN]],tbl_refJabatan,2,FALSE),"yr","day")-CONVERT(DATEDIF(H993,tglAcuan,"y"),"yr","day"))),(INT(CONVERT(VLOOKUP(Table1[[#This Row],[JABATAN]],tbl_refJabatan,2,FALSE),"yr","day")-CONVERT(DATEDIF(H993,NOW(),"y"),"yr","day")))),"")</f>
        <v>9131</v>
      </c>
      <c r="S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Row],[JABATAN]],tbl_refJabatan,4,FALSE),"yr","day")-CONVERT(DATEDIF(H993,tglAcuan,"y"),"yr","day"))),(NOW()+(CONVERT(VLOOKUP(Table1[[#This Row],[JABATAN]],tbl_refJabatan,4,FALSE),"yr","day")-CONVERT(DATEDIF(H993,NOW(),"y"),"yr","day")))),"Usia Salah"),"")</f>
        <v>39870.348911689813</v>
      </c>
      <c r="T993" s="167" t="str">
        <f ca="1">IF(Table1[[#This Row],[TGL. PENSIUN ( usia )]]&lt;&gt;0,TEXT(Table1[[#This Row],[TGL. PENSIUN ( usia )]],"yyyy"),"")</f>
        <v>2009</v>
      </c>
      <c r="U993" s="166">
        <f ca="1">IF(AND(Table1[[#This Row],[TGL. PENSIUN (usia)]]&lt;&gt;"",Table1[[#This Row],[TGL. PENSIUN (usia)]]&lt;&gt;"USIA SALAH"),IF(tglAcuan&lt;&gt;0,(INT(CONVERT(VLOOKUP(Table1[[#This Row],[JABATAN]],tbl_refJabatan,4,FALSE),"yr","day")-CONVERT(DATEDIF(H993,tglAcuan,"y"),"yr","day"))),(INT(CONVERT(VLOOKUP(Table1[[#This Row],[JABATAN]],tbl_refJabatan,4,FALSE),"yr","day")-CONVERT(DATEDIF(H993,NOW(),"y"),"yr","day")))),"")</f>
        <v>-5479</v>
      </c>
      <c r="V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Row],[JABATAN]],tbl_refJabatan,6,FALSE),"yr","day")-CONVERT(DATEDIF(H993,tglAcuan,"y"),"yr","day"))),(NOW()+(CONVERT(VLOOKUP(Table1[[#This Row],[JABATAN]],tbl_refJabatan,6,FALSE),"yr","day")-CONVERT(DATEDIF(H993,NOW(),"y"),"yr","day")))),"Usia Salah"),"")</f>
        <v>32565.348911689813</v>
      </c>
      <c r="W993" s="167" t="str">
        <f ca="1">IF(Table1[[#This Row],[TGL.PENSIUN (usia)]]&lt;&gt;0,TEXT(Table1[[#This Row],[TGL.PENSIUN (usia)]],"yyyy"),"")</f>
        <v>1989</v>
      </c>
      <c r="X9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Row],[JABATAN]],tbl_refJabatan,7,FALSE),"yr","day")-CONVERT(DATEDIF(M993,tglAcuan,"y"),"yr","day"))),(NOW()+(CONVERT(VLOOKUP(Table1[[#This Row],[JABATAN]],tbl_refJabatan,7,FALSE),"yr","day")-CONVERT(DATEDIF(M993,NOW(),"y"),"yr","day")))),"tgl SK salah"),"")</f>
        <v>67264.098911689813</v>
      </c>
      <c r="Y993" s="167" t="str">
        <f ca="1">IF(Table1[[#This Row],[TGL. PENSIUN (jabatan)]]&lt;&gt;0,TEXT(Table1[[#This Row],[TGL. PENSIUN (jabatan)]],"yyyy"),"")</f>
        <v>2084</v>
      </c>
      <c r="Z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Row],[JABATAN]],tbl_refJabatan,8,FALSE),"yr","day")-CONVERT(DATEDIF(H993,tglAcuan,"y"),"yr","day"))),(NOW()+(CONVERT(VLOOKUP(Table1[[#This Row],[JABATAN]],tbl_refJabatan,8,FALSE),"yr","day")-CONVERT(DATEDIF(H993,NOW(),"y"),"yr","day")))),"Usia Salah"),"")</f>
        <v>54480.348911689813</v>
      </c>
      <c r="AA993" s="167" t="str">
        <f ca="1">IF(Table1[[#This Row],[TGL.PENSIUN (usia )]]&lt;&gt;0,TEXT(Table1[[#This Row],[TGL.PENSIUN (usia )]],"yyyy"),"")</f>
        <v>2049</v>
      </c>
      <c r="AB9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Row],[JABATAN]],tbl_refJabatan,9,FALSE),"yr","day")-CONVERT(DATEDIF(M993,tglAcuan,"y"),"yr","day"))),(NOW()+(CONVERT(VLOOKUP(Table1[[#This Row],[JABATAN]],tbl_refJabatan,9,FALSE),"yr","day")-CONVERT(DATEDIF(M993,NOW(),"y"),"yr","day")))),"tgl SK salah"),"")</f>
        <v>50827.848911689813</v>
      </c>
      <c r="AC993" s="167" t="str">
        <f ca="1">IF(Table1[[#This Row],[TGL. PENSIUN (jabatan )]]&lt;&gt;0,TEXT(Table1[[#This Row],[TGL. PENSIUN (jabatan )]],"yyyy"),"")</f>
        <v>2039</v>
      </c>
      <c r="AD9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4" spans="1:30" s="53" customFormat="1" ht="21.75" customHeight="1" x14ac:dyDescent="0.25">
      <c r="A994" s="43">
        <f t="shared" si="37"/>
        <v>989</v>
      </c>
      <c r="B994" s="44" t="s">
        <v>1751</v>
      </c>
      <c r="C994" s="44" t="s">
        <v>1855</v>
      </c>
      <c r="D994" s="72" t="s">
        <v>63</v>
      </c>
      <c r="E994" s="59" t="s">
        <v>1875</v>
      </c>
      <c r="F994" s="63" t="s">
        <v>41</v>
      </c>
      <c r="G994" s="63" t="s">
        <v>42</v>
      </c>
      <c r="H994" s="94">
        <v>30129</v>
      </c>
      <c r="I994" s="45"/>
      <c r="J994" s="76"/>
      <c r="K994" s="63" t="s">
        <v>43</v>
      </c>
      <c r="L994" s="63" t="s">
        <v>1876</v>
      </c>
      <c r="M994" s="94">
        <v>44531</v>
      </c>
      <c r="N994" s="52" t="str">
        <f t="shared" ca="1" si="38"/>
        <v>41 Tahun 8 Bulan 0 hari</v>
      </c>
      <c r="O9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26 Hari </v>
      </c>
      <c r="P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Row],[JABATAN]],tbl_refJabatan,2,FALSE),"yr","day")-CONVERT(DATEDIF(H994,tglAcuan,"y"),"yr","day"))),(NOW()+(CONVERT(VLOOKUP(Table1[[#This Row],[JABATAN]],tbl_refJabatan,2,FALSE),"yr","day")-CONVERT(DATEDIF(H994,NOW(),"y"),"yr","day")))),"Usia Salah"),"")</f>
        <v>52288.848911689813</v>
      </c>
      <c r="Q994" s="167" t="str">
        <f ca="1">IF(Table1[[#This Row],[TGL. PENSIUN (usia)]]&lt;&gt;0,TEXT(Table1[[#This Row],[TGL. PENSIUN (usia)]],"yyyy"),"")</f>
        <v>2043</v>
      </c>
      <c r="R994" s="166">
        <f ca="1">IF(AND(Table1[[#This Row],[TGL. PENSIUN (usia)]]&lt;&gt;"",Table1[[#This Row],[TGL. PENSIUN (usia)]]&lt;&gt;"USIA SALAH"),IF(tglAcuan&lt;&gt;0,(INT(CONVERT(VLOOKUP(Table1[[#This Row],[JABATAN]],tbl_refJabatan,2,FALSE),"yr","day")-CONVERT(DATEDIF(H994,tglAcuan,"y"),"yr","day"))),(INT(CONVERT(VLOOKUP(Table1[[#This Row],[JABATAN]],tbl_refJabatan,2,FALSE),"yr","day")-CONVERT(DATEDIF(H994,NOW(),"y"),"yr","day")))),"")</f>
        <v>6939</v>
      </c>
      <c r="S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Row],[JABATAN]],tbl_refJabatan,4,FALSE),"yr","day")-CONVERT(DATEDIF(H994,tglAcuan,"y"),"yr","day"))),(NOW()+(CONVERT(VLOOKUP(Table1[[#This Row],[JABATAN]],tbl_refJabatan,4,FALSE),"yr","day")-CONVERT(DATEDIF(H994,NOW(),"y"),"yr","day")))),"Usia Salah"),"")</f>
        <v>37678.848911689813</v>
      </c>
      <c r="T994" s="167" t="str">
        <f ca="1">IF(Table1[[#This Row],[TGL. PENSIUN ( usia )]]&lt;&gt;0,TEXT(Table1[[#This Row],[TGL. PENSIUN ( usia )]],"yyyy"),"")</f>
        <v>2003</v>
      </c>
      <c r="U994" s="166">
        <f ca="1">IF(AND(Table1[[#This Row],[TGL. PENSIUN (usia)]]&lt;&gt;"",Table1[[#This Row],[TGL. PENSIUN (usia)]]&lt;&gt;"USIA SALAH"),IF(tglAcuan&lt;&gt;0,(INT(CONVERT(VLOOKUP(Table1[[#This Row],[JABATAN]],tbl_refJabatan,4,FALSE),"yr","day")-CONVERT(DATEDIF(H994,tglAcuan,"y"),"yr","day"))),(INT(CONVERT(VLOOKUP(Table1[[#This Row],[JABATAN]],tbl_refJabatan,4,FALSE),"yr","day")-CONVERT(DATEDIF(H994,NOW(),"y"),"yr","day")))),"")</f>
        <v>-7671</v>
      </c>
      <c r="V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Row],[JABATAN]],tbl_refJabatan,6,FALSE),"yr","day")-CONVERT(DATEDIF(H994,tglAcuan,"y"),"yr","day"))),(NOW()+(CONVERT(VLOOKUP(Table1[[#This Row],[JABATAN]],tbl_refJabatan,6,FALSE),"yr","day")-CONVERT(DATEDIF(H994,NOW(),"y"),"yr","day")))),"Usia Salah"),"")</f>
        <v>30373.848911689813</v>
      </c>
      <c r="W994" s="167" t="str">
        <f ca="1">IF(Table1[[#This Row],[TGL.PENSIUN (usia)]]&lt;&gt;0,TEXT(Table1[[#This Row],[TGL.PENSIUN (usia)]],"yyyy"),"")</f>
        <v>1983</v>
      </c>
      <c r="X9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Row],[JABATAN]],tbl_refJabatan,7,FALSE),"yr","day")-CONVERT(DATEDIF(M994,tglAcuan,"y"),"yr","day"))),(NOW()+(CONVERT(VLOOKUP(Table1[[#This Row],[JABATAN]],tbl_refJabatan,7,FALSE),"yr","day")-CONVERT(DATEDIF(M994,NOW(),"y"),"yr","day")))),"tgl SK salah"),"")</f>
        <v>66533.598911689813</v>
      </c>
      <c r="Y994" s="167" t="str">
        <f ca="1">IF(Table1[[#This Row],[TGL. PENSIUN (jabatan)]]&lt;&gt;0,TEXT(Table1[[#This Row],[TGL. PENSIUN (jabatan)]],"yyyy"),"")</f>
        <v>2082</v>
      </c>
      <c r="Z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Row],[JABATAN]],tbl_refJabatan,8,FALSE),"yr","day")-CONVERT(DATEDIF(H994,tglAcuan,"y"),"yr","day"))),(NOW()+(CONVERT(VLOOKUP(Table1[[#This Row],[JABATAN]],tbl_refJabatan,8,FALSE),"yr","day")-CONVERT(DATEDIF(H994,NOW(),"y"),"yr","day")))),"Usia Salah"),"")</f>
        <v>52288.848911689813</v>
      </c>
      <c r="AA994" s="167" t="str">
        <f ca="1">IF(Table1[[#This Row],[TGL.PENSIUN (usia )]]&lt;&gt;0,TEXT(Table1[[#This Row],[TGL.PENSIUN (usia )]],"yyyy"),"")</f>
        <v>2043</v>
      </c>
      <c r="AB9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Row],[JABATAN]],tbl_refJabatan,9,FALSE),"yr","day")-CONVERT(DATEDIF(M994,tglAcuan,"y"),"yr","day"))),(NOW()+(CONVERT(VLOOKUP(Table1[[#This Row],[JABATAN]],tbl_refJabatan,9,FALSE),"yr","day")-CONVERT(DATEDIF(M994,NOW(),"y"),"yr","day")))),"tgl SK salah"),"")</f>
        <v>50097.348911689813</v>
      </c>
      <c r="AC994" s="167" t="str">
        <f ca="1">IF(Table1[[#This Row],[TGL. PENSIUN (jabatan )]]&lt;&gt;0,TEXT(Table1[[#This Row],[TGL. PENSIUN (jabatan )]],"yyyy"),"")</f>
        <v>2037</v>
      </c>
      <c r="AD9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5" spans="1:30" s="88" customFormat="1" ht="21.75" customHeight="1" x14ac:dyDescent="0.25">
      <c r="A995" s="43">
        <f t="shared" si="37"/>
        <v>990</v>
      </c>
      <c r="B995" s="44" t="s">
        <v>1751</v>
      </c>
      <c r="C995" s="44" t="s">
        <v>1877</v>
      </c>
      <c r="D995" s="45" t="s">
        <v>39</v>
      </c>
      <c r="E995" s="59" t="s">
        <v>1878</v>
      </c>
      <c r="F995" s="63" t="s">
        <v>41</v>
      </c>
      <c r="G995" s="63" t="s">
        <v>42</v>
      </c>
      <c r="H995" s="77">
        <v>28679</v>
      </c>
      <c r="I995" s="45"/>
      <c r="J995" s="76"/>
      <c r="K995" s="63" t="s">
        <v>93</v>
      </c>
      <c r="L995" s="63" t="s">
        <v>1879</v>
      </c>
      <c r="M995" s="77">
        <v>43812</v>
      </c>
      <c r="N995" s="52" t="str">
        <f t="shared" ca="1" si="38"/>
        <v>45 Tahun 7 Bulan 19 hari</v>
      </c>
      <c r="O9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Row],[JABATAN]],tbl_refJabatan,2,FALSE),"yr","day")-CONVERT(DATEDIF(H995,tglAcuan,"y"),"yr","day"))),(NOW()+(CONVERT(VLOOKUP(Table1[[#This Row],[JABATAN]],tbl_refJabatan,2,FALSE),"yr","day")-CONVERT(DATEDIF(H995,NOW(),"y"),"yr","day")))),"Usia Salah"),"")</f>
        <v>28912.848911689813</v>
      </c>
      <c r="Q995" s="167" t="str">
        <f ca="1">IF(Table1[[#This Row],[TGL. PENSIUN (usia)]]&lt;&gt;0,TEXT(Table1[[#This Row],[TGL. PENSIUN (usia)]],"yyyy"),"")</f>
        <v>1979</v>
      </c>
      <c r="R995" s="166">
        <f ca="1">IF(AND(Table1[[#This Row],[TGL. PENSIUN (usia)]]&lt;&gt;"",Table1[[#This Row],[TGL. PENSIUN (usia)]]&lt;&gt;"USIA SALAH"),IF(tglAcuan&lt;&gt;0,(INT(CONVERT(VLOOKUP(Table1[[#This Row],[JABATAN]],tbl_refJabatan,2,FALSE),"yr","day")-CONVERT(DATEDIF(H995,tglAcuan,"y"),"yr","day"))),(INT(CONVERT(VLOOKUP(Table1[[#This Row],[JABATAN]],tbl_refJabatan,2,FALSE),"yr","day")-CONVERT(DATEDIF(H995,NOW(),"y"),"yr","day")))),"")</f>
        <v>-16437</v>
      </c>
      <c r="S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Row],[JABATAN]],tbl_refJabatan,4,FALSE),"yr","day")-CONVERT(DATEDIF(H995,tglAcuan,"y"),"yr","day"))),(NOW()+(CONVERT(VLOOKUP(Table1[[#This Row],[JABATAN]],tbl_refJabatan,4,FALSE),"yr","day")-CONVERT(DATEDIF(H995,NOW(),"y"),"yr","day")))),"Usia Salah"),"")</f>
        <v>28912.848911689813</v>
      </c>
      <c r="T995" s="167" t="str">
        <f ca="1">IF(Table1[[#This Row],[TGL. PENSIUN ( usia )]]&lt;&gt;0,TEXT(Table1[[#This Row],[TGL. PENSIUN ( usia )]],"yyyy"),"")</f>
        <v>1979</v>
      </c>
      <c r="U995" s="166">
        <f ca="1">IF(AND(Table1[[#This Row],[TGL. PENSIUN (usia)]]&lt;&gt;"",Table1[[#This Row],[TGL. PENSIUN (usia)]]&lt;&gt;"USIA SALAH"),IF(tglAcuan&lt;&gt;0,(INT(CONVERT(VLOOKUP(Table1[[#This Row],[JABATAN]],tbl_refJabatan,4,FALSE),"yr","day")-CONVERT(DATEDIF(H995,tglAcuan,"y"),"yr","day"))),(INT(CONVERT(VLOOKUP(Table1[[#This Row],[JABATAN]],tbl_refJabatan,4,FALSE),"yr","day")-CONVERT(DATEDIF(H995,NOW(),"y"),"yr","day")))),"")</f>
        <v>-16437</v>
      </c>
      <c r="V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Row],[JABATAN]],tbl_refJabatan,6,FALSE),"yr","day")-CONVERT(DATEDIF(H995,tglAcuan,"y"),"yr","day"))),(NOW()+(CONVERT(VLOOKUP(Table1[[#This Row],[JABATAN]],tbl_refJabatan,6,FALSE),"yr","day")-CONVERT(DATEDIF(H995,NOW(),"y"),"yr","day")))),"Usia Salah"),"")</f>
        <v>28912.848911689813</v>
      </c>
      <c r="W995" s="167" t="str">
        <f ca="1">IF(Table1[[#This Row],[TGL.PENSIUN (usia)]]&lt;&gt;0,TEXT(Table1[[#This Row],[TGL.PENSIUN (usia)]],"yyyy"),"")</f>
        <v>1979</v>
      </c>
      <c r="X9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Row],[JABATAN]],tbl_refJabatan,7,FALSE),"yr","day")-CONVERT(DATEDIF(M995,tglAcuan,"y"),"yr","day"))),(NOW()+(CONVERT(VLOOKUP(Table1[[#This Row],[JABATAN]],tbl_refJabatan,7,FALSE),"yr","day")-CONVERT(DATEDIF(M995,NOW(),"y"),"yr","day")))),"tgl SK salah"),"")</f>
        <v>43888.098911689813</v>
      </c>
      <c r="Y995" s="167" t="str">
        <f ca="1">IF(Table1[[#This Row],[TGL. PENSIUN (jabatan)]]&lt;&gt;0,TEXT(Table1[[#This Row],[TGL. PENSIUN (jabatan)]],"yyyy"),"")</f>
        <v>2020</v>
      </c>
      <c r="Z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Row],[JABATAN]],tbl_refJabatan,8,FALSE),"yr","day")-CONVERT(DATEDIF(H995,tglAcuan,"y"),"yr","day"))),(NOW()+(CONVERT(VLOOKUP(Table1[[#This Row],[JABATAN]],tbl_refJabatan,8,FALSE),"yr","day")-CONVERT(DATEDIF(H995,NOW(),"y"),"yr","day")))),"Usia Salah"),"")</f>
        <v>28912.848911689813</v>
      </c>
      <c r="AA995" s="167" t="str">
        <f ca="1">IF(Table1[[#This Row],[TGL.PENSIUN (usia )]]&lt;&gt;0,TEXT(Table1[[#This Row],[TGL.PENSIUN (usia )]],"yyyy"),"")</f>
        <v>1979</v>
      </c>
      <c r="AB9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Row],[JABATAN]],tbl_refJabatan,9,FALSE),"yr","day")-CONVERT(DATEDIF(M995,tglAcuan,"y"),"yr","day"))),(NOW()+(CONVERT(VLOOKUP(Table1[[#This Row],[JABATAN]],tbl_refJabatan,9,FALSE),"yr","day")-CONVERT(DATEDIF(M995,NOW(),"y"),"yr","day")))),"tgl SK salah"),"")</f>
        <v>43888.098911689813</v>
      </c>
      <c r="AC995" s="167" t="str">
        <f ca="1">IF(Table1[[#This Row],[TGL. PENSIUN (jabatan )]]&lt;&gt;0,TEXT(Table1[[#This Row],[TGL. PENSIUN (jabatan )]],"yyyy"),"")</f>
        <v>2020</v>
      </c>
      <c r="AD9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6" spans="1:30" s="53" customFormat="1" ht="21.75" customHeight="1" x14ac:dyDescent="0.25">
      <c r="A996" s="43">
        <f t="shared" si="37"/>
        <v>991</v>
      </c>
      <c r="B996" s="44" t="s">
        <v>1751</v>
      </c>
      <c r="C996" s="44" t="s">
        <v>1877</v>
      </c>
      <c r="D996" s="72" t="s">
        <v>45</v>
      </c>
      <c r="E996" s="59" t="s">
        <v>1880</v>
      </c>
      <c r="F996" s="63" t="s">
        <v>50</v>
      </c>
      <c r="G996" s="63" t="s">
        <v>42</v>
      </c>
      <c r="H996" s="77">
        <v>25652</v>
      </c>
      <c r="I996" s="45"/>
      <c r="J996" s="76"/>
      <c r="K996" s="63" t="s">
        <v>43</v>
      </c>
      <c r="L996" s="63" t="s">
        <v>1881</v>
      </c>
      <c r="M996" s="77">
        <v>43355</v>
      </c>
      <c r="N996" s="52" t="str">
        <f t="shared" ca="1" si="38"/>
        <v>53 Tahun 11 Bulan 2 hari</v>
      </c>
      <c r="O9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Row],[JABATAN]],tbl_refJabatan,2,FALSE),"yr","day")-CONVERT(DATEDIF(H996,tglAcuan,"y"),"yr","day"))),(NOW()+(CONVERT(VLOOKUP(Table1[[#This Row],[JABATAN]],tbl_refJabatan,2,FALSE),"yr","day")-CONVERT(DATEDIF(H996,NOW(),"y"),"yr","day")))),"Usia Salah"),"")</f>
        <v>25990.848911689813</v>
      </c>
      <c r="Q996" s="167" t="str">
        <f ca="1">IF(Table1[[#This Row],[TGL. PENSIUN (usia)]]&lt;&gt;0,TEXT(Table1[[#This Row],[TGL. PENSIUN (usia)]],"yyyy"),"")</f>
        <v>1971</v>
      </c>
      <c r="R996" s="166">
        <f ca="1">IF(AND(Table1[[#This Row],[TGL. PENSIUN (usia)]]&lt;&gt;"",Table1[[#This Row],[TGL. PENSIUN (usia)]]&lt;&gt;"USIA SALAH"),IF(tglAcuan&lt;&gt;0,(INT(CONVERT(VLOOKUP(Table1[[#This Row],[JABATAN]],tbl_refJabatan,2,FALSE),"yr","day")-CONVERT(DATEDIF(H996,tglAcuan,"y"),"yr","day"))),(INT(CONVERT(VLOOKUP(Table1[[#This Row],[JABATAN]],tbl_refJabatan,2,FALSE),"yr","day")-CONVERT(DATEDIF(H996,NOW(),"y"),"yr","day")))),"")</f>
        <v>-19359</v>
      </c>
      <c r="S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Row],[JABATAN]],tbl_refJabatan,4,FALSE),"yr","day")-CONVERT(DATEDIF(H996,tglAcuan,"y"),"yr","day"))),(NOW()+(CONVERT(VLOOKUP(Table1[[#This Row],[JABATAN]],tbl_refJabatan,4,FALSE),"yr","day")-CONVERT(DATEDIF(H996,NOW(),"y"),"yr","day")))),"Usia Salah"),"")</f>
        <v>25990.848911689813</v>
      </c>
      <c r="T996" s="167" t="str">
        <f ca="1">IF(Table1[[#This Row],[TGL. PENSIUN ( usia )]]&lt;&gt;0,TEXT(Table1[[#This Row],[TGL. PENSIUN ( usia )]],"yyyy"),"")</f>
        <v>1971</v>
      </c>
      <c r="U996" s="166">
        <f ca="1">IF(AND(Table1[[#This Row],[TGL. PENSIUN (usia)]]&lt;&gt;"",Table1[[#This Row],[TGL. PENSIUN (usia)]]&lt;&gt;"USIA SALAH"),IF(tglAcuan&lt;&gt;0,(INT(CONVERT(VLOOKUP(Table1[[#This Row],[JABATAN]],tbl_refJabatan,4,FALSE),"yr","day")-CONVERT(DATEDIF(H996,tglAcuan,"y"),"yr","day"))),(INT(CONVERT(VLOOKUP(Table1[[#This Row],[JABATAN]],tbl_refJabatan,4,FALSE),"yr","day")-CONVERT(DATEDIF(H996,NOW(),"y"),"yr","day")))),"")</f>
        <v>-19359</v>
      </c>
      <c r="V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Row],[JABATAN]],tbl_refJabatan,6,FALSE),"yr","day")-CONVERT(DATEDIF(H996,tglAcuan,"y"),"yr","day"))),(NOW()+(CONVERT(VLOOKUP(Table1[[#This Row],[JABATAN]],tbl_refJabatan,6,FALSE),"yr","day")-CONVERT(DATEDIF(H996,NOW(),"y"),"yr","day")))),"Usia Salah"),"")</f>
        <v>25990.848911689813</v>
      </c>
      <c r="W996" s="167" t="str">
        <f ca="1">IF(Table1[[#This Row],[TGL.PENSIUN (usia)]]&lt;&gt;0,TEXT(Table1[[#This Row],[TGL.PENSIUN (usia)]],"yyyy"),"")</f>
        <v>1971</v>
      </c>
      <c r="X9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Row],[JABATAN]],tbl_refJabatan,7,FALSE),"yr","day")-CONVERT(DATEDIF(M996,tglAcuan,"y"),"yr","day"))),(NOW()+(CONVERT(VLOOKUP(Table1[[#This Row],[JABATAN]],tbl_refJabatan,7,FALSE),"yr","day")-CONVERT(DATEDIF(M996,NOW(),"y"),"yr","day")))),"tgl SK salah"),"")</f>
        <v>43522.848911689813</v>
      </c>
      <c r="Y996" s="167" t="str">
        <f ca="1">IF(Table1[[#This Row],[TGL. PENSIUN (jabatan)]]&lt;&gt;0,TEXT(Table1[[#This Row],[TGL. PENSIUN (jabatan)]],"yyyy"),"")</f>
        <v>2019</v>
      </c>
      <c r="Z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Row],[JABATAN]],tbl_refJabatan,8,FALSE),"yr","day")-CONVERT(DATEDIF(H996,tglAcuan,"y"),"yr","day"))),(NOW()+(CONVERT(VLOOKUP(Table1[[#This Row],[JABATAN]],tbl_refJabatan,8,FALSE),"yr","day")-CONVERT(DATEDIF(H996,NOW(),"y"),"yr","day")))),"Usia Salah"),"")</f>
        <v>25990.848911689813</v>
      </c>
      <c r="AA996" s="167" t="str">
        <f ca="1">IF(Table1[[#This Row],[TGL.PENSIUN (usia )]]&lt;&gt;0,TEXT(Table1[[#This Row],[TGL.PENSIUN (usia )]],"yyyy"),"")</f>
        <v>1971</v>
      </c>
      <c r="AB9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Row],[JABATAN]],tbl_refJabatan,9,FALSE),"yr","day")-CONVERT(DATEDIF(M996,tglAcuan,"y"),"yr","day"))),(NOW()+(CONVERT(VLOOKUP(Table1[[#This Row],[JABATAN]],tbl_refJabatan,9,FALSE),"yr","day")-CONVERT(DATEDIF(M996,NOW(),"y"),"yr","day")))),"tgl SK salah"),"")</f>
        <v>43522.848911689813</v>
      </c>
      <c r="AC996" s="167" t="str">
        <f ca="1">IF(Table1[[#This Row],[TGL. PENSIUN (jabatan )]]&lt;&gt;0,TEXT(Table1[[#This Row],[TGL. PENSIUN (jabatan )]],"yyyy"),"")</f>
        <v>2019</v>
      </c>
      <c r="AD9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7" spans="1:30" s="53" customFormat="1" ht="21.75" customHeight="1" x14ac:dyDescent="0.25">
      <c r="A997" s="43">
        <f t="shared" si="37"/>
        <v>992</v>
      </c>
      <c r="B997" s="44" t="s">
        <v>1751</v>
      </c>
      <c r="C997" s="44" t="s">
        <v>1877</v>
      </c>
      <c r="D997" s="72" t="s">
        <v>48</v>
      </c>
      <c r="E997" s="59" t="s">
        <v>1882</v>
      </c>
      <c r="F997" s="63" t="s">
        <v>41</v>
      </c>
      <c r="G997" s="63" t="s">
        <v>42</v>
      </c>
      <c r="H997" s="77">
        <v>32823</v>
      </c>
      <c r="I997" s="45"/>
      <c r="J997" s="76"/>
      <c r="K997" s="63" t="s">
        <v>90</v>
      </c>
      <c r="L997" s="63" t="s">
        <v>1883</v>
      </c>
      <c r="M997" s="77">
        <v>44207</v>
      </c>
      <c r="N997" s="52" t="str">
        <f t="shared" ca="1" si="38"/>
        <v>34 Tahun 3 Bulan 16 hari</v>
      </c>
      <c r="O9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16 Hari </v>
      </c>
      <c r="P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Row],[JABATAN]],tbl_refJabatan,2,FALSE),"yr","day")-CONVERT(DATEDIF(H997,tglAcuan,"y"),"yr","day"))),(NOW()+(CONVERT(VLOOKUP(Table1[[#This Row],[JABATAN]],tbl_refJabatan,2,FALSE),"yr","day")-CONVERT(DATEDIF(H997,NOW(),"y"),"yr","day")))),"Usia Salah"),"")</f>
        <v>54845.598911689813</v>
      </c>
      <c r="Q997" s="167" t="str">
        <f ca="1">IF(Table1[[#This Row],[TGL. PENSIUN (usia)]]&lt;&gt;0,TEXT(Table1[[#This Row],[TGL. PENSIUN (usia)]],"yyyy"),"")</f>
        <v>2050</v>
      </c>
      <c r="R997" s="166">
        <f ca="1">IF(AND(Table1[[#This Row],[TGL. PENSIUN (usia)]]&lt;&gt;"",Table1[[#This Row],[TGL. PENSIUN (usia)]]&lt;&gt;"USIA SALAH"),IF(tglAcuan&lt;&gt;0,(INT(CONVERT(VLOOKUP(Table1[[#This Row],[JABATAN]],tbl_refJabatan,2,FALSE),"yr","day")-CONVERT(DATEDIF(H997,tglAcuan,"y"),"yr","day"))),(INT(CONVERT(VLOOKUP(Table1[[#This Row],[JABATAN]],tbl_refJabatan,2,FALSE),"yr","day")-CONVERT(DATEDIF(H997,NOW(),"y"),"yr","day")))),"")</f>
        <v>9496</v>
      </c>
      <c r="S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Row],[JABATAN]],tbl_refJabatan,4,FALSE),"yr","day")-CONVERT(DATEDIF(H997,tglAcuan,"y"),"yr","day"))),(NOW()+(CONVERT(VLOOKUP(Table1[[#This Row],[JABATAN]],tbl_refJabatan,4,FALSE),"yr","day")-CONVERT(DATEDIF(H997,NOW(),"y"),"yr","day")))),"Usia Salah"),"")</f>
        <v>54845.598911689813</v>
      </c>
      <c r="T997" s="167" t="str">
        <f ca="1">IF(Table1[[#This Row],[TGL. PENSIUN ( usia )]]&lt;&gt;0,TEXT(Table1[[#This Row],[TGL. PENSIUN ( usia )]],"yyyy"),"")</f>
        <v>2050</v>
      </c>
      <c r="U997" s="166">
        <f ca="1">IF(AND(Table1[[#This Row],[TGL. PENSIUN (usia)]]&lt;&gt;"",Table1[[#This Row],[TGL. PENSIUN (usia)]]&lt;&gt;"USIA SALAH"),IF(tglAcuan&lt;&gt;0,(INT(CONVERT(VLOOKUP(Table1[[#This Row],[JABATAN]],tbl_refJabatan,4,FALSE),"yr","day")-CONVERT(DATEDIF(H997,tglAcuan,"y"),"yr","day"))),(INT(CONVERT(VLOOKUP(Table1[[#This Row],[JABATAN]],tbl_refJabatan,4,FALSE),"yr","day")-CONVERT(DATEDIF(H997,NOW(),"y"),"yr","day")))),"")</f>
        <v>9496</v>
      </c>
      <c r="V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Row],[JABATAN]],tbl_refJabatan,6,FALSE),"yr","day")-CONVERT(DATEDIF(H997,tglAcuan,"y"),"yr","day"))),(NOW()+(CONVERT(VLOOKUP(Table1[[#This Row],[JABATAN]],tbl_refJabatan,6,FALSE),"yr","day")-CONVERT(DATEDIF(H997,NOW(),"y"),"yr","day")))),"Usia Salah"),"")</f>
        <v>53384.598911689813</v>
      </c>
      <c r="W997" s="167" t="str">
        <f ca="1">IF(Table1[[#This Row],[TGL.PENSIUN (usia)]]&lt;&gt;0,TEXT(Table1[[#This Row],[TGL.PENSIUN (usia)]],"yyyy"),"")</f>
        <v>2046</v>
      </c>
      <c r="X9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Row],[JABATAN]],tbl_refJabatan,7,FALSE),"yr","day")-CONVERT(DATEDIF(M997,tglAcuan,"y"),"yr","day"))),(NOW()+(CONVERT(VLOOKUP(Table1[[#This Row],[JABATAN]],tbl_refJabatan,7,FALSE),"yr","day")-CONVERT(DATEDIF(M997,NOW(),"y"),"yr","day")))),"tgl SK salah"),"")</f>
        <v>51558.348911689813</v>
      </c>
      <c r="Y997" s="167" t="str">
        <f ca="1">IF(Table1[[#This Row],[TGL. PENSIUN (jabatan)]]&lt;&gt;0,TEXT(Table1[[#This Row],[TGL. PENSIUN (jabatan)]],"yyyy"),"")</f>
        <v>2041</v>
      </c>
      <c r="Z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Row],[JABATAN]],tbl_refJabatan,8,FALSE),"yr","day")-CONVERT(DATEDIF(H997,tglAcuan,"y"),"yr","day"))),(NOW()+(CONVERT(VLOOKUP(Table1[[#This Row],[JABATAN]],tbl_refJabatan,8,FALSE),"yr","day")-CONVERT(DATEDIF(H997,NOW(),"y"),"yr","day")))),"Usia Salah"),"")</f>
        <v>53384.598911689813</v>
      </c>
      <c r="AA997" s="167" t="str">
        <f ca="1">IF(Table1[[#This Row],[TGL.PENSIUN (usia )]]&lt;&gt;0,TEXT(Table1[[#This Row],[TGL.PENSIUN (usia )]],"yyyy"),"")</f>
        <v>2046</v>
      </c>
      <c r="AB9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Row],[JABATAN]],tbl_refJabatan,9,FALSE),"yr","day")-CONVERT(DATEDIF(M997,tglAcuan,"y"),"yr","day"))),(NOW()+(CONVERT(VLOOKUP(Table1[[#This Row],[JABATAN]],tbl_refJabatan,9,FALSE),"yr","day")-CONVERT(DATEDIF(M997,NOW(),"y"),"yr","day")))),"tgl SK salah"),"")</f>
        <v>51558.348911689813</v>
      </c>
      <c r="AC997" s="167" t="str">
        <f ca="1">IF(Table1[[#This Row],[TGL. PENSIUN (jabatan )]]&lt;&gt;0,TEXT(Table1[[#This Row],[TGL. PENSIUN (jabatan )]],"yyyy"),"")</f>
        <v>2041</v>
      </c>
      <c r="AD9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8" spans="1:30" s="53" customFormat="1" ht="21.75" customHeight="1" x14ac:dyDescent="0.25">
      <c r="A998" s="43">
        <f t="shared" si="37"/>
        <v>993</v>
      </c>
      <c r="B998" s="44" t="s">
        <v>1751</v>
      </c>
      <c r="C998" s="44" t="s">
        <v>1877</v>
      </c>
      <c r="D998" s="72" t="s">
        <v>52</v>
      </c>
      <c r="E998" s="59" t="s">
        <v>1884</v>
      </c>
      <c r="F998" s="63" t="s">
        <v>41</v>
      </c>
      <c r="G998" s="63" t="s">
        <v>42</v>
      </c>
      <c r="H998" s="77">
        <v>26770</v>
      </c>
      <c r="I998" s="45"/>
      <c r="J998" s="76"/>
      <c r="K998" s="63" t="s">
        <v>43</v>
      </c>
      <c r="L998" s="90" t="s">
        <v>1885</v>
      </c>
      <c r="M998" s="77">
        <v>43355</v>
      </c>
      <c r="N998" s="52" t="str">
        <f t="shared" ca="1" si="38"/>
        <v>50 Tahun 10 Bulan 11 hari</v>
      </c>
      <c r="O9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Row],[JABATAN]],tbl_refJabatan,2,FALSE),"yr","day")-CONVERT(DATEDIF(H998,tglAcuan,"y"),"yr","day"))),(NOW()+(CONVERT(VLOOKUP(Table1[[#This Row],[JABATAN]],tbl_refJabatan,2,FALSE),"yr","day")-CONVERT(DATEDIF(H998,NOW(),"y"),"yr","day")))),"Usia Salah"),"")</f>
        <v>49001.598911689813</v>
      </c>
      <c r="Q998" s="167" t="str">
        <f ca="1">IF(Table1[[#This Row],[TGL. PENSIUN (usia)]]&lt;&gt;0,TEXT(Table1[[#This Row],[TGL. PENSIUN (usia)]],"yyyy"),"")</f>
        <v>2034</v>
      </c>
      <c r="R998" s="166">
        <f ca="1">IF(AND(Table1[[#This Row],[TGL. PENSIUN (usia)]]&lt;&gt;"",Table1[[#This Row],[TGL. PENSIUN (usia)]]&lt;&gt;"USIA SALAH"),IF(tglAcuan&lt;&gt;0,(INT(CONVERT(VLOOKUP(Table1[[#This Row],[JABATAN]],tbl_refJabatan,2,FALSE),"yr","day")-CONVERT(DATEDIF(H998,tglAcuan,"y"),"yr","day"))),(INT(CONVERT(VLOOKUP(Table1[[#This Row],[JABATAN]],tbl_refJabatan,2,FALSE),"yr","day")-CONVERT(DATEDIF(H998,NOW(),"y"),"yr","day")))),"")</f>
        <v>3652</v>
      </c>
      <c r="S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Row],[JABATAN]],tbl_refJabatan,4,FALSE),"yr","day")-CONVERT(DATEDIF(H998,tglAcuan,"y"),"yr","day"))),(NOW()+(CONVERT(VLOOKUP(Table1[[#This Row],[JABATAN]],tbl_refJabatan,4,FALSE),"yr","day")-CONVERT(DATEDIF(H998,NOW(),"y"),"yr","day")))),"Usia Salah"),"")</f>
        <v>49001.598911689813</v>
      </c>
      <c r="T998" s="167" t="str">
        <f ca="1">IF(Table1[[#This Row],[TGL. PENSIUN ( usia )]]&lt;&gt;0,TEXT(Table1[[#This Row],[TGL. PENSIUN ( usia )]],"yyyy"),"")</f>
        <v>2034</v>
      </c>
      <c r="U998" s="166">
        <f ca="1">IF(AND(Table1[[#This Row],[TGL. PENSIUN (usia)]]&lt;&gt;"",Table1[[#This Row],[TGL. PENSIUN (usia)]]&lt;&gt;"USIA SALAH"),IF(tglAcuan&lt;&gt;0,(INT(CONVERT(VLOOKUP(Table1[[#This Row],[JABATAN]],tbl_refJabatan,4,FALSE),"yr","day")-CONVERT(DATEDIF(H998,tglAcuan,"y"),"yr","day"))),(INT(CONVERT(VLOOKUP(Table1[[#This Row],[JABATAN]],tbl_refJabatan,4,FALSE),"yr","day")-CONVERT(DATEDIF(H998,NOW(),"y"),"yr","day")))),"")</f>
        <v>3652</v>
      </c>
      <c r="V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Row],[JABATAN]],tbl_refJabatan,6,FALSE),"yr","day")-CONVERT(DATEDIF(H998,tglAcuan,"y"),"yr","day"))),(NOW()+(CONVERT(VLOOKUP(Table1[[#This Row],[JABATAN]],tbl_refJabatan,6,FALSE),"yr","day")-CONVERT(DATEDIF(H998,NOW(),"y"),"yr","day")))),"Usia Salah"),"")</f>
        <v>47540.598911689813</v>
      </c>
      <c r="W998" s="167" t="str">
        <f ca="1">IF(Table1[[#This Row],[TGL.PENSIUN (usia)]]&lt;&gt;0,TEXT(Table1[[#This Row],[TGL.PENSIUN (usia)]],"yyyy"),"")</f>
        <v>2030</v>
      </c>
      <c r="X9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Row],[JABATAN]],tbl_refJabatan,7,FALSE),"yr","day")-CONVERT(DATEDIF(M998,tglAcuan,"y"),"yr","day"))),(NOW()+(CONVERT(VLOOKUP(Table1[[#This Row],[JABATAN]],tbl_refJabatan,7,FALSE),"yr","day")-CONVERT(DATEDIF(M998,NOW(),"y"),"yr","day")))),"tgl SK salah"),"")</f>
        <v>50827.848911689813</v>
      </c>
      <c r="Y998" s="167" t="str">
        <f ca="1">IF(Table1[[#This Row],[TGL. PENSIUN (jabatan)]]&lt;&gt;0,TEXT(Table1[[#This Row],[TGL. PENSIUN (jabatan)]],"yyyy"),"")</f>
        <v>2039</v>
      </c>
      <c r="Z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Row],[JABATAN]],tbl_refJabatan,8,FALSE),"yr","day")-CONVERT(DATEDIF(H998,tglAcuan,"y"),"yr","day"))),(NOW()+(CONVERT(VLOOKUP(Table1[[#This Row],[JABATAN]],tbl_refJabatan,8,FALSE),"yr","day")-CONVERT(DATEDIF(H998,NOW(),"y"),"yr","day")))),"Usia Salah"),"")</f>
        <v>47540.598911689813</v>
      </c>
      <c r="AA998" s="167" t="str">
        <f ca="1">IF(Table1[[#This Row],[TGL.PENSIUN (usia )]]&lt;&gt;0,TEXT(Table1[[#This Row],[TGL.PENSIUN (usia )]],"yyyy"),"")</f>
        <v>2030</v>
      </c>
      <c r="AB9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Row],[JABATAN]],tbl_refJabatan,9,FALSE),"yr","day")-CONVERT(DATEDIF(M998,tglAcuan,"y"),"yr","day"))),(NOW()+(CONVERT(VLOOKUP(Table1[[#This Row],[JABATAN]],tbl_refJabatan,9,FALSE),"yr","day")-CONVERT(DATEDIF(M998,NOW(),"y"),"yr","day")))),"tgl SK salah"),"")</f>
        <v>50827.848911689813</v>
      </c>
      <c r="AC998" s="167" t="str">
        <f ca="1">IF(Table1[[#This Row],[TGL. PENSIUN (jabatan )]]&lt;&gt;0,TEXT(Table1[[#This Row],[TGL. PENSIUN (jabatan )]],"yyyy"),"")</f>
        <v>2039</v>
      </c>
      <c r="AD9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999" spans="1:30" s="53" customFormat="1" ht="21.75" customHeight="1" x14ac:dyDescent="0.25">
      <c r="A999" s="43">
        <f t="shared" si="37"/>
        <v>994</v>
      </c>
      <c r="B999" s="44" t="s">
        <v>1751</v>
      </c>
      <c r="C999" s="44" t="s">
        <v>1877</v>
      </c>
      <c r="D999" s="45" t="s">
        <v>54</v>
      </c>
      <c r="E999" s="59" t="s">
        <v>1886</v>
      </c>
      <c r="F999" s="63" t="s">
        <v>50</v>
      </c>
      <c r="G999" s="63" t="s">
        <v>42</v>
      </c>
      <c r="H999" s="77">
        <v>34039</v>
      </c>
      <c r="I999" s="45"/>
      <c r="J999" s="76"/>
      <c r="K999" s="63" t="s">
        <v>56</v>
      </c>
      <c r="L999" s="90" t="s">
        <v>1887</v>
      </c>
      <c r="M999" s="77">
        <v>43355</v>
      </c>
      <c r="N999" s="52" t="str">
        <f t="shared" ca="1" si="38"/>
        <v>30 Tahun 11 Bulan 16 hari</v>
      </c>
      <c r="O9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Row],[JABATAN]],tbl_refJabatan,2,FALSE),"yr","day")-CONVERT(DATEDIF(H999,tglAcuan,"y"),"yr","day"))),(NOW()+(CONVERT(VLOOKUP(Table1[[#This Row],[JABATAN]],tbl_refJabatan,2,FALSE),"yr","day")-CONVERT(DATEDIF(H999,NOW(),"y"),"yr","day")))),"Usia Salah"),"")</f>
        <v>56306.598911689813</v>
      </c>
      <c r="Q999" s="167" t="str">
        <f ca="1">IF(Table1[[#This Row],[TGL. PENSIUN (usia)]]&lt;&gt;0,TEXT(Table1[[#This Row],[TGL. PENSIUN (usia)]],"yyyy"),"")</f>
        <v>2054</v>
      </c>
      <c r="R999" s="166">
        <f ca="1">IF(AND(Table1[[#This Row],[TGL. PENSIUN (usia)]]&lt;&gt;"",Table1[[#This Row],[TGL. PENSIUN (usia)]]&lt;&gt;"USIA SALAH"),IF(tglAcuan&lt;&gt;0,(INT(CONVERT(VLOOKUP(Table1[[#This Row],[JABATAN]],tbl_refJabatan,2,FALSE),"yr","day")-CONVERT(DATEDIF(H999,tglAcuan,"y"),"yr","day"))),(INT(CONVERT(VLOOKUP(Table1[[#This Row],[JABATAN]],tbl_refJabatan,2,FALSE),"yr","day")-CONVERT(DATEDIF(H999,NOW(),"y"),"yr","day")))),"")</f>
        <v>10957</v>
      </c>
      <c r="S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Row],[JABATAN]],tbl_refJabatan,4,FALSE),"yr","day")-CONVERT(DATEDIF(H999,tglAcuan,"y"),"yr","day"))),(NOW()+(CONVERT(VLOOKUP(Table1[[#This Row],[JABATAN]],tbl_refJabatan,4,FALSE),"yr","day")-CONVERT(DATEDIF(H999,NOW(),"y"),"yr","day")))),"Usia Salah"),"")</f>
        <v>56306.598911689813</v>
      </c>
      <c r="T999" s="167" t="str">
        <f ca="1">IF(Table1[[#This Row],[TGL. PENSIUN ( usia )]]&lt;&gt;0,TEXT(Table1[[#This Row],[TGL. PENSIUN ( usia )]],"yyyy"),"")</f>
        <v>2054</v>
      </c>
      <c r="U999" s="166">
        <f ca="1">IF(AND(Table1[[#This Row],[TGL. PENSIUN (usia)]]&lt;&gt;"",Table1[[#This Row],[TGL. PENSIUN (usia)]]&lt;&gt;"USIA SALAH"),IF(tglAcuan&lt;&gt;0,(INT(CONVERT(VLOOKUP(Table1[[#This Row],[JABATAN]],tbl_refJabatan,4,FALSE),"yr","day")-CONVERT(DATEDIF(H999,tglAcuan,"y"),"yr","day"))),(INT(CONVERT(VLOOKUP(Table1[[#This Row],[JABATAN]],tbl_refJabatan,4,FALSE),"yr","day")-CONVERT(DATEDIF(H999,NOW(),"y"),"yr","day")))),"")</f>
        <v>10957</v>
      </c>
      <c r="V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Row],[JABATAN]],tbl_refJabatan,6,FALSE),"yr","day")-CONVERT(DATEDIF(H999,tglAcuan,"y"),"yr","day"))),(NOW()+(CONVERT(VLOOKUP(Table1[[#This Row],[JABATAN]],tbl_refJabatan,6,FALSE),"yr","day")-CONVERT(DATEDIF(H999,NOW(),"y"),"yr","day")))),"Usia Salah"),"")</f>
        <v>54845.598911689813</v>
      </c>
      <c r="W999" s="167" t="str">
        <f ca="1">IF(Table1[[#This Row],[TGL.PENSIUN (usia)]]&lt;&gt;0,TEXT(Table1[[#This Row],[TGL.PENSIUN (usia)]],"yyyy"),"")</f>
        <v>2050</v>
      </c>
      <c r="X9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Row],[JABATAN]],tbl_refJabatan,7,FALSE),"yr","day")-CONVERT(DATEDIF(M999,tglAcuan,"y"),"yr","day"))),(NOW()+(CONVERT(VLOOKUP(Table1[[#This Row],[JABATAN]],tbl_refJabatan,7,FALSE),"yr","day")-CONVERT(DATEDIF(M999,NOW(),"y"),"yr","day")))),"tgl SK salah"),"")</f>
        <v>50827.848911689813</v>
      </c>
      <c r="Y999" s="167" t="str">
        <f ca="1">IF(Table1[[#This Row],[TGL. PENSIUN (jabatan)]]&lt;&gt;0,TEXT(Table1[[#This Row],[TGL. PENSIUN (jabatan)]],"yyyy"),"")</f>
        <v>2039</v>
      </c>
      <c r="Z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Row],[JABATAN]],tbl_refJabatan,8,FALSE),"yr","day")-CONVERT(DATEDIF(H999,tglAcuan,"y"),"yr","day"))),(NOW()+(CONVERT(VLOOKUP(Table1[[#This Row],[JABATAN]],tbl_refJabatan,8,FALSE),"yr","day")-CONVERT(DATEDIF(H999,NOW(),"y"),"yr","day")))),"Usia Salah"),"")</f>
        <v>54845.598911689813</v>
      </c>
      <c r="AA999" s="167" t="str">
        <f ca="1">IF(Table1[[#This Row],[TGL.PENSIUN (usia )]]&lt;&gt;0,TEXT(Table1[[#This Row],[TGL.PENSIUN (usia )]],"yyyy"),"")</f>
        <v>2050</v>
      </c>
      <c r="AB9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Row],[JABATAN]],tbl_refJabatan,9,FALSE),"yr","day")-CONVERT(DATEDIF(M999,tglAcuan,"y"),"yr","day"))),(NOW()+(CONVERT(VLOOKUP(Table1[[#This Row],[JABATAN]],tbl_refJabatan,9,FALSE),"yr","day")-CONVERT(DATEDIF(M999,NOW(),"y"),"yr","day")))),"tgl SK salah"),"")</f>
        <v>50827.848911689813</v>
      </c>
      <c r="AC999" s="167" t="str">
        <f ca="1">IF(Table1[[#This Row],[TGL. PENSIUN (jabatan )]]&lt;&gt;0,TEXT(Table1[[#This Row],[TGL. PENSIUN (jabatan )]],"yyyy"),"")</f>
        <v>2039</v>
      </c>
      <c r="AD9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0" spans="1:30" s="53" customFormat="1" ht="21.75" customHeight="1" x14ac:dyDescent="0.25">
      <c r="A1000" s="43">
        <f t="shared" si="37"/>
        <v>995</v>
      </c>
      <c r="B1000" s="44" t="s">
        <v>1751</v>
      </c>
      <c r="C1000" s="44" t="s">
        <v>1877</v>
      </c>
      <c r="D1000" s="72" t="s">
        <v>57</v>
      </c>
      <c r="E1000" s="59" t="s">
        <v>1888</v>
      </c>
      <c r="F1000" s="63" t="s">
        <v>50</v>
      </c>
      <c r="G1000" s="63" t="s">
        <v>42</v>
      </c>
      <c r="H1000" s="77">
        <v>32748</v>
      </c>
      <c r="I1000" s="45"/>
      <c r="J1000" s="76"/>
      <c r="K1000" s="63" t="s">
        <v>56</v>
      </c>
      <c r="L1000" s="90" t="s">
        <v>1889</v>
      </c>
      <c r="M1000" s="77">
        <v>43355</v>
      </c>
      <c r="N1000" s="52" t="str">
        <f t="shared" ca="1" si="38"/>
        <v>34 Tahun 5 Bulan 30 hari</v>
      </c>
      <c r="O10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1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Row],[JABATAN]],tbl_refJabatan,2,FALSE),"yr","day")-CONVERT(DATEDIF(H1000,tglAcuan,"y"),"yr","day"))),(NOW()+(CONVERT(VLOOKUP(Table1[[#This Row],[JABATAN]],tbl_refJabatan,2,FALSE),"yr","day")-CONVERT(DATEDIF(H1000,NOW(),"y"),"yr","day")))),"Usia Salah"),"")</f>
        <v>54845.598911689813</v>
      </c>
      <c r="Q1000" s="167" t="str">
        <f ca="1">IF(Table1[[#This Row],[TGL. PENSIUN (usia)]]&lt;&gt;0,TEXT(Table1[[#This Row],[TGL. PENSIUN (usia)]],"yyyy"),"")</f>
        <v>2050</v>
      </c>
      <c r="R1000" s="166">
        <f ca="1">IF(AND(Table1[[#This Row],[TGL. PENSIUN (usia)]]&lt;&gt;"",Table1[[#This Row],[TGL. PENSIUN (usia)]]&lt;&gt;"USIA SALAH"),IF(tglAcuan&lt;&gt;0,(INT(CONVERT(VLOOKUP(Table1[[#This Row],[JABATAN]],tbl_refJabatan,2,FALSE),"yr","day")-CONVERT(DATEDIF(H1000,tglAcuan,"y"),"yr","day"))),(INT(CONVERT(VLOOKUP(Table1[[#This Row],[JABATAN]],tbl_refJabatan,2,FALSE),"yr","day")-CONVERT(DATEDIF(H1000,NOW(),"y"),"yr","day")))),"")</f>
        <v>9496</v>
      </c>
      <c r="S1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Row],[JABATAN]],tbl_refJabatan,4,FALSE),"yr","day")-CONVERT(DATEDIF(H1000,tglAcuan,"y"),"yr","day"))),(NOW()+(CONVERT(VLOOKUP(Table1[[#This Row],[JABATAN]],tbl_refJabatan,4,FALSE),"yr","day")-CONVERT(DATEDIF(H1000,NOW(),"y"),"yr","day")))),"Usia Salah"),"")</f>
        <v>54845.598911689813</v>
      </c>
      <c r="T1000" s="167" t="str">
        <f ca="1">IF(Table1[[#This Row],[TGL. PENSIUN ( usia )]]&lt;&gt;0,TEXT(Table1[[#This Row],[TGL. PENSIUN ( usia )]],"yyyy"),"")</f>
        <v>2050</v>
      </c>
      <c r="U1000" s="166">
        <f ca="1">IF(AND(Table1[[#This Row],[TGL. PENSIUN (usia)]]&lt;&gt;"",Table1[[#This Row],[TGL. PENSIUN (usia)]]&lt;&gt;"USIA SALAH"),IF(tglAcuan&lt;&gt;0,(INT(CONVERT(VLOOKUP(Table1[[#This Row],[JABATAN]],tbl_refJabatan,4,FALSE),"yr","day")-CONVERT(DATEDIF(H1000,tglAcuan,"y"),"yr","day"))),(INT(CONVERT(VLOOKUP(Table1[[#This Row],[JABATAN]],tbl_refJabatan,4,FALSE),"yr","day")-CONVERT(DATEDIF(H1000,NOW(),"y"),"yr","day")))),"")</f>
        <v>9496</v>
      </c>
      <c r="V1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Row],[JABATAN]],tbl_refJabatan,6,FALSE),"yr","day")-CONVERT(DATEDIF(H1000,tglAcuan,"y"),"yr","day"))),(NOW()+(CONVERT(VLOOKUP(Table1[[#This Row],[JABATAN]],tbl_refJabatan,6,FALSE),"yr","day")-CONVERT(DATEDIF(H1000,NOW(),"y"),"yr","day")))),"Usia Salah"),"")</f>
        <v>53384.598911689813</v>
      </c>
      <c r="W1000" s="167" t="str">
        <f ca="1">IF(Table1[[#This Row],[TGL.PENSIUN (usia)]]&lt;&gt;0,TEXT(Table1[[#This Row],[TGL.PENSIUN (usia)]],"yyyy"),"")</f>
        <v>2046</v>
      </c>
      <c r="X10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Row],[JABATAN]],tbl_refJabatan,7,FALSE),"yr","day")-CONVERT(DATEDIF(M1000,tglAcuan,"y"),"yr","day"))),(NOW()+(CONVERT(VLOOKUP(Table1[[#This Row],[JABATAN]],tbl_refJabatan,7,FALSE),"yr","day")-CONVERT(DATEDIF(M1000,NOW(),"y"),"yr","day")))),"tgl SK salah"),"")</f>
        <v>50827.848911689813</v>
      </c>
      <c r="Y1000" s="167" t="str">
        <f ca="1">IF(Table1[[#This Row],[TGL. PENSIUN (jabatan)]]&lt;&gt;0,TEXT(Table1[[#This Row],[TGL. PENSIUN (jabatan)]],"yyyy"),"")</f>
        <v>2039</v>
      </c>
      <c r="Z1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Row],[JABATAN]],tbl_refJabatan,8,FALSE),"yr","day")-CONVERT(DATEDIF(H1000,tglAcuan,"y"),"yr","day"))),(NOW()+(CONVERT(VLOOKUP(Table1[[#This Row],[JABATAN]],tbl_refJabatan,8,FALSE),"yr","day")-CONVERT(DATEDIF(H1000,NOW(),"y"),"yr","day")))),"Usia Salah"),"")</f>
        <v>53384.598911689813</v>
      </c>
      <c r="AA1000" s="167" t="str">
        <f ca="1">IF(Table1[[#This Row],[TGL.PENSIUN (usia )]]&lt;&gt;0,TEXT(Table1[[#This Row],[TGL.PENSIUN (usia )]],"yyyy"),"")</f>
        <v>2046</v>
      </c>
      <c r="AB10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Row],[JABATAN]],tbl_refJabatan,9,FALSE),"yr","day")-CONVERT(DATEDIF(M1000,tglAcuan,"y"),"yr","day"))),(NOW()+(CONVERT(VLOOKUP(Table1[[#This Row],[JABATAN]],tbl_refJabatan,9,FALSE),"yr","day")-CONVERT(DATEDIF(M1000,NOW(),"y"),"yr","day")))),"tgl SK salah"),"")</f>
        <v>50827.848911689813</v>
      </c>
      <c r="AC1000" s="167" t="str">
        <f ca="1">IF(Table1[[#This Row],[TGL. PENSIUN (jabatan )]]&lt;&gt;0,TEXT(Table1[[#This Row],[TGL. PENSIUN (jabatan )]],"yyyy"),"")</f>
        <v>2039</v>
      </c>
      <c r="AD10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1" spans="1:30" s="53" customFormat="1" ht="21.75" customHeight="1" x14ac:dyDescent="0.25">
      <c r="A1001" s="43">
        <f t="shared" si="37"/>
        <v>996</v>
      </c>
      <c r="B1001" s="44" t="s">
        <v>1751</v>
      </c>
      <c r="C1001" s="44" t="s">
        <v>1877</v>
      </c>
      <c r="D1001" s="72" t="s">
        <v>59</v>
      </c>
      <c r="E1001" s="59" t="s">
        <v>836</v>
      </c>
      <c r="F1001" s="63" t="s">
        <v>41</v>
      </c>
      <c r="G1001" s="63" t="s">
        <v>42</v>
      </c>
      <c r="H1001" s="77">
        <v>31344</v>
      </c>
      <c r="I1001" s="45"/>
      <c r="J1001" s="76"/>
      <c r="K1001" s="63" t="s">
        <v>56</v>
      </c>
      <c r="L1001" s="90" t="s">
        <v>1890</v>
      </c>
      <c r="M1001" s="77">
        <v>43355</v>
      </c>
      <c r="N1001" s="52" t="str">
        <f t="shared" ca="1" si="38"/>
        <v>38 Tahun 4 Bulan 3 hari</v>
      </c>
      <c r="O10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10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Row],[JABATAN]],tbl_refJabatan,2,FALSE),"yr","day")-CONVERT(DATEDIF(H1001,tglAcuan,"y"),"yr","day"))),(NOW()+(CONVERT(VLOOKUP(Table1[[#This Row],[JABATAN]],tbl_refJabatan,2,FALSE),"yr","day")-CONVERT(DATEDIF(H1001,NOW(),"y"),"yr","day")))),"Usia Salah"),"")</f>
        <v>53384.598911689813</v>
      </c>
      <c r="Q1001" s="167" t="str">
        <f ca="1">IF(Table1[[#This Row],[TGL. PENSIUN (usia)]]&lt;&gt;0,TEXT(Table1[[#This Row],[TGL. PENSIUN (usia)]],"yyyy"),"")</f>
        <v>2046</v>
      </c>
      <c r="R1001" s="166">
        <f ca="1">IF(AND(Table1[[#This Row],[TGL. PENSIUN (usia)]]&lt;&gt;"",Table1[[#This Row],[TGL. PENSIUN (usia)]]&lt;&gt;"USIA SALAH"),IF(tglAcuan&lt;&gt;0,(INT(CONVERT(VLOOKUP(Table1[[#This Row],[JABATAN]],tbl_refJabatan,2,FALSE),"yr","day")-CONVERT(DATEDIF(H1001,tglAcuan,"y"),"yr","day"))),(INT(CONVERT(VLOOKUP(Table1[[#This Row],[JABATAN]],tbl_refJabatan,2,FALSE),"yr","day")-CONVERT(DATEDIF(H1001,NOW(),"y"),"yr","day")))),"")</f>
        <v>8035</v>
      </c>
      <c r="S10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Row],[JABATAN]],tbl_refJabatan,4,FALSE),"yr","day")-CONVERT(DATEDIF(H1001,tglAcuan,"y"),"yr","day"))),(NOW()+(CONVERT(VLOOKUP(Table1[[#This Row],[JABATAN]],tbl_refJabatan,4,FALSE),"yr","day")-CONVERT(DATEDIF(H1001,NOW(),"y"),"yr","day")))),"Usia Salah"),"")</f>
        <v>53384.598911689813</v>
      </c>
      <c r="T1001" s="167" t="str">
        <f ca="1">IF(Table1[[#This Row],[TGL. PENSIUN ( usia )]]&lt;&gt;0,TEXT(Table1[[#This Row],[TGL. PENSIUN ( usia )]],"yyyy"),"")</f>
        <v>2046</v>
      </c>
      <c r="U1001" s="166">
        <f ca="1">IF(AND(Table1[[#This Row],[TGL. PENSIUN (usia)]]&lt;&gt;"",Table1[[#This Row],[TGL. PENSIUN (usia)]]&lt;&gt;"USIA SALAH"),IF(tglAcuan&lt;&gt;0,(INT(CONVERT(VLOOKUP(Table1[[#This Row],[JABATAN]],tbl_refJabatan,4,FALSE),"yr","day")-CONVERT(DATEDIF(H1001,tglAcuan,"y"),"yr","day"))),(INT(CONVERT(VLOOKUP(Table1[[#This Row],[JABATAN]],tbl_refJabatan,4,FALSE),"yr","day")-CONVERT(DATEDIF(H1001,NOW(),"y"),"yr","day")))),"")</f>
        <v>8035</v>
      </c>
      <c r="V10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Row],[JABATAN]],tbl_refJabatan,6,FALSE),"yr","day")-CONVERT(DATEDIF(H1001,tglAcuan,"y"),"yr","day"))),(NOW()+(CONVERT(VLOOKUP(Table1[[#This Row],[JABATAN]],tbl_refJabatan,6,FALSE),"yr","day")-CONVERT(DATEDIF(H1001,NOW(),"y"),"yr","day")))),"Usia Salah"),"")</f>
        <v>51923.598911689813</v>
      </c>
      <c r="W1001" s="167" t="str">
        <f ca="1">IF(Table1[[#This Row],[TGL.PENSIUN (usia)]]&lt;&gt;0,TEXT(Table1[[#This Row],[TGL.PENSIUN (usia)]],"yyyy"),"")</f>
        <v>2042</v>
      </c>
      <c r="X10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Row],[JABATAN]],tbl_refJabatan,7,FALSE),"yr","day")-CONVERT(DATEDIF(M1001,tglAcuan,"y"),"yr","day"))),(NOW()+(CONVERT(VLOOKUP(Table1[[#This Row],[JABATAN]],tbl_refJabatan,7,FALSE),"yr","day")-CONVERT(DATEDIF(M1001,NOW(),"y"),"yr","day")))),"tgl SK salah"),"")</f>
        <v>50827.848911689813</v>
      </c>
      <c r="Y1001" s="167" t="str">
        <f ca="1">IF(Table1[[#This Row],[TGL. PENSIUN (jabatan)]]&lt;&gt;0,TEXT(Table1[[#This Row],[TGL. PENSIUN (jabatan)]],"yyyy"),"")</f>
        <v>2039</v>
      </c>
      <c r="Z10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Row],[JABATAN]],tbl_refJabatan,8,FALSE),"yr","day")-CONVERT(DATEDIF(H1001,tglAcuan,"y"),"yr","day"))),(NOW()+(CONVERT(VLOOKUP(Table1[[#This Row],[JABATAN]],tbl_refJabatan,8,FALSE),"yr","day")-CONVERT(DATEDIF(H1001,NOW(),"y"),"yr","day")))),"Usia Salah"),"")</f>
        <v>51923.598911689813</v>
      </c>
      <c r="AA1001" s="167" t="str">
        <f ca="1">IF(Table1[[#This Row],[TGL.PENSIUN (usia )]]&lt;&gt;0,TEXT(Table1[[#This Row],[TGL.PENSIUN (usia )]],"yyyy"),"")</f>
        <v>2042</v>
      </c>
      <c r="AB10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Row],[JABATAN]],tbl_refJabatan,9,FALSE),"yr","day")-CONVERT(DATEDIF(M1001,tglAcuan,"y"),"yr","day"))),(NOW()+(CONVERT(VLOOKUP(Table1[[#This Row],[JABATAN]],tbl_refJabatan,9,FALSE),"yr","day")-CONVERT(DATEDIF(M1001,NOW(),"y"),"yr","day")))),"tgl SK salah"),"")</f>
        <v>50827.848911689813</v>
      </c>
      <c r="AC1001" s="167" t="str">
        <f ca="1">IF(Table1[[#This Row],[TGL. PENSIUN (jabatan )]]&lt;&gt;0,TEXT(Table1[[#This Row],[TGL. PENSIUN (jabatan )]],"yyyy"),"")</f>
        <v>2039</v>
      </c>
      <c r="AD10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2" spans="1:30" s="53" customFormat="1" ht="21.75" customHeight="1" x14ac:dyDescent="0.25">
      <c r="A1002" s="43">
        <f t="shared" si="37"/>
        <v>997</v>
      </c>
      <c r="B1002" s="44" t="s">
        <v>1751</v>
      </c>
      <c r="C1002" s="44" t="s">
        <v>1877</v>
      </c>
      <c r="D1002" s="72" t="s">
        <v>61</v>
      </c>
      <c r="E1002" s="59" t="s">
        <v>71</v>
      </c>
      <c r="F1002" s="63" t="s">
        <v>41</v>
      </c>
      <c r="G1002" s="63" t="s">
        <v>42</v>
      </c>
      <c r="H1002" s="77">
        <v>26469</v>
      </c>
      <c r="I1002" s="45"/>
      <c r="J1002" s="76"/>
      <c r="K1002" s="63" t="s">
        <v>43</v>
      </c>
      <c r="L1002" s="90" t="s">
        <v>1891</v>
      </c>
      <c r="M1002" s="77">
        <v>43355</v>
      </c>
      <c r="N1002" s="52" t="str">
        <f t="shared" ca="1" si="38"/>
        <v>51 Tahun 8 Bulan 8 hari</v>
      </c>
      <c r="O10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1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Row],[JABATAN]],tbl_refJabatan,2,FALSE),"yr","day")-CONVERT(DATEDIF(H1002,tglAcuan,"y"),"yr","day"))),(NOW()+(CONVERT(VLOOKUP(Table1[[#This Row],[JABATAN]],tbl_refJabatan,2,FALSE),"yr","day")-CONVERT(DATEDIF(H1002,NOW(),"y"),"yr","day")))),"Usia Salah"),"")</f>
        <v>48636.348911689813</v>
      </c>
      <c r="Q1002" s="167" t="str">
        <f ca="1">IF(Table1[[#This Row],[TGL. PENSIUN (usia)]]&lt;&gt;0,TEXT(Table1[[#This Row],[TGL. PENSIUN (usia)]],"yyyy"),"")</f>
        <v>2033</v>
      </c>
      <c r="R1002" s="166">
        <f ca="1">IF(AND(Table1[[#This Row],[TGL. PENSIUN (usia)]]&lt;&gt;"",Table1[[#This Row],[TGL. PENSIUN (usia)]]&lt;&gt;"USIA SALAH"),IF(tglAcuan&lt;&gt;0,(INT(CONVERT(VLOOKUP(Table1[[#This Row],[JABATAN]],tbl_refJabatan,2,FALSE),"yr","day")-CONVERT(DATEDIF(H1002,tglAcuan,"y"),"yr","day"))),(INT(CONVERT(VLOOKUP(Table1[[#This Row],[JABATAN]],tbl_refJabatan,2,FALSE),"yr","day")-CONVERT(DATEDIF(H1002,NOW(),"y"),"yr","day")))),"")</f>
        <v>3287</v>
      </c>
      <c r="S1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Row],[JABATAN]],tbl_refJabatan,4,FALSE),"yr","day")-CONVERT(DATEDIF(H1002,tglAcuan,"y"),"yr","day"))),(NOW()+(CONVERT(VLOOKUP(Table1[[#This Row],[JABATAN]],tbl_refJabatan,4,FALSE),"yr","day")-CONVERT(DATEDIF(H1002,NOW(),"y"),"yr","day")))),"Usia Salah"),"")</f>
        <v>48636.348911689813</v>
      </c>
      <c r="T1002" s="167" t="str">
        <f ca="1">IF(Table1[[#This Row],[TGL. PENSIUN ( usia )]]&lt;&gt;0,TEXT(Table1[[#This Row],[TGL. PENSIUN ( usia )]],"yyyy"),"")</f>
        <v>2033</v>
      </c>
      <c r="U1002" s="166">
        <f ca="1">IF(AND(Table1[[#This Row],[TGL. PENSIUN (usia)]]&lt;&gt;"",Table1[[#This Row],[TGL. PENSIUN (usia)]]&lt;&gt;"USIA SALAH"),IF(tglAcuan&lt;&gt;0,(INT(CONVERT(VLOOKUP(Table1[[#This Row],[JABATAN]],tbl_refJabatan,4,FALSE),"yr","day")-CONVERT(DATEDIF(H1002,tglAcuan,"y"),"yr","day"))),(INT(CONVERT(VLOOKUP(Table1[[#This Row],[JABATAN]],tbl_refJabatan,4,FALSE),"yr","day")-CONVERT(DATEDIF(H1002,NOW(),"y"),"yr","day")))),"")</f>
        <v>3287</v>
      </c>
      <c r="V1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Row],[JABATAN]],tbl_refJabatan,6,FALSE),"yr","day")-CONVERT(DATEDIF(H1002,tglAcuan,"y"),"yr","day"))),(NOW()+(CONVERT(VLOOKUP(Table1[[#This Row],[JABATAN]],tbl_refJabatan,6,FALSE),"yr","day")-CONVERT(DATEDIF(H1002,NOW(),"y"),"yr","day")))),"Usia Salah"),"")</f>
        <v>47175.348911689813</v>
      </c>
      <c r="W1002" s="167" t="str">
        <f ca="1">IF(Table1[[#This Row],[TGL.PENSIUN (usia)]]&lt;&gt;0,TEXT(Table1[[#This Row],[TGL.PENSIUN (usia)]],"yyyy"),"")</f>
        <v>2029</v>
      </c>
      <c r="X10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Row],[JABATAN]],tbl_refJabatan,7,FALSE),"yr","day")-CONVERT(DATEDIF(M1002,tglAcuan,"y"),"yr","day"))),(NOW()+(CONVERT(VLOOKUP(Table1[[#This Row],[JABATAN]],tbl_refJabatan,7,FALSE),"yr","day")-CONVERT(DATEDIF(M1002,NOW(),"y"),"yr","day")))),"tgl SK salah"),"")</f>
        <v>50827.848911689813</v>
      </c>
      <c r="Y1002" s="167" t="str">
        <f ca="1">IF(Table1[[#This Row],[TGL. PENSIUN (jabatan)]]&lt;&gt;0,TEXT(Table1[[#This Row],[TGL. PENSIUN (jabatan)]],"yyyy"),"")</f>
        <v>2039</v>
      </c>
      <c r="Z1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Row],[JABATAN]],tbl_refJabatan,8,FALSE),"yr","day")-CONVERT(DATEDIF(H1002,tglAcuan,"y"),"yr","day"))),(NOW()+(CONVERT(VLOOKUP(Table1[[#This Row],[JABATAN]],tbl_refJabatan,8,FALSE),"yr","day")-CONVERT(DATEDIF(H1002,NOW(),"y"),"yr","day")))),"Usia Salah"),"")</f>
        <v>47175.348911689813</v>
      </c>
      <c r="AA1002" s="167" t="str">
        <f ca="1">IF(Table1[[#This Row],[TGL.PENSIUN (usia )]]&lt;&gt;0,TEXT(Table1[[#This Row],[TGL.PENSIUN (usia )]],"yyyy"),"")</f>
        <v>2029</v>
      </c>
      <c r="AB10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Row],[JABATAN]],tbl_refJabatan,9,FALSE),"yr","day")-CONVERT(DATEDIF(M1002,tglAcuan,"y"),"yr","day"))),(NOW()+(CONVERT(VLOOKUP(Table1[[#This Row],[JABATAN]],tbl_refJabatan,9,FALSE),"yr","day")-CONVERT(DATEDIF(M1002,NOW(),"y"),"yr","day")))),"tgl SK salah"),"")</f>
        <v>50827.848911689813</v>
      </c>
      <c r="AC1002" s="167" t="str">
        <f ca="1">IF(Table1[[#This Row],[TGL. PENSIUN (jabatan )]]&lt;&gt;0,TEXT(Table1[[#This Row],[TGL. PENSIUN (jabatan )]],"yyyy"),"")</f>
        <v>2039</v>
      </c>
      <c r="AD10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3" spans="1:30" s="53" customFormat="1" ht="21.75" customHeight="1" x14ac:dyDescent="0.25">
      <c r="A1003" s="43">
        <f t="shared" si="37"/>
        <v>998</v>
      </c>
      <c r="B1003" s="44" t="s">
        <v>1751</v>
      </c>
      <c r="C1003" s="44" t="s">
        <v>1877</v>
      </c>
      <c r="D1003" s="72" t="s">
        <v>63</v>
      </c>
      <c r="E1003" s="59" t="s">
        <v>1892</v>
      </c>
      <c r="F1003" s="63" t="s">
        <v>41</v>
      </c>
      <c r="G1003" s="63" t="s">
        <v>42</v>
      </c>
      <c r="H1003" s="77">
        <v>30564</v>
      </c>
      <c r="I1003" s="45"/>
      <c r="J1003" s="76"/>
      <c r="K1003" s="63" t="s">
        <v>43</v>
      </c>
      <c r="L1003" s="63" t="s">
        <v>1893</v>
      </c>
      <c r="M1003" s="77">
        <v>41821</v>
      </c>
      <c r="N1003" s="52" t="str">
        <f t="shared" ca="1" si="38"/>
        <v>40 Tahun 5 Bulan 22 hari</v>
      </c>
      <c r="O10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Row],[JABATAN]],tbl_refJabatan,2,FALSE),"yr","day")-CONVERT(DATEDIF(H1003,tglAcuan,"y"),"yr","day"))),(NOW()+(CONVERT(VLOOKUP(Table1[[#This Row],[JABATAN]],tbl_refJabatan,2,FALSE),"yr","day")-CONVERT(DATEDIF(H1003,NOW(),"y"),"yr","day")))),"Usia Salah"),"")</f>
        <v>52654.098911689813</v>
      </c>
      <c r="Q1003" s="167" t="str">
        <f ca="1">IF(Table1[[#This Row],[TGL. PENSIUN (usia)]]&lt;&gt;0,TEXT(Table1[[#This Row],[TGL. PENSIUN (usia)]],"yyyy"),"")</f>
        <v>2044</v>
      </c>
      <c r="R1003" s="166">
        <f ca="1">IF(AND(Table1[[#This Row],[TGL. PENSIUN (usia)]]&lt;&gt;"",Table1[[#This Row],[TGL. PENSIUN (usia)]]&lt;&gt;"USIA SALAH"),IF(tglAcuan&lt;&gt;0,(INT(CONVERT(VLOOKUP(Table1[[#This Row],[JABATAN]],tbl_refJabatan,2,FALSE),"yr","day")-CONVERT(DATEDIF(H1003,tglAcuan,"y"),"yr","day"))),(INT(CONVERT(VLOOKUP(Table1[[#This Row],[JABATAN]],tbl_refJabatan,2,FALSE),"yr","day")-CONVERT(DATEDIF(H1003,NOW(),"y"),"yr","day")))),"")</f>
        <v>7305</v>
      </c>
      <c r="S1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Row],[JABATAN]],tbl_refJabatan,4,FALSE),"yr","day")-CONVERT(DATEDIF(H1003,tglAcuan,"y"),"yr","day"))),(NOW()+(CONVERT(VLOOKUP(Table1[[#This Row],[JABATAN]],tbl_refJabatan,4,FALSE),"yr","day")-CONVERT(DATEDIF(H1003,NOW(),"y"),"yr","day")))),"Usia Salah"),"")</f>
        <v>38044.098911689813</v>
      </c>
      <c r="T1003" s="167" t="str">
        <f ca="1">IF(Table1[[#This Row],[TGL. PENSIUN ( usia )]]&lt;&gt;0,TEXT(Table1[[#This Row],[TGL. PENSIUN ( usia )]],"yyyy"),"")</f>
        <v>2004</v>
      </c>
      <c r="U1003" s="166">
        <f ca="1">IF(AND(Table1[[#This Row],[TGL. PENSIUN (usia)]]&lt;&gt;"",Table1[[#This Row],[TGL. PENSIUN (usia)]]&lt;&gt;"USIA SALAH"),IF(tglAcuan&lt;&gt;0,(INT(CONVERT(VLOOKUP(Table1[[#This Row],[JABATAN]],tbl_refJabatan,4,FALSE),"yr","day")-CONVERT(DATEDIF(H1003,tglAcuan,"y"),"yr","day"))),(INT(CONVERT(VLOOKUP(Table1[[#This Row],[JABATAN]],tbl_refJabatan,4,FALSE),"yr","day")-CONVERT(DATEDIF(H1003,NOW(),"y"),"yr","day")))),"")</f>
        <v>-7305</v>
      </c>
      <c r="V1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Row],[JABATAN]],tbl_refJabatan,6,FALSE),"yr","day")-CONVERT(DATEDIF(H1003,tglAcuan,"y"),"yr","day"))),(NOW()+(CONVERT(VLOOKUP(Table1[[#This Row],[JABATAN]],tbl_refJabatan,6,FALSE),"yr","day")-CONVERT(DATEDIF(H1003,NOW(),"y"),"yr","day")))),"Usia Salah"),"")</f>
        <v>30739.098911689813</v>
      </c>
      <c r="W1003" s="167" t="str">
        <f ca="1">IF(Table1[[#This Row],[TGL.PENSIUN (usia)]]&lt;&gt;0,TEXT(Table1[[#This Row],[TGL.PENSIUN (usia)]],"yyyy"),"")</f>
        <v>1984</v>
      </c>
      <c r="X10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Row],[JABATAN]],tbl_refJabatan,7,FALSE),"yr","day")-CONVERT(DATEDIF(M1003,tglAcuan,"y"),"yr","day"))),(NOW()+(CONVERT(VLOOKUP(Table1[[#This Row],[JABATAN]],tbl_refJabatan,7,FALSE),"yr","day")-CONVERT(DATEDIF(M1003,NOW(),"y"),"yr","day")))),"tgl SK salah"),"")</f>
        <v>63976.848911689813</v>
      </c>
      <c r="Y1003" s="167" t="str">
        <f ca="1">IF(Table1[[#This Row],[TGL. PENSIUN (jabatan)]]&lt;&gt;0,TEXT(Table1[[#This Row],[TGL. PENSIUN (jabatan)]],"yyyy"),"")</f>
        <v>2075</v>
      </c>
      <c r="Z1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Row],[JABATAN]],tbl_refJabatan,8,FALSE),"yr","day")-CONVERT(DATEDIF(H1003,tglAcuan,"y"),"yr","day"))),(NOW()+(CONVERT(VLOOKUP(Table1[[#This Row],[JABATAN]],tbl_refJabatan,8,FALSE),"yr","day")-CONVERT(DATEDIF(H1003,NOW(),"y"),"yr","day")))),"Usia Salah"),"")</f>
        <v>52654.098911689813</v>
      </c>
      <c r="AA1003" s="167" t="str">
        <f ca="1">IF(Table1[[#This Row],[TGL.PENSIUN (usia )]]&lt;&gt;0,TEXT(Table1[[#This Row],[TGL.PENSIUN (usia )]],"yyyy"),"")</f>
        <v>2044</v>
      </c>
      <c r="AB10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Row],[JABATAN]],tbl_refJabatan,9,FALSE),"yr","day")-CONVERT(DATEDIF(M1003,tglAcuan,"y"),"yr","day"))),(NOW()+(CONVERT(VLOOKUP(Table1[[#This Row],[JABATAN]],tbl_refJabatan,9,FALSE),"yr","day")-CONVERT(DATEDIF(M1003,NOW(),"y"),"yr","day")))),"tgl SK salah"),"")</f>
        <v>47540.598911689813</v>
      </c>
      <c r="AC1003" s="167" t="str">
        <f ca="1">IF(Table1[[#This Row],[TGL. PENSIUN (jabatan )]]&lt;&gt;0,TEXT(Table1[[#This Row],[TGL. PENSIUN (jabatan )]],"yyyy"),"")</f>
        <v>2030</v>
      </c>
      <c r="AD10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4" spans="1:30" s="53" customFormat="1" ht="21.75" customHeight="1" x14ac:dyDescent="0.25">
      <c r="A1004" s="43">
        <f t="shared" si="37"/>
        <v>999</v>
      </c>
      <c r="B1004" s="44" t="s">
        <v>1751</v>
      </c>
      <c r="C1004" s="44" t="s">
        <v>1877</v>
      </c>
      <c r="D1004" s="72" t="s">
        <v>63</v>
      </c>
      <c r="E1004" s="59" t="s">
        <v>1894</v>
      </c>
      <c r="F1004" s="63" t="s">
        <v>41</v>
      </c>
      <c r="G1004" s="63" t="s">
        <v>42</v>
      </c>
      <c r="H1004" s="77">
        <v>30032</v>
      </c>
      <c r="I1004" s="45"/>
      <c r="J1004" s="76"/>
      <c r="K1004" s="63" t="s">
        <v>43</v>
      </c>
      <c r="L1004" s="90" t="s">
        <v>1895</v>
      </c>
      <c r="M1004" s="77">
        <v>41821</v>
      </c>
      <c r="N1004" s="52" t="str">
        <f t="shared" ca="1" si="38"/>
        <v>41 Tahun 11 Bulan 5 hari</v>
      </c>
      <c r="O10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Row],[JABATAN]],tbl_refJabatan,2,FALSE),"yr","day")-CONVERT(DATEDIF(H1004,tglAcuan,"y"),"yr","day"))),(NOW()+(CONVERT(VLOOKUP(Table1[[#This Row],[JABATAN]],tbl_refJabatan,2,FALSE),"yr","day")-CONVERT(DATEDIF(H1004,NOW(),"y"),"yr","day")))),"Usia Salah"),"")</f>
        <v>52288.848911689813</v>
      </c>
      <c r="Q1004" s="167" t="str">
        <f ca="1">IF(Table1[[#This Row],[TGL. PENSIUN (usia)]]&lt;&gt;0,TEXT(Table1[[#This Row],[TGL. PENSIUN (usia)]],"yyyy"),"")</f>
        <v>2043</v>
      </c>
      <c r="R1004" s="166">
        <f ca="1">IF(AND(Table1[[#This Row],[TGL. PENSIUN (usia)]]&lt;&gt;"",Table1[[#This Row],[TGL. PENSIUN (usia)]]&lt;&gt;"USIA SALAH"),IF(tglAcuan&lt;&gt;0,(INT(CONVERT(VLOOKUP(Table1[[#This Row],[JABATAN]],tbl_refJabatan,2,FALSE),"yr","day")-CONVERT(DATEDIF(H1004,tglAcuan,"y"),"yr","day"))),(INT(CONVERT(VLOOKUP(Table1[[#This Row],[JABATAN]],tbl_refJabatan,2,FALSE),"yr","day")-CONVERT(DATEDIF(H1004,NOW(),"y"),"yr","day")))),"")</f>
        <v>6939</v>
      </c>
      <c r="S1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Row],[JABATAN]],tbl_refJabatan,4,FALSE),"yr","day")-CONVERT(DATEDIF(H1004,tglAcuan,"y"),"yr","day"))),(NOW()+(CONVERT(VLOOKUP(Table1[[#This Row],[JABATAN]],tbl_refJabatan,4,FALSE),"yr","day")-CONVERT(DATEDIF(H1004,NOW(),"y"),"yr","day")))),"Usia Salah"),"")</f>
        <v>37678.848911689813</v>
      </c>
      <c r="T1004" s="167" t="str">
        <f ca="1">IF(Table1[[#This Row],[TGL. PENSIUN ( usia )]]&lt;&gt;0,TEXT(Table1[[#This Row],[TGL. PENSIUN ( usia )]],"yyyy"),"")</f>
        <v>2003</v>
      </c>
      <c r="U1004" s="166">
        <f ca="1">IF(AND(Table1[[#This Row],[TGL. PENSIUN (usia)]]&lt;&gt;"",Table1[[#This Row],[TGL. PENSIUN (usia)]]&lt;&gt;"USIA SALAH"),IF(tglAcuan&lt;&gt;0,(INT(CONVERT(VLOOKUP(Table1[[#This Row],[JABATAN]],tbl_refJabatan,4,FALSE),"yr","day")-CONVERT(DATEDIF(H1004,tglAcuan,"y"),"yr","day"))),(INT(CONVERT(VLOOKUP(Table1[[#This Row],[JABATAN]],tbl_refJabatan,4,FALSE),"yr","day")-CONVERT(DATEDIF(H1004,NOW(),"y"),"yr","day")))),"")</f>
        <v>-7671</v>
      </c>
      <c r="V1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Row],[JABATAN]],tbl_refJabatan,6,FALSE),"yr","day")-CONVERT(DATEDIF(H1004,tglAcuan,"y"),"yr","day"))),(NOW()+(CONVERT(VLOOKUP(Table1[[#This Row],[JABATAN]],tbl_refJabatan,6,FALSE),"yr","day")-CONVERT(DATEDIF(H1004,NOW(),"y"),"yr","day")))),"Usia Salah"),"")</f>
        <v>30373.848911689813</v>
      </c>
      <c r="W1004" s="167" t="str">
        <f ca="1">IF(Table1[[#This Row],[TGL.PENSIUN (usia)]]&lt;&gt;0,TEXT(Table1[[#This Row],[TGL.PENSIUN (usia)]],"yyyy"),"")</f>
        <v>1983</v>
      </c>
      <c r="X10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Row],[JABATAN]],tbl_refJabatan,7,FALSE),"yr","day")-CONVERT(DATEDIF(M1004,tglAcuan,"y"),"yr","day"))),(NOW()+(CONVERT(VLOOKUP(Table1[[#This Row],[JABATAN]],tbl_refJabatan,7,FALSE),"yr","day")-CONVERT(DATEDIF(M1004,NOW(),"y"),"yr","day")))),"tgl SK salah"),"")</f>
        <v>63976.848911689813</v>
      </c>
      <c r="Y1004" s="167" t="str">
        <f ca="1">IF(Table1[[#This Row],[TGL. PENSIUN (jabatan)]]&lt;&gt;0,TEXT(Table1[[#This Row],[TGL. PENSIUN (jabatan)]],"yyyy"),"")</f>
        <v>2075</v>
      </c>
      <c r="Z1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Row],[JABATAN]],tbl_refJabatan,8,FALSE),"yr","day")-CONVERT(DATEDIF(H1004,tglAcuan,"y"),"yr","day"))),(NOW()+(CONVERT(VLOOKUP(Table1[[#This Row],[JABATAN]],tbl_refJabatan,8,FALSE),"yr","day")-CONVERT(DATEDIF(H1004,NOW(),"y"),"yr","day")))),"Usia Salah"),"")</f>
        <v>52288.848911689813</v>
      </c>
      <c r="AA1004" s="167" t="str">
        <f ca="1">IF(Table1[[#This Row],[TGL.PENSIUN (usia )]]&lt;&gt;0,TEXT(Table1[[#This Row],[TGL.PENSIUN (usia )]],"yyyy"),"")</f>
        <v>2043</v>
      </c>
      <c r="AB10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Row],[JABATAN]],tbl_refJabatan,9,FALSE),"yr","day")-CONVERT(DATEDIF(M1004,tglAcuan,"y"),"yr","day"))),(NOW()+(CONVERT(VLOOKUP(Table1[[#This Row],[JABATAN]],tbl_refJabatan,9,FALSE),"yr","day")-CONVERT(DATEDIF(M1004,NOW(),"y"),"yr","day")))),"tgl SK salah"),"")</f>
        <v>47540.598911689813</v>
      </c>
      <c r="AC1004" s="167" t="str">
        <f ca="1">IF(Table1[[#This Row],[TGL. PENSIUN (jabatan )]]&lt;&gt;0,TEXT(Table1[[#This Row],[TGL. PENSIUN (jabatan )]],"yyyy"),"")</f>
        <v>2030</v>
      </c>
      <c r="AD10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5" spans="1:30" s="53" customFormat="1" ht="21.75" customHeight="1" x14ac:dyDescent="0.25">
      <c r="A1005" s="43">
        <f t="shared" si="37"/>
        <v>1000</v>
      </c>
      <c r="B1005" s="44" t="s">
        <v>1751</v>
      </c>
      <c r="C1005" s="44" t="s">
        <v>1877</v>
      </c>
      <c r="D1005" s="72" t="s">
        <v>63</v>
      </c>
      <c r="E1005" s="59" t="s">
        <v>1896</v>
      </c>
      <c r="F1005" s="63" t="s">
        <v>41</v>
      </c>
      <c r="G1005" s="63" t="s">
        <v>42</v>
      </c>
      <c r="H1005" s="77">
        <v>31261</v>
      </c>
      <c r="I1005" s="45"/>
      <c r="J1005" s="76"/>
      <c r="K1005" s="63" t="s">
        <v>43</v>
      </c>
      <c r="L1005" s="90" t="s">
        <v>1897</v>
      </c>
      <c r="M1005" s="77">
        <v>41821</v>
      </c>
      <c r="N1005" s="52" t="str">
        <f t="shared" ca="1" si="38"/>
        <v>38 Tahun 6 Bulan 25 hari</v>
      </c>
      <c r="O10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Row],[JABATAN]],tbl_refJabatan,2,FALSE),"yr","day")-CONVERT(DATEDIF(H1005,tglAcuan,"y"),"yr","day"))),(NOW()+(CONVERT(VLOOKUP(Table1[[#This Row],[JABATAN]],tbl_refJabatan,2,FALSE),"yr","day")-CONVERT(DATEDIF(H1005,NOW(),"y"),"yr","day")))),"Usia Salah"),"")</f>
        <v>53384.598911689813</v>
      </c>
      <c r="Q1005" s="167" t="str">
        <f ca="1">IF(Table1[[#This Row],[TGL. PENSIUN (usia)]]&lt;&gt;0,TEXT(Table1[[#This Row],[TGL. PENSIUN (usia)]],"yyyy"),"")</f>
        <v>2046</v>
      </c>
      <c r="R1005" s="166">
        <f ca="1">IF(AND(Table1[[#This Row],[TGL. PENSIUN (usia)]]&lt;&gt;"",Table1[[#This Row],[TGL. PENSIUN (usia)]]&lt;&gt;"USIA SALAH"),IF(tglAcuan&lt;&gt;0,(INT(CONVERT(VLOOKUP(Table1[[#This Row],[JABATAN]],tbl_refJabatan,2,FALSE),"yr","day")-CONVERT(DATEDIF(H1005,tglAcuan,"y"),"yr","day"))),(INT(CONVERT(VLOOKUP(Table1[[#This Row],[JABATAN]],tbl_refJabatan,2,FALSE),"yr","day")-CONVERT(DATEDIF(H1005,NOW(),"y"),"yr","day")))),"")</f>
        <v>8035</v>
      </c>
      <c r="S1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Row],[JABATAN]],tbl_refJabatan,4,FALSE),"yr","day")-CONVERT(DATEDIF(H1005,tglAcuan,"y"),"yr","day"))),(NOW()+(CONVERT(VLOOKUP(Table1[[#This Row],[JABATAN]],tbl_refJabatan,4,FALSE),"yr","day")-CONVERT(DATEDIF(H1005,NOW(),"y"),"yr","day")))),"Usia Salah"),"")</f>
        <v>38774.598911689813</v>
      </c>
      <c r="T1005" s="167" t="str">
        <f ca="1">IF(Table1[[#This Row],[TGL. PENSIUN ( usia )]]&lt;&gt;0,TEXT(Table1[[#This Row],[TGL. PENSIUN ( usia )]],"yyyy"),"")</f>
        <v>2006</v>
      </c>
      <c r="U1005" s="166">
        <f ca="1">IF(AND(Table1[[#This Row],[TGL. PENSIUN (usia)]]&lt;&gt;"",Table1[[#This Row],[TGL. PENSIUN (usia)]]&lt;&gt;"USIA SALAH"),IF(tglAcuan&lt;&gt;0,(INT(CONVERT(VLOOKUP(Table1[[#This Row],[JABATAN]],tbl_refJabatan,4,FALSE),"yr","day")-CONVERT(DATEDIF(H1005,tglAcuan,"y"),"yr","day"))),(INT(CONVERT(VLOOKUP(Table1[[#This Row],[JABATAN]],tbl_refJabatan,4,FALSE),"yr","day")-CONVERT(DATEDIF(H1005,NOW(),"y"),"yr","day")))),"")</f>
        <v>-6575</v>
      </c>
      <c r="V1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Row],[JABATAN]],tbl_refJabatan,6,FALSE),"yr","day")-CONVERT(DATEDIF(H1005,tglAcuan,"y"),"yr","day"))),(NOW()+(CONVERT(VLOOKUP(Table1[[#This Row],[JABATAN]],tbl_refJabatan,6,FALSE),"yr","day")-CONVERT(DATEDIF(H1005,NOW(),"y"),"yr","day")))),"Usia Salah"),"")</f>
        <v>31469.598911689813</v>
      </c>
      <c r="W1005" s="167" t="str">
        <f ca="1">IF(Table1[[#This Row],[TGL.PENSIUN (usia)]]&lt;&gt;0,TEXT(Table1[[#This Row],[TGL.PENSIUN (usia)]],"yyyy"),"")</f>
        <v>1986</v>
      </c>
      <c r="X10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Row],[JABATAN]],tbl_refJabatan,7,FALSE),"yr","day")-CONVERT(DATEDIF(M1005,tglAcuan,"y"),"yr","day"))),(NOW()+(CONVERT(VLOOKUP(Table1[[#This Row],[JABATAN]],tbl_refJabatan,7,FALSE),"yr","day")-CONVERT(DATEDIF(M1005,NOW(),"y"),"yr","day")))),"tgl SK salah"),"")</f>
        <v>63976.848911689813</v>
      </c>
      <c r="Y1005" s="167" t="str">
        <f ca="1">IF(Table1[[#This Row],[TGL. PENSIUN (jabatan)]]&lt;&gt;0,TEXT(Table1[[#This Row],[TGL. PENSIUN (jabatan)]],"yyyy"),"")</f>
        <v>2075</v>
      </c>
      <c r="Z1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Row],[JABATAN]],tbl_refJabatan,8,FALSE),"yr","day")-CONVERT(DATEDIF(H1005,tglAcuan,"y"),"yr","day"))),(NOW()+(CONVERT(VLOOKUP(Table1[[#This Row],[JABATAN]],tbl_refJabatan,8,FALSE),"yr","day")-CONVERT(DATEDIF(H1005,NOW(),"y"),"yr","day")))),"Usia Salah"),"")</f>
        <v>53384.598911689813</v>
      </c>
      <c r="AA1005" s="167" t="str">
        <f ca="1">IF(Table1[[#This Row],[TGL.PENSIUN (usia )]]&lt;&gt;0,TEXT(Table1[[#This Row],[TGL.PENSIUN (usia )]],"yyyy"),"")</f>
        <v>2046</v>
      </c>
      <c r="AB10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Row],[JABATAN]],tbl_refJabatan,9,FALSE),"yr","day")-CONVERT(DATEDIF(M1005,tglAcuan,"y"),"yr","day"))),(NOW()+(CONVERT(VLOOKUP(Table1[[#This Row],[JABATAN]],tbl_refJabatan,9,FALSE),"yr","day")-CONVERT(DATEDIF(M1005,NOW(),"y"),"yr","day")))),"tgl SK salah"),"")</f>
        <v>47540.598911689813</v>
      </c>
      <c r="AC1005" s="167" t="str">
        <f ca="1">IF(Table1[[#This Row],[TGL. PENSIUN (jabatan )]]&lt;&gt;0,TEXT(Table1[[#This Row],[TGL. PENSIUN (jabatan )]],"yyyy"),"")</f>
        <v>2030</v>
      </c>
      <c r="AD10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6" spans="1:30" s="53" customFormat="1" ht="21.75" customHeight="1" x14ac:dyDescent="0.25">
      <c r="A1006" s="43">
        <f t="shared" si="37"/>
        <v>1001</v>
      </c>
      <c r="B1006" s="44" t="s">
        <v>1751</v>
      </c>
      <c r="C1006" s="44" t="s">
        <v>1877</v>
      </c>
      <c r="D1006" s="72" t="s">
        <v>63</v>
      </c>
      <c r="E1006" s="59" t="s">
        <v>1898</v>
      </c>
      <c r="F1006" s="63" t="s">
        <v>41</v>
      </c>
      <c r="G1006" s="63" t="s">
        <v>42</v>
      </c>
      <c r="H1006" s="77">
        <v>31841</v>
      </c>
      <c r="I1006" s="45"/>
      <c r="J1006" s="76"/>
      <c r="K1006" s="63" t="s">
        <v>56</v>
      </c>
      <c r="L1006" s="90" t="s">
        <v>1899</v>
      </c>
      <c r="M1006" s="77">
        <v>42535</v>
      </c>
      <c r="N1006" s="52" t="str">
        <f t="shared" ca="1" si="38"/>
        <v>36 Tahun 11 Bulan 22 hari</v>
      </c>
      <c r="O10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13 Hari </v>
      </c>
      <c r="P1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Row],[JABATAN]],tbl_refJabatan,2,FALSE),"yr","day")-CONVERT(DATEDIF(H1006,tglAcuan,"y"),"yr","day"))),(NOW()+(CONVERT(VLOOKUP(Table1[[#This Row],[JABATAN]],tbl_refJabatan,2,FALSE),"yr","day")-CONVERT(DATEDIF(H1006,NOW(),"y"),"yr","day")))),"Usia Salah"),"")</f>
        <v>54115.098911689813</v>
      </c>
      <c r="Q1006" s="167" t="str">
        <f ca="1">IF(Table1[[#This Row],[TGL. PENSIUN (usia)]]&lt;&gt;0,TEXT(Table1[[#This Row],[TGL. PENSIUN (usia)]],"yyyy"),"")</f>
        <v>2048</v>
      </c>
      <c r="R1006" s="166">
        <f ca="1">IF(AND(Table1[[#This Row],[TGL. PENSIUN (usia)]]&lt;&gt;"",Table1[[#This Row],[TGL. PENSIUN (usia)]]&lt;&gt;"USIA SALAH"),IF(tglAcuan&lt;&gt;0,(INT(CONVERT(VLOOKUP(Table1[[#This Row],[JABATAN]],tbl_refJabatan,2,FALSE),"yr","day")-CONVERT(DATEDIF(H1006,tglAcuan,"y"),"yr","day"))),(INT(CONVERT(VLOOKUP(Table1[[#This Row],[JABATAN]],tbl_refJabatan,2,FALSE),"yr","day")-CONVERT(DATEDIF(H1006,NOW(),"y"),"yr","day")))),"")</f>
        <v>8766</v>
      </c>
      <c r="S1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Row],[JABATAN]],tbl_refJabatan,4,FALSE),"yr","day")-CONVERT(DATEDIF(H1006,tglAcuan,"y"),"yr","day"))),(NOW()+(CONVERT(VLOOKUP(Table1[[#This Row],[JABATAN]],tbl_refJabatan,4,FALSE),"yr","day")-CONVERT(DATEDIF(H1006,NOW(),"y"),"yr","day")))),"Usia Salah"),"")</f>
        <v>39505.098911689813</v>
      </c>
      <c r="T1006" s="167" t="str">
        <f ca="1">IF(Table1[[#This Row],[TGL. PENSIUN ( usia )]]&lt;&gt;0,TEXT(Table1[[#This Row],[TGL. PENSIUN ( usia )]],"yyyy"),"")</f>
        <v>2008</v>
      </c>
      <c r="U1006" s="166">
        <f ca="1">IF(AND(Table1[[#This Row],[TGL. PENSIUN (usia)]]&lt;&gt;"",Table1[[#This Row],[TGL. PENSIUN (usia)]]&lt;&gt;"USIA SALAH"),IF(tglAcuan&lt;&gt;0,(INT(CONVERT(VLOOKUP(Table1[[#This Row],[JABATAN]],tbl_refJabatan,4,FALSE),"yr","day")-CONVERT(DATEDIF(H1006,tglAcuan,"y"),"yr","day"))),(INT(CONVERT(VLOOKUP(Table1[[#This Row],[JABATAN]],tbl_refJabatan,4,FALSE),"yr","day")-CONVERT(DATEDIF(H1006,NOW(),"y"),"yr","day")))),"")</f>
        <v>-5844</v>
      </c>
      <c r="V1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Row],[JABATAN]],tbl_refJabatan,6,FALSE),"yr","day")-CONVERT(DATEDIF(H1006,tglAcuan,"y"),"yr","day"))),(NOW()+(CONVERT(VLOOKUP(Table1[[#This Row],[JABATAN]],tbl_refJabatan,6,FALSE),"yr","day")-CONVERT(DATEDIF(H1006,NOW(),"y"),"yr","day")))),"Usia Salah"),"")</f>
        <v>32200.098911689813</v>
      </c>
      <c r="W1006" s="167" t="str">
        <f ca="1">IF(Table1[[#This Row],[TGL.PENSIUN (usia)]]&lt;&gt;0,TEXT(Table1[[#This Row],[TGL.PENSIUN (usia)]],"yyyy"),"")</f>
        <v>1988</v>
      </c>
      <c r="X10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Row],[JABATAN]],tbl_refJabatan,7,FALSE),"yr","day")-CONVERT(DATEDIF(M1006,tglAcuan,"y"),"yr","day"))),(NOW()+(CONVERT(VLOOKUP(Table1[[#This Row],[JABATAN]],tbl_refJabatan,7,FALSE),"yr","day")-CONVERT(DATEDIF(M1006,NOW(),"y"),"yr","day")))),"tgl SK salah"),"")</f>
        <v>64707.348911689813</v>
      </c>
      <c r="Y1006" s="167" t="str">
        <f ca="1">IF(Table1[[#This Row],[TGL. PENSIUN (jabatan)]]&lt;&gt;0,TEXT(Table1[[#This Row],[TGL. PENSIUN (jabatan)]],"yyyy"),"")</f>
        <v>2077</v>
      </c>
      <c r="Z1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Row],[JABATAN]],tbl_refJabatan,8,FALSE),"yr","day")-CONVERT(DATEDIF(H1006,tglAcuan,"y"),"yr","day"))),(NOW()+(CONVERT(VLOOKUP(Table1[[#This Row],[JABATAN]],tbl_refJabatan,8,FALSE),"yr","day")-CONVERT(DATEDIF(H1006,NOW(),"y"),"yr","day")))),"Usia Salah"),"")</f>
        <v>54115.098911689813</v>
      </c>
      <c r="AA1006" s="167" t="str">
        <f ca="1">IF(Table1[[#This Row],[TGL.PENSIUN (usia )]]&lt;&gt;0,TEXT(Table1[[#This Row],[TGL.PENSIUN (usia )]],"yyyy"),"")</f>
        <v>2048</v>
      </c>
      <c r="AB10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Row],[JABATAN]],tbl_refJabatan,9,FALSE),"yr","day")-CONVERT(DATEDIF(M1006,tglAcuan,"y"),"yr","day"))),(NOW()+(CONVERT(VLOOKUP(Table1[[#This Row],[JABATAN]],tbl_refJabatan,9,FALSE),"yr","day")-CONVERT(DATEDIF(M1006,NOW(),"y"),"yr","day")))),"tgl SK salah"),"")</f>
        <v>48271.098911689813</v>
      </c>
      <c r="AC1006" s="167" t="str">
        <f ca="1">IF(Table1[[#This Row],[TGL. PENSIUN (jabatan )]]&lt;&gt;0,TEXT(Table1[[#This Row],[TGL. PENSIUN (jabatan )]],"yyyy"),"")</f>
        <v>2032</v>
      </c>
      <c r="AD10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7" spans="1:30" s="53" customFormat="1" ht="21.75" customHeight="1" x14ac:dyDescent="0.25">
      <c r="A1007" s="43">
        <f t="shared" si="37"/>
        <v>1002</v>
      </c>
      <c r="B1007" s="44" t="s">
        <v>1751</v>
      </c>
      <c r="C1007" s="44" t="s">
        <v>1877</v>
      </c>
      <c r="D1007" s="72" t="s">
        <v>63</v>
      </c>
      <c r="E1007" s="59" t="s">
        <v>258</v>
      </c>
      <c r="F1007" s="63" t="s">
        <v>41</v>
      </c>
      <c r="G1007" s="63" t="s">
        <v>42</v>
      </c>
      <c r="H1007" s="77">
        <v>26359</v>
      </c>
      <c r="I1007" s="45"/>
      <c r="J1007" s="76"/>
      <c r="K1007" s="63" t="s">
        <v>43</v>
      </c>
      <c r="L1007" s="90" t="s">
        <v>1900</v>
      </c>
      <c r="M1007" s="77">
        <v>43355</v>
      </c>
      <c r="N1007" s="52" t="str">
        <f t="shared" ca="1" si="38"/>
        <v>51 Tahun 11 Bulan 26 hari</v>
      </c>
      <c r="O10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1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Row],[JABATAN]],tbl_refJabatan,2,FALSE),"yr","day")-CONVERT(DATEDIF(H1007,tglAcuan,"y"),"yr","day"))),(NOW()+(CONVERT(VLOOKUP(Table1[[#This Row],[JABATAN]],tbl_refJabatan,2,FALSE),"yr","day")-CONVERT(DATEDIF(H1007,NOW(),"y"),"yr","day")))),"Usia Salah"),"")</f>
        <v>48636.348911689813</v>
      </c>
      <c r="Q1007" s="167" t="str">
        <f ca="1">IF(Table1[[#This Row],[TGL. PENSIUN (usia)]]&lt;&gt;0,TEXT(Table1[[#This Row],[TGL. PENSIUN (usia)]],"yyyy"),"")</f>
        <v>2033</v>
      </c>
      <c r="R1007" s="166">
        <f ca="1">IF(AND(Table1[[#This Row],[TGL. PENSIUN (usia)]]&lt;&gt;"",Table1[[#This Row],[TGL. PENSIUN (usia)]]&lt;&gt;"USIA SALAH"),IF(tglAcuan&lt;&gt;0,(INT(CONVERT(VLOOKUP(Table1[[#This Row],[JABATAN]],tbl_refJabatan,2,FALSE),"yr","day")-CONVERT(DATEDIF(H1007,tglAcuan,"y"),"yr","day"))),(INT(CONVERT(VLOOKUP(Table1[[#This Row],[JABATAN]],tbl_refJabatan,2,FALSE),"yr","day")-CONVERT(DATEDIF(H1007,NOW(),"y"),"yr","day")))),"")</f>
        <v>3287</v>
      </c>
      <c r="S1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Row],[JABATAN]],tbl_refJabatan,4,FALSE),"yr","day")-CONVERT(DATEDIF(H1007,tglAcuan,"y"),"yr","day"))),(NOW()+(CONVERT(VLOOKUP(Table1[[#This Row],[JABATAN]],tbl_refJabatan,4,FALSE),"yr","day")-CONVERT(DATEDIF(H1007,NOW(),"y"),"yr","day")))),"Usia Salah"),"")</f>
        <v>34026.348911689813</v>
      </c>
      <c r="T1007" s="167" t="str">
        <f ca="1">IF(Table1[[#This Row],[TGL. PENSIUN ( usia )]]&lt;&gt;0,TEXT(Table1[[#This Row],[TGL. PENSIUN ( usia )]],"yyyy"),"")</f>
        <v>1993</v>
      </c>
      <c r="U1007" s="166">
        <f ca="1">IF(AND(Table1[[#This Row],[TGL. PENSIUN (usia)]]&lt;&gt;"",Table1[[#This Row],[TGL. PENSIUN (usia)]]&lt;&gt;"USIA SALAH"),IF(tglAcuan&lt;&gt;0,(INT(CONVERT(VLOOKUP(Table1[[#This Row],[JABATAN]],tbl_refJabatan,4,FALSE),"yr","day")-CONVERT(DATEDIF(H1007,tglAcuan,"y"),"yr","day"))),(INT(CONVERT(VLOOKUP(Table1[[#This Row],[JABATAN]],tbl_refJabatan,4,FALSE),"yr","day")-CONVERT(DATEDIF(H1007,NOW(),"y"),"yr","day")))),"")</f>
        <v>-11323</v>
      </c>
      <c r="V1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Row],[JABATAN]],tbl_refJabatan,6,FALSE),"yr","day")-CONVERT(DATEDIF(H1007,tglAcuan,"y"),"yr","day"))),(NOW()+(CONVERT(VLOOKUP(Table1[[#This Row],[JABATAN]],tbl_refJabatan,6,FALSE),"yr","day")-CONVERT(DATEDIF(H1007,NOW(),"y"),"yr","day")))),"Usia Salah"),"")</f>
        <v>26721.348911689813</v>
      </c>
      <c r="W1007" s="167" t="str">
        <f ca="1">IF(Table1[[#This Row],[TGL.PENSIUN (usia)]]&lt;&gt;0,TEXT(Table1[[#This Row],[TGL.PENSIUN (usia)]],"yyyy"),"")</f>
        <v>1973</v>
      </c>
      <c r="X10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Row],[JABATAN]],tbl_refJabatan,7,FALSE),"yr","day")-CONVERT(DATEDIF(M1007,tglAcuan,"y"),"yr","day"))),(NOW()+(CONVERT(VLOOKUP(Table1[[#This Row],[JABATAN]],tbl_refJabatan,7,FALSE),"yr","day")-CONVERT(DATEDIF(M1007,NOW(),"y"),"yr","day")))),"tgl SK salah"),"")</f>
        <v>65437.848911689813</v>
      </c>
      <c r="Y1007" s="167" t="str">
        <f ca="1">IF(Table1[[#This Row],[TGL. PENSIUN (jabatan)]]&lt;&gt;0,TEXT(Table1[[#This Row],[TGL. PENSIUN (jabatan)]],"yyyy"),"")</f>
        <v>2079</v>
      </c>
      <c r="Z1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Row],[JABATAN]],tbl_refJabatan,8,FALSE),"yr","day")-CONVERT(DATEDIF(H1007,tglAcuan,"y"),"yr","day"))),(NOW()+(CONVERT(VLOOKUP(Table1[[#This Row],[JABATAN]],tbl_refJabatan,8,FALSE),"yr","day")-CONVERT(DATEDIF(H1007,NOW(),"y"),"yr","day")))),"Usia Salah"),"")</f>
        <v>48636.348911689813</v>
      </c>
      <c r="AA1007" s="167" t="str">
        <f ca="1">IF(Table1[[#This Row],[TGL.PENSIUN (usia )]]&lt;&gt;0,TEXT(Table1[[#This Row],[TGL.PENSIUN (usia )]],"yyyy"),"")</f>
        <v>2033</v>
      </c>
      <c r="AB10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Row],[JABATAN]],tbl_refJabatan,9,FALSE),"yr","day")-CONVERT(DATEDIF(M1007,tglAcuan,"y"),"yr","day"))),(NOW()+(CONVERT(VLOOKUP(Table1[[#This Row],[JABATAN]],tbl_refJabatan,9,FALSE),"yr","day")-CONVERT(DATEDIF(M1007,NOW(),"y"),"yr","day")))),"tgl SK salah"),"")</f>
        <v>49001.598911689813</v>
      </c>
      <c r="AC1007" s="167" t="str">
        <f ca="1">IF(Table1[[#This Row],[TGL. PENSIUN (jabatan )]]&lt;&gt;0,TEXT(Table1[[#This Row],[TGL. PENSIUN (jabatan )]],"yyyy"),"")</f>
        <v>2034</v>
      </c>
      <c r="AD10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8" spans="1:30" s="53" customFormat="1" ht="21.75" customHeight="1" x14ac:dyDescent="0.25">
      <c r="A1008" s="43">
        <f t="shared" si="37"/>
        <v>1003</v>
      </c>
      <c r="B1008" s="44" t="s">
        <v>1751</v>
      </c>
      <c r="C1008" s="44" t="s">
        <v>1877</v>
      </c>
      <c r="D1008" s="72" t="s">
        <v>63</v>
      </c>
      <c r="E1008" s="59" t="s">
        <v>1901</v>
      </c>
      <c r="F1008" s="63" t="s">
        <v>41</v>
      </c>
      <c r="G1008" s="63" t="s">
        <v>42</v>
      </c>
      <c r="H1008" s="77">
        <v>29028</v>
      </c>
      <c r="I1008" s="45"/>
      <c r="J1008" s="76"/>
      <c r="K1008" s="63" t="s">
        <v>43</v>
      </c>
      <c r="L1008" s="90" t="s">
        <v>1902</v>
      </c>
      <c r="M1008" s="77">
        <v>41821</v>
      </c>
      <c r="N1008" s="52" t="str">
        <f t="shared" ca="1" si="38"/>
        <v>44 Tahun 8 Bulan 5 hari</v>
      </c>
      <c r="O10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Row],[JABATAN]],tbl_refJabatan,2,FALSE),"yr","day")-CONVERT(DATEDIF(H1008,tglAcuan,"y"),"yr","day"))),(NOW()+(CONVERT(VLOOKUP(Table1[[#This Row],[JABATAN]],tbl_refJabatan,2,FALSE),"yr","day")-CONVERT(DATEDIF(H1008,NOW(),"y"),"yr","day")))),"Usia Salah"),"")</f>
        <v>51193.098911689813</v>
      </c>
      <c r="Q1008" s="167" t="str">
        <f ca="1">IF(Table1[[#This Row],[TGL. PENSIUN (usia)]]&lt;&gt;0,TEXT(Table1[[#This Row],[TGL. PENSIUN (usia)]],"yyyy"),"")</f>
        <v>2040</v>
      </c>
      <c r="R1008" s="166">
        <f ca="1">IF(AND(Table1[[#This Row],[TGL. PENSIUN (usia)]]&lt;&gt;"",Table1[[#This Row],[TGL. PENSIUN (usia)]]&lt;&gt;"USIA SALAH"),IF(tglAcuan&lt;&gt;0,(INT(CONVERT(VLOOKUP(Table1[[#This Row],[JABATAN]],tbl_refJabatan,2,FALSE),"yr","day")-CONVERT(DATEDIF(H1008,tglAcuan,"y"),"yr","day"))),(INT(CONVERT(VLOOKUP(Table1[[#This Row],[JABATAN]],tbl_refJabatan,2,FALSE),"yr","day")-CONVERT(DATEDIF(H1008,NOW(),"y"),"yr","day")))),"")</f>
        <v>5844</v>
      </c>
      <c r="S1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Row],[JABATAN]],tbl_refJabatan,4,FALSE),"yr","day")-CONVERT(DATEDIF(H1008,tglAcuan,"y"),"yr","day"))),(NOW()+(CONVERT(VLOOKUP(Table1[[#This Row],[JABATAN]],tbl_refJabatan,4,FALSE),"yr","day")-CONVERT(DATEDIF(H1008,NOW(),"y"),"yr","day")))),"Usia Salah"),"")</f>
        <v>36583.098911689813</v>
      </c>
      <c r="T1008" s="167" t="str">
        <f ca="1">IF(Table1[[#This Row],[TGL. PENSIUN ( usia )]]&lt;&gt;0,TEXT(Table1[[#This Row],[TGL. PENSIUN ( usia )]],"yyyy"),"")</f>
        <v>2000</v>
      </c>
      <c r="U1008" s="166">
        <f ca="1">IF(AND(Table1[[#This Row],[TGL. PENSIUN (usia)]]&lt;&gt;"",Table1[[#This Row],[TGL. PENSIUN (usia)]]&lt;&gt;"USIA SALAH"),IF(tglAcuan&lt;&gt;0,(INT(CONVERT(VLOOKUP(Table1[[#This Row],[JABATAN]],tbl_refJabatan,4,FALSE),"yr","day")-CONVERT(DATEDIF(H1008,tglAcuan,"y"),"yr","day"))),(INT(CONVERT(VLOOKUP(Table1[[#This Row],[JABATAN]],tbl_refJabatan,4,FALSE),"yr","day")-CONVERT(DATEDIF(H1008,NOW(),"y"),"yr","day")))),"")</f>
        <v>-8766</v>
      </c>
      <c r="V1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Row],[JABATAN]],tbl_refJabatan,6,FALSE),"yr","day")-CONVERT(DATEDIF(H1008,tglAcuan,"y"),"yr","day"))),(NOW()+(CONVERT(VLOOKUP(Table1[[#This Row],[JABATAN]],tbl_refJabatan,6,FALSE),"yr","day")-CONVERT(DATEDIF(H1008,NOW(),"y"),"yr","day")))),"Usia Salah"),"")</f>
        <v>29278.098911689813</v>
      </c>
      <c r="W1008" s="167" t="str">
        <f ca="1">IF(Table1[[#This Row],[TGL.PENSIUN (usia)]]&lt;&gt;0,TEXT(Table1[[#This Row],[TGL.PENSIUN (usia)]],"yyyy"),"")</f>
        <v>1980</v>
      </c>
      <c r="X10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Row],[JABATAN]],tbl_refJabatan,7,FALSE),"yr","day")-CONVERT(DATEDIF(M1008,tglAcuan,"y"),"yr","day"))),(NOW()+(CONVERT(VLOOKUP(Table1[[#This Row],[JABATAN]],tbl_refJabatan,7,FALSE),"yr","day")-CONVERT(DATEDIF(M1008,NOW(),"y"),"yr","day")))),"tgl SK salah"),"")</f>
        <v>63976.848911689813</v>
      </c>
      <c r="Y1008" s="167" t="str">
        <f ca="1">IF(Table1[[#This Row],[TGL. PENSIUN (jabatan)]]&lt;&gt;0,TEXT(Table1[[#This Row],[TGL. PENSIUN (jabatan)]],"yyyy"),"")</f>
        <v>2075</v>
      </c>
      <c r="Z1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Row],[JABATAN]],tbl_refJabatan,8,FALSE),"yr","day")-CONVERT(DATEDIF(H1008,tglAcuan,"y"),"yr","day"))),(NOW()+(CONVERT(VLOOKUP(Table1[[#This Row],[JABATAN]],tbl_refJabatan,8,FALSE),"yr","day")-CONVERT(DATEDIF(H1008,NOW(),"y"),"yr","day")))),"Usia Salah"),"")</f>
        <v>51193.098911689813</v>
      </c>
      <c r="AA1008" s="167" t="str">
        <f ca="1">IF(Table1[[#This Row],[TGL.PENSIUN (usia )]]&lt;&gt;0,TEXT(Table1[[#This Row],[TGL.PENSIUN (usia )]],"yyyy"),"")</f>
        <v>2040</v>
      </c>
      <c r="AB10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Row],[JABATAN]],tbl_refJabatan,9,FALSE),"yr","day")-CONVERT(DATEDIF(M1008,tglAcuan,"y"),"yr","day"))),(NOW()+(CONVERT(VLOOKUP(Table1[[#This Row],[JABATAN]],tbl_refJabatan,9,FALSE),"yr","day")-CONVERT(DATEDIF(M1008,NOW(),"y"),"yr","day")))),"tgl SK salah"),"")</f>
        <v>47540.598911689813</v>
      </c>
      <c r="AC1008" s="167" t="str">
        <f ca="1">IF(Table1[[#This Row],[TGL. PENSIUN (jabatan )]]&lt;&gt;0,TEXT(Table1[[#This Row],[TGL. PENSIUN (jabatan )]],"yyyy"),"")</f>
        <v>2030</v>
      </c>
      <c r="AD10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09" spans="1:30" s="53" customFormat="1" ht="21.75" customHeight="1" x14ac:dyDescent="0.25">
      <c r="A1009" s="43">
        <f t="shared" si="37"/>
        <v>1004</v>
      </c>
      <c r="B1009" s="44" t="s">
        <v>1751</v>
      </c>
      <c r="C1009" s="44" t="s">
        <v>1877</v>
      </c>
      <c r="D1009" s="72" t="s">
        <v>63</v>
      </c>
      <c r="E1009" s="59" t="s">
        <v>1903</v>
      </c>
      <c r="F1009" s="63" t="s">
        <v>41</v>
      </c>
      <c r="G1009" s="63" t="s">
        <v>42</v>
      </c>
      <c r="H1009" s="77">
        <v>24492</v>
      </c>
      <c r="I1009" s="45"/>
      <c r="J1009" s="76"/>
      <c r="K1009" s="63" t="s">
        <v>93</v>
      </c>
      <c r="L1009" s="90" t="s">
        <v>1904</v>
      </c>
      <c r="M1009" s="77">
        <v>43355</v>
      </c>
      <c r="N1009" s="52" t="str">
        <f t="shared" ca="1" si="38"/>
        <v>57 Tahun 1 Bulan 7 hari</v>
      </c>
      <c r="O10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15 Hari </v>
      </c>
      <c r="P1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Row],[JABATAN]],tbl_refJabatan,2,FALSE),"yr","day")-CONVERT(DATEDIF(H1009,tglAcuan,"y"),"yr","day"))),(NOW()+(CONVERT(VLOOKUP(Table1[[#This Row],[JABATAN]],tbl_refJabatan,2,FALSE),"yr","day")-CONVERT(DATEDIF(H1009,NOW(),"y"),"yr","day")))),"Usia Salah"),"")</f>
        <v>46444.848911689813</v>
      </c>
      <c r="Q1009" s="167" t="str">
        <f ca="1">IF(Table1[[#This Row],[TGL. PENSIUN (usia)]]&lt;&gt;0,TEXT(Table1[[#This Row],[TGL. PENSIUN (usia)]],"yyyy"),"")</f>
        <v>2027</v>
      </c>
      <c r="R1009" s="166">
        <f ca="1">IF(AND(Table1[[#This Row],[TGL. PENSIUN (usia)]]&lt;&gt;"",Table1[[#This Row],[TGL. PENSIUN (usia)]]&lt;&gt;"USIA SALAH"),IF(tglAcuan&lt;&gt;0,(INT(CONVERT(VLOOKUP(Table1[[#This Row],[JABATAN]],tbl_refJabatan,2,FALSE),"yr","day")-CONVERT(DATEDIF(H1009,tglAcuan,"y"),"yr","day"))),(INT(CONVERT(VLOOKUP(Table1[[#This Row],[JABATAN]],tbl_refJabatan,2,FALSE),"yr","day")-CONVERT(DATEDIF(H1009,NOW(),"y"),"yr","day")))),"")</f>
        <v>1095</v>
      </c>
      <c r="S1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Row],[JABATAN]],tbl_refJabatan,4,FALSE),"yr","day")-CONVERT(DATEDIF(H1009,tglAcuan,"y"),"yr","day"))),(NOW()+(CONVERT(VLOOKUP(Table1[[#This Row],[JABATAN]],tbl_refJabatan,4,FALSE),"yr","day")-CONVERT(DATEDIF(H1009,NOW(),"y"),"yr","day")))),"Usia Salah"),"")</f>
        <v>31834.848911689813</v>
      </c>
      <c r="T1009" s="167" t="str">
        <f ca="1">IF(Table1[[#This Row],[TGL. PENSIUN ( usia )]]&lt;&gt;0,TEXT(Table1[[#This Row],[TGL. PENSIUN ( usia )]],"yyyy"),"")</f>
        <v>1987</v>
      </c>
      <c r="U1009" s="166">
        <f ca="1">IF(AND(Table1[[#This Row],[TGL. PENSIUN (usia)]]&lt;&gt;"",Table1[[#This Row],[TGL. PENSIUN (usia)]]&lt;&gt;"USIA SALAH"),IF(tglAcuan&lt;&gt;0,(INT(CONVERT(VLOOKUP(Table1[[#This Row],[JABATAN]],tbl_refJabatan,4,FALSE),"yr","day")-CONVERT(DATEDIF(H1009,tglAcuan,"y"),"yr","day"))),(INT(CONVERT(VLOOKUP(Table1[[#This Row],[JABATAN]],tbl_refJabatan,4,FALSE),"yr","day")-CONVERT(DATEDIF(H1009,NOW(),"y"),"yr","day")))),"")</f>
        <v>-13515</v>
      </c>
      <c r="V1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Row],[JABATAN]],tbl_refJabatan,6,FALSE),"yr","day")-CONVERT(DATEDIF(H1009,tglAcuan,"y"),"yr","day"))),(NOW()+(CONVERT(VLOOKUP(Table1[[#This Row],[JABATAN]],tbl_refJabatan,6,FALSE),"yr","day")-CONVERT(DATEDIF(H1009,NOW(),"y"),"yr","day")))),"Usia Salah"),"")</f>
        <v>24529.848911689813</v>
      </c>
      <c r="W1009" s="167" t="str">
        <f ca="1">IF(Table1[[#This Row],[TGL.PENSIUN (usia)]]&lt;&gt;0,TEXT(Table1[[#This Row],[TGL.PENSIUN (usia)]],"yyyy"),"")</f>
        <v>1967</v>
      </c>
      <c r="X10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Row],[JABATAN]],tbl_refJabatan,7,FALSE),"yr","day")-CONVERT(DATEDIF(M1009,tglAcuan,"y"),"yr","day"))),(NOW()+(CONVERT(VLOOKUP(Table1[[#This Row],[JABATAN]],tbl_refJabatan,7,FALSE),"yr","day")-CONVERT(DATEDIF(M1009,NOW(),"y"),"yr","day")))),"tgl SK salah"),"")</f>
        <v>65437.848911689813</v>
      </c>
      <c r="Y1009" s="167" t="str">
        <f ca="1">IF(Table1[[#This Row],[TGL. PENSIUN (jabatan)]]&lt;&gt;0,TEXT(Table1[[#This Row],[TGL. PENSIUN (jabatan)]],"yyyy"),"")</f>
        <v>2079</v>
      </c>
      <c r="Z1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Row],[JABATAN]],tbl_refJabatan,8,FALSE),"yr","day")-CONVERT(DATEDIF(H1009,tglAcuan,"y"),"yr","day"))),(NOW()+(CONVERT(VLOOKUP(Table1[[#This Row],[JABATAN]],tbl_refJabatan,8,FALSE),"yr","day")-CONVERT(DATEDIF(H1009,NOW(),"y"),"yr","day")))),"Usia Salah"),"")</f>
        <v>46444.848911689813</v>
      </c>
      <c r="AA1009" s="167" t="str">
        <f ca="1">IF(Table1[[#This Row],[TGL.PENSIUN (usia )]]&lt;&gt;0,TEXT(Table1[[#This Row],[TGL.PENSIUN (usia )]],"yyyy"),"")</f>
        <v>2027</v>
      </c>
      <c r="AB10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Row],[JABATAN]],tbl_refJabatan,9,FALSE),"yr","day")-CONVERT(DATEDIF(M1009,tglAcuan,"y"),"yr","day"))),(NOW()+(CONVERT(VLOOKUP(Table1[[#This Row],[JABATAN]],tbl_refJabatan,9,FALSE),"yr","day")-CONVERT(DATEDIF(M1009,NOW(),"y"),"yr","day")))),"tgl SK salah"),"")</f>
        <v>49001.598911689813</v>
      </c>
      <c r="AC1009" s="167" t="str">
        <f ca="1">IF(Table1[[#This Row],[TGL. PENSIUN (jabatan )]]&lt;&gt;0,TEXT(Table1[[#This Row],[TGL. PENSIUN (jabatan )]],"yyyy"),"")</f>
        <v>2034</v>
      </c>
      <c r="AD10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0" spans="1:30" s="53" customFormat="1" ht="21.75" customHeight="1" x14ac:dyDescent="0.25">
      <c r="A1010" s="43">
        <f t="shared" si="37"/>
        <v>1005</v>
      </c>
      <c r="B1010" s="44" t="s">
        <v>1751</v>
      </c>
      <c r="C1010" s="44" t="s">
        <v>1877</v>
      </c>
      <c r="D1010" s="72" t="s">
        <v>63</v>
      </c>
      <c r="E1010" s="289" t="s">
        <v>1905</v>
      </c>
      <c r="F1010" s="63" t="s">
        <v>41</v>
      </c>
      <c r="G1010" s="63" t="s">
        <v>42</v>
      </c>
      <c r="H1010" s="77">
        <v>32658</v>
      </c>
      <c r="I1010" s="45"/>
      <c r="J1010" s="76"/>
      <c r="K1010" s="63" t="s">
        <v>56</v>
      </c>
      <c r="L1010" s="90" t="s">
        <v>1906</v>
      </c>
      <c r="M1010" s="77">
        <v>44334</v>
      </c>
      <c r="N1010" s="52" t="str">
        <f t="shared" ca="1" si="38"/>
        <v>34 Tahun 8 Bulan 28 hari</v>
      </c>
      <c r="O10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9 Bulan 9 Hari </v>
      </c>
      <c r="P1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Row],[JABATAN]],tbl_refJabatan,2,FALSE),"yr","day")-CONVERT(DATEDIF(H1010,tglAcuan,"y"),"yr","day"))),(NOW()+(CONVERT(VLOOKUP(Table1[[#This Row],[JABATAN]],tbl_refJabatan,2,FALSE),"yr","day")-CONVERT(DATEDIF(H1010,NOW(),"y"),"yr","day")))),"Usia Salah"),"")</f>
        <v>54845.598911689813</v>
      </c>
      <c r="Q1010" s="167" t="str">
        <f ca="1">IF(Table1[[#This Row],[TGL. PENSIUN (usia)]]&lt;&gt;0,TEXT(Table1[[#This Row],[TGL. PENSIUN (usia)]],"yyyy"),"")</f>
        <v>2050</v>
      </c>
      <c r="R1010" s="166">
        <f ca="1">IF(AND(Table1[[#This Row],[TGL. PENSIUN (usia)]]&lt;&gt;"",Table1[[#This Row],[TGL. PENSIUN (usia)]]&lt;&gt;"USIA SALAH"),IF(tglAcuan&lt;&gt;0,(INT(CONVERT(VLOOKUP(Table1[[#This Row],[JABATAN]],tbl_refJabatan,2,FALSE),"yr","day")-CONVERT(DATEDIF(H1010,tglAcuan,"y"),"yr","day"))),(INT(CONVERT(VLOOKUP(Table1[[#This Row],[JABATAN]],tbl_refJabatan,2,FALSE),"yr","day")-CONVERT(DATEDIF(H1010,NOW(),"y"),"yr","day")))),"")</f>
        <v>9496</v>
      </c>
      <c r="S1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Row],[JABATAN]],tbl_refJabatan,4,FALSE),"yr","day")-CONVERT(DATEDIF(H1010,tglAcuan,"y"),"yr","day"))),(NOW()+(CONVERT(VLOOKUP(Table1[[#This Row],[JABATAN]],tbl_refJabatan,4,FALSE),"yr","day")-CONVERT(DATEDIF(H1010,NOW(),"y"),"yr","day")))),"Usia Salah"),"")</f>
        <v>40235.598911689813</v>
      </c>
      <c r="T1010" s="167" t="str">
        <f ca="1">IF(Table1[[#This Row],[TGL. PENSIUN ( usia )]]&lt;&gt;0,TEXT(Table1[[#This Row],[TGL. PENSIUN ( usia )]],"yyyy"),"")</f>
        <v>2010</v>
      </c>
      <c r="U1010" s="166">
        <f ca="1">IF(AND(Table1[[#This Row],[TGL. PENSIUN (usia)]]&lt;&gt;"",Table1[[#This Row],[TGL. PENSIUN (usia)]]&lt;&gt;"USIA SALAH"),IF(tglAcuan&lt;&gt;0,(INT(CONVERT(VLOOKUP(Table1[[#This Row],[JABATAN]],tbl_refJabatan,4,FALSE),"yr","day")-CONVERT(DATEDIF(H1010,tglAcuan,"y"),"yr","day"))),(INT(CONVERT(VLOOKUP(Table1[[#This Row],[JABATAN]],tbl_refJabatan,4,FALSE),"yr","day")-CONVERT(DATEDIF(H1010,NOW(),"y"),"yr","day")))),"")</f>
        <v>-5114</v>
      </c>
      <c r="V1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Row],[JABATAN]],tbl_refJabatan,6,FALSE),"yr","day")-CONVERT(DATEDIF(H1010,tglAcuan,"y"),"yr","day"))),(NOW()+(CONVERT(VLOOKUP(Table1[[#This Row],[JABATAN]],tbl_refJabatan,6,FALSE),"yr","day")-CONVERT(DATEDIF(H1010,NOW(),"y"),"yr","day")))),"Usia Salah"),"")</f>
        <v>32930.598911689813</v>
      </c>
      <c r="W1010" s="167" t="str">
        <f ca="1">IF(Table1[[#This Row],[TGL.PENSIUN (usia)]]&lt;&gt;0,TEXT(Table1[[#This Row],[TGL.PENSIUN (usia)]],"yyyy"),"")</f>
        <v>1990</v>
      </c>
      <c r="X10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Row],[JABATAN]],tbl_refJabatan,7,FALSE),"yr","day")-CONVERT(DATEDIF(M1010,tglAcuan,"y"),"yr","day"))),(NOW()+(CONVERT(VLOOKUP(Table1[[#This Row],[JABATAN]],tbl_refJabatan,7,FALSE),"yr","day")-CONVERT(DATEDIF(M1010,NOW(),"y"),"yr","day")))),"tgl SK salah"),"")</f>
        <v>66533.598911689813</v>
      </c>
      <c r="Y1010" s="167" t="str">
        <f ca="1">IF(Table1[[#This Row],[TGL. PENSIUN (jabatan)]]&lt;&gt;0,TEXT(Table1[[#This Row],[TGL. PENSIUN (jabatan)]],"yyyy"),"")</f>
        <v>2082</v>
      </c>
      <c r="Z1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Row],[JABATAN]],tbl_refJabatan,8,FALSE),"yr","day")-CONVERT(DATEDIF(H1010,tglAcuan,"y"),"yr","day"))),(NOW()+(CONVERT(VLOOKUP(Table1[[#This Row],[JABATAN]],tbl_refJabatan,8,FALSE),"yr","day")-CONVERT(DATEDIF(H1010,NOW(),"y"),"yr","day")))),"Usia Salah"),"")</f>
        <v>54845.598911689813</v>
      </c>
      <c r="AA1010" s="167" t="str">
        <f ca="1">IF(Table1[[#This Row],[TGL.PENSIUN (usia )]]&lt;&gt;0,TEXT(Table1[[#This Row],[TGL.PENSIUN (usia )]],"yyyy"),"")</f>
        <v>2050</v>
      </c>
      <c r="AB10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Row],[JABATAN]],tbl_refJabatan,9,FALSE),"yr","day")-CONVERT(DATEDIF(M1010,tglAcuan,"y"),"yr","day"))),(NOW()+(CONVERT(VLOOKUP(Table1[[#This Row],[JABATAN]],tbl_refJabatan,9,FALSE),"yr","day")-CONVERT(DATEDIF(M1010,NOW(),"y"),"yr","day")))),"tgl SK salah"),"")</f>
        <v>50097.348911689813</v>
      </c>
      <c r="AC1010" s="167" t="str">
        <f ca="1">IF(Table1[[#This Row],[TGL. PENSIUN (jabatan )]]&lt;&gt;0,TEXT(Table1[[#This Row],[TGL. PENSIUN (jabatan )]],"yyyy"),"")</f>
        <v>2037</v>
      </c>
      <c r="AD10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1" spans="1:30" s="53" customFormat="1" ht="21.75" customHeight="1" x14ac:dyDescent="0.25">
      <c r="A1011" s="43">
        <f t="shared" si="37"/>
        <v>1006</v>
      </c>
      <c r="B1011" s="44" t="s">
        <v>1751</v>
      </c>
      <c r="C1011" s="44" t="s">
        <v>1877</v>
      </c>
      <c r="D1011" s="72" t="s">
        <v>63</v>
      </c>
      <c r="E1011" s="59" t="s">
        <v>1907</v>
      </c>
      <c r="F1011" s="63" t="s">
        <v>41</v>
      </c>
      <c r="G1011" s="63" t="s">
        <v>42</v>
      </c>
      <c r="H1011" s="77">
        <v>30519</v>
      </c>
      <c r="I1011" s="45"/>
      <c r="J1011" s="76"/>
      <c r="K1011" s="63" t="s">
        <v>56</v>
      </c>
      <c r="L1011" s="90" t="s">
        <v>1908</v>
      </c>
      <c r="M1011" s="77">
        <v>41821</v>
      </c>
      <c r="N1011" s="52" t="str">
        <f t="shared" ca="1" si="38"/>
        <v>40 Tahun 7 Bulan 5 hari</v>
      </c>
      <c r="O10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26 Hari </v>
      </c>
      <c r="P1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Row],[JABATAN]],tbl_refJabatan,2,FALSE),"yr","day")-CONVERT(DATEDIF(H1011,tglAcuan,"y"),"yr","day"))),(NOW()+(CONVERT(VLOOKUP(Table1[[#This Row],[JABATAN]],tbl_refJabatan,2,FALSE),"yr","day")-CONVERT(DATEDIF(H1011,NOW(),"y"),"yr","day")))),"Usia Salah"),"")</f>
        <v>52654.098911689813</v>
      </c>
      <c r="Q1011" s="167" t="str">
        <f ca="1">IF(Table1[[#This Row],[TGL. PENSIUN (usia)]]&lt;&gt;0,TEXT(Table1[[#This Row],[TGL. PENSIUN (usia)]],"yyyy"),"")</f>
        <v>2044</v>
      </c>
      <c r="R1011" s="166">
        <f ca="1">IF(AND(Table1[[#This Row],[TGL. PENSIUN (usia)]]&lt;&gt;"",Table1[[#This Row],[TGL. PENSIUN (usia)]]&lt;&gt;"USIA SALAH"),IF(tglAcuan&lt;&gt;0,(INT(CONVERT(VLOOKUP(Table1[[#This Row],[JABATAN]],tbl_refJabatan,2,FALSE),"yr","day")-CONVERT(DATEDIF(H1011,tglAcuan,"y"),"yr","day"))),(INT(CONVERT(VLOOKUP(Table1[[#This Row],[JABATAN]],tbl_refJabatan,2,FALSE),"yr","day")-CONVERT(DATEDIF(H1011,NOW(),"y"),"yr","day")))),"")</f>
        <v>7305</v>
      </c>
      <c r="S1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Row],[JABATAN]],tbl_refJabatan,4,FALSE),"yr","day")-CONVERT(DATEDIF(H1011,tglAcuan,"y"),"yr","day"))),(NOW()+(CONVERT(VLOOKUP(Table1[[#This Row],[JABATAN]],tbl_refJabatan,4,FALSE),"yr","day")-CONVERT(DATEDIF(H1011,NOW(),"y"),"yr","day")))),"Usia Salah"),"")</f>
        <v>38044.098911689813</v>
      </c>
      <c r="T1011" s="167" t="str">
        <f ca="1">IF(Table1[[#This Row],[TGL. PENSIUN ( usia )]]&lt;&gt;0,TEXT(Table1[[#This Row],[TGL. PENSIUN ( usia )]],"yyyy"),"")</f>
        <v>2004</v>
      </c>
      <c r="U1011" s="166">
        <f ca="1">IF(AND(Table1[[#This Row],[TGL. PENSIUN (usia)]]&lt;&gt;"",Table1[[#This Row],[TGL. PENSIUN (usia)]]&lt;&gt;"USIA SALAH"),IF(tglAcuan&lt;&gt;0,(INT(CONVERT(VLOOKUP(Table1[[#This Row],[JABATAN]],tbl_refJabatan,4,FALSE),"yr","day")-CONVERT(DATEDIF(H1011,tglAcuan,"y"),"yr","day"))),(INT(CONVERT(VLOOKUP(Table1[[#This Row],[JABATAN]],tbl_refJabatan,4,FALSE),"yr","day")-CONVERT(DATEDIF(H1011,NOW(),"y"),"yr","day")))),"")</f>
        <v>-7305</v>
      </c>
      <c r="V1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Row],[JABATAN]],tbl_refJabatan,6,FALSE),"yr","day")-CONVERT(DATEDIF(H1011,tglAcuan,"y"),"yr","day"))),(NOW()+(CONVERT(VLOOKUP(Table1[[#This Row],[JABATAN]],tbl_refJabatan,6,FALSE),"yr","day")-CONVERT(DATEDIF(H1011,NOW(),"y"),"yr","day")))),"Usia Salah"),"")</f>
        <v>30739.098911689813</v>
      </c>
      <c r="W1011" s="167" t="str">
        <f ca="1">IF(Table1[[#This Row],[TGL.PENSIUN (usia)]]&lt;&gt;0,TEXT(Table1[[#This Row],[TGL.PENSIUN (usia)]],"yyyy"),"")</f>
        <v>1984</v>
      </c>
      <c r="X10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Row],[JABATAN]],tbl_refJabatan,7,FALSE),"yr","day")-CONVERT(DATEDIF(M1011,tglAcuan,"y"),"yr","day"))),(NOW()+(CONVERT(VLOOKUP(Table1[[#This Row],[JABATAN]],tbl_refJabatan,7,FALSE),"yr","day")-CONVERT(DATEDIF(M1011,NOW(),"y"),"yr","day")))),"tgl SK salah"),"")</f>
        <v>63976.848911689813</v>
      </c>
      <c r="Y1011" s="167" t="str">
        <f ca="1">IF(Table1[[#This Row],[TGL. PENSIUN (jabatan)]]&lt;&gt;0,TEXT(Table1[[#This Row],[TGL. PENSIUN (jabatan)]],"yyyy"),"")</f>
        <v>2075</v>
      </c>
      <c r="Z1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Row],[JABATAN]],tbl_refJabatan,8,FALSE),"yr","day")-CONVERT(DATEDIF(H1011,tglAcuan,"y"),"yr","day"))),(NOW()+(CONVERT(VLOOKUP(Table1[[#This Row],[JABATAN]],tbl_refJabatan,8,FALSE),"yr","day")-CONVERT(DATEDIF(H1011,NOW(),"y"),"yr","day")))),"Usia Salah"),"")</f>
        <v>52654.098911689813</v>
      </c>
      <c r="AA1011" s="167" t="str">
        <f ca="1">IF(Table1[[#This Row],[TGL.PENSIUN (usia )]]&lt;&gt;0,TEXT(Table1[[#This Row],[TGL.PENSIUN (usia )]],"yyyy"),"")</f>
        <v>2044</v>
      </c>
      <c r="AB10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Row],[JABATAN]],tbl_refJabatan,9,FALSE),"yr","day")-CONVERT(DATEDIF(M1011,tglAcuan,"y"),"yr","day"))),(NOW()+(CONVERT(VLOOKUP(Table1[[#This Row],[JABATAN]],tbl_refJabatan,9,FALSE),"yr","day")-CONVERT(DATEDIF(M1011,NOW(),"y"),"yr","day")))),"tgl SK salah"),"")</f>
        <v>47540.598911689813</v>
      </c>
      <c r="AC1011" s="167" t="str">
        <f ca="1">IF(Table1[[#This Row],[TGL. PENSIUN (jabatan )]]&lt;&gt;0,TEXT(Table1[[#This Row],[TGL. PENSIUN (jabatan )]],"yyyy"),"")</f>
        <v>2030</v>
      </c>
      <c r="AD10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2" spans="1:30" s="88" customFormat="1" ht="21.75" customHeight="1" x14ac:dyDescent="0.25">
      <c r="A1012" s="43">
        <f t="shared" si="37"/>
        <v>1007</v>
      </c>
      <c r="B1012" s="44" t="s">
        <v>1751</v>
      </c>
      <c r="C1012" s="44" t="s">
        <v>1909</v>
      </c>
      <c r="D1012" s="45" t="s">
        <v>39</v>
      </c>
      <c r="E1012" s="98" t="s">
        <v>1910</v>
      </c>
      <c r="F1012" s="43" t="s">
        <v>41</v>
      </c>
      <c r="G1012" s="46" t="s">
        <v>42</v>
      </c>
      <c r="H1012" s="71">
        <v>33135</v>
      </c>
      <c r="I1012" s="45"/>
      <c r="J1012" s="76"/>
      <c r="K1012" s="74" t="s">
        <v>56</v>
      </c>
      <c r="L1012" s="187" t="s">
        <v>1911</v>
      </c>
      <c r="M1012" s="71" t="s">
        <v>396</v>
      </c>
      <c r="N1012" s="52" t="str">
        <f t="shared" ca="1" si="38"/>
        <v>33 Tahun 5 Bulan 8 hari</v>
      </c>
      <c r="O10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Row],[JABATAN]],tbl_refJabatan,2,FALSE),"yr","day")-CONVERT(DATEDIF(H1012,tglAcuan,"y"),"yr","day"))),(NOW()+(CONVERT(VLOOKUP(Table1[[#This Row],[JABATAN]],tbl_refJabatan,2,FALSE),"yr","day")-CONVERT(DATEDIF(H1012,NOW(),"y"),"yr","day")))),"Usia Salah"),"")</f>
        <v>33295.848911689813</v>
      </c>
      <c r="Q1012" s="167" t="str">
        <f ca="1">IF(Table1[[#This Row],[TGL. PENSIUN (usia)]]&lt;&gt;0,TEXT(Table1[[#This Row],[TGL. PENSIUN (usia)]],"yyyy"),"")</f>
        <v>1991</v>
      </c>
      <c r="R1012" s="166">
        <f ca="1">IF(AND(Table1[[#This Row],[TGL. PENSIUN (usia)]]&lt;&gt;"",Table1[[#This Row],[TGL. PENSIUN (usia)]]&lt;&gt;"USIA SALAH"),IF(tglAcuan&lt;&gt;0,(INT(CONVERT(VLOOKUP(Table1[[#This Row],[JABATAN]],tbl_refJabatan,2,FALSE),"yr","day")-CONVERT(DATEDIF(H1012,tglAcuan,"y"),"yr","day"))),(INT(CONVERT(VLOOKUP(Table1[[#This Row],[JABATAN]],tbl_refJabatan,2,FALSE),"yr","day")-CONVERT(DATEDIF(H1012,NOW(),"y"),"yr","day")))),"")</f>
        <v>-12054</v>
      </c>
      <c r="S1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Row],[JABATAN]],tbl_refJabatan,4,FALSE),"yr","day")-CONVERT(DATEDIF(H1012,tglAcuan,"y"),"yr","day"))),(NOW()+(CONVERT(VLOOKUP(Table1[[#This Row],[JABATAN]],tbl_refJabatan,4,FALSE),"yr","day")-CONVERT(DATEDIF(H1012,NOW(),"y"),"yr","day")))),"Usia Salah"),"")</f>
        <v>33295.848911689813</v>
      </c>
      <c r="T1012" s="167" t="str">
        <f ca="1">IF(Table1[[#This Row],[TGL. PENSIUN ( usia )]]&lt;&gt;0,TEXT(Table1[[#This Row],[TGL. PENSIUN ( usia )]],"yyyy"),"")</f>
        <v>1991</v>
      </c>
      <c r="U1012" s="166">
        <f ca="1">IF(AND(Table1[[#This Row],[TGL. PENSIUN (usia)]]&lt;&gt;"",Table1[[#This Row],[TGL. PENSIUN (usia)]]&lt;&gt;"USIA SALAH"),IF(tglAcuan&lt;&gt;0,(INT(CONVERT(VLOOKUP(Table1[[#This Row],[JABATAN]],tbl_refJabatan,4,FALSE),"yr","day")-CONVERT(DATEDIF(H1012,tglAcuan,"y"),"yr","day"))),(INT(CONVERT(VLOOKUP(Table1[[#This Row],[JABATAN]],tbl_refJabatan,4,FALSE),"yr","day")-CONVERT(DATEDIF(H1012,NOW(),"y"),"yr","day")))),"")</f>
        <v>-12054</v>
      </c>
      <c r="V1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Row],[JABATAN]],tbl_refJabatan,6,FALSE),"yr","day")-CONVERT(DATEDIF(H1012,tglAcuan,"y"),"yr","day"))),(NOW()+(CONVERT(VLOOKUP(Table1[[#This Row],[JABATAN]],tbl_refJabatan,6,FALSE),"yr","day")-CONVERT(DATEDIF(H1012,NOW(),"y"),"yr","day")))),"Usia Salah"),"")</f>
        <v>33295.848911689813</v>
      </c>
      <c r="W1012" s="167" t="str">
        <f ca="1">IF(Table1[[#This Row],[TGL.PENSIUN (usia)]]&lt;&gt;0,TEXT(Table1[[#This Row],[TGL.PENSIUN (usia)]],"yyyy"),"")</f>
        <v>1991</v>
      </c>
      <c r="X10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Row],[JABATAN]],tbl_refJabatan,7,FALSE),"yr","day")-CONVERT(DATEDIF(M1012,tglAcuan,"y"),"yr","day"))),(NOW()+(CONVERT(VLOOKUP(Table1[[#This Row],[JABATAN]],tbl_refJabatan,7,FALSE),"yr","day")-CONVERT(DATEDIF(M1012,NOW(),"y"),"yr","day")))),"tgl SK salah"),"")</f>
        <v>45349.098911689813</v>
      </c>
      <c r="Y1012" s="167" t="str">
        <f ca="1">IF(Table1[[#This Row],[TGL. PENSIUN (jabatan)]]&lt;&gt;0,TEXT(Table1[[#This Row],[TGL. PENSIUN (jabatan)]],"yyyy"),"")</f>
        <v>2024</v>
      </c>
      <c r="Z1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Row],[JABATAN]],tbl_refJabatan,8,FALSE),"yr","day")-CONVERT(DATEDIF(H1012,tglAcuan,"y"),"yr","day"))),(NOW()+(CONVERT(VLOOKUP(Table1[[#This Row],[JABATAN]],tbl_refJabatan,8,FALSE),"yr","day")-CONVERT(DATEDIF(H1012,NOW(),"y"),"yr","day")))),"Usia Salah"),"")</f>
        <v>33295.848911689813</v>
      </c>
      <c r="AA1012" s="167" t="str">
        <f ca="1">IF(Table1[[#This Row],[TGL.PENSIUN (usia )]]&lt;&gt;0,TEXT(Table1[[#This Row],[TGL.PENSIUN (usia )]],"yyyy"),"")</f>
        <v>1991</v>
      </c>
      <c r="AB10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Row],[JABATAN]],tbl_refJabatan,9,FALSE),"yr","day")-CONVERT(DATEDIF(M1012,tglAcuan,"y"),"yr","day"))),(NOW()+(CONVERT(VLOOKUP(Table1[[#This Row],[JABATAN]],tbl_refJabatan,9,FALSE),"yr","day")-CONVERT(DATEDIF(M1012,NOW(),"y"),"yr","day")))),"tgl SK salah"),"")</f>
        <v>45349.098911689813</v>
      </c>
      <c r="AC1012" s="167" t="str">
        <f ca="1">IF(Table1[[#This Row],[TGL. PENSIUN (jabatan )]]&lt;&gt;0,TEXT(Table1[[#This Row],[TGL. PENSIUN (jabatan )]],"yyyy"),"")</f>
        <v>2024</v>
      </c>
      <c r="AD10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13" spans="1:30" s="53" customFormat="1" ht="21.75" customHeight="1" x14ac:dyDescent="0.25">
      <c r="A1013" s="43">
        <f t="shared" si="37"/>
        <v>1008</v>
      </c>
      <c r="B1013" s="44" t="s">
        <v>1751</v>
      </c>
      <c r="C1013" s="44" t="s">
        <v>1909</v>
      </c>
      <c r="D1013" s="72" t="s">
        <v>45</v>
      </c>
      <c r="E1013" s="291" t="s">
        <v>1912</v>
      </c>
      <c r="F1013" s="43" t="s">
        <v>41</v>
      </c>
      <c r="G1013" s="46" t="s">
        <v>42</v>
      </c>
      <c r="H1013" s="188">
        <v>31831</v>
      </c>
      <c r="I1013" s="45"/>
      <c r="J1013" s="76"/>
      <c r="K1013" s="74" t="s">
        <v>56</v>
      </c>
      <c r="L1013" s="189" t="s">
        <v>1913</v>
      </c>
      <c r="M1013" s="190">
        <v>43320</v>
      </c>
      <c r="N1013" s="52" t="str">
        <f t="shared" ca="1" si="38"/>
        <v>37 Tahun 0 Bulan 4 hari</v>
      </c>
      <c r="O10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Row],[JABATAN]],tbl_refJabatan,2,FALSE),"yr","day")-CONVERT(DATEDIF(H1013,tglAcuan,"y"),"yr","day"))),(NOW()+(CONVERT(VLOOKUP(Table1[[#This Row],[JABATAN]],tbl_refJabatan,2,FALSE),"yr","day")-CONVERT(DATEDIF(H1013,NOW(),"y"),"yr","day")))),"Usia Salah"),"")</f>
        <v>31834.848911689813</v>
      </c>
      <c r="Q1013" s="167" t="str">
        <f ca="1">IF(Table1[[#This Row],[TGL. PENSIUN (usia)]]&lt;&gt;0,TEXT(Table1[[#This Row],[TGL. PENSIUN (usia)]],"yyyy"),"")</f>
        <v>1987</v>
      </c>
      <c r="R1013" s="166">
        <f ca="1">IF(AND(Table1[[#This Row],[TGL. PENSIUN (usia)]]&lt;&gt;"",Table1[[#This Row],[TGL. PENSIUN (usia)]]&lt;&gt;"USIA SALAH"),IF(tglAcuan&lt;&gt;0,(INT(CONVERT(VLOOKUP(Table1[[#This Row],[JABATAN]],tbl_refJabatan,2,FALSE),"yr","day")-CONVERT(DATEDIF(H1013,tglAcuan,"y"),"yr","day"))),(INT(CONVERT(VLOOKUP(Table1[[#This Row],[JABATAN]],tbl_refJabatan,2,FALSE),"yr","day")-CONVERT(DATEDIF(H1013,NOW(),"y"),"yr","day")))),"")</f>
        <v>-13515</v>
      </c>
      <c r="S10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Row],[JABATAN]],tbl_refJabatan,4,FALSE),"yr","day")-CONVERT(DATEDIF(H1013,tglAcuan,"y"),"yr","day"))),(NOW()+(CONVERT(VLOOKUP(Table1[[#This Row],[JABATAN]],tbl_refJabatan,4,FALSE),"yr","day")-CONVERT(DATEDIF(H1013,NOW(),"y"),"yr","day")))),"Usia Salah"),"")</f>
        <v>31834.848911689813</v>
      </c>
      <c r="T1013" s="167" t="str">
        <f ca="1">IF(Table1[[#This Row],[TGL. PENSIUN ( usia )]]&lt;&gt;0,TEXT(Table1[[#This Row],[TGL. PENSIUN ( usia )]],"yyyy"),"")</f>
        <v>1987</v>
      </c>
      <c r="U1013" s="166">
        <f ca="1">IF(AND(Table1[[#This Row],[TGL. PENSIUN (usia)]]&lt;&gt;"",Table1[[#This Row],[TGL. PENSIUN (usia)]]&lt;&gt;"USIA SALAH"),IF(tglAcuan&lt;&gt;0,(INT(CONVERT(VLOOKUP(Table1[[#This Row],[JABATAN]],tbl_refJabatan,4,FALSE),"yr","day")-CONVERT(DATEDIF(H1013,tglAcuan,"y"),"yr","day"))),(INT(CONVERT(VLOOKUP(Table1[[#This Row],[JABATAN]],tbl_refJabatan,4,FALSE),"yr","day")-CONVERT(DATEDIF(H1013,NOW(),"y"),"yr","day")))),"")</f>
        <v>-13515</v>
      </c>
      <c r="V10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Row],[JABATAN]],tbl_refJabatan,6,FALSE),"yr","day")-CONVERT(DATEDIF(H1013,tglAcuan,"y"),"yr","day"))),(NOW()+(CONVERT(VLOOKUP(Table1[[#This Row],[JABATAN]],tbl_refJabatan,6,FALSE),"yr","day")-CONVERT(DATEDIF(H1013,NOW(),"y"),"yr","day")))),"Usia Salah"),"")</f>
        <v>31834.848911689813</v>
      </c>
      <c r="W1013" s="167" t="str">
        <f ca="1">IF(Table1[[#This Row],[TGL.PENSIUN (usia)]]&lt;&gt;0,TEXT(Table1[[#This Row],[TGL.PENSIUN (usia)]],"yyyy"),"")</f>
        <v>1987</v>
      </c>
      <c r="X10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Row],[JABATAN]],tbl_refJabatan,7,FALSE),"yr","day")-CONVERT(DATEDIF(M1013,tglAcuan,"y"),"yr","day"))),(NOW()+(CONVERT(VLOOKUP(Table1[[#This Row],[JABATAN]],tbl_refJabatan,7,FALSE),"yr","day")-CONVERT(DATEDIF(M1013,NOW(),"y"),"yr","day")))),"tgl SK salah"),"")</f>
        <v>43522.848911689813</v>
      </c>
      <c r="Y1013" s="167" t="str">
        <f ca="1">IF(Table1[[#This Row],[TGL. PENSIUN (jabatan)]]&lt;&gt;0,TEXT(Table1[[#This Row],[TGL. PENSIUN (jabatan)]],"yyyy"),"")</f>
        <v>2019</v>
      </c>
      <c r="Z10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Row],[JABATAN]],tbl_refJabatan,8,FALSE),"yr","day")-CONVERT(DATEDIF(H1013,tglAcuan,"y"),"yr","day"))),(NOW()+(CONVERT(VLOOKUP(Table1[[#This Row],[JABATAN]],tbl_refJabatan,8,FALSE),"yr","day")-CONVERT(DATEDIF(H1013,NOW(),"y"),"yr","day")))),"Usia Salah"),"")</f>
        <v>31834.848911689813</v>
      </c>
      <c r="AA1013" s="167" t="str">
        <f ca="1">IF(Table1[[#This Row],[TGL.PENSIUN (usia )]]&lt;&gt;0,TEXT(Table1[[#This Row],[TGL.PENSIUN (usia )]],"yyyy"),"")</f>
        <v>1987</v>
      </c>
      <c r="AB10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Row],[JABATAN]],tbl_refJabatan,9,FALSE),"yr","day")-CONVERT(DATEDIF(M1013,tglAcuan,"y"),"yr","day"))),(NOW()+(CONVERT(VLOOKUP(Table1[[#This Row],[JABATAN]],tbl_refJabatan,9,FALSE),"yr","day")-CONVERT(DATEDIF(M1013,NOW(),"y"),"yr","day")))),"tgl SK salah"),"")</f>
        <v>43522.848911689813</v>
      </c>
      <c r="AC1013" s="167" t="str">
        <f ca="1">IF(Table1[[#This Row],[TGL. PENSIUN (jabatan )]]&lt;&gt;0,TEXT(Table1[[#This Row],[TGL. PENSIUN (jabatan )]],"yyyy"),"")</f>
        <v>2019</v>
      </c>
      <c r="AD10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4" spans="1:30" s="53" customFormat="1" ht="21.75" customHeight="1" x14ac:dyDescent="0.25">
      <c r="A1014" s="43">
        <f t="shared" si="37"/>
        <v>1009</v>
      </c>
      <c r="B1014" s="44" t="s">
        <v>1751</v>
      </c>
      <c r="C1014" s="44" t="s">
        <v>1909</v>
      </c>
      <c r="D1014" s="72" t="s">
        <v>48</v>
      </c>
      <c r="E1014" s="291" t="s">
        <v>1914</v>
      </c>
      <c r="F1014" s="43" t="s">
        <v>50</v>
      </c>
      <c r="G1014" s="46" t="s">
        <v>42</v>
      </c>
      <c r="H1014" s="188">
        <v>30179</v>
      </c>
      <c r="I1014" s="45"/>
      <c r="J1014" s="76"/>
      <c r="K1014" s="74" t="s">
        <v>43</v>
      </c>
      <c r="L1014" s="189" t="s">
        <v>1915</v>
      </c>
      <c r="M1014" s="190">
        <v>43320</v>
      </c>
      <c r="N1014" s="52" t="str">
        <f t="shared" ca="1" si="38"/>
        <v>41 Tahun 6 Bulan 11 hari</v>
      </c>
      <c r="O10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Row],[JABATAN]],tbl_refJabatan,2,FALSE),"yr","day")-CONVERT(DATEDIF(H1014,tglAcuan,"y"),"yr","day"))),(NOW()+(CONVERT(VLOOKUP(Table1[[#This Row],[JABATAN]],tbl_refJabatan,2,FALSE),"yr","day")-CONVERT(DATEDIF(H1014,NOW(),"y"),"yr","day")))),"Usia Salah"),"")</f>
        <v>52288.848911689813</v>
      </c>
      <c r="Q1014" s="167" t="str">
        <f ca="1">IF(Table1[[#This Row],[TGL. PENSIUN (usia)]]&lt;&gt;0,TEXT(Table1[[#This Row],[TGL. PENSIUN (usia)]],"yyyy"),"")</f>
        <v>2043</v>
      </c>
      <c r="R1014" s="166">
        <f ca="1">IF(AND(Table1[[#This Row],[TGL. PENSIUN (usia)]]&lt;&gt;"",Table1[[#This Row],[TGL. PENSIUN (usia)]]&lt;&gt;"USIA SALAH"),IF(tglAcuan&lt;&gt;0,(INT(CONVERT(VLOOKUP(Table1[[#This Row],[JABATAN]],tbl_refJabatan,2,FALSE),"yr","day")-CONVERT(DATEDIF(H1014,tglAcuan,"y"),"yr","day"))),(INT(CONVERT(VLOOKUP(Table1[[#This Row],[JABATAN]],tbl_refJabatan,2,FALSE),"yr","day")-CONVERT(DATEDIF(H1014,NOW(),"y"),"yr","day")))),"")</f>
        <v>6939</v>
      </c>
      <c r="S1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Row],[JABATAN]],tbl_refJabatan,4,FALSE),"yr","day")-CONVERT(DATEDIF(H1014,tglAcuan,"y"),"yr","day"))),(NOW()+(CONVERT(VLOOKUP(Table1[[#This Row],[JABATAN]],tbl_refJabatan,4,FALSE),"yr","day")-CONVERT(DATEDIF(H1014,NOW(),"y"),"yr","day")))),"Usia Salah"),"")</f>
        <v>52288.848911689813</v>
      </c>
      <c r="T1014" s="167" t="str">
        <f ca="1">IF(Table1[[#This Row],[TGL. PENSIUN ( usia )]]&lt;&gt;0,TEXT(Table1[[#This Row],[TGL. PENSIUN ( usia )]],"yyyy"),"")</f>
        <v>2043</v>
      </c>
      <c r="U1014" s="166">
        <f ca="1">IF(AND(Table1[[#This Row],[TGL. PENSIUN (usia)]]&lt;&gt;"",Table1[[#This Row],[TGL. PENSIUN (usia)]]&lt;&gt;"USIA SALAH"),IF(tglAcuan&lt;&gt;0,(INT(CONVERT(VLOOKUP(Table1[[#This Row],[JABATAN]],tbl_refJabatan,4,FALSE),"yr","day")-CONVERT(DATEDIF(H1014,tglAcuan,"y"),"yr","day"))),(INT(CONVERT(VLOOKUP(Table1[[#This Row],[JABATAN]],tbl_refJabatan,4,FALSE),"yr","day")-CONVERT(DATEDIF(H1014,NOW(),"y"),"yr","day")))),"")</f>
        <v>6939</v>
      </c>
      <c r="V1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Row],[JABATAN]],tbl_refJabatan,6,FALSE),"yr","day")-CONVERT(DATEDIF(H1014,tglAcuan,"y"),"yr","day"))),(NOW()+(CONVERT(VLOOKUP(Table1[[#This Row],[JABATAN]],tbl_refJabatan,6,FALSE),"yr","day")-CONVERT(DATEDIF(H1014,NOW(),"y"),"yr","day")))),"Usia Salah"),"")</f>
        <v>50827.848911689813</v>
      </c>
      <c r="W1014" s="167" t="str">
        <f ca="1">IF(Table1[[#This Row],[TGL.PENSIUN (usia)]]&lt;&gt;0,TEXT(Table1[[#This Row],[TGL.PENSIUN (usia)]],"yyyy"),"")</f>
        <v>2039</v>
      </c>
      <c r="X10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Row],[JABATAN]],tbl_refJabatan,7,FALSE),"yr","day")-CONVERT(DATEDIF(M1014,tglAcuan,"y"),"yr","day"))),(NOW()+(CONVERT(VLOOKUP(Table1[[#This Row],[JABATAN]],tbl_refJabatan,7,FALSE),"yr","day")-CONVERT(DATEDIF(M1014,NOW(),"y"),"yr","day")))),"tgl SK salah"),"")</f>
        <v>50827.848911689813</v>
      </c>
      <c r="Y1014" s="167" t="str">
        <f ca="1">IF(Table1[[#This Row],[TGL. PENSIUN (jabatan)]]&lt;&gt;0,TEXT(Table1[[#This Row],[TGL. PENSIUN (jabatan)]],"yyyy"),"")</f>
        <v>2039</v>
      </c>
      <c r="Z1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Row],[JABATAN]],tbl_refJabatan,8,FALSE),"yr","day")-CONVERT(DATEDIF(H1014,tglAcuan,"y"),"yr","day"))),(NOW()+(CONVERT(VLOOKUP(Table1[[#This Row],[JABATAN]],tbl_refJabatan,8,FALSE),"yr","day")-CONVERT(DATEDIF(H1014,NOW(),"y"),"yr","day")))),"Usia Salah"),"")</f>
        <v>50827.848911689813</v>
      </c>
      <c r="AA1014" s="167" t="str">
        <f ca="1">IF(Table1[[#This Row],[TGL.PENSIUN (usia )]]&lt;&gt;0,TEXT(Table1[[#This Row],[TGL.PENSIUN (usia )]],"yyyy"),"")</f>
        <v>2039</v>
      </c>
      <c r="AB10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Row],[JABATAN]],tbl_refJabatan,9,FALSE),"yr","day")-CONVERT(DATEDIF(M1014,tglAcuan,"y"),"yr","day"))),(NOW()+(CONVERT(VLOOKUP(Table1[[#This Row],[JABATAN]],tbl_refJabatan,9,FALSE),"yr","day")-CONVERT(DATEDIF(M1014,NOW(),"y"),"yr","day")))),"tgl SK salah"),"")</f>
        <v>50827.848911689813</v>
      </c>
      <c r="AC1014" s="167" t="str">
        <f ca="1">IF(Table1[[#This Row],[TGL. PENSIUN (jabatan )]]&lt;&gt;0,TEXT(Table1[[#This Row],[TGL. PENSIUN (jabatan )]],"yyyy"),"")</f>
        <v>2039</v>
      </c>
      <c r="AD10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5" spans="1:30" s="53" customFormat="1" ht="21.75" customHeight="1" x14ac:dyDescent="0.25">
      <c r="A1015" s="43">
        <f t="shared" si="37"/>
        <v>1010</v>
      </c>
      <c r="B1015" s="44" t="s">
        <v>1751</v>
      </c>
      <c r="C1015" s="44" t="s">
        <v>1909</v>
      </c>
      <c r="D1015" s="72" t="s">
        <v>52</v>
      </c>
      <c r="E1015" s="291" t="s">
        <v>1916</v>
      </c>
      <c r="F1015" s="43" t="s">
        <v>41</v>
      </c>
      <c r="G1015" s="46" t="s">
        <v>1917</v>
      </c>
      <c r="H1015" s="188">
        <v>33780</v>
      </c>
      <c r="I1015" s="45"/>
      <c r="J1015" s="76"/>
      <c r="K1015" s="74" t="s">
        <v>56</v>
      </c>
      <c r="L1015" s="189" t="s">
        <v>1918</v>
      </c>
      <c r="M1015" s="190">
        <v>44377</v>
      </c>
      <c r="N1015" s="52" t="str">
        <f t="shared" ca="1" si="38"/>
        <v>31 Tahun 8 Bulan 2 hari</v>
      </c>
      <c r="O10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28 Hari </v>
      </c>
      <c r="P10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Row],[JABATAN]],tbl_refJabatan,2,FALSE),"yr","day")-CONVERT(DATEDIF(H1015,tglAcuan,"y"),"yr","day"))),(NOW()+(CONVERT(VLOOKUP(Table1[[#This Row],[JABATAN]],tbl_refJabatan,2,FALSE),"yr","day")-CONVERT(DATEDIF(H1015,NOW(),"y"),"yr","day")))),"Usia Salah"),"")</f>
        <v>55941.348911689813</v>
      </c>
      <c r="Q1015" s="167" t="str">
        <f ca="1">IF(Table1[[#This Row],[TGL. PENSIUN (usia)]]&lt;&gt;0,TEXT(Table1[[#This Row],[TGL. PENSIUN (usia)]],"yyyy"),"")</f>
        <v>2053</v>
      </c>
      <c r="R1015" s="166">
        <f ca="1">IF(AND(Table1[[#This Row],[TGL. PENSIUN (usia)]]&lt;&gt;"",Table1[[#This Row],[TGL. PENSIUN (usia)]]&lt;&gt;"USIA SALAH"),IF(tglAcuan&lt;&gt;0,(INT(CONVERT(VLOOKUP(Table1[[#This Row],[JABATAN]],tbl_refJabatan,2,FALSE),"yr","day")-CONVERT(DATEDIF(H1015,tglAcuan,"y"),"yr","day"))),(INT(CONVERT(VLOOKUP(Table1[[#This Row],[JABATAN]],tbl_refJabatan,2,FALSE),"yr","day")-CONVERT(DATEDIF(H1015,NOW(),"y"),"yr","day")))),"")</f>
        <v>10592</v>
      </c>
      <c r="S10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Row],[JABATAN]],tbl_refJabatan,4,FALSE),"yr","day")-CONVERT(DATEDIF(H1015,tglAcuan,"y"),"yr","day"))),(NOW()+(CONVERT(VLOOKUP(Table1[[#This Row],[JABATAN]],tbl_refJabatan,4,FALSE),"yr","day")-CONVERT(DATEDIF(H1015,NOW(),"y"),"yr","day")))),"Usia Salah"),"")</f>
        <v>55941.348911689813</v>
      </c>
      <c r="T1015" s="167" t="str">
        <f ca="1">IF(Table1[[#This Row],[TGL. PENSIUN ( usia )]]&lt;&gt;0,TEXT(Table1[[#This Row],[TGL. PENSIUN ( usia )]],"yyyy"),"")</f>
        <v>2053</v>
      </c>
      <c r="U1015" s="166">
        <f ca="1">IF(AND(Table1[[#This Row],[TGL. PENSIUN (usia)]]&lt;&gt;"",Table1[[#This Row],[TGL. PENSIUN (usia)]]&lt;&gt;"USIA SALAH"),IF(tglAcuan&lt;&gt;0,(INT(CONVERT(VLOOKUP(Table1[[#This Row],[JABATAN]],tbl_refJabatan,4,FALSE),"yr","day")-CONVERT(DATEDIF(H1015,tglAcuan,"y"),"yr","day"))),(INT(CONVERT(VLOOKUP(Table1[[#This Row],[JABATAN]],tbl_refJabatan,4,FALSE),"yr","day")-CONVERT(DATEDIF(H1015,NOW(),"y"),"yr","day")))),"")</f>
        <v>10592</v>
      </c>
      <c r="V10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Row],[JABATAN]],tbl_refJabatan,6,FALSE),"yr","day")-CONVERT(DATEDIF(H1015,tglAcuan,"y"),"yr","day"))),(NOW()+(CONVERT(VLOOKUP(Table1[[#This Row],[JABATAN]],tbl_refJabatan,6,FALSE),"yr","day")-CONVERT(DATEDIF(H1015,NOW(),"y"),"yr","day")))),"Usia Salah"),"")</f>
        <v>54480.348911689813</v>
      </c>
      <c r="W1015" s="167" t="str">
        <f ca="1">IF(Table1[[#This Row],[TGL.PENSIUN (usia)]]&lt;&gt;0,TEXT(Table1[[#This Row],[TGL.PENSIUN (usia)]],"yyyy"),"")</f>
        <v>2049</v>
      </c>
      <c r="X10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Row],[JABATAN]],tbl_refJabatan,7,FALSE),"yr","day")-CONVERT(DATEDIF(M1015,tglAcuan,"y"),"yr","day"))),(NOW()+(CONVERT(VLOOKUP(Table1[[#This Row],[JABATAN]],tbl_refJabatan,7,FALSE),"yr","day")-CONVERT(DATEDIF(M1015,NOW(),"y"),"yr","day")))),"tgl SK salah"),"")</f>
        <v>51923.598911689813</v>
      </c>
      <c r="Y1015" s="167" t="str">
        <f ca="1">IF(Table1[[#This Row],[TGL. PENSIUN (jabatan)]]&lt;&gt;0,TEXT(Table1[[#This Row],[TGL. PENSIUN (jabatan)]],"yyyy"),"")</f>
        <v>2042</v>
      </c>
      <c r="Z10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Row],[JABATAN]],tbl_refJabatan,8,FALSE),"yr","day")-CONVERT(DATEDIF(H1015,tglAcuan,"y"),"yr","day"))),(NOW()+(CONVERT(VLOOKUP(Table1[[#This Row],[JABATAN]],tbl_refJabatan,8,FALSE),"yr","day")-CONVERT(DATEDIF(H1015,NOW(),"y"),"yr","day")))),"Usia Salah"),"")</f>
        <v>54480.348911689813</v>
      </c>
      <c r="AA1015" s="167" t="str">
        <f ca="1">IF(Table1[[#This Row],[TGL.PENSIUN (usia )]]&lt;&gt;0,TEXT(Table1[[#This Row],[TGL.PENSIUN (usia )]],"yyyy"),"")</f>
        <v>2049</v>
      </c>
      <c r="AB10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Row],[JABATAN]],tbl_refJabatan,9,FALSE),"yr","day")-CONVERT(DATEDIF(M1015,tglAcuan,"y"),"yr","day"))),(NOW()+(CONVERT(VLOOKUP(Table1[[#This Row],[JABATAN]],tbl_refJabatan,9,FALSE),"yr","day")-CONVERT(DATEDIF(M1015,NOW(),"y"),"yr","day")))),"tgl SK salah"),"")</f>
        <v>51923.598911689813</v>
      </c>
      <c r="AC1015" s="167" t="str">
        <f ca="1">IF(Table1[[#This Row],[TGL. PENSIUN (jabatan )]]&lt;&gt;0,TEXT(Table1[[#This Row],[TGL. PENSIUN (jabatan )]],"yyyy"),"")</f>
        <v>2042</v>
      </c>
      <c r="AD10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6" spans="1:30" s="53" customFormat="1" ht="21.75" customHeight="1" x14ac:dyDescent="0.25">
      <c r="A1016" s="43">
        <f t="shared" si="37"/>
        <v>1011</v>
      </c>
      <c r="B1016" s="44" t="s">
        <v>1751</v>
      </c>
      <c r="C1016" s="44" t="s">
        <v>1909</v>
      </c>
      <c r="D1016" s="45" t="s">
        <v>54</v>
      </c>
      <c r="E1016" s="291" t="s">
        <v>1919</v>
      </c>
      <c r="F1016" s="43" t="s">
        <v>41</v>
      </c>
      <c r="G1016" s="46" t="s">
        <v>42</v>
      </c>
      <c r="H1016" s="188">
        <v>29652</v>
      </c>
      <c r="I1016" s="45"/>
      <c r="J1016" s="76"/>
      <c r="K1016" s="74" t="s">
        <v>43</v>
      </c>
      <c r="L1016" s="189" t="s">
        <v>1920</v>
      </c>
      <c r="M1016" s="190">
        <v>43320</v>
      </c>
      <c r="N1016" s="52" t="str">
        <f t="shared" ca="1" si="38"/>
        <v>42 Tahun 11 Bulan 20 hari</v>
      </c>
      <c r="O10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Row],[JABATAN]],tbl_refJabatan,2,FALSE),"yr","day")-CONVERT(DATEDIF(H1016,tglAcuan,"y"),"yr","day"))),(NOW()+(CONVERT(VLOOKUP(Table1[[#This Row],[JABATAN]],tbl_refJabatan,2,FALSE),"yr","day")-CONVERT(DATEDIF(H1016,NOW(),"y"),"yr","day")))),"Usia Salah"),"")</f>
        <v>51923.598911689813</v>
      </c>
      <c r="Q1016" s="167" t="str">
        <f ca="1">IF(Table1[[#This Row],[TGL. PENSIUN (usia)]]&lt;&gt;0,TEXT(Table1[[#This Row],[TGL. PENSIUN (usia)]],"yyyy"),"")</f>
        <v>2042</v>
      </c>
      <c r="R1016" s="166">
        <f ca="1">IF(AND(Table1[[#This Row],[TGL. PENSIUN (usia)]]&lt;&gt;"",Table1[[#This Row],[TGL. PENSIUN (usia)]]&lt;&gt;"USIA SALAH"),IF(tglAcuan&lt;&gt;0,(INT(CONVERT(VLOOKUP(Table1[[#This Row],[JABATAN]],tbl_refJabatan,2,FALSE),"yr","day")-CONVERT(DATEDIF(H1016,tglAcuan,"y"),"yr","day"))),(INT(CONVERT(VLOOKUP(Table1[[#This Row],[JABATAN]],tbl_refJabatan,2,FALSE),"yr","day")-CONVERT(DATEDIF(H1016,NOW(),"y"),"yr","day")))),"")</f>
        <v>6574</v>
      </c>
      <c r="S10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Row],[JABATAN]],tbl_refJabatan,4,FALSE),"yr","day")-CONVERT(DATEDIF(H1016,tglAcuan,"y"),"yr","day"))),(NOW()+(CONVERT(VLOOKUP(Table1[[#This Row],[JABATAN]],tbl_refJabatan,4,FALSE),"yr","day")-CONVERT(DATEDIF(H1016,NOW(),"y"),"yr","day")))),"Usia Salah"),"")</f>
        <v>51923.598911689813</v>
      </c>
      <c r="T1016" s="167" t="str">
        <f ca="1">IF(Table1[[#This Row],[TGL. PENSIUN ( usia )]]&lt;&gt;0,TEXT(Table1[[#This Row],[TGL. PENSIUN ( usia )]],"yyyy"),"")</f>
        <v>2042</v>
      </c>
      <c r="U1016" s="166">
        <f ca="1">IF(AND(Table1[[#This Row],[TGL. PENSIUN (usia)]]&lt;&gt;"",Table1[[#This Row],[TGL. PENSIUN (usia)]]&lt;&gt;"USIA SALAH"),IF(tglAcuan&lt;&gt;0,(INT(CONVERT(VLOOKUP(Table1[[#This Row],[JABATAN]],tbl_refJabatan,4,FALSE),"yr","day")-CONVERT(DATEDIF(H1016,tglAcuan,"y"),"yr","day"))),(INT(CONVERT(VLOOKUP(Table1[[#This Row],[JABATAN]],tbl_refJabatan,4,FALSE),"yr","day")-CONVERT(DATEDIF(H1016,NOW(),"y"),"yr","day")))),"")</f>
        <v>6574</v>
      </c>
      <c r="V10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Row],[JABATAN]],tbl_refJabatan,6,FALSE),"yr","day")-CONVERT(DATEDIF(H1016,tglAcuan,"y"),"yr","day"))),(NOW()+(CONVERT(VLOOKUP(Table1[[#This Row],[JABATAN]],tbl_refJabatan,6,FALSE),"yr","day")-CONVERT(DATEDIF(H1016,NOW(),"y"),"yr","day")))),"Usia Salah"),"")</f>
        <v>50462.598911689813</v>
      </c>
      <c r="W1016" s="167" t="str">
        <f ca="1">IF(Table1[[#This Row],[TGL.PENSIUN (usia)]]&lt;&gt;0,TEXT(Table1[[#This Row],[TGL.PENSIUN (usia)]],"yyyy"),"")</f>
        <v>2038</v>
      </c>
      <c r="X10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Row],[JABATAN]],tbl_refJabatan,7,FALSE),"yr","day")-CONVERT(DATEDIF(M1016,tglAcuan,"y"),"yr","day"))),(NOW()+(CONVERT(VLOOKUP(Table1[[#This Row],[JABATAN]],tbl_refJabatan,7,FALSE),"yr","day")-CONVERT(DATEDIF(M1016,NOW(),"y"),"yr","day")))),"tgl SK salah"),"")</f>
        <v>50827.848911689813</v>
      </c>
      <c r="Y1016" s="167" t="str">
        <f ca="1">IF(Table1[[#This Row],[TGL. PENSIUN (jabatan)]]&lt;&gt;0,TEXT(Table1[[#This Row],[TGL. PENSIUN (jabatan)]],"yyyy"),"")</f>
        <v>2039</v>
      </c>
      <c r="Z10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Row],[JABATAN]],tbl_refJabatan,8,FALSE),"yr","day")-CONVERT(DATEDIF(H1016,tglAcuan,"y"),"yr","day"))),(NOW()+(CONVERT(VLOOKUP(Table1[[#This Row],[JABATAN]],tbl_refJabatan,8,FALSE),"yr","day")-CONVERT(DATEDIF(H1016,NOW(),"y"),"yr","day")))),"Usia Salah"),"")</f>
        <v>50462.598911689813</v>
      </c>
      <c r="AA1016" s="167" t="str">
        <f ca="1">IF(Table1[[#This Row],[TGL.PENSIUN (usia )]]&lt;&gt;0,TEXT(Table1[[#This Row],[TGL.PENSIUN (usia )]],"yyyy"),"")</f>
        <v>2038</v>
      </c>
      <c r="AB10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Row],[JABATAN]],tbl_refJabatan,9,FALSE),"yr","day")-CONVERT(DATEDIF(M1016,tglAcuan,"y"),"yr","day"))),(NOW()+(CONVERT(VLOOKUP(Table1[[#This Row],[JABATAN]],tbl_refJabatan,9,FALSE),"yr","day")-CONVERT(DATEDIF(M1016,NOW(),"y"),"yr","day")))),"tgl SK salah"),"")</f>
        <v>50827.848911689813</v>
      </c>
      <c r="AC1016" s="167" t="str">
        <f ca="1">IF(Table1[[#This Row],[TGL. PENSIUN (jabatan )]]&lt;&gt;0,TEXT(Table1[[#This Row],[TGL. PENSIUN (jabatan )]],"yyyy"),"")</f>
        <v>2039</v>
      </c>
      <c r="AD10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7" spans="1:30" s="53" customFormat="1" ht="21.75" customHeight="1" x14ac:dyDescent="0.25">
      <c r="A1017" s="43">
        <f t="shared" si="37"/>
        <v>1012</v>
      </c>
      <c r="B1017" s="44" t="s">
        <v>1751</v>
      </c>
      <c r="C1017" s="44" t="s">
        <v>1909</v>
      </c>
      <c r="D1017" s="72" t="s">
        <v>57</v>
      </c>
      <c r="E1017" s="291" t="s">
        <v>1921</v>
      </c>
      <c r="F1017" s="43" t="s">
        <v>50</v>
      </c>
      <c r="G1017" s="46" t="s">
        <v>42</v>
      </c>
      <c r="H1017" s="188">
        <v>31865</v>
      </c>
      <c r="I1017" s="45"/>
      <c r="J1017" s="76"/>
      <c r="K1017" s="74" t="s">
        <v>43</v>
      </c>
      <c r="L1017" s="189" t="s">
        <v>1922</v>
      </c>
      <c r="M1017" s="190">
        <v>43320</v>
      </c>
      <c r="N1017" s="52" t="str">
        <f t="shared" ca="1" si="38"/>
        <v>36 Tahun 10 Bulan 29 hari</v>
      </c>
      <c r="O10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Row],[JABATAN]],tbl_refJabatan,2,FALSE),"yr","day")-CONVERT(DATEDIF(H1017,tglAcuan,"y"),"yr","day"))),(NOW()+(CONVERT(VLOOKUP(Table1[[#This Row],[JABATAN]],tbl_refJabatan,2,FALSE),"yr","day")-CONVERT(DATEDIF(H1017,NOW(),"y"),"yr","day")))),"Usia Salah"),"")</f>
        <v>54115.098911689813</v>
      </c>
      <c r="Q1017" s="167" t="str">
        <f ca="1">IF(Table1[[#This Row],[TGL. PENSIUN (usia)]]&lt;&gt;0,TEXT(Table1[[#This Row],[TGL. PENSIUN (usia)]],"yyyy"),"")</f>
        <v>2048</v>
      </c>
      <c r="R1017" s="166">
        <f ca="1">IF(AND(Table1[[#This Row],[TGL. PENSIUN (usia)]]&lt;&gt;"",Table1[[#This Row],[TGL. PENSIUN (usia)]]&lt;&gt;"USIA SALAH"),IF(tglAcuan&lt;&gt;0,(INT(CONVERT(VLOOKUP(Table1[[#This Row],[JABATAN]],tbl_refJabatan,2,FALSE),"yr","day")-CONVERT(DATEDIF(H1017,tglAcuan,"y"),"yr","day"))),(INT(CONVERT(VLOOKUP(Table1[[#This Row],[JABATAN]],tbl_refJabatan,2,FALSE),"yr","day")-CONVERT(DATEDIF(H1017,NOW(),"y"),"yr","day")))),"")</f>
        <v>8766</v>
      </c>
      <c r="S1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Row],[JABATAN]],tbl_refJabatan,4,FALSE),"yr","day")-CONVERT(DATEDIF(H1017,tglAcuan,"y"),"yr","day"))),(NOW()+(CONVERT(VLOOKUP(Table1[[#This Row],[JABATAN]],tbl_refJabatan,4,FALSE),"yr","day")-CONVERT(DATEDIF(H1017,NOW(),"y"),"yr","day")))),"Usia Salah"),"")</f>
        <v>54115.098911689813</v>
      </c>
      <c r="T1017" s="167" t="str">
        <f ca="1">IF(Table1[[#This Row],[TGL. PENSIUN ( usia )]]&lt;&gt;0,TEXT(Table1[[#This Row],[TGL. PENSIUN ( usia )]],"yyyy"),"")</f>
        <v>2048</v>
      </c>
      <c r="U1017" s="166">
        <f ca="1">IF(AND(Table1[[#This Row],[TGL. PENSIUN (usia)]]&lt;&gt;"",Table1[[#This Row],[TGL. PENSIUN (usia)]]&lt;&gt;"USIA SALAH"),IF(tglAcuan&lt;&gt;0,(INT(CONVERT(VLOOKUP(Table1[[#This Row],[JABATAN]],tbl_refJabatan,4,FALSE),"yr","day")-CONVERT(DATEDIF(H1017,tglAcuan,"y"),"yr","day"))),(INT(CONVERT(VLOOKUP(Table1[[#This Row],[JABATAN]],tbl_refJabatan,4,FALSE),"yr","day")-CONVERT(DATEDIF(H1017,NOW(),"y"),"yr","day")))),"")</f>
        <v>8766</v>
      </c>
      <c r="V1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Row],[JABATAN]],tbl_refJabatan,6,FALSE),"yr","day")-CONVERT(DATEDIF(H1017,tglAcuan,"y"),"yr","day"))),(NOW()+(CONVERT(VLOOKUP(Table1[[#This Row],[JABATAN]],tbl_refJabatan,6,FALSE),"yr","day")-CONVERT(DATEDIF(H1017,NOW(),"y"),"yr","day")))),"Usia Salah"),"")</f>
        <v>52654.098911689813</v>
      </c>
      <c r="W1017" s="167" t="str">
        <f ca="1">IF(Table1[[#This Row],[TGL.PENSIUN (usia)]]&lt;&gt;0,TEXT(Table1[[#This Row],[TGL.PENSIUN (usia)]],"yyyy"),"")</f>
        <v>2044</v>
      </c>
      <c r="X10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Row],[JABATAN]],tbl_refJabatan,7,FALSE),"yr","day")-CONVERT(DATEDIF(M1017,tglAcuan,"y"),"yr","day"))),(NOW()+(CONVERT(VLOOKUP(Table1[[#This Row],[JABATAN]],tbl_refJabatan,7,FALSE),"yr","day")-CONVERT(DATEDIF(M1017,NOW(),"y"),"yr","day")))),"tgl SK salah"),"")</f>
        <v>50827.848911689813</v>
      </c>
      <c r="Y1017" s="167" t="str">
        <f ca="1">IF(Table1[[#This Row],[TGL. PENSIUN (jabatan)]]&lt;&gt;0,TEXT(Table1[[#This Row],[TGL. PENSIUN (jabatan)]],"yyyy"),"")</f>
        <v>2039</v>
      </c>
      <c r="Z1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Row],[JABATAN]],tbl_refJabatan,8,FALSE),"yr","day")-CONVERT(DATEDIF(H1017,tglAcuan,"y"),"yr","day"))),(NOW()+(CONVERT(VLOOKUP(Table1[[#This Row],[JABATAN]],tbl_refJabatan,8,FALSE),"yr","day")-CONVERT(DATEDIF(H1017,NOW(),"y"),"yr","day")))),"Usia Salah"),"")</f>
        <v>52654.098911689813</v>
      </c>
      <c r="AA1017" s="167" t="str">
        <f ca="1">IF(Table1[[#This Row],[TGL.PENSIUN (usia )]]&lt;&gt;0,TEXT(Table1[[#This Row],[TGL.PENSIUN (usia )]],"yyyy"),"")</f>
        <v>2044</v>
      </c>
      <c r="AB10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Row],[JABATAN]],tbl_refJabatan,9,FALSE),"yr","day")-CONVERT(DATEDIF(M1017,tglAcuan,"y"),"yr","day"))),(NOW()+(CONVERT(VLOOKUP(Table1[[#This Row],[JABATAN]],tbl_refJabatan,9,FALSE),"yr","day")-CONVERT(DATEDIF(M1017,NOW(),"y"),"yr","day")))),"tgl SK salah"),"")</f>
        <v>50827.848911689813</v>
      </c>
      <c r="AC1017" s="167" t="str">
        <f ca="1">IF(Table1[[#This Row],[TGL. PENSIUN (jabatan )]]&lt;&gt;0,TEXT(Table1[[#This Row],[TGL. PENSIUN (jabatan )]],"yyyy"),"")</f>
        <v>2039</v>
      </c>
      <c r="AD10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8" spans="1:30" s="53" customFormat="1" ht="21.75" customHeight="1" x14ac:dyDescent="0.25">
      <c r="A1018" s="43">
        <f t="shared" si="37"/>
        <v>1013</v>
      </c>
      <c r="B1018" s="44" t="s">
        <v>1751</v>
      </c>
      <c r="C1018" s="44" t="s">
        <v>1909</v>
      </c>
      <c r="D1018" s="72" t="s">
        <v>59</v>
      </c>
      <c r="E1018" s="291" t="s">
        <v>1923</v>
      </c>
      <c r="F1018" s="43" t="s">
        <v>41</v>
      </c>
      <c r="G1018" s="46" t="s">
        <v>42</v>
      </c>
      <c r="H1018" s="188">
        <v>29717</v>
      </c>
      <c r="I1018" s="45"/>
      <c r="J1018" s="76"/>
      <c r="K1018" s="74" t="s">
        <v>43</v>
      </c>
      <c r="L1018" s="189" t="s">
        <v>1924</v>
      </c>
      <c r="M1018" s="190">
        <v>43320</v>
      </c>
      <c r="N1018" s="52" t="str">
        <f t="shared" ca="1" si="38"/>
        <v>42 Tahun 9 Bulan 16 hari</v>
      </c>
      <c r="O10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Row],[JABATAN]],tbl_refJabatan,2,FALSE),"yr","day")-CONVERT(DATEDIF(H1018,tglAcuan,"y"),"yr","day"))),(NOW()+(CONVERT(VLOOKUP(Table1[[#This Row],[JABATAN]],tbl_refJabatan,2,FALSE),"yr","day")-CONVERT(DATEDIF(H1018,NOW(),"y"),"yr","day")))),"Usia Salah"),"")</f>
        <v>51923.598911689813</v>
      </c>
      <c r="Q1018" s="167" t="str">
        <f ca="1">IF(Table1[[#This Row],[TGL. PENSIUN (usia)]]&lt;&gt;0,TEXT(Table1[[#This Row],[TGL. PENSIUN (usia)]],"yyyy"),"")</f>
        <v>2042</v>
      </c>
      <c r="R1018" s="166">
        <f ca="1">IF(AND(Table1[[#This Row],[TGL. PENSIUN (usia)]]&lt;&gt;"",Table1[[#This Row],[TGL. PENSIUN (usia)]]&lt;&gt;"USIA SALAH"),IF(tglAcuan&lt;&gt;0,(INT(CONVERT(VLOOKUP(Table1[[#This Row],[JABATAN]],tbl_refJabatan,2,FALSE),"yr","day")-CONVERT(DATEDIF(H1018,tglAcuan,"y"),"yr","day"))),(INT(CONVERT(VLOOKUP(Table1[[#This Row],[JABATAN]],tbl_refJabatan,2,FALSE),"yr","day")-CONVERT(DATEDIF(H1018,NOW(),"y"),"yr","day")))),"")</f>
        <v>6574</v>
      </c>
      <c r="S1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Row],[JABATAN]],tbl_refJabatan,4,FALSE),"yr","day")-CONVERT(DATEDIF(H1018,tglAcuan,"y"),"yr","day"))),(NOW()+(CONVERT(VLOOKUP(Table1[[#This Row],[JABATAN]],tbl_refJabatan,4,FALSE),"yr","day")-CONVERT(DATEDIF(H1018,NOW(),"y"),"yr","day")))),"Usia Salah"),"")</f>
        <v>51923.598911689813</v>
      </c>
      <c r="T1018" s="167" t="str">
        <f ca="1">IF(Table1[[#This Row],[TGL. PENSIUN ( usia )]]&lt;&gt;0,TEXT(Table1[[#This Row],[TGL. PENSIUN ( usia )]],"yyyy"),"")</f>
        <v>2042</v>
      </c>
      <c r="U1018" s="166">
        <f ca="1">IF(AND(Table1[[#This Row],[TGL. PENSIUN (usia)]]&lt;&gt;"",Table1[[#This Row],[TGL. PENSIUN (usia)]]&lt;&gt;"USIA SALAH"),IF(tglAcuan&lt;&gt;0,(INT(CONVERT(VLOOKUP(Table1[[#This Row],[JABATAN]],tbl_refJabatan,4,FALSE),"yr","day")-CONVERT(DATEDIF(H1018,tglAcuan,"y"),"yr","day"))),(INT(CONVERT(VLOOKUP(Table1[[#This Row],[JABATAN]],tbl_refJabatan,4,FALSE),"yr","day")-CONVERT(DATEDIF(H1018,NOW(),"y"),"yr","day")))),"")</f>
        <v>6574</v>
      </c>
      <c r="V1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Row],[JABATAN]],tbl_refJabatan,6,FALSE),"yr","day")-CONVERT(DATEDIF(H1018,tglAcuan,"y"),"yr","day"))),(NOW()+(CONVERT(VLOOKUP(Table1[[#This Row],[JABATAN]],tbl_refJabatan,6,FALSE),"yr","day")-CONVERT(DATEDIF(H1018,NOW(),"y"),"yr","day")))),"Usia Salah"),"")</f>
        <v>50462.598911689813</v>
      </c>
      <c r="W1018" s="167" t="str">
        <f ca="1">IF(Table1[[#This Row],[TGL.PENSIUN (usia)]]&lt;&gt;0,TEXT(Table1[[#This Row],[TGL.PENSIUN (usia)]],"yyyy"),"")</f>
        <v>2038</v>
      </c>
      <c r="X10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Row],[JABATAN]],tbl_refJabatan,7,FALSE),"yr","day")-CONVERT(DATEDIF(M1018,tglAcuan,"y"),"yr","day"))),(NOW()+(CONVERT(VLOOKUP(Table1[[#This Row],[JABATAN]],tbl_refJabatan,7,FALSE),"yr","day")-CONVERT(DATEDIF(M1018,NOW(),"y"),"yr","day")))),"tgl SK salah"),"")</f>
        <v>50827.848911689813</v>
      </c>
      <c r="Y1018" s="167" t="str">
        <f ca="1">IF(Table1[[#This Row],[TGL. PENSIUN (jabatan)]]&lt;&gt;0,TEXT(Table1[[#This Row],[TGL. PENSIUN (jabatan)]],"yyyy"),"")</f>
        <v>2039</v>
      </c>
      <c r="Z1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Row],[JABATAN]],tbl_refJabatan,8,FALSE),"yr","day")-CONVERT(DATEDIF(H1018,tglAcuan,"y"),"yr","day"))),(NOW()+(CONVERT(VLOOKUP(Table1[[#This Row],[JABATAN]],tbl_refJabatan,8,FALSE),"yr","day")-CONVERT(DATEDIF(H1018,NOW(),"y"),"yr","day")))),"Usia Salah"),"")</f>
        <v>50462.598911689813</v>
      </c>
      <c r="AA1018" s="167" t="str">
        <f ca="1">IF(Table1[[#This Row],[TGL.PENSIUN (usia )]]&lt;&gt;0,TEXT(Table1[[#This Row],[TGL.PENSIUN (usia )]],"yyyy"),"")</f>
        <v>2038</v>
      </c>
      <c r="AB10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Row],[JABATAN]],tbl_refJabatan,9,FALSE),"yr","day")-CONVERT(DATEDIF(M1018,tglAcuan,"y"),"yr","day"))),(NOW()+(CONVERT(VLOOKUP(Table1[[#This Row],[JABATAN]],tbl_refJabatan,9,FALSE),"yr","day")-CONVERT(DATEDIF(M1018,NOW(),"y"),"yr","day")))),"tgl SK salah"),"")</f>
        <v>50827.848911689813</v>
      </c>
      <c r="AC1018" s="167" t="str">
        <f ca="1">IF(Table1[[#This Row],[TGL. PENSIUN (jabatan )]]&lt;&gt;0,TEXT(Table1[[#This Row],[TGL. PENSIUN (jabatan )]],"yyyy"),"")</f>
        <v>2039</v>
      </c>
      <c r="AD10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19" spans="1:30" s="53" customFormat="1" ht="21.75" customHeight="1" x14ac:dyDescent="0.25">
      <c r="A1019" s="43">
        <f t="shared" si="37"/>
        <v>1014</v>
      </c>
      <c r="B1019" s="55" t="s">
        <v>1751</v>
      </c>
      <c r="C1019" s="55" t="s">
        <v>1909</v>
      </c>
      <c r="D1019" s="72" t="s">
        <v>61</v>
      </c>
      <c r="E1019" s="291" t="s">
        <v>1925</v>
      </c>
      <c r="F1019" s="43" t="s">
        <v>50</v>
      </c>
      <c r="G1019" s="46" t="s">
        <v>42</v>
      </c>
      <c r="H1019" s="188">
        <v>26553</v>
      </c>
      <c r="I1019" s="56"/>
      <c r="J1019" s="162"/>
      <c r="K1019" s="74" t="s">
        <v>43</v>
      </c>
      <c r="L1019" s="189" t="s">
        <v>1926</v>
      </c>
      <c r="M1019" s="190">
        <v>43320</v>
      </c>
      <c r="N1019" s="52" t="str">
        <f t="shared" ca="1" si="38"/>
        <v>51 Tahun 5 Bulan 16 hari</v>
      </c>
      <c r="O10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Row],[JABATAN]],tbl_refJabatan,2,FALSE),"yr","day")-CONVERT(DATEDIF(H1019,tglAcuan,"y"),"yr","day"))),(NOW()+(CONVERT(VLOOKUP(Table1[[#This Row],[JABATAN]],tbl_refJabatan,2,FALSE),"yr","day")-CONVERT(DATEDIF(H1019,NOW(),"y"),"yr","day")))),"Usia Salah"),"")</f>
        <v>48636.348911689813</v>
      </c>
      <c r="Q1019" s="167" t="str">
        <f ca="1">IF(Table1[[#This Row],[TGL. PENSIUN (usia)]]&lt;&gt;0,TEXT(Table1[[#This Row],[TGL. PENSIUN (usia)]],"yyyy"),"")</f>
        <v>2033</v>
      </c>
      <c r="R1019" s="166">
        <f ca="1">IF(AND(Table1[[#This Row],[TGL. PENSIUN (usia)]]&lt;&gt;"",Table1[[#This Row],[TGL. PENSIUN (usia)]]&lt;&gt;"USIA SALAH"),IF(tglAcuan&lt;&gt;0,(INT(CONVERT(VLOOKUP(Table1[[#This Row],[JABATAN]],tbl_refJabatan,2,FALSE),"yr","day")-CONVERT(DATEDIF(H1019,tglAcuan,"y"),"yr","day"))),(INT(CONVERT(VLOOKUP(Table1[[#This Row],[JABATAN]],tbl_refJabatan,2,FALSE),"yr","day")-CONVERT(DATEDIF(H1019,NOW(),"y"),"yr","day")))),"")</f>
        <v>3287</v>
      </c>
      <c r="S1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Row],[JABATAN]],tbl_refJabatan,4,FALSE),"yr","day")-CONVERT(DATEDIF(H1019,tglAcuan,"y"),"yr","day"))),(NOW()+(CONVERT(VLOOKUP(Table1[[#This Row],[JABATAN]],tbl_refJabatan,4,FALSE),"yr","day")-CONVERT(DATEDIF(H1019,NOW(),"y"),"yr","day")))),"Usia Salah"),"")</f>
        <v>48636.348911689813</v>
      </c>
      <c r="T1019" s="167" t="str">
        <f ca="1">IF(Table1[[#This Row],[TGL. PENSIUN ( usia )]]&lt;&gt;0,TEXT(Table1[[#This Row],[TGL. PENSIUN ( usia )]],"yyyy"),"")</f>
        <v>2033</v>
      </c>
      <c r="U1019" s="166">
        <f ca="1">IF(AND(Table1[[#This Row],[TGL. PENSIUN (usia)]]&lt;&gt;"",Table1[[#This Row],[TGL. PENSIUN (usia)]]&lt;&gt;"USIA SALAH"),IF(tglAcuan&lt;&gt;0,(INT(CONVERT(VLOOKUP(Table1[[#This Row],[JABATAN]],tbl_refJabatan,4,FALSE),"yr","day")-CONVERT(DATEDIF(H1019,tglAcuan,"y"),"yr","day"))),(INT(CONVERT(VLOOKUP(Table1[[#This Row],[JABATAN]],tbl_refJabatan,4,FALSE),"yr","day")-CONVERT(DATEDIF(H1019,NOW(),"y"),"yr","day")))),"")</f>
        <v>3287</v>
      </c>
      <c r="V1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Row],[JABATAN]],tbl_refJabatan,6,FALSE),"yr","day")-CONVERT(DATEDIF(H1019,tglAcuan,"y"),"yr","day"))),(NOW()+(CONVERT(VLOOKUP(Table1[[#This Row],[JABATAN]],tbl_refJabatan,6,FALSE),"yr","day")-CONVERT(DATEDIF(H1019,NOW(),"y"),"yr","day")))),"Usia Salah"),"")</f>
        <v>47175.348911689813</v>
      </c>
      <c r="W1019" s="167" t="str">
        <f ca="1">IF(Table1[[#This Row],[TGL.PENSIUN (usia)]]&lt;&gt;0,TEXT(Table1[[#This Row],[TGL.PENSIUN (usia)]],"yyyy"),"")</f>
        <v>2029</v>
      </c>
      <c r="X10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Row],[JABATAN]],tbl_refJabatan,7,FALSE),"yr","day")-CONVERT(DATEDIF(M1019,tglAcuan,"y"),"yr","day"))),(NOW()+(CONVERT(VLOOKUP(Table1[[#This Row],[JABATAN]],tbl_refJabatan,7,FALSE),"yr","day")-CONVERT(DATEDIF(M1019,NOW(),"y"),"yr","day")))),"tgl SK salah"),"")</f>
        <v>50827.848911689813</v>
      </c>
      <c r="Y1019" s="167" t="str">
        <f ca="1">IF(Table1[[#This Row],[TGL. PENSIUN (jabatan)]]&lt;&gt;0,TEXT(Table1[[#This Row],[TGL. PENSIUN (jabatan)]],"yyyy"),"")</f>
        <v>2039</v>
      </c>
      <c r="Z1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Row],[JABATAN]],tbl_refJabatan,8,FALSE),"yr","day")-CONVERT(DATEDIF(H1019,tglAcuan,"y"),"yr","day"))),(NOW()+(CONVERT(VLOOKUP(Table1[[#This Row],[JABATAN]],tbl_refJabatan,8,FALSE),"yr","day")-CONVERT(DATEDIF(H1019,NOW(),"y"),"yr","day")))),"Usia Salah"),"")</f>
        <v>47175.348911689813</v>
      </c>
      <c r="AA1019" s="167" t="str">
        <f ca="1">IF(Table1[[#This Row],[TGL.PENSIUN (usia )]]&lt;&gt;0,TEXT(Table1[[#This Row],[TGL.PENSIUN (usia )]],"yyyy"),"")</f>
        <v>2029</v>
      </c>
      <c r="AB10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Row],[JABATAN]],tbl_refJabatan,9,FALSE),"yr","day")-CONVERT(DATEDIF(M1019,tglAcuan,"y"),"yr","day"))),(NOW()+(CONVERT(VLOOKUP(Table1[[#This Row],[JABATAN]],tbl_refJabatan,9,FALSE),"yr","day")-CONVERT(DATEDIF(M1019,NOW(),"y"),"yr","day")))),"tgl SK salah"),"")</f>
        <v>50827.848911689813</v>
      </c>
      <c r="AC1019" s="167" t="str">
        <f ca="1">IF(Table1[[#This Row],[TGL. PENSIUN (jabatan )]]&lt;&gt;0,TEXT(Table1[[#This Row],[TGL. PENSIUN (jabatan )]],"yyyy"),"")</f>
        <v>2039</v>
      </c>
      <c r="AD10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0" spans="1:30" s="53" customFormat="1" ht="21.75" customHeight="1" x14ac:dyDescent="0.25">
      <c r="A1020" s="43">
        <f t="shared" si="37"/>
        <v>1015</v>
      </c>
      <c r="B1020" s="44" t="s">
        <v>1751</v>
      </c>
      <c r="C1020" s="44" t="s">
        <v>1909</v>
      </c>
      <c r="D1020" s="72" t="s">
        <v>63</v>
      </c>
      <c r="E1020" s="291" t="s">
        <v>1927</v>
      </c>
      <c r="F1020" s="43" t="s">
        <v>41</v>
      </c>
      <c r="G1020" s="46" t="s">
        <v>42</v>
      </c>
      <c r="H1020" s="188">
        <v>23897</v>
      </c>
      <c r="I1020" s="45"/>
      <c r="J1020" s="76"/>
      <c r="K1020" s="74" t="s">
        <v>56</v>
      </c>
      <c r="L1020" s="189" t="s">
        <v>1928</v>
      </c>
      <c r="M1020" s="190">
        <v>43566</v>
      </c>
      <c r="N1020" s="52" t="str">
        <f t="shared" ca="1" si="38"/>
        <v>58 Tahun 8 Bulan 23 hari</v>
      </c>
      <c r="O10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Row],[JABATAN]],tbl_refJabatan,2,FALSE),"yr","day")-CONVERT(DATEDIF(H1020,tglAcuan,"y"),"yr","day"))),(NOW()+(CONVERT(VLOOKUP(Table1[[#This Row],[JABATAN]],tbl_refJabatan,2,FALSE),"yr","day")-CONVERT(DATEDIF(H1020,NOW(),"y"),"yr","day")))),"Usia Salah"),"")</f>
        <v>46079.598911689813</v>
      </c>
      <c r="Q1020" s="167" t="str">
        <f ca="1">IF(Table1[[#This Row],[TGL. PENSIUN (usia)]]&lt;&gt;0,TEXT(Table1[[#This Row],[TGL. PENSIUN (usia)]],"yyyy"),"")</f>
        <v>2026</v>
      </c>
      <c r="R1020" s="166">
        <f ca="1">IF(AND(Table1[[#This Row],[TGL. PENSIUN (usia)]]&lt;&gt;"",Table1[[#This Row],[TGL. PENSIUN (usia)]]&lt;&gt;"USIA SALAH"),IF(tglAcuan&lt;&gt;0,(INT(CONVERT(VLOOKUP(Table1[[#This Row],[JABATAN]],tbl_refJabatan,2,FALSE),"yr","day")-CONVERT(DATEDIF(H1020,tglAcuan,"y"),"yr","day"))),(INT(CONVERT(VLOOKUP(Table1[[#This Row],[JABATAN]],tbl_refJabatan,2,FALSE),"yr","day")-CONVERT(DATEDIF(H1020,NOW(),"y"),"yr","day")))),"")</f>
        <v>730</v>
      </c>
      <c r="S1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Row],[JABATAN]],tbl_refJabatan,4,FALSE),"yr","day")-CONVERT(DATEDIF(H1020,tglAcuan,"y"),"yr","day"))),(NOW()+(CONVERT(VLOOKUP(Table1[[#This Row],[JABATAN]],tbl_refJabatan,4,FALSE),"yr","day")-CONVERT(DATEDIF(H1020,NOW(),"y"),"yr","day")))),"Usia Salah"),"")</f>
        <v>31469.598911689813</v>
      </c>
      <c r="T1020" s="167" t="str">
        <f ca="1">IF(Table1[[#This Row],[TGL. PENSIUN ( usia )]]&lt;&gt;0,TEXT(Table1[[#This Row],[TGL. PENSIUN ( usia )]],"yyyy"),"")</f>
        <v>1986</v>
      </c>
      <c r="U1020" s="166">
        <f ca="1">IF(AND(Table1[[#This Row],[TGL. PENSIUN (usia)]]&lt;&gt;"",Table1[[#This Row],[TGL. PENSIUN (usia)]]&lt;&gt;"USIA SALAH"),IF(tglAcuan&lt;&gt;0,(INT(CONVERT(VLOOKUP(Table1[[#This Row],[JABATAN]],tbl_refJabatan,4,FALSE),"yr","day")-CONVERT(DATEDIF(H1020,tglAcuan,"y"),"yr","day"))),(INT(CONVERT(VLOOKUP(Table1[[#This Row],[JABATAN]],tbl_refJabatan,4,FALSE),"yr","day")-CONVERT(DATEDIF(H1020,NOW(),"y"),"yr","day")))),"")</f>
        <v>-13880</v>
      </c>
      <c r="V1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Row],[JABATAN]],tbl_refJabatan,6,FALSE),"yr","day")-CONVERT(DATEDIF(H1020,tglAcuan,"y"),"yr","day"))),(NOW()+(CONVERT(VLOOKUP(Table1[[#This Row],[JABATAN]],tbl_refJabatan,6,FALSE),"yr","day")-CONVERT(DATEDIF(H1020,NOW(),"y"),"yr","day")))),"Usia Salah"),"")</f>
        <v>24164.598911689813</v>
      </c>
      <c r="W1020" s="167" t="str">
        <f ca="1">IF(Table1[[#This Row],[TGL.PENSIUN (usia)]]&lt;&gt;0,TEXT(Table1[[#This Row],[TGL.PENSIUN (usia)]],"yyyy"),"")</f>
        <v>1966</v>
      </c>
      <c r="X10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Row],[JABATAN]],tbl_refJabatan,7,FALSE),"yr","day")-CONVERT(DATEDIF(M1020,tglAcuan,"y"),"yr","day"))),(NOW()+(CONVERT(VLOOKUP(Table1[[#This Row],[JABATAN]],tbl_refJabatan,7,FALSE),"yr","day")-CONVERT(DATEDIF(M1020,NOW(),"y"),"yr","day")))),"tgl SK salah"),"")</f>
        <v>65803.098911689813</v>
      </c>
      <c r="Y1020" s="167" t="str">
        <f ca="1">IF(Table1[[#This Row],[TGL. PENSIUN (jabatan)]]&lt;&gt;0,TEXT(Table1[[#This Row],[TGL. PENSIUN (jabatan)]],"yyyy"),"")</f>
        <v>2080</v>
      </c>
      <c r="Z1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Row],[JABATAN]],tbl_refJabatan,8,FALSE),"yr","day")-CONVERT(DATEDIF(H1020,tglAcuan,"y"),"yr","day"))),(NOW()+(CONVERT(VLOOKUP(Table1[[#This Row],[JABATAN]],tbl_refJabatan,8,FALSE),"yr","day")-CONVERT(DATEDIF(H1020,NOW(),"y"),"yr","day")))),"Usia Salah"),"")</f>
        <v>46079.598911689813</v>
      </c>
      <c r="AA1020" s="167" t="str">
        <f ca="1">IF(Table1[[#This Row],[TGL.PENSIUN (usia )]]&lt;&gt;0,TEXT(Table1[[#This Row],[TGL.PENSIUN (usia )]],"yyyy"),"")</f>
        <v>2026</v>
      </c>
      <c r="AB10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Row],[JABATAN]],tbl_refJabatan,9,FALSE),"yr","day")-CONVERT(DATEDIF(M1020,tglAcuan,"y"),"yr","day"))),(NOW()+(CONVERT(VLOOKUP(Table1[[#This Row],[JABATAN]],tbl_refJabatan,9,FALSE),"yr","day")-CONVERT(DATEDIF(M1020,NOW(),"y"),"yr","day")))),"tgl SK salah"),"")</f>
        <v>49366.848911689813</v>
      </c>
      <c r="AC1020" s="167" t="str">
        <f ca="1">IF(Table1[[#This Row],[TGL. PENSIUN (jabatan )]]&lt;&gt;0,TEXT(Table1[[#This Row],[TGL. PENSIUN (jabatan )]],"yyyy"),"")</f>
        <v>2035</v>
      </c>
      <c r="AD10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1" spans="1:30" s="53" customFormat="1" ht="21.75" customHeight="1" x14ac:dyDescent="0.25">
      <c r="A1021" s="43">
        <f t="shared" si="37"/>
        <v>1016</v>
      </c>
      <c r="B1021" s="44" t="s">
        <v>1751</v>
      </c>
      <c r="C1021" s="44" t="s">
        <v>1909</v>
      </c>
      <c r="D1021" s="72" t="s">
        <v>63</v>
      </c>
      <c r="E1021" s="291" t="s">
        <v>1929</v>
      </c>
      <c r="F1021" s="43" t="s">
        <v>41</v>
      </c>
      <c r="G1021" s="46" t="s">
        <v>42</v>
      </c>
      <c r="H1021" s="188">
        <v>25732</v>
      </c>
      <c r="I1021" s="45"/>
      <c r="J1021" s="76"/>
      <c r="K1021" s="74" t="s">
        <v>56</v>
      </c>
      <c r="L1021" s="189" t="s">
        <v>1930</v>
      </c>
      <c r="M1021" s="190">
        <v>43566</v>
      </c>
      <c r="N1021" s="52" t="str">
        <f t="shared" ca="1" si="38"/>
        <v>53 Tahun 8 Bulan 14 hari</v>
      </c>
      <c r="O10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Row],[JABATAN]],tbl_refJabatan,2,FALSE),"yr","day")-CONVERT(DATEDIF(H1021,tglAcuan,"y"),"yr","day"))),(NOW()+(CONVERT(VLOOKUP(Table1[[#This Row],[JABATAN]],tbl_refJabatan,2,FALSE),"yr","day")-CONVERT(DATEDIF(H1021,NOW(),"y"),"yr","day")))),"Usia Salah"),"")</f>
        <v>47905.848911689813</v>
      </c>
      <c r="Q1021" s="167" t="str">
        <f ca="1">IF(Table1[[#This Row],[TGL. PENSIUN (usia)]]&lt;&gt;0,TEXT(Table1[[#This Row],[TGL. PENSIUN (usia)]],"yyyy"),"")</f>
        <v>2031</v>
      </c>
      <c r="R1021" s="166">
        <f ca="1">IF(AND(Table1[[#This Row],[TGL. PENSIUN (usia)]]&lt;&gt;"",Table1[[#This Row],[TGL. PENSIUN (usia)]]&lt;&gt;"USIA SALAH"),IF(tglAcuan&lt;&gt;0,(INT(CONVERT(VLOOKUP(Table1[[#This Row],[JABATAN]],tbl_refJabatan,2,FALSE),"yr","day")-CONVERT(DATEDIF(H1021,tglAcuan,"y"),"yr","day"))),(INT(CONVERT(VLOOKUP(Table1[[#This Row],[JABATAN]],tbl_refJabatan,2,FALSE),"yr","day")-CONVERT(DATEDIF(H1021,NOW(),"y"),"yr","day")))),"")</f>
        <v>2556</v>
      </c>
      <c r="S1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Row],[JABATAN]],tbl_refJabatan,4,FALSE),"yr","day")-CONVERT(DATEDIF(H1021,tglAcuan,"y"),"yr","day"))),(NOW()+(CONVERT(VLOOKUP(Table1[[#This Row],[JABATAN]],tbl_refJabatan,4,FALSE),"yr","day")-CONVERT(DATEDIF(H1021,NOW(),"y"),"yr","day")))),"Usia Salah"),"")</f>
        <v>33295.848911689813</v>
      </c>
      <c r="T1021" s="167" t="str">
        <f ca="1">IF(Table1[[#This Row],[TGL. PENSIUN ( usia )]]&lt;&gt;0,TEXT(Table1[[#This Row],[TGL. PENSIUN ( usia )]],"yyyy"),"")</f>
        <v>1991</v>
      </c>
      <c r="U1021" s="166">
        <f ca="1">IF(AND(Table1[[#This Row],[TGL. PENSIUN (usia)]]&lt;&gt;"",Table1[[#This Row],[TGL. PENSIUN (usia)]]&lt;&gt;"USIA SALAH"),IF(tglAcuan&lt;&gt;0,(INT(CONVERT(VLOOKUP(Table1[[#This Row],[JABATAN]],tbl_refJabatan,4,FALSE),"yr","day")-CONVERT(DATEDIF(H1021,tglAcuan,"y"),"yr","day"))),(INT(CONVERT(VLOOKUP(Table1[[#This Row],[JABATAN]],tbl_refJabatan,4,FALSE),"yr","day")-CONVERT(DATEDIF(H1021,NOW(),"y"),"yr","day")))),"")</f>
        <v>-12054</v>
      </c>
      <c r="V1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Row],[JABATAN]],tbl_refJabatan,6,FALSE),"yr","day")-CONVERT(DATEDIF(H1021,tglAcuan,"y"),"yr","day"))),(NOW()+(CONVERT(VLOOKUP(Table1[[#This Row],[JABATAN]],tbl_refJabatan,6,FALSE),"yr","day")-CONVERT(DATEDIF(H1021,NOW(),"y"),"yr","day")))),"Usia Salah"),"")</f>
        <v>25990.848911689813</v>
      </c>
      <c r="W1021" s="167" t="str">
        <f ca="1">IF(Table1[[#This Row],[TGL.PENSIUN (usia)]]&lt;&gt;0,TEXT(Table1[[#This Row],[TGL.PENSIUN (usia)]],"yyyy"),"")</f>
        <v>1971</v>
      </c>
      <c r="X10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Row],[JABATAN]],tbl_refJabatan,7,FALSE),"yr","day")-CONVERT(DATEDIF(M1021,tglAcuan,"y"),"yr","day"))),(NOW()+(CONVERT(VLOOKUP(Table1[[#This Row],[JABATAN]],tbl_refJabatan,7,FALSE),"yr","day")-CONVERT(DATEDIF(M1021,NOW(),"y"),"yr","day")))),"tgl SK salah"),"")</f>
        <v>65803.098911689813</v>
      </c>
      <c r="Y1021" s="167" t="str">
        <f ca="1">IF(Table1[[#This Row],[TGL. PENSIUN (jabatan)]]&lt;&gt;0,TEXT(Table1[[#This Row],[TGL. PENSIUN (jabatan)]],"yyyy"),"")</f>
        <v>2080</v>
      </c>
      <c r="Z1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Row],[JABATAN]],tbl_refJabatan,8,FALSE),"yr","day")-CONVERT(DATEDIF(H1021,tglAcuan,"y"),"yr","day"))),(NOW()+(CONVERT(VLOOKUP(Table1[[#This Row],[JABATAN]],tbl_refJabatan,8,FALSE),"yr","day")-CONVERT(DATEDIF(H1021,NOW(),"y"),"yr","day")))),"Usia Salah"),"")</f>
        <v>47905.848911689813</v>
      </c>
      <c r="AA1021" s="167" t="str">
        <f ca="1">IF(Table1[[#This Row],[TGL.PENSIUN (usia )]]&lt;&gt;0,TEXT(Table1[[#This Row],[TGL.PENSIUN (usia )]],"yyyy"),"")</f>
        <v>2031</v>
      </c>
      <c r="AB10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Row],[JABATAN]],tbl_refJabatan,9,FALSE),"yr","day")-CONVERT(DATEDIF(M1021,tglAcuan,"y"),"yr","day"))),(NOW()+(CONVERT(VLOOKUP(Table1[[#This Row],[JABATAN]],tbl_refJabatan,9,FALSE),"yr","day")-CONVERT(DATEDIF(M1021,NOW(),"y"),"yr","day")))),"tgl SK salah"),"")</f>
        <v>49366.848911689813</v>
      </c>
      <c r="AC1021" s="167" t="str">
        <f ca="1">IF(Table1[[#This Row],[TGL. PENSIUN (jabatan )]]&lt;&gt;0,TEXT(Table1[[#This Row],[TGL. PENSIUN (jabatan )]],"yyyy"),"")</f>
        <v>2035</v>
      </c>
      <c r="AD10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2" spans="1:30" s="53" customFormat="1" ht="21.75" customHeight="1" x14ac:dyDescent="0.25">
      <c r="A1022" s="43">
        <f t="shared" si="37"/>
        <v>1017</v>
      </c>
      <c r="B1022" s="44" t="s">
        <v>1751</v>
      </c>
      <c r="C1022" s="44" t="s">
        <v>1909</v>
      </c>
      <c r="D1022" s="72" t="s">
        <v>63</v>
      </c>
      <c r="E1022" s="291" t="s">
        <v>144</v>
      </c>
      <c r="F1022" s="43" t="s">
        <v>41</v>
      </c>
      <c r="G1022" s="46" t="s">
        <v>42</v>
      </c>
      <c r="H1022" s="188">
        <v>27129</v>
      </c>
      <c r="I1022" s="45"/>
      <c r="J1022" s="76"/>
      <c r="K1022" s="74" t="s">
        <v>43</v>
      </c>
      <c r="L1022" s="189" t="s">
        <v>1931</v>
      </c>
      <c r="M1022" s="190">
        <v>43566</v>
      </c>
      <c r="N1022" s="52" t="str">
        <f t="shared" ca="1" si="38"/>
        <v>49 Tahun 10 Bulan 17 hari</v>
      </c>
      <c r="O10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Row],[JABATAN]],tbl_refJabatan,2,FALSE),"yr","day")-CONVERT(DATEDIF(H1022,tglAcuan,"y"),"yr","day"))),(NOW()+(CONVERT(VLOOKUP(Table1[[#This Row],[JABATAN]],tbl_refJabatan,2,FALSE),"yr","day")-CONVERT(DATEDIF(H1022,NOW(),"y"),"yr","day")))),"Usia Salah"),"")</f>
        <v>49366.848911689813</v>
      </c>
      <c r="Q1022" s="167" t="str">
        <f ca="1">IF(Table1[[#This Row],[TGL. PENSIUN (usia)]]&lt;&gt;0,TEXT(Table1[[#This Row],[TGL. PENSIUN (usia)]],"yyyy"),"")</f>
        <v>2035</v>
      </c>
      <c r="R1022" s="166">
        <f ca="1">IF(AND(Table1[[#This Row],[TGL. PENSIUN (usia)]]&lt;&gt;"",Table1[[#This Row],[TGL. PENSIUN (usia)]]&lt;&gt;"USIA SALAH"),IF(tglAcuan&lt;&gt;0,(INT(CONVERT(VLOOKUP(Table1[[#This Row],[JABATAN]],tbl_refJabatan,2,FALSE),"yr","day")-CONVERT(DATEDIF(H1022,tglAcuan,"y"),"yr","day"))),(INT(CONVERT(VLOOKUP(Table1[[#This Row],[JABATAN]],tbl_refJabatan,2,FALSE),"yr","day")-CONVERT(DATEDIF(H1022,NOW(),"y"),"yr","day")))),"")</f>
        <v>4017</v>
      </c>
      <c r="S10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Row],[JABATAN]],tbl_refJabatan,4,FALSE),"yr","day")-CONVERT(DATEDIF(H1022,tglAcuan,"y"),"yr","day"))),(NOW()+(CONVERT(VLOOKUP(Table1[[#This Row],[JABATAN]],tbl_refJabatan,4,FALSE),"yr","day")-CONVERT(DATEDIF(H1022,NOW(),"y"),"yr","day")))),"Usia Salah"),"")</f>
        <v>34756.848911689813</v>
      </c>
      <c r="T1022" s="167" t="str">
        <f ca="1">IF(Table1[[#This Row],[TGL. PENSIUN ( usia )]]&lt;&gt;0,TEXT(Table1[[#This Row],[TGL. PENSIUN ( usia )]],"yyyy"),"")</f>
        <v>1995</v>
      </c>
      <c r="U1022" s="166">
        <f ca="1">IF(AND(Table1[[#This Row],[TGL. PENSIUN (usia)]]&lt;&gt;"",Table1[[#This Row],[TGL. PENSIUN (usia)]]&lt;&gt;"USIA SALAH"),IF(tglAcuan&lt;&gt;0,(INT(CONVERT(VLOOKUP(Table1[[#This Row],[JABATAN]],tbl_refJabatan,4,FALSE),"yr","day")-CONVERT(DATEDIF(H1022,tglAcuan,"y"),"yr","day"))),(INT(CONVERT(VLOOKUP(Table1[[#This Row],[JABATAN]],tbl_refJabatan,4,FALSE),"yr","day")-CONVERT(DATEDIF(H1022,NOW(),"y"),"yr","day")))),"")</f>
        <v>-10593</v>
      </c>
      <c r="V10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Row],[JABATAN]],tbl_refJabatan,6,FALSE),"yr","day")-CONVERT(DATEDIF(H1022,tglAcuan,"y"),"yr","day"))),(NOW()+(CONVERT(VLOOKUP(Table1[[#This Row],[JABATAN]],tbl_refJabatan,6,FALSE),"yr","day")-CONVERT(DATEDIF(H1022,NOW(),"y"),"yr","day")))),"Usia Salah"),"")</f>
        <v>27451.848911689813</v>
      </c>
      <c r="W1022" s="167" t="str">
        <f ca="1">IF(Table1[[#This Row],[TGL.PENSIUN (usia)]]&lt;&gt;0,TEXT(Table1[[#This Row],[TGL.PENSIUN (usia)]],"yyyy"),"")</f>
        <v>1975</v>
      </c>
      <c r="X10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Row],[JABATAN]],tbl_refJabatan,7,FALSE),"yr","day")-CONVERT(DATEDIF(M1022,tglAcuan,"y"),"yr","day"))),(NOW()+(CONVERT(VLOOKUP(Table1[[#This Row],[JABATAN]],tbl_refJabatan,7,FALSE),"yr","day")-CONVERT(DATEDIF(M1022,NOW(),"y"),"yr","day")))),"tgl SK salah"),"")</f>
        <v>65803.098911689813</v>
      </c>
      <c r="Y1022" s="167" t="str">
        <f ca="1">IF(Table1[[#This Row],[TGL. PENSIUN (jabatan)]]&lt;&gt;0,TEXT(Table1[[#This Row],[TGL. PENSIUN (jabatan)]],"yyyy"),"")</f>
        <v>2080</v>
      </c>
      <c r="Z10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Row],[JABATAN]],tbl_refJabatan,8,FALSE),"yr","day")-CONVERT(DATEDIF(H1022,tglAcuan,"y"),"yr","day"))),(NOW()+(CONVERT(VLOOKUP(Table1[[#This Row],[JABATAN]],tbl_refJabatan,8,FALSE),"yr","day")-CONVERT(DATEDIF(H1022,NOW(),"y"),"yr","day")))),"Usia Salah"),"")</f>
        <v>49366.848911689813</v>
      </c>
      <c r="AA1022" s="167" t="str">
        <f ca="1">IF(Table1[[#This Row],[TGL.PENSIUN (usia )]]&lt;&gt;0,TEXT(Table1[[#This Row],[TGL.PENSIUN (usia )]],"yyyy"),"")</f>
        <v>2035</v>
      </c>
      <c r="AB10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Row],[JABATAN]],tbl_refJabatan,9,FALSE),"yr","day")-CONVERT(DATEDIF(M1022,tglAcuan,"y"),"yr","day"))),(NOW()+(CONVERT(VLOOKUP(Table1[[#This Row],[JABATAN]],tbl_refJabatan,9,FALSE),"yr","day")-CONVERT(DATEDIF(M1022,NOW(),"y"),"yr","day")))),"tgl SK salah"),"")</f>
        <v>49366.848911689813</v>
      </c>
      <c r="AC1022" s="167" t="str">
        <f ca="1">IF(Table1[[#This Row],[TGL. PENSIUN (jabatan )]]&lt;&gt;0,TEXT(Table1[[#This Row],[TGL. PENSIUN (jabatan )]],"yyyy"),"")</f>
        <v>2035</v>
      </c>
      <c r="AD10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3" spans="1:30" s="53" customFormat="1" ht="21.75" customHeight="1" x14ac:dyDescent="0.25">
      <c r="A1023" s="43">
        <f t="shared" si="37"/>
        <v>1018</v>
      </c>
      <c r="B1023" s="44" t="s">
        <v>1751</v>
      </c>
      <c r="C1023" s="44" t="s">
        <v>1909</v>
      </c>
      <c r="D1023" s="72" t="s">
        <v>63</v>
      </c>
      <c r="E1023" s="291" t="s">
        <v>1932</v>
      </c>
      <c r="F1023" s="43" t="s">
        <v>41</v>
      </c>
      <c r="G1023" s="46" t="s">
        <v>42</v>
      </c>
      <c r="H1023" s="188">
        <v>24691</v>
      </c>
      <c r="I1023" s="45"/>
      <c r="J1023" s="76"/>
      <c r="K1023" s="74" t="s">
        <v>43</v>
      </c>
      <c r="L1023" s="189" t="s">
        <v>1933</v>
      </c>
      <c r="M1023" s="190">
        <v>43566</v>
      </c>
      <c r="N1023" s="52" t="str">
        <f t="shared" ca="1" si="38"/>
        <v>56 Tahun 6 Bulan 20 hari</v>
      </c>
      <c r="O10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Row],[JABATAN]],tbl_refJabatan,2,FALSE),"yr","day")-CONVERT(DATEDIF(H1023,tglAcuan,"y"),"yr","day"))),(NOW()+(CONVERT(VLOOKUP(Table1[[#This Row],[JABATAN]],tbl_refJabatan,2,FALSE),"yr","day")-CONVERT(DATEDIF(H1023,NOW(),"y"),"yr","day")))),"Usia Salah"),"")</f>
        <v>46810.098911689813</v>
      </c>
      <c r="Q1023" s="167" t="str">
        <f ca="1">IF(Table1[[#This Row],[TGL. PENSIUN (usia)]]&lt;&gt;0,TEXT(Table1[[#This Row],[TGL. PENSIUN (usia)]],"yyyy"),"")</f>
        <v>2028</v>
      </c>
      <c r="R1023" s="166">
        <f ca="1">IF(AND(Table1[[#This Row],[TGL. PENSIUN (usia)]]&lt;&gt;"",Table1[[#This Row],[TGL. PENSIUN (usia)]]&lt;&gt;"USIA SALAH"),IF(tglAcuan&lt;&gt;0,(INT(CONVERT(VLOOKUP(Table1[[#This Row],[JABATAN]],tbl_refJabatan,2,FALSE),"yr","day")-CONVERT(DATEDIF(H1023,tglAcuan,"y"),"yr","day"))),(INT(CONVERT(VLOOKUP(Table1[[#This Row],[JABATAN]],tbl_refJabatan,2,FALSE),"yr","day")-CONVERT(DATEDIF(H1023,NOW(),"y"),"yr","day")))),"")</f>
        <v>1461</v>
      </c>
      <c r="S1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Row],[JABATAN]],tbl_refJabatan,4,FALSE),"yr","day")-CONVERT(DATEDIF(H1023,tglAcuan,"y"),"yr","day"))),(NOW()+(CONVERT(VLOOKUP(Table1[[#This Row],[JABATAN]],tbl_refJabatan,4,FALSE),"yr","day")-CONVERT(DATEDIF(H1023,NOW(),"y"),"yr","day")))),"Usia Salah"),"")</f>
        <v>32200.098911689813</v>
      </c>
      <c r="T1023" s="167" t="str">
        <f ca="1">IF(Table1[[#This Row],[TGL. PENSIUN ( usia )]]&lt;&gt;0,TEXT(Table1[[#This Row],[TGL. PENSIUN ( usia )]],"yyyy"),"")</f>
        <v>1988</v>
      </c>
      <c r="U1023" s="166">
        <f ca="1">IF(AND(Table1[[#This Row],[TGL. PENSIUN (usia)]]&lt;&gt;"",Table1[[#This Row],[TGL. PENSIUN (usia)]]&lt;&gt;"USIA SALAH"),IF(tglAcuan&lt;&gt;0,(INT(CONVERT(VLOOKUP(Table1[[#This Row],[JABATAN]],tbl_refJabatan,4,FALSE),"yr","day")-CONVERT(DATEDIF(H1023,tglAcuan,"y"),"yr","day"))),(INT(CONVERT(VLOOKUP(Table1[[#This Row],[JABATAN]],tbl_refJabatan,4,FALSE),"yr","day")-CONVERT(DATEDIF(H1023,NOW(),"y"),"yr","day")))),"")</f>
        <v>-13149</v>
      </c>
      <c r="V1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Row],[JABATAN]],tbl_refJabatan,6,FALSE),"yr","day")-CONVERT(DATEDIF(H1023,tglAcuan,"y"),"yr","day"))),(NOW()+(CONVERT(VLOOKUP(Table1[[#This Row],[JABATAN]],tbl_refJabatan,6,FALSE),"yr","day")-CONVERT(DATEDIF(H1023,NOW(),"y"),"yr","day")))),"Usia Salah"),"")</f>
        <v>24895.098911689813</v>
      </c>
      <c r="W1023" s="167" t="str">
        <f ca="1">IF(Table1[[#This Row],[TGL.PENSIUN (usia)]]&lt;&gt;0,TEXT(Table1[[#This Row],[TGL.PENSIUN (usia)]],"yyyy"),"")</f>
        <v>1968</v>
      </c>
      <c r="X10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Row],[JABATAN]],tbl_refJabatan,7,FALSE),"yr","day")-CONVERT(DATEDIF(M1023,tglAcuan,"y"),"yr","day"))),(NOW()+(CONVERT(VLOOKUP(Table1[[#This Row],[JABATAN]],tbl_refJabatan,7,FALSE),"yr","day")-CONVERT(DATEDIF(M1023,NOW(),"y"),"yr","day")))),"tgl SK salah"),"")</f>
        <v>65803.098911689813</v>
      </c>
      <c r="Y1023" s="167" t="str">
        <f ca="1">IF(Table1[[#This Row],[TGL. PENSIUN (jabatan)]]&lt;&gt;0,TEXT(Table1[[#This Row],[TGL. PENSIUN (jabatan)]],"yyyy"),"")</f>
        <v>2080</v>
      </c>
      <c r="Z1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Row],[JABATAN]],tbl_refJabatan,8,FALSE),"yr","day")-CONVERT(DATEDIF(H1023,tglAcuan,"y"),"yr","day"))),(NOW()+(CONVERT(VLOOKUP(Table1[[#This Row],[JABATAN]],tbl_refJabatan,8,FALSE),"yr","day")-CONVERT(DATEDIF(H1023,NOW(),"y"),"yr","day")))),"Usia Salah"),"")</f>
        <v>46810.098911689813</v>
      </c>
      <c r="AA1023" s="167" t="str">
        <f ca="1">IF(Table1[[#This Row],[TGL.PENSIUN (usia )]]&lt;&gt;0,TEXT(Table1[[#This Row],[TGL.PENSIUN (usia )]],"yyyy"),"")</f>
        <v>2028</v>
      </c>
      <c r="AB10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Row],[JABATAN]],tbl_refJabatan,9,FALSE),"yr","day")-CONVERT(DATEDIF(M1023,tglAcuan,"y"),"yr","day"))),(NOW()+(CONVERT(VLOOKUP(Table1[[#This Row],[JABATAN]],tbl_refJabatan,9,FALSE),"yr","day")-CONVERT(DATEDIF(M1023,NOW(),"y"),"yr","day")))),"tgl SK salah"),"")</f>
        <v>49366.848911689813</v>
      </c>
      <c r="AC1023" s="167" t="str">
        <f ca="1">IF(Table1[[#This Row],[TGL. PENSIUN (jabatan )]]&lt;&gt;0,TEXT(Table1[[#This Row],[TGL. PENSIUN (jabatan )]],"yyyy"),"")</f>
        <v>2035</v>
      </c>
      <c r="AD10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4" spans="1:30" s="53" customFormat="1" ht="21.75" customHeight="1" x14ac:dyDescent="0.25">
      <c r="A1024" s="43">
        <f t="shared" si="37"/>
        <v>1019</v>
      </c>
      <c r="B1024" s="44" t="s">
        <v>1751</v>
      </c>
      <c r="C1024" s="44" t="s">
        <v>1909</v>
      </c>
      <c r="D1024" s="72" t="s">
        <v>63</v>
      </c>
      <c r="E1024" s="291" t="s">
        <v>1934</v>
      </c>
      <c r="F1024" s="43" t="s">
        <v>41</v>
      </c>
      <c r="G1024" s="46" t="s">
        <v>42</v>
      </c>
      <c r="H1024" s="188">
        <v>25517</v>
      </c>
      <c r="I1024" s="45"/>
      <c r="J1024" s="76"/>
      <c r="K1024" s="74" t="s">
        <v>43</v>
      </c>
      <c r="L1024" s="189" t="s">
        <v>1935</v>
      </c>
      <c r="M1024" s="190">
        <v>43566</v>
      </c>
      <c r="N1024" s="52" t="str">
        <f t="shared" ca="1" si="38"/>
        <v>54 Tahun 3 Bulan 17 hari</v>
      </c>
      <c r="O10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Row],[JABATAN]],tbl_refJabatan,2,FALSE),"yr","day")-CONVERT(DATEDIF(H1024,tglAcuan,"y"),"yr","day"))),(NOW()+(CONVERT(VLOOKUP(Table1[[#This Row],[JABATAN]],tbl_refJabatan,2,FALSE),"yr","day")-CONVERT(DATEDIF(H1024,NOW(),"y"),"yr","day")))),"Usia Salah"),"")</f>
        <v>47540.598911689813</v>
      </c>
      <c r="Q1024" s="167" t="str">
        <f ca="1">IF(Table1[[#This Row],[TGL. PENSIUN (usia)]]&lt;&gt;0,TEXT(Table1[[#This Row],[TGL. PENSIUN (usia)]],"yyyy"),"")</f>
        <v>2030</v>
      </c>
      <c r="R1024" s="166">
        <f ca="1">IF(AND(Table1[[#This Row],[TGL. PENSIUN (usia)]]&lt;&gt;"",Table1[[#This Row],[TGL. PENSIUN (usia)]]&lt;&gt;"USIA SALAH"),IF(tglAcuan&lt;&gt;0,(INT(CONVERT(VLOOKUP(Table1[[#This Row],[JABATAN]],tbl_refJabatan,2,FALSE),"yr","day")-CONVERT(DATEDIF(H1024,tglAcuan,"y"),"yr","day"))),(INT(CONVERT(VLOOKUP(Table1[[#This Row],[JABATAN]],tbl_refJabatan,2,FALSE),"yr","day")-CONVERT(DATEDIF(H1024,NOW(),"y"),"yr","day")))),"")</f>
        <v>2191</v>
      </c>
      <c r="S1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Row],[JABATAN]],tbl_refJabatan,4,FALSE),"yr","day")-CONVERT(DATEDIF(H1024,tglAcuan,"y"),"yr","day"))),(NOW()+(CONVERT(VLOOKUP(Table1[[#This Row],[JABATAN]],tbl_refJabatan,4,FALSE),"yr","day")-CONVERT(DATEDIF(H1024,NOW(),"y"),"yr","day")))),"Usia Salah"),"")</f>
        <v>32930.598911689813</v>
      </c>
      <c r="T1024" s="167" t="str">
        <f ca="1">IF(Table1[[#This Row],[TGL. PENSIUN ( usia )]]&lt;&gt;0,TEXT(Table1[[#This Row],[TGL. PENSIUN ( usia )]],"yyyy"),"")</f>
        <v>1990</v>
      </c>
      <c r="U1024" s="166">
        <f ca="1">IF(AND(Table1[[#This Row],[TGL. PENSIUN (usia)]]&lt;&gt;"",Table1[[#This Row],[TGL. PENSIUN (usia)]]&lt;&gt;"USIA SALAH"),IF(tglAcuan&lt;&gt;0,(INT(CONVERT(VLOOKUP(Table1[[#This Row],[JABATAN]],tbl_refJabatan,4,FALSE),"yr","day")-CONVERT(DATEDIF(H1024,tglAcuan,"y"),"yr","day"))),(INT(CONVERT(VLOOKUP(Table1[[#This Row],[JABATAN]],tbl_refJabatan,4,FALSE),"yr","day")-CONVERT(DATEDIF(H1024,NOW(),"y"),"yr","day")))),"")</f>
        <v>-12419</v>
      </c>
      <c r="V1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Row],[JABATAN]],tbl_refJabatan,6,FALSE),"yr","day")-CONVERT(DATEDIF(H1024,tglAcuan,"y"),"yr","day"))),(NOW()+(CONVERT(VLOOKUP(Table1[[#This Row],[JABATAN]],tbl_refJabatan,6,FALSE),"yr","day")-CONVERT(DATEDIF(H1024,NOW(),"y"),"yr","day")))),"Usia Salah"),"")</f>
        <v>25625.598911689813</v>
      </c>
      <c r="W1024" s="167" t="str">
        <f ca="1">IF(Table1[[#This Row],[TGL.PENSIUN (usia)]]&lt;&gt;0,TEXT(Table1[[#This Row],[TGL.PENSIUN (usia)]],"yyyy"),"")</f>
        <v>1970</v>
      </c>
      <c r="X10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Row],[JABATAN]],tbl_refJabatan,7,FALSE),"yr","day")-CONVERT(DATEDIF(M1024,tglAcuan,"y"),"yr","day"))),(NOW()+(CONVERT(VLOOKUP(Table1[[#This Row],[JABATAN]],tbl_refJabatan,7,FALSE),"yr","day")-CONVERT(DATEDIF(M1024,NOW(),"y"),"yr","day")))),"tgl SK salah"),"")</f>
        <v>65803.098911689813</v>
      </c>
      <c r="Y1024" s="167" t="str">
        <f ca="1">IF(Table1[[#This Row],[TGL. PENSIUN (jabatan)]]&lt;&gt;0,TEXT(Table1[[#This Row],[TGL. PENSIUN (jabatan)]],"yyyy"),"")</f>
        <v>2080</v>
      </c>
      <c r="Z1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Row],[JABATAN]],tbl_refJabatan,8,FALSE),"yr","day")-CONVERT(DATEDIF(H1024,tglAcuan,"y"),"yr","day"))),(NOW()+(CONVERT(VLOOKUP(Table1[[#This Row],[JABATAN]],tbl_refJabatan,8,FALSE),"yr","day")-CONVERT(DATEDIF(H1024,NOW(),"y"),"yr","day")))),"Usia Salah"),"")</f>
        <v>47540.598911689813</v>
      </c>
      <c r="AA1024" s="167" t="str">
        <f ca="1">IF(Table1[[#This Row],[TGL.PENSIUN (usia )]]&lt;&gt;0,TEXT(Table1[[#This Row],[TGL.PENSIUN (usia )]],"yyyy"),"")</f>
        <v>2030</v>
      </c>
      <c r="AB10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Row],[JABATAN]],tbl_refJabatan,9,FALSE),"yr","day")-CONVERT(DATEDIF(M1024,tglAcuan,"y"),"yr","day"))),(NOW()+(CONVERT(VLOOKUP(Table1[[#This Row],[JABATAN]],tbl_refJabatan,9,FALSE),"yr","day")-CONVERT(DATEDIF(M1024,NOW(),"y"),"yr","day")))),"tgl SK salah"),"")</f>
        <v>49366.848911689813</v>
      </c>
      <c r="AC1024" s="167" t="str">
        <f ca="1">IF(Table1[[#This Row],[TGL. PENSIUN (jabatan )]]&lt;&gt;0,TEXT(Table1[[#This Row],[TGL. PENSIUN (jabatan )]],"yyyy"),"")</f>
        <v>2035</v>
      </c>
      <c r="AD10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5" spans="1:30" s="53" customFormat="1" ht="21.75" customHeight="1" x14ac:dyDescent="0.25">
      <c r="A1025" s="43">
        <f t="shared" si="37"/>
        <v>1020</v>
      </c>
      <c r="B1025" s="44" t="s">
        <v>1751</v>
      </c>
      <c r="C1025" s="44" t="s">
        <v>1909</v>
      </c>
      <c r="D1025" s="72" t="s">
        <v>63</v>
      </c>
      <c r="E1025" s="291" t="s">
        <v>1936</v>
      </c>
      <c r="F1025" s="43" t="s">
        <v>41</v>
      </c>
      <c r="G1025" s="46" t="s">
        <v>42</v>
      </c>
      <c r="H1025" s="188">
        <v>28197</v>
      </c>
      <c r="I1025" s="45"/>
      <c r="J1025" s="76"/>
      <c r="K1025" s="74" t="s">
        <v>56</v>
      </c>
      <c r="L1025" s="189" t="s">
        <v>1937</v>
      </c>
      <c r="M1025" s="190">
        <v>42502</v>
      </c>
      <c r="N1025" s="52" t="str">
        <f t="shared" ca="1" si="38"/>
        <v>46 Tahun 11 Bulan 14 hari</v>
      </c>
      <c r="O10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15 Hari </v>
      </c>
      <c r="P1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Row],[JABATAN]],tbl_refJabatan,2,FALSE),"yr","day")-CONVERT(DATEDIF(H1025,tglAcuan,"y"),"yr","day"))),(NOW()+(CONVERT(VLOOKUP(Table1[[#This Row],[JABATAN]],tbl_refJabatan,2,FALSE),"yr","day")-CONVERT(DATEDIF(H1025,NOW(),"y"),"yr","day")))),"Usia Salah"),"")</f>
        <v>50462.598911689813</v>
      </c>
      <c r="Q1025" s="167" t="str">
        <f ca="1">IF(Table1[[#This Row],[TGL. PENSIUN (usia)]]&lt;&gt;0,TEXT(Table1[[#This Row],[TGL. PENSIUN (usia)]],"yyyy"),"")</f>
        <v>2038</v>
      </c>
      <c r="R1025" s="166">
        <f ca="1">IF(AND(Table1[[#This Row],[TGL. PENSIUN (usia)]]&lt;&gt;"",Table1[[#This Row],[TGL. PENSIUN (usia)]]&lt;&gt;"USIA SALAH"),IF(tglAcuan&lt;&gt;0,(INT(CONVERT(VLOOKUP(Table1[[#This Row],[JABATAN]],tbl_refJabatan,2,FALSE),"yr","day")-CONVERT(DATEDIF(H1025,tglAcuan,"y"),"yr","day"))),(INT(CONVERT(VLOOKUP(Table1[[#This Row],[JABATAN]],tbl_refJabatan,2,FALSE),"yr","day")-CONVERT(DATEDIF(H1025,NOW(),"y"),"yr","day")))),"")</f>
        <v>5113</v>
      </c>
      <c r="S1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Row],[JABATAN]],tbl_refJabatan,4,FALSE),"yr","day")-CONVERT(DATEDIF(H1025,tglAcuan,"y"),"yr","day"))),(NOW()+(CONVERT(VLOOKUP(Table1[[#This Row],[JABATAN]],tbl_refJabatan,4,FALSE),"yr","day")-CONVERT(DATEDIF(H1025,NOW(),"y"),"yr","day")))),"Usia Salah"),"")</f>
        <v>35852.598911689813</v>
      </c>
      <c r="T1025" s="167" t="str">
        <f ca="1">IF(Table1[[#This Row],[TGL. PENSIUN ( usia )]]&lt;&gt;0,TEXT(Table1[[#This Row],[TGL. PENSIUN ( usia )]],"yyyy"),"")</f>
        <v>1998</v>
      </c>
      <c r="U1025" s="166">
        <f ca="1">IF(AND(Table1[[#This Row],[TGL. PENSIUN (usia)]]&lt;&gt;"",Table1[[#This Row],[TGL. PENSIUN (usia)]]&lt;&gt;"USIA SALAH"),IF(tglAcuan&lt;&gt;0,(INT(CONVERT(VLOOKUP(Table1[[#This Row],[JABATAN]],tbl_refJabatan,4,FALSE),"yr","day")-CONVERT(DATEDIF(H1025,tglAcuan,"y"),"yr","day"))),(INT(CONVERT(VLOOKUP(Table1[[#This Row],[JABATAN]],tbl_refJabatan,4,FALSE),"yr","day")-CONVERT(DATEDIF(H1025,NOW(),"y"),"yr","day")))),"")</f>
        <v>-9497</v>
      </c>
      <c r="V1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Row],[JABATAN]],tbl_refJabatan,6,FALSE),"yr","day")-CONVERT(DATEDIF(H1025,tglAcuan,"y"),"yr","day"))),(NOW()+(CONVERT(VLOOKUP(Table1[[#This Row],[JABATAN]],tbl_refJabatan,6,FALSE),"yr","day")-CONVERT(DATEDIF(H1025,NOW(),"y"),"yr","day")))),"Usia Salah"),"")</f>
        <v>28547.598911689813</v>
      </c>
      <c r="W1025" s="167" t="str">
        <f ca="1">IF(Table1[[#This Row],[TGL.PENSIUN (usia)]]&lt;&gt;0,TEXT(Table1[[#This Row],[TGL.PENSIUN (usia)]],"yyyy"),"")</f>
        <v>1978</v>
      </c>
      <c r="X10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Row],[JABATAN]],tbl_refJabatan,7,FALSE),"yr","day")-CONVERT(DATEDIF(M1025,tglAcuan,"y"),"yr","day"))),(NOW()+(CONVERT(VLOOKUP(Table1[[#This Row],[JABATAN]],tbl_refJabatan,7,FALSE),"yr","day")-CONVERT(DATEDIF(M1025,NOW(),"y"),"yr","day")))),"tgl SK salah"),"")</f>
        <v>64707.348911689813</v>
      </c>
      <c r="Y1025" s="167" t="str">
        <f ca="1">IF(Table1[[#This Row],[TGL. PENSIUN (jabatan)]]&lt;&gt;0,TEXT(Table1[[#This Row],[TGL. PENSIUN (jabatan)]],"yyyy"),"")</f>
        <v>2077</v>
      </c>
      <c r="Z1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Row],[JABATAN]],tbl_refJabatan,8,FALSE),"yr","day")-CONVERT(DATEDIF(H1025,tglAcuan,"y"),"yr","day"))),(NOW()+(CONVERT(VLOOKUP(Table1[[#This Row],[JABATAN]],tbl_refJabatan,8,FALSE),"yr","day")-CONVERT(DATEDIF(H1025,NOW(),"y"),"yr","day")))),"Usia Salah"),"")</f>
        <v>50462.598911689813</v>
      </c>
      <c r="AA1025" s="167" t="str">
        <f ca="1">IF(Table1[[#This Row],[TGL.PENSIUN (usia )]]&lt;&gt;0,TEXT(Table1[[#This Row],[TGL.PENSIUN (usia )]],"yyyy"),"")</f>
        <v>2038</v>
      </c>
      <c r="AB10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Row],[JABATAN]],tbl_refJabatan,9,FALSE),"yr","day")-CONVERT(DATEDIF(M1025,tglAcuan,"y"),"yr","day"))),(NOW()+(CONVERT(VLOOKUP(Table1[[#This Row],[JABATAN]],tbl_refJabatan,9,FALSE),"yr","day")-CONVERT(DATEDIF(M1025,NOW(),"y"),"yr","day")))),"tgl SK salah"),"")</f>
        <v>48271.098911689813</v>
      </c>
      <c r="AC1025" s="167" t="str">
        <f ca="1">IF(Table1[[#This Row],[TGL. PENSIUN (jabatan )]]&lt;&gt;0,TEXT(Table1[[#This Row],[TGL. PENSIUN (jabatan )]],"yyyy"),"")</f>
        <v>2032</v>
      </c>
      <c r="AD10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6" spans="1:30" s="53" customFormat="1" ht="21.75" customHeight="1" x14ac:dyDescent="0.25">
      <c r="A1026" s="43">
        <f t="shared" si="37"/>
        <v>1021</v>
      </c>
      <c r="B1026" s="44" t="s">
        <v>1751</v>
      </c>
      <c r="C1026" s="44" t="s">
        <v>1909</v>
      </c>
      <c r="D1026" s="72" t="s">
        <v>63</v>
      </c>
      <c r="E1026" s="291" t="s">
        <v>1938</v>
      </c>
      <c r="F1026" s="43" t="s">
        <v>41</v>
      </c>
      <c r="G1026" s="46" t="s">
        <v>42</v>
      </c>
      <c r="H1026" s="188">
        <v>27371</v>
      </c>
      <c r="I1026" s="45"/>
      <c r="J1026" s="76"/>
      <c r="K1026" s="74" t="s">
        <v>43</v>
      </c>
      <c r="L1026" s="189" t="s">
        <v>1939</v>
      </c>
      <c r="M1026" s="190">
        <v>43566</v>
      </c>
      <c r="N1026" s="52" t="str">
        <f t="shared" ca="1" si="38"/>
        <v>49 Tahun 2 Bulan 19 hari</v>
      </c>
      <c r="O10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Row],[JABATAN]],tbl_refJabatan,2,FALSE),"yr","day")-CONVERT(DATEDIF(H1026,tglAcuan,"y"),"yr","day"))),(NOW()+(CONVERT(VLOOKUP(Table1[[#This Row],[JABATAN]],tbl_refJabatan,2,FALSE),"yr","day")-CONVERT(DATEDIF(H1026,NOW(),"y"),"yr","day")))),"Usia Salah"),"")</f>
        <v>49366.848911689813</v>
      </c>
      <c r="Q1026" s="167" t="str">
        <f ca="1">IF(Table1[[#This Row],[TGL. PENSIUN (usia)]]&lt;&gt;0,TEXT(Table1[[#This Row],[TGL. PENSIUN (usia)]],"yyyy"),"")</f>
        <v>2035</v>
      </c>
      <c r="R1026" s="166">
        <f ca="1">IF(AND(Table1[[#This Row],[TGL. PENSIUN (usia)]]&lt;&gt;"",Table1[[#This Row],[TGL. PENSIUN (usia)]]&lt;&gt;"USIA SALAH"),IF(tglAcuan&lt;&gt;0,(INT(CONVERT(VLOOKUP(Table1[[#This Row],[JABATAN]],tbl_refJabatan,2,FALSE),"yr","day")-CONVERT(DATEDIF(H1026,tglAcuan,"y"),"yr","day"))),(INT(CONVERT(VLOOKUP(Table1[[#This Row],[JABATAN]],tbl_refJabatan,2,FALSE),"yr","day")-CONVERT(DATEDIF(H1026,NOW(),"y"),"yr","day")))),"")</f>
        <v>4017</v>
      </c>
      <c r="S1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Row],[JABATAN]],tbl_refJabatan,4,FALSE),"yr","day")-CONVERT(DATEDIF(H1026,tglAcuan,"y"),"yr","day"))),(NOW()+(CONVERT(VLOOKUP(Table1[[#This Row],[JABATAN]],tbl_refJabatan,4,FALSE),"yr","day")-CONVERT(DATEDIF(H1026,NOW(),"y"),"yr","day")))),"Usia Salah"),"")</f>
        <v>34756.848911689813</v>
      </c>
      <c r="T1026" s="167" t="str">
        <f ca="1">IF(Table1[[#This Row],[TGL. PENSIUN ( usia )]]&lt;&gt;0,TEXT(Table1[[#This Row],[TGL. PENSIUN ( usia )]],"yyyy"),"")</f>
        <v>1995</v>
      </c>
      <c r="U1026" s="166">
        <f ca="1">IF(AND(Table1[[#This Row],[TGL. PENSIUN (usia)]]&lt;&gt;"",Table1[[#This Row],[TGL. PENSIUN (usia)]]&lt;&gt;"USIA SALAH"),IF(tglAcuan&lt;&gt;0,(INT(CONVERT(VLOOKUP(Table1[[#This Row],[JABATAN]],tbl_refJabatan,4,FALSE),"yr","day")-CONVERT(DATEDIF(H1026,tglAcuan,"y"),"yr","day"))),(INT(CONVERT(VLOOKUP(Table1[[#This Row],[JABATAN]],tbl_refJabatan,4,FALSE),"yr","day")-CONVERT(DATEDIF(H1026,NOW(),"y"),"yr","day")))),"")</f>
        <v>-10593</v>
      </c>
      <c r="V1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Row],[JABATAN]],tbl_refJabatan,6,FALSE),"yr","day")-CONVERT(DATEDIF(H1026,tglAcuan,"y"),"yr","day"))),(NOW()+(CONVERT(VLOOKUP(Table1[[#This Row],[JABATAN]],tbl_refJabatan,6,FALSE),"yr","day")-CONVERT(DATEDIF(H1026,NOW(),"y"),"yr","day")))),"Usia Salah"),"")</f>
        <v>27451.848911689813</v>
      </c>
      <c r="W1026" s="167" t="str">
        <f ca="1">IF(Table1[[#This Row],[TGL.PENSIUN (usia)]]&lt;&gt;0,TEXT(Table1[[#This Row],[TGL.PENSIUN (usia)]],"yyyy"),"")</f>
        <v>1975</v>
      </c>
      <c r="X10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Row],[JABATAN]],tbl_refJabatan,7,FALSE),"yr","day")-CONVERT(DATEDIF(M1026,tglAcuan,"y"),"yr","day"))),(NOW()+(CONVERT(VLOOKUP(Table1[[#This Row],[JABATAN]],tbl_refJabatan,7,FALSE),"yr","day")-CONVERT(DATEDIF(M1026,NOW(),"y"),"yr","day")))),"tgl SK salah"),"")</f>
        <v>65803.098911689813</v>
      </c>
      <c r="Y1026" s="167" t="str">
        <f ca="1">IF(Table1[[#This Row],[TGL. PENSIUN (jabatan)]]&lt;&gt;0,TEXT(Table1[[#This Row],[TGL. PENSIUN (jabatan)]],"yyyy"),"")</f>
        <v>2080</v>
      </c>
      <c r="Z1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Row],[JABATAN]],tbl_refJabatan,8,FALSE),"yr","day")-CONVERT(DATEDIF(H1026,tglAcuan,"y"),"yr","day"))),(NOW()+(CONVERT(VLOOKUP(Table1[[#This Row],[JABATAN]],tbl_refJabatan,8,FALSE),"yr","day")-CONVERT(DATEDIF(H1026,NOW(),"y"),"yr","day")))),"Usia Salah"),"")</f>
        <v>49366.848911689813</v>
      </c>
      <c r="AA1026" s="167" t="str">
        <f ca="1">IF(Table1[[#This Row],[TGL.PENSIUN (usia )]]&lt;&gt;0,TEXT(Table1[[#This Row],[TGL.PENSIUN (usia )]],"yyyy"),"")</f>
        <v>2035</v>
      </c>
      <c r="AB10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Row],[JABATAN]],tbl_refJabatan,9,FALSE),"yr","day")-CONVERT(DATEDIF(M1026,tglAcuan,"y"),"yr","day"))),(NOW()+(CONVERT(VLOOKUP(Table1[[#This Row],[JABATAN]],tbl_refJabatan,9,FALSE),"yr","day")-CONVERT(DATEDIF(M1026,NOW(),"y"),"yr","day")))),"tgl SK salah"),"")</f>
        <v>49366.848911689813</v>
      </c>
      <c r="AC1026" s="167" t="str">
        <f ca="1">IF(Table1[[#This Row],[TGL. PENSIUN (jabatan )]]&lt;&gt;0,TEXT(Table1[[#This Row],[TGL. PENSIUN (jabatan )]],"yyyy"),"")</f>
        <v>2035</v>
      </c>
      <c r="AD10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7" spans="1:30" s="53" customFormat="1" ht="21.75" customHeight="1" x14ac:dyDescent="0.25">
      <c r="A1027" s="43">
        <f t="shared" si="37"/>
        <v>1022</v>
      </c>
      <c r="B1027" s="44" t="s">
        <v>1751</v>
      </c>
      <c r="C1027" s="44" t="s">
        <v>1909</v>
      </c>
      <c r="D1027" s="72" t="s">
        <v>63</v>
      </c>
      <c r="E1027" s="291" t="s">
        <v>1940</v>
      </c>
      <c r="F1027" s="43" t="s">
        <v>41</v>
      </c>
      <c r="G1027" s="46" t="s">
        <v>42</v>
      </c>
      <c r="H1027" s="188">
        <v>31643</v>
      </c>
      <c r="I1027" s="45"/>
      <c r="J1027" s="76"/>
      <c r="K1027" s="74" t="s">
        <v>56</v>
      </c>
      <c r="L1027" s="189" t="s">
        <v>1941</v>
      </c>
      <c r="M1027" s="190">
        <v>42298</v>
      </c>
      <c r="N1027" s="52" t="str">
        <f t="shared" ca="1" si="38"/>
        <v>37 Tahun 6 Bulan 8 hari</v>
      </c>
      <c r="O10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6 Hari </v>
      </c>
      <c r="P1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Row],[JABATAN]],tbl_refJabatan,2,FALSE),"yr","day")-CONVERT(DATEDIF(H1027,tglAcuan,"y"),"yr","day"))),(NOW()+(CONVERT(VLOOKUP(Table1[[#This Row],[JABATAN]],tbl_refJabatan,2,FALSE),"yr","day")-CONVERT(DATEDIF(H1027,NOW(),"y"),"yr","day")))),"Usia Salah"),"")</f>
        <v>53749.848911689813</v>
      </c>
      <c r="Q1027" s="167" t="str">
        <f ca="1">IF(Table1[[#This Row],[TGL. PENSIUN (usia)]]&lt;&gt;0,TEXT(Table1[[#This Row],[TGL. PENSIUN (usia)]],"yyyy"),"")</f>
        <v>2047</v>
      </c>
      <c r="R1027" s="166">
        <f ca="1">IF(AND(Table1[[#This Row],[TGL. PENSIUN (usia)]]&lt;&gt;"",Table1[[#This Row],[TGL. PENSIUN (usia)]]&lt;&gt;"USIA SALAH"),IF(tglAcuan&lt;&gt;0,(INT(CONVERT(VLOOKUP(Table1[[#This Row],[JABATAN]],tbl_refJabatan,2,FALSE),"yr","day")-CONVERT(DATEDIF(H1027,tglAcuan,"y"),"yr","day"))),(INT(CONVERT(VLOOKUP(Table1[[#This Row],[JABATAN]],tbl_refJabatan,2,FALSE),"yr","day")-CONVERT(DATEDIF(H1027,NOW(),"y"),"yr","day")))),"")</f>
        <v>8400</v>
      </c>
      <c r="S1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Row],[JABATAN]],tbl_refJabatan,4,FALSE),"yr","day")-CONVERT(DATEDIF(H1027,tglAcuan,"y"),"yr","day"))),(NOW()+(CONVERT(VLOOKUP(Table1[[#This Row],[JABATAN]],tbl_refJabatan,4,FALSE),"yr","day")-CONVERT(DATEDIF(H1027,NOW(),"y"),"yr","day")))),"Usia Salah"),"")</f>
        <v>39139.848911689813</v>
      </c>
      <c r="T1027" s="167" t="str">
        <f ca="1">IF(Table1[[#This Row],[TGL. PENSIUN ( usia )]]&lt;&gt;0,TEXT(Table1[[#This Row],[TGL. PENSIUN ( usia )]],"yyyy"),"")</f>
        <v>2007</v>
      </c>
      <c r="U1027" s="166">
        <f ca="1">IF(AND(Table1[[#This Row],[TGL. PENSIUN (usia)]]&lt;&gt;"",Table1[[#This Row],[TGL. PENSIUN (usia)]]&lt;&gt;"USIA SALAH"),IF(tglAcuan&lt;&gt;0,(INT(CONVERT(VLOOKUP(Table1[[#This Row],[JABATAN]],tbl_refJabatan,4,FALSE),"yr","day")-CONVERT(DATEDIF(H1027,tglAcuan,"y"),"yr","day"))),(INT(CONVERT(VLOOKUP(Table1[[#This Row],[JABATAN]],tbl_refJabatan,4,FALSE),"yr","day")-CONVERT(DATEDIF(H1027,NOW(),"y"),"yr","day")))),"")</f>
        <v>-6210</v>
      </c>
      <c r="V1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Row],[JABATAN]],tbl_refJabatan,6,FALSE),"yr","day")-CONVERT(DATEDIF(H1027,tglAcuan,"y"),"yr","day"))),(NOW()+(CONVERT(VLOOKUP(Table1[[#This Row],[JABATAN]],tbl_refJabatan,6,FALSE),"yr","day")-CONVERT(DATEDIF(H1027,NOW(),"y"),"yr","day")))),"Usia Salah"),"")</f>
        <v>31834.848911689813</v>
      </c>
      <c r="W1027" s="167" t="str">
        <f ca="1">IF(Table1[[#This Row],[TGL.PENSIUN (usia)]]&lt;&gt;0,TEXT(Table1[[#This Row],[TGL.PENSIUN (usia)]],"yyyy"),"")</f>
        <v>1987</v>
      </c>
      <c r="X10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Row],[JABATAN]],tbl_refJabatan,7,FALSE),"yr","day")-CONVERT(DATEDIF(M1027,tglAcuan,"y"),"yr","day"))),(NOW()+(CONVERT(VLOOKUP(Table1[[#This Row],[JABATAN]],tbl_refJabatan,7,FALSE),"yr","day")-CONVERT(DATEDIF(M1027,NOW(),"y"),"yr","day")))),"tgl SK salah"),"")</f>
        <v>64342.098911689813</v>
      </c>
      <c r="Y1027" s="167" t="str">
        <f ca="1">IF(Table1[[#This Row],[TGL. PENSIUN (jabatan)]]&lt;&gt;0,TEXT(Table1[[#This Row],[TGL. PENSIUN (jabatan)]],"yyyy"),"")</f>
        <v>2076</v>
      </c>
      <c r="Z1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Row],[JABATAN]],tbl_refJabatan,8,FALSE),"yr","day")-CONVERT(DATEDIF(H1027,tglAcuan,"y"),"yr","day"))),(NOW()+(CONVERT(VLOOKUP(Table1[[#This Row],[JABATAN]],tbl_refJabatan,8,FALSE),"yr","day")-CONVERT(DATEDIF(H1027,NOW(),"y"),"yr","day")))),"Usia Salah"),"")</f>
        <v>53749.848911689813</v>
      </c>
      <c r="AA1027" s="167" t="str">
        <f ca="1">IF(Table1[[#This Row],[TGL.PENSIUN (usia )]]&lt;&gt;0,TEXT(Table1[[#This Row],[TGL.PENSIUN (usia )]],"yyyy"),"")</f>
        <v>2047</v>
      </c>
      <c r="AB10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Row],[JABATAN]],tbl_refJabatan,9,FALSE),"yr","day")-CONVERT(DATEDIF(M1027,tglAcuan,"y"),"yr","day"))),(NOW()+(CONVERT(VLOOKUP(Table1[[#This Row],[JABATAN]],tbl_refJabatan,9,FALSE),"yr","day")-CONVERT(DATEDIF(M1027,NOW(),"y"),"yr","day")))),"tgl SK salah"),"")</f>
        <v>47905.848911689813</v>
      </c>
      <c r="AC1027" s="167" t="str">
        <f ca="1">IF(Table1[[#This Row],[TGL. PENSIUN (jabatan )]]&lt;&gt;0,TEXT(Table1[[#This Row],[TGL. PENSIUN (jabatan )]],"yyyy"),"")</f>
        <v>2031</v>
      </c>
      <c r="AD10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8" spans="1:30" s="53" customFormat="1" ht="21.75" customHeight="1" x14ac:dyDescent="0.25">
      <c r="A1028" s="43">
        <f t="shared" si="37"/>
        <v>1023</v>
      </c>
      <c r="B1028" s="44" t="s">
        <v>1751</v>
      </c>
      <c r="C1028" s="44" t="s">
        <v>1909</v>
      </c>
      <c r="D1028" s="72" t="s">
        <v>63</v>
      </c>
      <c r="E1028" s="291" t="s">
        <v>1942</v>
      </c>
      <c r="F1028" s="43" t="s">
        <v>41</v>
      </c>
      <c r="G1028" s="46" t="s">
        <v>42</v>
      </c>
      <c r="H1028" s="188">
        <v>29627</v>
      </c>
      <c r="I1028" s="45"/>
      <c r="J1028" s="76"/>
      <c r="K1028" s="74" t="s">
        <v>43</v>
      </c>
      <c r="L1028" s="189" t="s">
        <v>1943</v>
      </c>
      <c r="M1028" s="190">
        <v>42298</v>
      </c>
      <c r="N1028" s="52" t="str">
        <f t="shared" ca="1" si="38"/>
        <v>43 Tahun 0 Bulan 17 hari</v>
      </c>
      <c r="O10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6 Hari </v>
      </c>
      <c r="P1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Row],[JABATAN]],tbl_refJabatan,2,FALSE),"yr","day")-CONVERT(DATEDIF(H1028,tglAcuan,"y"),"yr","day"))),(NOW()+(CONVERT(VLOOKUP(Table1[[#This Row],[JABATAN]],tbl_refJabatan,2,FALSE),"yr","day")-CONVERT(DATEDIF(H1028,NOW(),"y"),"yr","day")))),"Usia Salah"),"")</f>
        <v>51558.348911689813</v>
      </c>
      <c r="Q1028" s="167" t="str">
        <f ca="1">IF(Table1[[#This Row],[TGL. PENSIUN (usia)]]&lt;&gt;0,TEXT(Table1[[#This Row],[TGL. PENSIUN (usia)]],"yyyy"),"")</f>
        <v>2041</v>
      </c>
      <c r="R1028" s="166">
        <f ca="1">IF(AND(Table1[[#This Row],[TGL. PENSIUN (usia)]]&lt;&gt;"",Table1[[#This Row],[TGL. PENSIUN (usia)]]&lt;&gt;"USIA SALAH"),IF(tglAcuan&lt;&gt;0,(INT(CONVERT(VLOOKUP(Table1[[#This Row],[JABATAN]],tbl_refJabatan,2,FALSE),"yr","day")-CONVERT(DATEDIF(H1028,tglAcuan,"y"),"yr","day"))),(INT(CONVERT(VLOOKUP(Table1[[#This Row],[JABATAN]],tbl_refJabatan,2,FALSE),"yr","day")-CONVERT(DATEDIF(H1028,NOW(),"y"),"yr","day")))),"")</f>
        <v>6209</v>
      </c>
      <c r="S1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Row],[JABATAN]],tbl_refJabatan,4,FALSE),"yr","day")-CONVERT(DATEDIF(H1028,tglAcuan,"y"),"yr","day"))),(NOW()+(CONVERT(VLOOKUP(Table1[[#This Row],[JABATAN]],tbl_refJabatan,4,FALSE),"yr","day")-CONVERT(DATEDIF(H1028,NOW(),"y"),"yr","day")))),"Usia Salah"),"")</f>
        <v>36948.348911689813</v>
      </c>
      <c r="T1028" s="167" t="str">
        <f ca="1">IF(Table1[[#This Row],[TGL. PENSIUN ( usia )]]&lt;&gt;0,TEXT(Table1[[#This Row],[TGL. PENSIUN ( usia )]],"yyyy"),"")</f>
        <v>2001</v>
      </c>
      <c r="U1028" s="166">
        <f ca="1">IF(AND(Table1[[#This Row],[TGL. PENSIUN (usia)]]&lt;&gt;"",Table1[[#This Row],[TGL. PENSIUN (usia)]]&lt;&gt;"USIA SALAH"),IF(tglAcuan&lt;&gt;0,(INT(CONVERT(VLOOKUP(Table1[[#This Row],[JABATAN]],tbl_refJabatan,4,FALSE),"yr","day")-CONVERT(DATEDIF(H1028,tglAcuan,"y"),"yr","day"))),(INT(CONVERT(VLOOKUP(Table1[[#This Row],[JABATAN]],tbl_refJabatan,4,FALSE),"yr","day")-CONVERT(DATEDIF(H1028,NOW(),"y"),"yr","day")))),"")</f>
        <v>-8401</v>
      </c>
      <c r="V1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Row],[JABATAN]],tbl_refJabatan,6,FALSE),"yr","day")-CONVERT(DATEDIF(H1028,tglAcuan,"y"),"yr","day"))),(NOW()+(CONVERT(VLOOKUP(Table1[[#This Row],[JABATAN]],tbl_refJabatan,6,FALSE),"yr","day")-CONVERT(DATEDIF(H1028,NOW(),"y"),"yr","day")))),"Usia Salah"),"")</f>
        <v>29643.348911689813</v>
      </c>
      <c r="W1028" s="167" t="str">
        <f ca="1">IF(Table1[[#This Row],[TGL.PENSIUN (usia)]]&lt;&gt;0,TEXT(Table1[[#This Row],[TGL.PENSIUN (usia)]],"yyyy"),"")</f>
        <v>1981</v>
      </c>
      <c r="X10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Row],[JABATAN]],tbl_refJabatan,7,FALSE),"yr","day")-CONVERT(DATEDIF(M1028,tglAcuan,"y"),"yr","day"))),(NOW()+(CONVERT(VLOOKUP(Table1[[#This Row],[JABATAN]],tbl_refJabatan,7,FALSE),"yr","day")-CONVERT(DATEDIF(M1028,NOW(),"y"),"yr","day")))),"tgl SK salah"),"")</f>
        <v>64342.098911689813</v>
      </c>
      <c r="Y1028" s="167" t="str">
        <f ca="1">IF(Table1[[#This Row],[TGL. PENSIUN (jabatan)]]&lt;&gt;0,TEXT(Table1[[#This Row],[TGL. PENSIUN (jabatan)]],"yyyy"),"")</f>
        <v>2076</v>
      </c>
      <c r="Z1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Row],[JABATAN]],tbl_refJabatan,8,FALSE),"yr","day")-CONVERT(DATEDIF(H1028,tglAcuan,"y"),"yr","day"))),(NOW()+(CONVERT(VLOOKUP(Table1[[#This Row],[JABATAN]],tbl_refJabatan,8,FALSE),"yr","day")-CONVERT(DATEDIF(H1028,NOW(),"y"),"yr","day")))),"Usia Salah"),"")</f>
        <v>51558.348911689813</v>
      </c>
      <c r="AA1028" s="167" t="str">
        <f ca="1">IF(Table1[[#This Row],[TGL.PENSIUN (usia )]]&lt;&gt;0,TEXT(Table1[[#This Row],[TGL.PENSIUN (usia )]],"yyyy"),"")</f>
        <v>2041</v>
      </c>
      <c r="AB10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Row],[JABATAN]],tbl_refJabatan,9,FALSE),"yr","day")-CONVERT(DATEDIF(M1028,tglAcuan,"y"),"yr","day"))),(NOW()+(CONVERT(VLOOKUP(Table1[[#This Row],[JABATAN]],tbl_refJabatan,9,FALSE),"yr","day")-CONVERT(DATEDIF(M1028,NOW(),"y"),"yr","day")))),"tgl SK salah"),"")</f>
        <v>47905.848911689813</v>
      </c>
      <c r="AC1028" s="167" t="str">
        <f ca="1">IF(Table1[[#This Row],[TGL. PENSIUN (jabatan )]]&lt;&gt;0,TEXT(Table1[[#This Row],[TGL. PENSIUN (jabatan )]],"yyyy"),"")</f>
        <v>2031</v>
      </c>
      <c r="AD10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29" spans="1:30" s="53" customFormat="1" ht="21.75" customHeight="1" x14ac:dyDescent="0.25">
      <c r="A1029" s="43">
        <f t="shared" si="37"/>
        <v>1024</v>
      </c>
      <c r="B1029" s="44" t="s">
        <v>1751</v>
      </c>
      <c r="C1029" s="44" t="s">
        <v>1909</v>
      </c>
      <c r="D1029" s="72" t="s">
        <v>63</v>
      </c>
      <c r="E1029" s="291" t="s">
        <v>872</v>
      </c>
      <c r="F1029" s="43" t="s">
        <v>41</v>
      </c>
      <c r="G1029" s="46" t="s">
        <v>42</v>
      </c>
      <c r="H1029" s="188">
        <v>28638</v>
      </c>
      <c r="I1029" s="45"/>
      <c r="J1029" s="76"/>
      <c r="K1029" s="74" t="s">
        <v>56</v>
      </c>
      <c r="L1029" s="189" t="s">
        <v>1944</v>
      </c>
      <c r="M1029" s="190">
        <v>42655</v>
      </c>
      <c r="N1029" s="52" t="str">
        <f t="shared" ca="1" si="38"/>
        <v>45 Tahun 8 Bulan 30 hari</v>
      </c>
      <c r="O10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4 Bulan 15 Hari </v>
      </c>
      <c r="P10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Row],[JABATAN]],tbl_refJabatan,2,FALSE),"yr","day")-CONVERT(DATEDIF(H1029,tglAcuan,"y"),"yr","day"))),(NOW()+(CONVERT(VLOOKUP(Table1[[#This Row],[JABATAN]],tbl_refJabatan,2,FALSE),"yr","day")-CONVERT(DATEDIF(H1029,NOW(),"y"),"yr","day")))),"Usia Salah"),"")</f>
        <v>50827.848911689813</v>
      </c>
      <c r="Q1029" s="167" t="str">
        <f ca="1">IF(Table1[[#This Row],[TGL. PENSIUN (usia)]]&lt;&gt;0,TEXT(Table1[[#This Row],[TGL. PENSIUN (usia)]],"yyyy"),"")</f>
        <v>2039</v>
      </c>
      <c r="R1029" s="166">
        <f ca="1">IF(AND(Table1[[#This Row],[TGL. PENSIUN (usia)]]&lt;&gt;"",Table1[[#This Row],[TGL. PENSIUN (usia)]]&lt;&gt;"USIA SALAH"),IF(tglAcuan&lt;&gt;0,(INT(CONVERT(VLOOKUP(Table1[[#This Row],[JABATAN]],tbl_refJabatan,2,FALSE),"yr","day")-CONVERT(DATEDIF(H1029,tglAcuan,"y"),"yr","day"))),(INT(CONVERT(VLOOKUP(Table1[[#This Row],[JABATAN]],tbl_refJabatan,2,FALSE),"yr","day")-CONVERT(DATEDIF(H1029,NOW(),"y"),"yr","day")))),"")</f>
        <v>5478</v>
      </c>
      <c r="S10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Row],[JABATAN]],tbl_refJabatan,4,FALSE),"yr","day")-CONVERT(DATEDIF(H1029,tglAcuan,"y"),"yr","day"))),(NOW()+(CONVERT(VLOOKUP(Table1[[#This Row],[JABATAN]],tbl_refJabatan,4,FALSE),"yr","day")-CONVERT(DATEDIF(H1029,NOW(),"y"),"yr","day")))),"Usia Salah"),"")</f>
        <v>36217.848911689813</v>
      </c>
      <c r="T1029" s="167" t="str">
        <f ca="1">IF(Table1[[#This Row],[TGL. PENSIUN ( usia )]]&lt;&gt;0,TEXT(Table1[[#This Row],[TGL. PENSIUN ( usia )]],"yyyy"),"")</f>
        <v>1999</v>
      </c>
      <c r="U1029" s="166">
        <f ca="1">IF(AND(Table1[[#This Row],[TGL. PENSIUN (usia)]]&lt;&gt;"",Table1[[#This Row],[TGL. PENSIUN (usia)]]&lt;&gt;"USIA SALAH"),IF(tglAcuan&lt;&gt;0,(INT(CONVERT(VLOOKUP(Table1[[#This Row],[JABATAN]],tbl_refJabatan,4,FALSE),"yr","day")-CONVERT(DATEDIF(H1029,tglAcuan,"y"),"yr","day"))),(INT(CONVERT(VLOOKUP(Table1[[#This Row],[JABATAN]],tbl_refJabatan,4,FALSE),"yr","day")-CONVERT(DATEDIF(H1029,NOW(),"y"),"yr","day")))),"")</f>
        <v>-9132</v>
      </c>
      <c r="V10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Row],[JABATAN]],tbl_refJabatan,6,FALSE),"yr","day")-CONVERT(DATEDIF(H1029,tglAcuan,"y"),"yr","day"))),(NOW()+(CONVERT(VLOOKUP(Table1[[#This Row],[JABATAN]],tbl_refJabatan,6,FALSE),"yr","day")-CONVERT(DATEDIF(H1029,NOW(),"y"),"yr","day")))),"Usia Salah"),"")</f>
        <v>28912.848911689813</v>
      </c>
      <c r="W1029" s="167" t="str">
        <f ca="1">IF(Table1[[#This Row],[TGL.PENSIUN (usia)]]&lt;&gt;0,TEXT(Table1[[#This Row],[TGL.PENSIUN (usia)]],"yyyy"),"")</f>
        <v>1979</v>
      </c>
      <c r="X10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Row],[JABATAN]],tbl_refJabatan,7,FALSE),"yr","day")-CONVERT(DATEDIF(M1029,tglAcuan,"y"),"yr","day"))),(NOW()+(CONVERT(VLOOKUP(Table1[[#This Row],[JABATAN]],tbl_refJabatan,7,FALSE),"yr","day")-CONVERT(DATEDIF(M1029,NOW(),"y"),"yr","day")))),"tgl SK salah"),"")</f>
        <v>64707.348911689813</v>
      </c>
      <c r="Y1029" s="167" t="str">
        <f ca="1">IF(Table1[[#This Row],[TGL. PENSIUN (jabatan)]]&lt;&gt;0,TEXT(Table1[[#This Row],[TGL. PENSIUN (jabatan)]],"yyyy"),"")</f>
        <v>2077</v>
      </c>
      <c r="Z10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Row],[JABATAN]],tbl_refJabatan,8,FALSE),"yr","day")-CONVERT(DATEDIF(H1029,tglAcuan,"y"),"yr","day"))),(NOW()+(CONVERT(VLOOKUP(Table1[[#This Row],[JABATAN]],tbl_refJabatan,8,FALSE),"yr","day")-CONVERT(DATEDIF(H1029,NOW(),"y"),"yr","day")))),"Usia Salah"),"")</f>
        <v>50827.848911689813</v>
      </c>
      <c r="AA1029" s="167" t="str">
        <f ca="1">IF(Table1[[#This Row],[TGL.PENSIUN (usia )]]&lt;&gt;0,TEXT(Table1[[#This Row],[TGL.PENSIUN (usia )]],"yyyy"),"")</f>
        <v>2039</v>
      </c>
      <c r="AB10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Row],[JABATAN]],tbl_refJabatan,9,FALSE),"yr","day")-CONVERT(DATEDIF(M1029,tglAcuan,"y"),"yr","day"))),(NOW()+(CONVERT(VLOOKUP(Table1[[#This Row],[JABATAN]],tbl_refJabatan,9,FALSE),"yr","day")-CONVERT(DATEDIF(M1029,NOW(),"y"),"yr","day")))),"tgl SK salah"),"")</f>
        <v>48271.098911689813</v>
      </c>
      <c r="AC1029" s="167" t="str">
        <f ca="1">IF(Table1[[#This Row],[TGL. PENSIUN (jabatan )]]&lt;&gt;0,TEXT(Table1[[#This Row],[TGL. PENSIUN (jabatan )]],"yyyy"),"")</f>
        <v>2032</v>
      </c>
      <c r="AD10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0" spans="1:30" s="53" customFormat="1" ht="21.75" customHeight="1" x14ac:dyDescent="0.25">
      <c r="A1030" s="43">
        <f t="shared" si="37"/>
        <v>1025</v>
      </c>
      <c r="B1030" s="44" t="s">
        <v>1751</v>
      </c>
      <c r="C1030" s="44" t="s">
        <v>1909</v>
      </c>
      <c r="D1030" s="72" t="s">
        <v>63</v>
      </c>
      <c r="E1030" s="291" t="s">
        <v>1945</v>
      </c>
      <c r="F1030" s="43" t="s">
        <v>41</v>
      </c>
      <c r="G1030" s="46" t="s">
        <v>42</v>
      </c>
      <c r="H1030" s="188">
        <v>26372</v>
      </c>
      <c r="I1030" s="45"/>
      <c r="J1030" s="76"/>
      <c r="K1030" s="74" t="s">
        <v>43</v>
      </c>
      <c r="L1030" s="189" t="s">
        <v>1946</v>
      </c>
      <c r="M1030" s="190">
        <v>43566</v>
      </c>
      <c r="N1030" s="52" t="str">
        <f t="shared" ca="1" si="38"/>
        <v>51 Tahun 11 Bulan 13 hari</v>
      </c>
      <c r="O10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Row],[JABATAN]],tbl_refJabatan,2,FALSE),"yr","day")-CONVERT(DATEDIF(H1030,tglAcuan,"y"),"yr","day"))),(NOW()+(CONVERT(VLOOKUP(Table1[[#This Row],[JABATAN]],tbl_refJabatan,2,FALSE),"yr","day")-CONVERT(DATEDIF(H1030,NOW(),"y"),"yr","day")))),"Usia Salah"),"")</f>
        <v>48636.348911689813</v>
      </c>
      <c r="Q1030" s="167" t="str">
        <f ca="1">IF(Table1[[#This Row],[TGL. PENSIUN (usia)]]&lt;&gt;0,TEXT(Table1[[#This Row],[TGL. PENSIUN (usia)]],"yyyy"),"")</f>
        <v>2033</v>
      </c>
      <c r="R1030" s="166">
        <f ca="1">IF(AND(Table1[[#This Row],[TGL. PENSIUN (usia)]]&lt;&gt;"",Table1[[#This Row],[TGL. PENSIUN (usia)]]&lt;&gt;"USIA SALAH"),IF(tglAcuan&lt;&gt;0,(INT(CONVERT(VLOOKUP(Table1[[#This Row],[JABATAN]],tbl_refJabatan,2,FALSE),"yr","day")-CONVERT(DATEDIF(H1030,tglAcuan,"y"),"yr","day"))),(INT(CONVERT(VLOOKUP(Table1[[#This Row],[JABATAN]],tbl_refJabatan,2,FALSE),"yr","day")-CONVERT(DATEDIF(H1030,NOW(),"y"),"yr","day")))),"")</f>
        <v>3287</v>
      </c>
      <c r="S1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Row],[JABATAN]],tbl_refJabatan,4,FALSE),"yr","day")-CONVERT(DATEDIF(H1030,tglAcuan,"y"),"yr","day"))),(NOW()+(CONVERT(VLOOKUP(Table1[[#This Row],[JABATAN]],tbl_refJabatan,4,FALSE),"yr","day")-CONVERT(DATEDIF(H1030,NOW(),"y"),"yr","day")))),"Usia Salah"),"")</f>
        <v>34026.348911689813</v>
      </c>
      <c r="T1030" s="167" t="str">
        <f ca="1">IF(Table1[[#This Row],[TGL. PENSIUN ( usia )]]&lt;&gt;0,TEXT(Table1[[#This Row],[TGL. PENSIUN ( usia )]],"yyyy"),"")</f>
        <v>1993</v>
      </c>
      <c r="U1030" s="166">
        <f ca="1">IF(AND(Table1[[#This Row],[TGL. PENSIUN (usia)]]&lt;&gt;"",Table1[[#This Row],[TGL. PENSIUN (usia)]]&lt;&gt;"USIA SALAH"),IF(tglAcuan&lt;&gt;0,(INT(CONVERT(VLOOKUP(Table1[[#This Row],[JABATAN]],tbl_refJabatan,4,FALSE),"yr","day")-CONVERT(DATEDIF(H1030,tglAcuan,"y"),"yr","day"))),(INT(CONVERT(VLOOKUP(Table1[[#This Row],[JABATAN]],tbl_refJabatan,4,FALSE),"yr","day")-CONVERT(DATEDIF(H1030,NOW(),"y"),"yr","day")))),"")</f>
        <v>-11323</v>
      </c>
      <c r="V1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Row],[JABATAN]],tbl_refJabatan,6,FALSE),"yr","day")-CONVERT(DATEDIF(H1030,tglAcuan,"y"),"yr","day"))),(NOW()+(CONVERT(VLOOKUP(Table1[[#This Row],[JABATAN]],tbl_refJabatan,6,FALSE),"yr","day")-CONVERT(DATEDIF(H1030,NOW(),"y"),"yr","day")))),"Usia Salah"),"")</f>
        <v>26721.348911689813</v>
      </c>
      <c r="W1030" s="167" t="str">
        <f ca="1">IF(Table1[[#This Row],[TGL.PENSIUN (usia)]]&lt;&gt;0,TEXT(Table1[[#This Row],[TGL.PENSIUN (usia)]],"yyyy"),"")</f>
        <v>1973</v>
      </c>
      <c r="X10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Row],[JABATAN]],tbl_refJabatan,7,FALSE),"yr","day")-CONVERT(DATEDIF(M1030,tglAcuan,"y"),"yr","day"))),(NOW()+(CONVERT(VLOOKUP(Table1[[#This Row],[JABATAN]],tbl_refJabatan,7,FALSE),"yr","day")-CONVERT(DATEDIF(M1030,NOW(),"y"),"yr","day")))),"tgl SK salah"),"")</f>
        <v>65803.098911689813</v>
      </c>
      <c r="Y1030" s="167" t="str">
        <f ca="1">IF(Table1[[#This Row],[TGL. PENSIUN (jabatan)]]&lt;&gt;0,TEXT(Table1[[#This Row],[TGL. PENSIUN (jabatan)]],"yyyy"),"")</f>
        <v>2080</v>
      </c>
      <c r="Z1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Row],[JABATAN]],tbl_refJabatan,8,FALSE),"yr","day")-CONVERT(DATEDIF(H1030,tglAcuan,"y"),"yr","day"))),(NOW()+(CONVERT(VLOOKUP(Table1[[#This Row],[JABATAN]],tbl_refJabatan,8,FALSE),"yr","day")-CONVERT(DATEDIF(H1030,NOW(),"y"),"yr","day")))),"Usia Salah"),"")</f>
        <v>48636.348911689813</v>
      </c>
      <c r="AA1030" s="167" t="str">
        <f ca="1">IF(Table1[[#This Row],[TGL.PENSIUN (usia )]]&lt;&gt;0,TEXT(Table1[[#This Row],[TGL.PENSIUN (usia )]],"yyyy"),"")</f>
        <v>2033</v>
      </c>
      <c r="AB10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Row],[JABATAN]],tbl_refJabatan,9,FALSE),"yr","day")-CONVERT(DATEDIF(M1030,tglAcuan,"y"),"yr","day"))),(NOW()+(CONVERT(VLOOKUP(Table1[[#This Row],[JABATAN]],tbl_refJabatan,9,FALSE),"yr","day")-CONVERT(DATEDIF(M1030,NOW(),"y"),"yr","day")))),"tgl SK salah"),"")</f>
        <v>49366.848911689813</v>
      </c>
      <c r="AC1030" s="167" t="str">
        <f ca="1">IF(Table1[[#This Row],[TGL. PENSIUN (jabatan )]]&lt;&gt;0,TEXT(Table1[[#This Row],[TGL. PENSIUN (jabatan )]],"yyyy"),"")</f>
        <v>2035</v>
      </c>
      <c r="AD10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1" spans="1:30" s="53" customFormat="1" ht="21.75" customHeight="1" x14ac:dyDescent="0.25">
      <c r="A1031" s="43">
        <f t="shared" si="37"/>
        <v>1026</v>
      </c>
      <c r="B1031" s="44" t="s">
        <v>1751</v>
      </c>
      <c r="C1031" s="44" t="s">
        <v>1909</v>
      </c>
      <c r="D1031" s="72" t="s">
        <v>63</v>
      </c>
      <c r="E1031" s="291" t="s">
        <v>1947</v>
      </c>
      <c r="F1031" s="43" t="s">
        <v>41</v>
      </c>
      <c r="G1031" s="46" t="s">
        <v>42</v>
      </c>
      <c r="H1031" s="188">
        <v>26725</v>
      </c>
      <c r="I1031" s="45"/>
      <c r="J1031" s="76"/>
      <c r="K1031" s="74" t="s">
        <v>43</v>
      </c>
      <c r="L1031" s="189" t="s">
        <v>1948</v>
      </c>
      <c r="M1031" s="190">
        <v>43566</v>
      </c>
      <c r="N1031" s="52" t="str">
        <f t="shared" ca="1" si="38"/>
        <v>50 Tahun 11 Bulan 25 hari</v>
      </c>
      <c r="O10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16 Hari </v>
      </c>
      <c r="P1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Row],[JABATAN]],tbl_refJabatan,2,FALSE),"yr","day")-CONVERT(DATEDIF(H1031,tglAcuan,"y"),"yr","day"))),(NOW()+(CONVERT(VLOOKUP(Table1[[#This Row],[JABATAN]],tbl_refJabatan,2,FALSE),"yr","day")-CONVERT(DATEDIF(H1031,NOW(),"y"),"yr","day")))),"Usia Salah"),"")</f>
        <v>49001.598911689813</v>
      </c>
      <c r="Q1031" s="167" t="str">
        <f ca="1">IF(Table1[[#This Row],[TGL. PENSIUN (usia)]]&lt;&gt;0,TEXT(Table1[[#This Row],[TGL. PENSIUN (usia)]],"yyyy"),"")</f>
        <v>2034</v>
      </c>
      <c r="R1031" s="166">
        <f ca="1">IF(AND(Table1[[#This Row],[TGL. PENSIUN (usia)]]&lt;&gt;"",Table1[[#This Row],[TGL. PENSIUN (usia)]]&lt;&gt;"USIA SALAH"),IF(tglAcuan&lt;&gt;0,(INT(CONVERT(VLOOKUP(Table1[[#This Row],[JABATAN]],tbl_refJabatan,2,FALSE),"yr","day")-CONVERT(DATEDIF(H1031,tglAcuan,"y"),"yr","day"))),(INT(CONVERT(VLOOKUP(Table1[[#This Row],[JABATAN]],tbl_refJabatan,2,FALSE),"yr","day")-CONVERT(DATEDIF(H1031,NOW(),"y"),"yr","day")))),"")</f>
        <v>3652</v>
      </c>
      <c r="S1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Row],[JABATAN]],tbl_refJabatan,4,FALSE),"yr","day")-CONVERT(DATEDIF(H1031,tglAcuan,"y"),"yr","day"))),(NOW()+(CONVERT(VLOOKUP(Table1[[#This Row],[JABATAN]],tbl_refJabatan,4,FALSE),"yr","day")-CONVERT(DATEDIF(H1031,NOW(),"y"),"yr","day")))),"Usia Salah"),"")</f>
        <v>34391.598911689813</v>
      </c>
      <c r="T1031" s="167" t="str">
        <f ca="1">IF(Table1[[#This Row],[TGL. PENSIUN ( usia )]]&lt;&gt;0,TEXT(Table1[[#This Row],[TGL. PENSIUN ( usia )]],"yyyy"),"")</f>
        <v>1994</v>
      </c>
      <c r="U1031" s="166">
        <f ca="1">IF(AND(Table1[[#This Row],[TGL. PENSIUN (usia)]]&lt;&gt;"",Table1[[#This Row],[TGL. PENSIUN (usia)]]&lt;&gt;"USIA SALAH"),IF(tglAcuan&lt;&gt;0,(INT(CONVERT(VLOOKUP(Table1[[#This Row],[JABATAN]],tbl_refJabatan,4,FALSE),"yr","day")-CONVERT(DATEDIF(H1031,tglAcuan,"y"),"yr","day"))),(INT(CONVERT(VLOOKUP(Table1[[#This Row],[JABATAN]],tbl_refJabatan,4,FALSE),"yr","day")-CONVERT(DATEDIF(H1031,NOW(),"y"),"yr","day")))),"")</f>
        <v>-10958</v>
      </c>
      <c r="V1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Row],[JABATAN]],tbl_refJabatan,6,FALSE),"yr","day")-CONVERT(DATEDIF(H1031,tglAcuan,"y"),"yr","day"))),(NOW()+(CONVERT(VLOOKUP(Table1[[#This Row],[JABATAN]],tbl_refJabatan,6,FALSE),"yr","day")-CONVERT(DATEDIF(H1031,NOW(),"y"),"yr","day")))),"Usia Salah"),"")</f>
        <v>27086.598911689813</v>
      </c>
      <c r="W1031" s="167" t="str">
        <f ca="1">IF(Table1[[#This Row],[TGL.PENSIUN (usia)]]&lt;&gt;0,TEXT(Table1[[#This Row],[TGL.PENSIUN (usia)]],"yyyy"),"")</f>
        <v>1974</v>
      </c>
      <c r="X10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Row],[JABATAN]],tbl_refJabatan,7,FALSE),"yr","day")-CONVERT(DATEDIF(M1031,tglAcuan,"y"),"yr","day"))),(NOW()+(CONVERT(VLOOKUP(Table1[[#This Row],[JABATAN]],tbl_refJabatan,7,FALSE),"yr","day")-CONVERT(DATEDIF(M1031,NOW(),"y"),"yr","day")))),"tgl SK salah"),"")</f>
        <v>65803.098911689813</v>
      </c>
      <c r="Y1031" s="167" t="str">
        <f ca="1">IF(Table1[[#This Row],[TGL. PENSIUN (jabatan)]]&lt;&gt;0,TEXT(Table1[[#This Row],[TGL. PENSIUN (jabatan)]],"yyyy"),"")</f>
        <v>2080</v>
      </c>
      <c r="Z1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Row],[JABATAN]],tbl_refJabatan,8,FALSE),"yr","day")-CONVERT(DATEDIF(H1031,tglAcuan,"y"),"yr","day"))),(NOW()+(CONVERT(VLOOKUP(Table1[[#This Row],[JABATAN]],tbl_refJabatan,8,FALSE),"yr","day")-CONVERT(DATEDIF(H1031,NOW(),"y"),"yr","day")))),"Usia Salah"),"")</f>
        <v>49001.598911689813</v>
      </c>
      <c r="AA1031" s="167" t="str">
        <f ca="1">IF(Table1[[#This Row],[TGL.PENSIUN (usia )]]&lt;&gt;0,TEXT(Table1[[#This Row],[TGL.PENSIUN (usia )]],"yyyy"),"")</f>
        <v>2034</v>
      </c>
      <c r="AB10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Row],[JABATAN]],tbl_refJabatan,9,FALSE),"yr","day")-CONVERT(DATEDIF(M1031,tglAcuan,"y"),"yr","day"))),(NOW()+(CONVERT(VLOOKUP(Table1[[#This Row],[JABATAN]],tbl_refJabatan,9,FALSE),"yr","day")-CONVERT(DATEDIF(M1031,NOW(),"y"),"yr","day")))),"tgl SK salah"),"")</f>
        <v>49366.848911689813</v>
      </c>
      <c r="AC1031" s="167" t="str">
        <f ca="1">IF(Table1[[#This Row],[TGL. PENSIUN (jabatan )]]&lt;&gt;0,TEXT(Table1[[#This Row],[TGL. PENSIUN (jabatan )]],"yyyy"),"")</f>
        <v>2035</v>
      </c>
      <c r="AD10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2" spans="1:30" s="53" customFormat="1" ht="21.75" customHeight="1" x14ac:dyDescent="0.25">
      <c r="A1032" s="43">
        <f t="shared" si="37"/>
        <v>1027</v>
      </c>
      <c r="B1032" s="55" t="s">
        <v>1751</v>
      </c>
      <c r="C1032" s="55" t="s">
        <v>1909</v>
      </c>
      <c r="D1032" s="56" t="s">
        <v>63</v>
      </c>
      <c r="E1032" s="97" t="s">
        <v>1949</v>
      </c>
      <c r="F1032" s="57" t="s">
        <v>50</v>
      </c>
      <c r="G1032" s="58" t="s">
        <v>42</v>
      </c>
      <c r="H1032" s="117">
        <v>32744</v>
      </c>
      <c r="I1032" s="45"/>
      <c r="J1032" s="76"/>
      <c r="K1032" s="128" t="s">
        <v>56</v>
      </c>
      <c r="L1032" s="128" t="s">
        <v>1950</v>
      </c>
      <c r="M1032" s="127">
        <v>45006</v>
      </c>
      <c r="N1032" s="52" t="str">
        <f t="shared" ca="1" si="38"/>
        <v>34 Tahun 6 Bulan 3 hari</v>
      </c>
      <c r="O10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11 Bulan 6 Hari </v>
      </c>
      <c r="P1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Row],[JABATAN]],tbl_refJabatan,2,FALSE),"yr","day")-CONVERT(DATEDIF(H1032,tglAcuan,"y"),"yr","day"))),(NOW()+(CONVERT(VLOOKUP(Table1[[#This Row],[JABATAN]],tbl_refJabatan,2,FALSE),"yr","day")-CONVERT(DATEDIF(H1032,NOW(),"y"),"yr","day")))),"Usia Salah"),"")</f>
        <v>54845.598911689813</v>
      </c>
      <c r="Q1032" s="167" t="str">
        <f ca="1">IF(Table1[[#This Row],[TGL. PENSIUN (usia)]]&lt;&gt;0,TEXT(Table1[[#This Row],[TGL. PENSIUN (usia)]],"yyyy"),"")</f>
        <v>2050</v>
      </c>
      <c r="R1032" s="166">
        <f ca="1">IF(AND(Table1[[#This Row],[TGL. PENSIUN (usia)]]&lt;&gt;"",Table1[[#This Row],[TGL. PENSIUN (usia)]]&lt;&gt;"USIA SALAH"),IF(tglAcuan&lt;&gt;0,(INT(CONVERT(VLOOKUP(Table1[[#This Row],[JABATAN]],tbl_refJabatan,2,FALSE),"yr","day")-CONVERT(DATEDIF(H1032,tglAcuan,"y"),"yr","day"))),(INT(CONVERT(VLOOKUP(Table1[[#This Row],[JABATAN]],tbl_refJabatan,2,FALSE),"yr","day")-CONVERT(DATEDIF(H1032,NOW(),"y"),"yr","day")))),"")</f>
        <v>9496</v>
      </c>
      <c r="S1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Row],[JABATAN]],tbl_refJabatan,4,FALSE),"yr","day")-CONVERT(DATEDIF(H1032,tglAcuan,"y"),"yr","day"))),(NOW()+(CONVERT(VLOOKUP(Table1[[#This Row],[JABATAN]],tbl_refJabatan,4,FALSE),"yr","day")-CONVERT(DATEDIF(H1032,NOW(),"y"),"yr","day")))),"Usia Salah"),"")</f>
        <v>40235.598911689813</v>
      </c>
      <c r="T1032" s="167" t="str">
        <f ca="1">IF(Table1[[#This Row],[TGL. PENSIUN ( usia )]]&lt;&gt;0,TEXT(Table1[[#This Row],[TGL. PENSIUN ( usia )]],"yyyy"),"")</f>
        <v>2010</v>
      </c>
      <c r="U1032" s="166">
        <f ca="1">IF(AND(Table1[[#This Row],[TGL. PENSIUN (usia)]]&lt;&gt;"",Table1[[#This Row],[TGL. PENSIUN (usia)]]&lt;&gt;"USIA SALAH"),IF(tglAcuan&lt;&gt;0,(INT(CONVERT(VLOOKUP(Table1[[#This Row],[JABATAN]],tbl_refJabatan,4,FALSE),"yr","day")-CONVERT(DATEDIF(H1032,tglAcuan,"y"),"yr","day"))),(INT(CONVERT(VLOOKUP(Table1[[#This Row],[JABATAN]],tbl_refJabatan,4,FALSE),"yr","day")-CONVERT(DATEDIF(H1032,NOW(),"y"),"yr","day")))),"")</f>
        <v>-5114</v>
      </c>
      <c r="V1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Row],[JABATAN]],tbl_refJabatan,6,FALSE),"yr","day")-CONVERT(DATEDIF(H1032,tglAcuan,"y"),"yr","day"))),(NOW()+(CONVERT(VLOOKUP(Table1[[#This Row],[JABATAN]],tbl_refJabatan,6,FALSE),"yr","day")-CONVERT(DATEDIF(H1032,NOW(),"y"),"yr","day")))),"Usia Salah"),"")</f>
        <v>32930.598911689813</v>
      </c>
      <c r="W1032" s="167" t="str">
        <f ca="1">IF(Table1[[#This Row],[TGL.PENSIUN (usia)]]&lt;&gt;0,TEXT(Table1[[#This Row],[TGL.PENSIUN (usia)]],"yyyy"),"")</f>
        <v>1990</v>
      </c>
      <c r="X10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Row],[JABATAN]],tbl_refJabatan,7,FALSE),"yr","day")-CONVERT(DATEDIF(M1032,tglAcuan,"y"),"yr","day"))),(NOW()+(CONVERT(VLOOKUP(Table1[[#This Row],[JABATAN]],tbl_refJabatan,7,FALSE),"yr","day")-CONVERT(DATEDIF(M1032,NOW(),"y"),"yr","day")))),"tgl SK salah"),"")</f>
        <v>67264.098911689813</v>
      </c>
      <c r="Y1032" s="167" t="str">
        <f ca="1">IF(Table1[[#This Row],[TGL. PENSIUN (jabatan)]]&lt;&gt;0,TEXT(Table1[[#This Row],[TGL. PENSIUN (jabatan)]],"yyyy"),"")</f>
        <v>2084</v>
      </c>
      <c r="Z1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Row],[JABATAN]],tbl_refJabatan,8,FALSE),"yr","day")-CONVERT(DATEDIF(H1032,tglAcuan,"y"),"yr","day"))),(NOW()+(CONVERT(VLOOKUP(Table1[[#This Row],[JABATAN]],tbl_refJabatan,8,FALSE),"yr","day")-CONVERT(DATEDIF(H1032,NOW(),"y"),"yr","day")))),"Usia Salah"),"")</f>
        <v>54845.598911689813</v>
      </c>
      <c r="AA1032" s="167" t="str">
        <f ca="1">IF(Table1[[#This Row],[TGL.PENSIUN (usia )]]&lt;&gt;0,TEXT(Table1[[#This Row],[TGL.PENSIUN (usia )]],"yyyy"),"")</f>
        <v>2050</v>
      </c>
      <c r="AB10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Row],[JABATAN]],tbl_refJabatan,9,FALSE),"yr","day")-CONVERT(DATEDIF(M1032,tglAcuan,"y"),"yr","day"))),(NOW()+(CONVERT(VLOOKUP(Table1[[#This Row],[JABATAN]],tbl_refJabatan,9,FALSE),"yr","day")-CONVERT(DATEDIF(M1032,NOW(),"y"),"yr","day")))),"tgl SK salah"),"")</f>
        <v>50827.848911689813</v>
      </c>
      <c r="AC1032" s="167" t="str">
        <f ca="1">IF(Table1[[#This Row],[TGL. PENSIUN (jabatan )]]&lt;&gt;0,TEXT(Table1[[#This Row],[TGL. PENSIUN (jabatan )]],"yyyy"),"")</f>
        <v>2039</v>
      </c>
      <c r="AD10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3" spans="1:30" s="88" customFormat="1" ht="21.75" customHeight="1" x14ac:dyDescent="0.25">
      <c r="A1033" s="43">
        <f t="shared" ref="A1033:A1096" si="39">ROW()-5</f>
        <v>1028</v>
      </c>
      <c r="B1033" s="44" t="s">
        <v>1751</v>
      </c>
      <c r="C1033" s="44" t="s">
        <v>1951</v>
      </c>
      <c r="D1033" s="45" t="s">
        <v>39</v>
      </c>
      <c r="E1033" s="192" t="s">
        <v>1952</v>
      </c>
      <c r="F1033" s="43" t="s">
        <v>41</v>
      </c>
      <c r="G1033" s="46" t="s">
        <v>42</v>
      </c>
      <c r="H1033" s="258">
        <v>31188</v>
      </c>
      <c r="I1033" s="45"/>
      <c r="J1033" s="76"/>
      <c r="K1033" s="74" t="s">
        <v>56</v>
      </c>
      <c r="L1033" s="74" t="s">
        <v>1953</v>
      </c>
      <c r="M1033" s="191">
        <v>43812</v>
      </c>
      <c r="N1033" s="52" t="str">
        <f t="shared" ca="1" si="38"/>
        <v>38 Tahun 9 Bulan 6 hari</v>
      </c>
      <c r="O10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Row],[JABATAN]],tbl_refJabatan,2,FALSE),"yr","day")-CONVERT(DATEDIF(H1033,tglAcuan,"y"),"yr","day"))),(NOW()+(CONVERT(VLOOKUP(Table1[[#This Row],[JABATAN]],tbl_refJabatan,2,FALSE),"yr","day")-CONVERT(DATEDIF(H1033,NOW(),"y"),"yr","day")))),"Usia Salah"),"")</f>
        <v>31469.598911689813</v>
      </c>
      <c r="Q1033" s="167" t="str">
        <f ca="1">IF(Table1[[#This Row],[TGL. PENSIUN (usia)]]&lt;&gt;0,TEXT(Table1[[#This Row],[TGL. PENSIUN (usia)]],"yyyy"),"")</f>
        <v>1986</v>
      </c>
      <c r="R1033" s="166">
        <f ca="1">IF(AND(Table1[[#This Row],[TGL. PENSIUN (usia)]]&lt;&gt;"",Table1[[#This Row],[TGL. PENSIUN (usia)]]&lt;&gt;"USIA SALAH"),IF(tglAcuan&lt;&gt;0,(INT(CONVERT(VLOOKUP(Table1[[#This Row],[JABATAN]],tbl_refJabatan,2,FALSE),"yr","day")-CONVERT(DATEDIF(H1033,tglAcuan,"y"),"yr","day"))),(INT(CONVERT(VLOOKUP(Table1[[#This Row],[JABATAN]],tbl_refJabatan,2,FALSE),"yr","day")-CONVERT(DATEDIF(H1033,NOW(),"y"),"yr","day")))),"")</f>
        <v>-13880</v>
      </c>
      <c r="S1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Row],[JABATAN]],tbl_refJabatan,4,FALSE),"yr","day")-CONVERT(DATEDIF(H1033,tglAcuan,"y"),"yr","day"))),(NOW()+(CONVERT(VLOOKUP(Table1[[#This Row],[JABATAN]],tbl_refJabatan,4,FALSE),"yr","day")-CONVERT(DATEDIF(H1033,NOW(),"y"),"yr","day")))),"Usia Salah"),"")</f>
        <v>31469.598911689813</v>
      </c>
      <c r="T1033" s="167" t="str">
        <f ca="1">IF(Table1[[#This Row],[TGL. PENSIUN ( usia )]]&lt;&gt;0,TEXT(Table1[[#This Row],[TGL. PENSIUN ( usia )]],"yyyy"),"")</f>
        <v>1986</v>
      </c>
      <c r="U1033" s="166">
        <f ca="1">IF(AND(Table1[[#This Row],[TGL. PENSIUN (usia)]]&lt;&gt;"",Table1[[#This Row],[TGL. PENSIUN (usia)]]&lt;&gt;"USIA SALAH"),IF(tglAcuan&lt;&gt;0,(INT(CONVERT(VLOOKUP(Table1[[#This Row],[JABATAN]],tbl_refJabatan,4,FALSE),"yr","day")-CONVERT(DATEDIF(H1033,tglAcuan,"y"),"yr","day"))),(INT(CONVERT(VLOOKUP(Table1[[#This Row],[JABATAN]],tbl_refJabatan,4,FALSE),"yr","day")-CONVERT(DATEDIF(H1033,NOW(),"y"),"yr","day")))),"")</f>
        <v>-13880</v>
      </c>
      <c r="V1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Row],[JABATAN]],tbl_refJabatan,6,FALSE),"yr","day")-CONVERT(DATEDIF(H1033,tglAcuan,"y"),"yr","day"))),(NOW()+(CONVERT(VLOOKUP(Table1[[#This Row],[JABATAN]],tbl_refJabatan,6,FALSE),"yr","day")-CONVERT(DATEDIF(H1033,NOW(),"y"),"yr","day")))),"Usia Salah"),"")</f>
        <v>31469.598911689813</v>
      </c>
      <c r="W1033" s="167" t="str">
        <f ca="1">IF(Table1[[#This Row],[TGL.PENSIUN (usia)]]&lt;&gt;0,TEXT(Table1[[#This Row],[TGL.PENSIUN (usia)]],"yyyy"),"")</f>
        <v>1986</v>
      </c>
      <c r="X10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Row],[JABATAN]],tbl_refJabatan,7,FALSE),"yr","day")-CONVERT(DATEDIF(M1033,tglAcuan,"y"),"yr","day"))),(NOW()+(CONVERT(VLOOKUP(Table1[[#This Row],[JABATAN]],tbl_refJabatan,7,FALSE),"yr","day")-CONVERT(DATEDIF(M1033,NOW(),"y"),"yr","day")))),"tgl SK salah"),"")</f>
        <v>43888.098911689813</v>
      </c>
      <c r="Y1033" s="167" t="str">
        <f ca="1">IF(Table1[[#This Row],[TGL. PENSIUN (jabatan)]]&lt;&gt;0,TEXT(Table1[[#This Row],[TGL. PENSIUN (jabatan)]],"yyyy"),"")</f>
        <v>2020</v>
      </c>
      <c r="Z1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Row],[JABATAN]],tbl_refJabatan,8,FALSE),"yr","day")-CONVERT(DATEDIF(H1033,tglAcuan,"y"),"yr","day"))),(NOW()+(CONVERT(VLOOKUP(Table1[[#This Row],[JABATAN]],tbl_refJabatan,8,FALSE),"yr","day")-CONVERT(DATEDIF(H1033,NOW(),"y"),"yr","day")))),"Usia Salah"),"")</f>
        <v>31469.598911689813</v>
      </c>
      <c r="AA1033" s="167" t="str">
        <f ca="1">IF(Table1[[#This Row],[TGL.PENSIUN (usia )]]&lt;&gt;0,TEXT(Table1[[#This Row],[TGL.PENSIUN (usia )]],"yyyy"),"")</f>
        <v>1986</v>
      </c>
      <c r="AB10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Row],[JABATAN]],tbl_refJabatan,9,FALSE),"yr","day")-CONVERT(DATEDIF(M1033,tglAcuan,"y"),"yr","day"))),(NOW()+(CONVERT(VLOOKUP(Table1[[#This Row],[JABATAN]],tbl_refJabatan,9,FALSE),"yr","day")-CONVERT(DATEDIF(M1033,NOW(),"y"),"yr","day")))),"tgl SK salah"),"")</f>
        <v>43888.098911689813</v>
      </c>
      <c r="AC1033" s="167" t="str">
        <f ca="1">IF(Table1[[#This Row],[TGL. PENSIUN (jabatan )]]&lt;&gt;0,TEXT(Table1[[#This Row],[TGL. PENSIUN (jabatan )]],"yyyy"),"")</f>
        <v>2020</v>
      </c>
      <c r="AD10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4" spans="1:30" s="53" customFormat="1" ht="21.75" customHeight="1" x14ac:dyDescent="0.25">
      <c r="A1034" s="43">
        <f t="shared" si="39"/>
        <v>1029</v>
      </c>
      <c r="B1034" s="44" t="s">
        <v>1751</v>
      </c>
      <c r="C1034" s="44" t="s">
        <v>1951</v>
      </c>
      <c r="D1034" s="72" t="s">
        <v>45</v>
      </c>
      <c r="E1034" s="192" t="s">
        <v>1642</v>
      </c>
      <c r="F1034" s="43" t="s">
        <v>41</v>
      </c>
      <c r="G1034" s="46" t="s">
        <v>42</v>
      </c>
      <c r="H1034" s="258">
        <v>28952</v>
      </c>
      <c r="I1034" s="45"/>
      <c r="J1034" s="76"/>
      <c r="K1034" s="74" t="s">
        <v>43</v>
      </c>
      <c r="L1034" s="74" t="s">
        <v>1954</v>
      </c>
      <c r="M1034" s="191">
        <v>43320</v>
      </c>
      <c r="N1034" s="52" t="str">
        <f t="shared" ref="N1034:N1097" ca="1" si="40">IFERROR(IF(H1034&lt;&gt;0,IF(tglAcuan&lt;&gt;0,DATEDIF(H1034,tglAcuan,"y")&amp;" Tahun "&amp;DATEDIF(H1034,tglAcuan,"ym")&amp;" Bulan "&amp;DATEDIF(H1034,tglAcuan,"md")&amp;" hari",DATEDIF(H1034,NOW(),"y")&amp;" Tahun "&amp;DATEDIF(H1034,NOW(),"ym")&amp;" Bulan "&amp;DATEDIF(H1034,NOW(),"md")&amp;" hari"),"tgl lahir salah/ null"),"tgl lahir salah")</f>
        <v>44 Tahun 10 Bulan 20 hari</v>
      </c>
      <c r="O10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Row],[JABATAN]],tbl_refJabatan,2,FALSE),"yr","day")-CONVERT(DATEDIF(H1034,tglAcuan,"y"),"yr","day"))),(NOW()+(CONVERT(VLOOKUP(Table1[[#This Row],[JABATAN]],tbl_refJabatan,2,FALSE),"yr","day")-CONVERT(DATEDIF(H1034,NOW(),"y"),"yr","day")))),"Usia Salah"),"")</f>
        <v>29278.098911689813</v>
      </c>
      <c r="Q1034" s="167" t="str">
        <f ca="1">IF(Table1[[#This Row],[TGL. PENSIUN (usia)]]&lt;&gt;0,TEXT(Table1[[#This Row],[TGL. PENSIUN (usia)]],"yyyy"),"")</f>
        <v>1980</v>
      </c>
      <c r="R1034" s="166">
        <f ca="1">IF(AND(Table1[[#This Row],[TGL. PENSIUN (usia)]]&lt;&gt;"",Table1[[#This Row],[TGL. PENSIUN (usia)]]&lt;&gt;"USIA SALAH"),IF(tglAcuan&lt;&gt;0,(INT(CONVERT(VLOOKUP(Table1[[#This Row],[JABATAN]],tbl_refJabatan,2,FALSE),"yr","day")-CONVERT(DATEDIF(H1034,tglAcuan,"y"),"yr","day"))),(INT(CONVERT(VLOOKUP(Table1[[#This Row],[JABATAN]],tbl_refJabatan,2,FALSE),"yr","day")-CONVERT(DATEDIF(H1034,NOW(),"y"),"yr","day")))),"")</f>
        <v>-16071</v>
      </c>
      <c r="S1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Row],[JABATAN]],tbl_refJabatan,4,FALSE),"yr","day")-CONVERT(DATEDIF(H1034,tglAcuan,"y"),"yr","day"))),(NOW()+(CONVERT(VLOOKUP(Table1[[#This Row],[JABATAN]],tbl_refJabatan,4,FALSE),"yr","day")-CONVERT(DATEDIF(H1034,NOW(),"y"),"yr","day")))),"Usia Salah"),"")</f>
        <v>29278.098911689813</v>
      </c>
      <c r="T1034" s="167" t="str">
        <f ca="1">IF(Table1[[#This Row],[TGL. PENSIUN ( usia )]]&lt;&gt;0,TEXT(Table1[[#This Row],[TGL. PENSIUN ( usia )]],"yyyy"),"")</f>
        <v>1980</v>
      </c>
      <c r="U1034" s="166">
        <f ca="1">IF(AND(Table1[[#This Row],[TGL. PENSIUN (usia)]]&lt;&gt;"",Table1[[#This Row],[TGL. PENSIUN (usia)]]&lt;&gt;"USIA SALAH"),IF(tglAcuan&lt;&gt;0,(INT(CONVERT(VLOOKUP(Table1[[#This Row],[JABATAN]],tbl_refJabatan,4,FALSE),"yr","day")-CONVERT(DATEDIF(H1034,tglAcuan,"y"),"yr","day"))),(INT(CONVERT(VLOOKUP(Table1[[#This Row],[JABATAN]],tbl_refJabatan,4,FALSE),"yr","day")-CONVERT(DATEDIF(H1034,NOW(),"y"),"yr","day")))),"")</f>
        <v>-16071</v>
      </c>
      <c r="V1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Row],[JABATAN]],tbl_refJabatan,6,FALSE),"yr","day")-CONVERT(DATEDIF(H1034,tglAcuan,"y"),"yr","day"))),(NOW()+(CONVERT(VLOOKUP(Table1[[#This Row],[JABATAN]],tbl_refJabatan,6,FALSE),"yr","day")-CONVERT(DATEDIF(H1034,NOW(),"y"),"yr","day")))),"Usia Salah"),"")</f>
        <v>29278.098911689813</v>
      </c>
      <c r="W1034" s="167" t="str">
        <f ca="1">IF(Table1[[#This Row],[TGL.PENSIUN (usia)]]&lt;&gt;0,TEXT(Table1[[#This Row],[TGL.PENSIUN (usia)]],"yyyy"),"")</f>
        <v>1980</v>
      </c>
      <c r="X10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Row],[JABATAN]],tbl_refJabatan,7,FALSE),"yr","day")-CONVERT(DATEDIF(M1034,tglAcuan,"y"),"yr","day"))),(NOW()+(CONVERT(VLOOKUP(Table1[[#This Row],[JABATAN]],tbl_refJabatan,7,FALSE),"yr","day")-CONVERT(DATEDIF(M1034,NOW(),"y"),"yr","day")))),"tgl SK salah"),"")</f>
        <v>43522.848911689813</v>
      </c>
      <c r="Y1034" s="167" t="str">
        <f ca="1">IF(Table1[[#This Row],[TGL. PENSIUN (jabatan)]]&lt;&gt;0,TEXT(Table1[[#This Row],[TGL. PENSIUN (jabatan)]],"yyyy"),"")</f>
        <v>2019</v>
      </c>
      <c r="Z1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Row],[JABATAN]],tbl_refJabatan,8,FALSE),"yr","day")-CONVERT(DATEDIF(H1034,tglAcuan,"y"),"yr","day"))),(NOW()+(CONVERT(VLOOKUP(Table1[[#This Row],[JABATAN]],tbl_refJabatan,8,FALSE),"yr","day")-CONVERT(DATEDIF(H1034,NOW(),"y"),"yr","day")))),"Usia Salah"),"")</f>
        <v>29278.098911689813</v>
      </c>
      <c r="AA1034" s="167" t="str">
        <f ca="1">IF(Table1[[#This Row],[TGL.PENSIUN (usia )]]&lt;&gt;0,TEXT(Table1[[#This Row],[TGL.PENSIUN (usia )]],"yyyy"),"")</f>
        <v>1980</v>
      </c>
      <c r="AB10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Row],[JABATAN]],tbl_refJabatan,9,FALSE),"yr","day")-CONVERT(DATEDIF(M1034,tglAcuan,"y"),"yr","day"))),(NOW()+(CONVERT(VLOOKUP(Table1[[#This Row],[JABATAN]],tbl_refJabatan,9,FALSE),"yr","day")-CONVERT(DATEDIF(M1034,NOW(),"y"),"yr","day")))),"tgl SK salah"),"")</f>
        <v>43522.848911689813</v>
      </c>
      <c r="AC1034" s="167" t="str">
        <f ca="1">IF(Table1[[#This Row],[TGL. PENSIUN (jabatan )]]&lt;&gt;0,TEXT(Table1[[#This Row],[TGL. PENSIUN (jabatan )]],"yyyy"),"")</f>
        <v>2019</v>
      </c>
      <c r="AD10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5" spans="1:30" s="53" customFormat="1" ht="21.75" customHeight="1" x14ac:dyDescent="0.25">
      <c r="A1035" s="43">
        <f t="shared" si="39"/>
        <v>1030</v>
      </c>
      <c r="B1035" s="44" t="s">
        <v>1751</v>
      </c>
      <c r="C1035" s="44" t="s">
        <v>1951</v>
      </c>
      <c r="D1035" s="72" t="s">
        <v>48</v>
      </c>
      <c r="E1035" s="192" t="s">
        <v>1955</v>
      </c>
      <c r="F1035" s="43" t="s">
        <v>41</v>
      </c>
      <c r="G1035" s="46" t="s">
        <v>42</v>
      </c>
      <c r="H1035" s="258">
        <v>34813</v>
      </c>
      <c r="I1035" s="45"/>
      <c r="J1035" s="76"/>
      <c r="K1035" s="74" t="s">
        <v>43</v>
      </c>
      <c r="L1035" s="74" t="s">
        <v>1455</v>
      </c>
      <c r="M1035" s="191">
        <v>43734</v>
      </c>
      <c r="N1035" s="52" t="str">
        <f t="shared" ca="1" si="40"/>
        <v>28 Tahun 10 Bulan 3 hari</v>
      </c>
      <c r="O10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1 Hari </v>
      </c>
      <c r="P1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Row],[JABATAN]],tbl_refJabatan,2,FALSE),"yr","day")-CONVERT(DATEDIF(H1035,tglAcuan,"y"),"yr","day"))),(NOW()+(CONVERT(VLOOKUP(Table1[[#This Row],[JABATAN]],tbl_refJabatan,2,FALSE),"yr","day")-CONVERT(DATEDIF(H1035,NOW(),"y"),"yr","day")))),"Usia Salah"),"")</f>
        <v>57037.098911689813</v>
      </c>
      <c r="Q1035" s="167" t="str">
        <f ca="1">IF(Table1[[#This Row],[TGL. PENSIUN (usia)]]&lt;&gt;0,TEXT(Table1[[#This Row],[TGL. PENSIUN (usia)]],"yyyy"),"")</f>
        <v>2056</v>
      </c>
      <c r="R1035" s="166">
        <f ca="1">IF(AND(Table1[[#This Row],[TGL. PENSIUN (usia)]]&lt;&gt;"",Table1[[#This Row],[TGL. PENSIUN (usia)]]&lt;&gt;"USIA SALAH"),IF(tglAcuan&lt;&gt;0,(INT(CONVERT(VLOOKUP(Table1[[#This Row],[JABATAN]],tbl_refJabatan,2,FALSE),"yr","day")-CONVERT(DATEDIF(H1035,tglAcuan,"y"),"yr","day"))),(INT(CONVERT(VLOOKUP(Table1[[#This Row],[JABATAN]],tbl_refJabatan,2,FALSE),"yr","day")-CONVERT(DATEDIF(H1035,NOW(),"y"),"yr","day")))),"")</f>
        <v>11688</v>
      </c>
      <c r="S1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Row],[JABATAN]],tbl_refJabatan,4,FALSE),"yr","day")-CONVERT(DATEDIF(H1035,tglAcuan,"y"),"yr","day"))),(NOW()+(CONVERT(VLOOKUP(Table1[[#This Row],[JABATAN]],tbl_refJabatan,4,FALSE),"yr","day")-CONVERT(DATEDIF(H1035,NOW(),"y"),"yr","day")))),"Usia Salah"),"")</f>
        <v>57037.098911689813</v>
      </c>
      <c r="T1035" s="167" t="str">
        <f ca="1">IF(Table1[[#This Row],[TGL. PENSIUN ( usia )]]&lt;&gt;0,TEXT(Table1[[#This Row],[TGL. PENSIUN ( usia )]],"yyyy"),"")</f>
        <v>2056</v>
      </c>
      <c r="U1035" s="166">
        <f ca="1">IF(AND(Table1[[#This Row],[TGL. PENSIUN (usia)]]&lt;&gt;"",Table1[[#This Row],[TGL. PENSIUN (usia)]]&lt;&gt;"USIA SALAH"),IF(tglAcuan&lt;&gt;0,(INT(CONVERT(VLOOKUP(Table1[[#This Row],[JABATAN]],tbl_refJabatan,4,FALSE),"yr","day")-CONVERT(DATEDIF(H1035,tglAcuan,"y"),"yr","day"))),(INT(CONVERT(VLOOKUP(Table1[[#This Row],[JABATAN]],tbl_refJabatan,4,FALSE),"yr","day")-CONVERT(DATEDIF(H1035,NOW(),"y"),"yr","day")))),"")</f>
        <v>11688</v>
      </c>
      <c r="V1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Row],[JABATAN]],tbl_refJabatan,6,FALSE),"yr","day")-CONVERT(DATEDIF(H1035,tglAcuan,"y"),"yr","day"))),(NOW()+(CONVERT(VLOOKUP(Table1[[#This Row],[JABATAN]],tbl_refJabatan,6,FALSE),"yr","day")-CONVERT(DATEDIF(H1035,NOW(),"y"),"yr","day")))),"Usia Salah"),"")</f>
        <v>55576.098911689813</v>
      </c>
      <c r="W1035" s="167" t="str">
        <f ca="1">IF(Table1[[#This Row],[TGL.PENSIUN (usia)]]&lt;&gt;0,TEXT(Table1[[#This Row],[TGL.PENSIUN (usia)]],"yyyy"),"")</f>
        <v>2052</v>
      </c>
      <c r="X10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Row],[JABATAN]],tbl_refJabatan,7,FALSE),"yr","day")-CONVERT(DATEDIF(M1035,tglAcuan,"y"),"yr","day"))),(NOW()+(CONVERT(VLOOKUP(Table1[[#This Row],[JABATAN]],tbl_refJabatan,7,FALSE),"yr","day")-CONVERT(DATEDIF(M1035,NOW(),"y"),"yr","day")))),"tgl SK salah"),"")</f>
        <v>51193.098911689813</v>
      </c>
      <c r="Y1035" s="167" t="str">
        <f ca="1">IF(Table1[[#This Row],[TGL. PENSIUN (jabatan)]]&lt;&gt;0,TEXT(Table1[[#This Row],[TGL. PENSIUN (jabatan)]],"yyyy"),"")</f>
        <v>2040</v>
      </c>
      <c r="Z1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Row],[JABATAN]],tbl_refJabatan,8,FALSE),"yr","day")-CONVERT(DATEDIF(H1035,tglAcuan,"y"),"yr","day"))),(NOW()+(CONVERT(VLOOKUP(Table1[[#This Row],[JABATAN]],tbl_refJabatan,8,FALSE),"yr","day")-CONVERT(DATEDIF(H1035,NOW(),"y"),"yr","day")))),"Usia Salah"),"")</f>
        <v>55576.098911689813</v>
      </c>
      <c r="AA1035" s="167" t="str">
        <f ca="1">IF(Table1[[#This Row],[TGL.PENSIUN (usia )]]&lt;&gt;0,TEXT(Table1[[#This Row],[TGL.PENSIUN (usia )]],"yyyy"),"")</f>
        <v>2052</v>
      </c>
      <c r="AB10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Row],[JABATAN]],tbl_refJabatan,9,FALSE),"yr","day")-CONVERT(DATEDIF(M1035,tglAcuan,"y"),"yr","day"))),(NOW()+(CONVERT(VLOOKUP(Table1[[#This Row],[JABATAN]],tbl_refJabatan,9,FALSE),"yr","day")-CONVERT(DATEDIF(M1035,NOW(),"y"),"yr","day")))),"tgl SK salah"),"")</f>
        <v>51193.098911689813</v>
      </c>
      <c r="AC1035" s="167" t="str">
        <f ca="1">IF(Table1[[#This Row],[TGL. PENSIUN (jabatan )]]&lt;&gt;0,TEXT(Table1[[#This Row],[TGL. PENSIUN (jabatan )]],"yyyy"),"")</f>
        <v>2040</v>
      </c>
      <c r="AD10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6" spans="1:30" s="53" customFormat="1" ht="21.75" customHeight="1" x14ac:dyDescent="0.25">
      <c r="A1036" s="43">
        <f t="shared" si="39"/>
        <v>1031</v>
      </c>
      <c r="B1036" s="44" t="s">
        <v>1751</v>
      </c>
      <c r="C1036" s="44" t="s">
        <v>1951</v>
      </c>
      <c r="D1036" s="72" t="s">
        <v>52</v>
      </c>
      <c r="E1036" s="192" t="s">
        <v>1956</v>
      </c>
      <c r="F1036" s="43" t="s">
        <v>41</v>
      </c>
      <c r="G1036" s="46" t="s">
        <v>42</v>
      </c>
      <c r="H1036" s="258">
        <v>25604</v>
      </c>
      <c r="I1036" s="45"/>
      <c r="J1036" s="76"/>
      <c r="K1036" s="74" t="s">
        <v>43</v>
      </c>
      <c r="L1036" s="74" t="s">
        <v>1957</v>
      </c>
      <c r="M1036" s="191">
        <v>43320</v>
      </c>
      <c r="N1036" s="52" t="str">
        <f t="shared" ca="1" si="40"/>
        <v>54 Tahun 0 Bulan 22 hari</v>
      </c>
      <c r="O10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Row],[JABATAN]],tbl_refJabatan,2,FALSE),"yr","day")-CONVERT(DATEDIF(H1036,tglAcuan,"y"),"yr","day"))),(NOW()+(CONVERT(VLOOKUP(Table1[[#This Row],[JABATAN]],tbl_refJabatan,2,FALSE),"yr","day")-CONVERT(DATEDIF(H1036,NOW(),"y"),"yr","day")))),"Usia Salah"),"")</f>
        <v>47540.598911689813</v>
      </c>
      <c r="Q1036" s="167" t="str">
        <f ca="1">IF(Table1[[#This Row],[TGL. PENSIUN (usia)]]&lt;&gt;0,TEXT(Table1[[#This Row],[TGL. PENSIUN (usia)]],"yyyy"),"")</f>
        <v>2030</v>
      </c>
      <c r="R1036" s="166">
        <f ca="1">IF(AND(Table1[[#This Row],[TGL. PENSIUN (usia)]]&lt;&gt;"",Table1[[#This Row],[TGL. PENSIUN (usia)]]&lt;&gt;"USIA SALAH"),IF(tglAcuan&lt;&gt;0,(INT(CONVERT(VLOOKUP(Table1[[#This Row],[JABATAN]],tbl_refJabatan,2,FALSE),"yr","day")-CONVERT(DATEDIF(H1036,tglAcuan,"y"),"yr","day"))),(INT(CONVERT(VLOOKUP(Table1[[#This Row],[JABATAN]],tbl_refJabatan,2,FALSE),"yr","day")-CONVERT(DATEDIF(H1036,NOW(),"y"),"yr","day")))),"")</f>
        <v>2191</v>
      </c>
      <c r="S1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Row],[JABATAN]],tbl_refJabatan,4,FALSE),"yr","day")-CONVERT(DATEDIF(H1036,tglAcuan,"y"),"yr","day"))),(NOW()+(CONVERT(VLOOKUP(Table1[[#This Row],[JABATAN]],tbl_refJabatan,4,FALSE),"yr","day")-CONVERT(DATEDIF(H1036,NOW(),"y"),"yr","day")))),"Usia Salah"),"")</f>
        <v>47540.598911689813</v>
      </c>
      <c r="T1036" s="167" t="str">
        <f ca="1">IF(Table1[[#This Row],[TGL. PENSIUN ( usia )]]&lt;&gt;0,TEXT(Table1[[#This Row],[TGL. PENSIUN ( usia )]],"yyyy"),"")</f>
        <v>2030</v>
      </c>
      <c r="U1036" s="166">
        <f ca="1">IF(AND(Table1[[#This Row],[TGL. PENSIUN (usia)]]&lt;&gt;"",Table1[[#This Row],[TGL. PENSIUN (usia)]]&lt;&gt;"USIA SALAH"),IF(tglAcuan&lt;&gt;0,(INT(CONVERT(VLOOKUP(Table1[[#This Row],[JABATAN]],tbl_refJabatan,4,FALSE),"yr","day")-CONVERT(DATEDIF(H1036,tglAcuan,"y"),"yr","day"))),(INT(CONVERT(VLOOKUP(Table1[[#This Row],[JABATAN]],tbl_refJabatan,4,FALSE),"yr","day")-CONVERT(DATEDIF(H1036,NOW(),"y"),"yr","day")))),"")</f>
        <v>2191</v>
      </c>
      <c r="V1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Row],[JABATAN]],tbl_refJabatan,6,FALSE),"yr","day")-CONVERT(DATEDIF(H1036,tglAcuan,"y"),"yr","day"))),(NOW()+(CONVERT(VLOOKUP(Table1[[#This Row],[JABATAN]],tbl_refJabatan,6,FALSE),"yr","day")-CONVERT(DATEDIF(H1036,NOW(),"y"),"yr","day")))),"Usia Salah"),"")</f>
        <v>46079.598911689813</v>
      </c>
      <c r="W1036" s="167" t="str">
        <f ca="1">IF(Table1[[#This Row],[TGL.PENSIUN (usia)]]&lt;&gt;0,TEXT(Table1[[#This Row],[TGL.PENSIUN (usia)]],"yyyy"),"")</f>
        <v>2026</v>
      </c>
      <c r="X10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Row],[JABATAN]],tbl_refJabatan,7,FALSE),"yr","day")-CONVERT(DATEDIF(M1036,tglAcuan,"y"),"yr","day"))),(NOW()+(CONVERT(VLOOKUP(Table1[[#This Row],[JABATAN]],tbl_refJabatan,7,FALSE),"yr","day")-CONVERT(DATEDIF(M1036,NOW(),"y"),"yr","day")))),"tgl SK salah"),"")</f>
        <v>50827.848911689813</v>
      </c>
      <c r="Y1036" s="167" t="str">
        <f ca="1">IF(Table1[[#This Row],[TGL. PENSIUN (jabatan)]]&lt;&gt;0,TEXT(Table1[[#This Row],[TGL. PENSIUN (jabatan)]],"yyyy"),"")</f>
        <v>2039</v>
      </c>
      <c r="Z1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Row],[JABATAN]],tbl_refJabatan,8,FALSE),"yr","day")-CONVERT(DATEDIF(H1036,tglAcuan,"y"),"yr","day"))),(NOW()+(CONVERT(VLOOKUP(Table1[[#This Row],[JABATAN]],tbl_refJabatan,8,FALSE),"yr","day")-CONVERT(DATEDIF(H1036,NOW(),"y"),"yr","day")))),"Usia Salah"),"")</f>
        <v>46079.598911689813</v>
      </c>
      <c r="AA1036" s="167" t="str">
        <f ca="1">IF(Table1[[#This Row],[TGL.PENSIUN (usia )]]&lt;&gt;0,TEXT(Table1[[#This Row],[TGL.PENSIUN (usia )]],"yyyy"),"")</f>
        <v>2026</v>
      </c>
      <c r="AB10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Row],[JABATAN]],tbl_refJabatan,9,FALSE),"yr","day")-CONVERT(DATEDIF(M1036,tglAcuan,"y"),"yr","day"))),(NOW()+(CONVERT(VLOOKUP(Table1[[#This Row],[JABATAN]],tbl_refJabatan,9,FALSE),"yr","day")-CONVERT(DATEDIF(M1036,NOW(),"y"),"yr","day")))),"tgl SK salah"),"")</f>
        <v>50827.848911689813</v>
      </c>
      <c r="AC1036" s="167" t="str">
        <f ca="1">IF(Table1[[#This Row],[TGL. PENSIUN (jabatan )]]&lt;&gt;0,TEXT(Table1[[#This Row],[TGL. PENSIUN (jabatan )]],"yyyy"),"")</f>
        <v>2039</v>
      </c>
      <c r="AD10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7" spans="1:30" s="53" customFormat="1" ht="21.75" customHeight="1" x14ac:dyDescent="0.25">
      <c r="A1037" s="43">
        <f t="shared" si="39"/>
        <v>1032</v>
      </c>
      <c r="B1037" s="44" t="s">
        <v>1751</v>
      </c>
      <c r="C1037" s="44" t="s">
        <v>1951</v>
      </c>
      <c r="D1037" s="45" t="s">
        <v>54</v>
      </c>
      <c r="E1037" s="192" t="s">
        <v>1958</v>
      </c>
      <c r="F1037" s="43" t="s">
        <v>41</v>
      </c>
      <c r="G1037" s="46" t="s">
        <v>42</v>
      </c>
      <c r="H1037" s="258">
        <v>22956</v>
      </c>
      <c r="I1037" s="45"/>
      <c r="J1037" s="76"/>
      <c r="K1037" s="74" t="s">
        <v>43</v>
      </c>
      <c r="L1037" s="74" t="s">
        <v>1959</v>
      </c>
      <c r="M1037" s="191">
        <v>43320</v>
      </c>
      <c r="N1037" s="52" t="str">
        <f t="shared" ca="1" si="40"/>
        <v>61 Tahun 3 Bulan 21 hari</v>
      </c>
      <c r="O10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Row],[JABATAN]],tbl_refJabatan,2,FALSE),"yr","day")-CONVERT(DATEDIF(H1037,tglAcuan,"y"),"yr","day"))),(NOW()+(CONVERT(VLOOKUP(Table1[[#This Row],[JABATAN]],tbl_refJabatan,2,FALSE),"yr","day")-CONVERT(DATEDIF(H1037,NOW(),"y"),"yr","day")))),"Usia Salah"),"")</f>
        <v>44983.848911689813</v>
      </c>
      <c r="Q1037" s="167" t="str">
        <f ca="1">IF(Table1[[#This Row],[TGL. PENSIUN (usia)]]&lt;&gt;0,TEXT(Table1[[#This Row],[TGL. PENSIUN (usia)]],"yyyy"),"")</f>
        <v>2023</v>
      </c>
      <c r="R1037" s="166">
        <f ca="1">IF(AND(Table1[[#This Row],[TGL. PENSIUN (usia)]]&lt;&gt;"",Table1[[#This Row],[TGL. PENSIUN (usia)]]&lt;&gt;"USIA SALAH"),IF(tglAcuan&lt;&gt;0,(INT(CONVERT(VLOOKUP(Table1[[#This Row],[JABATAN]],tbl_refJabatan,2,FALSE),"yr","day")-CONVERT(DATEDIF(H1037,tglAcuan,"y"),"yr","day"))),(INT(CONVERT(VLOOKUP(Table1[[#This Row],[JABATAN]],tbl_refJabatan,2,FALSE),"yr","day")-CONVERT(DATEDIF(H1037,NOW(),"y"),"yr","day")))),"")</f>
        <v>-366</v>
      </c>
      <c r="S1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Row],[JABATAN]],tbl_refJabatan,4,FALSE),"yr","day")-CONVERT(DATEDIF(H1037,tglAcuan,"y"),"yr","day"))),(NOW()+(CONVERT(VLOOKUP(Table1[[#This Row],[JABATAN]],tbl_refJabatan,4,FALSE),"yr","day")-CONVERT(DATEDIF(H1037,NOW(),"y"),"yr","day")))),"Usia Salah"),"")</f>
        <v>44983.848911689813</v>
      </c>
      <c r="T1037" s="167" t="str">
        <f ca="1">IF(Table1[[#This Row],[TGL. PENSIUN ( usia )]]&lt;&gt;0,TEXT(Table1[[#This Row],[TGL. PENSIUN ( usia )]],"yyyy"),"")</f>
        <v>2023</v>
      </c>
      <c r="U1037" s="166">
        <f ca="1">IF(AND(Table1[[#This Row],[TGL. PENSIUN (usia)]]&lt;&gt;"",Table1[[#This Row],[TGL. PENSIUN (usia)]]&lt;&gt;"USIA SALAH"),IF(tglAcuan&lt;&gt;0,(INT(CONVERT(VLOOKUP(Table1[[#This Row],[JABATAN]],tbl_refJabatan,4,FALSE),"yr","day")-CONVERT(DATEDIF(H1037,tglAcuan,"y"),"yr","day"))),(INT(CONVERT(VLOOKUP(Table1[[#This Row],[JABATAN]],tbl_refJabatan,4,FALSE),"yr","day")-CONVERT(DATEDIF(H1037,NOW(),"y"),"yr","day")))),"")</f>
        <v>-366</v>
      </c>
      <c r="V1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Row],[JABATAN]],tbl_refJabatan,6,FALSE),"yr","day")-CONVERT(DATEDIF(H1037,tglAcuan,"y"),"yr","day"))),(NOW()+(CONVERT(VLOOKUP(Table1[[#This Row],[JABATAN]],tbl_refJabatan,6,FALSE),"yr","day")-CONVERT(DATEDIF(H1037,NOW(),"y"),"yr","day")))),"Usia Salah"),"")</f>
        <v>43522.848911689813</v>
      </c>
      <c r="W1037" s="167" t="str">
        <f ca="1">IF(Table1[[#This Row],[TGL.PENSIUN (usia)]]&lt;&gt;0,TEXT(Table1[[#This Row],[TGL.PENSIUN (usia)]],"yyyy"),"")</f>
        <v>2019</v>
      </c>
      <c r="X10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Row],[JABATAN]],tbl_refJabatan,7,FALSE),"yr","day")-CONVERT(DATEDIF(M1037,tglAcuan,"y"),"yr","day"))),(NOW()+(CONVERT(VLOOKUP(Table1[[#This Row],[JABATAN]],tbl_refJabatan,7,FALSE),"yr","day")-CONVERT(DATEDIF(M1037,NOW(),"y"),"yr","day")))),"tgl SK salah"),"")</f>
        <v>50827.848911689813</v>
      </c>
      <c r="Y1037" s="167" t="str">
        <f ca="1">IF(Table1[[#This Row],[TGL. PENSIUN (jabatan)]]&lt;&gt;0,TEXT(Table1[[#This Row],[TGL. PENSIUN (jabatan)]],"yyyy"),"")</f>
        <v>2039</v>
      </c>
      <c r="Z1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Row],[JABATAN]],tbl_refJabatan,8,FALSE),"yr","day")-CONVERT(DATEDIF(H1037,tglAcuan,"y"),"yr","day"))),(NOW()+(CONVERT(VLOOKUP(Table1[[#This Row],[JABATAN]],tbl_refJabatan,8,FALSE),"yr","day")-CONVERT(DATEDIF(H1037,NOW(),"y"),"yr","day")))),"Usia Salah"),"")</f>
        <v>43522.848911689813</v>
      </c>
      <c r="AA1037" s="167" t="str">
        <f ca="1">IF(Table1[[#This Row],[TGL.PENSIUN (usia )]]&lt;&gt;0,TEXT(Table1[[#This Row],[TGL.PENSIUN (usia )]],"yyyy"),"")</f>
        <v>2019</v>
      </c>
      <c r="AB10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Row],[JABATAN]],tbl_refJabatan,9,FALSE),"yr","day")-CONVERT(DATEDIF(M1037,tglAcuan,"y"),"yr","day"))),(NOW()+(CONVERT(VLOOKUP(Table1[[#This Row],[JABATAN]],tbl_refJabatan,9,FALSE),"yr","day")-CONVERT(DATEDIF(M1037,NOW(),"y"),"yr","day")))),"tgl SK salah"),"")</f>
        <v>50827.848911689813</v>
      </c>
      <c r="AC1037" s="167" t="str">
        <f ca="1">IF(Table1[[#This Row],[TGL. PENSIUN (jabatan )]]&lt;&gt;0,TEXT(Table1[[#This Row],[TGL. PENSIUN (jabatan )]],"yyyy"),"")</f>
        <v>2039</v>
      </c>
      <c r="AD10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8" spans="1:30" s="53" customFormat="1" ht="21.75" customHeight="1" x14ac:dyDescent="0.25">
      <c r="A1038" s="43">
        <f t="shared" si="39"/>
        <v>1033</v>
      </c>
      <c r="B1038" s="44" t="s">
        <v>1751</v>
      </c>
      <c r="C1038" s="44" t="s">
        <v>1951</v>
      </c>
      <c r="D1038" s="72" t="s">
        <v>57</v>
      </c>
      <c r="E1038" s="192" t="s">
        <v>1960</v>
      </c>
      <c r="F1038" s="43" t="s">
        <v>41</v>
      </c>
      <c r="G1038" s="46" t="s">
        <v>42</v>
      </c>
      <c r="H1038" s="258">
        <v>27596</v>
      </c>
      <c r="I1038" s="45"/>
      <c r="J1038" s="76"/>
      <c r="K1038" s="74" t="s">
        <v>43</v>
      </c>
      <c r="L1038" s="74" t="s">
        <v>1961</v>
      </c>
      <c r="M1038" s="191">
        <v>43320</v>
      </c>
      <c r="N1038" s="52" t="str">
        <f t="shared" ca="1" si="40"/>
        <v>48 Tahun 7 Bulan 6 hari</v>
      </c>
      <c r="O10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Row],[JABATAN]],tbl_refJabatan,2,FALSE),"yr","day")-CONVERT(DATEDIF(H1038,tglAcuan,"y"),"yr","day"))),(NOW()+(CONVERT(VLOOKUP(Table1[[#This Row],[JABATAN]],tbl_refJabatan,2,FALSE),"yr","day")-CONVERT(DATEDIF(H1038,NOW(),"y"),"yr","day")))),"Usia Salah"),"")</f>
        <v>49732.098911689813</v>
      </c>
      <c r="Q1038" s="167" t="str">
        <f ca="1">IF(Table1[[#This Row],[TGL. PENSIUN (usia)]]&lt;&gt;0,TEXT(Table1[[#This Row],[TGL. PENSIUN (usia)]],"yyyy"),"")</f>
        <v>2036</v>
      </c>
      <c r="R1038" s="166">
        <f ca="1">IF(AND(Table1[[#This Row],[TGL. PENSIUN (usia)]]&lt;&gt;"",Table1[[#This Row],[TGL. PENSIUN (usia)]]&lt;&gt;"USIA SALAH"),IF(tglAcuan&lt;&gt;0,(INT(CONVERT(VLOOKUP(Table1[[#This Row],[JABATAN]],tbl_refJabatan,2,FALSE),"yr","day")-CONVERT(DATEDIF(H1038,tglAcuan,"y"),"yr","day"))),(INT(CONVERT(VLOOKUP(Table1[[#This Row],[JABATAN]],tbl_refJabatan,2,FALSE),"yr","day")-CONVERT(DATEDIF(H1038,NOW(),"y"),"yr","day")))),"")</f>
        <v>4383</v>
      </c>
      <c r="S1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Row],[JABATAN]],tbl_refJabatan,4,FALSE),"yr","day")-CONVERT(DATEDIF(H1038,tglAcuan,"y"),"yr","day"))),(NOW()+(CONVERT(VLOOKUP(Table1[[#This Row],[JABATAN]],tbl_refJabatan,4,FALSE),"yr","day")-CONVERT(DATEDIF(H1038,NOW(),"y"),"yr","day")))),"Usia Salah"),"")</f>
        <v>49732.098911689813</v>
      </c>
      <c r="T1038" s="167" t="str">
        <f ca="1">IF(Table1[[#This Row],[TGL. PENSIUN ( usia )]]&lt;&gt;0,TEXT(Table1[[#This Row],[TGL. PENSIUN ( usia )]],"yyyy"),"")</f>
        <v>2036</v>
      </c>
      <c r="U1038" s="166">
        <f ca="1">IF(AND(Table1[[#This Row],[TGL. PENSIUN (usia)]]&lt;&gt;"",Table1[[#This Row],[TGL. PENSIUN (usia)]]&lt;&gt;"USIA SALAH"),IF(tglAcuan&lt;&gt;0,(INT(CONVERT(VLOOKUP(Table1[[#This Row],[JABATAN]],tbl_refJabatan,4,FALSE),"yr","day")-CONVERT(DATEDIF(H1038,tglAcuan,"y"),"yr","day"))),(INT(CONVERT(VLOOKUP(Table1[[#This Row],[JABATAN]],tbl_refJabatan,4,FALSE),"yr","day")-CONVERT(DATEDIF(H1038,NOW(),"y"),"yr","day")))),"")</f>
        <v>4383</v>
      </c>
      <c r="V1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Row],[JABATAN]],tbl_refJabatan,6,FALSE),"yr","day")-CONVERT(DATEDIF(H1038,tglAcuan,"y"),"yr","day"))),(NOW()+(CONVERT(VLOOKUP(Table1[[#This Row],[JABATAN]],tbl_refJabatan,6,FALSE),"yr","day")-CONVERT(DATEDIF(H1038,NOW(),"y"),"yr","day")))),"Usia Salah"),"")</f>
        <v>48271.098911689813</v>
      </c>
      <c r="W1038" s="167" t="str">
        <f ca="1">IF(Table1[[#This Row],[TGL.PENSIUN (usia)]]&lt;&gt;0,TEXT(Table1[[#This Row],[TGL.PENSIUN (usia)]],"yyyy"),"")</f>
        <v>2032</v>
      </c>
      <c r="X10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Row],[JABATAN]],tbl_refJabatan,7,FALSE),"yr","day")-CONVERT(DATEDIF(M1038,tglAcuan,"y"),"yr","day"))),(NOW()+(CONVERT(VLOOKUP(Table1[[#This Row],[JABATAN]],tbl_refJabatan,7,FALSE),"yr","day")-CONVERT(DATEDIF(M1038,NOW(),"y"),"yr","day")))),"tgl SK salah"),"")</f>
        <v>50827.848911689813</v>
      </c>
      <c r="Y1038" s="167" t="str">
        <f ca="1">IF(Table1[[#This Row],[TGL. PENSIUN (jabatan)]]&lt;&gt;0,TEXT(Table1[[#This Row],[TGL. PENSIUN (jabatan)]],"yyyy"),"")</f>
        <v>2039</v>
      </c>
      <c r="Z1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Row],[JABATAN]],tbl_refJabatan,8,FALSE),"yr","day")-CONVERT(DATEDIF(H1038,tglAcuan,"y"),"yr","day"))),(NOW()+(CONVERT(VLOOKUP(Table1[[#This Row],[JABATAN]],tbl_refJabatan,8,FALSE),"yr","day")-CONVERT(DATEDIF(H1038,NOW(),"y"),"yr","day")))),"Usia Salah"),"")</f>
        <v>48271.098911689813</v>
      </c>
      <c r="AA1038" s="167" t="str">
        <f ca="1">IF(Table1[[#This Row],[TGL.PENSIUN (usia )]]&lt;&gt;0,TEXT(Table1[[#This Row],[TGL.PENSIUN (usia )]],"yyyy"),"")</f>
        <v>2032</v>
      </c>
      <c r="AB10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Row],[JABATAN]],tbl_refJabatan,9,FALSE),"yr","day")-CONVERT(DATEDIF(M1038,tglAcuan,"y"),"yr","day"))),(NOW()+(CONVERT(VLOOKUP(Table1[[#This Row],[JABATAN]],tbl_refJabatan,9,FALSE),"yr","day")-CONVERT(DATEDIF(M1038,NOW(),"y"),"yr","day")))),"tgl SK salah"),"")</f>
        <v>50827.848911689813</v>
      </c>
      <c r="AC1038" s="167" t="str">
        <f ca="1">IF(Table1[[#This Row],[TGL. PENSIUN (jabatan )]]&lt;&gt;0,TEXT(Table1[[#This Row],[TGL. PENSIUN (jabatan )]],"yyyy"),"")</f>
        <v>2039</v>
      </c>
      <c r="AD10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39" spans="1:30" s="53" customFormat="1" ht="21.75" customHeight="1" x14ac:dyDescent="0.25">
      <c r="A1039" s="43">
        <f t="shared" si="39"/>
        <v>1034</v>
      </c>
      <c r="B1039" s="44" t="s">
        <v>1751</v>
      </c>
      <c r="C1039" s="44" t="s">
        <v>1951</v>
      </c>
      <c r="D1039" s="72" t="s">
        <v>59</v>
      </c>
      <c r="E1039" s="192" t="s">
        <v>1962</v>
      </c>
      <c r="F1039" s="43" t="s">
        <v>41</v>
      </c>
      <c r="G1039" s="46" t="s">
        <v>42</v>
      </c>
      <c r="H1039" s="258">
        <v>31954</v>
      </c>
      <c r="I1039" s="45"/>
      <c r="J1039" s="76"/>
      <c r="K1039" s="74" t="s">
        <v>90</v>
      </c>
      <c r="L1039" s="74" t="s">
        <v>1963</v>
      </c>
      <c r="M1039" s="191">
        <v>43320</v>
      </c>
      <c r="N1039" s="52" t="str">
        <f t="shared" ca="1" si="40"/>
        <v>36 Tahun 8 Bulan 1 hari</v>
      </c>
      <c r="O10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Row],[JABATAN]],tbl_refJabatan,2,FALSE),"yr","day")-CONVERT(DATEDIF(H1039,tglAcuan,"y"),"yr","day"))),(NOW()+(CONVERT(VLOOKUP(Table1[[#This Row],[JABATAN]],tbl_refJabatan,2,FALSE),"yr","day")-CONVERT(DATEDIF(H1039,NOW(),"y"),"yr","day")))),"Usia Salah"),"")</f>
        <v>54115.098911689813</v>
      </c>
      <c r="Q1039" s="167" t="str">
        <f ca="1">IF(Table1[[#This Row],[TGL. PENSIUN (usia)]]&lt;&gt;0,TEXT(Table1[[#This Row],[TGL. PENSIUN (usia)]],"yyyy"),"")</f>
        <v>2048</v>
      </c>
      <c r="R1039" s="166">
        <f ca="1">IF(AND(Table1[[#This Row],[TGL. PENSIUN (usia)]]&lt;&gt;"",Table1[[#This Row],[TGL. PENSIUN (usia)]]&lt;&gt;"USIA SALAH"),IF(tglAcuan&lt;&gt;0,(INT(CONVERT(VLOOKUP(Table1[[#This Row],[JABATAN]],tbl_refJabatan,2,FALSE),"yr","day")-CONVERT(DATEDIF(H1039,tglAcuan,"y"),"yr","day"))),(INT(CONVERT(VLOOKUP(Table1[[#This Row],[JABATAN]],tbl_refJabatan,2,FALSE),"yr","day")-CONVERT(DATEDIF(H1039,NOW(),"y"),"yr","day")))),"")</f>
        <v>8766</v>
      </c>
      <c r="S1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Row],[JABATAN]],tbl_refJabatan,4,FALSE),"yr","day")-CONVERT(DATEDIF(H1039,tglAcuan,"y"),"yr","day"))),(NOW()+(CONVERT(VLOOKUP(Table1[[#This Row],[JABATAN]],tbl_refJabatan,4,FALSE),"yr","day")-CONVERT(DATEDIF(H1039,NOW(),"y"),"yr","day")))),"Usia Salah"),"")</f>
        <v>54115.098911689813</v>
      </c>
      <c r="T1039" s="167" t="str">
        <f ca="1">IF(Table1[[#This Row],[TGL. PENSIUN ( usia )]]&lt;&gt;0,TEXT(Table1[[#This Row],[TGL. PENSIUN ( usia )]],"yyyy"),"")</f>
        <v>2048</v>
      </c>
      <c r="U1039" s="166">
        <f ca="1">IF(AND(Table1[[#This Row],[TGL. PENSIUN (usia)]]&lt;&gt;"",Table1[[#This Row],[TGL. PENSIUN (usia)]]&lt;&gt;"USIA SALAH"),IF(tglAcuan&lt;&gt;0,(INT(CONVERT(VLOOKUP(Table1[[#This Row],[JABATAN]],tbl_refJabatan,4,FALSE),"yr","day")-CONVERT(DATEDIF(H1039,tglAcuan,"y"),"yr","day"))),(INT(CONVERT(VLOOKUP(Table1[[#This Row],[JABATAN]],tbl_refJabatan,4,FALSE),"yr","day")-CONVERT(DATEDIF(H1039,NOW(),"y"),"yr","day")))),"")</f>
        <v>8766</v>
      </c>
      <c r="V1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Row],[JABATAN]],tbl_refJabatan,6,FALSE),"yr","day")-CONVERT(DATEDIF(H1039,tglAcuan,"y"),"yr","day"))),(NOW()+(CONVERT(VLOOKUP(Table1[[#This Row],[JABATAN]],tbl_refJabatan,6,FALSE),"yr","day")-CONVERT(DATEDIF(H1039,NOW(),"y"),"yr","day")))),"Usia Salah"),"")</f>
        <v>52654.098911689813</v>
      </c>
      <c r="W1039" s="167" t="str">
        <f ca="1">IF(Table1[[#This Row],[TGL.PENSIUN (usia)]]&lt;&gt;0,TEXT(Table1[[#This Row],[TGL.PENSIUN (usia)]],"yyyy"),"")</f>
        <v>2044</v>
      </c>
      <c r="X10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Row],[JABATAN]],tbl_refJabatan,7,FALSE),"yr","day")-CONVERT(DATEDIF(M1039,tglAcuan,"y"),"yr","day"))),(NOW()+(CONVERT(VLOOKUP(Table1[[#This Row],[JABATAN]],tbl_refJabatan,7,FALSE),"yr","day")-CONVERT(DATEDIF(M1039,NOW(),"y"),"yr","day")))),"tgl SK salah"),"")</f>
        <v>50827.848911689813</v>
      </c>
      <c r="Y1039" s="167" t="str">
        <f ca="1">IF(Table1[[#This Row],[TGL. PENSIUN (jabatan)]]&lt;&gt;0,TEXT(Table1[[#This Row],[TGL. PENSIUN (jabatan)]],"yyyy"),"")</f>
        <v>2039</v>
      </c>
      <c r="Z1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Row],[JABATAN]],tbl_refJabatan,8,FALSE),"yr","day")-CONVERT(DATEDIF(H1039,tglAcuan,"y"),"yr","day"))),(NOW()+(CONVERT(VLOOKUP(Table1[[#This Row],[JABATAN]],tbl_refJabatan,8,FALSE),"yr","day")-CONVERT(DATEDIF(H1039,NOW(),"y"),"yr","day")))),"Usia Salah"),"")</f>
        <v>52654.098911689813</v>
      </c>
      <c r="AA1039" s="167" t="str">
        <f ca="1">IF(Table1[[#This Row],[TGL.PENSIUN (usia )]]&lt;&gt;0,TEXT(Table1[[#This Row],[TGL.PENSIUN (usia )]],"yyyy"),"")</f>
        <v>2044</v>
      </c>
      <c r="AB10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Row],[JABATAN]],tbl_refJabatan,9,FALSE),"yr","day")-CONVERT(DATEDIF(M1039,tglAcuan,"y"),"yr","day"))),(NOW()+(CONVERT(VLOOKUP(Table1[[#This Row],[JABATAN]],tbl_refJabatan,9,FALSE),"yr","day")-CONVERT(DATEDIF(M1039,NOW(),"y"),"yr","day")))),"tgl SK salah"),"")</f>
        <v>50827.848911689813</v>
      </c>
      <c r="AC1039" s="167" t="str">
        <f ca="1">IF(Table1[[#This Row],[TGL. PENSIUN (jabatan )]]&lt;&gt;0,TEXT(Table1[[#This Row],[TGL. PENSIUN (jabatan )]],"yyyy"),"")</f>
        <v>2039</v>
      </c>
      <c r="AD10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0" spans="1:30" s="53" customFormat="1" ht="21.75" customHeight="1" x14ac:dyDescent="0.25">
      <c r="A1040" s="43">
        <f t="shared" si="39"/>
        <v>1035</v>
      </c>
      <c r="B1040" s="44" t="s">
        <v>1751</v>
      </c>
      <c r="C1040" s="44" t="s">
        <v>1951</v>
      </c>
      <c r="D1040" s="72" t="s">
        <v>61</v>
      </c>
      <c r="E1040" s="192" t="s">
        <v>1964</v>
      </c>
      <c r="F1040" s="43" t="s">
        <v>41</v>
      </c>
      <c r="G1040" s="46" t="s">
        <v>42</v>
      </c>
      <c r="H1040" s="258">
        <v>33245</v>
      </c>
      <c r="I1040" s="45"/>
      <c r="J1040" s="76"/>
      <c r="K1040" s="74" t="s">
        <v>56</v>
      </c>
      <c r="L1040" s="74" t="s">
        <v>1965</v>
      </c>
      <c r="M1040" s="191">
        <v>43734</v>
      </c>
      <c r="N1040" s="52" t="str">
        <f t="shared" ca="1" si="40"/>
        <v>33 Tahun 1 Bulan 20 hari</v>
      </c>
      <c r="O10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1 Hari </v>
      </c>
      <c r="P1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Row],[JABATAN]],tbl_refJabatan,2,FALSE),"yr","day")-CONVERT(DATEDIF(H1040,tglAcuan,"y"),"yr","day"))),(NOW()+(CONVERT(VLOOKUP(Table1[[#This Row],[JABATAN]],tbl_refJabatan,2,FALSE),"yr","day")-CONVERT(DATEDIF(H1040,NOW(),"y"),"yr","day")))),"Usia Salah"),"")</f>
        <v>55210.848911689813</v>
      </c>
      <c r="Q1040" s="167" t="str">
        <f ca="1">IF(Table1[[#This Row],[TGL. PENSIUN (usia)]]&lt;&gt;0,TEXT(Table1[[#This Row],[TGL. PENSIUN (usia)]],"yyyy"),"")</f>
        <v>2051</v>
      </c>
      <c r="R1040" s="166">
        <f ca="1">IF(AND(Table1[[#This Row],[TGL. PENSIUN (usia)]]&lt;&gt;"",Table1[[#This Row],[TGL. PENSIUN (usia)]]&lt;&gt;"USIA SALAH"),IF(tglAcuan&lt;&gt;0,(INT(CONVERT(VLOOKUP(Table1[[#This Row],[JABATAN]],tbl_refJabatan,2,FALSE),"yr","day")-CONVERT(DATEDIF(H1040,tglAcuan,"y"),"yr","day"))),(INT(CONVERT(VLOOKUP(Table1[[#This Row],[JABATAN]],tbl_refJabatan,2,FALSE),"yr","day")-CONVERT(DATEDIF(H1040,NOW(),"y"),"yr","day")))),"")</f>
        <v>9861</v>
      </c>
      <c r="S1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Row],[JABATAN]],tbl_refJabatan,4,FALSE),"yr","day")-CONVERT(DATEDIF(H1040,tglAcuan,"y"),"yr","day"))),(NOW()+(CONVERT(VLOOKUP(Table1[[#This Row],[JABATAN]],tbl_refJabatan,4,FALSE),"yr","day")-CONVERT(DATEDIF(H1040,NOW(),"y"),"yr","day")))),"Usia Salah"),"")</f>
        <v>55210.848911689813</v>
      </c>
      <c r="T1040" s="167" t="str">
        <f ca="1">IF(Table1[[#This Row],[TGL. PENSIUN ( usia )]]&lt;&gt;0,TEXT(Table1[[#This Row],[TGL. PENSIUN ( usia )]],"yyyy"),"")</f>
        <v>2051</v>
      </c>
      <c r="U1040" s="166">
        <f ca="1">IF(AND(Table1[[#This Row],[TGL. PENSIUN (usia)]]&lt;&gt;"",Table1[[#This Row],[TGL. PENSIUN (usia)]]&lt;&gt;"USIA SALAH"),IF(tglAcuan&lt;&gt;0,(INT(CONVERT(VLOOKUP(Table1[[#This Row],[JABATAN]],tbl_refJabatan,4,FALSE),"yr","day")-CONVERT(DATEDIF(H1040,tglAcuan,"y"),"yr","day"))),(INT(CONVERT(VLOOKUP(Table1[[#This Row],[JABATAN]],tbl_refJabatan,4,FALSE),"yr","day")-CONVERT(DATEDIF(H1040,NOW(),"y"),"yr","day")))),"")</f>
        <v>9861</v>
      </c>
      <c r="V1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Row],[JABATAN]],tbl_refJabatan,6,FALSE),"yr","day")-CONVERT(DATEDIF(H1040,tglAcuan,"y"),"yr","day"))),(NOW()+(CONVERT(VLOOKUP(Table1[[#This Row],[JABATAN]],tbl_refJabatan,6,FALSE),"yr","day")-CONVERT(DATEDIF(H1040,NOW(),"y"),"yr","day")))),"Usia Salah"),"")</f>
        <v>53749.848911689813</v>
      </c>
      <c r="W1040" s="167" t="str">
        <f ca="1">IF(Table1[[#This Row],[TGL.PENSIUN (usia)]]&lt;&gt;0,TEXT(Table1[[#This Row],[TGL.PENSIUN (usia)]],"yyyy"),"")</f>
        <v>2047</v>
      </c>
      <c r="X10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Row],[JABATAN]],tbl_refJabatan,7,FALSE),"yr","day")-CONVERT(DATEDIF(M1040,tglAcuan,"y"),"yr","day"))),(NOW()+(CONVERT(VLOOKUP(Table1[[#This Row],[JABATAN]],tbl_refJabatan,7,FALSE),"yr","day")-CONVERT(DATEDIF(M1040,NOW(),"y"),"yr","day")))),"tgl SK salah"),"")</f>
        <v>51193.098911689813</v>
      </c>
      <c r="Y1040" s="167" t="str">
        <f ca="1">IF(Table1[[#This Row],[TGL. PENSIUN (jabatan)]]&lt;&gt;0,TEXT(Table1[[#This Row],[TGL. PENSIUN (jabatan)]],"yyyy"),"")</f>
        <v>2040</v>
      </c>
      <c r="Z1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Row],[JABATAN]],tbl_refJabatan,8,FALSE),"yr","day")-CONVERT(DATEDIF(H1040,tglAcuan,"y"),"yr","day"))),(NOW()+(CONVERT(VLOOKUP(Table1[[#This Row],[JABATAN]],tbl_refJabatan,8,FALSE),"yr","day")-CONVERT(DATEDIF(H1040,NOW(),"y"),"yr","day")))),"Usia Salah"),"")</f>
        <v>53749.848911689813</v>
      </c>
      <c r="AA1040" s="167" t="str">
        <f ca="1">IF(Table1[[#This Row],[TGL.PENSIUN (usia )]]&lt;&gt;0,TEXT(Table1[[#This Row],[TGL.PENSIUN (usia )]],"yyyy"),"")</f>
        <v>2047</v>
      </c>
      <c r="AB10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Row],[JABATAN]],tbl_refJabatan,9,FALSE),"yr","day")-CONVERT(DATEDIF(M1040,tglAcuan,"y"),"yr","day"))),(NOW()+(CONVERT(VLOOKUP(Table1[[#This Row],[JABATAN]],tbl_refJabatan,9,FALSE),"yr","day")-CONVERT(DATEDIF(M1040,NOW(),"y"),"yr","day")))),"tgl SK salah"),"")</f>
        <v>51193.098911689813</v>
      </c>
      <c r="AC1040" s="167" t="str">
        <f ca="1">IF(Table1[[#This Row],[TGL. PENSIUN (jabatan )]]&lt;&gt;0,TEXT(Table1[[#This Row],[TGL. PENSIUN (jabatan )]],"yyyy"),"")</f>
        <v>2040</v>
      </c>
      <c r="AD10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1" spans="1:30" s="53" customFormat="1" ht="21.75" customHeight="1" x14ac:dyDescent="0.25">
      <c r="A1041" s="43">
        <f t="shared" si="39"/>
        <v>1036</v>
      </c>
      <c r="B1041" s="44" t="s">
        <v>1751</v>
      </c>
      <c r="C1041" s="44" t="s">
        <v>1951</v>
      </c>
      <c r="D1041" s="72" t="s">
        <v>63</v>
      </c>
      <c r="E1041" s="192" t="s">
        <v>1966</v>
      </c>
      <c r="F1041" s="43" t="s">
        <v>41</v>
      </c>
      <c r="G1041" s="46" t="s">
        <v>42</v>
      </c>
      <c r="H1041" s="258">
        <v>32127</v>
      </c>
      <c r="I1041" s="45"/>
      <c r="J1041" s="76"/>
      <c r="K1041" s="74" t="s">
        <v>56</v>
      </c>
      <c r="L1041" s="74" t="s">
        <v>1967</v>
      </c>
      <c r="M1041" s="191">
        <v>43308</v>
      </c>
      <c r="N1041" s="52" t="str">
        <f t="shared" ca="1" si="40"/>
        <v>36 Tahun 2 Bulan 11 hari</v>
      </c>
      <c r="O10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7 Bulan 0 Hari </v>
      </c>
      <c r="P1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Row],[JABATAN]],tbl_refJabatan,2,FALSE),"yr","day")-CONVERT(DATEDIF(H1041,tglAcuan,"y"),"yr","day"))),(NOW()+(CONVERT(VLOOKUP(Table1[[#This Row],[JABATAN]],tbl_refJabatan,2,FALSE),"yr","day")-CONVERT(DATEDIF(H1041,NOW(),"y"),"yr","day")))),"Usia Salah"),"")</f>
        <v>54115.098911689813</v>
      </c>
      <c r="Q1041" s="167" t="str">
        <f ca="1">IF(Table1[[#This Row],[TGL. PENSIUN (usia)]]&lt;&gt;0,TEXT(Table1[[#This Row],[TGL. PENSIUN (usia)]],"yyyy"),"")</f>
        <v>2048</v>
      </c>
      <c r="R1041" s="166">
        <f ca="1">IF(AND(Table1[[#This Row],[TGL. PENSIUN (usia)]]&lt;&gt;"",Table1[[#This Row],[TGL. PENSIUN (usia)]]&lt;&gt;"USIA SALAH"),IF(tglAcuan&lt;&gt;0,(INT(CONVERT(VLOOKUP(Table1[[#This Row],[JABATAN]],tbl_refJabatan,2,FALSE),"yr","day")-CONVERT(DATEDIF(H1041,tglAcuan,"y"),"yr","day"))),(INT(CONVERT(VLOOKUP(Table1[[#This Row],[JABATAN]],tbl_refJabatan,2,FALSE),"yr","day")-CONVERT(DATEDIF(H1041,NOW(),"y"),"yr","day")))),"")</f>
        <v>8766</v>
      </c>
      <c r="S1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Row],[JABATAN]],tbl_refJabatan,4,FALSE),"yr","day")-CONVERT(DATEDIF(H1041,tglAcuan,"y"),"yr","day"))),(NOW()+(CONVERT(VLOOKUP(Table1[[#This Row],[JABATAN]],tbl_refJabatan,4,FALSE),"yr","day")-CONVERT(DATEDIF(H1041,NOW(),"y"),"yr","day")))),"Usia Salah"),"")</f>
        <v>39505.098911689813</v>
      </c>
      <c r="T1041" s="167" t="str">
        <f ca="1">IF(Table1[[#This Row],[TGL. PENSIUN ( usia )]]&lt;&gt;0,TEXT(Table1[[#This Row],[TGL. PENSIUN ( usia )]],"yyyy"),"")</f>
        <v>2008</v>
      </c>
      <c r="U1041" s="166">
        <f ca="1">IF(AND(Table1[[#This Row],[TGL. PENSIUN (usia)]]&lt;&gt;"",Table1[[#This Row],[TGL. PENSIUN (usia)]]&lt;&gt;"USIA SALAH"),IF(tglAcuan&lt;&gt;0,(INT(CONVERT(VLOOKUP(Table1[[#This Row],[JABATAN]],tbl_refJabatan,4,FALSE),"yr","day")-CONVERT(DATEDIF(H1041,tglAcuan,"y"),"yr","day"))),(INT(CONVERT(VLOOKUP(Table1[[#This Row],[JABATAN]],tbl_refJabatan,4,FALSE),"yr","day")-CONVERT(DATEDIF(H1041,NOW(),"y"),"yr","day")))),"")</f>
        <v>-5844</v>
      </c>
      <c r="V1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Row],[JABATAN]],tbl_refJabatan,6,FALSE),"yr","day")-CONVERT(DATEDIF(H1041,tglAcuan,"y"),"yr","day"))),(NOW()+(CONVERT(VLOOKUP(Table1[[#This Row],[JABATAN]],tbl_refJabatan,6,FALSE),"yr","day")-CONVERT(DATEDIF(H1041,NOW(),"y"),"yr","day")))),"Usia Salah"),"")</f>
        <v>32200.098911689813</v>
      </c>
      <c r="W1041" s="167" t="str">
        <f ca="1">IF(Table1[[#This Row],[TGL.PENSIUN (usia)]]&lt;&gt;0,TEXT(Table1[[#This Row],[TGL.PENSIUN (usia)]],"yyyy"),"")</f>
        <v>1988</v>
      </c>
      <c r="X10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Row],[JABATAN]],tbl_refJabatan,7,FALSE),"yr","day")-CONVERT(DATEDIF(M1041,tglAcuan,"y"),"yr","day"))),(NOW()+(CONVERT(VLOOKUP(Table1[[#This Row],[JABATAN]],tbl_refJabatan,7,FALSE),"yr","day")-CONVERT(DATEDIF(M1041,NOW(),"y"),"yr","day")))),"tgl SK salah"),"")</f>
        <v>65437.848911689813</v>
      </c>
      <c r="Y1041" s="167" t="str">
        <f ca="1">IF(Table1[[#This Row],[TGL. PENSIUN (jabatan)]]&lt;&gt;0,TEXT(Table1[[#This Row],[TGL. PENSIUN (jabatan)]],"yyyy"),"")</f>
        <v>2079</v>
      </c>
      <c r="Z1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Row],[JABATAN]],tbl_refJabatan,8,FALSE),"yr","day")-CONVERT(DATEDIF(H1041,tglAcuan,"y"),"yr","day"))),(NOW()+(CONVERT(VLOOKUP(Table1[[#This Row],[JABATAN]],tbl_refJabatan,8,FALSE),"yr","day")-CONVERT(DATEDIF(H1041,NOW(),"y"),"yr","day")))),"Usia Salah"),"")</f>
        <v>54115.098911689813</v>
      </c>
      <c r="AA1041" s="167" t="str">
        <f ca="1">IF(Table1[[#This Row],[TGL.PENSIUN (usia )]]&lt;&gt;0,TEXT(Table1[[#This Row],[TGL.PENSIUN (usia )]],"yyyy"),"")</f>
        <v>2048</v>
      </c>
      <c r="AB10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Row],[JABATAN]],tbl_refJabatan,9,FALSE),"yr","day")-CONVERT(DATEDIF(M1041,tglAcuan,"y"),"yr","day"))),(NOW()+(CONVERT(VLOOKUP(Table1[[#This Row],[JABATAN]],tbl_refJabatan,9,FALSE),"yr","day")-CONVERT(DATEDIF(M1041,NOW(),"y"),"yr","day")))),"tgl SK salah"),"")</f>
        <v>49001.598911689813</v>
      </c>
      <c r="AC1041" s="167" t="str">
        <f ca="1">IF(Table1[[#This Row],[TGL. PENSIUN (jabatan )]]&lt;&gt;0,TEXT(Table1[[#This Row],[TGL. PENSIUN (jabatan )]],"yyyy"),"")</f>
        <v>2034</v>
      </c>
      <c r="AD10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2" spans="1:30" s="53" customFormat="1" ht="21.75" customHeight="1" x14ac:dyDescent="0.25">
      <c r="A1042" s="43">
        <f t="shared" si="39"/>
        <v>1037</v>
      </c>
      <c r="B1042" s="44" t="s">
        <v>1751</v>
      </c>
      <c r="C1042" s="44" t="s">
        <v>1951</v>
      </c>
      <c r="D1042" s="72" t="s">
        <v>63</v>
      </c>
      <c r="E1042" s="192" t="s">
        <v>1968</v>
      </c>
      <c r="F1042" s="43" t="s">
        <v>41</v>
      </c>
      <c r="G1042" s="46" t="s">
        <v>42</v>
      </c>
      <c r="H1042" s="258">
        <v>30035</v>
      </c>
      <c r="I1042" s="45"/>
      <c r="J1042" s="76"/>
      <c r="K1042" s="74" t="s">
        <v>43</v>
      </c>
      <c r="L1042" s="74" t="s">
        <v>1969</v>
      </c>
      <c r="M1042" s="191">
        <v>44264</v>
      </c>
      <c r="N1042" s="52" t="str">
        <f t="shared" ca="1" si="40"/>
        <v>41 Tahun 11 Bulan 2 hari</v>
      </c>
      <c r="O10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18 Hari </v>
      </c>
      <c r="P1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Row],[JABATAN]],tbl_refJabatan,2,FALSE),"yr","day")-CONVERT(DATEDIF(H1042,tglAcuan,"y"),"yr","day"))),(NOW()+(CONVERT(VLOOKUP(Table1[[#This Row],[JABATAN]],tbl_refJabatan,2,FALSE),"yr","day")-CONVERT(DATEDIF(H1042,NOW(),"y"),"yr","day")))),"Usia Salah"),"")</f>
        <v>52288.848911689813</v>
      </c>
      <c r="Q1042" s="167" t="str">
        <f ca="1">IF(Table1[[#This Row],[TGL. PENSIUN (usia)]]&lt;&gt;0,TEXT(Table1[[#This Row],[TGL. PENSIUN (usia)]],"yyyy"),"")</f>
        <v>2043</v>
      </c>
      <c r="R1042" s="166">
        <f ca="1">IF(AND(Table1[[#This Row],[TGL. PENSIUN (usia)]]&lt;&gt;"",Table1[[#This Row],[TGL. PENSIUN (usia)]]&lt;&gt;"USIA SALAH"),IF(tglAcuan&lt;&gt;0,(INT(CONVERT(VLOOKUP(Table1[[#This Row],[JABATAN]],tbl_refJabatan,2,FALSE),"yr","day")-CONVERT(DATEDIF(H1042,tglAcuan,"y"),"yr","day"))),(INT(CONVERT(VLOOKUP(Table1[[#This Row],[JABATAN]],tbl_refJabatan,2,FALSE),"yr","day")-CONVERT(DATEDIF(H1042,NOW(),"y"),"yr","day")))),"")</f>
        <v>6939</v>
      </c>
      <c r="S1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Row],[JABATAN]],tbl_refJabatan,4,FALSE),"yr","day")-CONVERT(DATEDIF(H1042,tglAcuan,"y"),"yr","day"))),(NOW()+(CONVERT(VLOOKUP(Table1[[#This Row],[JABATAN]],tbl_refJabatan,4,FALSE),"yr","day")-CONVERT(DATEDIF(H1042,NOW(),"y"),"yr","day")))),"Usia Salah"),"")</f>
        <v>37678.848911689813</v>
      </c>
      <c r="T1042" s="167" t="str">
        <f ca="1">IF(Table1[[#This Row],[TGL. PENSIUN ( usia )]]&lt;&gt;0,TEXT(Table1[[#This Row],[TGL. PENSIUN ( usia )]],"yyyy"),"")</f>
        <v>2003</v>
      </c>
      <c r="U1042" s="166">
        <f ca="1">IF(AND(Table1[[#This Row],[TGL. PENSIUN (usia)]]&lt;&gt;"",Table1[[#This Row],[TGL. PENSIUN (usia)]]&lt;&gt;"USIA SALAH"),IF(tglAcuan&lt;&gt;0,(INT(CONVERT(VLOOKUP(Table1[[#This Row],[JABATAN]],tbl_refJabatan,4,FALSE),"yr","day")-CONVERT(DATEDIF(H1042,tglAcuan,"y"),"yr","day"))),(INT(CONVERT(VLOOKUP(Table1[[#This Row],[JABATAN]],tbl_refJabatan,4,FALSE),"yr","day")-CONVERT(DATEDIF(H1042,NOW(),"y"),"yr","day")))),"")</f>
        <v>-7671</v>
      </c>
      <c r="V1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Row],[JABATAN]],tbl_refJabatan,6,FALSE),"yr","day")-CONVERT(DATEDIF(H1042,tglAcuan,"y"),"yr","day"))),(NOW()+(CONVERT(VLOOKUP(Table1[[#This Row],[JABATAN]],tbl_refJabatan,6,FALSE),"yr","day")-CONVERT(DATEDIF(H1042,NOW(),"y"),"yr","day")))),"Usia Salah"),"")</f>
        <v>30373.848911689813</v>
      </c>
      <c r="W1042" s="167" t="str">
        <f ca="1">IF(Table1[[#This Row],[TGL.PENSIUN (usia)]]&lt;&gt;0,TEXT(Table1[[#This Row],[TGL.PENSIUN (usia)]],"yyyy"),"")</f>
        <v>1983</v>
      </c>
      <c r="X10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Row],[JABATAN]],tbl_refJabatan,7,FALSE),"yr","day")-CONVERT(DATEDIF(M1042,tglAcuan,"y"),"yr","day"))),(NOW()+(CONVERT(VLOOKUP(Table1[[#This Row],[JABATAN]],tbl_refJabatan,7,FALSE),"yr","day")-CONVERT(DATEDIF(M1042,NOW(),"y"),"yr","day")))),"tgl SK salah"),"")</f>
        <v>66533.598911689813</v>
      </c>
      <c r="Y1042" s="167" t="str">
        <f ca="1">IF(Table1[[#This Row],[TGL. PENSIUN (jabatan)]]&lt;&gt;0,TEXT(Table1[[#This Row],[TGL. PENSIUN (jabatan)]],"yyyy"),"")</f>
        <v>2082</v>
      </c>
      <c r="Z1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Row],[JABATAN]],tbl_refJabatan,8,FALSE),"yr","day")-CONVERT(DATEDIF(H1042,tglAcuan,"y"),"yr","day"))),(NOW()+(CONVERT(VLOOKUP(Table1[[#This Row],[JABATAN]],tbl_refJabatan,8,FALSE),"yr","day")-CONVERT(DATEDIF(H1042,NOW(),"y"),"yr","day")))),"Usia Salah"),"")</f>
        <v>52288.848911689813</v>
      </c>
      <c r="AA1042" s="167" t="str">
        <f ca="1">IF(Table1[[#This Row],[TGL.PENSIUN (usia )]]&lt;&gt;0,TEXT(Table1[[#This Row],[TGL.PENSIUN (usia )]],"yyyy"),"")</f>
        <v>2043</v>
      </c>
      <c r="AB10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Row],[JABATAN]],tbl_refJabatan,9,FALSE),"yr","day")-CONVERT(DATEDIF(M1042,tglAcuan,"y"),"yr","day"))),(NOW()+(CONVERT(VLOOKUP(Table1[[#This Row],[JABATAN]],tbl_refJabatan,9,FALSE),"yr","day")-CONVERT(DATEDIF(M1042,NOW(),"y"),"yr","day")))),"tgl SK salah"),"")</f>
        <v>50097.348911689813</v>
      </c>
      <c r="AC1042" s="167" t="str">
        <f ca="1">IF(Table1[[#This Row],[TGL. PENSIUN (jabatan )]]&lt;&gt;0,TEXT(Table1[[#This Row],[TGL. PENSIUN (jabatan )]],"yyyy"),"")</f>
        <v>2037</v>
      </c>
      <c r="AD10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3" spans="1:30" s="53" customFormat="1" ht="21.75" customHeight="1" x14ac:dyDescent="0.25">
      <c r="A1043" s="43">
        <f t="shared" si="39"/>
        <v>1038</v>
      </c>
      <c r="B1043" s="44" t="s">
        <v>1751</v>
      </c>
      <c r="C1043" s="44" t="s">
        <v>1951</v>
      </c>
      <c r="D1043" s="72" t="s">
        <v>63</v>
      </c>
      <c r="E1043" s="192" t="s">
        <v>1970</v>
      </c>
      <c r="F1043" s="43" t="s">
        <v>41</v>
      </c>
      <c r="G1043" s="46" t="s">
        <v>42</v>
      </c>
      <c r="H1043" s="258">
        <v>31030</v>
      </c>
      <c r="I1043" s="45"/>
      <c r="J1043" s="76"/>
      <c r="K1043" s="74" t="s">
        <v>90</v>
      </c>
      <c r="L1043" s="74" t="s">
        <v>1971</v>
      </c>
      <c r="M1043" s="191">
        <v>43439</v>
      </c>
      <c r="N1043" s="52" t="str">
        <f t="shared" ca="1" si="40"/>
        <v>39 Tahun 2 Bulan 13 hari</v>
      </c>
      <c r="O10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22 Hari </v>
      </c>
      <c r="P1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Row],[JABATAN]],tbl_refJabatan,2,FALSE),"yr","day")-CONVERT(DATEDIF(H1043,tglAcuan,"y"),"yr","day"))),(NOW()+(CONVERT(VLOOKUP(Table1[[#This Row],[JABATAN]],tbl_refJabatan,2,FALSE),"yr","day")-CONVERT(DATEDIF(H1043,NOW(),"y"),"yr","day")))),"Usia Salah"),"")</f>
        <v>53019.348911689813</v>
      </c>
      <c r="Q1043" s="167" t="str">
        <f ca="1">IF(Table1[[#This Row],[TGL. PENSIUN (usia)]]&lt;&gt;0,TEXT(Table1[[#This Row],[TGL. PENSIUN (usia)]],"yyyy"),"")</f>
        <v>2045</v>
      </c>
      <c r="R1043" s="166">
        <f ca="1">IF(AND(Table1[[#This Row],[TGL. PENSIUN (usia)]]&lt;&gt;"",Table1[[#This Row],[TGL. PENSIUN (usia)]]&lt;&gt;"USIA SALAH"),IF(tglAcuan&lt;&gt;0,(INT(CONVERT(VLOOKUP(Table1[[#This Row],[JABATAN]],tbl_refJabatan,2,FALSE),"yr","day")-CONVERT(DATEDIF(H1043,tglAcuan,"y"),"yr","day"))),(INT(CONVERT(VLOOKUP(Table1[[#This Row],[JABATAN]],tbl_refJabatan,2,FALSE),"yr","day")-CONVERT(DATEDIF(H1043,NOW(),"y"),"yr","day")))),"")</f>
        <v>7670</v>
      </c>
      <c r="S1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Row],[JABATAN]],tbl_refJabatan,4,FALSE),"yr","day")-CONVERT(DATEDIF(H1043,tglAcuan,"y"),"yr","day"))),(NOW()+(CONVERT(VLOOKUP(Table1[[#This Row],[JABATAN]],tbl_refJabatan,4,FALSE),"yr","day")-CONVERT(DATEDIF(H1043,NOW(),"y"),"yr","day")))),"Usia Salah"),"")</f>
        <v>38409.348911689813</v>
      </c>
      <c r="T1043" s="167" t="str">
        <f ca="1">IF(Table1[[#This Row],[TGL. PENSIUN ( usia )]]&lt;&gt;0,TEXT(Table1[[#This Row],[TGL. PENSIUN ( usia )]],"yyyy"),"")</f>
        <v>2005</v>
      </c>
      <c r="U1043" s="166">
        <f ca="1">IF(AND(Table1[[#This Row],[TGL. PENSIUN (usia)]]&lt;&gt;"",Table1[[#This Row],[TGL. PENSIUN (usia)]]&lt;&gt;"USIA SALAH"),IF(tglAcuan&lt;&gt;0,(INT(CONVERT(VLOOKUP(Table1[[#This Row],[JABATAN]],tbl_refJabatan,4,FALSE),"yr","day")-CONVERT(DATEDIF(H1043,tglAcuan,"y"),"yr","day"))),(INT(CONVERT(VLOOKUP(Table1[[#This Row],[JABATAN]],tbl_refJabatan,4,FALSE),"yr","day")-CONVERT(DATEDIF(H1043,NOW(),"y"),"yr","day")))),"")</f>
        <v>-6940</v>
      </c>
      <c r="V1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Row],[JABATAN]],tbl_refJabatan,6,FALSE),"yr","day")-CONVERT(DATEDIF(H1043,tglAcuan,"y"),"yr","day"))),(NOW()+(CONVERT(VLOOKUP(Table1[[#This Row],[JABATAN]],tbl_refJabatan,6,FALSE),"yr","day")-CONVERT(DATEDIF(H1043,NOW(),"y"),"yr","day")))),"Usia Salah"),"")</f>
        <v>31104.348911689813</v>
      </c>
      <c r="W1043" s="167" t="str">
        <f ca="1">IF(Table1[[#This Row],[TGL.PENSIUN (usia)]]&lt;&gt;0,TEXT(Table1[[#This Row],[TGL.PENSIUN (usia)]],"yyyy"),"")</f>
        <v>1985</v>
      </c>
      <c r="X10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Row],[JABATAN]],tbl_refJabatan,7,FALSE),"yr","day")-CONVERT(DATEDIF(M1043,tglAcuan,"y"),"yr","day"))),(NOW()+(CONVERT(VLOOKUP(Table1[[#This Row],[JABATAN]],tbl_refJabatan,7,FALSE),"yr","day")-CONVERT(DATEDIF(M1043,NOW(),"y"),"yr","day")))),"tgl SK salah"),"")</f>
        <v>65437.848911689813</v>
      </c>
      <c r="Y1043" s="167" t="str">
        <f ca="1">IF(Table1[[#This Row],[TGL. PENSIUN (jabatan)]]&lt;&gt;0,TEXT(Table1[[#This Row],[TGL. PENSIUN (jabatan)]],"yyyy"),"")</f>
        <v>2079</v>
      </c>
      <c r="Z1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Row],[JABATAN]],tbl_refJabatan,8,FALSE),"yr","day")-CONVERT(DATEDIF(H1043,tglAcuan,"y"),"yr","day"))),(NOW()+(CONVERT(VLOOKUP(Table1[[#This Row],[JABATAN]],tbl_refJabatan,8,FALSE),"yr","day")-CONVERT(DATEDIF(H1043,NOW(),"y"),"yr","day")))),"Usia Salah"),"")</f>
        <v>53019.348911689813</v>
      </c>
      <c r="AA1043" s="167" t="str">
        <f ca="1">IF(Table1[[#This Row],[TGL.PENSIUN (usia )]]&lt;&gt;0,TEXT(Table1[[#This Row],[TGL.PENSIUN (usia )]],"yyyy"),"")</f>
        <v>2045</v>
      </c>
      <c r="AB10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Row],[JABATAN]],tbl_refJabatan,9,FALSE),"yr","day")-CONVERT(DATEDIF(M1043,tglAcuan,"y"),"yr","day"))),(NOW()+(CONVERT(VLOOKUP(Table1[[#This Row],[JABATAN]],tbl_refJabatan,9,FALSE),"yr","day")-CONVERT(DATEDIF(M1043,NOW(),"y"),"yr","day")))),"tgl SK salah"),"")</f>
        <v>49001.598911689813</v>
      </c>
      <c r="AC1043" s="167" t="str">
        <f ca="1">IF(Table1[[#This Row],[TGL. PENSIUN (jabatan )]]&lt;&gt;0,TEXT(Table1[[#This Row],[TGL. PENSIUN (jabatan )]],"yyyy"),"")</f>
        <v>2034</v>
      </c>
      <c r="AD10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4" spans="1:30" s="53" customFormat="1" ht="21.75" customHeight="1" x14ac:dyDescent="0.25">
      <c r="A1044" s="43">
        <f t="shared" si="39"/>
        <v>1039</v>
      </c>
      <c r="B1044" s="44" t="s">
        <v>1751</v>
      </c>
      <c r="C1044" s="44" t="s">
        <v>1951</v>
      </c>
      <c r="D1044" s="72" t="s">
        <v>63</v>
      </c>
      <c r="E1044" s="192" t="s">
        <v>1717</v>
      </c>
      <c r="F1044" s="43" t="s">
        <v>41</v>
      </c>
      <c r="G1044" s="46" t="s">
        <v>42</v>
      </c>
      <c r="H1044" s="258">
        <v>29086</v>
      </c>
      <c r="I1044" s="45"/>
      <c r="J1044" s="76"/>
      <c r="K1044" s="74" t="s">
        <v>93</v>
      </c>
      <c r="L1044" s="74" t="s">
        <v>1972</v>
      </c>
      <c r="M1044" s="191">
        <v>39603</v>
      </c>
      <c r="N1044" s="52" t="str">
        <f t="shared" ca="1" si="40"/>
        <v>44 Tahun 6 Bulan 8 hari</v>
      </c>
      <c r="O10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8 Bulan 23 Hari </v>
      </c>
      <c r="P1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Row],[JABATAN]],tbl_refJabatan,2,FALSE),"yr","day")-CONVERT(DATEDIF(H1044,tglAcuan,"y"),"yr","day"))),(NOW()+(CONVERT(VLOOKUP(Table1[[#This Row],[JABATAN]],tbl_refJabatan,2,FALSE),"yr","day")-CONVERT(DATEDIF(H1044,NOW(),"y"),"yr","day")))),"Usia Salah"),"")</f>
        <v>51193.098911689813</v>
      </c>
      <c r="Q1044" s="167" t="str">
        <f ca="1">IF(Table1[[#This Row],[TGL. PENSIUN (usia)]]&lt;&gt;0,TEXT(Table1[[#This Row],[TGL. PENSIUN (usia)]],"yyyy"),"")</f>
        <v>2040</v>
      </c>
      <c r="R1044" s="166">
        <f ca="1">IF(AND(Table1[[#This Row],[TGL. PENSIUN (usia)]]&lt;&gt;"",Table1[[#This Row],[TGL. PENSIUN (usia)]]&lt;&gt;"USIA SALAH"),IF(tglAcuan&lt;&gt;0,(INT(CONVERT(VLOOKUP(Table1[[#This Row],[JABATAN]],tbl_refJabatan,2,FALSE),"yr","day")-CONVERT(DATEDIF(H1044,tglAcuan,"y"),"yr","day"))),(INT(CONVERT(VLOOKUP(Table1[[#This Row],[JABATAN]],tbl_refJabatan,2,FALSE),"yr","day")-CONVERT(DATEDIF(H1044,NOW(),"y"),"yr","day")))),"")</f>
        <v>5844</v>
      </c>
      <c r="S1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Row],[JABATAN]],tbl_refJabatan,4,FALSE),"yr","day")-CONVERT(DATEDIF(H1044,tglAcuan,"y"),"yr","day"))),(NOW()+(CONVERT(VLOOKUP(Table1[[#This Row],[JABATAN]],tbl_refJabatan,4,FALSE),"yr","day")-CONVERT(DATEDIF(H1044,NOW(),"y"),"yr","day")))),"Usia Salah"),"")</f>
        <v>36583.098911689813</v>
      </c>
      <c r="T1044" s="167" t="str">
        <f ca="1">IF(Table1[[#This Row],[TGL. PENSIUN ( usia )]]&lt;&gt;0,TEXT(Table1[[#This Row],[TGL. PENSIUN ( usia )]],"yyyy"),"")</f>
        <v>2000</v>
      </c>
      <c r="U1044" s="166">
        <f ca="1">IF(AND(Table1[[#This Row],[TGL. PENSIUN (usia)]]&lt;&gt;"",Table1[[#This Row],[TGL. PENSIUN (usia)]]&lt;&gt;"USIA SALAH"),IF(tglAcuan&lt;&gt;0,(INT(CONVERT(VLOOKUP(Table1[[#This Row],[JABATAN]],tbl_refJabatan,4,FALSE),"yr","day")-CONVERT(DATEDIF(H1044,tglAcuan,"y"),"yr","day"))),(INT(CONVERT(VLOOKUP(Table1[[#This Row],[JABATAN]],tbl_refJabatan,4,FALSE),"yr","day")-CONVERT(DATEDIF(H1044,NOW(),"y"),"yr","day")))),"")</f>
        <v>-8766</v>
      </c>
      <c r="V1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Row],[JABATAN]],tbl_refJabatan,6,FALSE),"yr","day")-CONVERT(DATEDIF(H1044,tglAcuan,"y"),"yr","day"))),(NOW()+(CONVERT(VLOOKUP(Table1[[#This Row],[JABATAN]],tbl_refJabatan,6,FALSE),"yr","day")-CONVERT(DATEDIF(H1044,NOW(),"y"),"yr","day")))),"Usia Salah"),"")</f>
        <v>29278.098911689813</v>
      </c>
      <c r="W1044" s="167" t="str">
        <f ca="1">IF(Table1[[#This Row],[TGL.PENSIUN (usia)]]&lt;&gt;0,TEXT(Table1[[#This Row],[TGL.PENSIUN (usia)]],"yyyy"),"")</f>
        <v>1980</v>
      </c>
      <c r="X10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Row],[JABATAN]],tbl_refJabatan,7,FALSE),"yr","day")-CONVERT(DATEDIF(M1044,tglAcuan,"y"),"yr","day"))),(NOW()+(CONVERT(VLOOKUP(Table1[[#This Row],[JABATAN]],tbl_refJabatan,7,FALSE),"yr","day")-CONVERT(DATEDIF(M1044,NOW(),"y"),"yr","day")))),"tgl SK salah"),"")</f>
        <v>61785.348911689813</v>
      </c>
      <c r="Y1044" s="167" t="str">
        <f ca="1">IF(Table1[[#This Row],[TGL. PENSIUN (jabatan)]]&lt;&gt;0,TEXT(Table1[[#This Row],[TGL. PENSIUN (jabatan)]],"yyyy"),"")</f>
        <v>2069</v>
      </c>
      <c r="Z1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Row],[JABATAN]],tbl_refJabatan,8,FALSE),"yr","day")-CONVERT(DATEDIF(H1044,tglAcuan,"y"),"yr","day"))),(NOW()+(CONVERT(VLOOKUP(Table1[[#This Row],[JABATAN]],tbl_refJabatan,8,FALSE),"yr","day")-CONVERT(DATEDIF(H1044,NOW(),"y"),"yr","day")))),"Usia Salah"),"")</f>
        <v>51193.098911689813</v>
      </c>
      <c r="AA1044" s="167" t="str">
        <f ca="1">IF(Table1[[#This Row],[TGL.PENSIUN (usia )]]&lt;&gt;0,TEXT(Table1[[#This Row],[TGL.PENSIUN (usia )]],"yyyy"),"")</f>
        <v>2040</v>
      </c>
      <c r="AB10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Row],[JABATAN]],tbl_refJabatan,9,FALSE),"yr","day")-CONVERT(DATEDIF(M1044,tglAcuan,"y"),"yr","day"))),(NOW()+(CONVERT(VLOOKUP(Table1[[#This Row],[JABATAN]],tbl_refJabatan,9,FALSE),"yr","day")-CONVERT(DATEDIF(M1044,NOW(),"y"),"yr","day")))),"tgl SK salah"),"")</f>
        <v>45349.098911689813</v>
      </c>
      <c r="AC1044" s="167" t="str">
        <f ca="1">IF(Table1[[#This Row],[TGL. PENSIUN (jabatan )]]&lt;&gt;0,TEXT(Table1[[#This Row],[TGL. PENSIUN (jabatan )]],"yyyy"),"")</f>
        <v>2024</v>
      </c>
      <c r="AD10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45" spans="1:30" s="53" customFormat="1" ht="21.75" customHeight="1" x14ac:dyDescent="0.25">
      <c r="A1045" s="43">
        <f t="shared" si="39"/>
        <v>1040</v>
      </c>
      <c r="B1045" s="44" t="s">
        <v>1751</v>
      </c>
      <c r="C1045" s="44" t="s">
        <v>1951</v>
      </c>
      <c r="D1045" s="72" t="s">
        <v>63</v>
      </c>
      <c r="E1045" s="192" t="s">
        <v>968</v>
      </c>
      <c r="F1045" s="43" t="s">
        <v>41</v>
      </c>
      <c r="G1045" s="46" t="s">
        <v>42</v>
      </c>
      <c r="H1045" s="258">
        <v>27468</v>
      </c>
      <c r="I1045" s="45"/>
      <c r="J1045" s="76"/>
      <c r="K1045" s="74" t="s">
        <v>43</v>
      </c>
      <c r="L1045" s="74" t="s">
        <v>1973</v>
      </c>
      <c r="M1045" s="191">
        <v>41818</v>
      </c>
      <c r="N1045" s="52" t="str">
        <f t="shared" ca="1" si="40"/>
        <v>48 Tahun 11 Bulan 12 hari</v>
      </c>
      <c r="O10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7 Bulan 30 Hari </v>
      </c>
      <c r="P1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Row],[JABATAN]],tbl_refJabatan,2,FALSE),"yr","day")-CONVERT(DATEDIF(H1045,tglAcuan,"y"),"yr","day"))),(NOW()+(CONVERT(VLOOKUP(Table1[[#This Row],[JABATAN]],tbl_refJabatan,2,FALSE),"yr","day")-CONVERT(DATEDIF(H1045,NOW(),"y"),"yr","day")))),"Usia Salah"),"")</f>
        <v>49732.098911689813</v>
      </c>
      <c r="Q1045" s="167" t="str">
        <f ca="1">IF(Table1[[#This Row],[TGL. PENSIUN (usia)]]&lt;&gt;0,TEXT(Table1[[#This Row],[TGL. PENSIUN (usia)]],"yyyy"),"")</f>
        <v>2036</v>
      </c>
      <c r="R1045" s="166">
        <f ca="1">IF(AND(Table1[[#This Row],[TGL. PENSIUN (usia)]]&lt;&gt;"",Table1[[#This Row],[TGL. PENSIUN (usia)]]&lt;&gt;"USIA SALAH"),IF(tglAcuan&lt;&gt;0,(INT(CONVERT(VLOOKUP(Table1[[#This Row],[JABATAN]],tbl_refJabatan,2,FALSE),"yr","day")-CONVERT(DATEDIF(H1045,tglAcuan,"y"),"yr","day"))),(INT(CONVERT(VLOOKUP(Table1[[#This Row],[JABATAN]],tbl_refJabatan,2,FALSE),"yr","day")-CONVERT(DATEDIF(H1045,NOW(),"y"),"yr","day")))),"")</f>
        <v>4383</v>
      </c>
      <c r="S1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Row],[JABATAN]],tbl_refJabatan,4,FALSE),"yr","day")-CONVERT(DATEDIF(H1045,tglAcuan,"y"),"yr","day"))),(NOW()+(CONVERT(VLOOKUP(Table1[[#This Row],[JABATAN]],tbl_refJabatan,4,FALSE),"yr","day")-CONVERT(DATEDIF(H1045,NOW(),"y"),"yr","day")))),"Usia Salah"),"")</f>
        <v>35122.098911689813</v>
      </c>
      <c r="T1045" s="167" t="str">
        <f ca="1">IF(Table1[[#This Row],[TGL. PENSIUN ( usia )]]&lt;&gt;0,TEXT(Table1[[#This Row],[TGL. PENSIUN ( usia )]],"yyyy"),"")</f>
        <v>1996</v>
      </c>
      <c r="U1045" s="166">
        <f ca="1">IF(AND(Table1[[#This Row],[TGL. PENSIUN (usia)]]&lt;&gt;"",Table1[[#This Row],[TGL. PENSIUN (usia)]]&lt;&gt;"USIA SALAH"),IF(tglAcuan&lt;&gt;0,(INT(CONVERT(VLOOKUP(Table1[[#This Row],[JABATAN]],tbl_refJabatan,4,FALSE),"yr","day")-CONVERT(DATEDIF(H1045,tglAcuan,"y"),"yr","day"))),(INT(CONVERT(VLOOKUP(Table1[[#This Row],[JABATAN]],tbl_refJabatan,4,FALSE),"yr","day")-CONVERT(DATEDIF(H1045,NOW(),"y"),"yr","day")))),"")</f>
        <v>-10227</v>
      </c>
      <c r="V1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Row],[JABATAN]],tbl_refJabatan,6,FALSE),"yr","day")-CONVERT(DATEDIF(H1045,tglAcuan,"y"),"yr","day"))),(NOW()+(CONVERT(VLOOKUP(Table1[[#This Row],[JABATAN]],tbl_refJabatan,6,FALSE),"yr","day")-CONVERT(DATEDIF(H1045,NOW(),"y"),"yr","day")))),"Usia Salah"),"")</f>
        <v>27817.098911689813</v>
      </c>
      <c r="W1045" s="167" t="str">
        <f ca="1">IF(Table1[[#This Row],[TGL.PENSIUN (usia)]]&lt;&gt;0,TEXT(Table1[[#This Row],[TGL.PENSIUN (usia)]],"yyyy"),"")</f>
        <v>1976</v>
      </c>
      <c r="X10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Row],[JABATAN]],tbl_refJabatan,7,FALSE),"yr","day")-CONVERT(DATEDIF(M1045,tglAcuan,"y"),"yr","day"))),(NOW()+(CONVERT(VLOOKUP(Table1[[#This Row],[JABATAN]],tbl_refJabatan,7,FALSE),"yr","day")-CONVERT(DATEDIF(M1045,NOW(),"y"),"yr","day")))),"tgl SK salah"),"")</f>
        <v>63976.848911689813</v>
      </c>
      <c r="Y1045" s="167" t="str">
        <f ca="1">IF(Table1[[#This Row],[TGL. PENSIUN (jabatan)]]&lt;&gt;0,TEXT(Table1[[#This Row],[TGL. PENSIUN (jabatan)]],"yyyy"),"")</f>
        <v>2075</v>
      </c>
      <c r="Z1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Row],[JABATAN]],tbl_refJabatan,8,FALSE),"yr","day")-CONVERT(DATEDIF(H1045,tglAcuan,"y"),"yr","day"))),(NOW()+(CONVERT(VLOOKUP(Table1[[#This Row],[JABATAN]],tbl_refJabatan,8,FALSE),"yr","day")-CONVERT(DATEDIF(H1045,NOW(),"y"),"yr","day")))),"Usia Salah"),"")</f>
        <v>49732.098911689813</v>
      </c>
      <c r="AA1045" s="167" t="str">
        <f ca="1">IF(Table1[[#This Row],[TGL.PENSIUN (usia )]]&lt;&gt;0,TEXT(Table1[[#This Row],[TGL.PENSIUN (usia )]],"yyyy"),"")</f>
        <v>2036</v>
      </c>
      <c r="AB10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Row],[JABATAN]],tbl_refJabatan,9,FALSE),"yr","day")-CONVERT(DATEDIF(M1045,tglAcuan,"y"),"yr","day"))),(NOW()+(CONVERT(VLOOKUP(Table1[[#This Row],[JABATAN]],tbl_refJabatan,9,FALSE),"yr","day")-CONVERT(DATEDIF(M1045,NOW(),"y"),"yr","day")))),"tgl SK salah"),"")</f>
        <v>47540.598911689813</v>
      </c>
      <c r="AC1045" s="167" t="str">
        <f ca="1">IF(Table1[[#This Row],[TGL. PENSIUN (jabatan )]]&lt;&gt;0,TEXT(Table1[[#This Row],[TGL. PENSIUN (jabatan )]],"yyyy"),"")</f>
        <v>2030</v>
      </c>
      <c r="AD10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6" spans="1:30" s="53" customFormat="1" ht="21.75" customHeight="1" x14ac:dyDescent="0.25">
      <c r="A1046" s="43">
        <f t="shared" si="39"/>
        <v>1041</v>
      </c>
      <c r="B1046" s="44" t="s">
        <v>1751</v>
      </c>
      <c r="C1046" s="44" t="s">
        <v>1951</v>
      </c>
      <c r="D1046" s="72" t="s">
        <v>63</v>
      </c>
      <c r="E1046" s="192" t="s">
        <v>1974</v>
      </c>
      <c r="F1046" s="43" t="s">
        <v>41</v>
      </c>
      <c r="G1046" s="46" t="s">
        <v>42</v>
      </c>
      <c r="H1046" s="258">
        <v>34439</v>
      </c>
      <c r="I1046" s="45"/>
      <c r="J1046" s="76"/>
      <c r="K1046" s="74" t="s">
        <v>56</v>
      </c>
      <c r="L1046" s="74" t="s">
        <v>1975</v>
      </c>
      <c r="M1046" s="191">
        <v>43320</v>
      </c>
      <c r="N1046" s="52" t="str">
        <f t="shared" ca="1" si="40"/>
        <v>29 Tahun 10 Bulan 12 hari</v>
      </c>
      <c r="O10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Row],[JABATAN]],tbl_refJabatan,2,FALSE),"yr","day")-CONVERT(DATEDIF(H1046,tglAcuan,"y"),"yr","day"))),(NOW()+(CONVERT(VLOOKUP(Table1[[#This Row],[JABATAN]],tbl_refJabatan,2,FALSE),"yr","day")-CONVERT(DATEDIF(H1046,NOW(),"y"),"yr","day")))),"Usia Salah"),"")</f>
        <v>56671.848911689813</v>
      </c>
      <c r="Q1046" s="167" t="str">
        <f ca="1">IF(Table1[[#This Row],[TGL. PENSIUN (usia)]]&lt;&gt;0,TEXT(Table1[[#This Row],[TGL. PENSIUN (usia)]],"yyyy"),"")</f>
        <v>2055</v>
      </c>
      <c r="R1046" s="166">
        <f ca="1">IF(AND(Table1[[#This Row],[TGL. PENSIUN (usia)]]&lt;&gt;"",Table1[[#This Row],[TGL. PENSIUN (usia)]]&lt;&gt;"USIA SALAH"),IF(tglAcuan&lt;&gt;0,(INT(CONVERT(VLOOKUP(Table1[[#This Row],[JABATAN]],tbl_refJabatan,2,FALSE),"yr","day")-CONVERT(DATEDIF(H1046,tglAcuan,"y"),"yr","day"))),(INT(CONVERT(VLOOKUP(Table1[[#This Row],[JABATAN]],tbl_refJabatan,2,FALSE),"yr","day")-CONVERT(DATEDIF(H1046,NOW(),"y"),"yr","day")))),"")</f>
        <v>11322</v>
      </c>
      <c r="S1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Row],[JABATAN]],tbl_refJabatan,4,FALSE),"yr","day")-CONVERT(DATEDIF(H1046,tglAcuan,"y"),"yr","day"))),(NOW()+(CONVERT(VLOOKUP(Table1[[#This Row],[JABATAN]],tbl_refJabatan,4,FALSE),"yr","day")-CONVERT(DATEDIF(H1046,NOW(),"y"),"yr","day")))),"Usia Salah"),"")</f>
        <v>42061.848911689813</v>
      </c>
      <c r="T1046" s="167" t="str">
        <f ca="1">IF(Table1[[#This Row],[TGL. PENSIUN ( usia )]]&lt;&gt;0,TEXT(Table1[[#This Row],[TGL. PENSIUN ( usia )]],"yyyy"),"")</f>
        <v>2015</v>
      </c>
      <c r="U1046" s="166">
        <f ca="1">IF(AND(Table1[[#This Row],[TGL. PENSIUN (usia)]]&lt;&gt;"",Table1[[#This Row],[TGL. PENSIUN (usia)]]&lt;&gt;"USIA SALAH"),IF(tglAcuan&lt;&gt;0,(INT(CONVERT(VLOOKUP(Table1[[#This Row],[JABATAN]],tbl_refJabatan,4,FALSE),"yr","day")-CONVERT(DATEDIF(H1046,tglAcuan,"y"),"yr","day"))),(INT(CONVERT(VLOOKUP(Table1[[#This Row],[JABATAN]],tbl_refJabatan,4,FALSE),"yr","day")-CONVERT(DATEDIF(H1046,NOW(),"y"),"yr","day")))),"")</f>
        <v>-3288</v>
      </c>
      <c r="V1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Row],[JABATAN]],tbl_refJabatan,6,FALSE),"yr","day")-CONVERT(DATEDIF(H1046,tglAcuan,"y"),"yr","day"))),(NOW()+(CONVERT(VLOOKUP(Table1[[#This Row],[JABATAN]],tbl_refJabatan,6,FALSE),"yr","day")-CONVERT(DATEDIF(H1046,NOW(),"y"),"yr","day")))),"Usia Salah"),"")</f>
        <v>34756.848911689813</v>
      </c>
      <c r="W1046" s="167" t="str">
        <f ca="1">IF(Table1[[#This Row],[TGL.PENSIUN (usia)]]&lt;&gt;0,TEXT(Table1[[#This Row],[TGL.PENSIUN (usia)]],"yyyy"),"")</f>
        <v>1995</v>
      </c>
      <c r="X10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Row],[JABATAN]],tbl_refJabatan,7,FALSE),"yr","day")-CONVERT(DATEDIF(M1046,tglAcuan,"y"),"yr","day"))),(NOW()+(CONVERT(VLOOKUP(Table1[[#This Row],[JABATAN]],tbl_refJabatan,7,FALSE),"yr","day")-CONVERT(DATEDIF(M1046,NOW(),"y"),"yr","day")))),"tgl SK salah"),"")</f>
        <v>65437.848911689813</v>
      </c>
      <c r="Y1046" s="167" t="str">
        <f ca="1">IF(Table1[[#This Row],[TGL. PENSIUN (jabatan)]]&lt;&gt;0,TEXT(Table1[[#This Row],[TGL. PENSIUN (jabatan)]],"yyyy"),"")</f>
        <v>2079</v>
      </c>
      <c r="Z1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Row],[JABATAN]],tbl_refJabatan,8,FALSE),"yr","day")-CONVERT(DATEDIF(H1046,tglAcuan,"y"),"yr","day"))),(NOW()+(CONVERT(VLOOKUP(Table1[[#This Row],[JABATAN]],tbl_refJabatan,8,FALSE),"yr","day")-CONVERT(DATEDIF(H1046,NOW(),"y"),"yr","day")))),"Usia Salah"),"")</f>
        <v>56671.848911689813</v>
      </c>
      <c r="AA1046" s="167" t="str">
        <f ca="1">IF(Table1[[#This Row],[TGL.PENSIUN (usia )]]&lt;&gt;0,TEXT(Table1[[#This Row],[TGL.PENSIUN (usia )]],"yyyy"),"")</f>
        <v>2055</v>
      </c>
      <c r="AB10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Row],[JABATAN]],tbl_refJabatan,9,FALSE),"yr","day")-CONVERT(DATEDIF(M1046,tglAcuan,"y"),"yr","day"))),(NOW()+(CONVERT(VLOOKUP(Table1[[#This Row],[JABATAN]],tbl_refJabatan,9,FALSE),"yr","day")-CONVERT(DATEDIF(M1046,NOW(),"y"),"yr","day")))),"tgl SK salah"),"")</f>
        <v>49001.598911689813</v>
      </c>
      <c r="AC1046" s="167" t="str">
        <f ca="1">IF(Table1[[#This Row],[TGL. PENSIUN (jabatan )]]&lt;&gt;0,TEXT(Table1[[#This Row],[TGL. PENSIUN (jabatan )]],"yyyy"),"")</f>
        <v>2034</v>
      </c>
      <c r="AD10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7" spans="1:30" s="88" customFormat="1" ht="21.75" customHeight="1" x14ac:dyDescent="0.25">
      <c r="A1047" s="43">
        <f t="shared" si="39"/>
        <v>1042</v>
      </c>
      <c r="B1047" s="44" t="s">
        <v>1751</v>
      </c>
      <c r="C1047" s="44" t="s">
        <v>1078</v>
      </c>
      <c r="D1047" s="45" t="s">
        <v>39</v>
      </c>
      <c r="E1047" s="59" t="s">
        <v>1976</v>
      </c>
      <c r="F1047" s="43" t="s">
        <v>41</v>
      </c>
      <c r="G1047" s="46" t="s">
        <v>42</v>
      </c>
      <c r="H1047" s="67">
        <v>27204</v>
      </c>
      <c r="I1047" s="45"/>
      <c r="J1047" s="76"/>
      <c r="K1047" s="74" t="s">
        <v>43</v>
      </c>
      <c r="L1047" s="63" t="s">
        <v>1977</v>
      </c>
      <c r="M1047" s="94" t="s">
        <v>252</v>
      </c>
      <c r="N1047" s="52" t="str">
        <f t="shared" ca="1" si="40"/>
        <v>49 Tahun 8 Bulan 3 hari</v>
      </c>
      <c r="O10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Row],[JABATAN]],tbl_refJabatan,2,FALSE),"yr","day")-CONVERT(DATEDIF(H1047,tglAcuan,"y"),"yr","day"))),(NOW()+(CONVERT(VLOOKUP(Table1[[#This Row],[JABATAN]],tbl_refJabatan,2,FALSE),"yr","day")-CONVERT(DATEDIF(H1047,NOW(),"y"),"yr","day")))),"Usia Salah"),"")</f>
        <v>27451.848911689813</v>
      </c>
      <c r="Q1047" s="167" t="str">
        <f ca="1">IF(Table1[[#This Row],[TGL. PENSIUN (usia)]]&lt;&gt;0,TEXT(Table1[[#This Row],[TGL. PENSIUN (usia)]],"yyyy"),"")</f>
        <v>1975</v>
      </c>
      <c r="R1047" s="166">
        <f ca="1">IF(AND(Table1[[#This Row],[TGL. PENSIUN (usia)]]&lt;&gt;"",Table1[[#This Row],[TGL. PENSIUN (usia)]]&lt;&gt;"USIA SALAH"),IF(tglAcuan&lt;&gt;0,(INT(CONVERT(VLOOKUP(Table1[[#This Row],[JABATAN]],tbl_refJabatan,2,FALSE),"yr","day")-CONVERT(DATEDIF(H1047,tglAcuan,"y"),"yr","day"))),(INT(CONVERT(VLOOKUP(Table1[[#This Row],[JABATAN]],tbl_refJabatan,2,FALSE),"yr","day")-CONVERT(DATEDIF(H1047,NOW(),"y"),"yr","day")))),"")</f>
        <v>-17898</v>
      </c>
      <c r="S1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Row],[JABATAN]],tbl_refJabatan,4,FALSE),"yr","day")-CONVERT(DATEDIF(H1047,tglAcuan,"y"),"yr","day"))),(NOW()+(CONVERT(VLOOKUP(Table1[[#This Row],[JABATAN]],tbl_refJabatan,4,FALSE),"yr","day")-CONVERT(DATEDIF(H1047,NOW(),"y"),"yr","day")))),"Usia Salah"),"")</f>
        <v>27451.848911689813</v>
      </c>
      <c r="T1047" s="167" t="str">
        <f ca="1">IF(Table1[[#This Row],[TGL. PENSIUN ( usia )]]&lt;&gt;0,TEXT(Table1[[#This Row],[TGL. PENSIUN ( usia )]],"yyyy"),"")</f>
        <v>1975</v>
      </c>
      <c r="U1047" s="166">
        <f ca="1">IF(AND(Table1[[#This Row],[TGL. PENSIUN (usia)]]&lt;&gt;"",Table1[[#This Row],[TGL. PENSIUN (usia)]]&lt;&gt;"USIA SALAH"),IF(tglAcuan&lt;&gt;0,(INT(CONVERT(VLOOKUP(Table1[[#This Row],[JABATAN]],tbl_refJabatan,4,FALSE),"yr","day")-CONVERT(DATEDIF(H1047,tglAcuan,"y"),"yr","day"))),(INT(CONVERT(VLOOKUP(Table1[[#This Row],[JABATAN]],tbl_refJabatan,4,FALSE),"yr","day")-CONVERT(DATEDIF(H1047,NOW(),"y"),"yr","day")))),"")</f>
        <v>-17898</v>
      </c>
      <c r="V1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Row],[JABATAN]],tbl_refJabatan,6,FALSE),"yr","day")-CONVERT(DATEDIF(H1047,tglAcuan,"y"),"yr","day"))),(NOW()+(CONVERT(VLOOKUP(Table1[[#This Row],[JABATAN]],tbl_refJabatan,6,FALSE),"yr","day")-CONVERT(DATEDIF(H1047,NOW(),"y"),"yr","day")))),"Usia Salah"),"")</f>
        <v>27451.848911689813</v>
      </c>
      <c r="W1047" s="167" t="str">
        <f ca="1">IF(Table1[[#This Row],[TGL.PENSIUN (usia)]]&lt;&gt;0,TEXT(Table1[[#This Row],[TGL.PENSIUN (usia)]],"yyyy"),"")</f>
        <v>1975</v>
      </c>
      <c r="X10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Row],[JABATAN]],tbl_refJabatan,7,FALSE),"yr","day")-CONVERT(DATEDIF(M1047,tglAcuan,"y"),"yr","day"))),(NOW()+(CONVERT(VLOOKUP(Table1[[#This Row],[JABATAN]],tbl_refJabatan,7,FALSE),"yr","day")-CONVERT(DATEDIF(M1047,NOW(),"y"),"yr","day")))),"tgl SK salah"),"")</f>
        <v>43888.098911689813</v>
      </c>
      <c r="Y1047" s="167" t="str">
        <f ca="1">IF(Table1[[#This Row],[TGL. PENSIUN (jabatan)]]&lt;&gt;0,TEXT(Table1[[#This Row],[TGL. PENSIUN (jabatan)]],"yyyy"),"")</f>
        <v>2020</v>
      </c>
      <c r="Z1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Row],[JABATAN]],tbl_refJabatan,8,FALSE),"yr","day")-CONVERT(DATEDIF(H1047,tglAcuan,"y"),"yr","day"))),(NOW()+(CONVERT(VLOOKUP(Table1[[#This Row],[JABATAN]],tbl_refJabatan,8,FALSE),"yr","day")-CONVERT(DATEDIF(H1047,NOW(),"y"),"yr","day")))),"Usia Salah"),"")</f>
        <v>27451.848911689813</v>
      </c>
      <c r="AA1047" s="167" t="str">
        <f ca="1">IF(Table1[[#This Row],[TGL.PENSIUN (usia )]]&lt;&gt;0,TEXT(Table1[[#This Row],[TGL.PENSIUN (usia )]],"yyyy"),"")</f>
        <v>1975</v>
      </c>
      <c r="AB10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Row],[JABATAN]],tbl_refJabatan,9,FALSE),"yr","day")-CONVERT(DATEDIF(M1047,tglAcuan,"y"),"yr","day"))),(NOW()+(CONVERT(VLOOKUP(Table1[[#This Row],[JABATAN]],tbl_refJabatan,9,FALSE),"yr","day")-CONVERT(DATEDIF(M1047,NOW(),"y"),"yr","day")))),"tgl SK salah"),"")</f>
        <v>43888.098911689813</v>
      </c>
      <c r="AC1047" s="167" t="str">
        <f ca="1">IF(Table1[[#This Row],[TGL. PENSIUN (jabatan )]]&lt;&gt;0,TEXT(Table1[[#This Row],[TGL. PENSIUN (jabatan )]],"yyyy"),"")</f>
        <v>2020</v>
      </c>
      <c r="AD10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8" spans="1:30" s="53" customFormat="1" ht="21.75" customHeight="1" x14ac:dyDescent="0.25">
      <c r="A1048" s="43">
        <f t="shared" si="39"/>
        <v>1043</v>
      </c>
      <c r="B1048" s="44" t="s">
        <v>1751</v>
      </c>
      <c r="C1048" s="44" t="s">
        <v>1078</v>
      </c>
      <c r="D1048" s="72" t="s">
        <v>45</v>
      </c>
      <c r="E1048" s="59" t="s">
        <v>1978</v>
      </c>
      <c r="F1048" s="43" t="s">
        <v>41</v>
      </c>
      <c r="G1048" s="46" t="s">
        <v>42</v>
      </c>
      <c r="H1048" s="77">
        <v>29424</v>
      </c>
      <c r="I1048" s="45"/>
      <c r="J1048" s="76"/>
      <c r="K1048" s="74" t="s">
        <v>56</v>
      </c>
      <c r="L1048" s="63" t="s">
        <v>1979</v>
      </c>
      <c r="M1048" s="94" t="s">
        <v>1980</v>
      </c>
      <c r="N1048" s="52" t="str">
        <f t="shared" ca="1" si="40"/>
        <v>43 Tahun 7 Bulan 5 hari</v>
      </c>
      <c r="O10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Row],[JABATAN]],tbl_refJabatan,2,FALSE),"yr","day")-CONVERT(DATEDIF(H1048,tglAcuan,"y"),"yr","day"))),(NOW()+(CONVERT(VLOOKUP(Table1[[#This Row],[JABATAN]],tbl_refJabatan,2,FALSE),"yr","day")-CONVERT(DATEDIF(H1048,NOW(),"y"),"yr","day")))),"Usia Salah"),"")</f>
        <v>29643.348911689813</v>
      </c>
      <c r="Q1048" s="167" t="str">
        <f ca="1">IF(Table1[[#This Row],[TGL. PENSIUN (usia)]]&lt;&gt;0,TEXT(Table1[[#This Row],[TGL. PENSIUN (usia)]],"yyyy"),"")</f>
        <v>1981</v>
      </c>
      <c r="R1048" s="166">
        <f ca="1">IF(AND(Table1[[#This Row],[TGL. PENSIUN (usia)]]&lt;&gt;"",Table1[[#This Row],[TGL. PENSIUN (usia)]]&lt;&gt;"USIA SALAH"),IF(tglAcuan&lt;&gt;0,(INT(CONVERT(VLOOKUP(Table1[[#This Row],[JABATAN]],tbl_refJabatan,2,FALSE),"yr","day")-CONVERT(DATEDIF(H1048,tglAcuan,"y"),"yr","day"))),(INT(CONVERT(VLOOKUP(Table1[[#This Row],[JABATAN]],tbl_refJabatan,2,FALSE),"yr","day")-CONVERT(DATEDIF(H1048,NOW(),"y"),"yr","day")))),"")</f>
        <v>-15706</v>
      </c>
      <c r="S1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Row],[JABATAN]],tbl_refJabatan,4,FALSE),"yr","day")-CONVERT(DATEDIF(H1048,tglAcuan,"y"),"yr","day"))),(NOW()+(CONVERT(VLOOKUP(Table1[[#This Row],[JABATAN]],tbl_refJabatan,4,FALSE),"yr","day")-CONVERT(DATEDIF(H1048,NOW(),"y"),"yr","day")))),"Usia Salah"),"")</f>
        <v>29643.348911689813</v>
      </c>
      <c r="T1048" s="167" t="str">
        <f ca="1">IF(Table1[[#This Row],[TGL. PENSIUN ( usia )]]&lt;&gt;0,TEXT(Table1[[#This Row],[TGL. PENSIUN ( usia )]],"yyyy"),"")</f>
        <v>1981</v>
      </c>
      <c r="U1048" s="166">
        <f ca="1">IF(AND(Table1[[#This Row],[TGL. PENSIUN (usia)]]&lt;&gt;"",Table1[[#This Row],[TGL. PENSIUN (usia)]]&lt;&gt;"USIA SALAH"),IF(tglAcuan&lt;&gt;0,(INT(CONVERT(VLOOKUP(Table1[[#This Row],[JABATAN]],tbl_refJabatan,4,FALSE),"yr","day")-CONVERT(DATEDIF(H1048,tglAcuan,"y"),"yr","day"))),(INT(CONVERT(VLOOKUP(Table1[[#This Row],[JABATAN]],tbl_refJabatan,4,FALSE),"yr","day")-CONVERT(DATEDIF(H1048,NOW(),"y"),"yr","day")))),"")</f>
        <v>-15706</v>
      </c>
      <c r="V1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Row],[JABATAN]],tbl_refJabatan,6,FALSE),"yr","day")-CONVERT(DATEDIF(H1048,tglAcuan,"y"),"yr","day"))),(NOW()+(CONVERT(VLOOKUP(Table1[[#This Row],[JABATAN]],tbl_refJabatan,6,FALSE),"yr","day")-CONVERT(DATEDIF(H1048,NOW(),"y"),"yr","day")))),"Usia Salah"),"")</f>
        <v>29643.348911689813</v>
      </c>
      <c r="W1048" s="167" t="str">
        <f ca="1">IF(Table1[[#This Row],[TGL.PENSIUN (usia)]]&lt;&gt;0,TEXT(Table1[[#This Row],[TGL.PENSIUN (usia)]],"yyyy"),"")</f>
        <v>1981</v>
      </c>
      <c r="X10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Row],[JABATAN]],tbl_refJabatan,7,FALSE),"yr","day")-CONVERT(DATEDIF(M1048,tglAcuan,"y"),"yr","day"))),(NOW()+(CONVERT(VLOOKUP(Table1[[#This Row],[JABATAN]],tbl_refJabatan,7,FALSE),"yr","day")-CONVERT(DATEDIF(M1048,NOW(),"y"),"yr","day")))),"tgl SK salah"),"")</f>
        <v>43522.848911689813</v>
      </c>
      <c r="Y1048" s="167" t="str">
        <f ca="1">IF(Table1[[#This Row],[TGL. PENSIUN (jabatan)]]&lt;&gt;0,TEXT(Table1[[#This Row],[TGL. PENSIUN (jabatan)]],"yyyy"),"")</f>
        <v>2019</v>
      </c>
      <c r="Z1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Row],[JABATAN]],tbl_refJabatan,8,FALSE),"yr","day")-CONVERT(DATEDIF(H1048,tglAcuan,"y"),"yr","day"))),(NOW()+(CONVERT(VLOOKUP(Table1[[#This Row],[JABATAN]],tbl_refJabatan,8,FALSE),"yr","day")-CONVERT(DATEDIF(H1048,NOW(),"y"),"yr","day")))),"Usia Salah"),"")</f>
        <v>29643.348911689813</v>
      </c>
      <c r="AA1048" s="167" t="str">
        <f ca="1">IF(Table1[[#This Row],[TGL.PENSIUN (usia )]]&lt;&gt;0,TEXT(Table1[[#This Row],[TGL.PENSIUN (usia )]],"yyyy"),"")</f>
        <v>1981</v>
      </c>
      <c r="AB10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Row],[JABATAN]],tbl_refJabatan,9,FALSE),"yr","day")-CONVERT(DATEDIF(M1048,tglAcuan,"y"),"yr","day"))),(NOW()+(CONVERT(VLOOKUP(Table1[[#This Row],[JABATAN]],tbl_refJabatan,9,FALSE),"yr","day")-CONVERT(DATEDIF(M1048,NOW(),"y"),"yr","day")))),"tgl SK salah"),"")</f>
        <v>43522.848911689813</v>
      </c>
      <c r="AC1048" s="167" t="str">
        <f ca="1">IF(Table1[[#This Row],[TGL. PENSIUN (jabatan )]]&lt;&gt;0,TEXT(Table1[[#This Row],[TGL. PENSIUN (jabatan )]],"yyyy"),"")</f>
        <v>2019</v>
      </c>
      <c r="AD10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49" spans="1:30" s="53" customFormat="1" ht="21.75" customHeight="1" x14ac:dyDescent="0.25">
      <c r="A1049" s="43">
        <f t="shared" si="39"/>
        <v>1044</v>
      </c>
      <c r="B1049" s="44" t="s">
        <v>1751</v>
      </c>
      <c r="C1049" s="44" t="s">
        <v>1078</v>
      </c>
      <c r="D1049" s="72" t="s">
        <v>48</v>
      </c>
      <c r="E1049" s="59" t="s">
        <v>1981</v>
      </c>
      <c r="F1049" s="43" t="s">
        <v>41</v>
      </c>
      <c r="G1049" s="46" t="s">
        <v>42</v>
      </c>
      <c r="H1049" s="77">
        <v>32384</v>
      </c>
      <c r="I1049" s="45"/>
      <c r="J1049" s="76"/>
      <c r="K1049" s="74" t="s">
        <v>56</v>
      </c>
      <c r="L1049" s="63" t="s">
        <v>1982</v>
      </c>
      <c r="M1049" s="94" t="s">
        <v>1980</v>
      </c>
      <c r="N1049" s="52" t="str">
        <f t="shared" ca="1" si="40"/>
        <v>35 Tahun 5 Bulan 29 hari</v>
      </c>
      <c r="O10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Row],[JABATAN]],tbl_refJabatan,2,FALSE),"yr","day")-CONVERT(DATEDIF(H1049,tglAcuan,"y"),"yr","day"))),(NOW()+(CONVERT(VLOOKUP(Table1[[#This Row],[JABATAN]],tbl_refJabatan,2,FALSE),"yr","day")-CONVERT(DATEDIF(H1049,NOW(),"y"),"yr","day")))),"Usia Salah"),"")</f>
        <v>54480.348911689813</v>
      </c>
      <c r="Q1049" s="167" t="str">
        <f ca="1">IF(Table1[[#This Row],[TGL. PENSIUN (usia)]]&lt;&gt;0,TEXT(Table1[[#This Row],[TGL. PENSIUN (usia)]],"yyyy"),"")</f>
        <v>2049</v>
      </c>
      <c r="R1049" s="166">
        <f ca="1">IF(AND(Table1[[#This Row],[TGL. PENSIUN (usia)]]&lt;&gt;"",Table1[[#This Row],[TGL. PENSIUN (usia)]]&lt;&gt;"USIA SALAH"),IF(tglAcuan&lt;&gt;0,(INT(CONVERT(VLOOKUP(Table1[[#This Row],[JABATAN]],tbl_refJabatan,2,FALSE),"yr","day")-CONVERT(DATEDIF(H1049,tglAcuan,"y"),"yr","day"))),(INT(CONVERT(VLOOKUP(Table1[[#This Row],[JABATAN]],tbl_refJabatan,2,FALSE),"yr","day")-CONVERT(DATEDIF(H1049,NOW(),"y"),"yr","day")))),"")</f>
        <v>9131</v>
      </c>
      <c r="S1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Row],[JABATAN]],tbl_refJabatan,4,FALSE),"yr","day")-CONVERT(DATEDIF(H1049,tglAcuan,"y"),"yr","day"))),(NOW()+(CONVERT(VLOOKUP(Table1[[#This Row],[JABATAN]],tbl_refJabatan,4,FALSE),"yr","day")-CONVERT(DATEDIF(H1049,NOW(),"y"),"yr","day")))),"Usia Salah"),"")</f>
        <v>54480.348911689813</v>
      </c>
      <c r="T1049" s="167" t="str">
        <f ca="1">IF(Table1[[#This Row],[TGL. PENSIUN ( usia )]]&lt;&gt;0,TEXT(Table1[[#This Row],[TGL. PENSIUN ( usia )]],"yyyy"),"")</f>
        <v>2049</v>
      </c>
      <c r="U1049" s="166">
        <f ca="1">IF(AND(Table1[[#This Row],[TGL. PENSIUN (usia)]]&lt;&gt;"",Table1[[#This Row],[TGL. PENSIUN (usia)]]&lt;&gt;"USIA SALAH"),IF(tglAcuan&lt;&gt;0,(INT(CONVERT(VLOOKUP(Table1[[#This Row],[JABATAN]],tbl_refJabatan,4,FALSE),"yr","day")-CONVERT(DATEDIF(H1049,tglAcuan,"y"),"yr","day"))),(INT(CONVERT(VLOOKUP(Table1[[#This Row],[JABATAN]],tbl_refJabatan,4,FALSE),"yr","day")-CONVERT(DATEDIF(H1049,NOW(),"y"),"yr","day")))),"")</f>
        <v>9131</v>
      </c>
      <c r="V1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Row],[JABATAN]],tbl_refJabatan,6,FALSE),"yr","day")-CONVERT(DATEDIF(H1049,tglAcuan,"y"),"yr","day"))),(NOW()+(CONVERT(VLOOKUP(Table1[[#This Row],[JABATAN]],tbl_refJabatan,6,FALSE),"yr","day")-CONVERT(DATEDIF(H1049,NOW(),"y"),"yr","day")))),"Usia Salah"),"")</f>
        <v>53019.348911689813</v>
      </c>
      <c r="W1049" s="167" t="str">
        <f ca="1">IF(Table1[[#This Row],[TGL.PENSIUN (usia)]]&lt;&gt;0,TEXT(Table1[[#This Row],[TGL.PENSIUN (usia)]],"yyyy"),"")</f>
        <v>2045</v>
      </c>
      <c r="X10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Row],[JABATAN]],tbl_refJabatan,7,FALSE),"yr","day")-CONVERT(DATEDIF(M1049,tglAcuan,"y"),"yr","day"))),(NOW()+(CONVERT(VLOOKUP(Table1[[#This Row],[JABATAN]],tbl_refJabatan,7,FALSE),"yr","day")-CONVERT(DATEDIF(M1049,NOW(),"y"),"yr","day")))),"tgl SK salah"),"")</f>
        <v>50827.848911689813</v>
      </c>
      <c r="Y1049" s="167" t="str">
        <f ca="1">IF(Table1[[#This Row],[TGL. PENSIUN (jabatan)]]&lt;&gt;0,TEXT(Table1[[#This Row],[TGL. PENSIUN (jabatan)]],"yyyy"),"")</f>
        <v>2039</v>
      </c>
      <c r="Z1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Row],[JABATAN]],tbl_refJabatan,8,FALSE),"yr","day")-CONVERT(DATEDIF(H1049,tglAcuan,"y"),"yr","day"))),(NOW()+(CONVERT(VLOOKUP(Table1[[#This Row],[JABATAN]],tbl_refJabatan,8,FALSE),"yr","day")-CONVERT(DATEDIF(H1049,NOW(),"y"),"yr","day")))),"Usia Salah"),"")</f>
        <v>53019.348911689813</v>
      </c>
      <c r="AA1049" s="167" t="str">
        <f ca="1">IF(Table1[[#This Row],[TGL.PENSIUN (usia )]]&lt;&gt;0,TEXT(Table1[[#This Row],[TGL.PENSIUN (usia )]],"yyyy"),"")</f>
        <v>2045</v>
      </c>
      <c r="AB10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Row],[JABATAN]],tbl_refJabatan,9,FALSE),"yr","day")-CONVERT(DATEDIF(M1049,tglAcuan,"y"),"yr","day"))),(NOW()+(CONVERT(VLOOKUP(Table1[[#This Row],[JABATAN]],tbl_refJabatan,9,FALSE),"yr","day")-CONVERT(DATEDIF(M1049,NOW(),"y"),"yr","day")))),"tgl SK salah"),"")</f>
        <v>50827.848911689813</v>
      </c>
      <c r="AC1049" s="167" t="str">
        <f ca="1">IF(Table1[[#This Row],[TGL. PENSIUN (jabatan )]]&lt;&gt;0,TEXT(Table1[[#This Row],[TGL. PENSIUN (jabatan )]],"yyyy"),"")</f>
        <v>2039</v>
      </c>
      <c r="AD10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0" spans="1:30" s="53" customFormat="1" ht="21.75" customHeight="1" x14ac:dyDescent="0.25">
      <c r="A1050" s="43">
        <f t="shared" si="39"/>
        <v>1045</v>
      </c>
      <c r="B1050" s="44" t="s">
        <v>1751</v>
      </c>
      <c r="C1050" s="44" t="s">
        <v>1078</v>
      </c>
      <c r="D1050" s="72" t="s">
        <v>52</v>
      </c>
      <c r="E1050" s="59" t="s">
        <v>1983</v>
      </c>
      <c r="F1050" s="43" t="s">
        <v>41</v>
      </c>
      <c r="G1050" s="46" t="s">
        <v>42</v>
      </c>
      <c r="H1050" s="77">
        <v>31980</v>
      </c>
      <c r="I1050" s="45"/>
      <c r="J1050" s="76"/>
      <c r="K1050" s="74" t="s">
        <v>43</v>
      </c>
      <c r="L1050" s="63" t="s">
        <v>1984</v>
      </c>
      <c r="M1050" s="94" t="s">
        <v>1980</v>
      </c>
      <c r="N1050" s="52" t="str">
        <f t="shared" ca="1" si="40"/>
        <v>36 Tahun 7 Bulan 5 hari</v>
      </c>
      <c r="O10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Row],[JABATAN]],tbl_refJabatan,2,FALSE),"yr","day")-CONVERT(DATEDIF(H1050,tglAcuan,"y"),"yr","day"))),(NOW()+(CONVERT(VLOOKUP(Table1[[#This Row],[JABATAN]],tbl_refJabatan,2,FALSE),"yr","day")-CONVERT(DATEDIF(H1050,NOW(),"y"),"yr","day")))),"Usia Salah"),"")</f>
        <v>54115.098911689813</v>
      </c>
      <c r="Q1050" s="167" t="str">
        <f ca="1">IF(Table1[[#This Row],[TGL. PENSIUN (usia)]]&lt;&gt;0,TEXT(Table1[[#This Row],[TGL. PENSIUN (usia)]],"yyyy"),"")</f>
        <v>2048</v>
      </c>
      <c r="R1050" s="166">
        <f ca="1">IF(AND(Table1[[#This Row],[TGL. PENSIUN (usia)]]&lt;&gt;"",Table1[[#This Row],[TGL. PENSIUN (usia)]]&lt;&gt;"USIA SALAH"),IF(tglAcuan&lt;&gt;0,(INT(CONVERT(VLOOKUP(Table1[[#This Row],[JABATAN]],tbl_refJabatan,2,FALSE),"yr","day")-CONVERT(DATEDIF(H1050,tglAcuan,"y"),"yr","day"))),(INT(CONVERT(VLOOKUP(Table1[[#This Row],[JABATAN]],tbl_refJabatan,2,FALSE),"yr","day")-CONVERT(DATEDIF(H1050,NOW(),"y"),"yr","day")))),"")</f>
        <v>8766</v>
      </c>
      <c r="S1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Row],[JABATAN]],tbl_refJabatan,4,FALSE),"yr","day")-CONVERT(DATEDIF(H1050,tglAcuan,"y"),"yr","day"))),(NOW()+(CONVERT(VLOOKUP(Table1[[#This Row],[JABATAN]],tbl_refJabatan,4,FALSE),"yr","day")-CONVERT(DATEDIF(H1050,NOW(),"y"),"yr","day")))),"Usia Salah"),"")</f>
        <v>54115.098911689813</v>
      </c>
      <c r="T1050" s="167" t="str">
        <f ca="1">IF(Table1[[#This Row],[TGL. PENSIUN ( usia )]]&lt;&gt;0,TEXT(Table1[[#This Row],[TGL. PENSIUN ( usia )]],"yyyy"),"")</f>
        <v>2048</v>
      </c>
      <c r="U1050" s="166">
        <f ca="1">IF(AND(Table1[[#This Row],[TGL. PENSIUN (usia)]]&lt;&gt;"",Table1[[#This Row],[TGL. PENSIUN (usia)]]&lt;&gt;"USIA SALAH"),IF(tglAcuan&lt;&gt;0,(INT(CONVERT(VLOOKUP(Table1[[#This Row],[JABATAN]],tbl_refJabatan,4,FALSE),"yr","day")-CONVERT(DATEDIF(H1050,tglAcuan,"y"),"yr","day"))),(INT(CONVERT(VLOOKUP(Table1[[#This Row],[JABATAN]],tbl_refJabatan,4,FALSE),"yr","day")-CONVERT(DATEDIF(H1050,NOW(),"y"),"yr","day")))),"")</f>
        <v>8766</v>
      </c>
      <c r="V1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Row],[JABATAN]],tbl_refJabatan,6,FALSE),"yr","day")-CONVERT(DATEDIF(H1050,tglAcuan,"y"),"yr","day"))),(NOW()+(CONVERT(VLOOKUP(Table1[[#This Row],[JABATAN]],tbl_refJabatan,6,FALSE),"yr","day")-CONVERT(DATEDIF(H1050,NOW(),"y"),"yr","day")))),"Usia Salah"),"")</f>
        <v>52654.098911689813</v>
      </c>
      <c r="W1050" s="167" t="str">
        <f ca="1">IF(Table1[[#This Row],[TGL.PENSIUN (usia)]]&lt;&gt;0,TEXT(Table1[[#This Row],[TGL.PENSIUN (usia)]],"yyyy"),"")</f>
        <v>2044</v>
      </c>
      <c r="X10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Row],[JABATAN]],tbl_refJabatan,7,FALSE),"yr","day")-CONVERT(DATEDIF(M1050,tglAcuan,"y"),"yr","day"))),(NOW()+(CONVERT(VLOOKUP(Table1[[#This Row],[JABATAN]],tbl_refJabatan,7,FALSE),"yr","day")-CONVERT(DATEDIF(M1050,NOW(),"y"),"yr","day")))),"tgl SK salah"),"")</f>
        <v>50827.848911689813</v>
      </c>
      <c r="Y1050" s="167" t="str">
        <f ca="1">IF(Table1[[#This Row],[TGL. PENSIUN (jabatan)]]&lt;&gt;0,TEXT(Table1[[#This Row],[TGL. PENSIUN (jabatan)]],"yyyy"),"")</f>
        <v>2039</v>
      </c>
      <c r="Z1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Row],[JABATAN]],tbl_refJabatan,8,FALSE),"yr","day")-CONVERT(DATEDIF(H1050,tglAcuan,"y"),"yr","day"))),(NOW()+(CONVERT(VLOOKUP(Table1[[#This Row],[JABATAN]],tbl_refJabatan,8,FALSE),"yr","day")-CONVERT(DATEDIF(H1050,NOW(),"y"),"yr","day")))),"Usia Salah"),"")</f>
        <v>52654.098911689813</v>
      </c>
      <c r="AA1050" s="167" t="str">
        <f ca="1">IF(Table1[[#This Row],[TGL.PENSIUN (usia )]]&lt;&gt;0,TEXT(Table1[[#This Row],[TGL.PENSIUN (usia )]],"yyyy"),"")</f>
        <v>2044</v>
      </c>
      <c r="AB10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Row],[JABATAN]],tbl_refJabatan,9,FALSE),"yr","day")-CONVERT(DATEDIF(M1050,tglAcuan,"y"),"yr","day"))),(NOW()+(CONVERT(VLOOKUP(Table1[[#This Row],[JABATAN]],tbl_refJabatan,9,FALSE),"yr","day")-CONVERT(DATEDIF(M1050,NOW(),"y"),"yr","day")))),"tgl SK salah"),"")</f>
        <v>50827.848911689813</v>
      </c>
      <c r="AC1050" s="167" t="str">
        <f ca="1">IF(Table1[[#This Row],[TGL. PENSIUN (jabatan )]]&lt;&gt;0,TEXT(Table1[[#This Row],[TGL. PENSIUN (jabatan )]],"yyyy"),"")</f>
        <v>2039</v>
      </c>
      <c r="AD10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1" spans="1:30" s="53" customFormat="1" ht="21.75" customHeight="1" x14ac:dyDescent="0.25">
      <c r="A1051" s="43">
        <f t="shared" si="39"/>
        <v>1046</v>
      </c>
      <c r="B1051" s="44" t="s">
        <v>1751</v>
      </c>
      <c r="C1051" s="44" t="s">
        <v>1078</v>
      </c>
      <c r="D1051" s="45" t="s">
        <v>54</v>
      </c>
      <c r="E1051" s="59" t="s">
        <v>1927</v>
      </c>
      <c r="F1051" s="43" t="s">
        <v>41</v>
      </c>
      <c r="G1051" s="46" t="s">
        <v>42</v>
      </c>
      <c r="H1051" s="77">
        <v>32945</v>
      </c>
      <c r="I1051" s="45"/>
      <c r="J1051" s="76"/>
      <c r="K1051" s="74" t="s">
        <v>43</v>
      </c>
      <c r="L1051" s="63" t="s">
        <v>1985</v>
      </c>
      <c r="M1051" s="94" t="s">
        <v>1980</v>
      </c>
      <c r="N1051" s="52" t="str">
        <f t="shared" ca="1" si="40"/>
        <v>33 Tahun 11 Bulan 14 hari</v>
      </c>
      <c r="O10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Row],[JABATAN]],tbl_refJabatan,2,FALSE),"yr","day")-CONVERT(DATEDIF(H1051,tglAcuan,"y"),"yr","day"))),(NOW()+(CONVERT(VLOOKUP(Table1[[#This Row],[JABATAN]],tbl_refJabatan,2,FALSE),"yr","day")-CONVERT(DATEDIF(H1051,NOW(),"y"),"yr","day")))),"Usia Salah"),"")</f>
        <v>55210.848911689813</v>
      </c>
      <c r="Q1051" s="167" t="str">
        <f ca="1">IF(Table1[[#This Row],[TGL. PENSIUN (usia)]]&lt;&gt;0,TEXT(Table1[[#This Row],[TGL. PENSIUN (usia)]],"yyyy"),"")</f>
        <v>2051</v>
      </c>
      <c r="R1051" s="166">
        <f ca="1">IF(AND(Table1[[#This Row],[TGL. PENSIUN (usia)]]&lt;&gt;"",Table1[[#This Row],[TGL. PENSIUN (usia)]]&lt;&gt;"USIA SALAH"),IF(tglAcuan&lt;&gt;0,(INT(CONVERT(VLOOKUP(Table1[[#This Row],[JABATAN]],tbl_refJabatan,2,FALSE),"yr","day")-CONVERT(DATEDIF(H1051,tglAcuan,"y"),"yr","day"))),(INT(CONVERT(VLOOKUP(Table1[[#This Row],[JABATAN]],tbl_refJabatan,2,FALSE),"yr","day")-CONVERT(DATEDIF(H1051,NOW(),"y"),"yr","day")))),"")</f>
        <v>9861</v>
      </c>
      <c r="S1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Row],[JABATAN]],tbl_refJabatan,4,FALSE),"yr","day")-CONVERT(DATEDIF(H1051,tglAcuan,"y"),"yr","day"))),(NOW()+(CONVERT(VLOOKUP(Table1[[#This Row],[JABATAN]],tbl_refJabatan,4,FALSE),"yr","day")-CONVERT(DATEDIF(H1051,NOW(),"y"),"yr","day")))),"Usia Salah"),"")</f>
        <v>55210.848911689813</v>
      </c>
      <c r="T1051" s="167" t="str">
        <f ca="1">IF(Table1[[#This Row],[TGL. PENSIUN ( usia )]]&lt;&gt;0,TEXT(Table1[[#This Row],[TGL. PENSIUN ( usia )]],"yyyy"),"")</f>
        <v>2051</v>
      </c>
      <c r="U1051" s="166">
        <f ca="1">IF(AND(Table1[[#This Row],[TGL. PENSIUN (usia)]]&lt;&gt;"",Table1[[#This Row],[TGL. PENSIUN (usia)]]&lt;&gt;"USIA SALAH"),IF(tglAcuan&lt;&gt;0,(INT(CONVERT(VLOOKUP(Table1[[#This Row],[JABATAN]],tbl_refJabatan,4,FALSE),"yr","day")-CONVERT(DATEDIF(H1051,tglAcuan,"y"),"yr","day"))),(INT(CONVERT(VLOOKUP(Table1[[#This Row],[JABATAN]],tbl_refJabatan,4,FALSE),"yr","day")-CONVERT(DATEDIF(H1051,NOW(),"y"),"yr","day")))),"")</f>
        <v>9861</v>
      </c>
      <c r="V1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Row],[JABATAN]],tbl_refJabatan,6,FALSE),"yr","day")-CONVERT(DATEDIF(H1051,tglAcuan,"y"),"yr","day"))),(NOW()+(CONVERT(VLOOKUP(Table1[[#This Row],[JABATAN]],tbl_refJabatan,6,FALSE),"yr","day")-CONVERT(DATEDIF(H1051,NOW(),"y"),"yr","day")))),"Usia Salah"),"")</f>
        <v>53749.848911689813</v>
      </c>
      <c r="W1051" s="167" t="str">
        <f ca="1">IF(Table1[[#This Row],[TGL.PENSIUN (usia)]]&lt;&gt;0,TEXT(Table1[[#This Row],[TGL.PENSIUN (usia)]],"yyyy"),"")</f>
        <v>2047</v>
      </c>
      <c r="X10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Row],[JABATAN]],tbl_refJabatan,7,FALSE),"yr","day")-CONVERT(DATEDIF(M1051,tglAcuan,"y"),"yr","day"))),(NOW()+(CONVERT(VLOOKUP(Table1[[#This Row],[JABATAN]],tbl_refJabatan,7,FALSE),"yr","day")-CONVERT(DATEDIF(M1051,NOW(),"y"),"yr","day")))),"tgl SK salah"),"")</f>
        <v>50827.848911689813</v>
      </c>
      <c r="Y1051" s="167" t="str">
        <f ca="1">IF(Table1[[#This Row],[TGL. PENSIUN (jabatan)]]&lt;&gt;0,TEXT(Table1[[#This Row],[TGL. PENSIUN (jabatan)]],"yyyy"),"")</f>
        <v>2039</v>
      </c>
      <c r="Z1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Row],[JABATAN]],tbl_refJabatan,8,FALSE),"yr","day")-CONVERT(DATEDIF(H1051,tglAcuan,"y"),"yr","day"))),(NOW()+(CONVERT(VLOOKUP(Table1[[#This Row],[JABATAN]],tbl_refJabatan,8,FALSE),"yr","day")-CONVERT(DATEDIF(H1051,NOW(),"y"),"yr","day")))),"Usia Salah"),"")</f>
        <v>53749.848911689813</v>
      </c>
      <c r="AA1051" s="167" t="str">
        <f ca="1">IF(Table1[[#This Row],[TGL.PENSIUN (usia )]]&lt;&gt;0,TEXT(Table1[[#This Row],[TGL.PENSIUN (usia )]],"yyyy"),"")</f>
        <v>2047</v>
      </c>
      <c r="AB10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Row],[JABATAN]],tbl_refJabatan,9,FALSE),"yr","day")-CONVERT(DATEDIF(M1051,tglAcuan,"y"),"yr","day"))),(NOW()+(CONVERT(VLOOKUP(Table1[[#This Row],[JABATAN]],tbl_refJabatan,9,FALSE),"yr","day")-CONVERT(DATEDIF(M1051,NOW(),"y"),"yr","day")))),"tgl SK salah"),"")</f>
        <v>50827.848911689813</v>
      </c>
      <c r="AC1051" s="167" t="str">
        <f ca="1">IF(Table1[[#This Row],[TGL. PENSIUN (jabatan )]]&lt;&gt;0,TEXT(Table1[[#This Row],[TGL. PENSIUN (jabatan )]],"yyyy"),"")</f>
        <v>2039</v>
      </c>
      <c r="AD10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2" spans="1:30" s="53" customFormat="1" ht="21.75" customHeight="1" x14ac:dyDescent="0.25">
      <c r="A1052" s="43">
        <f t="shared" si="39"/>
        <v>1047</v>
      </c>
      <c r="B1052" s="44" t="s">
        <v>1751</v>
      </c>
      <c r="C1052" s="44" t="s">
        <v>1078</v>
      </c>
      <c r="D1052" s="72" t="s">
        <v>57</v>
      </c>
      <c r="E1052" s="59" t="s">
        <v>1986</v>
      </c>
      <c r="F1052" s="43" t="s">
        <v>50</v>
      </c>
      <c r="G1052" s="46" t="s">
        <v>42</v>
      </c>
      <c r="H1052" s="77">
        <v>23222</v>
      </c>
      <c r="I1052" s="45"/>
      <c r="J1052" s="76"/>
      <c r="K1052" s="74" t="s">
        <v>56</v>
      </c>
      <c r="L1052" s="63" t="s">
        <v>1987</v>
      </c>
      <c r="M1052" s="94" t="s">
        <v>1980</v>
      </c>
      <c r="N1052" s="52" t="str">
        <f t="shared" ca="1" si="40"/>
        <v>60 Tahun 6 Bulan 28 hari</v>
      </c>
      <c r="O10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Row],[JABATAN]],tbl_refJabatan,2,FALSE),"yr","day")-CONVERT(DATEDIF(H1052,tglAcuan,"y"),"yr","day"))),(NOW()+(CONVERT(VLOOKUP(Table1[[#This Row],[JABATAN]],tbl_refJabatan,2,FALSE),"yr","day")-CONVERT(DATEDIF(H1052,NOW(),"y"),"yr","day")))),"Usia Salah"),"")</f>
        <v>45349.098911689813</v>
      </c>
      <c r="Q1052" s="167" t="str">
        <f ca="1">IF(Table1[[#This Row],[TGL. PENSIUN (usia)]]&lt;&gt;0,TEXT(Table1[[#This Row],[TGL. PENSIUN (usia)]],"yyyy"),"")</f>
        <v>2024</v>
      </c>
      <c r="R1052" s="166">
        <f ca="1">IF(AND(Table1[[#This Row],[TGL. PENSIUN (usia)]]&lt;&gt;"",Table1[[#This Row],[TGL. PENSIUN (usia)]]&lt;&gt;"USIA SALAH"),IF(tglAcuan&lt;&gt;0,(INT(CONVERT(VLOOKUP(Table1[[#This Row],[JABATAN]],tbl_refJabatan,2,FALSE),"yr","day")-CONVERT(DATEDIF(H1052,tglAcuan,"y"),"yr","day"))),(INT(CONVERT(VLOOKUP(Table1[[#This Row],[JABATAN]],tbl_refJabatan,2,FALSE),"yr","day")-CONVERT(DATEDIF(H1052,NOW(),"y"),"yr","day")))),"")</f>
        <v>0</v>
      </c>
      <c r="S1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Row],[JABATAN]],tbl_refJabatan,4,FALSE),"yr","day")-CONVERT(DATEDIF(H1052,tglAcuan,"y"),"yr","day"))),(NOW()+(CONVERT(VLOOKUP(Table1[[#This Row],[JABATAN]],tbl_refJabatan,4,FALSE),"yr","day")-CONVERT(DATEDIF(H1052,NOW(),"y"),"yr","day")))),"Usia Salah"),"")</f>
        <v>45349.098911689813</v>
      </c>
      <c r="T1052" s="167" t="str">
        <f ca="1">IF(Table1[[#This Row],[TGL. PENSIUN ( usia )]]&lt;&gt;0,TEXT(Table1[[#This Row],[TGL. PENSIUN ( usia )]],"yyyy"),"")</f>
        <v>2024</v>
      </c>
      <c r="U1052" s="166">
        <f ca="1">IF(AND(Table1[[#This Row],[TGL. PENSIUN (usia)]]&lt;&gt;"",Table1[[#This Row],[TGL. PENSIUN (usia)]]&lt;&gt;"USIA SALAH"),IF(tglAcuan&lt;&gt;0,(INT(CONVERT(VLOOKUP(Table1[[#This Row],[JABATAN]],tbl_refJabatan,4,FALSE),"yr","day")-CONVERT(DATEDIF(H1052,tglAcuan,"y"),"yr","day"))),(INT(CONVERT(VLOOKUP(Table1[[#This Row],[JABATAN]],tbl_refJabatan,4,FALSE),"yr","day")-CONVERT(DATEDIF(H1052,NOW(),"y"),"yr","day")))),"")</f>
        <v>0</v>
      </c>
      <c r="V1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Row],[JABATAN]],tbl_refJabatan,6,FALSE),"yr","day")-CONVERT(DATEDIF(H1052,tglAcuan,"y"),"yr","day"))),(NOW()+(CONVERT(VLOOKUP(Table1[[#This Row],[JABATAN]],tbl_refJabatan,6,FALSE),"yr","day")-CONVERT(DATEDIF(H1052,NOW(),"y"),"yr","day")))),"Usia Salah"),"")</f>
        <v>43888.098911689813</v>
      </c>
      <c r="W1052" s="167" t="str">
        <f ca="1">IF(Table1[[#This Row],[TGL.PENSIUN (usia)]]&lt;&gt;0,TEXT(Table1[[#This Row],[TGL.PENSIUN (usia)]],"yyyy"),"")</f>
        <v>2020</v>
      </c>
      <c r="X10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Row],[JABATAN]],tbl_refJabatan,7,FALSE),"yr","day")-CONVERT(DATEDIF(M1052,tglAcuan,"y"),"yr","day"))),(NOW()+(CONVERT(VLOOKUP(Table1[[#This Row],[JABATAN]],tbl_refJabatan,7,FALSE),"yr","day")-CONVERT(DATEDIF(M1052,NOW(),"y"),"yr","day")))),"tgl SK salah"),"")</f>
        <v>50827.848911689813</v>
      </c>
      <c r="Y1052" s="167" t="str">
        <f ca="1">IF(Table1[[#This Row],[TGL. PENSIUN (jabatan)]]&lt;&gt;0,TEXT(Table1[[#This Row],[TGL. PENSIUN (jabatan)]],"yyyy"),"")</f>
        <v>2039</v>
      </c>
      <c r="Z1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Row],[JABATAN]],tbl_refJabatan,8,FALSE),"yr","day")-CONVERT(DATEDIF(H1052,tglAcuan,"y"),"yr","day"))),(NOW()+(CONVERT(VLOOKUP(Table1[[#This Row],[JABATAN]],tbl_refJabatan,8,FALSE),"yr","day")-CONVERT(DATEDIF(H1052,NOW(),"y"),"yr","day")))),"Usia Salah"),"")</f>
        <v>43888.098911689813</v>
      </c>
      <c r="AA1052" s="167" t="str">
        <f ca="1">IF(Table1[[#This Row],[TGL.PENSIUN (usia )]]&lt;&gt;0,TEXT(Table1[[#This Row],[TGL.PENSIUN (usia )]],"yyyy"),"")</f>
        <v>2020</v>
      </c>
      <c r="AB10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Row],[JABATAN]],tbl_refJabatan,9,FALSE),"yr","day")-CONVERT(DATEDIF(M1052,tglAcuan,"y"),"yr","day"))),(NOW()+(CONVERT(VLOOKUP(Table1[[#This Row],[JABATAN]],tbl_refJabatan,9,FALSE),"yr","day")-CONVERT(DATEDIF(M1052,NOW(),"y"),"yr","day")))),"tgl SK salah"),"")</f>
        <v>50827.848911689813</v>
      </c>
      <c r="AC1052" s="167" t="str">
        <f ca="1">IF(Table1[[#This Row],[TGL. PENSIUN (jabatan )]]&lt;&gt;0,TEXT(Table1[[#This Row],[TGL. PENSIUN (jabatan )]],"yyyy"),"")</f>
        <v>2039</v>
      </c>
      <c r="AD10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53" spans="1:30" s="53" customFormat="1" ht="21.75" customHeight="1" x14ac:dyDescent="0.25">
      <c r="A1053" s="43">
        <f t="shared" si="39"/>
        <v>1048</v>
      </c>
      <c r="B1053" s="44" t="s">
        <v>1751</v>
      </c>
      <c r="C1053" s="44" t="s">
        <v>1078</v>
      </c>
      <c r="D1053" s="72" t="s">
        <v>59</v>
      </c>
      <c r="E1053" s="59" t="s">
        <v>1988</v>
      </c>
      <c r="F1053" s="43" t="s">
        <v>41</v>
      </c>
      <c r="G1053" s="46" t="s">
        <v>42</v>
      </c>
      <c r="H1053" s="77">
        <v>32866</v>
      </c>
      <c r="I1053" s="45"/>
      <c r="J1053" s="76"/>
      <c r="K1053" s="74" t="s">
        <v>56</v>
      </c>
      <c r="L1053" s="63" t="s">
        <v>1989</v>
      </c>
      <c r="M1053" s="94" t="s">
        <v>1980</v>
      </c>
      <c r="N1053" s="52" t="str">
        <f t="shared" ca="1" si="40"/>
        <v>34 Tahun 2 Bulan 3 hari</v>
      </c>
      <c r="O10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Row],[JABATAN]],tbl_refJabatan,2,FALSE),"yr","day")-CONVERT(DATEDIF(H1053,tglAcuan,"y"),"yr","day"))),(NOW()+(CONVERT(VLOOKUP(Table1[[#This Row],[JABATAN]],tbl_refJabatan,2,FALSE),"yr","day")-CONVERT(DATEDIF(H1053,NOW(),"y"),"yr","day")))),"Usia Salah"),"")</f>
        <v>54845.598911689813</v>
      </c>
      <c r="Q1053" s="167" t="str">
        <f ca="1">IF(Table1[[#This Row],[TGL. PENSIUN (usia)]]&lt;&gt;0,TEXT(Table1[[#This Row],[TGL. PENSIUN (usia)]],"yyyy"),"")</f>
        <v>2050</v>
      </c>
      <c r="R1053" s="166">
        <f ca="1">IF(AND(Table1[[#This Row],[TGL. PENSIUN (usia)]]&lt;&gt;"",Table1[[#This Row],[TGL. PENSIUN (usia)]]&lt;&gt;"USIA SALAH"),IF(tglAcuan&lt;&gt;0,(INT(CONVERT(VLOOKUP(Table1[[#This Row],[JABATAN]],tbl_refJabatan,2,FALSE),"yr","day")-CONVERT(DATEDIF(H1053,tglAcuan,"y"),"yr","day"))),(INT(CONVERT(VLOOKUP(Table1[[#This Row],[JABATAN]],tbl_refJabatan,2,FALSE),"yr","day")-CONVERT(DATEDIF(H1053,NOW(),"y"),"yr","day")))),"")</f>
        <v>9496</v>
      </c>
      <c r="S1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Row],[JABATAN]],tbl_refJabatan,4,FALSE),"yr","day")-CONVERT(DATEDIF(H1053,tglAcuan,"y"),"yr","day"))),(NOW()+(CONVERT(VLOOKUP(Table1[[#This Row],[JABATAN]],tbl_refJabatan,4,FALSE),"yr","day")-CONVERT(DATEDIF(H1053,NOW(),"y"),"yr","day")))),"Usia Salah"),"")</f>
        <v>54845.598911689813</v>
      </c>
      <c r="T1053" s="167" t="str">
        <f ca="1">IF(Table1[[#This Row],[TGL. PENSIUN ( usia )]]&lt;&gt;0,TEXT(Table1[[#This Row],[TGL. PENSIUN ( usia )]],"yyyy"),"")</f>
        <v>2050</v>
      </c>
      <c r="U1053" s="166">
        <f ca="1">IF(AND(Table1[[#This Row],[TGL. PENSIUN (usia)]]&lt;&gt;"",Table1[[#This Row],[TGL. PENSIUN (usia)]]&lt;&gt;"USIA SALAH"),IF(tglAcuan&lt;&gt;0,(INT(CONVERT(VLOOKUP(Table1[[#This Row],[JABATAN]],tbl_refJabatan,4,FALSE),"yr","day")-CONVERT(DATEDIF(H1053,tglAcuan,"y"),"yr","day"))),(INT(CONVERT(VLOOKUP(Table1[[#This Row],[JABATAN]],tbl_refJabatan,4,FALSE),"yr","day")-CONVERT(DATEDIF(H1053,NOW(),"y"),"yr","day")))),"")</f>
        <v>9496</v>
      </c>
      <c r="V1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Row],[JABATAN]],tbl_refJabatan,6,FALSE),"yr","day")-CONVERT(DATEDIF(H1053,tglAcuan,"y"),"yr","day"))),(NOW()+(CONVERT(VLOOKUP(Table1[[#This Row],[JABATAN]],tbl_refJabatan,6,FALSE),"yr","day")-CONVERT(DATEDIF(H1053,NOW(),"y"),"yr","day")))),"Usia Salah"),"")</f>
        <v>53384.598911689813</v>
      </c>
      <c r="W1053" s="167" t="str">
        <f ca="1">IF(Table1[[#This Row],[TGL.PENSIUN (usia)]]&lt;&gt;0,TEXT(Table1[[#This Row],[TGL.PENSIUN (usia)]],"yyyy"),"")</f>
        <v>2046</v>
      </c>
      <c r="X10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Row],[JABATAN]],tbl_refJabatan,7,FALSE),"yr","day")-CONVERT(DATEDIF(M1053,tglAcuan,"y"),"yr","day"))),(NOW()+(CONVERT(VLOOKUP(Table1[[#This Row],[JABATAN]],tbl_refJabatan,7,FALSE),"yr","day")-CONVERT(DATEDIF(M1053,NOW(),"y"),"yr","day")))),"tgl SK salah"),"")</f>
        <v>50827.848911689813</v>
      </c>
      <c r="Y1053" s="167" t="str">
        <f ca="1">IF(Table1[[#This Row],[TGL. PENSIUN (jabatan)]]&lt;&gt;0,TEXT(Table1[[#This Row],[TGL. PENSIUN (jabatan)]],"yyyy"),"")</f>
        <v>2039</v>
      </c>
      <c r="Z1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Row],[JABATAN]],tbl_refJabatan,8,FALSE),"yr","day")-CONVERT(DATEDIF(H1053,tglAcuan,"y"),"yr","day"))),(NOW()+(CONVERT(VLOOKUP(Table1[[#This Row],[JABATAN]],tbl_refJabatan,8,FALSE),"yr","day")-CONVERT(DATEDIF(H1053,NOW(),"y"),"yr","day")))),"Usia Salah"),"")</f>
        <v>53384.598911689813</v>
      </c>
      <c r="AA1053" s="167" t="str">
        <f ca="1">IF(Table1[[#This Row],[TGL.PENSIUN (usia )]]&lt;&gt;0,TEXT(Table1[[#This Row],[TGL.PENSIUN (usia )]],"yyyy"),"")</f>
        <v>2046</v>
      </c>
      <c r="AB10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Row],[JABATAN]],tbl_refJabatan,9,FALSE),"yr","day")-CONVERT(DATEDIF(M1053,tglAcuan,"y"),"yr","day"))),(NOW()+(CONVERT(VLOOKUP(Table1[[#This Row],[JABATAN]],tbl_refJabatan,9,FALSE),"yr","day")-CONVERT(DATEDIF(M1053,NOW(),"y"),"yr","day")))),"tgl SK salah"),"")</f>
        <v>50827.848911689813</v>
      </c>
      <c r="AC1053" s="167" t="str">
        <f ca="1">IF(Table1[[#This Row],[TGL. PENSIUN (jabatan )]]&lt;&gt;0,TEXT(Table1[[#This Row],[TGL. PENSIUN (jabatan )]],"yyyy"),"")</f>
        <v>2039</v>
      </c>
      <c r="AD10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4" spans="1:30" s="53" customFormat="1" ht="21.75" customHeight="1" x14ac:dyDescent="0.25">
      <c r="A1054" s="43">
        <f t="shared" si="39"/>
        <v>1049</v>
      </c>
      <c r="B1054" s="44" t="s">
        <v>1751</v>
      </c>
      <c r="C1054" s="44" t="s">
        <v>1078</v>
      </c>
      <c r="D1054" s="72" t="s">
        <v>61</v>
      </c>
      <c r="E1054" s="59" t="s">
        <v>1990</v>
      </c>
      <c r="F1054" s="43" t="s">
        <v>50</v>
      </c>
      <c r="G1054" s="46" t="s">
        <v>42</v>
      </c>
      <c r="H1054" s="77">
        <v>25335</v>
      </c>
      <c r="I1054" s="45"/>
      <c r="J1054" s="76"/>
      <c r="K1054" s="74" t="s">
        <v>56</v>
      </c>
      <c r="L1054" s="63" t="s">
        <v>1991</v>
      </c>
      <c r="M1054" s="94" t="s">
        <v>1992</v>
      </c>
      <c r="N1054" s="52" t="str">
        <f t="shared" ca="1" si="40"/>
        <v>54 Tahun 9 Bulan 15 hari</v>
      </c>
      <c r="O10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16 Hari </v>
      </c>
      <c r="P1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Row],[JABATAN]],tbl_refJabatan,2,FALSE),"yr","day")-CONVERT(DATEDIF(H1054,tglAcuan,"y"),"yr","day"))),(NOW()+(CONVERT(VLOOKUP(Table1[[#This Row],[JABATAN]],tbl_refJabatan,2,FALSE),"yr","day")-CONVERT(DATEDIF(H1054,NOW(),"y"),"yr","day")))),"Usia Salah"),"")</f>
        <v>47540.598911689813</v>
      </c>
      <c r="Q1054" s="167" t="str">
        <f ca="1">IF(Table1[[#This Row],[TGL. PENSIUN (usia)]]&lt;&gt;0,TEXT(Table1[[#This Row],[TGL. PENSIUN (usia)]],"yyyy"),"")</f>
        <v>2030</v>
      </c>
      <c r="R1054" s="166">
        <f ca="1">IF(AND(Table1[[#This Row],[TGL. PENSIUN (usia)]]&lt;&gt;"",Table1[[#This Row],[TGL. PENSIUN (usia)]]&lt;&gt;"USIA SALAH"),IF(tglAcuan&lt;&gt;0,(INT(CONVERT(VLOOKUP(Table1[[#This Row],[JABATAN]],tbl_refJabatan,2,FALSE),"yr","day")-CONVERT(DATEDIF(H1054,tglAcuan,"y"),"yr","day"))),(INT(CONVERT(VLOOKUP(Table1[[#This Row],[JABATAN]],tbl_refJabatan,2,FALSE),"yr","day")-CONVERT(DATEDIF(H1054,NOW(),"y"),"yr","day")))),"")</f>
        <v>2191</v>
      </c>
      <c r="S1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Row],[JABATAN]],tbl_refJabatan,4,FALSE),"yr","day")-CONVERT(DATEDIF(H1054,tglAcuan,"y"),"yr","day"))),(NOW()+(CONVERT(VLOOKUP(Table1[[#This Row],[JABATAN]],tbl_refJabatan,4,FALSE),"yr","day")-CONVERT(DATEDIF(H1054,NOW(),"y"),"yr","day")))),"Usia Salah"),"")</f>
        <v>47540.598911689813</v>
      </c>
      <c r="T1054" s="167" t="str">
        <f ca="1">IF(Table1[[#This Row],[TGL. PENSIUN ( usia )]]&lt;&gt;0,TEXT(Table1[[#This Row],[TGL. PENSIUN ( usia )]],"yyyy"),"")</f>
        <v>2030</v>
      </c>
      <c r="U1054" s="166">
        <f ca="1">IF(AND(Table1[[#This Row],[TGL. PENSIUN (usia)]]&lt;&gt;"",Table1[[#This Row],[TGL. PENSIUN (usia)]]&lt;&gt;"USIA SALAH"),IF(tglAcuan&lt;&gt;0,(INT(CONVERT(VLOOKUP(Table1[[#This Row],[JABATAN]],tbl_refJabatan,4,FALSE),"yr","day")-CONVERT(DATEDIF(H1054,tglAcuan,"y"),"yr","day"))),(INT(CONVERT(VLOOKUP(Table1[[#This Row],[JABATAN]],tbl_refJabatan,4,FALSE),"yr","day")-CONVERT(DATEDIF(H1054,NOW(),"y"),"yr","day")))),"")</f>
        <v>2191</v>
      </c>
      <c r="V1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Row],[JABATAN]],tbl_refJabatan,6,FALSE),"yr","day")-CONVERT(DATEDIF(H1054,tglAcuan,"y"),"yr","day"))),(NOW()+(CONVERT(VLOOKUP(Table1[[#This Row],[JABATAN]],tbl_refJabatan,6,FALSE),"yr","day")-CONVERT(DATEDIF(H1054,NOW(),"y"),"yr","day")))),"Usia Salah"),"")</f>
        <v>46079.598911689813</v>
      </c>
      <c r="W1054" s="167" t="str">
        <f ca="1">IF(Table1[[#This Row],[TGL.PENSIUN (usia)]]&lt;&gt;0,TEXT(Table1[[#This Row],[TGL.PENSIUN (usia)]],"yyyy"),"")</f>
        <v>2026</v>
      </c>
      <c r="X10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Row],[JABATAN]],tbl_refJabatan,7,FALSE),"yr","day")-CONVERT(DATEDIF(M1054,tglAcuan,"y"),"yr","day"))),(NOW()+(CONVERT(VLOOKUP(Table1[[#This Row],[JABATAN]],tbl_refJabatan,7,FALSE),"yr","day")-CONVERT(DATEDIF(M1054,NOW(),"y"),"yr","day")))),"tgl SK salah"),"")</f>
        <v>51923.598911689813</v>
      </c>
      <c r="Y1054" s="167" t="str">
        <f ca="1">IF(Table1[[#This Row],[TGL. PENSIUN (jabatan)]]&lt;&gt;0,TEXT(Table1[[#This Row],[TGL. PENSIUN (jabatan)]],"yyyy"),"")</f>
        <v>2042</v>
      </c>
      <c r="Z1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Row],[JABATAN]],tbl_refJabatan,8,FALSE),"yr","day")-CONVERT(DATEDIF(H1054,tglAcuan,"y"),"yr","day"))),(NOW()+(CONVERT(VLOOKUP(Table1[[#This Row],[JABATAN]],tbl_refJabatan,8,FALSE),"yr","day")-CONVERT(DATEDIF(H1054,NOW(),"y"),"yr","day")))),"Usia Salah"),"")</f>
        <v>46079.598911689813</v>
      </c>
      <c r="AA1054" s="167" t="str">
        <f ca="1">IF(Table1[[#This Row],[TGL.PENSIUN (usia )]]&lt;&gt;0,TEXT(Table1[[#This Row],[TGL.PENSIUN (usia )]],"yyyy"),"")</f>
        <v>2026</v>
      </c>
      <c r="AB10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Row],[JABATAN]],tbl_refJabatan,9,FALSE),"yr","day")-CONVERT(DATEDIF(M1054,tglAcuan,"y"),"yr","day"))),(NOW()+(CONVERT(VLOOKUP(Table1[[#This Row],[JABATAN]],tbl_refJabatan,9,FALSE),"yr","day")-CONVERT(DATEDIF(M1054,NOW(),"y"),"yr","day")))),"tgl SK salah"),"")</f>
        <v>51923.598911689813</v>
      </c>
      <c r="AC1054" s="167" t="str">
        <f ca="1">IF(Table1[[#This Row],[TGL. PENSIUN (jabatan )]]&lt;&gt;0,TEXT(Table1[[#This Row],[TGL. PENSIUN (jabatan )]],"yyyy"),"")</f>
        <v>2042</v>
      </c>
      <c r="AD10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5" spans="1:30" s="53" customFormat="1" ht="21.75" customHeight="1" x14ac:dyDescent="0.25">
      <c r="A1055" s="43">
        <f t="shared" si="39"/>
        <v>1050</v>
      </c>
      <c r="B1055" s="44" t="s">
        <v>1751</v>
      </c>
      <c r="C1055" s="44" t="s">
        <v>1078</v>
      </c>
      <c r="D1055" s="72" t="s">
        <v>63</v>
      </c>
      <c r="E1055" s="59" t="s">
        <v>1993</v>
      </c>
      <c r="F1055" s="43" t="s">
        <v>41</v>
      </c>
      <c r="G1055" s="46" t="s">
        <v>42</v>
      </c>
      <c r="H1055" s="91">
        <v>28712</v>
      </c>
      <c r="I1055" s="45"/>
      <c r="J1055" s="76"/>
      <c r="K1055" s="74" t="s">
        <v>43</v>
      </c>
      <c r="L1055" s="63" t="s">
        <v>1994</v>
      </c>
      <c r="M1055" s="94" t="s">
        <v>1995</v>
      </c>
      <c r="N1055" s="52" t="str">
        <f t="shared" ca="1" si="40"/>
        <v>45 Tahun 6 Bulan 17 hari</v>
      </c>
      <c r="O10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13 Hari </v>
      </c>
      <c r="P1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Row],[JABATAN]],tbl_refJabatan,2,FALSE),"yr","day")-CONVERT(DATEDIF(H1055,tglAcuan,"y"),"yr","day"))),(NOW()+(CONVERT(VLOOKUP(Table1[[#This Row],[JABATAN]],tbl_refJabatan,2,FALSE),"yr","day")-CONVERT(DATEDIF(H1055,NOW(),"y"),"yr","day")))),"Usia Salah"),"")</f>
        <v>50827.848911689813</v>
      </c>
      <c r="Q1055" s="167" t="str">
        <f ca="1">IF(Table1[[#This Row],[TGL. PENSIUN (usia)]]&lt;&gt;0,TEXT(Table1[[#This Row],[TGL. PENSIUN (usia)]],"yyyy"),"")</f>
        <v>2039</v>
      </c>
      <c r="R1055" s="166">
        <f ca="1">IF(AND(Table1[[#This Row],[TGL. PENSIUN (usia)]]&lt;&gt;"",Table1[[#This Row],[TGL. PENSIUN (usia)]]&lt;&gt;"USIA SALAH"),IF(tglAcuan&lt;&gt;0,(INT(CONVERT(VLOOKUP(Table1[[#This Row],[JABATAN]],tbl_refJabatan,2,FALSE),"yr","day")-CONVERT(DATEDIF(H1055,tglAcuan,"y"),"yr","day"))),(INT(CONVERT(VLOOKUP(Table1[[#This Row],[JABATAN]],tbl_refJabatan,2,FALSE),"yr","day")-CONVERT(DATEDIF(H1055,NOW(),"y"),"yr","day")))),"")</f>
        <v>5478</v>
      </c>
      <c r="S1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Row],[JABATAN]],tbl_refJabatan,4,FALSE),"yr","day")-CONVERT(DATEDIF(H1055,tglAcuan,"y"),"yr","day"))),(NOW()+(CONVERT(VLOOKUP(Table1[[#This Row],[JABATAN]],tbl_refJabatan,4,FALSE),"yr","day")-CONVERT(DATEDIF(H1055,NOW(),"y"),"yr","day")))),"Usia Salah"),"")</f>
        <v>36217.848911689813</v>
      </c>
      <c r="T1055" s="167" t="str">
        <f ca="1">IF(Table1[[#This Row],[TGL. PENSIUN ( usia )]]&lt;&gt;0,TEXT(Table1[[#This Row],[TGL. PENSIUN ( usia )]],"yyyy"),"")</f>
        <v>1999</v>
      </c>
      <c r="U1055" s="166">
        <f ca="1">IF(AND(Table1[[#This Row],[TGL. PENSIUN (usia)]]&lt;&gt;"",Table1[[#This Row],[TGL. PENSIUN (usia)]]&lt;&gt;"USIA SALAH"),IF(tglAcuan&lt;&gt;0,(INT(CONVERT(VLOOKUP(Table1[[#This Row],[JABATAN]],tbl_refJabatan,4,FALSE),"yr","day")-CONVERT(DATEDIF(H1055,tglAcuan,"y"),"yr","day"))),(INT(CONVERT(VLOOKUP(Table1[[#This Row],[JABATAN]],tbl_refJabatan,4,FALSE),"yr","day")-CONVERT(DATEDIF(H1055,NOW(),"y"),"yr","day")))),"")</f>
        <v>-9132</v>
      </c>
      <c r="V1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Row],[JABATAN]],tbl_refJabatan,6,FALSE),"yr","day")-CONVERT(DATEDIF(H1055,tglAcuan,"y"),"yr","day"))),(NOW()+(CONVERT(VLOOKUP(Table1[[#This Row],[JABATAN]],tbl_refJabatan,6,FALSE),"yr","day")-CONVERT(DATEDIF(H1055,NOW(),"y"),"yr","day")))),"Usia Salah"),"")</f>
        <v>28912.848911689813</v>
      </c>
      <c r="W1055" s="167" t="str">
        <f ca="1">IF(Table1[[#This Row],[TGL.PENSIUN (usia)]]&lt;&gt;0,TEXT(Table1[[#This Row],[TGL.PENSIUN (usia)]],"yyyy"),"")</f>
        <v>1979</v>
      </c>
      <c r="X10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Row],[JABATAN]],tbl_refJabatan,7,FALSE),"yr","day")-CONVERT(DATEDIF(M1055,tglAcuan,"y"),"yr","day"))),(NOW()+(CONVERT(VLOOKUP(Table1[[#This Row],[JABATAN]],tbl_refJabatan,7,FALSE),"yr","day")-CONVERT(DATEDIF(M1055,NOW(),"y"),"yr","day")))),"tgl SK salah"),"")</f>
        <v>65437.848911689813</v>
      </c>
      <c r="Y1055" s="167" t="str">
        <f ca="1">IF(Table1[[#This Row],[TGL. PENSIUN (jabatan)]]&lt;&gt;0,TEXT(Table1[[#This Row],[TGL. PENSIUN (jabatan)]],"yyyy"),"")</f>
        <v>2079</v>
      </c>
      <c r="Z1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Row],[JABATAN]],tbl_refJabatan,8,FALSE),"yr","day")-CONVERT(DATEDIF(H1055,tglAcuan,"y"),"yr","day"))),(NOW()+(CONVERT(VLOOKUP(Table1[[#This Row],[JABATAN]],tbl_refJabatan,8,FALSE),"yr","day")-CONVERT(DATEDIF(H1055,NOW(),"y"),"yr","day")))),"Usia Salah"),"")</f>
        <v>50827.848911689813</v>
      </c>
      <c r="AA1055" s="167" t="str">
        <f ca="1">IF(Table1[[#This Row],[TGL.PENSIUN (usia )]]&lt;&gt;0,TEXT(Table1[[#This Row],[TGL.PENSIUN (usia )]],"yyyy"),"")</f>
        <v>2039</v>
      </c>
      <c r="AB10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Row],[JABATAN]],tbl_refJabatan,9,FALSE),"yr","day")-CONVERT(DATEDIF(M1055,tglAcuan,"y"),"yr","day"))),(NOW()+(CONVERT(VLOOKUP(Table1[[#This Row],[JABATAN]],tbl_refJabatan,9,FALSE),"yr","day")-CONVERT(DATEDIF(M1055,NOW(),"y"),"yr","day")))),"tgl SK salah"),"")</f>
        <v>49001.598911689813</v>
      </c>
      <c r="AC1055" s="167" t="str">
        <f ca="1">IF(Table1[[#This Row],[TGL. PENSIUN (jabatan )]]&lt;&gt;0,TEXT(Table1[[#This Row],[TGL. PENSIUN (jabatan )]],"yyyy"),"")</f>
        <v>2034</v>
      </c>
      <c r="AD10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6" spans="1:30" s="53" customFormat="1" ht="21.75" customHeight="1" x14ac:dyDescent="0.25">
      <c r="A1056" s="43">
        <f t="shared" si="39"/>
        <v>1051</v>
      </c>
      <c r="B1056" s="44" t="s">
        <v>1751</v>
      </c>
      <c r="C1056" s="44" t="s">
        <v>1078</v>
      </c>
      <c r="D1056" s="72" t="s">
        <v>63</v>
      </c>
      <c r="E1056" s="59" t="s">
        <v>1996</v>
      </c>
      <c r="F1056" s="43" t="s">
        <v>41</v>
      </c>
      <c r="G1056" s="46" t="s">
        <v>42</v>
      </c>
      <c r="H1056" s="77">
        <v>33440</v>
      </c>
      <c r="I1056" s="45"/>
      <c r="J1056" s="76"/>
      <c r="K1056" s="74" t="s">
        <v>56</v>
      </c>
      <c r="L1056" s="63" t="s">
        <v>1997</v>
      </c>
      <c r="M1056" s="94">
        <v>42940</v>
      </c>
      <c r="N1056" s="52" t="str">
        <f t="shared" ca="1" si="40"/>
        <v>32 Tahun 7 Bulan 6 hari</v>
      </c>
      <c r="O10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7 Bulan 3 Hari </v>
      </c>
      <c r="P1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Row],[JABATAN]],tbl_refJabatan,2,FALSE),"yr","day")-CONVERT(DATEDIF(H1056,tglAcuan,"y"),"yr","day"))),(NOW()+(CONVERT(VLOOKUP(Table1[[#This Row],[JABATAN]],tbl_refJabatan,2,FALSE),"yr","day")-CONVERT(DATEDIF(H1056,NOW(),"y"),"yr","day")))),"Usia Salah"),"")</f>
        <v>55576.098911689813</v>
      </c>
      <c r="Q1056" s="167" t="str">
        <f ca="1">IF(Table1[[#This Row],[TGL. PENSIUN (usia)]]&lt;&gt;0,TEXT(Table1[[#This Row],[TGL. PENSIUN (usia)]],"yyyy"),"")</f>
        <v>2052</v>
      </c>
      <c r="R1056" s="166">
        <f ca="1">IF(AND(Table1[[#This Row],[TGL. PENSIUN (usia)]]&lt;&gt;"",Table1[[#This Row],[TGL. PENSIUN (usia)]]&lt;&gt;"USIA SALAH"),IF(tglAcuan&lt;&gt;0,(INT(CONVERT(VLOOKUP(Table1[[#This Row],[JABATAN]],tbl_refJabatan,2,FALSE),"yr","day")-CONVERT(DATEDIF(H1056,tglAcuan,"y"),"yr","day"))),(INT(CONVERT(VLOOKUP(Table1[[#This Row],[JABATAN]],tbl_refJabatan,2,FALSE),"yr","day")-CONVERT(DATEDIF(H1056,NOW(),"y"),"yr","day")))),"")</f>
        <v>10227</v>
      </c>
      <c r="S1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Row],[JABATAN]],tbl_refJabatan,4,FALSE),"yr","day")-CONVERT(DATEDIF(H1056,tglAcuan,"y"),"yr","day"))),(NOW()+(CONVERT(VLOOKUP(Table1[[#This Row],[JABATAN]],tbl_refJabatan,4,FALSE),"yr","day")-CONVERT(DATEDIF(H1056,NOW(),"y"),"yr","day")))),"Usia Salah"),"")</f>
        <v>40966.098911689813</v>
      </c>
      <c r="T1056" s="167" t="str">
        <f ca="1">IF(Table1[[#This Row],[TGL. PENSIUN ( usia )]]&lt;&gt;0,TEXT(Table1[[#This Row],[TGL. PENSIUN ( usia )]],"yyyy"),"")</f>
        <v>2012</v>
      </c>
      <c r="U1056" s="166">
        <f ca="1">IF(AND(Table1[[#This Row],[TGL. PENSIUN (usia)]]&lt;&gt;"",Table1[[#This Row],[TGL. PENSIUN (usia)]]&lt;&gt;"USIA SALAH"),IF(tglAcuan&lt;&gt;0,(INT(CONVERT(VLOOKUP(Table1[[#This Row],[JABATAN]],tbl_refJabatan,4,FALSE),"yr","day")-CONVERT(DATEDIF(H1056,tglAcuan,"y"),"yr","day"))),(INT(CONVERT(VLOOKUP(Table1[[#This Row],[JABATAN]],tbl_refJabatan,4,FALSE),"yr","day")-CONVERT(DATEDIF(H1056,NOW(),"y"),"yr","day")))),"")</f>
        <v>-4383</v>
      </c>
      <c r="V1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Row],[JABATAN]],tbl_refJabatan,6,FALSE),"yr","day")-CONVERT(DATEDIF(H1056,tglAcuan,"y"),"yr","day"))),(NOW()+(CONVERT(VLOOKUP(Table1[[#This Row],[JABATAN]],tbl_refJabatan,6,FALSE),"yr","day")-CONVERT(DATEDIF(H1056,NOW(),"y"),"yr","day")))),"Usia Salah"),"")</f>
        <v>33661.098911689813</v>
      </c>
      <c r="W1056" s="167" t="str">
        <f ca="1">IF(Table1[[#This Row],[TGL.PENSIUN (usia)]]&lt;&gt;0,TEXT(Table1[[#This Row],[TGL.PENSIUN (usia)]],"yyyy"),"")</f>
        <v>1992</v>
      </c>
      <c r="X10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Row],[JABATAN]],tbl_refJabatan,7,FALSE),"yr","day")-CONVERT(DATEDIF(M1056,tglAcuan,"y"),"yr","day"))),(NOW()+(CONVERT(VLOOKUP(Table1[[#This Row],[JABATAN]],tbl_refJabatan,7,FALSE),"yr","day")-CONVERT(DATEDIF(M1056,NOW(),"y"),"yr","day")))),"tgl SK salah"),"")</f>
        <v>65072.598911689813</v>
      </c>
      <c r="Y1056" s="167" t="str">
        <f ca="1">IF(Table1[[#This Row],[TGL. PENSIUN (jabatan)]]&lt;&gt;0,TEXT(Table1[[#This Row],[TGL. PENSIUN (jabatan)]],"yyyy"),"")</f>
        <v>2078</v>
      </c>
      <c r="Z1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Row],[JABATAN]],tbl_refJabatan,8,FALSE),"yr","day")-CONVERT(DATEDIF(H1056,tglAcuan,"y"),"yr","day"))),(NOW()+(CONVERT(VLOOKUP(Table1[[#This Row],[JABATAN]],tbl_refJabatan,8,FALSE),"yr","day")-CONVERT(DATEDIF(H1056,NOW(),"y"),"yr","day")))),"Usia Salah"),"")</f>
        <v>55576.098911689813</v>
      </c>
      <c r="AA1056" s="167" t="str">
        <f ca="1">IF(Table1[[#This Row],[TGL.PENSIUN (usia )]]&lt;&gt;0,TEXT(Table1[[#This Row],[TGL.PENSIUN (usia )]],"yyyy"),"")</f>
        <v>2052</v>
      </c>
      <c r="AB10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Row],[JABATAN]],tbl_refJabatan,9,FALSE),"yr","day")-CONVERT(DATEDIF(M1056,tglAcuan,"y"),"yr","day"))),(NOW()+(CONVERT(VLOOKUP(Table1[[#This Row],[JABATAN]],tbl_refJabatan,9,FALSE),"yr","day")-CONVERT(DATEDIF(M1056,NOW(),"y"),"yr","day")))),"tgl SK salah"),"")</f>
        <v>48636.348911689813</v>
      </c>
      <c r="AC1056" s="167" t="str">
        <f ca="1">IF(Table1[[#This Row],[TGL. PENSIUN (jabatan )]]&lt;&gt;0,TEXT(Table1[[#This Row],[TGL. PENSIUN (jabatan )]],"yyyy"),"")</f>
        <v>2033</v>
      </c>
      <c r="AD10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7" spans="1:30" s="53" customFormat="1" ht="21.75" customHeight="1" x14ac:dyDescent="0.25">
      <c r="A1057" s="43">
        <f t="shared" si="39"/>
        <v>1052</v>
      </c>
      <c r="B1057" s="44" t="s">
        <v>1751</v>
      </c>
      <c r="C1057" s="44" t="s">
        <v>1078</v>
      </c>
      <c r="D1057" s="72" t="s">
        <v>63</v>
      </c>
      <c r="E1057" s="59" t="s">
        <v>156</v>
      </c>
      <c r="F1057" s="43" t="s">
        <v>41</v>
      </c>
      <c r="G1057" s="46" t="s">
        <v>42</v>
      </c>
      <c r="H1057" s="77">
        <v>25406</v>
      </c>
      <c r="I1057" s="45"/>
      <c r="J1057" s="76"/>
      <c r="K1057" s="74" t="s">
        <v>43</v>
      </c>
      <c r="L1057" s="63" t="s">
        <v>1998</v>
      </c>
      <c r="M1057" s="94" t="s">
        <v>1980</v>
      </c>
      <c r="N1057" s="52" t="str">
        <f t="shared" ca="1" si="40"/>
        <v>54 Tahun 7 Bulan 5 hari</v>
      </c>
      <c r="O10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Row],[JABATAN]],tbl_refJabatan,2,FALSE),"yr","day")-CONVERT(DATEDIF(H1057,tglAcuan,"y"),"yr","day"))),(NOW()+(CONVERT(VLOOKUP(Table1[[#This Row],[JABATAN]],tbl_refJabatan,2,FALSE),"yr","day")-CONVERT(DATEDIF(H1057,NOW(),"y"),"yr","day")))),"Usia Salah"),"")</f>
        <v>47540.598911689813</v>
      </c>
      <c r="Q1057" s="167" t="str">
        <f ca="1">IF(Table1[[#This Row],[TGL. PENSIUN (usia)]]&lt;&gt;0,TEXT(Table1[[#This Row],[TGL. PENSIUN (usia)]],"yyyy"),"")</f>
        <v>2030</v>
      </c>
      <c r="R1057" s="166">
        <f ca="1">IF(AND(Table1[[#This Row],[TGL. PENSIUN (usia)]]&lt;&gt;"",Table1[[#This Row],[TGL. PENSIUN (usia)]]&lt;&gt;"USIA SALAH"),IF(tglAcuan&lt;&gt;0,(INT(CONVERT(VLOOKUP(Table1[[#This Row],[JABATAN]],tbl_refJabatan,2,FALSE),"yr","day")-CONVERT(DATEDIF(H1057,tglAcuan,"y"),"yr","day"))),(INT(CONVERT(VLOOKUP(Table1[[#This Row],[JABATAN]],tbl_refJabatan,2,FALSE),"yr","day")-CONVERT(DATEDIF(H1057,NOW(),"y"),"yr","day")))),"")</f>
        <v>2191</v>
      </c>
      <c r="S1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Row],[JABATAN]],tbl_refJabatan,4,FALSE),"yr","day")-CONVERT(DATEDIF(H1057,tglAcuan,"y"),"yr","day"))),(NOW()+(CONVERT(VLOOKUP(Table1[[#This Row],[JABATAN]],tbl_refJabatan,4,FALSE),"yr","day")-CONVERT(DATEDIF(H1057,NOW(),"y"),"yr","day")))),"Usia Salah"),"")</f>
        <v>32930.598911689813</v>
      </c>
      <c r="T1057" s="167" t="str">
        <f ca="1">IF(Table1[[#This Row],[TGL. PENSIUN ( usia )]]&lt;&gt;0,TEXT(Table1[[#This Row],[TGL. PENSIUN ( usia )]],"yyyy"),"")</f>
        <v>1990</v>
      </c>
      <c r="U1057" s="166">
        <f ca="1">IF(AND(Table1[[#This Row],[TGL. PENSIUN (usia)]]&lt;&gt;"",Table1[[#This Row],[TGL. PENSIUN (usia)]]&lt;&gt;"USIA SALAH"),IF(tglAcuan&lt;&gt;0,(INT(CONVERT(VLOOKUP(Table1[[#This Row],[JABATAN]],tbl_refJabatan,4,FALSE),"yr","day")-CONVERT(DATEDIF(H1057,tglAcuan,"y"),"yr","day"))),(INT(CONVERT(VLOOKUP(Table1[[#This Row],[JABATAN]],tbl_refJabatan,4,FALSE),"yr","day")-CONVERT(DATEDIF(H1057,NOW(),"y"),"yr","day")))),"")</f>
        <v>-12419</v>
      </c>
      <c r="V1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Row],[JABATAN]],tbl_refJabatan,6,FALSE),"yr","day")-CONVERT(DATEDIF(H1057,tglAcuan,"y"),"yr","day"))),(NOW()+(CONVERT(VLOOKUP(Table1[[#This Row],[JABATAN]],tbl_refJabatan,6,FALSE),"yr","day")-CONVERT(DATEDIF(H1057,NOW(),"y"),"yr","day")))),"Usia Salah"),"")</f>
        <v>25625.598911689813</v>
      </c>
      <c r="W1057" s="167" t="str">
        <f ca="1">IF(Table1[[#This Row],[TGL.PENSIUN (usia)]]&lt;&gt;0,TEXT(Table1[[#This Row],[TGL.PENSIUN (usia)]],"yyyy"),"")</f>
        <v>1970</v>
      </c>
      <c r="X10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Row],[JABATAN]],tbl_refJabatan,7,FALSE),"yr","day")-CONVERT(DATEDIF(M1057,tglAcuan,"y"),"yr","day"))),(NOW()+(CONVERT(VLOOKUP(Table1[[#This Row],[JABATAN]],tbl_refJabatan,7,FALSE),"yr","day")-CONVERT(DATEDIF(M1057,NOW(),"y"),"yr","day")))),"tgl SK salah"),"")</f>
        <v>65437.848911689813</v>
      </c>
      <c r="Y1057" s="167" t="str">
        <f ca="1">IF(Table1[[#This Row],[TGL. PENSIUN (jabatan)]]&lt;&gt;0,TEXT(Table1[[#This Row],[TGL. PENSIUN (jabatan)]],"yyyy"),"")</f>
        <v>2079</v>
      </c>
      <c r="Z1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Row],[JABATAN]],tbl_refJabatan,8,FALSE),"yr","day")-CONVERT(DATEDIF(H1057,tglAcuan,"y"),"yr","day"))),(NOW()+(CONVERT(VLOOKUP(Table1[[#This Row],[JABATAN]],tbl_refJabatan,8,FALSE),"yr","day")-CONVERT(DATEDIF(H1057,NOW(),"y"),"yr","day")))),"Usia Salah"),"")</f>
        <v>47540.598911689813</v>
      </c>
      <c r="AA1057" s="167" t="str">
        <f ca="1">IF(Table1[[#This Row],[TGL.PENSIUN (usia )]]&lt;&gt;0,TEXT(Table1[[#This Row],[TGL.PENSIUN (usia )]],"yyyy"),"")</f>
        <v>2030</v>
      </c>
      <c r="AB10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Row],[JABATAN]],tbl_refJabatan,9,FALSE),"yr","day")-CONVERT(DATEDIF(M1057,tglAcuan,"y"),"yr","day"))),(NOW()+(CONVERT(VLOOKUP(Table1[[#This Row],[JABATAN]],tbl_refJabatan,9,FALSE),"yr","day")-CONVERT(DATEDIF(M1057,NOW(),"y"),"yr","day")))),"tgl SK salah"),"")</f>
        <v>49001.598911689813</v>
      </c>
      <c r="AC1057" s="167" t="str">
        <f ca="1">IF(Table1[[#This Row],[TGL. PENSIUN (jabatan )]]&lt;&gt;0,TEXT(Table1[[#This Row],[TGL. PENSIUN (jabatan )]],"yyyy"),"")</f>
        <v>2034</v>
      </c>
      <c r="AD10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8" spans="1:30" s="53" customFormat="1" ht="21.75" customHeight="1" x14ac:dyDescent="0.25">
      <c r="A1058" s="43">
        <f t="shared" si="39"/>
        <v>1053</v>
      </c>
      <c r="B1058" s="44" t="s">
        <v>1751</v>
      </c>
      <c r="C1058" s="44" t="s">
        <v>1078</v>
      </c>
      <c r="D1058" s="45" t="s">
        <v>63</v>
      </c>
      <c r="E1058" s="59" t="s">
        <v>73</v>
      </c>
      <c r="F1058" s="43" t="s">
        <v>41</v>
      </c>
      <c r="G1058" s="46" t="s">
        <v>42</v>
      </c>
      <c r="H1058" s="77">
        <v>26875</v>
      </c>
      <c r="I1058" s="45"/>
      <c r="J1058" s="76"/>
      <c r="K1058" s="74" t="s">
        <v>43</v>
      </c>
      <c r="L1058" s="63" t="s">
        <v>1999</v>
      </c>
      <c r="M1058" s="94" t="s">
        <v>1980</v>
      </c>
      <c r="N1058" s="52" t="str">
        <f t="shared" ca="1" si="40"/>
        <v>50 Tahun 6 Bulan 28 hari</v>
      </c>
      <c r="O10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Row],[JABATAN]],tbl_refJabatan,2,FALSE),"yr","day")-CONVERT(DATEDIF(H1058,tglAcuan,"y"),"yr","day"))),(NOW()+(CONVERT(VLOOKUP(Table1[[#This Row],[JABATAN]],tbl_refJabatan,2,FALSE),"yr","day")-CONVERT(DATEDIF(H1058,NOW(),"y"),"yr","day")))),"Usia Salah"),"")</f>
        <v>49001.598911689813</v>
      </c>
      <c r="Q1058" s="167" t="str">
        <f ca="1">IF(Table1[[#This Row],[TGL. PENSIUN (usia)]]&lt;&gt;0,TEXT(Table1[[#This Row],[TGL. PENSIUN (usia)]],"yyyy"),"")</f>
        <v>2034</v>
      </c>
      <c r="R1058" s="166">
        <f ca="1">IF(AND(Table1[[#This Row],[TGL. PENSIUN (usia)]]&lt;&gt;"",Table1[[#This Row],[TGL. PENSIUN (usia)]]&lt;&gt;"USIA SALAH"),IF(tglAcuan&lt;&gt;0,(INT(CONVERT(VLOOKUP(Table1[[#This Row],[JABATAN]],tbl_refJabatan,2,FALSE),"yr","day")-CONVERT(DATEDIF(H1058,tglAcuan,"y"),"yr","day"))),(INT(CONVERT(VLOOKUP(Table1[[#This Row],[JABATAN]],tbl_refJabatan,2,FALSE),"yr","day")-CONVERT(DATEDIF(H1058,NOW(),"y"),"yr","day")))),"")</f>
        <v>3652</v>
      </c>
      <c r="S1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Row],[JABATAN]],tbl_refJabatan,4,FALSE),"yr","day")-CONVERT(DATEDIF(H1058,tglAcuan,"y"),"yr","day"))),(NOW()+(CONVERT(VLOOKUP(Table1[[#This Row],[JABATAN]],tbl_refJabatan,4,FALSE),"yr","day")-CONVERT(DATEDIF(H1058,NOW(),"y"),"yr","day")))),"Usia Salah"),"")</f>
        <v>34391.598911689813</v>
      </c>
      <c r="T1058" s="167" t="str">
        <f ca="1">IF(Table1[[#This Row],[TGL. PENSIUN ( usia )]]&lt;&gt;0,TEXT(Table1[[#This Row],[TGL. PENSIUN ( usia )]],"yyyy"),"")</f>
        <v>1994</v>
      </c>
      <c r="U1058" s="166">
        <f ca="1">IF(AND(Table1[[#This Row],[TGL. PENSIUN (usia)]]&lt;&gt;"",Table1[[#This Row],[TGL. PENSIUN (usia)]]&lt;&gt;"USIA SALAH"),IF(tglAcuan&lt;&gt;0,(INT(CONVERT(VLOOKUP(Table1[[#This Row],[JABATAN]],tbl_refJabatan,4,FALSE),"yr","day")-CONVERT(DATEDIF(H1058,tglAcuan,"y"),"yr","day"))),(INT(CONVERT(VLOOKUP(Table1[[#This Row],[JABATAN]],tbl_refJabatan,4,FALSE),"yr","day")-CONVERT(DATEDIF(H1058,NOW(),"y"),"yr","day")))),"")</f>
        <v>-10958</v>
      </c>
      <c r="V1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Row],[JABATAN]],tbl_refJabatan,6,FALSE),"yr","day")-CONVERT(DATEDIF(H1058,tglAcuan,"y"),"yr","day"))),(NOW()+(CONVERT(VLOOKUP(Table1[[#This Row],[JABATAN]],tbl_refJabatan,6,FALSE),"yr","day")-CONVERT(DATEDIF(H1058,NOW(),"y"),"yr","day")))),"Usia Salah"),"")</f>
        <v>27086.598911689813</v>
      </c>
      <c r="W1058" s="167" t="str">
        <f ca="1">IF(Table1[[#This Row],[TGL.PENSIUN (usia)]]&lt;&gt;0,TEXT(Table1[[#This Row],[TGL.PENSIUN (usia)]],"yyyy"),"")</f>
        <v>1974</v>
      </c>
      <c r="X10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Row],[JABATAN]],tbl_refJabatan,7,FALSE),"yr","day")-CONVERT(DATEDIF(M1058,tglAcuan,"y"),"yr","day"))),(NOW()+(CONVERT(VLOOKUP(Table1[[#This Row],[JABATAN]],tbl_refJabatan,7,FALSE),"yr","day")-CONVERT(DATEDIF(M1058,NOW(),"y"),"yr","day")))),"tgl SK salah"),"")</f>
        <v>65437.848911689813</v>
      </c>
      <c r="Y1058" s="167" t="str">
        <f ca="1">IF(Table1[[#This Row],[TGL. PENSIUN (jabatan)]]&lt;&gt;0,TEXT(Table1[[#This Row],[TGL. PENSIUN (jabatan)]],"yyyy"),"")</f>
        <v>2079</v>
      </c>
      <c r="Z1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Row],[JABATAN]],tbl_refJabatan,8,FALSE),"yr","day")-CONVERT(DATEDIF(H1058,tglAcuan,"y"),"yr","day"))),(NOW()+(CONVERT(VLOOKUP(Table1[[#This Row],[JABATAN]],tbl_refJabatan,8,FALSE),"yr","day")-CONVERT(DATEDIF(H1058,NOW(),"y"),"yr","day")))),"Usia Salah"),"")</f>
        <v>49001.598911689813</v>
      </c>
      <c r="AA1058" s="167" t="str">
        <f ca="1">IF(Table1[[#This Row],[TGL.PENSIUN (usia )]]&lt;&gt;0,TEXT(Table1[[#This Row],[TGL.PENSIUN (usia )]],"yyyy"),"")</f>
        <v>2034</v>
      </c>
      <c r="AB10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Row],[JABATAN]],tbl_refJabatan,9,FALSE),"yr","day")-CONVERT(DATEDIF(M1058,tglAcuan,"y"),"yr","day"))),(NOW()+(CONVERT(VLOOKUP(Table1[[#This Row],[JABATAN]],tbl_refJabatan,9,FALSE),"yr","day")-CONVERT(DATEDIF(M1058,NOW(),"y"),"yr","day")))),"tgl SK salah"),"")</f>
        <v>49001.598911689813</v>
      </c>
      <c r="AC1058" s="167" t="str">
        <f ca="1">IF(Table1[[#This Row],[TGL. PENSIUN (jabatan )]]&lt;&gt;0,TEXT(Table1[[#This Row],[TGL. PENSIUN (jabatan )]],"yyyy"),"")</f>
        <v>2034</v>
      </c>
      <c r="AD10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59" spans="1:30" s="53" customFormat="1" ht="21.75" customHeight="1" x14ac:dyDescent="0.25">
      <c r="A1059" s="43">
        <f t="shared" si="39"/>
        <v>1054</v>
      </c>
      <c r="B1059" s="44" t="s">
        <v>1751</v>
      </c>
      <c r="C1059" s="44" t="s">
        <v>1078</v>
      </c>
      <c r="D1059" s="72" t="s">
        <v>63</v>
      </c>
      <c r="E1059" s="59" t="s">
        <v>2000</v>
      </c>
      <c r="F1059" s="43" t="s">
        <v>41</v>
      </c>
      <c r="G1059" s="46" t="s">
        <v>42</v>
      </c>
      <c r="H1059" s="77">
        <v>25045</v>
      </c>
      <c r="I1059" s="45"/>
      <c r="J1059" s="76"/>
      <c r="K1059" s="74" t="s">
        <v>43</v>
      </c>
      <c r="L1059" s="63" t="s">
        <v>2001</v>
      </c>
      <c r="M1059" s="94" t="s">
        <v>1980</v>
      </c>
      <c r="N1059" s="52" t="str">
        <f t="shared" ca="1" si="40"/>
        <v>55 Tahun 7 Bulan 1 hari</v>
      </c>
      <c r="O10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17 Hari </v>
      </c>
      <c r="P1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Row],[JABATAN]],tbl_refJabatan,2,FALSE),"yr","day")-CONVERT(DATEDIF(H1059,tglAcuan,"y"),"yr","day"))),(NOW()+(CONVERT(VLOOKUP(Table1[[#This Row],[JABATAN]],tbl_refJabatan,2,FALSE),"yr","day")-CONVERT(DATEDIF(H1059,NOW(),"y"),"yr","day")))),"Usia Salah"),"")</f>
        <v>47175.348911689813</v>
      </c>
      <c r="Q1059" s="167" t="str">
        <f ca="1">IF(Table1[[#This Row],[TGL. PENSIUN (usia)]]&lt;&gt;0,TEXT(Table1[[#This Row],[TGL. PENSIUN (usia)]],"yyyy"),"")</f>
        <v>2029</v>
      </c>
      <c r="R1059" s="166">
        <f ca="1">IF(AND(Table1[[#This Row],[TGL. PENSIUN (usia)]]&lt;&gt;"",Table1[[#This Row],[TGL. PENSIUN (usia)]]&lt;&gt;"USIA SALAH"),IF(tglAcuan&lt;&gt;0,(INT(CONVERT(VLOOKUP(Table1[[#This Row],[JABATAN]],tbl_refJabatan,2,FALSE),"yr","day")-CONVERT(DATEDIF(H1059,tglAcuan,"y"),"yr","day"))),(INT(CONVERT(VLOOKUP(Table1[[#This Row],[JABATAN]],tbl_refJabatan,2,FALSE),"yr","day")-CONVERT(DATEDIF(H1059,NOW(),"y"),"yr","day")))),"")</f>
        <v>1826</v>
      </c>
      <c r="S1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Row],[JABATAN]],tbl_refJabatan,4,FALSE),"yr","day")-CONVERT(DATEDIF(H1059,tglAcuan,"y"),"yr","day"))),(NOW()+(CONVERT(VLOOKUP(Table1[[#This Row],[JABATAN]],tbl_refJabatan,4,FALSE),"yr","day")-CONVERT(DATEDIF(H1059,NOW(),"y"),"yr","day")))),"Usia Salah"),"")</f>
        <v>32565.348911689813</v>
      </c>
      <c r="T1059" s="167" t="str">
        <f ca="1">IF(Table1[[#This Row],[TGL. PENSIUN ( usia )]]&lt;&gt;0,TEXT(Table1[[#This Row],[TGL. PENSIUN ( usia )]],"yyyy"),"")</f>
        <v>1989</v>
      </c>
      <c r="U1059" s="166">
        <f ca="1">IF(AND(Table1[[#This Row],[TGL. PENSIUN (usia)]]&lt;&gt;"",Table1[[#This Row],[TGL. PENSIUN (usia)]]&lt;&gt;"USIA SALAH"),IF(tglAcuan&lt;&gt;0,(INT(CONVERT(VLOOKUP(Table1[[#This Row],[JABATAN]],tbl_refJabatan,4,FALSE),"yr","day")-CONVERT(DATEDIF(H1059,tglAcuan,"y"),"yr","day"))),(INT(CONVERT(VLOOKUP(Table1[[#This Row],[JABATAN]],tbl_refJabatan,4,FALSE),"yr","day")-CONVERT(DATEDIF(H1059,NOW(),"y"),"yr","day")))),"")</f>
        <v>-12784</v>
      </c>
      <c r="V1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Row],[JABATAN]],tbl_refJabatan,6,FALSE),"yr","day")-CONVERT(DATEDIF(H1059,tglAcuan,"y"),"yr","day"))),(NOW()+(CONVERT(VLOOKUP(Table1[[#This Row],[JABATAN]],tbl_refJabatan,6,FALSE),"yr","day")-CONVERT(DATEDIF(H1059,NOW(),"y"),"yr","day")))),"Usia Salah"),"")</f>
        <v>25260.348911689813</v>
      </c>
      <c r="W1059" s="167" t="str">
        <f ca="1">IF(Table1[[#This Row],[TGL.PENSIUN (usia)]]&lt;&gt;0,TEXT(Table1[[#This Row],[TGL.PENSIUN (usia)]],"yyyy"),"")</f>
        <v>1969</v>
      </c>
      <c r="X10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Row],[JABATAN]],tbl_refJabatan,7,FALSE),"yr","day")-CONVERT(DATEDIF(M1059,tglAcuan,"y"),"yr","day"))),(NOW()+(CONVERT(VLOOKUP(Table1[[#This Row],[JABATAN]],tbl_refJabatan,7,FALSE),"yr","day")-CONVERT(DATEDIF(M1059,NOW(),"y"),"yr","day")))),"tgl SK salah"),"")</f>
        <v>65437.848911689813</v>
      </c>
      <c r="Y1059" s="167" t="str">
        <f ca="1">IF(Table1[[#This Row],[TGL. PENSIUN (jabatan)]]&lt;&gt;0,TEXT(Table1[[#This Row],[TGL. PENSIUN (jabatan)]],"yyyy"),"")</f>
        <v>2079</v>
      </c>
      <c r="Z1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Row],[JABATAN]],tbl_refJabatan,8,FALSE),"yr","day")-CONVERT(DATEDIF(H1059,tglAcuan,"y"),"yr","day"))),(NOW()+(CONVERT(VLOOKUP(Table1[[#This Row],[JABATAN]],tbl_refJabatan,8,FALSE),"yr","day")-CONVERT(DATEDIF(H1059,NOW(),"y"),"yr","day")))),"Usia Salah"),"")</f>
        <v>47175.348911689813</v>
      </c>
      <c r="AA1059" s="167" t="str">
        <f ca="1">IF(Table1[[#This Row],[TGL.PENSIUN (usia )]]&lt;&gt;0,TEXT(Table1[[#This Row],[TGL.PENSIUN (usia )]],"yyyy"),"")</f>
        <v>2029</v>
      </c>
      <c r="AB10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Row],[JABATAN]],tbl_refJabatan,9,FALSE),"yr","day")-CONVERT(DATEDIF(M1059,tglAcuan,"y"),"yr","day"))),(NOW()+(CONVERT(VLOOKUP(Table1[[#This Row],[JABATAN]],tbl_refJabatan,9,FALSE),"yr","day")-CONVERT(DATEDIF(M1059,NOW(),"y"),"yr","day")))),"tgl SK salah"),"")</f>
        <v>49001.598911689813</v>
      </c>
      <c r="AC1059" s="167" t="str">
        <f ca="1">IF(Table1[[#This Row],[TGL. PENSIUN (jabatan )]]&lt;&gt;0,TEXT(Table1[[#This Row],[TGL. PENSIUN (jabatan )]],"yyyy"),"")</f>
        <v>2034</v>
      </c>
      <c r="AD10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0" spans="1:30" s="88" customFormat="1" ht="21.75" customHeight="1" x14ac:dyDescent="0.25">
      <c r="A1060" s="43">
        <f t="shared" si="39"/>
        <v>1055</v>
      </c>
      <c r="B1060" s="44" t="s">
        <v>1751</v>
      </c>
      <c r="C1060" s="44" t="s">
        <v>2002</v>
      </c>
      <c r="D1060" s="45" t="s">
        <v>39</v>
      </c>
      <c r="E1060" s="98" t="s">
        <v>2003</v>
      </c>
      <c r="F1060" s="43" t="s">
        <v>41</v>
      </c>
      <c r="G1060" s="46" t="s">
        <v>42</v>
      </c>
      <c r="H1060" s="94">
        <v>22944</v>
      </c>
      <c r="I1060" s="45"/>
      <c r="J1060" s="76"/>
      <c r="K1060" s="63" t="s">
        <v>43</v>
      </c>
      <c r="L1060" s="104" t="s">
        <v>2004</v>
      </c>
      <c r="M1060" s="94">
        <v>45261</v>
      </c>
      <c r="N1060" s="52" t="str">
        <f t="shared" ca="1" si="40"/>
        <v>61 Tahun 4 Bulan 2 hari</v>
      </c>
      <c r="O10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26 Hari </v>
      </c>
      <c r="P1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Row],[JABATAN]],tbl_refJabatan,2,FALSE),"yr","day")-CONVERT(DATEDIF(H1060,tglAcuan,"y"),"yr","day"))),(NOW()+(CONVERT(VLOOKUP(Table1[[#This Row],[JABATAN]],tbl_refJabatan,2,FALSE),"yr","day")-CONVERT(DATEDIF(H1060,NOW(),"y"),"yr","day")))),"Usia Salah"),"")</f>
        <v>23068.848911689813</v>
      </c>
      <c r="Q1060" s="167" t="str">
        <f ca="1">IF(Table1[[#This Row],[TGL. PENSIUN (usia)]]&lt;&gt;0,TEXT(Table1[[#This Row],[TGL. PENSIUN (usia)]],"yyyy"),"")</f>
        <v>1963</v>
      </c>
      <c r="R1060" s="166">
        <f ca="1">IF(AND(Table1[[#This Row],[TGL. PENSIUN (usia)]]&lt;&gt;"",Table1[[#This Row],[TGL. PENSIUN (usia)]]&lt;&gt;"USIA SALAH"),IF(tglAcuan&lt;&gt;0,(INT(CONVERT(VLOOKUP(Table1[[#This Row],[JABATAN]],tbl_refJabatan,2,FALSE),"yr","day")-CONVERT(DATEDIF(H1060,tglAcuan,"y"),"yr","day"))),(INT(CONVERT(VLOOKUP(Table1[[#This Row],[JABATAN]],tbl_refJabatan,2,FALSE),"yr","day")-CONVERT(DATEDIF(H1060,NOW(),"y"),"yr","day")))),"")</f>
        <v>-22281</v>
      </c>
      <c r="S1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Row],[JABATAN]],tbl_refJabatan,4,FALSE),"yr","day")-CONVERT(DATEDIF(H1060,tglAcuan,"y"),"yr","day"))),(NOW()+(CONVERT(VLOOKUP(Table1[[#This Row],[JABATAN]],tbl_refJabatan,4,FALSE),"yr","day")-CONVERT(DATEDIF(H1060,NOW(),"y"),"yr","day")))),"Usia Salah"),"")</f>
        <v>23068.848911689813</v>
      </c>
      <c r="T1060" s="167" t="str">
        <f ca="1">IF(Table1[[#This Row],[TGL. PENSIUN ( usia )]]&lt;&gt;0,TEXT(Table1[[#This Row],[TGL. PENSIUN ( usia )]],"yyyy"),"")</f>
        <v>1963</v>
      </c>
      <c r="U1060" s="166">
        <f ca="1">IF(AND(Table1[[#This Row],[TGL. PENSIUN (usia)]]&lt;&gt;"",Table1[[#This Row],[TGL. PENSIUN (usia)]]&lt;&gt;"USIA SALAH"),IF(tglAcuan&lt;&gt;0,(INT(CONVERT(VLOOKUP(Table1[[#This Row],[JABATAN]],tbl_refJabatan,4,FALSE),"yr","day")-CONVERT(DATEDIF(H1060,tglAcuan,"y"),"yr","day"))),(INT(CONVERT(VLOOKUP(Table1[[#This Row],[JABATAN]],tbl_refJabatan,4,FALSE),"yr","day")-CONVERT(DATEDIF(H1060,NOW(),"y"),"yr","day")))),"")</f>
        <v>-22281</v>
      </c>
      <c r="V1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Row],[JABATAN]],tbl_refJabatan,6,FALSE),"yr","day")-CONVERT(DATEDIF(H1060,tglAcuan,"y"),"yr","day"))),(NOW()+(CONVERT(VLOOKUP(Table1[[#This Row],[JABATAN]],tbl_refJabatan,6,FALSE),"yr","day")-CONVERT(DATEDIF(H1060,NOW(),"y"),"yr","day")))),"Usia Salah"),"")</f>
        <v>23068.848911689813</v>
      </c>
      <c r="W1060" s="167" t="str">
        <f ca="1">IF(Table1[[#This Row],[TGL.PENSIUN (usia)]]&lt;&gt;0,TEXT(Table1[[#This Row],[TGL.PENSIUN (usia)]],"yyyy"),"")</f>
        <v>1963</v>
      </c>
      <c r="X10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Row],[JABATAN]],tbl_refJabatan,7,FALSE),"yr","day")-CONVERT(DATEDIF(M1060,tglAcuan,"y"),"yr","day"))),(NOW()+(CONVERT(VLOOKUP(Table1[[#This Row],[JABATAN]],tbl_refJabatan,7,FALSE),"yr","day")-CONVERT(DATEDIF(M1060,NOW(),"y"),"yr","day")))),"tgl SK salah"),"")</f>
        <v>45349.098911689813</v>
      </c>
      <c r="Y1060" s="167" t="str">
        <f ca="1">IF(Table1[[#This Row],[TGL. PENSIUN (jabatan)]]&lt;&gt;0,TEXT(Table1[[#This Row],[TGL. PENSIUN (jabatan)]],"yyyy"),"")</f>
        <v>2024</v>
      </c>
      <c r="Z1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Row],[JABATAN]],tbl_refJabatan,8,FALSE),"yr","day")-CONVERT(DATEDIF(H1060,tglAcuan,"y"),"yr","day"))),(NOW()+(CONVERT(VLOOKUP(Table1[[#This Row],[JABATAN]],tbl_refJabatan,8,FALSE),"yr","day")-CONVERT(DATEDIF(H1060,NOW(),"y"),"yr","day")))),"Usia Salah"),"")</f>
        <v>23068.848911689813</v>
      </c>
      <c r="AA1060" s="167" t="str">
        <f ca="1">IF(Table1[[#This Row],[TGL.PENSIUN (usia )]]&lt;&gt;0,TEXT(Table1[[#This Row],[TGL.PENSIUN (usia )]],"yyyy"),"")</f>
        <v>1963</v>
      </c>
      <c r="AB10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Row],[JABATAN]],tbl_refJabatan,9,FALSE),"yr","day")-CONVERT(DATEDIF(M1060,tglAcuan,"y"),"yr","day"))),(NOW()+(CONVERT(VLOOKUP(Table1[[#This Row],[JABATAN]],tbl_refJabatan,9,FALSE),"yr","day")-CONVERT(DATEDIF(M1060,NOW(),"y"),"yr","day")))),"tgl SK salah"),"")</f>
        <v>45349.098911689813</v>
      </c>
      <c r="AC1060" s="167" t="str">
        <f ca="1">IF(Table1[[#This Row],[TGL. PENSIUN (jabatan )]]&lt;&gt;0,TEXT(Table1[[#This Row],[TGL. PENSIUN (jabatan )]],"yyyy"),"")</f>
        <v>2024</v>
      </c>
      <c r="AD10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61" spans="1:30" s="53" customFormat="1" ht="21.75" customHeight="1" x14ac:dyDescent="0.25">
      <c r="A1061" s="43">
        <f t="shared" si="39"/>
        <v>1056</v>
      </c>
      <c r="B1061" s="44" t="s">
        <v>1751</v>
      </c>
      <c r="C1061" s="44" t="s">
        <v>2002</v>
      </c>
      <c r="D1061" s="72" t="s">
        <v>45</v>
      </c>
      <c r="E1061" s="59" t="s">
        <v>2005</v>
      </c>
      <c r="F1061" s="43" t="s">
        <v>41</v>
      </c>
      <c r="G1061" s="46" t="s">
        <v>42</v>
      </c>
      <c r="H1061" s="94">
        <v>28617</v>
      </c>
      <c r="I1061" s="45"/>
      <c r="J1061" s="76"/>
      <c r="K1061" s="63" t="s">
        <v>43</v>
      </c>
      <c r="L1061" s="63" t="s">
        <v>2006</v>
      </c>
      <c r="M1061" s="94">
        <v>43528</v>
      </c>
      <c r="N1061" s="52" t="str">
        <f t="shared" ca="1" si="40"/>
        <v>45 Tahun 9 Bulan 20 hari</v>
      </c>
      <c r="O10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Row],[JABATAN]],tbl_refJabatan,2,FALSE),"yr","day")-CONVERT(DATEDIF(H1061,tglAcuan,"y"),"yr","day"))),(NOW()+(CONVERT(VLOOKUP(Table1[[#This Row],[JABATAN]],tbl_refJabatan,2,FALSE),"yr","day")-CONVERT(DATEDIF(H1061,NOW(),"y"),"yr","day")))),"Usia Salah"),"")</f>
        <v>28912.848911689813</v>
      </c>
      <c r="Q1061" s="167" t="str">
        <f ca="1">IF(Table1[[#This Row],[TGL. PENSIUN (usia)]]&lt;&gt;0,TEXT(Table1[[#This Row],[TGL. PENSIUN (usia)]],"yyyy"),"")</f>
        <v>1979</v>
      </c>
      <c r="R1061" s="166">
        <f ca="1">IF(AND(Table1[[#This Row],[TGL. PENSIUN (usia)]]&lt;&gt;"",Table1[[#This Row],[TGL. PENSIUN (usia)]]&lt;&gt;"USIA SALAH"),IF(tglAcuan&lt;&gt;0,(INT(CONVERT(VLOOKUP(Table1[[#This Row],[JABATAN]],tbl_refJabatan,2,FALSE),"yr","day")-CONVERT(DATEDIF(H1061,tglAcuan,"y"),"yr","day"))),(INT(CONVERT(VLOOKUP(Table1[[#This Row],[JABATAN]],tbl_refJabatan,2,FALSE),"yr","day")-CONVERT(DATEDIF(H1061,NOW(),"y"),"yr","day")))),"")</f>
        <v>-16437</v>
      </c>
      <c r="S1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Row],[JABATAN]],tbl_refJabatan,4,FALSE),"yr","day")-CONVERT(DATEDIF(H1061,tglAcuan,"y"),"yr","day"))),(NOW()+(CONVERT(VLOOKUP(Table1[[#This Row],[JABATAN]],tbl_refJabatan,4,FALSE),"yr","day")-CONVERT(DATEDIF(H1061,NOW(),"y"),"yr","day")))),"Usia Salah"),"")</f>
        <v>28912.848911689813</v>
      </c>
      <c r="T1061" s="167" t="str">
        <f ca="1">IF(Table1[[#This Row],[TGL. PENSIUN ( usia )]]&lt;&gt;0,TEXT(Table1[[#This Row],[TGL. PENSIUN ( usia )]],"yyyy"),"")</f>
        <v>1979</v>
      </c>
      <c r="U1061" s="166">
        <f ca="1">IF(AND(Table1[[#This Row],[TGL. PENSIUN (usia)]]&lt;&gt;"",Table1[[#This Row],[TGL. PENSIUN (usia)]]&lt;&gt;"USIA SALAH"),IF(tglAcuan&lt;&gt;0,(INT(CONVERT(VLOOKUP(Table1[[#This Row],[JABATAN]],tbl_refJabatan,4,FALSE),"yr","day")-CONVERT(DATEDIF(H1061,tglAcuan,"y"),"yr","day"))),(INT(CONVERT(VLOOKUP(Table1[[#This Row],[JABATAN]],tbl_refJabatan,4,FALSE),"yr","day")-CONVERT(DATEDIF(H1061,NOW(),"y"),"yr","day")))),"")</f>
        <v>-16437</v>
      </c>
      <c r="V1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Row],[JABATAN]],tbl_refJabatan,6,FALSE),"yr","day")-CONVERT(DATEDIF(H1061,tglAcuan,"y"),"yr","day"))),(NOW()+(CONVERT(VLOOKUP(Table1[[#This Row],[JABATAN]],tbl_refJabatan,6,FALSE),"yr","day")-CONVERT(DATEDIF(H1061,NOW(),"y"),"yr","day")))),"Usia Salah"),"")</f>
        <v>28912.848911689813</v>
      </c>
      <c r="W1061" s="167" t="str">
        <f ca="1">IF(Table1[[#This Row],[TGL.PENSIUN (usia)]]&lt;&gt;0,TEXT(Table1[[#This Row],[TGL.PENSIUN (usia)]],"yyyy"),"")</f>
        <v>1979</v>
      </c>
      <c r="X10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Row],[JABATAN]],tbl_refJabatan,7,FALSE),"yr","day")-CONVERT(DATEDIF(M1061,tglAcuan,"y"),"yr","day"))),(NOW()+(CONVERT(VLOOKUP(Table1[[#This Row],[JABATAN]],tbl_refJabatan,7,FALSE),"yr","day")-CONVERT(DATEDIF(M1061,NOW(),"y"),"yr","day")))),"tgl SK salah"),"")</f>
        <v>43888.098911689813</v>
      </c>
      <c r="Y1061" s="167" t="str">
        <f ca="1">IF(Table1[[#This Row],[TGL. PENSIUN (jabatan)]]&lt;&gt;0,TEXT(Table1[[#This Row],[TGL. PENSIUN (jabatan)]],"yyyy"),"")</f>
        <v>2020</v>
      </c>
      <c r="Z1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Row],[JABATAN]],tbl_refJabatan,8,FALSE),"yr","day")-CONVERT(DATEDIF(H1061,tglAcuan,"y"),"yr","day"))),(NOW()+(CONVERT(VLOOKUP(Table1[[#This Row],[JABATAN]],tbl_refJabatan,8,FALSE),"yr","day")-CONVERT(DATEDIF(H1061,NOW(),"y"),"yr","day")))),"Usia Salah"),"")</f>
        <v>28912.848911689813</v>
      </c>
      <c r="AA1061" s="167" t="str">
        <f ca="1">IF(Table1[[#This Row],[TGL.PENSIUN (usia )]]&lt;&gt;0,TEXT(Table1[[#This Row],[TGL.PENSIUN (usia )]],"yyyy"),"")</f>
        <v>1979</v>
      </c>
      <c r="AB10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Row],[JABATAN]],tbl_refJabatan,9,FALSE),"yr","day")-CONVERT(DATEDIF(M1061,tglAcuan,"y"),"yr","day"))),(NOW()+(CONVERT(VLOOKUP(Table1[[#This Row],[JABATAN]],tbl_refJabatan,9,FALSE),"yr","day")-CONVERT(DATEDIF(M1061,NOW(),"y"),"yr","day")))),"tgl SK salah"),"")</f>
        <v>43888.098911689813</v>
      </c>
      <c r="AC1061" s="167" t="str">
        <f ca="1">IF(Table1[[#This Row],[TGL. PENSIUN (jabatan )]]&lt;&gt;0,TEXT(Table1[[#This Row],[TGL. PENSIUN (jabatan )]],"yyyy"),"")</f>
        <v>2020</v>
      </c>
      <c r="AD10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2" spans="1:30" s="53" customFormat="1" ht="21.75" customHeight="1" x14ac:dyDescent="0.25">
      <c r="A1062" s="43">
        <f t="shared" si="39"/>
        <v>1057</v>
      </c>
      <c r="B1062" s="44" t="s">
        <v>1751</v>
      </c>
      <c r="C1062" s="44" t="s">
        <v>2002</v>
      </c>
      <c r="D1062" s="72" t="s">
        <v>48</v>
      </c>
      <c r="E1062" s="59" t="s">
        <v>2007</v>
      </c>
      <c r="F1062" s="43" t="s">
        <v>41</v>
      </c>
      <c r="G1062" s="46" t="s">
        <v>42</v>
      </c>
      <c r="H1062" s="94">
        <v>25666</v>
      </c>
      <c r="I1062" s="45"/>
      <c r="J1062" s="76"/>
      <c r="K1062" s="63" t="s">
        <v>43</v>
      </c>
      <c r="L1062" s="63" t="s">
        <v>2008</v>
      </c>
      <c r="M1062" s="94">
        <v>43350</v>
      </c>
      <c r="N1062" s="52" t="str">
        <f t="shared" ca="1" si="40"/>
        <v>53 Tahun 10 Bulan 19 hari</v>
      </c>
      <c r="O10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1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Row],[JABATAN]],tbl_refJabatan,2,FALSE),"yr","day")-CONVERT(DATEDIF(H1062,tglAcuan,"y"),"yr","day"))),(NOW()+(CONVERT(VLOOKUP(Table1[[#This Row],[JABATAN]],tbl_refJabatan,2,FALSE),"yr","day")-CONVERT(DATEDIF(H1062,NOW(),"y"),"yr","day")))),"Usia Salah"),"")</f>
        <v>47905.848911689813</v>
      </c>
      <c r="Q1062" s="167" t="str">
        <f ca="1">IF(Table1[[#This Row],[TGL. PENSIUN (usia)]]&lt;&gt;0,TEXT(Table1[[#This Row],[TGL. PENSIUN (usia)]],"yyyy"),"")</f>
        <v>2031</v>
      </c>
      <c r="R1062" s="166">
        <f ca="1">IF(AND(Table1[[#This Row],[TGL. PENSIUN (usia)]]&lt;&gt;"",Table1[[#This Row],[TGL. PENSIUN (usia)]]&lt;&gt;"USIA SALAH"),IF(tglAcuan&lt;&gt;0,(INT(CONVERT(VLOOKUP(Table1[[#This Row],[JABATAN]],tbl_refJabatan,2,FALSE),"yr","day")-CONVERT(DATEDIF(H1062,tglAcuan,"y"),"yr","day"))),(INT(CONVERT(VLOOKUP(Table1[[#This Row],[JABATAN]],tbl_refJabatan,2,FALSE),"yr","day")-CONVERT(DATEDIF(H1062,NOW(),"y"),"yr","day")))),"")</f>
        <v>2556</v>
      </c>
      <c r="S1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Row],[JABATAN]],tbl_refJabatan,4,FALSE),"yr","day")-CONVERT(DATEDIF(H1062,tglAcuan,"y"),"yr","day"))),(NOW()+(CONVERT(VLOOKUP(Table1[[#This Row],[JABATAN]],tbl_refJabatan,4,FALSE),"yr","day")-CONVERT(DATEDIF(H1062,NOW(),"y"),"yr","day")))),"Usia Salah"),"")</f>
        <v>47905.848911689813</v>
      </c>
      <c r="T1062" s="167" t="str">
        <f ca="1">IF(Table1[[#This Row],[TGL. PENSIUN ( usia )]]&lt;&gt;0,TEXT(Table1[[#This Row],[TGL. PENSIUN ( usia )]],"yyyy"),"")</f>
        <v>2031</v>
      </c>
      <c r="U1062" s="166">
        <f ca="1">IF(AND(Table1[[#This Row],[TGL. PENSIUN (usia)]]&lt;&gt;"",Table1[[#This Row],[TGL. PENSIUN (usia)]]&lt;&gt;"USIA SALAH"),IF(tglAcuan&lt;&gt;0,(INT(CONVERT(VLOOKUP(Table1[[#This Row],[JABATAN]],tbl_refJabatan,4,FALSE),"yr","day")-CONVERT(DATEDIF(H1062,tglAcuan,"y"),"yr","day"))),(INT(CONVERT(VLOOKUP(Table1[[#This Row],[JABATAN]],tbl_refJabatan,4,FALSE),"yr","day")-CONVERT(DATEDIF(H1062,NOW(),"y"),"yr","day")))),"")</f>
        <v>2556</v>
      </c>
      <c r="V1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Row],[JABATAN]],tbl_refJabatan,6,FALSE),"yr","day")-CONVERT(DATEDIF(H1062,tglAcuan,"y"),"yr","day"))),(NOW()+(CONVERT(VLOOKUP(Table1[[#This Row],[JABATAN]],tbl_refJabatan,6,FALSE),"yr","day")-CONVERT(DATEDIF(H1062,NOW(),"y"),"yr","day")))),"Usia Salah"),"")</f>
        <v>46444.848911689813</v>
      </c>
      <c r="W1062" s="167" t="str">
        <f ca="1">IF(Table1[[#This Row],[TGL.PENSIUN (usia)]]&lt;&gt;0,TEXT(Table1[[#This Row],[TGL.PENSIUN (usia)]],"yyyy"),"")</f>
        <v>2027</v>
      </c>
      <c r="X10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Row],[JABATAN]],tbl_refJabatan,7,FALSE),"yr","day")-CONVERT(DATEDIF(M1062,tglAcuan,"y"),"yr","day"))),(NOW()+(CONVERT(VLOOKUP(Table1[[#This Row],[JABATAN]],tbl_refJabatan,7,FALSE),"yr","day")-CONVERT(DATEDIF(M1062,NOW(),"y"),"yr","day")))),"tgl SK salah"),"")</f>
        <v>50827.848911689813</v>
      </c>
      <c r="Y1062" s="167" t="str">
        <f ca="1">IF(Table1[[#This Row],[TGL. PENSIUN (jabatan)]]&lt;&gt;0,TEXT(Table1[[#This Row],[TGL. PENSIUN (jabatan)]],"yyyy"),"")</f>
        <v>2039</v>
      </c>
      <c r="Z1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Row],[JABATAN]],tbl_refJabatan,8,FALSE),"yr","day")-CONVERT(DATEDIF(H1062,tglAcuan,"y"),"yr","day"))),(NOW()+(CONVERT(VLOOKUP(Table1[[#This Row],[JABATAN]],tbl_refJabatan,8,FALSE),"yr","day")-CONVERT(DATEDIF(H1062,NOW(),"y"),"yr","day")))),"Usia Salah"),"")</f>
        <v>46444.848911689813</v>
      </c>
      <c r="AA1062" s="167" t="str">
        <f ca="1">IF(Table1[[#This Row],[TGL.PENSIUN (usia )]]&lt;&gt;0,TEXT(Table1[[#This Row],[TGL.PENSIUN (usia )]],"yyyy"),"")</f>
        <v>2027</v>
      </c>
      <c r="AB10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Row],[JABATAN]],tbl_refJabatan,9,FALSE),"yr","day")-CONVERT(DATEDIF(M1062,tglAcuan,"y"),"yr","day"))),(NOW()+(CONVERT(VLOOKUP(Table1[[#This Row],[JABATAN]],tbl_refJabatan,9,FALSE),"yr","day")-CONVERT(DATEDIF(M1062,NOW(),"y"),"yr","day")))),"tgl SK salah"),"")</f>
        <v>50827.848911689813</v>
      </c>
      <c r="AC1062" s="167" t="str">
        <f ca="1">IF(Table1[[#This Row],[TGL. PENSIUN (jabatan )]]&lt;&gt;0,TEXT(Table1[[#This Row],[TGL. PENSIUN (jabatan )]],"yyyy"),"")</f>
        <v>2039</v>
      </c>
      <c r="AD10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3" spans="1:30" s="53" customFormat="1" ht="21.75" customHeight="1" x14ac:dyDescent="0.25">
      <c r="A1063" s="43">
        <f t="shared" si="39"/>
        <v>1058</v>
      </c>
      <c r="B1063" s="44" t="s">
        <v>1751</v>
      </c>
      <c r="C1063" s="44" t="s">
        <v>2002</v>
      </c>
      <c r="D1063" s="72" t="s">
        <v>52</v>
      </c>
      <c r="E1063" s="59" t="s">
        <v>258</v>
      </c>
      <c r="F1063" s="43" t="s">
        <v>41</v>
      </c>
      <c r="G1063" s="46" t="s">
        <v>42</v>
      </c>
      <c r="H1063" s="94">
        <v>29325</v>
      </c>
      <c r="I1063" s="45"/>
      <c r="J1063" s="76"/>
      <c r="K1063" s="63" t="s">
        <v>43</v>
      </c>
      <c r="L1063" s="63" t="s">
        <v>2008</v>
      </c>
      <c r="M1063" s="94">
        <v>43350</v>
      </c>
      <c r="N1063" s="52" t="str">
        <f t="shared" ca="1" si="40"/>
        <v>43 Tahun 10 Bulan 13 hari</v>
      </c>
      <c r="O10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1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Row],[JABATAN]],tbl_refJabatan,2,FALSE),"yr","day")-CONVERT(DATEDIF(H1063,tglAcuan,"y"),"yr","day"))),(NOW()+(CONVERT(VLOOKUP(Table1[[#This Row],[JABATAN]],tbl_refJabatan,2,FALSE),"yr","day")-CONVERT(DATEDIF(H1063,NOW(),"y"),"yr","day")))),"Usia Salah"),"")</f>
        <v>51558.348911689813</v>
      </c>
      <c r="Q1063" s="167" t="str">
        <f ca="1">IF(Table1[[#This Row],[TGL. PENSIUN (usia)]]&lt;&gt;0,TEXT(Table1[[#This Row],[TGL. PENSIUN (usia)]],"yyyy"),"")</f>
        <v>2041</v>
      </c>
      <c r="R1063" s="166">
        <f ca="1">IF(AND(Table1[[#This Row],[TGL. PENSIUN (usia)]]&lt;&gt;"",Table1[[#This Row],[TGL. PENSIUN (usia)]]&lt;&gt;"USIA SALAH"),IF(tglAcuan&lt;&gt;0,(INT(CONVERT(VLOOKUP(Table1[[#This Row],[JABATAN]],tbl_refJabatan,2,FALSE),"yr","day")-CONVERT(DATEDIF(H1063,tglAcuan,"y"),"yr","day"))),(INT(CONVERT(VLOOKUP(Table1[[#This Row],[JABATAN]],tbl_refJabatan,2,FALSE),"yr","day")-CONVERT(DATEDIF(H1063,NOW(),"y"),"yr","day")))),"")</f>
        <v>6209</v>
      </c>
      <c r="S1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Row],[JABATAN]],tbl_refJabatan,4,FALSE),"yr","day")-CONVERT(DATEDIF(H1063,tglAcuan,"y"),"yr","day"))),(NOW()+(CONVERT(VLOOKUP(Table1[[#This Row],[JABATAN]],tbl_refJabatan,4,FALSE),"yr","day")-CONVERT(DATEDIF(H1063,NOW(),"y"),"yr","day")))),"Usia Salah"),"")</f>
        <v>51558.348911689813</v>
      </c>
      <c r="T1063" s="167" t="str">
        <f ca="1">IF(Table1[[#This Row],[TGL. PENSIUN ( usia )]]&lt;&gt;0,TEXT(Table1[[#This Row],[TGL. PENSIUN ( usia )]],"yyyy"),"")</f>
        <v>2041</v>
      </c>
      <c r="U1063" s="166">
        <f ca="1">IF(AND(Table1[[#This Row],[TGL. PENSIUN (usia)]]&lt;&gt;"",Table1[[#This Row],[TGL. PENSIUN (usia)]]&lt;&gt;"USIA SALAH"),IF(tglAcuan&lt;&gt;0,(INT(CONVERT(VLOOKUP(Table1[[#This Row],[JABATAN]],tbl_refJabatan,4,FALSE),"yr","day")-CONVERT(DATEDIF(H1063,tglAcuan,"y"),"yr","day"))),(INT(CONVERT(VLOOKUP(Table1[[#This Row],[JABATAN]],tbl_refJabatan,4,FALSE),"yr","day")-CONVERT(DATEDIF(H1063,NOW(),"y"),"yr","day")))),"")</f>
        <v>6209</v>
      </c>
      <c r="V1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Row],[JABATAN]],tbl_refJabatan,6,FALSE),"yr","day")-CONVERT(DATEDIF(H1063,tglAcuan,"y"),"yr","day"))),(NOW()+(CONVERT(VLOOKUP(Table1[[#This Row],[JABATAN]],tbl_refJabatan,6,FALSE),"yr","day")-CONVERT(DATEDIF(H1063,NOW(),"y"),"yr","day")))),"Usia Salah"),"")</f>
        <v>50097.348911689813</v>
      </c>
      <c r="W1063" s="167" t="str">
        <f ca="1">IF(Table1[[#This Row],[TGL.PENSIUN (usia)]]&lt;&gt;0,TEXT(Table1[[#This Row],[TGL.PENSIUN (usia)]],"yyyy"),"")</f>
        <v>2037</v>
      </c>
      <c r="X10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Row],[JABATAN]],tbl_refJabatan,7,FALSE),"yr","day")-CONVERT(DATEDIF(M1063,tglAcuan,"y"),"yr","day"))),(NOW()+(CONVERT(VLOOKUP(Table1[[#This Row],[JABATAN]],tbl_refJabatan,7,FALSE),"yr","day")-CONVERT(DATEDIF(M1063,NOW(),"y"),"yr","day")))),"tgl SK salah"),"")</f>
        <v>50827.848911689813</v>
      </c>
      <c r="Y1063" s="167" t="str">
        <f ca="1">IF(Table1[[#This Row],[TGL. PENSIUN (jabatan)]]&lt;&gt;0,TEXT(Table1[[#This Row],[TGL. PENSIUN (jabatan)]],"yyyy"),"")</f>
        <v>2039</v>
      </c>
      <c r="Z1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Row],[JABATAN]],tbl_refJabatan,8,FALSE),"yr","day")-CONVERT(DATEDIF(H1063,tglAcuan,"y"),"yr","day"))),(NOW()+(CONVERT(VLOOKUP(Table1[[#This Row],[JABATAN]],tbl_refJabatan,8,FALSE),"yr","day")-CONVERT(DATEDIF(H1063,NOW(),"y"),"yr","day")))),"Usia Salah"),"")</f>
        <v>50097.348911689813</v>
      </c>
      <c r="AA1063" s="167" t="str">
        <f ca="1">IF(Table1[[#This Row],[TGL.PENSIUN (usia )]]&lt;&gt;0,TEXT(Table1[[#This Row],[TGL.PENSIUN (usia )]],"yyyy"),"")</f>
        <v>2037</v>
      </c>
      <c r="AB10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Row],[JABATAN]],tbl_refJabatan,9,FALSE),"yr","day")-CONVERT(DATEDIF(M1063,tglAcuan,"y"),"yr","day"))),(NOW()+(CONVERT(VLOOKUP(Table1[[#This Row],[JABATAN]],tbl_refJabatan,9,FALSE),"yr","day")-CONVERT(DATEDIF(M1063,NOW(),"y"),"yr","day")))),"tgl SK salah"),"")</f>
        <v>50827.848911689813</v>
      </c>
      <c r="AC1063" s="167" t="str">
        <f ca="1">IF(Table1[[#This Row],[TGL. PENSIUN (jabatan )]]&lt;&gt;0,TEXT(Table1[[#This Row],[TGL. PENSIUN (jabatan )]],"yyyy"),"")</f>
        <v>2039</v>
      </c>
      <c r="AD10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4" spans="1:30" s="53" customFormat="1" ht="21.75" customHeight="1" x14ac:dyDescent="0.25">
      <c r="A1064" s="43">
        <f t="shared" si="39"/>
        <v>1059</v>
      </c>
      <c r="B1064" s="44" t="s">
        <v>1751</v>
      </c>
      <c r="C1064" s="44" t="s">
        <v>2002</v>
      </c>
      <c r="D1064" s="45" t="s">
        <v>54</v>
      </c>
      <c r="E1064" s="59" t="s">
        <v>896</v>
      </c>
      <c r="F1064" s="43" t="s">
        <v>41</v>
      </c>
      <c r="G1064" s="46" t="s">
        <v>42</v>
      </c>
      <c r="H1064" s="94">
        <v>24327</v>
      </c>
      <c r="I1064" s="45"/>
      <c r="J1064" s="76"/>
      <c r="K1064" s="63" t="s">
        <v>43</v>
      </c>
      <c r="L1064" s="63" t="s">
        <v>2008</v>
      </c>
      <c r="M1064" s="94">
        <v>43350</v>
      </c>
      <c r="N1064" s="52" t="str">
        <f t="shared" ca="1" si="40"/>
        <v>57 Tahun 6 Bulan 19 hari</v>
      </c>
      <c r="O10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1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Row],[JABATAN]],tbl_refJabatan,2,FALSE),"yr","day")-CONVERT(DATEDIF(H1064,tglAcuan,"y"),"yr","day"))),(NOW()+(CONVERT(VLOOKUP(Table1[[#This Row],[JABATAN]],tbl_refJabatan,2,FALSE),"yr","day")-CONVERT(DATEDIF(H1064,NOW(),"y"),"yr","day")))),"Usia Salah"),"")</f>
        <v>46444.848911689813</v>
      </c>
      <c r="Q1064" s="167" t="str">
        <f ca="1">IF(Table1[[#This Row],[TGL. PENSIUN (usia)]]&lt;&gt;0,TEXT(Table1[[#This Row],[TGL. PENSIUN (usia)]],"yyyy"),"")</f>
        <v>2027</v>
      </c>
      <c r="R1064" s="166">
        <f ca="1">IF(AND(Table1[[#This Row],[TGL. PENSIUN (usia)]]&lt;&gt;"",Table1[[#This Row],[TGL. PENSIUN (usia)]]&lt;&gt;"USIA SALAH"),IF(tglAcuan&lt;&gt;0,(INT(CONVERT(VLOOKUP(Table1[[#This Row],[JABATAN]],tbl_refJabatan,2,FALSE),"yr","day")-CONVERT(DATEDIF(H1064,tglAcuan,"y"),"yr","day"))),(INT(CONVERT(VLOOKUP(Table1[[#This Row],[JABATAN]],tbl_refJabatan,2,FALSE),"yr","day")-CONVERT(DATEDIF(H1064,NOW(),"y"),"yr","day")))),"")</f>
        <v>1095</v>
      </c>
      <c r="S1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Row],[JABATAN]],tbl_refJabatan,4,FALSE),"yr","day")-CONVERT(DATEDIF(H1064,tglAcuan,"y"),"yr","day"))),(NOW()+(CONVERT(VLOOKUP(Table1[[#This Row],[JABATAN]],tbl_refJabatan,4,FALSE),"yr","day")-CONVERT(DATEDIF(H1064,NOW(),"y"),"yr","day")))),"Usia Salah"),"")</f>
        <v>46444.848911689813</v>
      </c>
      <c r="T1064" s="167" t="str">
        <f ca="1">IF(Table1[[#This Row],[TGL. PENSIUN ( usia )]]&lt;&gt;0,TEXT(Table1[[#This Row],[TGL. PENSIUN ( usia )]],"yyyy"),"")</f>
        <v>2027</v>
      </c>
      <c r="U1064" s="166">
        <f ca="1">IF(AND(Table1[[#This Row],[TGL. PENSIUN (usia)]]&lt;&gt;"",Table1[[#This Row],[TGL. PENSIUN (usia)]]&lt;&gt;"USIA SALAH"),IF(tglAcuan&lt;&gt;0,(INT(CONVERT(VLOOKUP(Table1[[#This Row],[JABATAN]],tbl_refJabatan,4,FALSE),"yr","day")-CONVERT(DATEDIF(H1064,tglAcuan,"y"),"yr","day"))),(INT(CONVERT(VLOOKUP(Table1[[#This Row],[JABATAN]],tbl_refJabatan,4,FALSE),"yr","day")-CONVERT(DATEDIF(H1064,NOW(),"y"),"yr","day")))),"")</f>
        <v>1095</v>
      </c>
      <c r="V1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Row],[JABATAN]],tbl_refJabatan,6,FALSE),"yr","day")-CONVERT(DATEDIF(H1064,tglAcuan,"y"),"yr","day"))),(NOW()+(CONVERT(VLOOKUP(Table1[[#This Row],[JABATAN]],tbl_refJabatan,6,FALSE),"yr","day")-CONVERT(DATEDIF(H1064,NOW(),"y"),"yr","day")))),"Usia Salah"),"")</f>
        <v>44983.848911689813</v>
      </c>
      <c r="W1064" s="167" t="str">
        <f ca="1">IF(Table1[[#This Row],[TGL.PENSIUN (usia)]]&lt;&gt;0,TEXT(Table1[[#This Row],[TGL.PENSIUN (usia)]],"yyyy"),"")</f>
        <v>2023</v>
      </c>
      <c r="X10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Row],[JABATAN]],tbl_refJabatan,7,FALSE),"yr","day")-CONVERT(DATEDIF(M1064,tglAcuan,"y"),"yr","day"))),(NOW()+(CONVERT(VLOOKUP(Table1[[#This Row],[JABATAN]],tbl_refJabatan,7,FALSE),"yr","day")-CONVERT(DATEDIF(M1064,NOW(),"y"),"yr","day")))),"tgl SK salah"),"")</f>
        <v>50827.848911689813</v>
      </c>
      <c r="Y1064" s="167" t="str">
        <f ca="1">IF(Table1[[#This Row],[TGL. PENSIUN (jabatan)]]&lt;&gt;0,TEXT(Table1[[#This Row],[TGL. PENSIUN (jabatan)]],"yyyy"),"")</f>
        <v>2039</v>
      </c>
      <c r="Z1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Row],[JABATAN]],tbl_refJabatan,8,FALSE),"yr","day")-CONVERT(DATEDIF(H1064,tglAcuan,"y"),"yr","day"))),(NOW()+(CONVERT(VLOOKUP(Table1[[#This Row],[JABATAN]],tbl_refJabatan,8,FALSE),"yr","day")-CONVERT(DATEDIF(H1064,NOW(),"y"),"yr","day")))),"Usia Salah"),"")</f>
        <v>44983.848911689813</v>
      </c>
      <c r="AA1064" s="167" t="str">
        <f ca="1">IF(Table1[[#This Row],[TGL.PENSIUN (usia )]]&lt;&gt;0,TEXT(Table1[[#This Row],[TGL.PENSIUN (usia )]],"yyyy"),"")</f>
        <v>2023</v>
      </c>
      <c r="AB10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Row],[JABATAN]],tbl_refJabatan,9,FALSE),"yr","day")-CONVERT(DATEDIF(M1064,tglAcuan,"y"),"yr","day"))),(NOW()+(CONVERT(VLOOKUP(Table1[[#This Row],[JABATAN]],tbl_refJabatan,9,FALSE),"yr","day")-CONVERT(DATEDIF(M1064,NOW(),"y"),"yr","day")))),"tgl SK salah"),"")</f>
        <v>50827.848911689813</v>
      </c>
      <c r="AC1064" s="167" t="str">
        <f ca="1">IF(Table1[[#This Row],[TGL. PENSIUN (jabatan )]]&lt;&gt;0,TEXT(Table1[[#This Row],[TGL. PENSIUN (jabatan )]],"yyyy"),"")</f>
        <v>2039</v>
      </c>
      <c r="AD10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5" spans="1:30" s="53" customFormat="1" ht="21.75" customHeight="1" x14ac:dyDescent="0.25">
      <c r="A1065" s="43">
        <f t="shared" si="39"/>
        <v>1060</v>
      </c>
      <c r="B1065" s="44" t="s">
        <v>1751</v>
      </c>
      <c r="C1065" s="44" t="s">
        <v>2002</v>
      </c>
      <c r="D1065" s="72" t="s">
        <v>57</v>
      </c>
      <c r="E1065" s="59" t="s">
        <v>2009</v>
      </c>
      <c r="F1065" s="43" t="s">
        <v>50</v>
      </c>
      <c r="G1065" s="46" t="s">
        <v>42</v>
      </c>
      <c r="H1065" s="94">
        <v>32289</v>
      </c>
      <c r="I1065" s="45"/>
      <c r="J1065" s="76"/>
      <c r="K1065" s="63" t="s">
        <v>43</v>
      </c>
      <c r="L1065" s="63" t="s">
        <v>2008</v>
      </c>
      <c r="M1065" s="94">
        <v>43350</v>
      </c>
      <c r="N1065" s="52" t="str">
        <f t="shared" ca="1" si="40"/>
        <v>35 Tahun 9 Bulan 1 hari</v>
      </c>
      <c r="O10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1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Row],[JABATAN]],tbl_refJabatan,2,FALSE),"yr","day")-CONVERT(DATEDIF(H1065,tglAcuan,"y"),"yr","day"))),(NOW()+(CONVERT(VLOOKUP(Table1[[#This Row],[JABATAN]],tbl_refJabatan,2,FALSE),"yr","day")-CONVERT(DATEDIF(H1065,NOW(),"y"),"yr","day")))),"Usia Salah"),"")</f>
        <v>54480.348911689813</v>
      </c>
      <c r="Q1065" s="167" t="str">
        <f ca="1">IF(Table1[[#This Row],[TGL. PENSIUN (usia)]]&lt;&gt;0,TEXT(Table1[[#This Row],[TGL. PENSIUN (usia)]],"yyyy"),"")</f>
        <v>2049</v>
      </c>
      <c r="R1065" s="166">
        <f ca="1">IF(AND(Table1[[#This Row],[TGL. PENSIUN (usia)]]&lt;&gt;"",Table1[[#This Row],[TGL. PENSIUN (usia)]]&lt;&gt;"USIA SALAH"),IF(tglAcuan&lt;&gt;0,(INT(CONVERT(VLOOKUP(Table1[[#This Row],[JABATAN]],tbl_refJabatan,2,FALSE),"yr","day")-CONVERT(DATEDIF(H1065,tglAcuan,"y"),"yr","day"))),(INT(CONVERT(VLOOKUP(Table1[[#This Row],[JABATAN]],tbl_refJabatan,2,FALSE),"yr","day")-CONVERT(DATEDIF(H1065,NOW(),"y"),"yr","day")))),"")</f>
        <v>9131</v>
      </c>
      <c r="S1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Row],[JABATAN]],tbl_refJabatan,4,FALSE),"yr","day")-CONVERT(DATEDIF(H1065,tglAcuan,"y"),"yr","day"))),(NOW()+(CONVERT(VLOOKUP(Table1[[#This Row],[JABATAN]],tbl_refJabatan,4,FALSE),"yr","day")-CONVERT(DATEDIF(H1065,NOW(),"y"),"yr","day")))),"Usia Salah"),"")</f>
        <v>54480.348911689813</v>
      </c>
      <c r="T1065" s="167" t="str">
        <f ca="1">IF(Table1[[#This Row],[TGL. PENSIUN ( usia )]]&lt;&gt;0,TEXT(Table1[[#This Row],[TGL. PENSIUN ( usia )]],"yyyy"),"")</f>
        <v>2049</v>
      </c>
      <c r="U1065" s="166">
        <f ca="1">IF(AND(Table1[[#This Row],[TGL. PENSIUN (usia)]]&lt;&gt;"",Table1[[#This Row],[TGL. PENSIUN (usia)]]&lt;&gt;"USIA SALAH"),IF(tglAcuan&lt;&gt;0,(INT(CONVERT(VLOOKUP(Table1[[#This Row],[JABATAN]],tbl_refJabatan,4,FALSE),"yr","day")-CONVERT(DATEDIF(H1065,tglAcuan,"y"),"yr","day"))),(INT(CONVERT(VLOOKUP(Table1[[#This Row],[JABATAN]],tbl_refJabatan,4,FALSE),"yr","day")-CONVERT(DATEDIF(H1065,NOW(),"y"),"yr","day")))),"")</f>
        <v>9131</v>
      </c>
      <c r="V1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Row],[JABATAN]],tbl_refJabatan,6,FALSE),"yr","day")-CONVERT(DATEDIF(H1065,tglAcuan,"y"),"yr","day"))),(NOW()+(CONVERT(VLOOKUP(Table1[[#This Row],[JABATAN]],tbl_refJabatan,6,FALSE),"yr","day")-CONVERT(DATEDIF(H1065,NOW(),"y"),"yr","day")))),"Usia Salah"),"")</f>
        <v>53019.348911689813</v>
      </c>
      <c r="W1065" s="167" t="str">
        <f ca="1">IF(Table1[[#This Row],[TGL.PENSIUN (usia)]]&lt;&gt;0,TEXT(Table1[[#This Row],[TGL.PENSIUN (usia)]],"yyyy"),"")</f>
        <v>2045</v>
      </c>
      <c r="X10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Row],[JABATAN]],tbl_refJabatan,7,FALSE),"yr","day")-CONVERT(DATEDIF(M1065,tglAcuan,"y"),"yr","day"))),(NOW()+(CONVERT(VLOOKUP(Table1[[#This Row],[JABATAN]],tbl_refJabatan,7,FALSE),"yr","day")-CONVERT(DATEDIF(M1065,NOW(),"y"),"yr","day")))),"tgl SK salah"),"")</f>
        <v>50827.848911689813</v>
      </c>
      <c r="Y1065" s="167" t="str">
        <f ca="1">IF(Table1[[#This Row],[TGL. PENSIUN (jabatan)]]&lt;&gt;0,TEXT(Table1[[#This Row],[TGL. PENSIUN (jabatan)]],"yyyy"),"")</f>
        <v>2039</v>
      </c>
      <c r="Z1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Row],[JABATAN]],tbl_refJabatan,8,FALSE),"yr","day")-CONVERT(DATEDIF(H1065,tglAcuan,"y"),"yr","day"))),(NOW()+(CONVERT(VLOOKUP(Table1[[#This Row],[JABATAN]],tbl_refJabatan,8,FALSE),"yr","day")-CONVERT(DATEDIF(H1065,NOW(),"y"),"yr","day")))),"Usia Salah"),"")</f>
        <v>53019.348911689813</v>
      </c>
      <c r="AA1065" s="167" t="str">
        <f ca="1">IF(Table1[[#This Row],[TGL.PENSIUN (usia )]]&lt;&gt;0,TEXT(Table1[[#This Row],[TGL.PENSIUN (usia )]],"yyyy"),"")</f>
        <v>2045</v>
      </c>
      <c r="AB10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Row],[JABATAN]],tbl_refJabatan,9,FALSE),"yr","day")-CONVERT(DATEDIF(M1065,tglAcuan,"y"),"yr","day"))),(NOW()+(CONVERT(VLOOKUP(Table1[[#This Row],[JABATAN]],tbl_refJabatan,9,FALSE),"yr","day")-CONVERT(DATEDIF(M1065,NOW(),"y"),"yr","day")))),"tgl SK salah"),"")</f>
        <v>50827.848911689813</v>
      </c>
      <c r="AC1065" s="167" t="str">
        <f ca="1">IF(Table1[[#This Row],[TGL. PENSIUN (jabatan )]]&lt;&gt;0,TEXT(Table1[[#This Row],[TGL. PENSIUN (jabatan )]],"yyyy"),"")</f>
        <v>2039</v>
      </c>
      <c r="AD10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6" spans="1:30" s="53" customFormat="1" ht="21.75" customHeight="1" x14ac:dyDescent="0.25">
      <c r="A1066" s="43">
        <f t="shared" si="39"/>
        <v>1061</v>
      </c>
      <c r="B1066" s="44" t="s">
        <v>1751</v>
      </c>
      <c r="C1066" s="44" t="s">
        <v>2002</v>
      </c>
      <c r="D1066" s="72" t="s">
        <v>59</v>
      </c>
      <c r="E1066" s="59" t="s">
        <v>2010</v>
      </c>
      <c r="F1066" s="43" t="s">
        <v>41</v>
      </c>
      <c r="G1066" s="46" t="s">
        <v>42</v>
      </c>
      <c r="H1066" s="94">
        <v>34061</v>
      </c>
      <c r="I1066" s="45"/>
      <c r="J1066" s="76"/>
      <c r="K1066" s="63" t="s">
        <v>56</v>
      </c>
      <c r="L1066" s="63" t="s">
        <v>2011</v>
      </c>
      <c r="M1066" s="94">
        <v>44286</v>
      </c>
      <c r="N1066" s="52" t="str">
        <f t="shared" ca="1" si="40"/>
        <v>30 Tahun 10 Bulan 25 hari</v>
      </c>
      <c r="O10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27 Hari </v>
      </c>
      <c r="P1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Row],[JABATAN]],tbl_refJabatan,2,FALSE),"yr","day")-CONVERT(DATEDIF(H1066,tglAcuan,"y"),"yr","day"))),(NOW()+(CONVERT(VLOOKUP(Table1[[#This Row],[JABATAN]],tbl_refJabatan,2,FALSE),"yr","day")-CONVERT(DATEDIF(H1066,NOW(),"y"),"yr","day")))),"Usia Salah"),"")</f>
        <v>56306.598911689813</v>
      </c>
      <c r="Q1066" s="167" t="str">
        <f ca="1">IF(Table1[[#This Row],[TGL. PENSIUN (usia)]]&lt;&gt;0,TEXT(Table1[[#This Row],[TGL. PENSIUN (usia)]],"yyyy"),"")</f>
        <v>2054</v>
      </c>
      <c r="R1066" s="166">
        <f ca="1">IF(AND(Table1[[#This Row],[TGL. PENSIUN (usia)]]&lt;&gt;"",Table1[[#This Row],[TGL. PENSIUN (usia)]]&lt;&gt;"USIA SALAH"),IF(tglAcuan&lt;&gt;0,(INT(CONVERT(VLOOKUP(Table1[[#This Row],[JABATAN]],tbl_refJabatan,2,FALSE),"yr","day")-CONVERT(DATEDIF(H1066,tglAcuan,"y"),"yr","day"))),(INT(CONVERT(VLOOKUP(Table1[[#This Row],[JABATAN]],tbl_refJabatan,2,FALSE),"yr","day")-CONVERT(DATEDIF(H1066,NOW(),"y"),"yr","day")))),"")</f>
        <v>10957</v>
      </c>
      <c r="S1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Row],[JABATAN]],tbl_refJabatan,4,FALSE),"yr","day")-CONVERT(DATEDIF(H1066,tglAcuan,"y"),"yr","day"))),(NOW()+(CONVERT(VLOOKUP(Table1[[#This Row],[JABATAN]],tbl_refJabatan,4,FALSE),"yr","day")-CONVERT(DATEDIF(H1066,NOW(),"y"),"yr","day")))),"Usia Salah"),"")</f>
        <v>56306.598911689813</v>
      </c>
      <c r="T1066" s="167" t="str">
        <f ca="1">IF(Table1[[#This Row],[TGL. PENSIUN ( usia )]]&lt;&gt;0,TEXT(Table1[[#This Row],[TGL. PENSIUN ( usia )]],"yyyy"),"")</f>
        <v>2054</v>
      </c>
      <c r="U1066" s="166">
        <f ca="1">IF(AND(Table1[[#This Row],[TGL. PENSIUN (usia)]]&lt;&gt;"",Table1[[#This Row],[TGL. PENSIUN (usia)]]&lt;&gt;"USIA SALAH"),IF(tglAcuan&lt;&gt;0,(INT(CONVERT(VLOOKUP(Table1[[#This Row],[JABATAN]],tbl_refJabatan,4,FALSE),"yr","day")-CONVERT(DATEDIF(H1066,tglAcuan,"y"),"yr","day"))),(INT(CONVERT(VLOOKUP(Table1[[#This Row],[JABATAN]],tbl_refJabatan,4,FALSE),"yr","day")-CONVERT(DATEDIF(H1066,NOW(),"y"),"yr","day")))),"")</f>
        <v>10957</v>
      </c>
      <c r="V1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Row],[JABATAN]],tbl_refJabatan,6,FALSE),"yr","day")-CONVERT(DATEDIF(H1066,tglAcuan,"y"),"yr","day"))),(NOW()+(CONVERT(VLOOKUP(Table1[[#This Row],[JABATAN]],tbl_refJabatan,6,FALSE),"yr","day")-CONVERT(DATEDIF(H1066,NOW(),"y"),"yr","day")))),"Usia Salah"),"")</f>
        <v>54845.598911689813</v>
      </c>
      <c r="W1066" s="167" t="str">
        <f ca="1">IF(Table1[[#This Row],[TGL.PENSIUN (usia)]]&lt;&gt;0,TEXT(Table1[[#This Row],[TGL.PENSIUN (usia)]],"yyyy"),"")</f>
        <v>2050</v>
      </c>
      <c r="X10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Row],[JABATAN]],tbl_refJabatan,7,FALSE),"yr","day")-CONVERT(DATEDIF(M1066,tglAcuan,"y"),"yr","day"))),(NOW()+(CONVERT(VLOOKUP(Table1[[#This Row],[JABATAN]],tbl_refJabatan,7,FALSE),"yr","day")-CONVERT(DATEDIF(M1066,NOW(),"y"),"yr","day")))),"tgl SK salah"),"")</f>
        <v>51923.598911689813</v>
      </c>
      <c r="Y1066" s="167" t="str">
        <f ca="1">IF(Table1[[#This Row],[TGL. PENSIUN (jabatan)]]&lt;&gt;0,TEXT(Table1[[#This Row],[TGL. PENSIUN (jabatan)]],"yyyy"),"")</f>
        <v>2042</v>
      </c>
      <c r="Z1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Row],[JABATAN]],tbl_refJabatan,8,FALSE),"yr","day")-CONVERT(DATEDIF(H1066,tglAcuan,"y"),"yr","day"))),(NOW()+(CONVERT(VLOOKUP(Table1[[#This Row],[JABATAN]],tbl_refJabatan,8,FALSE),"yr","day")-CONVERT(DATEDIF(H1066,NOW(),"y"),"yr","day")))),"Usia Salah"),"")</f>
        <v>54845.598911689813</v>
      </c>
      <c r="AA1066" s="167" t="str">
        <f ca="1">IF(Table1[[#This Row],[TGL.PENSIUN (usia )]]&lt;&gt;0,TEXT(Table1[[#This Row],[TGL.PENSIUN (usia )]],"yyyy"),"")</f>
        <v>2050</v>
      </c>
      <c r="AB10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Row],[JABATAN]],tbl_refJabatan,9,FALSE),"yr","day")-CONVERT(DATEDIF(M1066,tglAcuan,"y"),"yr","day"))),(NOW()+(CONVERT(VLOOKUP(Table1[[#This Row],[JABATAN]],tbl_refJabatan,9,FALSE),"yr","day")-CONVERT(DATEDIF(M1066,NOW(),"y"),"yr","day")))),"tgl SK salah"),"")</f>
        <v>51923.598911689813</v>
      </c>
      <c r="AC1066" s="167" t="str">
        <f ca="1">IF(Table1[[#This Row],[TGL. PENSIUN (jabatan )]]&lt;&gt;0,TEXT(Table1[[#This Row],[TGL. PENSIUN (jabatan )]],"yyyy"),"")</f>
        <v>2042</v>
      </c>
      <c r="AD10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7" spans="1:30" s="53" customFormat="1" ht="21.75" customHeight="1" x14ac:dyDescent="0.25">
      <c r="A1067" s="43">
        <f t="shared" si="39"/>
        <v>1062</v>
      </c>
      <c r="B1067" s="44" t="s">
        <v>1751</v>
      </c>
      <c r="C1067" s="44" t="s">
        <v>2002</v>
      </c>
      <c r="D1067" s="72" t="s">
        <v>61</v>
      </c>
      <c r="E1067" s="59" t="s">
        <v>2012</v>
      </c>
      <c r="F1067" s="43" t="s">
        <v>50</v>
      </c>
      <c r="G1067" s="46" t="s">
        <v>42</v>
      </c>
      <c r="H1067" s="94">
        <v>27128</v>
      </c>
      <c r="I1067" s="45"/>
      <c r="J1067" s="76"/>
      <c r="K1067" s="63" t="s">
        <v>43</v>
      </c>
      <c r="L1067" s="63" t="s">
        <v>2008</v>
      </c>
      <c r="M1067" s="94">
        <v>43350</v>
      </c>
      <c r="N1067" s="52" t="str">
        <f t="shared" ca="1" si="40"/>
        <v>49 Tahun 10 Bulan 18 hari</v>
      </c>
      <c r="O10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20 Hari </v>
      </c>
      <c r="P1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Row],[JABATAN]],tbl_refJabatan,2,FALSE),"yr","day")-CONVERT(DATEDIF(H1067,tglAcuan,"y"),"yr","day"))),(NOW()+(CONVERT(VLOOKUP(Table1[[#This Row],[JABATAN]],tbl_refJabatan,2,FALSE),"yr","day")-CONVERT(DATEDIF(H1067,NOW(),"y"),"yr","day")))),"Usia Salah"),"")</f>
        <v>49366.848911689813</v>
      </c>
      <c r="Q1067" s="167" t="str">
        <f ca="1">IF(Table1[[#This Row],[TGL. PENSIUN (usia)]]&lt;&gt;0,TEXT(Table1[[#This Row],[TGL. PENSIUN (usia)]],"yyyy"),"")</f>
        <v>2035</v>
      </c>
      <c r="R1067" s="166">
        <f ca="1">IF(AND(Table1[[#This Row],[TGL. PENSIUN (usia)]]&lt;&gt;"",Table1[[#This Row],[TGL. PENSIUN (usia)]]&lt;&gt;"USIA SALAH"),IF(tglAcuan&lt;&gt;0,(INT(CONVERT(VLOOKUP(Table1[[#This Row],[JABATAN]],tbl_refJabatan,2,FALSE),"yr","day")-CONVERT(DATEDIF(H1067,tglAcuan,"y"),"yr","day"))),(INT(CONVERT(VLOOKUP(Table1[[#This Row],[JABATAN]],tbl_refJabatan,2,FALSE),"yr","day")-CONVERT(DATEDIF(H1067,NOW(),"y"),"yr","day")))),"")</f>
        <v>4017</v>
      </c>
      <c r="S1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Row],[JABATAN]],tbl_refJabatan,4,FALSE),"yr","day")-CONVERT(DATEDIF(H1067,tglAcuan,"y"),"yr","day"))),(NOW()+(CONVERT(VLOOKUP(Table1[[#This Row],[JABATAN]],tbl_refJabatan,4,FALSE),"yr","day")-CONVERT(DATEDIF(H1067,NOW(),"y"),"yr","day")))),"Usia Salah"),"")</f>
        <v>49366.848911689813</v>
      </c>
      <c r="T1067" s="167" t="str">
        <f ca="1">IF(Table1[[#This Row],[TGL. PENSIUN ( usia )]]&lt;&gt;0,TEXT(Table1[[#This Row],[TGL. PENSIUN ( usia )]],"yyyy"),"")</f>
        <v>2035</v>
      </c>
      <c r="U1067" s="166">
        <f ca="1">IF(AND(Table1[[#This Row],[TGL. PENSIUN (usia)]]&lt;&gt;"",Table1[[#This Row],[TGL. PENSIUN (usia)]]&lt;&gt;"USIA SALAH"),IF(tglAcuan&lt;&gt;0,(INT(CONVERT(VLOOKUP(Table1[[#This Row],[JABATAN]],tbl_refJabatan,4,FALSE),"yr","day")-CONVERT(DATEDIF(H1067,tglAcuan,"y"),"yr","day"))),(INT(CONVERT(VLOOKUP(Table1[[#This Row],[JABATAN]],tbl_refJabatan,4,FALSE),"yr","day")-CONVERT(DATEDIF(H1067,NOW(),"y"),"yr","day")))),"")</f>
        <v>4017</v>
      </c>
      <c r="V1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Row],[JABATAN]],tbl_refJabatan,6,FALSE),"yr","day")-CONVERT(DATEDIF(H1067,tglAcuan,"y"),"yr","day"))),(NOW()+(CONVERT(VLOOKUP(Table1[[#This Row],[JABATAN]],tbl_refJabatan,6,FALSE),"yr","day")-CONVERT(DATEDIF(H1067,NOW(),"y"),"yr","day")))),"Usia Salah"),"")</f>
        <v>47905.848911689813</v>
      </c>
      <c r="W1067" s="167" t="str">
        <f ca="1">IF(Table1[[#This Row],[TGL.PENSIUN (usia)]]&lt;&gt;0,TEXT(Table1[[#This Row],[TGL.PENSIUN (usia)]],"yyyy"),"")</f>
        <v>2031</v>
      </c>
      <c r="X10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Row],[JABATAN]],tbl_refJabatan,7,FALSE),"yr","day")-CONVERT(DATEDIF(M1067,tglAcuan,"y"),"yr","day"))),(NOW()+(CONVERT(VLOOKUP(Table1[[#This Row],[JABATAN]],tbl_refJabatan,7,FALSE),"yr","day")-CONVERT(DATEDIF(M1067,NOW(),"y"),"yr","day")))),"tgl SK salah"),"")</f>
        <v>50827.848911689813</v>
      </c>
      <c r="Y1067" s="167" t="str">
        <f ca="1">IF(Table1[[#This Row],[TGL. PENSIUN (jabatan)]]&lt;&gt;0,TEXT(Table1[[#This Row],[TGL. PENSIUN (jabatan)]],"yyyy"),"")</f>
        <v>2039</v>
      </c>
      <c r="Z1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Row],[JABATAN]],tbl_refJabatan,8,FALSE),"yr","day")-CONVERT(DATEDIF(H1067,tglAcuan,"y"),"yr","day"))),(NOW()+(CONVERT(VLOOKUP(Table1[[#This Row],[JABATAN]],tbl_refJabatan,8,FALSE),"yr","day")-CONVERT(DATEDIF(H1067,NOW(),"y"),"yr","day")))),"Usia Salah"),"")</f>
        <v>47905.848911689813</v>
      </c>
      <c r="AA1067" s="167" t="str">
        <f ca="1">IF(Table1[[#This Row],[TGL.PENSIUN (usia )]]&lt;&gt;0,TEXT(Table1[[#This Row],[TGL.PENSIUN (usia )]],"yyyy"),"")</f>
        <v>2031</v>
      </c>
      <c r="AB10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Row],[JABATAN]],tbl_refJabatan,9,FALSE),"yr","day")-CONVERT(DATEDIF(M1067,tglAcuan,"y"),"yr","day"))),(NOW()+(CONVERT(VLOOKUP(Table1[[#This Row],[JABATAN]],tbl_refJabatan,9,FALSE),"yr","day")-CONVERT(DATEDIF(M1067,NOW(),"y"),"yr","day")))),"tgl SK salah"),"")</f>
        <v>50827.848911689813</v>
      </c>
      <c r="AC1067" s="167" t="str">
        <f ca="1">IF(Table1[[#This Row],[TGL. PENSIUN (jabatan )]]&lt;&gt;0,TEXT(Table1[[#This Row],[TGL. PENSIUN (jabatan )]],"yyyy"),"")</f>
        <v>2039</v>
      </c>
      <c r="AD10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8" spans="1:30" s="53" customFormat="1" ht="21.75" customHeight="1" x14ac:dyDescent="0.25">
      <c r="A1068" s="43">
        <f t="shared" si="39"/>
        <v>1063</v>
      </c>
      <c r="B1068" s="44" t="s">
        <v>1751</v>
      </c>
      <c r="C1068" s="44" t="s">
        <v>2002</v>
      </c>
      <c r="D1068" s="72" t="s">
        <v>63</v>
      </c>
      <c r="E1068" s="59" t="s">
        <v>2013</v>
      </c>
      <c r="F1068" s="43" t="s">
        <v>41</v>
      </c>
      <c r="G1068" s="46" t="s">
        <v>42</v>
      </c>
      <c r="H1068" s="67">
        <v>33581</v>
      </c>
      <c r="I1068" s="45"/>
      <c r="J1068" s="76"/>
      <c r="K1068" s="63" t="s">
        <v>43</v>
      </c>
      <c r="L1068" s="63" t="s">
        <v>2014</v>
      </c>
      <c r="M1068" s="94">
        <v>44624</v>
      </c>
      <c r="N1068" s="52" t="str">
        <f t="shared" ca="1" si="40"/>
        <v>32 Tahun 2 Bulan 18 hari</v>
      </c>
      <c r="O10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23 Hari </v>
      </c>
      <c r="P1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Row],[JABATAN]],tbl_refJabatan,2,FALSE),"yr","day")-CONVERT(DATEDIF(H1068,tglAcuan,"y"),"yr","day"))),(NOW()+(CONVERT(VLOOKUP(Table1[[#This Row],[JABATAN]],tbl_refJabatan,2,FALSE),"yr","day")-CONVERT(DATEDIF(H1068,NOW(),"y"),"yr","day")))),"Usia Salah"),"")</f>
        <v>55576.098911689813</v>
      </c>
      <c r="Q1068" s="167" t="str">
        <f ca="1">IF(Table1[[#This Row],[TGL. PENSIUN (usia)]]&lt;&gt;0,TEXT(Table1[[#This Row],[TGL. PENSIUN (usia)]],"yyyy"),"")</f>
        <v>2052</v>
      </c>
      <c r="R1068" s="166">
        <f ca="1">IF(AND(Table1[[#This Row],[TGL. PENSIUN (usia)]]&lt;&gt;"",Table1[[#This Row],[TGL. PENSIUN (usia)]]&lt;&gt;"USIA SALAH"),IF(tglAcuan&lt;&gt;0,(INT(CONVERT(VLOOKUP(Table1[[#This Row],[JABATAN]],tbl_refJabatan,2,FALSE),"yr","day")-CONVERT(DATEDIF(H1068,tglAcuan,"y"),"yr","day"))),(INT(CONVERT(VLOOKUP(Table1[[#This Row],[JABATAN]],tbl_refJabatan,2,FALSE),"yr","day")-CONVERT(DATEDIF(H1068,NOW(),"y"),"yr","day")))),"")</f>
        <v>10227</v>
      </c>
      <c r="S1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Row],[JABATAN]],tbl_refJabatan,4,FALSE),"yr","day")-CONVERT(DATEDIF(H1068,tglAcuan,"y"),"yr","day"))),(NOW()+(CONVERT(VLOOKUP(Table1[[#This Row],[JABATAN]],tbl_refJabatan,4,FALSE),"yr","day")-CONVERT(DATEDIF(H1068,NOW(),"y"),"yr","day")))),"Usia Salah"),"")</f>
        <v>40966.098911689813</v>
      </c>
      <c r="T1068" s="167" t="str">
        <f ca="1">IF(Table1[[#This Row],[TGL. PENSIUN ( usia )]]&lt;&gt;0,TEXT(Table1[[#This Row],[TGL. PENSIUN ( usia )]],"yyyy"),"")</f>
        <v>2012</v>
      </c>
      <c r="U1068" s="166">
        <f ca="1">IF(AND(Table1[[#This Row],[TGL. PENSIUN (usia)]]&lt;&gt;"",Table1[[#This Row],[TGL. PENSIUN (usia)]]&lt;&gt;"USIA SALAH"),IF(tglAcuan&lt;&gt;0,(INT(CONVERT(VLOOKUP(Table1[[#This Row],[JABATAN]],tbl_refJabatan,4,FALSE),"yr","day")-CONVERT(DATEDIF(H1068,tglAcuan,"y"),"yr","day"))),(INT(CONVERT(VLOOKUP(Table1[[#This Row],[JABATAN]],tbl_refJabatan,4,FALSE),"yr","day")-CONVERT(DATEDIF(H1068,NOW(),"y"),"yr","day")))),"")</f>
        <v>-4383</v>
      </c>
      <c r="V1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Row],[JABATAN]],tbl_refJabatan,6,FALSE),"yr","day")-CONVERT(DATEDIF(H1068,tglAcuan,"y"),"yr","day"))),(NOW()+(CONVERT(VLOOKUP(Table1[[#This Row],[JABATAN]],tbl_refJabatan,6,FALSE),"yr","day")-CONVERT(DATEDIF(H1068,NOW(),"y"),"yr","day")))),"Usia Salah"),"")</f>
        <v>33661.098911689813</v>
      </c>
      <c r="W1068" s="167" t="str">
        <f ca="1">IF(Table1[[#This Row],[TGL.PENSIUN (usia)]]&lt;&gt;0,TEXT(Table1[[#This Row],[TGL.PENSIUN (usia)]],"yyyy"),"")</f>
        <v>1992</v>
      </c>
      <c r="X10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Row],[JABATAN]],tbl_refJabatan,7,FALSE),"yr","day")-CONVERT(DATEDIF(M1068,tglAcuan,"y"),"yr","day"))),(NOW()+(CONVERT(VLOOKUP(Table1[[#This Row],[JABATAN]],tbl_refJabatan,7,FALSE),"yr","day")-CONVERT(DATEDIF(M1068,NOW(),"y"),"yr","day")))),"tgl SK salah"),"")</f>
        <v>66898.848911689813</v>
      </c>
      <c r="Y1068" s="167" t="str">
        <f ca="1">IF(Table1[[#This Row],[TGL. PENSIUN (jabatan)]]&lt;&gt;0,TEXT(Table1[[#This Row],[TGL. PENSIUN (jabatan)]],"yyyy"),"")</f>
        <v>2083</v>
      </c>
      <c r="Z1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Row],[JABATAN]],tbl_refJabatan,8,FALSE),"yr","day")-CONVERT(DATEDIF(H1068,tglAcuan,"y"),"yr","day"))),(NOW()+(CONVERT(VLOOKUP(Table1[[#This Row],[JABATAN]],tbl_refJabatan,8,FALSE),"yr","day")-CONVERT(DATEDIF(H1068,NOW(),"y"),"yr","day")))),"Usia Salah"),"")</f>
        <v>55576.098911689813</v>
      </c>
      <c r="AA1068" s="167" t="str">
        <f ca="1">IF(Table1[[#This Row],[TGL.PENSIUN (usia )]]&lt;&gt;0,TEXT(Table1[[#This Row],[TGL.PENSIUN (usia )]],"yyyy"),"")</f>
        <v>2052</v>
      </c>
      <c r="AB10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Row],[JABATAN]],tbl_refJabatan,9,FALSE),"yr","day")-CONVERT(DATEDIF(M1068,tglAcuan,"y"),"yr","day"))),(NOW()+(CONVERT(VLOOKUP(Table1[[#This Row],[JABATAN]],tbl_refJabatan,9,FALSE),"yr","day")-CONVERT(DATEDIF(M1068,NOW(),"y"),"yr","day")))),"tgl SK salah"),"")</f>
        <v>50462.598911689813</v>
      </c>
      <c r="AC1068" s="167" t="str">
        <f ca="1">IF(Table1[[#This Row],[TGL. PENSIUN (jabatan )]]&lt;&gt;0,TEXT(Table1[[#This Row],[TGL. PENSIUN (jabatan )]],"yyyy"),"")</f>
        <v>2038</v>
      </c>
      <c r="AD10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69" spans="1:30" s="53" customFormat="1" ht="21.75" customHeight="1" x14ac:dyDescent="0.25">
      <c r="A1069" s="43">
        <f t="shared" si="39"/>
        <v>1064</v>
      </c>
      <c r="B1069" s="44" t="s">
        <v>1751</v>
      </c>
      <c r="C1069" s="44" t="s">
        <v>2002</v>
      </c>
      <c r="D1069" s="72" t="s">
        <v>63</v>
      </c>
      <c r="E1069" s="59" t="s">
        <v>2015</v>
      </c>
      <c r="F1069" s="43" t="s">
        <v>41</v>
      </c>
      <c r="G1069" s="46" t="s">
        <v>42</v>
      </c>
      <c r="H1069" s="94">
        <v>24933</v>
      </c>
      <c r="I1069" s="45"/>
      <c r="J1069" s="76"/>
      <c r="K1069" s="63" t="s">
        <v>43</v>
      </c>
      <c r="L1069" s="63" t="s">
        <v>2016</v>
      </c>
      <c r="M1069" s="94">
        <v>43528</v>
      </c>
      <c r="N1069" s="52" t="str">
        <f t="shared" ca="1" si="40"/>
        <v>55 Tahun 10 Bulan 22 hari</v>
      </c>
      <c r="O10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Row],[JABATAN]],tbl_refJabatan,2,FALSE),"yr","day")-CONVERT(DATEDIF(H1069,tglAcuan,"y"),"yr","day"))),(NOW()+(CONVERT(VLOOKUP(Table1[[#This Row],[JABATAN]],tbl_refJabatan,2,FALSE),"yr","day")-CONVERT(DATEDIF(H1069,NOW(),"y"),"yr","day")))),"Usia Salah"),"")</f>
        <v>47175.348911689813</v>
      </c>
      <c r="Q1069" s="167" t="str">
        <f ca="1">IF(Table1[[#This Row],[TGL. PENSIUN (usia)]]&lt;&gt;0,TEXT(Table1[[#This Row],[TGL. PENSIUN (usia)]],"yyyy"),"")</f>
        <v>2029</v>
      </c>
      <c r="R1069" s="166">
        <f ca="1">IF(AND(Table1[[#This Row],[TGL. PENSIUN (usia)]]&lt;&gt;"",Table1[[#This Row],[TGL. PENSIUN (usia)]]&lt;&gt;"USIA SALAH"),IF(tglAcuan&lt;&gt;0,(INT(CONVERT(VLOOKUP(Table1[[#This Row],[JABATAN]],tbl_refJabatan,2,FALSE),"yr","day")-CONVERT(DATEDIF(H1069,tglAcuan,"y"),"yr","day"))),(INT(CONVERT(VLOOKUP(Table1[[#This Row],[JABATAN]],tbl_refJabatan,2,FALSE),"yr","day")-CONVERT(DATEDIF(H1069,NOW(),"y"),"yr","day")))),"")</f>
        <v>1826</v>
      </c>
      <c r="S1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Row],[JABATAN]],tbl_refJabatan,4,FALSE),"yr","day")-CONVERT(DATEDIF(H1069,tglAcuan,"y"),"yr","day"))),(NOW()+(CONVERT(VLOOKUP(Table1[[#This Row],[JABATAN]],tbl_refJabatan,4,FALSE),"yr","day")-CONVERT(DATEDIF(H1069,NOW(),"y"),"yr","day")))),"Usia Salah"),"")</f>
        <v>32565.348911689813</v>
      </c>
      <c r="T1069" s="167" t="str">
        <f ca="1">IF(Table1[[#This Row],[TGL. PENSIUN ( usia )]]&lt;&gt;0,TEXT(Table1[[#This Row],[TGL. PENSIUN ( usia )]],"yyyy"),"")</f>
        <v>1989</v>
      </c>
      <c r="U1069" s="166">
        <f ca="1">IF(AND(Table1[[#This Row],[TGL. PENSIUN (usia)]]&lt;&gt;"",Table1[[#This Row],[TGL. PENSIUN (usia)]]&lt;&gt;"USIA SALAH"),IF(tglAcuan&lt;&gt;0,(INT(CONVERT(VLOOKUP(Table1[[#This Row],[JABATAN]],tbl_refJabatan,4,FALSE),"yr","day")-CONVERT(DATEDIF(H1069,tglAcuan,"y"),"yr","day"))),(INT(CONVERT(VLOOKUP(Table1[[#This Row],[JABATAN]],tbl_refJabatan,4,FALSE),"yr","day")-CONVERT(DATEDIF(H1069,NOW(),"y"),"yr","day")))),"")</f>
        <v>-12784</v>
      </c>
      <c r="V1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Row],[JABATAN]],tbl_refJabatan,6,FALSE),"yr","day")-CONVERT(DATEDIF(H1069,tglAcuan,"y"),"yr","day"))),(NOW()+(CONVERT(VLOOKUP(Table1[[#This Row],[JABATAN]],tbl_refJabatan,6,FALSE),"yr","day")-CONVERT(DATEDIF(H1069,NOW(),"y"),"yr","day")))),"Usia Salah"),"")</f>
        <v>25260.348911689813</v>
      </c>
      <c r="W1069" s="167" t="str">
        <f ca="1">IF(Table1[[#This Row],[TGL.PENSIUN (usia)]]&lt;&gt;0,TEXT(Table1[[#This Row],[TGL.PENSIUN (usia)]],"yyyy"),"")</f>
        <v>1969</v>
      </c>
      <c r="X10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Row],[JABATAN]],tbl_refJabatan,7,FALSE),"yr","day")-CONVERT(DATEDIF(M1069,tglAcuan,"y"),"yr","day"))),(NOW()+(CONVERT(VLOOKUP(Table1[[#This Row],[JABATAN]],tbl_refJabatan,7,FALSE),"yr","day")-CONVERT(DATEDIF(M1069,NOW(),"y"),"yr","day")))),"tgl SK salah"),"")</f>
        <v>65803.098911689813</v>
      </c>
      <c r="Y1069" s="167" t="str">
        <f ca="1">IF(Table1[[#This Row],[TGL. PENSIUN (jabatan)]]&lt;&gt;0,TEXT(Table1[[#This Row],[TGL. PENSIUN (jabatan)]],"yyyy"),"")</f>
        <v>2080</v>
      </c>
      <c r="Z1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Row],[JABATAN]],tbl_refJabatan,8,FALSE),"yr","day")-CONVERT(DATEDIF(H1069,tglAcuan,"y"),"yr","day"))),(NOW()+(CONVERT(VLOOKUP(Table1[[#This Row],[JABATAN]],tbl_refJabatan,8,FALSE),"yr","day")-CONVERT(DATEDIF(H1069,NOW(),"y"),"yr","day")))),"Usia Salah"),"")</f>
        <v>47175.348911689813</v>
      </c>
      <c r="AA1069" s="167" t="str">
        <f ca="1">IF(Table1[[#This Row],[TGL.PENSIUN (usia )]]&lt;&gt;0,TEXT(Table1[[#This Row],[TGL.PENSIUN (usia )]],"yyyy"),"")</f>
        <v>2029</v>
      </c>
      <c r="AB10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Row],[JABATAN]],tbl_refJabatan,9,FALSE),"yr","day")-CONVERT(DATEDIF(M1069,tglAcuan,"y"),"yr","day"))),(NOW()+(CONVERT(VLOOKUP(Table1[[#This Row],[JABATAN]],tbl_refJabatan,9,FALSE),"yr","day")-CONVERT(DATEDIF(M1069,NOW(),"y"),"yr","day")))),"tgl SK salah"),"")</f>
        <v>49366.848911689813</v>
      </c>
      <c r="AC1069" s="167" t="str">
        <f ca="1">IF(Table1[[#This Row],[TGL. PENSIUN (jabatan )]]&lt;&gt;0,TEXT(Table1[[#This Row],[TGL. PENSIUN (jabatan )]],"yyyy"),"")</f>
        <v>2035</v>
      </c>
      <c r="AD10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0" spans="1:30" s="53" customFormat="1" ht="21.75" customHeight="1" x14ac:dyDescent="0.25">
      <c r="A1070" s="43">
        <f t="shared" si="39"/>
        <v>1065</v>
      </c>
      <c r="B1070" s="44" t="s">
        <v>1751</v>
      </c>
      <c r="C1070" s="44" t="s">
        <v>2002</v>
      </c>
      <c r="D1070" s="72" t="s">
        <v>63</v>
      </c>
      <c r="E1070" s="59" t="s">
        <v>2017</v>
      </c>
      <c r="F1070" s="43" t="s">
        <v>41</v>
      </c>
      <c r="G1070" s="46" t="s">
        <v>42</v>
      </c>
      <c r="H1070" s="94">
        <v>31920</v>
      </c>
      <c r="I1070" s="45"/>
      <c r="J1070" s="76"/>
      <c r="K1070" s="63" t="s">
        <v>43</v>
      </c>
      <c r="L1070" s="63" t="s">
        <v>2018</v>
      </c>
      <c r="M1070" s="94">
        <v>44286</v>
      </c>
      <c r="N1070" s="52" t="str">
        <f t="shared" ca="1" si="40"/>
        <v>36 Tahun 9 Bulan 4 hari</v>
      </c>
      <c r="O10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27 Hari </v>
      </c>
      <c r="P1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Row],[JABATAN]],tbl_refJabatan,2,FALSE),"yr","day")-CONVERT(DATEDIF(H1070,tglAcuan,"y"),"yr","day"))),(NOW()+(CONVERT(VLOOKUP(Table1[[#This Row],[JABATAN]],tbl_refJabatan,2,FALSE),"yr","day")-CONVERT(DATEDIF(H1070,NOW(),"y"),"yr","day")))),"Usia Salah"),"")</f>
        <v>54115.098911689813</v>
      </c>
      <c r="Q1070" s="167" t="str">
        <f ca="1">IF(Table1[[#This Row],[TGL. PENSIUN (usia)]]&lt;&gt;0,TEXT(Table1[[#This Row],[TGL. PENSIUN (usia)]],"yyyy"),"")</f>
        <v>2048</v>
      </c>
      <c r="R1070" s="166">
        <f ca="1">IF(AND(Table1[[#This Row],[TGL. PENSIUN (usia)]]&lt;&gt;"",Table1[[#This Row],[TGL. PENSIUN (usia)]]&lt;&gt;"USIA SALAH"),IF(tglAcuan&lt;&gt;0,(INT(CONVERT(VLOOKUP(Table1[[#This Row],[JABATAN]],tbl_refJabatan,2,FALSE),"yr","day")-CONVERT(DATEDIF(H1070,tglAcuan,"y"),"yr","day"))),(INT(CONVERT(VLOOKUP(Table1[[#This Row],[JABATAN]],tbl_refJabatan,2,FALSE),"yr","day")-CONVERT(DATEDIF(H1070,NOW(),"y"),"yr","day")))),"")</f>
        <v>8766</v>
      </c>
      <c r="S1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Row],[JABATAN]],tbl_refJabatan,4,FALSE),"yr","day")-CONVERT(DATEDIF(H1070,tglAcuan,"y"),"yr","day"))),(NOW()+(CONVERT(VLOOKUP(Table1[[#This Row],[JABATAN]],tbl_refJabatan,4,FALSE),"yr","day")-CONVERT(DATEDIF(H1070,NOW(),"y"),"yr","day")))),"Usia Salah"),"")</f>
        <v>39505.098911689813</v>
      </c>
      <c r="T1070" s="167" t="str">
        <f ca="1">IF(Table1[[#This Row],[TGL. PENSIUN ( usia )]]&lt;&gt;0,TEXT(Table1[[#This Row],[TGL. PENSIUN ( usia )]],"yyyy"),"")</f>
        <v>2008</v>
      </c>
      <c r="U1070" s="166">
        <f ca="1">IF(AND(Table1[[#This Row],[TGL. PENSIUN (usia)]]&lt;&gt;"",Table1[[#This Row],[TGL. PENSIUN (usia)]]&lt;&gt;"USIA SALAH"),IF(tglAcuan&lt;&gt;0,(INT(CONVERT(VLOOKUP(Table1[[#This Row],[JABATAN]],tbl_refJabatan,4,FALSE),"yr","day")-CONVERT(DATEDIF(H1070,tglAcuan,"y"),"yr","day"))),(INT(CONVERT(VLOOKUP(Table1[[#This Row],[JABATAN]],tbl_refJabatan,4,FALSE),"yr","day")-CONVERT(DATEDIF(H1070,NOW(),"y"),"yr","day")))),"")</f>
        <v>-5844</v>
      </c>
      <c r="V1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Row],[JABATAN]],tbl_refJabatan,6,FALSE),"yr","day")-CONVERT(DATEDIF(H1070,tglAcuan,"y"),"yr","day"))),(NOW()+(CONVERT(VLOOKUP(Table1[[#This Row],[JABATAN]],tbl_refJabatan,6,FALSE),"yr","day")-CONVERT(DATEDIF(H1070,NOW(),"y"),"yr","day")))),"Usia Salah"),"")</f>
        <v>32200.098911689813</v>
      </c>
      <c r="W1070" s="167" t="str">
        <f ca="1">IF(Table1[[#This Row],[TGL.PENSIUN (usia)]]&lt;&gt;0,TEXT(Table1[[#This Row],[TGL.PENSIUN (usia)]],"yyyy"),"")</f>
        <v>1988</v>
      </c>
      <c r="X10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Row],[JABATAN]],tbl_refJabatan,7,FALSE),"yr","day")-CONVERT(DATEDIF(M1070,tglAcuan,"y"),"yr","day"))),(NOW()+(CONVERT(VLOOKUP(Table1[[#This Row],[JABATAN]],tbl_refJabatan,7,FALSE),"yr","day")-CONVERT(DATEDIF(M1070,NOW(),"y"),"yr","day")))),"tgl SK salah"),"")</f>
        <v>66533.598911689813</v>
      </c>
      <c r="Y1070" s="167" t="str">
        <f ca="1">IF(Table1[[#This Row],[TGL. PENSIUN (jabatan)]]&lt;&gt;0,TEXT(Table1[[#This Row],[TGL. PENSIUN (jabatan)]],"yyyy"),"")</f>
        <v>2082</v>
      </c>
      <c r="Z1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Row],[JABATAN]],tbl_refJabatan,8,FALSE),"yr","day")-CONVERT(DATEDIF(H1070,tglAcuan,"y"),"yr","day"))),(NOW()+(CONVERT(VLOOKUP(Table1[[#This Row],[JABATAN]],tbl_refJabatan,8,FALSE),"yr","day")-CONVERT(DATEDIF(H1070,NOW(),"y"),"yr","day")))),"Usia Salah"),"")</f>
        <v>54115.098911689813</v>
      </c>
      <c r="AA1070" s="167" t="str">
        <f ca="1">IF(Table1[[#This Row],[TGL.PENSIUN (usia )]]&lt;&gt;0,TEXT(Table1[[#This Row],[TGL.PENSIUN (usia )]],"yyyy"),"")</f>
        <v>2048</v>
      </c>
      <c r="AB10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Row],[JABATAN]],tbl_refJabatan,9,FALSE),"yr","day")-CONVERT(DATEDIF(M1070,tglAcuan,"y"),"yr","day"))),(NOW()+(CONVERT(VLOOKUP(Table1[[#This Row],[JABATAN]],tbl_refJabatan,9,FALSE),"yr","day")-CONVERT(DATEDIF(M1070,NOW(),"y"),"yr","day")))),"tgl SK salah"),"")</f>
        <v>50097.348911689813</v>
      </c>
      <c r="AC1070" s="167" t="str">
        <f ca="1">IF(Table1[[#This Row],[TGL. PENSIUN (jabatan )]]&lt;&gt;0,TEXT(Table1[[#This Row],[TGL. PENSIUN (jabatan )]],"yyyy"),"")</f>
        <v>2037</v>
      </c>
      <c r="AD10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1" spans="1:30" s="53" customFormat="1" ht="21.75" customHeight="1" x14ac:dyDescent="0.25">
      <c r="A1071" s="43">
        <f t="shared" si="39"/>
        <v>1066</v>
      </c>
      <c r="B1071" s="44" t="s">
        <v>1751</v>
      </c>
      <c r="C1071" s="44" t="s">
        <v>2002</v>
      </c>
      <c r="D1071" s="72" t="s">
        <v>63</v>
      </c>
      <c r="E1071" s="59" t="s">
        <v>2019</v>
      </c>
      <c r="F1071" s="43" t="s">
        <v>41</v>
      </c>
      <c r="G1071" s="46" t="s">
        <v>42</v>
      </c>
      <c r="H1071" s="94">
        <v>24470</v>
      </c>
      <c r="I1071" s="45"/>
      <c r="J1071" s="76"/>
      <c r="K1071" s="63" t="s">
        <v>43</v>
      </c>
      <c r="L1071" s="63" t="s">
        <v>2016</v>
      </c>
      <c r="M1071" s="94">
        <v>43528</v>
      </c>
      <c r="N1071" s="52" t="str">
        <f t="shared" ca="1" si="40"/>
        <v>57 Tahun 1 Bulan 29 hari</v>
      </c>
      <c r="O10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Row],[JABATAN]],tbl_refJabatan,2,FALSE),"yr","day")-CONVERT(DATEDIF(H1071,tglAcuan,"y"),"yr","day"))),(NOW()+(CONVERT(VLOOKUP(Table1[[#This Row],[JABATAN]],tbl_refJabatan,2,FALSE),"yr","day")-CONVERT(DATEDIF(H1071,NOW(),"y"),"yr","day")))),"Usia Salah"),"")</f>
        <v>46444.848911689813</v>
      </c>
      <c r="Q1071" s="167" t="str">
        <f ca="1">IF(Table1[[#This Row],[TGL. PENSIUN (usia)]]&lt;&gt;0,TEXT(Table1[[#This Row],[TGL. PENSIUN (usia)]],"yyyy"),"")</f>
        <v>2027</v>
      </c>
      <c r="R1071" s="166">
        <f ca="1">IF(AND(Table1[[#This Row],[TGL. PENSIUN (usia)]]&lt;&gt;"",Table1[[#This Row],[TGL. PENSIUN (usia)]]&lt;&gt;"USIA SALAH"),IF(tglAcuan&lt;&gt;0,(INT(CONVERT(VLOOKUP(Table1[[#This Row],[JABATAN]],tbl_refJabatan,2,FALSE),"yr","day")-CONVERT(DATEDIF(H1071,tglAcuan,"y"),"yr","day"))),(INT(CONVERT(VLOOKUP(Table1[[#This Row],[JABATAN]],tbl_refJabatan,2,FALSE),"yr","day")-CONVERT(DATEDIF(H1071,NOW(),"y"),"yr","day")))),"")</f>
        <v>1095</v>
      </c>
      <c r="S1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Row],[JABATAN]],tbl_refJabatan,4,FALSE),"yr","day")-CONVERT(DATEDIF(H1071,tglAcuan,"y"),"yr","day"))),(NOW()+(CONVERT(VLOOKUP(Table1[[#This Row],[JABATAN]],tbl_refJabatan,4,FALSE),"yr","day")-CONVERT(DATEDIF(H1071,NOW(),"y"),"yr","day")))),"Usia Salah"),"")</f>
        <v>31834.848911689813</v>
      </c>
      <c r="T1071" s="167" t="str">
        <f ca="1">IF(Table1[[#This Row],[TGL. PENSIUN ( usia )]]&lt;&gt;0,TEXT(Table1[[#This Row],[TGL. PENSIUN ( usia )]],"yyyy"),"")</f>
        <v>1987</v>
      </c>
      <c r="U1071" s="166">
        <f ca="1">IF(AND(Table1[[#This Row],[TGL. PENSIUN (usia)]]&lt;&gt;"",Table1[[#This Row],[TGL. PENSIUN (usia)]]&lt;&gt;"USIA SALAH"),IF(tglAcuan&lt;&gt;0,(INT(CONVERT(VLOOKUP(Table1[[#This Row],[JABATAN]],tbl_refJabatan,4,FALSE),"yr","day")-CONVERT(DATEDIF(H1071,tglAcuan,"y"),"yr","day"))),(INT(CONVERT(VLOOKUP(Table1[[#This Row],[JABATAN]],tbl_refJabatan,4,FALSE),"yr","day")-CONVERT(DATEDIF(H1071,NOW(),"y"),"yr","day")))),"")</f>
        <v>-13515</v>
      </c>
      <c r="V1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Row],[JABATAN]],tbl_refJabatan,6,FALSE),"yr","day")-CONVERT(DATEDIF(H1071,tglAcuan,"y"),"yr","day"))),(NOW()+(CONVERT(VLOOKUP(Table1[[#This Row],[JABATAN]],tbl_refJabatan,6,FALSE),"yr","day")-CONVERT(DATEDIF(H1071,NOW(),"y"),"yr","day")))),"Usia Salah"),"")</f>
        <v>24529.848911689813</v>
      </c>
      <c r="W1071" s="167" t="str">
        <f ca="1">IF(Table1[[#This Row],[TGL.PENSIUN (usia)]]&lt;&gt;0,TEXT(Table1[[#This Row],[TGL.PENSIUN (usia)]],"yyyy"),"")</f>
        <v>1967</v>
      </c>
      <c r="X10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Row],[JABATAN]],tbl_refJabatan,7,FALSE),"yr","day")-CONVERT(DATEDIF(M1071,tglAcuan,"y"),"yr","day"))),(NOW()+(CONVERT(VLOOKUP(Table1[[#This Row],[JABATAN]],tbl_refJabatan,7,FALSE),"yr","day")-CONVERT(DATEDIF(M1071,NOW(),"y"),"yr","day")))),"tgl SK salah"),"")</f>
        <v>65803.098911689813</v>
      </c>
      <c r="Y1071" s="167" t="str">
        <f ca="1">IF(Table1[[#This Row],[TGL. PENSIUN (jabatan)]]&lt;&gt;0,TEXT(Table1[[#This Row],[TGL. PENSIUN (jabatan)]],"yyyy"),"")</f>
        <v>2080</v>
      </c>
      <c r="Z1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Row],[JABATAN]],tbl_refJabatan,8,FALSE),"yr","day")-CONVERT(DATEDIF(H1071,tglAcuan,"y"),"yr","day"))),(NOW()+(CONVERT(VLOOKUP(Table1[[#This Row],[JABATAN]],tbl_refJabatan,8,FALSE),"yr","day")-CONVERT(DATEDIF(H1071,NOW(),"y"),"yr","day")))),"Usia Salah"),"")</f>
        <v>46444.848911689813</v>
      </c>
      <c r="AA1071" s="167" t="str">
        <f ca="1">IF(Table1[[#This Row],[TGL.PENSIUN (usia )]]&lt;&gt;0,TEXT(Table1[[#This Row],[TGL.PENSIUN (usia )]],"yyyy"),"")</f>
        <v>2027</v>
      </c>
      <c r="AB10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Row],[JABATAN]],tbl_refJabatan,9,FALSE),"yr","day")-CONVERT(DATEDIF(M1071,tglAcuan,"y"),"yr","day"))),(NOW()+(CONVERT(VLOOKUP(Table1[[#This Row],[JABATAN]],tbl_refJabatan,9,FALSE),"yr","day")-CONVERT(DATEDIF(M1071,NOW(),"y"),"yr","day")))),"tgl SK salah"),"")</f>
        <v>49366.848911689813</v>
      </c>
      <c r="AC1071" s="167" t="str">
        <f ca="1">IF(Table1[[#This Row],[TGL. PENSIUN (jabatan )]]&lt;&gt;0,TEXT(Table1[[#This Row],[TGL. PENSIUN (jabatan )]],"yyyy"),"")</f>
        <v>2035</v>
      </c>
      <c r="AD10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2" spans="1:30" s="53" customFormat="1" ht="21.75" customHeight="1" x14ac:dyDescent="0.25">
      <c r="A1072" s="43">
        <f t="shared" si="39"/>
        <v>1067</v>
      </c>
      <c r="B1072" s="44" t="s">
        <v>1751</v>
      </c>
      <c r="C1072" s="44" t="s">
        <v>2002</v>
      </c>
      <c r="D1072" s="72" t="s">
        <v>63</v>
      </c>
      <c r="E1072" s="59" t="s">
        <v>2020</v>
      </c>
      <c r="F1072" s="43" t="s">
        <v>50</v>
      </c>
      <c r="G1072" s="46" t="s">
        <v>42</v>
      </c>
      <c r="H1072" s="94">
        <v>32974</v>
      </c>
      <c r="I1072" s="45"/>
      <c r="J1072" s="76"/>
      <c r="K1072" s="63" t="s">
        <v>43</v>
      </c>
      <c r="L1072" s="63" t="s">
        <v>2016</v>
      </c>
      <c r="M1072" s="94">
        <v>43528</v>
      </c>
      <c r="N1072" s="52" t="str">
        <f t="shared" ca="1" si="40"/>
        <v>33 Tahun 10 Bulan 16 hari</v>
      </c>
      <c r="O10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Row],[JABATAN]],tbl_refJabatan,2,FALSE),"yr","day")-CONVERT(DATEDIF(H1072,tglAcuan,"y"),"yr","day"))),(NOW()+(CONVERT(VLOOKUP(Table1[[#This Row],[JABATAN]],tbl_refJabatan,2,FALSE),"yr","day")-CONVERT(DATEDIF(H1072,NOW(),"y"),"yr","day")))),"Usia Salah"),"")</f>
        <v>55210.848911689813</v>
      </c>
      <c r="Q1072" s="167" t="str">
        <f ca="1">IF(Table1[[#This Row],[TGL. PENSIUN (usia)]]&lt;&gt;0,TEXT(Table1[[#This Row],[TGL. PENSIUN (usia)]],"yyyy"),"")</f>
        <v>2051</v>
      </c>
      <c r="R1072" s="166">
        <f ca="1">IF(AND(Table1[[#This Row],[TGL. PENSIUN (usia)]]&lt;&gt;"",Table1[[#This Row],[TGL. PENSIUN (usia)]]&lt;&gt;"USIA SALAH"),IF(tglAcuan&lt;&gt;0,(INT(CONVERT(VLOOKUP(Table1[[#This Row],[JABATAN]],tbl_refJabatan,2,FALSE),"yr","day")-CONVERT(DATEDIF(H1072,tglAcuan,"y"),"yr","day"))),(INT(CONVERT(VLOOKUP(Table1[[#This Row],[JABATAN]],tbl_refJabatan,2,FALSE),"yr","day")-CONVERT(DATEDIF(H1072,NOW(),"y"),"yr","day")))),"")</f>
        <v>9861</v>
      </c>
      <c r="S1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Row],[JABATAN]],tbl_refJabatan,4,FALSE),"yr","day")-CONVERT(DATEDIF(H1072,tglAcuan,"y"),"yr","day"))),(NOW()+(CONVERT(VLOOKUP(Table1[[#This Row],[JABATAN]],tbl_refJabatan,4,FALSE),"yr","day")-CONVERT(DATEDIF(H1072,NOW(),"y"),"yr","day")))),"Usia Salah"),"")</f>
        <v>40600.848911689813</v>
      </c>
      <c r="T1072" s="167" t="str">
        <f ca="1">IF(Table1[[#This Row],[TGL. PENSIUN ( usia )]]&lt;&gt;0,TEXT(Table1[[#This Row],[TGL. PENSIUN ( usia )]],"yyyy"),"")</f>
        <v>2011</v>
      </c>
      <c r="U1072" s="166">
        <f ca="1">IF(AND(Table1[[#This Row],[TGL. PENSIUN (usia)]]&lt;&gt;"",Table1[[#This Row],[TGL. PENSIUN (usia)]]&lt;&gt;"USIA SALAH"),IF(tglAcuan&lt;&gt;0,(INT(CONVERT(VLOOKUP(Table1[[#This Row],[JABATAN]],tbl_refJabatan,4,FALSE),"yr","day")-CONVERT(DATEDIF(H1072,tglAcuan,"y"),"yr","day"))),(INT(CONVERT(VLOOKUP(Table1[[#This Row],[JABATAN]],tbl_refJabatan,4,FALSE),"yr","day")-CONVERT(DATEDIF(H1072,NOW(),"y"),"yr","day")))),"")</f>
        <v>-4749</v>
      </c>
      <c r="V1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Row],[JABATAN]],tbl_refJabatan,6,FALSE),"yr","day")-CONVERT(DATEDIF(H1072,tglAcuan,"y"),"yr","day"))),(NOW()+(CONVERT(VLOOKUP(Table1[[#This Row],[JABATAN]],tbl_refJabatan,6,FALSE),"yr","day")-CONVERT(DATEDIF(H1072,NOW(),"y"),"yr","day")))),"Usia Salah"),"")</f>
        <v>33295.848911689813</v>
      </c>
      <c r="W1072" s="167" t="str">
        <f ca="1">IF(Table1[[#This Row],[TGL.PENSIUN (usia)]]&lt;&gt;0,TEXT(Table1[[#This Row],[TGL.PENSIUN (usia)]],"yyyy"),"")</f>
        <v>1991</v>
      </c>
      <c r="X10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Row],[JABATAN]],tbl_refJabatan,7,FALSE),"yr","day")-CONVERT(DATEDIF(M1072,tglAcuan,"y"),"yr","day"))),(NOW()+(CONVERT(VLOOKUP(Table1[[#This Row],[JABATAN]],tbl_refJabatan,7,FALSE),"yr","day")-CONVERT(DATEDIF(M1072,NOW(),"y"),"yr","day")))),"tgl SK salah"),"")</f>
        <v>65803.098911689813</v>
      </c>
      <c r="Y1072" s="167" t="str">
        <f ca="1">IF(Table1[[#This Row],[TGL. PENSIUN (jabatan)]]&lt;&gt;0,TEXT(Table1[[#This Row],[TGL. PENSIUN (jabatan)]],"yyyy"),"")</f>
        <v>2080</v>
      </c>
      <c r="Z1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Row],[JABATAN]],tbl_refJabatan,8,FALSE),"yr","day")-CONVERT(DATEDIF(H1072,tglAcuan,"y"),"yr","day"))),(NOW()+(CONVERT(VLOOKUP(Table1[[#This Row],[JABATAN]],tbl_refJabatan,8,FALSE),"yr","day")-CONVERT(DATEDIF(H1072,NOW(),"y"),"yr","day")))),"Usia Salah"),"")</f>
        <v>55210.848911689813</v>
      </c>
      <c r="AA1072" s="167" t="str">
        <f ca="1">IF(Table1[[#This Row],[TGL.PENSIUN (usia )]]&lt;&gt;0,TEXT(Table1[[#This Row],[TGL.PENSIUN (usia )]],"yyyy"),"")</f>
        <v>2051</v>
      </c>
      <c r="AB10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Row],[JABATAN]],tbl_refJabatan,9,FALSE),"yr","day")-CONVERT(DATEDIF(M1072,tglAcuan,"y"),"yr","day"))),(NOW()+(CONVERT(VLOOKUP(Table1[[#This Row],[JABATAN]],tbl_refJabatan,9,FALSE),"yr","day")-CONVERT(DATEDIF(M1072,NOW(),"y"),"yr","day")))),"tgl SK salah"),"")</f>
        <v>49366.848911689813</v>
      </c>
      <c r="AC1072" s="167" t="str">
        <f ca="1">IF(Table1[[#This Row],[TGL. PENSIUN (jabatan )]]&lt;&gt;0,TEXT(Table1[[#This Row],[TGL. PENSIUN (jabatan )]],"yyyy"),"")</f>
        <v>2035</v>
      </c>
      <c r="AD10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3" spans="1:30" s="53" customFormat="1" ht="21.75" customHeight="1" x14ac:dyDescent="0.25">
      <c r="A1073" s="43">
        <f t="shared" si="39"/>
        <v>1068</v>
      </c>
      <c r="B1073" s="44" t="s">
        <v>1751</v>
      </c>
      <c r="C1073" s="44" t="s">
        <v>2002</v>
      </c>
      <c r="D1073" s="72" t="s">
        <v>63</v>
      </c>
      <c r="E1073" s="59" t="s">
        <v>2021</v>
      </c>
      <c r="F1073" s="43" t="s">
        <v>41</v>
      </c>
      <c r="G1073" s="46" t="s">
        <v>42</v>
      </c>
      <c r="H1073" s="94">
        <v>28717</v>
      </c>
      <c r="I1073" s="45"/>
      <c r="J1073" s="76"/>
      <c r="K1073" s="63" t="s">
        <v>43</v>
      </c>
      <c r="L1073" s="63" t="s">
        <v>2022</v>
      </c>
      <c r="M1073" s="94">
        <v>42719</v>
      </c>
      <c r="N1073" s="52" t="str">
        <f t="shared" ca="1" si="40"/>
        <v>45 Tahun 6 Bulan 12 hari</v>
      </c>
      <c r="O10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2 Bulan 12 Hari </v>
      </c>
      <c r="P1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Row],[JABATAN]],tbl_refJabatan,2,FALSE),"yr","day")-CONVERT(DATEDIF(H1073,tglAcuan,"y"),"yr","day"))),(NOW()+(CONVERT(VLOOKUP(Table1[[#This Row],[JABATAN]],tbl_refJabatan,2,FALSE),"yr","day")-CONVERT(DATEDIF(H1073,NOW(),"y"),"yr","day")))),"Usia Salah"),"")</f>
        <v>50827.848911689813</v>
      </c>
      <c r="Q1073" s="167" t="str">
        <f ca="1">IF(Table1[[#This Row],[TGL. PENSIUN (usia)]]&lt;&gt;0,TEXT(Table1[[#This Row],[TGL. PENSIUN (usia)]],"yyyy"),"")</f>
        <v>2039</v>
      </c>
      <c r="R1073" s="166">
        <f ca="1">IF(AND(Table1[[#This Row],[TGL. PENSIUN (usia)]]&lt;&gt;"",Table1[[#This Row],[TGL. PENSIUN (usia)]]&lt;&gt;"USIA SALAH"),IF(tglAcuan&lt;&gt;0,(INT(CONVERT(VLOOKUP(Table1[[#This Row],[JABATAN]],tbl_refJabatan,2,FALSE),"yr","day")-CONVERT(DATEDIF(H1073,tglAcuan,"y"),"yr","day"))),(INT(CONVERT(VLOOKUP(Table1[[#This Row],[JABATAN]],tbl_refJabatan,2,FALSE),"yr","day")-CONVERT(DATEDIF(H1073,NOW(),"y"),"yr","day")))),"")</f>
        <v>5478</v>
      </c>
      <c r="S1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Row],[JABATAN]],tbl_refJabatan,4,FALSE),"yr","day")-CONVERT(DATEDIF(H1073,tglAcuan,"y"),"yr","day"))),(NOW()+(CONVERT(VLOOKUP(Table1[[#This Row],[JABATAN]],tbl_refJabatan,4,FALSE),"yr","day")-CONVERT(DATEDIF(H1073,NOW(),"y"),"yr","day")))),"Usia Salah"),"")</f>
        <v>36217.848911689813</v>
      </c>
      <c r="T1073" s="167" t="str">
        <f ca="1">IF(Table1[[#This Row],[TGL. PENSIUN ( usia )]]&lt;&gt;0,TEXT(Table1[[#This Row],[TGL. PENSIUN ( usia )]],"yyyy"),"")</f>
        <v>1999</v>
      </c>
      <c r="U1073" s="166">
        <f ca="1">IF(AND(Table1[[#This Row],[TGL. PENSIUN (usia)]]&lt;&gt;"",Table1[[#This Row],[TGL. PENSIUN (usia)]]&lt;&gt;"USIA SALAH"),IF(tglAcuan&lt;&gt;0,(INT(CONVERT(VLOOKUP(Table1[[#This Row],[JABATAN]],tbl_refJabatan,4,FALSE),"yr","day")-CONVERT(DATEDIF(H1073,tglAcuan,"y"),"yr","day"))),(INT(CONVERT(VLOOKUP(Table1[[#This Row],[JABATAN]],tbl_refJabatan,4,FALSE),"yr","day")-CONVERT(DATEDIF(H1073,NOW(),"y"),"yr","day")))),"")</f>
        <v>-9132</v>
      </c>
      <c r="V1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Row],[JABATAN]],tbl_refJabatan,6,FALSE),"yr","day")-CONVERT(DATEDIF(H1073,tglAcuan,"y"),"yr","day"))),(NOW()+(CONVERT(VLOOKUP(Table1[[#This Row],[JABATAN]],tbl_refJabatan,6,FALSE),"yr","day")-CONVERT(DATEDIF(H1073,NOW(),"y"),"yr","day")))),"Usia Salah"),"")</f>
        <v>28912.848911689813</v>
      </c>
      <c r="W1073" s="167" t="str">
        <f ca="1">IF(Table1[[#This Row],[TGL.PENSIUN (usia)]]&lt;&gt;0,TEXT(Table1[[#This Row],[TGL.PENSIUN (usia)]],"yyyy"),"")</f>
        <v>1979</v>
      </c>
      <c r="X10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Row],[JABATAN]],tbl_refJabatan,7,FALSE),"yr","day")-CONVERT(DATEDIF(M1073,tglAcuan,"y"),"yr","day"))),(NOW()+(CONVERT(VLOOKUP(Table1[[#This Row],[JABATAN]],tbl_refJabatan,7,FALSE),"yr","day")-CONVERT(DATEDIF(M1073,NOW(),"y"),"yr","day")))),"tgl SK salah"),"")</f>
        <v>64707.348911689813</v>
      </c>
      <c r="Y1073" s="167" t="str">
        <f ca="1">IF(Table1[[#This Row],[TGL. PENSIUN (jabatan)]]&lt;&gt;0,TEXT(Table1[[#This Row],[TGL. PENSIUN (jabatan)]],"yyyy"),"")</f>
        <v>2077</v>
      </c>
      <c r="Z1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Row],[JABATAN]],tbl_refJabatan,8,FALSE),"yr","day")-CONVERT(DATEDIF(H1073,tglAcuan,"y"),"yr","day"))),(NOW()+(CONVERT(VLOOKUP(Table1[[#This Row],[JABATAN]],tbl_refJabatan,8,FALSE),"yr","day")-CONVERT(DATEDIF(H1073,NOW(),"y"),"yr","day")))),"Usia Salah"),"")</f>
        <v>50827.848911689813</v>
      </c>
      <c r="AA1073" s="167" t="str">
        <f ca="1">IF(Table1[[#This Row],[TGL.PENSIUN (usia )]]&lt;&gt;0,TEXT(Table1[[#This Row],[TGL.PENSIUN (usia )]],"yyyy"),"")</f>
        <v>2039</v>
      </c>
      <c r="AB10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Row],[JABATAN]],tbl_refJabatan,9,FALSE),"yr","day")-CONVERT(DATEDIF(M1073,tglAcuan,"y"),"yr","day"))),(NOW()+(CONVERT(VLOOKUP(Table1[[#This Row],[JABATAN]],tbl_refJabatan,9,FALSE),"yr","day")-CONVERT(DATEDIF(M1073,NOW(),"y"),"yr","day")))),"tgl SK salah"),"")</f>
        <v>48271.098911689813</v>
      </c>
      <c r="AC1073" s="167" t="str">
        <f ca="1">IF(Table1[[#This Row],[TGL. PENSIUN (jabatan )]]&lt;&gt;0,TEXT(Table1[[#This Row],[TGL. PENSIUN (jabatan )]],"yyyy"),"")</f>
        <v>2032</v>
      </c>
      <c r="AD10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4" spans="1:30" s="53" customFormat="1" ht="21.75" customHeight="1" x14ac:dyDescent="0.25">
      <c r="A1074" s="43">
        <f t="shared" si="39"/>
        <v>1069</v>
      </c>
      <c r="B1074" s="44" t="s">
        <v>1751</v>
      </c>
      <c r="C1074" s="44" t="s">
        <v>2002</v>
      </c>
      <c r="D1074" s="72" t="s">
        <v>63</v>
      </c>
      <c r="E1074" s="59" t="s">
        <v>2023</v>
      </c>
      <c r="F1074" s="43" t="s">
        <v>41</v>
      </c>
      <c r="G1074" s="46" t="s">
        <v>42</v>
      </c>
      <c r="H1074" s="94">
        <v>23108</v>
      </c>
      <c r="I1074" s="45"/>
      <c r="J1074" s="76"/>
      <c r="K1074" s="63" t="s">
        <v>1366</v>
      </c>
      <c r="L1074" s="63" t="s">
        <v>2016</v>
      </c>
      <c r="M1074" s="94">
        <v>43528</v>
      </c>
      <c r="N1074" s="52" t="str">
        <f t="shared" ca="1" si="40"/>
        <v>60 Tahun 10 Bulan 20 hari</v>
      </c>
      <c r="O10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Row],[JABATAN]],tbl_refJabatan,2,FALSE),"yr","day")-CONVERT(DATEDIF(H1074,tglAcuan,"y"),"yr","day"))),(NOW()+(CONVERT(VLOOKUP(Table1[[#This Row],[JABATAN]],tbl_refJabatan,2,FALSE),"yr","day")-CONVERT(DATEDIF(H1074,NOW(),"y"),"yr","day")))),"Usia Salah"),"")</f>
        <v>45349.098911689813</v>
      </c>
      <c r="Q1074" s="167" t="str">
        <f ca="1">IF(Table1[[#This Row],[TGL. PENSIUN (usia)]]&lt;&gt;0,TEXT(Table1[[#This Row],[TGL. PENSIUN (usia)]],"yyyy"),"")</f>
        <v>2024</v>
      </c>
      <c r="R1074" s="166">
        <f ca="1">IF(AND(Table1[[#This Row],[TGL. PENSIUN (usia)]]&lt;&gt;"",Table1[[#This Row],[TGL. PENSIUN (usia)]]&lt;&gt;"USIA SALAH"),IF(tglAcuan&lt;&gt;0,(INT(CONVERT(VLOOKUP(Table1[[#This Row],[JABATAN]],tbl_refJabatan,2,FALSE),"yr","day")-CONVERT(DATEDIF(H1074,tglAcuan,"y"),"yr","day"))),(INT(CONVERT(VLOOKUP(Table1[[#This Row],[JABATAN]],tbl_refJabatan,2,FALSE),"yr","day")-CONVERT(DATEDIF(H1074,NOW(),"y"),"yr","day")))),"")</f>
        <v>0</v>
      </c>
      <c r="S1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Row],[JABATAN]],tbl_refJabatan,4,FALSE),"yr","day")-CONVERT(DATEDIF(H1074,tglAcuan,"y"),"yr","day"))),(NOW()+(CONVERT(VLOOKUP(Table1[[#This Row],[JABATAN]],tbl_refJabatan,4,FALSE),"yr","day")-CONVERT(DATEDIF(H1074,NOW(),"y"),"yr","day")))),"Usia Salah"),"")</f>
        <v>30739.098911689813</v>
      </c>
      <c r="T1074" s="167" t="str">
        <f ca="1">IF(Table1[[#This Row],[TGL. PENSIUN ( usia )]]&lt;&gt;0,TEXT(Table1[[#This Row],[TGL. PENSIUN ( usia )]],"yyyy"),"")</f>
        <v>1984</v>
      </c>
      <c r="U1074" s="166">
        <f ca="1">IF(AND(Table1[[#This Row],[TGL. PENSIUN (usia)]]&lt;&gt;"",Table1[[#This Row],[TGL. PENSIUN (usia)]]&lt;&gt;"USIA SALAH"),IF(tglAcuan&lt;&gt;0,(INT(CONVERT(VLOOKUP(Table1[[#This Row],[JABATAN]],tbl_refJabatan,4,FALSE),"yr","day")-CONVERT(DATEDIF(H1074,tglAcuan,"y"),"yr","day"))),(INT(CONVERT(VLOOKUP(Table1[[#This Row],[JABATAN]],tbl_refJabatan,4,FALSE),"yr","day")-CONVERT(DATEDIF(H1074,NOW(),"y"),"yr","day")))),"")</f>
        <v>-14610</v>
      </c>
      <c r="V1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Row],[JABATAN]],tbl_refJabatan,6,FALSE),"yr","day")-CONVERT(DATEDIF(H1074,tglAcuan,"y"),"yr","day"))),(NOW()+(CONVERT(VLOOKUP(Table1[[#This Row],[JABATAN]],tbl_refJabatan,6,FALSE),"yr","day")-CONVERT(DATEDIF(H1074,NOW(),"y"),"yr","day")))),"Usia Salah"),"")</f>
        <v>23434.098911689813</v>
      </c>
      <c r="W1074" s="167" t="str">
        <f ca="1">IF(Table1[[#This Row],[TGL.PENSIUN (usia)]]&lt;&gt;0,TEXT(Table1[[#This Row],[TGL.PENSIUN (usia)]],"yyyy"),"")</f>
        <v>1964</v>
      </c>
      <c r="X10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Row],[JABATAN]],tbl_refJabatan,7,FALSE),"yr","day")-CONVERT(DATEDIF(M1074,tglAcuan,"y"),"yr","day"))),(NOW()+(CONVERT(VLOOKUP(Table1[[#This Row],[JABATAN]],tbl_refJabatan,7,FALSE),"yr","day")-CONVERT(DATEDIF(M1074,NOW(),"y"),"yr","day")))),"tgl SK salah"),"")</f>
        <v>65803.098911689813</v>
      </c>
      <c r="Y1074" s="167" t="str">
        <f ca="1">IF(Table1[[#This Row],[TGL. PENSIUN (jabatan)]]&lt;&gt;0,TEXT(Table1[[#This Row],[TGL. PENSIUN (jabatan)]],"yyyy"),"")</f>
        <v>2080</v>
      </c>
      <c r="Z1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Row],[JABATAN]],tbl_refJabatan,8,FALSE),"yr","day")-CONVERT(DATEDIF(H1074,tglAcuan,"y"),"yr","day"))),(NOW()+(CONVERT(VLOOKUP(Table1[[#This Row],[JABATAN]],tbl_refJabatan,8,FALSE),"yr","day")-CONVERT(DATEDIF(H1074,NOW(),"y"),"yr","day")))),"Usia Salah"),"")</f>
        <v>45349.098911689813</v>
      </c>
      <c r="AA1074" s="167" t="str">
        <f ca="1">IF(Table1[[#This Row],[TGL.PENSIUN (usia )]]&lt;&gt;0,TEXT(Table1[[#This Row],[TGL.PENSIUN (usia )]],"yyyy"),"")</f>
        <v>2024</v>
      </c>
      <c r="AB10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Row],[JABATAN]],tbl_refJabatan,9,FALSE),"yr","day")-CONVERT(DATEDIF(M1074,tglAcuan,"y"),"yr","day"))),(NOW()+(CONVERT(VLOOKUP(Table1[[#This Row],[JABATAN]],tbl_refJabatan,9,FALSE),"yr","day")-CONVERT(DATEDIF(M1074,NOW(),"y"),"yr","day")))),"tgl SK salah"),"")</f>
        <v>49366.848911689813</v>
      </c>
      <c r="AC1074" s="167" t="str">
        <f ca="1">IF(Table1[[#This Row],[TGL. PENSIUN (jabatan )]]&lt;&gt;0,TEXT(Table1[[#This Row],[TGL. PENSIUN (jabatan )]],"yyyy"),"")</f>
        <v>2035</v>
      </c>
      <c r="AD10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75" spans="1:30" s="88" customFormat="1" ht="21.75" customHeight="1" x14ac:dyDescent="0.25">
      <c r="A1075" s="43">
        <f t="shared" si="39"/>
        <v>1070</v>
      </c>
      <c r="B1075" s="44" t="s">
        <v>1751</v>
      </c>
      <c r="C1075" s="44" t="s">
        <v>1751</v>
      </c>
      <c r="D1075" s="45" t="s">
        <v>39</v>
      </c>
      <c r="E1075" s="59" t="s">
        <v>2024</v>
      </c>
      <c r="F1075" s="43" t="s">
        <v>41</v>
      </c>
      <c r="G1075" s="46" t="s">
        <v>42</v>
      </c>
      <c r="H1075" s="47">
        <v>21466</v>
      </c>
      <c r="I1075" s="45"/>
      <c r="J1075" s="76"/>
      <c r="K1075" s="63" t="s">
        <v>43</v>
      </c>
      <c r="L1075" s="79" t="s">
        <v>2025</v>
      </c>
      <c r="M1075" s="80">
        <v>43812</v>
      </c>
      <c r="N1075" s="52" t="str">
        <f t="shared" ca="1" si="40"/>
        <v>65 Tahun 4 Bulan 19 hari</v>
      </c>
      <c r="O10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Row],[JABATAN]],tbl_refJabatan,2,FALSE),"yr","day")-CONVERT(DATEDIF(H1075,tglAcuan,"y"),"yr","day"))),(NOW()+(CONVERT(VLOOKUP(Table1[[#This Row],[JABATAN]],tbl_refJabatan,2,FALSE),"yr","day")-CONVERT(DATEDIF(H1075,NOW(),"y"),"yr","day")))),"Usia Salah"),"")</f>
        <v>21607.848911689813</v>
      </c>
      <c r="Q1075" s="167" t="str">
        <f ca="1">IF(Table1[[#This Row],[TGL. PENSIUN (usia)]]&lt;&gt;0,TEXT(Table1[[#This Row],[TGL. PENSIUN (usia)]],"yyyy"),"")</f>
        <v>1959</v>
      </c>
      <c r="R1075" s="166">
        <f ca="1">IF(AND(Table1[[#This Row],[TGL. PENSIUN (usia)]]&lt;&gt;"",Table1[[#This Row],[TGL. PENSIUN (usia)]]&lt;&gt;"USIA SALAH"),IF(tglAcuan&lt;&gt;0,(INT(CONVERT(VLOOKUP(Table1[[#This Row],[JABATAN]],tbl_refJabatan,2,FALSE),"yr","day")-CONVERT(DATEDIF(H1075,tglAcuan,"y"),"yr","day"))),(INT(CONVERT(VLOOKUP(Table1[[#This Row],[JABATAN]],tbl_refJabatan,2,FALSE),"yr","day")-CONVERT(DATEDIF(H1075,NOW(),"y"),"yr","day")))),"")</f>
        <v>-23742</v>
      </c>
      <c r="S1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Row],[JABATAN]],tbl_refJabatan,4,FALSE),"yr","day")-CONVERT(DATEDIF(H1075,tglAcuan,"y"),"yr","day"))),(NOW()+(CONVERT(VLOOKUP(Table1[[#This Row],[JABATAN]],tbl_refJabatan,4,FALSE),"yr","day")-CONVERT(DATEDIF(H1075,NOW(),"y"),"yr","day")))),"Usia Salah"),"")</f>
        <v>21607.848911689813</v>
      </c>
      <c r="T1075" s="167" t="str">
        <f ca="1">IF(Table1[[#This Row],[TGL. PENSIUN ( usia )]]&lt;&gt;0,TEXT(Table1[[#This Row],[TGL. PENSIUN ( usia )]],"yyyy"),"")</f>
        <v>1959</v>
      </c>
      <c r="U1075" s="166">
        <f ca="1">IF(AND(Table1[[#This Row],[TGL. PENSIUN (usia)]]&lt;&gt;"",Table1[[#This Row],[TGL. PENSIUN (usia)]]&lt;&gt;"USIA SALAH"),IF(tglAcuan&lt;&gt;0,(INT(CONVERT(VLOOKUP(Table1[[#This Row],[JABATAN]],tbl_refJabatan,4,FALSE),"yr","day")-CONVERT(DATEDIF(H1075,tglAcuan,"y"),"yr","day"))),(INT(CONVERT(VLOOKUP(Table1[[#This Row],[JABATAN]],tbl_refJabatan,4,FALSE),"yr","day")-CONVERT(DATEDIF(H1075,NOW(),"y"),"yr","day")))),"")</f>
        <v>-23742</v>
      </c>
      <c r="V1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Row],[JABATAN]],tbl_refJabatan,6,FALSE),"yr","day")-CONVERT(DATEDIF(H1075,tglAcuan,"y"),"yr","day"))),(NOW()+(CONVERT(VLOOKUP(Table1[[#This Row],[JABATAN]],tbl_refJabatan,6,FALSE),"yr","day")-CONVERT(DATEDIF(H1075,NOW(),"y"),"yr","day")))),"Usia Salah"),"")</f>
        <v>21607.848911689813</v>
      </c>
      <c r="W1075" s="167" t="str">
        <f ca="1">IF(Table1[[#This Row],[TGL.PENSIUN (usia)]]&lt;&gt;0,TEXT(Table1[[#This Row],[TGL.PENSIUN (usia)]],"yyyy"),"")</f>
        <v>1959</v>
      </c>
      <c r="X10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Row],[JABATAN]],tbl_refJabatan,7,FALSE),"yr","day")-CONVERT(DATEDIF(M1075,tglAcuan,"y"),"yr","day"))),(NOW()+(CONVERT(VLOOKUP(Table1[[#This Row],[JABATAN]],tbl_refJabatan,7,FALSE),"yr","day")-CONVERT(DATEDIF(M1075,NOW(),"y"),"yr","day")))),"tgl SK salah"),"")</f>
        <v>43888.098911689813</v>
      </c>
      <c r="Y1075" s="167" t="str">
        <f ca="1">IF(Table1[[#This Row],[TGL. PENSIUN (jabatan)]]&lt;&gt;0,TEXT(Table1[[#This Row],[TGL. PENSIUN (jabatan)]],"yyyy"),"")</f>
        <v>2020</v>
      </c>
      <c r="Z1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Row],[JABATAN]],tbl_refJabatan,8,FALSE),"yr","day")-CONVERT(DATEDIF(H1075,tglAcuan,"y"),"yr","day"))),(NOW()+(CONVERT(VLOOKUP(Table1[[#This Row],[JABATAN]],tbl_refJabatan,8,FALSE),"yr","day")-CONVERT(DATEDIF(H1075,NOW(),"y"),"yr","day")))),"Usia Salah"),"")</f>
        <v>21607.848911689813</v>
      </c>
      <c r="AA1075" s="167" t="str">
        <f ca="1">IF(Table1[[#This Row],[TGL.PENSIUN (usia )]]&lt;&gt;0,TEXT(Table1[[#This Row],[TGL.PENSIUN (usia )]],"yyyy"),"")</f>
        <v>1959</v>
      </c>
      <c r="AB10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Row],[JABATAN]],tbl_refJabatan,9,FALSE),"yr","day")-CONVERT(DATEDIF(M1075,tglAcuan,"y"),"yr","day"))),(NOW()+(CONVERT(VLOOKUP(Table1[[#This Row],[JABATAN]],tbl_refJabatan,9,FALSE),"yr","day")-CONVERT(DATEDIF(M1075,NOW(),"y"),"yr","day")))),"tgl SK salah"),"")</f>
        <v>43888.098911689813</v>
      </c>
      <c r="AC1075" s="167" t="str">
        <f ca="1">IF(Table1[[#This Row],[TGL. PENSIUN (jabatan )]]&lt;&gt;0,TEXT(Table1[[#This Row],[TGL. PENSIUN (jabatan )]],"yyyy"),"")</f>
        <v>2020</v>
      </c>
      <c r="AD10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6" spans="1:30" s="53" customFormat="1" ht="21.75" customHeight="1" x14ac:dyDescent="0.25">
      <c r="A1076" s="43">
        <f t="shared" si="39"/>
        <v>1071</v>
      </c>
      <c r="B1076" s="44" t="s">
        <v>1751</v>
      </c>
      <c r="C1076" s="44" t="s">
        <v>1751</v>
      </c>
      <c r="D1076" s="72" t="s">
        <v>45</v>
      </c>
      <c r="E1076" s="78" t="s">
        <v>2026</v>
      </c>
      <c r="F1076" s="43" t="s">
        <v>41</v>
      </c>
      <c r="G1076" s="46" t="s">
        <v>42</v>
      </c>
      <c r="H1076" s="47">
        <v>26599</v>
      </c>
      <c r="I1076" s="45"/>
      <c r="J1076" s="76"/>
      <c r="K1076" s="63" t="s">
        <v>43</v>
      </c>
      <c r="L1076" s="79" t="s">
        <v>2027</v>
      </c>
      <c r="M1076" s="80">
        <v>43528</v>
      </c>
      <c r="N1076" s="52" t="str">
        <f t="shared" ca="1" si="40"/>
        <v>51 Tahun 4 Bulan 0 hari</v>
      </c>
      <c r="O10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Row],[JABATAN]],tbl_refJabatan,2,FALSE),"yr","day")-CONVERT(DATEDIF(H1076,tglAcuan,"y"),"yr","day"))),(NOW()+(CONVERT(VLOOKUP(Table1[[#This Row],[JABATAN]],tbl_refJabatan,2,FALSE),"yr","day")-CONVERT(DATEDIF(H1076,NOW(),"y"),"yr","day")))),"Usia Salah"),"")</f>
        <v>26721.348911689813</v>
      </c>
      <c r="Q1076" s="167" t="str">
        <f ca="1">IF(Table1[[#This Row],[TGL. PENSIUN (usia)]]&lt;&gt;0,TEXT(Table1[[#This Row],[TGL. PENSIUN (usia)]],"yyyy"),"")</f>
        <v>1973</v>
      </c>
      <c r="R1076" s="166">
        <f ca="1">IF(AND(Table1[[#This Row],[TGL. PENSIUN (usia)]]&lt;&gt;"",Table1[[#This Row],[TGL. PENSIUN (usia)]]&lt;&gt;"USIA SALAH"),IF(tglAcuan&lt;&gt;0,(INT(CONVERT(VLOOKUP(Table1[[#This Row],[JABATAN]],tbl_refJabatan,2,FALSE),"yr","day")-CONVERT(DATEDIF(H1076,tglAcuan,"y"),"yr","day"))),(INT(CONVERT(VLOOKUP(Table1[[#This Row],[JABATAN]],tbl_refJabatan,2,FALSE),"yr","day")-CONVERT(DATEDIF(H1076,NOW(),"y"),"yr","day")))),"")</f>
        <v>-18628</v>
      </c>
      <c r="S1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Row],[JABATAN]],tbl_refJabatan,4,FALSE),"yr","day")-CONVERT(DATEDIF(H1076,tglAcuan,"y"),"yr","day"))),(NOW()+(CONVERT(VLOOKUP(Table1[[#This Row],[JABATAN]],tbl_refJabatan,4,FALSE),"yr","day")-CONVERT(DATEDIF(H1076,NOW(),"y"),"yr","day")))),"Usia Salah"),"")</f>
        <v>26721.348911689813</v>
      </c>
      <c r="T1076" s="167" t="str">
        <f ca="1">IF(Table1[[#This Row],[TGL. PENSIUN ( usia )]]&lt;&gt;0,TEXT(Table1[[#This Row],[TGL. PENSIUN ( usia )]],"yyyy"),"")</f>
        <v>1973</v>
      </c>
      <c r="U1076" s="166">
        <f ca="1">IF(AND(Table1[[#This Row],[TGL. PENSIUN (usia)]]&lt;&gt;"",Table1[[#This Row],[TGL. PENSIUN (usia)]]&lt;&gt;"USIA SALAH"),IF(tglAcuan&lt;&gt;0,(INT(CONVERT(VLOOKUP(Table1[[#This Row],[JABATAN]],tbl_refJabatan,4,FALSE),"yr","day")-CONVERT(DATEDIF(H1076,tglAcuan,"y"),"yr","day"))),(INT(CONVERT(VLOOKUP(Table1[[#This Row],[JABATAN]],tbl_refJabatan,4,FALSE),"yr","day")-CONVERT(DATEDIF(H1076,NOW(),"y"),"yr","day")))),"")</f>
        <v>-18628</v>
      </c>
      <c r="V1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Row],[JABATAN]],tbl_refJabatan,6,FALSE),"yr","day")-CONVERT(DATEDIF(H1076,tglAcuan,"y"),"yr","day"))),(NOW()+(CONVERT(VLOOKUP(Table1[[#This Row],[JABATAN]],tbl_refJabatan,6,FALSE),"yr","day")-CONVERT(DATEDIF(H1076,NOW(),"y"),"yr","day")))),"Usia Salah"),"")</f>
        <v>26721.348911689813</v>
      </c>
      <c r="W1076" s="167" t="str">
        <f ca="1">IF(Table1[[#This Row],[TGL.PENSIUN (usia)]]&lt;&gt;0,TEXT(Table1[[#This Row],[TGL.PENSIUN (usia)]],"yyyy"),"")</f>
        <v>1973</v>
      </c>
      <c r="X10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Row],[JABATAN]],tbl_refJabatan,7,FALSE),"yr","day")-CONVERT(DATEDIF(M1076,tglAcuan,"y"),"yr","day"))),(NOW()+(CONVERT(VLOOKUP(Table1[[#This Row],[JABATAN]],tbl_refJabatan,7,FALSE),"yr","day")-CONVERT(DATEDIF(M1076,NOW(),"y"),"yr","day")))),"tgl SK salah"),"")</f>
        <v>43888.098911689813</v>
      </c>
      <c r="Y1076" s="167" t="str">
        <f ca="1">IF(Table1[[#This Row],[TGL. PENSIUN (jabatan)]]&lt;&gt;0,TEXT(Table1[[#This Row],[TGL. PENSIUN (jabatan)]],"yyyy"),"")</f>
        <v>2020</v>
      </c>
      <c r="Z1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Row],[JABATAN]],tbl_refJabatan,8,FALSE),"yr","day")-CONVERT(DATEDIF(H1076,tglAcuan,"y"),"yr","day"))),(NOW()+(CONVERT(VLOOKUP(Table1[[#This Row],[JABATAN]],tbl_refJabatan,8,FALSE),"yr","day")-CONVERT(DATEDIF(H1076,NOW(),"y"),"yr","day")))),"Usia Salah"),"")</f>
        <v>26721.348911689813</v>
      </c>
      <c r="AA1076" s="167" t="str">
        <f ca="1">IF(Table1[[#This Row],[TGL.PENSIUN (usia )]]&lt;&gt;0,TEXT(Table1[[#This Row],[TGL.PENSIUN (usia )]],"yyyy"),"")</f>
        <v>1973</v>
      </c>
      <c r="AB10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Row],[JABATAN]],tbl_refJabatan,9,FALSE),"yr","day")-CONVERT(DATEDIF(M1076,tglAcuan,"y"),"yr","day"))),(NOW()+(CONVERT(VLOOKUP(Table1[[#This Row],[JABATAN]],tbl_refJabatan,9,FALSE),"yr","day")-CONVERT(DATEDIF(M1076,NOW(),"y"),"yr","day")))),"tgl SK salah"),"")</f>
        <v>43888.098911689813</v>
      </c>
      <c r="AC1076" s="167" t="str">
        <f ca="1">IF(Table1[[#This Row],[TGL. PENSIUN (jabatan )]]&lt;&gt;0,TEXT(Table1[[#This Row],[TGL. PENSIUN (jabatan )]],"yyyy"),"")</f>
        <v>2020</v>
      </c>
      <c r="AD10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7" spans="1:30" s="53" customFormat="1" ht="21.75" customHeight="1" x14ac:dyDescent="0.25">
      <c r="A1077" s="43">
        <f t="shared" si="39"/>
        <v>1072</v>
      </c>
      <c r="B1077" s="44" t="s">
        <v>1751</v>
      </c>
      <c r="C1077" s="44" t="s">
        <v>1751</v>
      </c>
      <c r="D1077" s="72" t="s">
        <v>48</v>
      </c>
      <c r="E1077" s="78" t="s">
        <v>2028</v>
      </c>
      <c r="F1077" s="43" t="s">
        <v>41</v>
      </c>
      <c r="G1077" s="46" t="s">
        <v>42</v>
      </c>
      <c r="H1077" s="47">
        <v>27458</v>
      </c>
      <c r="I1077" s="45"/>
      <c r="J1077" s="76"/>
      <c r="K1077" s="63" t="s">
        <v>43</v>
      </c>
      <c r="L1077" s="79" t="s">
        <v>2029</v>
      </c>
      <c r="M1077" s="80">
        <v>44228</v>
      </c>
      <c r="N1077" s="52" t="str">
        <f t="shared" ca="1" si="40"/>
        <v>48 Tahun 11 Bulan 22 hari</v>
      </c>
      <c r="O10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0 Bulan 26 Hari </v>
      </c>
      <c r="P1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Row],[JABATAN]],tbl_refJabatan,2,FALSE),"yr","day")-CONVERT(DATEDIF(H1077,tglAcuan,"y"),"yr","day"))),(NOW()+(CONVERT(VLOOKUP(Table1[[#This Row],[JABATAN]],tbl_refJabatan,2,FALSE),"yr","day")-CONVERT(DATEDIF(H1077,NOW(),"y"),"yr","day")))),"Usia Salah"),"")</f>
        <v>49732.098911689813</v>
      </c>
      <c r="Q1077" s="167" t="str">
        <f ca="1">IF(Table1[[#This Row],[TGL. PENSIUN (usia)]]&lt;&gt;0,TEXT(Table1[[#This Row],[TGL. PENSIUN (usia)]],"yyyy"),"")</f>
        <v>2036</v>
      </c>
      <c r="R1077" s="166">
        <f ca="1">IF(AND(Table1[[#This Row],[TGL. PENSIUN (usia)]]&lt;&gt;"",Table1[[#This Row],[TGL. PENSIUN (usia)]]&lt;&gt;"USIA SALAH"),IF(tglAcuan&lt;&gt;0,(INT(CONVERT(VLOOKUP(Table1[[#This Row],[JABATAN]],tbl_refJabatan,2,FALSE),"yr","day")-CONVERT(DATEDIF(H1077,tglAcuan,"y"),"yr","day"))),(INT(CONVERT(VLOOKUP(Table1[[#This Row],[JABATAN]],tbl_refJabatan,2,FALSE),"yr","day")-CONVERT(DATEDIF(H1077,NOW(),"y"),"yr","day")))),"")</f>
        <v>4383</v>
      </c>
      <c r="S1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Row],[JABATAN]],tbl_refJabatan,4,FALSE),"yr","day")-CONVERT(DATEDIF(H1077,tglAcuan,"y"),"yr","day"))),(NOW()+(CONVERT(VLOOKUP(Table1[[#This Row],[JABATAN]],tbl_refJabatan,4,FALSE),"yr","day")-CONVERT(DATEDIF(H1077,NOW(),"y"),"yr","day")))),"Usia Salah"),"")</f>
        <v>49732.098911689813</v>
      </c>
      <c r="T1077" s="167" t="str">
        <f ca="1">IF(Table1[[#This Row],[TGL. PENSIUN ( usia )]]&lt;&gt;0,TEXT(Table1[[#This Row],[TGL. PENSIUN ( usia )]],"yyyy"),"")</f>
        <v>2036</v>
      </c>
      <c r="U1077" s="166">
        <f ca="1">IF(AND(Table1[[#This Row],[TGL. PENSIUN (usia)]]&lt;&gt;"",Table1[[#This Row],[TGL. PENSIUN (usia)]]&lt;&gt;"USIA SALAH"),IF(tglAcuan&lt;&gt;0,(INT(CONVERT(VLOOKUP(Table1[[#This Row],[JABATAN]],tbl_refJabatan,4,FALSE),"yr","day")-CONVERT(DATEDIF(H1077,tglAcuan,"y"),"yr","day"))),(INT(CONVERT(VLOOKUP(Table1[[#This Row],[JABATAN]],tbl_refJabatan,4,FALSE),"yr","day")-CONVERT(DATEDIF(H1077,NOW(),"y"),"yr","day")))),"")</f>
        <v>4383</v>
      </c>
      <c r="V1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Row],[JABATAN]],tbl_refJabatan,6,FALSE),"yr","day")-CONVERT(DATEDIF(H1077,tglAcuan,"y"),"yr","day"))),(NOW()+(CONVERT(VLOOKUP(Table1[[#This Row],[JABATAN]],tbl_refJabatan,6,FALSE),"yr","day")-CONVERT(DATEDIF(H1077,NOW(),"y"),"yr","day")))),"Usia Salah"),"")</f>
        <v>48271.098911689813</v>
      </c>
      <c r="W1077" s="167" t="str">
        <f ca="1">IF(Table1[[#This Row],[TGL.PENSIUN (usia)]]&lt;&gt;0,TEXT(Table1[[#This Row],[TGL.PENSIUN (usia)]],"yyyy"),"")</f>
        <v>2032</v>
      </c>
      <c r="X10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Row],[JABATAN]],tbl_refJabatan,7,FALSE),"yr","day")-CONVERT(DATEDIF(M1077,tglAcuan,"y"),"yr","day"))),(NOW()+(CONVERT(VLOOKUP(Table1[[#This Row],[JABATAN]],tbl_refJabatan,7,FALSE),"yr","day")-CONVERT(DATEDIF(M1077,NOW(),"y"),"yr","day")))),"tgl SK salah"),"")</f>
        <v>51558.348911689813</v>
      </c>
      <c r="Y1077" s="167" t="str">
        <f ca="1">IF(Table1[[#This Row],[TGL. PENSIUN (jabatan)]]&lt;&gt;0,TEXT(Table1[[#This Row],[TGL. PENSIUN (jabatan)]],"yyyy"),"")</f>
        <v>2041</v>
      </c>
      <c r="Z1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Row],[JABATAN]],tbl_refJabatan,8,FALSE),"yr","day")-CONVERT(DATEDIF(H1077,tglAcuan,"y"),"yr","day"))),(NOW()+(CONVERT(VLOOKUP(Table1[[#This Row],[JABATAN]],tbl_refJabatan,8,FALSE),"yr","day")-CONVERT(DATEDIF(H1077,NOW(),"y"),"yr","day")))),"Usia Salah"),"")</f>
        <v>48271.098911689813</v>
      </c>
      <c r="AA1077" s="167" t="str">
        <f ca="1">IF(Table1[[#This Row],[TGL.PENSIUN (usia )]]&lt;&gt;0,TEXT(Table1[[#This Row],[TGL.PENSIUN (usia )]],"yyyy"),"")</f>
        <v>2032</v>
      </c>
      <c r="AB10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Row],[JABATAN]],tbl_refJabatan,9,FALSE),"yr","day")-CONVERT(DATEDIF(M1077,tglAcuan,"y"),"yr","day"))),(NOW()+(CONVERT(VLOOKUP(Table1[[#This Row],[JABATAN]],tbl_refJabatan,9,FALSE),"yr","day")-CONVERT(DATEDIF(M1077,NOW(),"y"),"yr","day")))),"tgl SK salah"),"")</f>
        <v>51558.348911689813</v>
      </c>
      <c r="AC1077" s="167" t="str">
        <f ca="1">IF(Table1[[#This Row],[TGL. PENSIUN (jabatan )]]&lt;&gt;0,TEXT(Table1[[#This Row],[TGL. PENSIUN (jabatan )]],"yyyy"),"")</f>
        <v>2041</v>
      </c>
      <c r="AD10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8" spans="1:30" s="53" customFormat="1" ht="21.75" customHeight="1" x14ac:dyDescent="0.25">
      <c r="A1078" s="43">
        <f t="shared" si="39"/>
        <v>1073</v>
      </c>
      <c r="B1078" s="44" t="s">
        <v>1751</v>
      </c>
      <c r="C1078" s="44" t="s">
        <v>1751</v>
      </c>
      <c r="D1078" s="72" t="s">
        <v>52</v>
      </c>
      <c r="E1078" s="78" t="s">
        <v>2030</v>
      </c>
      <c r="F1078" s="43" t="s">
        <v>41</v>
      </c>
      <c r="G1078" s="46" t="s">
        <v>42</v>
      </c>
      <c r="H1078" s="47">
        <v>25977</v>
      </c>
      <c r="I1078" s="45"/>
      <c r="J1078" s="76"/>
      <c r="K1078" s="63" t="s">
        <v>43</v>
      </c>
      <c r="L1078" s="79" t="s">
        <v>2031</v>
      </c>
      <c r="M1078" s="80">
        <v>43342</v>
      </c>
      <c r="N1078" s="52" t="str">
        <f t="shared" ca="1" si="40"/>
        <v>53 Tahun 0 Bulan 14 hari</v>
      </c>
      <c r="O10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28 Hari </v>
      </c>
      <c r="P1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Row],[JABATAN]],tbl_refJabatan,2,FALSE),"yr","day")-CONVERT(DATEDIF(H1078,tglAcuan,"y"),"yr","day"))),(NOW()+(CONVERT(VLOOKUP(Table1[[#This Row],[JABATAN]],tbl_refJabatan,2,FALSE),"yr","day")-CONVERT(DATEDIF(H1078,NOW(),"y"),"yr","day")))),"Usia Salah"),"")</f>
        <v>47905.848911689813</v>
      </c>
      <c r="Q1078" s="167" t="str">
        <f ca="1">IF(Table1[[#This Row],[TGL. PENSIUN (usia)]]&lt;&gt;0,TEXT(Table1[[#This Row],[TGL. PENSIUN (usia)]],"yyyy"),"")</f>
        <v>2031</v>
      </c>
      <c r="R1078" s="166">
        <f ca="1">IF(AND(Table1[[#This Row],[TGL. PENSIUN (usia)]]&lt;&gt;"",Table1[[#This Row],[TGL. PENSIUN (usia)]]&lt;&gt;"USIA SALAH"),IF(tglAcuan&lt;&gt;0,(INT(CONVERT(VLOOKUP(Table1[[#This Row],[JABATAN]],tbl_refJabatan,2,FALSE),"yr","day")-CONVERT(DATEDIF(H1078,tglAcuan,"y"),"yr","day"))),(INT(CONVERT(VLOOKUP(Table1[[#This Row],[JABATAN]],tbl_refJabatan,2,FALSE),"yr","day")-CONVERT(DATEDIF(H1078,NOW(),"y"),"yr","day")))),"")</f>
        <v>2556</v>
      </c>
      <c r="S1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Row],[JABATAN]],tbl_refJabatan,4,FALSE),"yr","day")-CONVERT(DATEDIF(H1078,tglAcuan,"y"),"yr","day"))),(NOW()+(CONVERT(VLOOKUP(Table1[[#This Row],[JABATAN]],tbl_refJabatan,4,FALSE),"yr","day")-CONVERT(DATEDIF(H1078,NOW(),"y"),"yr","day")))),"Usia Salah"),"")</f>
        <v>47905.848911689813</v>
      </c>
      <c r="T1078" s="167" t="str">
        <f ca="1">IF(Table1[[#This Row],[TGL. PENSIUN ( usia )]]&lt;&gt;0,TEXT(Table1[[#This Row],[TGL. PENSIUN ( usia )]],"yyyy"),"")</f>
        <v>2031</v>
      </c>
      <c r="U1078" s="166">
        <f ca="1">IF(AND(Table1[[#This Row],[TGL. PENSIUN (usia)]]&lt;&gt;"",Table1[[#This Row],[TGL. PENSIUN (usia)]]&lt;&gt;"USIA SALAH"),IF(tglAcuan&lt;&gt;0,(INT(CONVERT(VLOOKUP(Table1[[#This Row],[JABATAN]],tbl_refJabatan,4,FALSE),"yr","day")-CONVERT(DATEDIF(H1078,tglAcuan,"y"),"yr","day"))),(INT(CONVERT(VLOOKUP(Table1[[#This Row],[JABATAN]],tbl_refJabatan,4,FALSE),"yr","day")-CONVERT(DATEDIF(H1078,NOW(),"y"),"yr","day")))),"")</f>
        <v>2556</v>
      </c>
      <c r="V1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Row],[JABATAN]],tbl_refJabatan,6,FALSE),"yr","day")-CONVERT(DATEDIF(H1078,tglAcuan,"y"),"yr","day"))),(NOW()+(CONVERT(VLOOKUP(Table1[[#This Row],[JABATAN]],tbl_refJabatan,6,FALSE),"yr","day")-CONVERT(DATEDIF(H1078,NOW(),"y"),"yr","day")))),"Usia Salah"),"")</f>
        <v>46444.848911689813</v>
      </c>
      <c r="W1078" s="167" t="str">
        <f ca="1">IF(Table1[[#This Row],[TGL.PENSIUN (usia)]]&lt;&gt;0,TEXT(Table1[[#This Row],[TGL.PENSIUN (usia)]],"yyyy"),"")</f>
        <v>2027</v>
      </c>
      <c r="X10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Row],[JABATAN]],tbl_refJabatan,7,FALSE),"yr","day")-CONVERT(DATEDIF(M1078,tglAcuan,"y"),"yr","day"))),(NOW()+(CONVERT(VLOOKUP(Table1[[#This Row],[JABATAN]],tbl_refJabatan,7,FALSE),"yr","day")-CONVERT(DATEDIF(M1078,NOW(),"y"),"yr","day")))),"tgl SK salah"),"")</f>
        <v>50827.848911689813</v>
      </c>
      <c r="Y1078" s="167" t="str">
        <f ca="1">IF(Table1[[#This Row],[TGL. PENSIUN (jabatan)]]&lt;&gt;0,TEXT(Table1[[#This Row],[TGL. PENSIUN (jabatan)]],"yyyy"),"")</f>
        <v>2039</v>
      </c>
      <c r="Z1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Row],[JABATAN]],tbl_refJabatan,8,FALSE),"yr","day")-CONVERT(DATEDIF(H1078,tglAcuan,"y"),"yr","day"))),(NOW()+(CONVERT(VLOOKUP(Table1[[#This Row],[JABATAN]],tbl_refJabatan,8,FALSE),"yr","day")-CONVERT(DATEDIF(H1078,NOW(),"y"),"yr","day")))),"Usia Salah"),"")</f>
        <v>46444.848911689813</v>
      </c>
      <c r="AA1078" s="167" t="str">
        <f ca="1">IF(Table1[[#This Row],[TGL.PENSIUN (usia )]]&lt;&gt;0,TEXT(Table1[[#This Row],[TGL.PENSIUN (usia )]],"yyyy"),"")</f>
        <v>2027</v>
      </c>
      <c r="AB10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Row],[JABATAN]],tbl_refJabatan,9,FALSE),"yr","day")-CONVERT(DATEDIF(M1078,tglAcuan,"y"),"yr","day"))),(NOW()+(CONVERT(VLOOKUP(Table1[[#This Row],[JABATAN]],tbl_refJabatan,9,FALSE),"yr","day")-CONVERT(DATEDIF(M1078,NOW(),"y"),"yr","day")))),"tgl SK salah"),"")</f>
        <v>50827.848911689813</v>
      </c>
      <c r="AC1078" s="167" t="str">
        <f ca="1">IF(Table1[[#This Row],[TGL. PENSIUN (jabatan )]]&lt;&gt;0,TEXT(Table1[[#This Row],[TGL. PENSIUN (jabatan )]],"yyyy"),"")</f>
        <v>2039</v>
      </c>
      <c r="AD10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79" spans="1:30" s="53" customFormat="1" ht="21.75" customHeight="1" x14ac:dyDescent="0.25">
      <c r="A1079" s="43">
        <f t="shared" si="39"/>
        <v>1074</v>
      </c>
      <c r="B1079" s="44" t="s">
        <v>1751</v>
      </c>
      <c r="C1079" s="44" t="s">
        <v>1751</v>
      </c>
      <c r="D1079" s="72" t="s">
        <v>54</v>
      </c>
      <c r="E1079" s="78" t="s">
        <v>896</v>
      </c>
      <c r="F1079" s="43" t="s">
        <v>41</v>
      </c>
      <c r="G1079" s="46" t="s">
        <v>42</v>
      </c>
      <c r="H1079" s="47">
        <v>27452</v>
      </c>
      <c r="I1079" s="45"/>
      <c r="J1079" s="76"/>
      <c r="K1079" s="63" t="s">
        <v>43</v>
      </c>
      <c r="L1079" s="79" t="s">
        <v>2032</v>
      </c>
      <c r="M1079" s="80">
        <v>43342</v>
      </c>
      <c r="N1079" s="52" t="str">
        <f t="shared" ca="1" si="40"/>
        <v>49 Tahun 0 Bulan 0 hari</v>
      </c>
      <c r="O10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28 Hari </v>
      </c>
      <c r="P1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Row],[JABATAN]],tbl_refJabatan,2,FALSE),"yr","day")-CONVERT(DATEDIF(H1079,tglAcuan,"y"),"yr","day"))),(NOW()+(CONVERT(VLOOKUP(Table1[[#This Row],[JABATAN]],tbl_refJabatan,2,FALSE),"yr","day")-CONVERT(DATEDIF(H1079,NOW(),"y"),"yr","day")))),"Usia Salah"),"")</f>
        <v>49366.848911689813</v>
      </c>
      <c r="Q1079" s="167" t="str">
        <f ca="1">IF(Table1[[#This Row],[TGL. PENSIUN (usia)]]&lt;&gt;0,TEXT(Table1[[#This Row],[TGL. PENSIUN (usia)]],"yyyy"),"")</f>
        <v>2035</v>
      </c>
      <c r="R1079" s="166">
        <f ca="1">IF(AND(Table1[[#This Row],[TGL. PENSIUN (usia)]]&lt;&gt;"",Table1[[#This Row],[TGL. PENSIUN (usia)]]&lt;&gt;"USIA SALAH"),IF(tglAcuan&lt;&gt;0,(INT(CONVERT(VLOOKUP(Table1[[#This Row],[JABATAN]],tbl_refJabatan,2,FALSE),"yr","day")-CONVERT(DATEDIF(H1079,tglAcuan,"y"),"yr","day"))),(INT(CONVERT(VLOOKUP(Table1[[#This Row],[JABATAN]],tbl_refJabatan,2,FALSE),"yr","day")-CONVERT(DATEDIF(H1079,NOW(),"y"),"yr","day")))),"")</f>
        <v>4017</v>
      </c>
      <c r="S1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Row],[JABATAN]],tbl_refJabatan,4,FALSE),"yr","day")-CONVERT(DATEDIF(H1079,tglAcuan,"y"),"yr","day"))),(NOW()+(CONVERT(VLOOKUP(Table1[[#This Row],[JABATAN]],tbl_refJabatan,4,FALSE),"yr","day")-CONVERT(DATEDIF(H1079,NOW(),"y"),"yr","day")))),"Usia Salah"),"")</f>
        <v>49366.848911689813</v>
      </c>
      <c r="T1079" s="167" t="str">
        <f ca="1">IF(Table1[[#This Row],[TGL. PENSIUN ( usia )]]&lt;&gt;0,TEXT(Table1[[#This Row],[TGL. PENSIUN ( usia )]],"yyyy"),"")</f>
        <v>2035</v>
      </c>
      <c r="U1079" s="166">
        <f ca="1">IF(AND(Table1[[#This Row],[TGL. PENSIUN (usia)]]&lt;&gt;"",Table1[[#This Row],[TGL. PENSIUN (usia)]]&lt;&gt;"USIA SALAH"),IF(tglAcuan&lt;&gt;0,(INT(CONVERT(VLOOKUP(Table1[[#This Row],[JABATAN]],tbl_refJabatan,4,FALSE),"yr","day")-CONVERT(DATEDIF(H1079,tglAcuan,"y"),"yr","day"))),(INT(CONVERT(VLOOKUP(Table1[[#This Row],[JABATAN]],tbl_refJabatan,4,FALSE),"yr","day")-CONVERT(DATEDIF(H1079,NOW(),"y"),"yr","day")))),"")</f>
        <v>4017</v>
      </c>
      <c r="V1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Row],[JABATAN]],tbl_refJabatan,6,FALSE),"yr","day")-CONVERT(DATEDIF(H1079,tglAcuan,"y"),"yr","day"))),(NOW()+(CONVERT(VLOOKUP(Table1[[#This Row],[JABATAN]],tbl_refJabatan,6,FALSE),"yr","day")-CONVERT(DATEDIF(H1079,NOW(),"y"),"yr","day")))),"Usia Salah"),"")</f>
        <v>47905.848911689813</v>
      </c>
      <c r="W1079" s="167" t="str">
        <f ca="1">IF(Table1[[#This Row],[TGL.PENSIUN (usia)]]&lt;&gt;0,TEXT(Table1[[#This Row],[TGL.PENSIUN (usia)]],"yyyy"),"")</f>
        <v>2031</v>
      </c>
      <c r="X10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Row],[JABATAN]],tbl_refJabatan,7,FALSE),"yr","day")-CONVERT(DATEDIF(M1079,tglAcuan,"y"),"yr","day"))),(NOW()+(CONVERT(VLOOKUP(Table1[[#This Row],[JABATAN]],tbl_refJabatan,7,FALSE),"yr","day")-CONVERT(DATEDIF(M1079,NOW(),"y"),"yr","day")))),"tgl SK salah"),"")</f>
        <v>50827.848911689813</v>
      </c>
      <c r="Y1079" s="167" t="str">
        <f ca="1">IF(Table1[[#This Row],[TGL. PENSIUN (jabatan)]]&lt;&gt;0,TEXT(Table1[[#This Row],[TGL. PENSIUN (jabatan)]],"yyyy"),"")</f>
        <v>2039</v>
      </c>
      <c r="Z1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Row],[JABATAN]],tbl_refJabatan,8,FALSE),"yr","day")-CONVERT(DATEDIF(H1079,tglAcuan,"y"),"yr","day"))),(NOW()+(CONVERT(VLOOKUP(Table1[[#This Row],[JABATAN]],tbl_refJabatan,8,FALSE),"yr","day")-CONVERT(DATEDIF(H1079,NOW(),"y"),"yr","day")))),"Usia Salah"),"")</f>
        <v>47905.848911689813</v>
      </c>
      <c r="AA1079" s="167" t="str">
        <f ca="1">IF(Table1[[#This Row],[TGL.PENSIUN (usia )]]&lt;&gt;0,TEXT(Table1[[#This Row],[TGL.PENSIUN (usia )]],"yyyy"),"")</f>
        <v>2031</v>
      </c>
      <c r="AB10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Row],[JABATAN]],tbl_refJabatan,9,FALSE),"yr","day")-CONVERT(DATEDIF(M1079,tglAcuan,"y"),"yr","day"))),(NOW()+(CONVERT(VLOOKUP(Table1[[#This Row],[JABATAN]],tbl_refJabatan,9,FALSE),"yr","day")-CONVERT(DATEDIF(M1079,NOW(),"y"),"yr","day")))),"tgl SK salah"),"")</f>
        <v>50827.848911689813</v>
      </c>
      <c r="AC1079" s="167" t="str">
        <f ca="1">IF(Table1[[#This Row],[TGL. PENSIUN (jabatan )]]&lt;&gt;0,TEXT(Table1[[#This Row],[TGL. PENSIUN (jabatan )]],"yyyy"),"")</f>
        <v>2039</v>
      </c>
      <c r="AD10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0" spans="1:30" s="53" customFormat="1" ht="21.75" customHeight="1" x14ac:dyDescent="0.25">
      <c r="A1080" s="43">
        <f t="shared" si="39"/>
        <v>1075</v>
      </c>
      <c r="B1080" s="44" t="s">
        <v>1751</v>
      </c>
      <c r="C1080" s="44" t="s">
        <v>1751</v>
      </c>
      <c r="D1080" s="72" t="s">
        <v>57</v>
      </c>
      <c r="E1080" s="78" t="s">
        <v>2033</v>
      </c>
      <c r="F1080" s="43" t="s">
        <v>41</v>
      </c>
      <c r="G1080" s="46" t="s">
        <v>42</v>
      </c>
      <c r="H1080" s="47">
        <v>26048</v>
      </c>
      <c r="I1080" s="45"/>
      <c r="J1080" s="76"/>
      <c r="K1080" s="63" t="s">
        <v>43</v>
      </c>
      <c r="L1080" s="79" t="s">
        <v>2034</v>
      </c>
      <c r="M1080" s="80">
        <v>44228</v>
      </c>
      <c r="N1080" s="52" t="str">
        <f t="shared" ca="1" si="40"/>
        <v>52 Tahun 10 Bulan 2 hari</v>
      </c>
      <c r="O10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0 Bulan 26 Hari </v>
      </c>
      <c r="P1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Row],[JABATAN]],tbl_refJabatan,2,FALSE),"yr","day")-CONVERT(DATEDIF(H1080,tglAcuan,"y"),"yr","day"))),(NOW()+(CONVERT(VLOOKUP(Table1[[#This Row],[JABATAN]],tbl_refJabatan,2,FALSE),"yr","day")-CONVERT(DATEDIF(H1080,NOW(),"y"),"yr","day")))),"Usia Salah"),"")</f>
        <v>48271.098911689813</v>
      </c>
      <c r="Q1080" s="167" t="str">
        <f ca="1">IF(Table1[[#This Row],[TGL. PENSIUN (usia)]]&lt;&gt;0,TEXT(Table1[[#This Row],[TGL. PENSIUN (usia)]],"yyyy"),"")</f>
        <v>2032</v>
      </c>
      <c r="R1080" s="166">
        <f ca="1">IF(AND(Table1[[#This Row],[TGL. PENSIUN (usia)]]&lt;&gt;"",Table1[[#This Row],[TGL. PENSIUN (usia)]]&lt;&gt;"USIA SALAH"),IF(tglAcuan&lt;&gt;0,(INT(CONVERT(VLOOKUP(Table1[[#This Row],[JABATAN]],tbl_refJabatan,2,FALSE),"yr","day")-CONVERT(DATEDIF(H1080,tglAcuan,"y"),"yr","day"))),(INT(CONVERT(VLOOKUP(Table1[[#This Row],[JABATAN]],tbl_refJabatan,2,FALSE),"yr","day")-CONVERT(DATEDIF(H1080,NOW(),"y"),"yr","day")))),"")</f>
        <v>2922</v>
      </c>
      <c r="S1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Row],[JABATAN]],tbl_refJabatan,4,FALSE),"yr","day")-CONVERT(DATEDIF(H1080,tglAcuan,"y"),"yr","day"))),(NOW()+(CONVERT(VLOOKUP(Table1[[#This Row],[JABATAN]],tbl_refJabatan,4,FALSE),"yr","day")-CONVERT(DATEDIF(H1080,NOW(),"y"),"yr","day")))),"Usia Salah"),"")</f>
        <v>48271.098911689813</v>
      </c>
      <c r="T1080" s="167" t="str">
        <f ca="1">IF(Table1[[#This Row],[TGL. PENSIUN ( usia )]]&lt;&gt;0,TEXT(Table1[[#This Row],[TGL. PENSIUN ( usia )]],"yyyy"),"")</f>
        <v>2032</v>
      </c>
      <c r="U1080" s="166">
        <f ca="1">IF(AND(Table1[[#This Row],[TGL. PENSIUN (usia)]]&lt;&gt;"",Table1[[#This Row],[TGL. PENSIUN (usia)]]&lt;&gt;"USIA SALAH"),IF(tglAcuan&lt;&gt;0,(INT(CONVERT(VLOOKUP(Table1[[#This Row],[JABATAN]],tbl_refJabatan,4,FALSE),"yr","day")-CONVERT(DATEDIF(H1080,tglAcuan,"y"),"yr","day"))),(INT(CONVERT(VLOOKUP(Table1[[#This Row],[JABATAN]],tbl_refJabatan,4,FALSE),"yr","day")-CONVERT(DATEDIF(H1080,NOW(),"y"),"yr","day")))),"")</f>
        <v>2922</v>
      </c>
      <c r="V1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Row],[JABATAN]],tbl_refJabatan,6,FALSE),"yr","day")-CONVERT(DATEDIF(H1080,tglAcuan,"y"),"yr","day"))),(NOW()+(CONVERT(VLOOKUP(Table1[[#This Row],[JABATAN]],tbl_refJabatan,6,FALSE),"yr","day")-CONVERT(DATEDIF(H1080,NOW(),"y"),"yr","day")))),"Usia Salah"),"")</f>
        <v>46810.098911689813</v>
      </c>
      <c r="W1080" s="167" t="str">
        <f ca="1">IF(Table1[[#This Row],[TGL.PENSIUN (usia)]]&lt;&gt;0,TEXT(Table1[[#This Row],[TGL.PENSIUN (usia)]],"yyyy"),"")</f>
        <v>2028</v>
      </c>
      <c r="X10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Row],[JABATAN]],tbl_refJabatan,7,FALSE),"yr","day")-CONVERT(DATEDIF(M1080,tglAcuan,"y"),"yr","day"))),(NOW()+(CONVERT(VLOOKUP(Table1[[#This Row],[JABATAN]],tbl_refJabatan,7,FALSE),"yr","day")-CONVERT(DATEDIF(M1080,NOW(),"y"),"yr","day")))),"tgl SK salah"),"")</f>
        <v>51558.348911689813</v>
      </c>
      <c r="Y1080" s="167" t="str">
        <f ca="1">IF(Table1[[#This Row],[TGL. PENSIUN (jabatan)]]&lt;&gt;0,TEXT(Table1[[#This Row],[TGL. PENSIUN (jabatan)]],"yyyy"),"")</f>
        <v>2041</v>
      </c>
      <c r="Z1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Row],[JABATAN]],tbl_refJabatan,8,FALSE),"yr","day")-CONVERT(DATEDIF(H1080,tglAcuan,"y"),"yr","day"))),(NOW()+(CONVERT(VLOOKUP(Table1[[#This Row],[JABATAN]],tbl_refJabatan,8,FALSE),"yr","day")-CONVERT(DATEDIF(H1080,NOW(),"y"),"yr","day")))),"Usia Salah"),"")</f>
        <v>46810.098911689813</v>
      </c>
      <c r="AA1080" s="167" t="str">
        <f ca="1">IF(Table1[[#This Row],[TGL.PENSIUN (usia )]]&lt;&gt;0,TEXT(Table1[[#This Row],[TGL.PENSIUN (usia )]],"yyyy"),"")</f>
        <v>2028</v>
      </c>
      <c r="AB10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Row],[JABATAN]],tbl_refJabatan,9,FALSE),"yr","day")-CONVERT(DATEDIF(M1080,tglAcuan,"y"),"yr","day"))),(NOW()+(CONVERT(VLOOKUP(Table1[[#This Row],[JABATAN]],tbl_refJabatan,9,FALSE),"yr","day")-CONVERT(DATEDIF(M1080,NOW(),"y"),"yr","day")))),"tgl SK salah"),"")</f>
        <v>51558.348911689813</v>
      </c>
      <c r="AC1080" s="167" t="str">
        <f ca="1">IF(Table1[[#This Row],[TGL. PENSIUN (jabatan )]]&lt;&gt;0,TEXT(Table1[[#This Row],[TGL. PENSIUN (jabatan )]],"yyyy"),"")</f>
        <v>2041</v>
      </c>
      <c r="AD10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1" spans="1:30" s="53" customFormat="1" ht="21.75" customHeight="1" x14ac:dyDescent="0.25">
      <c r="A1081" s="43">
        <f t="shared" si="39"/>
        <v>1076</v>
      </c>
      <c r="B1081" s="44" t="s">
        <v>1751</v>
      </c>
      <c r="C1081" s="44" t="s">
        <v>1751</v>
      </c>
      <c r="D1081" s="72" t="s">
        <v>59</v>
      </c>
      <c r="E1081" s="78" t="s">
        <v>2035</v>
      </c>
      <c r="F1081" s="43" t="s">
        <v>41</v>
      </c>
      <c r="G1081" s="46" t="s">
        <v>2036</v>
      </c>
      <c r="H1081" s="47">
        <v>24707</v>
      </c>
      <c r="I1081" s="45"/>
      <c r="J1081" s="76"/>
      <c r="K1081" s="63" t="s">
        <v>43</v>
      </c>
      <c r="L1081" s="259" t="s">
        <v>2037</v>
      </c>
      <c r="M1081" s="80">
        <v>43564</v>
      </c>
      <c r="N1081" s="52" t="str">
        <f t="shared" ca="1" si="40"/>
        <v>56 Tahun 6 Bulan 4 hari</v>
      </c>
      <c r="O10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Row],[JABATAN]],tbl_refJabatan,2,FALSE),"yr","day")-CONVERT(DATEDIF(H1081,tglAcuan,"y"),"yr","day"))),(NOW()+(CONVERT(VLOOKUP(Table1[[#This Row],[JABATAN]],tbl_refJabatan,2,FALSE),"yr","day")-CONVERT(DATEDIF(H1081,NOW(),"y"),"yr","day")))),"Usia Salah"),"")</f>
        <v>46810.098911689813</v>
      </c>
      <c r="Q1081" s="167" t="str">
        <f ca="1">IF(Table1[[#This Row],[TGL. PENSIUN (usia)]]&lt;&gt;0,TEXT(Table1[[#This Row],[TGL. PENSIUN (usia)]],"yyyy"),"")</f>
        <v>2028</v>
      </c>
      <c r="R1081" s="166">
        <f ca="1">IF(AND(Table1[[#This Row],[TGL. PENSIUN (usia)]]&lt;&gt;"",Table1[[#This Row],[TGL. PENSIUN (usia)]]&lt;&gt;"USIA SALAH"),IF(tglAcuan&lt;&gt;0,(INT(CONVERT(VLOOKUP(Table1[[#This Row],[JABATAN]],tbl_refJabatan,2,FALSE),"yr","day")-CONVERT(DATEDIF(H1081,tglAcuan,"y"),"yr","day"))),(INT(CONVERT(VLOOKUP(Table1[[#This Row],[JABATAN]],tbl_refJabatan,2,FALSE),"yr","day")-CONVERT(DATEDIF(H1081,NOW(),"y"),"yr","day")))),"")</f>
        <v>1461</v>
      </c>
      <c r="S1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Row],[JABATAN]],tbl_refJabatan,4,FALSE),"yr","day")-CONVERT(DATEDIF(H1081,tglAcuan,"y"),"yr","day"))),(NOW()+(CONVERT(VLOOKUP(Table1[[#This Row],[JABATAN]],tbl_refJabatan,4,FALSE),"yr","day")-CONVERT(DATEDIF(H1081,NOW(),"y"),"yr","day")))),"Usia Salah"),"")</f>
        <v>46810.098911689813</v>
      </c>
      <c r="T1081" s="167" t="str">
        <f ca="1">IF(Table1[[#This Row],[TGL. PENSIUN ( usia )]]&lt;&gt;0,TEXT(Table1[[#This Row],[TGL. PENSIUN ( usia )]],"yyyy"),"")</f>
        <v>2028</v>
      </c>
      <c r="U1081" s="166">
        <f ca="1">IF(AND(Table1[[#This Row],[TGL. PENSIUN (usia)]]&lt;&gt;"",Table1[[#This Row],[TGL. PENSIUN (usia)]]&lt;&gt;"USIA SALAH"),IF(tglAcuan&lt;&gt;0,(INT(CONVERT(VLOOKUP(Table1[[#This Row],[JABATAN]],tbl_refJabatan,4,FALSE),"yr","day")-CONVERT(DATEDIF(H1081,tglAcuan,"y"),"yr","day"))),(INT(CONVERT(VLOOKUP(Table1[[#This Row],[JABATAN]],tbl_refJabatan,4,FALSE),"yr","day")-CONVERT(DATEDIF(H1081,NOW(),"y"),"yr","day")))),"")</f>
        <v>1461</v>
      </c>
      <c r="V1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Row],[JABATAN]],tbl_refJabatan,6,FALSE),"yr","day")-CONVERT(DATEDIF(H1081,tglAcuan,"y"),"yr","day"))),(NOW()+(CONVERT(VLOOKUP(Table1[[#This Row],[JABATAN]],tbl_refJabatan,6,FALSE),"yr","day")-CONVERT(DATEDIF(H1081,NOW(),"y"),"yr","day")))),"Usia Salah"),"")</f>
        <v>45349.098911689813</v>
      </c>
      <c r="W1081" s="167" t="str">
        <f ca="1">IF(Table1[[#This Row],[TGL.PENSIUN (usia)]]&lt;&gt;0,TEXT(Table1[[#This Row],[TGL.PENSIUN (usia)]],"yyyy"),"")</f>
        <v>2024</v>
      </c>
      <c r="X10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Row],[JABATAN]],tbl_refJabatan,7,FALSE),"yr","day")-CONVERT(DATEDIF(M1081,tglAcuan,"y"),"yr","day"))),(NOW()+(CONVERT(VLOOKUP(Table1[[#This Row],[JABATAN]],tbl_refJabatan,7,FALSE),"yr","day")-CONVERT(DATEDIF(M1081,NOW(),"y"),"yr","day")))),"tgl SK salah"),"")</f>
        <v>51193.098911689813</v>
      </c>
      <c r="Y1081" s="167" t="str">
        <f ca="1">IF(Table1[[#This Row],[TGL. PENSIUN (jabatan)]]&lt;&gt;0,TEXT(Table1[[#This Row],[TGL. PENSIUN (jabatan)]],"yyyy"),"")</f>
        <v>2040</v>
      </c>
      <c r="Z1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Row],[JABATAN]],tbl_refJabatan,8,FALSE),"yr","day")-CONVERT(DATEDIF(H1081,tglAcuan,"y"),"yr","day"))),(NOW()+(CONVERT(VLOOKUP(Table1[[#This Row],[JABATAN]],tbl_refJabatan,8,FALSE),"yr","day")-CONVERT(DATEDIF(H1081,NOW(),"y"),"yr","day")))),"Usia Salah"),"")</f>
        <v>45349.098911689813</v>
      </c>
      <c r="AA1081" s="167" t="str">
        <f ca="1">IF(Table1[[#This Row],[TGL.PENSIUN (usia )]]&lt;&gt;0,TEXT(Table1[[#This Row],[TGL.PENSIUN (usia )]],"yyyy"),"")</f>
        <v>2024</v>
      </c>
      <c r="AB10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Row],[JABATAN]],tbl_refJabatan,9,FALSE),"yr","day")-CONVERT(DATEDIF(M1081,tglAcuan,"y"),"yr","day"))),(NOW()+(CONVERT(VLOOKUP(Table1[[#This Row],[JABATAN]],tbl_refJabatan,9,FALSE),"yr","day")-CONVERT(DATEDIF(M1081,NOW(),"y"),"yr","day")))),"tgl SK salah"),"")</f>
        <v>51193.098911689813</v>
      </c>
      <c r="AC1081" s="167" t="str">
        <f ca="1">IF(Table1[[#This Row],[TGL. PENSIUN (jabatan )]]&lt;&gt;0,TEXT(Table1[[#This Row],[TGL. PENSIUN (jabatan )]],"yyyy"),"")</f>
        <v>2040</v>
      </c>
      <c r="AD10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82" spans="1:30" s="53" customFormat="1" ht="21.75" customHeight="1" x14ac:dyDescent="0.25">
      <c r="A1082" s="43">
        <f t="shared" si="39"/>
        <v>1077</v>
      </c>
      <c r="B1082" s="44" t="s">
        <v>1751</v>
      </c>
      <c r="C1082" s="44" t="s">
        <v>1751</v>
      </c>
      <c r="D1082" s="72" t="s">
        <v>61</v>
      </c>
      <c r="E1082" s="78" t="s">
        <v>2038</v>
      </c>
      <c r="F1082" s="43" t="s">
        <v>50</v>
      </c>
      <c r="G1082" s="46" t="s">
        <v>42</v>
      </c>
      <c r="H1082" s="47">
        <v>35358</v>
      </c>
      <c r="I1082" s="45"/>
      <c r="J1082" s="76"/>
      <c r="K1082" s="63" t="s">
        <v>56</v>
      </c>
      <c r="L1082" s="79" t="s">
        <v>2039</v>
      </c>
      <c r="M1082" s="80">
        <v>45002</v>
      </c>
      <c r="N1082" s="52" t="str">
        <f t="shared" ca="1" si="40"/>
        <v>27 Tahun 4 Bulan 7 hari</v>
      </c>
      <c r="O10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11 Bulan 10 Hari </v>
      </c>
      <c r="P1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Row],[JABATAN]],tbl_refJabatan,2,FALSE),"yr","day")-CONVERT(DATEDIF(H1082,tglAcuan,"y"),"yr","day"))),(NOW()+(CONVERT(VLOOKUP(Table1[[#This Row],[JABATAN]],tbl_refJabatan,2,FALSE),"yr","day")-CONVERT(DATEDIF(H1082,NOW(),"y"),"yr","day")))),"Usia Salah"),"")</f>
        <v>57402.348911689813</v>
      </c>
      <c r="Q1082" s="167" t="str">
        <f ca="1">IF(Table1[[#This Row],[TGL. PENSIUN (usia)]]&lt;&gt;0,TEXT(Table1[[#This Row],[TGL. PENSIUN (usia)]],"yyyy"),"")</f>
        <v>2057</v>
      </c>
      <c r="R1082" s="166">
        <f ca="1">IF(AND(Table1[[#This Row],[TGL. PENSIUN (usia)]]&lt;&gt;"",Table1[[#This Row],[TGL. PENSIUN (usia)]]&lt;&gt;"USIA SALAH"),IF(tglAcuan&lt;&gt;0,(INT(CONVERT(VLOOKUP(Table1[[#This Row],[JABATAN]],tbl_refJabatan,2,FALSE),"yr","day")-CONVERT(DATEDIF(H1082,tglAcuan,"y"),"yr","day"))),(INT(CONVERT(VLOOKUP(Table1[[#This Row],[JABATAN]],tbl_refJabatan,2,FALSE),"yr","day")-CONVERT(DATEDIF(H1082,NOW(),"y"),"yr","day")))),"")</f>
        <v>12053</v>
      </c>
      <c r="S1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Row],[JABATAN]],tbl_refJabatan,4,FALSE),"yr","day")-CONVERT(DATEDIF(H1082,tglAcuan,"y"),"yr","day"))),(NOW()+(CONVERT(VLOOKUP(Table1[[#This Row],[JABATAN]],tbl_refJabatan,4,FALSE),"yr","day")-CONVERT(DATEDIF(H1082,NOW(),"y"),"yr","day")))),"Usia Salah"),"")</f>
        <v>57402.348911689813</v>
      </c>
      <c r="T1082" s="167" t="str">
        <f ca="1">IF(Table1[[#This Row],[TGL. PENSIUN ( usia )]]&lt;&gt;0,TEXT(Table1[[#This Row],[TGL. PENSIUN ( usia )]],"yyyy"),"")</f>
        <v>2057</v>
      </c>
      <c r="U1082" s="166">
        <f ca="1">IF(AND(Table1[[#This Row],[TGL. PENSIUN (usia)]]&lt;&gt;"",Table1[[#This Row],[TGL. PENSIUN (usia)]]&lt;&gt;"USIA SALAH"),IF(tglAcuan&lt;&gt;0,(INT(CONVERT(VLOOKUP(Table1[[#This Row],[JABATAN]],tbl_refJabatan,4,FALSE),"yr","day")-CONVERT(DATEDIF(H1082,tglAcuan,"y"),"yr","day"))),(INT(CONVERT(VLOOKUP(Table1[[#This Row],[JABATAN]],tbl_refJabatan,4,FALSE),"yr","day")-CONVERT(DATEDIF(H1082,NOW(),"y"),"yr","day")))),"")</f>
        <v>12053</v>
      </c>
      <c r="V1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Row],[JABATAN]],tbl_refJabatan,6,FALSE),"yr","day")-CONVERT(DATEDIF(H1082,tglAcuan,"y"),"yr","day"))),(NOW()+(CONVERT(VLOOKUP(Table1[[#This Row],[JABATAN]],tbl_refJabatan,6,FALSE),"yr","day")-CONVERT(DATEDIF(H1082,NOW(),"y"),"yr","day")))),"Usia Salah"),"")</f>
        <v>55941.348911689813</v>
      </c>
      <c r="W1082" s="167" t="str">
        <f ca="1">IF(Table1[[#This Row],[TGL.PENSIUN (usia)]]&lt;&gt;0,TEXT(Table1[[#This Row],[TGL.PENSIUN (usia)]],"yyyy"),"")</f>
        <v>2053</v>
      </c>
      <c r="X10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Row],[JABATAN]],tbl_refJabatan,7,FALSE),"yr","day")-CONVERT(DATEDIF(M1082,tglAcuan,"y"),"yr","day"))),(NOW()+(CONVERT(VLOOKUP(Table1[[#This Row],[JABATAN]],tbl_refJabatan,7,FALSE),"yr","day")-CONVERT(DATEDIF(M1082,NOW(),"y"),"yr","day")))),"tgl SK salah"),"")</f>
        <v>52654.098911689813</v>
      </c>
      <c r="Y1082" s="167" t="str">
        <f ca="1">IF(Table1[[#This Row],[TGL. PENSIUN (jabatan)]]&lt;&gt;0,TEXT(Table1[[#This Row],[TGL. PENSIUN (jabatan)]],"yyyy"),"")</f>
        <v>2044</v>
      </c>
      <c r="Z1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Row],[JABATAN]],tbl_refJabatan,8,FALSE),"yr","day")-CONVERT(DATEDIF(H1082,tglAcuan,"y"),"yr","day"))),(NOW()+(CONVERT(VLOOKUP(Table1[[#This Row],[JABATAN]],tbl_refJabatan,8,FALSE),"yr","day")-CONVERT(DATEDIF(H1082,NOW(),"y"),"yr","day")))),"Usia Salah"),"")</f>
        <v>55941.348911689813</v>
      </c>
      <c r="AA1082" s="167" t="str">
        <f ca="1">IF(Table1[[#This Row],[TGL.PENSIUN (usia )]]&lt;&gt;0,TEXT(Table1[[#This Row],[TGL.PENSIUN (usia )]],"yyyy"),"")</f>
        <v>2053</v>
      </c>
      <c r="AB10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Row],[JABATAN]],tbl_refJabatan,9,FALSE),"yr","day")-CONVERT(DATEDIF(M1082,tglAcuan,"y"),"yr","day"))),(NOW()+(CONVERT(VLOOKUP(Table1[[#This Row],[JABATAN]],tbl_refJabatan,9,FALSE),"yr","day")-CONVERT(DATEDIF(M1082,NOW(),"y"),"yr","day")))),"tgl SK salah"),"")</f>
        <v>52654.098911689813</v>
      </c>
      <c r="AC1082" s="167" t="str">
        <f ca="1">IF(Table1[[#This Row],[TGL. PENSIUN (jabatan )]]&lt;&gt;0,TEXT(Table1[[#This Row],[TGL. PENSIUN (jabatan )]],"yyyy"),"")</f>
        <v>2044</v>
      </c>
      <c r="AD10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3" spans="1:30" s="53" customFormat="1" ht="21.75" customHeight="1" x14ac:dyDescent="0.25">
      <c r="A1083" s="43">
        <f t="shared" si="39"/>
        <v>1078</v>
      </c>
      <c r="B1083" s="44" t="s">
        <v>1751</v>
      </c>
      <c r="C1083" s="44" t="s">
        <v>1751</v>
      </c>
      <c r="D1083" s="72" t="s">
        <v>63</v>
      </c>
      <c r="E1083" s="78" t="s">
        <v>2040</v>
      </c>
      <c r="F1083" s="43" t="s">
        <v>41</v>
      </c>
      <c r="G1083" s="46" t="s">
        <v>42</v>
      </c>
      <c r="H1083" s="47">
        <v>30975</v>
      </c>
      <c r="I1083" s="45"/>
      <c r="J1083" s="76"/>
      <c r="K1083" s="63" t="s">
        <v>56</v>
      </c>
      <c r="L1083" s="79" t="s">
        <v>2041</v>
      </c>
      <c r="M1083" s="80">
        <v>43564</v>
      </c>
      <c r="N1083" s="52" t="str">
        <f t="shared" ca="1" si="40"/>
        <v>39 Tahun 4 Bulan 7 hari</v>
      </c>
      <c r="O10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Row],[JABATAN]],tbl_refJabatan,2,FALSE),"yr","day")-CONVERT(DATEDIF(H1083,tglAcuan,"y"),"yr","day"))),(NOW()+(CONVERT(VLOOKUP(Table1[[#This Row],[JABATAN]],tbl_refJabatan,2,FALSE),"yr","day")-CONVERT(DATEDIF(H1083,NOW(),"y"),"yr","day")))),"Usia Salah"),"")</f>
        <v>53019.348911689813</v>
      </c>
      <c r="Q1083" s="167" t="str">
        <f ca="1">IF(Table1[[#This Row],[TGL. PENSIUN (usia)]]&lt;&gt;0,TEXT(Table1[[#This Row],[TGL. PENSIUN (usia)]],"yyyy"),"")</f>
        <v>2045</v>
      </c>
      <c r="R1083" s="166">
        <f ca="1">IF(AND(Table1[[#This Row],[TGL. PENSIUN (usia)]]&lt;&gt;"",Table1[[#This Row],[TGL. PENSIUN (usia)]]&lt;&gt;"USIA SALAH"),IF(tglAcuan&lt;&gt;0,(INT(CONVERT(VLOOKUP(Table1[[#This Row],[JABATAN]],tbl_refJabatan,2,FALSE),"yr","day")-CONVERT(DATEDIF(H1083,tglAcuan,"y"),"yr","day"))),(INT(CONVERT(VLOOKUP(Table1[[#This Row],[JABATAN]],tbl_refJabatan,2,FALSE),"yr","day")-CONVERT(DATEDIF(H1083,NOW(),"y"),"yr","day")))),"")</f>
        <v>7670</v>
      </c>
      <c r="S1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Row],[JABATAN]],tbl_refJabatan,4,FALSE),"yr","day")-CONVERT(DATEDIF(H1083,tglAcuan,"y"),"yr","day"))),(NOW()+(CONVERT(VLOOKUP(Table1[[#This Row],[JABATAN]],tbl_refJabatan,4,FALSE),"yr","day")-CONVERT(DATEDIF(H1083,NOW(),"y"),"yr","day")))),"Usia Salah"),"")</f>
        <v>38409.348911689813</v>
      </c>
      <c r="T1083" s="167" t="str">
        <f ca="1">IF(Table1[[#This Row],[TGL. PENSIUN ( usia )]]&lt;&gt;0,TEXT(Table1[[#This Row],[TGL. PENSIUN ( usia )]],"yyyy"),"")</f>
        <v>2005</v>
      </c>
      <c r="U1083" s="166">
        <f ca="1">IF(AND(Table1[[#This Row],[TGL. PENSIUN (usia)]]&lt;&gt;"",Table1[[#This Row],[TGL. PENSIUN (usia)]]&lt;&gt;"USIA SALAH"),IF(tglAcuan&lt;&gt;0,(INT(CONVERT(VLOOKUP(Table1[[#This Row],[JABATAN]],tbl_refJabatan,4,FALSE),"yr","day")-CONVERT(DATEDIF(H1083,tglAcuan,"y"),"yr","day"))),(INT(CONVERT(VLOOKUP(Table1[[#This Row],[JABATAN]],tbl_refJabatan,4,FALSE),"yr","day")-CONVERT(DATEDIF(H1083,NOW(),"y"),"yr","day")))),"")</f>
        <v>-6940</v>
      </c>
      <c r="V1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Row],[JABATAN]],tbl_refJabatan,6,FALSE),"yr","day")-CONVERT(DATEDIF(H1083,tglAcuan,"y"),"yr","day"))),(NOW()+(CONVERT(VLOOKUP(Table1[[#This Row],[JABATAN]],tbl_refJabatan,6,FALSE),"yr","day")-CONVERT(DATEDIF(H1083,NOW(),"y"),"yr","day")))),"Usia Salah"),"")</f>
        <v>31104.348911689813</v>
      </c>
      <c r="W1083" s="167" t="str">
        <f ca="1">IF(Table1[[#This Row],[TGL.PENSIUN (usia)]]&lt;&gt;0,TEXT(Table1[[#This Row],[TGL.PENSIUN (usia)]],"yyyy"),"")</f>
        <v>1985</v>
      </c>
      <c r="X10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Row],[JABATAN]],tbl_refJabatan,7,FALSE),"yr","day")-CONVERT(DATEDIF(M1083,tglAcuan,"y"),"yr","day"))),(NOW()+(CONVERT(VLOOKUP(Table1[[#This Row],[JABATAN]],tbl_refJabatan,7,FALSE),"yr","day")-CONVERT(DATEDIF(M1083,NOW(),"y"),"yr","day")))),"tgl SK salah"),"")</f>
        <v>65803.098911689813</v>
      </c>
      <c r="Y1083" s="167" t="str">
        <f ca="1">IF(Table1[[#This Row],[TGL. PENSIUN (jabatan)]]&lt;&gt;0,TEXT(Table1[[#This Row],[TGL. PENSIUN (jabatan)]],"yyyy"),"")</f>
        <v>2080</v>
      </c>
      <c r="Z1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Row],[JABATAN]],tbl_refJabatan,8,FALSE),"yr","day")-CONVERT(DATEDIF(H1083,tglAcuan,"y"),"yr","day"))),(NOW()+(CONVERT(VLOOKUP(Table1[[#This Row],[JABATAN]],tbl_refJabatan,8,FALSE),"yr","day")-CONVERT(DATEDIF(H1083,NOW(),"y"),"yr","day")))),"Usia Salah"),"")</f>
        <v>53019.348911689813</v>
      </c>
      <c r="AA1083" s="167" t="str">
        <f ca="1">IF(Table1[[#This Row],[TGL.PENSIUN (usia )]]&lt;&gt;0,TEXT(Table1[[#This Row],[TGL.PENSIUN (usia )]],"yyyy"),"")</f>
        <v>2045</v>
      </c>
      <c r="AB10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Row],[JABATAN]],tbl_refJabatan,9,FALSE),"yr","day")-CONVERT(DATEDIF(M1083,tglAcuan,"y"),"yr","day"))),(NOW()+(CONVERT(VLOOKUP(Table1[[#This Row],[JABATAN]],tbl_refJabatan,9,FALSE),"yr","day")-CONVERT(DATEDIF(M1083,NOW(),"y"),"yr","day")))),"tgl SK salah"),"")</f>
        <v>49366.848911689813</v>
      </c>
      <c r="AC1083" s="167" t="str">
        <f ca="1">IF(Table1[[#This Row],[TGL. PENSIUN (jabatan )]]&lt;&gt;0,TEXT(Table1[[#This Row],[TGL. PENSIUN (jabatan )]],"yyyy"),"")</f>
        <v>2035</v>
      </c>
      <c r="AD10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4" spans="1:30" s="53" customFormat="1" ht="21.75" customHeight="1" x14ac:dyDescent="0.25">
      <c r="A1084" s="43">
        <f t="shared" si="39"/>
        <v>1079</v>
      </c>
      <c r="B1084" s="44" t="s">
        <v>1751</v>
      </c>
      <c r="C1084" s="44" t="s">
        <v>1751</v>
      </c>
      <c r="D1084" s="72" t="s">
        <v>63</v>
      </c>
      <c r="E1084" s="78" t="s">
        <v>2042</v>
      </c>
      <c r="F1084" s="43" t="s">
        <v>41</v>
      </c>
      <c r="G1084" s="46" t="s">
        <v>42</v>
      </c>
      <c r="H1084" s="47">
        <v>30336</v>
      </c>
      <c r="I1084" s="45"/>
      <c r="J1084" s="76"/>
      <c r="K1084" s="63" t="s">
        <v>43</v>
      </c>
      <c r="L1084" s="79" t="s">
        <v>2043</v>
      </c>
      <c r="M1084" s="80">
        <v>44523</v>
      </c>
      <c r="N1084" s="52" t="str">
        <f t="shared" ca="1" si="40"/>
        <v>41 Tahun 1 Bulan 7 hari</v>
      </c>
      <c r="O10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4 Hari </v>
      </c>
      <c r="P1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Row],[JABATAN]],tbl_refJabatan,2,FALSE),"yr","day")-CONVERT(DATEDIF(H1084,tglAcuan,"y"),"yr","day"))),(NOW()+(CONVERT(VLOOKUP(Table1[[#This Row],[JABATAN]],tbl_refJabatan,2,FALSE),"yr","day")-CONVERT(DATEDIF(H1084,NOW(),"y"),"yr","day")))),"Usia Salah"),"")</f>
        <v>52288.848911689813</v>
      </c>
      <c r="Q1084" s="167" t="str">
        <f ca="1">IF(Table1[[#This Row],[TGL. PENSIUN (usia)]]&lt;&gt;0,TEXT(Table1[[#This Row],[TGL. PENSIUN (usia)]],"yyyy"),"")</f>
        <v>2043</v>
      </c>
      <c r="R1084" s="166">
        <f ca="1">IF(AND(Table1[[#This Row],[TGL. PENSIUN (usia)]]&lt;&gt;"",Table1[[#This Row],[TGL. PENSIUN (usia)]]&lt;&gt;"USIA SALAH"),IF(tglAcuan&lt;&gt;0,(INT(CONVERT(VLOOKUP(Table1[[#This Row],[JABATAN]],tbl_refJabatan,2,FALSE),"yr","day")-CONVERT(DATEDIF(H1084,tglAcuan,"y"),"yr","day"))),(INT(CONVERT(VLOOKUP(Table1[[#This Row],[JABATAN]],tbl_refJabatan,2,FALSE),"yr","day")-CONVERT(DATEDIF(H1084,NOW(),"y"),"yr","day")))),"")</f>
        <v>6939</v>
      </c>
      <c r="S1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Row],[JABATAN]],tbl_refJabatan,4,FALSE),"yr","day")-CONVERT(DATEDIF(H1084,tglAcuan,"y"),"yr","day"))),(NOW()+(CONVERT(VLOOKUP(Table1[[#This Row],[JABATAN]],tbl_refJabatan,4,FALSE),"yr","day")-CONVERT(DATEDIF(H1084,NOW(),"y"),"yr","day")))),"Usia Salah"),"")</f>
        <v>37678.848911689813</v>
      </c>
      <c r="T1084" s="167" t="str">
        <f ca="1">IF(Table1[[#This Row],[TGL. PENSIUN ( usia )]]&lt;&gt;0,TEXT(Table1[[#This Row],[TGL. PENSIUN ( usia )]],"yyyy"),"")</f>
        <v>2003</v>
      </c>
      <c r="U1084" s="166">
        <f ca="1">IF(AND(Table1[[#This Row],[TGL. PENSIUN (usia)]]&lt;&gt;"",Table1[[#This Row],[TGL. PENSIUN (usia)]]&lt;&gt;"USIA SALAH"),IF(tglAcuan&lt;&gt;0,(INT(CONVERT(VLOOKUP(Table1[[#This Row],[JABATAN]],tbl_refJabatan,4,FALSE),"yr","day")-CONVERT(DATEDIF(H1084,tglAcuan,"y"),"yr","day"))),(INT(CONVERT(VLOOKUP(Table1[[#This Row],[JABATAN]],tbl_refJabatan,4,FALSE),"yr","day")-CONVERT(DATEDIF(H1084,NOW(),"y"),"yr","day")))),"")</f>
        <v>-7671</v>
      </c>
      <c r="V1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Row],[JABATAN]],tbl_refJabatan,6,FALSE),"yr","day")-CONVERT(DATEDIF(H1084,tglAcuan,"y"),"yr","day"))),(NOW()+(CONVERT(VLOOKUP(Table1[[#This Row],[JABATAN]],tbl_refJabatan,6,FALSE),"yr","day")-CONVERT(DATEDIF(H1084,NOW(),"y"),"yr","day")))),"Usia Salah"),"")</f>
        <v>30373.848911689813</v>
      </c>
      <c r="W1084" s="167" t="str">
        <f ca="1">IF(Table1[[#This Row],[TGL.PENSIUN (usia)]]&lt;&gt;0,TEXT(Table1[[#This Row],[TGL.PENSIUN (usia)]],"yyyy"),"")</f>
        <v>1983</v>
      </c>
      <c r="X10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Row],[JABATAN]],tbl_refJabatan,7,FALSE),"yr","day")-CONVERT(DATEDIF(M1084,tglAcuan,"y"),"yr","day"))),(NOW()+(CONVERT(VLOOKUP(Table1[[#This Row],[JABATAN]],tbl_refJabatan,7,FALSE),"yr","day")-CONVERT(DATEDIF(M1084,NOW(),"y"),"yr","day")))),"tgl SK salah"),"")</f>
        <v>66533.598911689813</v>
      </c>
      <c r="Y1084" s="167" t="str">
        <f ca="1">IF(Table1[[#This Row],[TGL. PENSIUN (jabatan)]]&lt;&gt;0,TEXT(Table1[[#This Row],[TGL. PENSIUN (jabatan)]],"yyyy"),"")</f>
        <v>2082</v>
      </c>
      <c r="Z1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Row],[JABATAN]],tbl_refJabatan,8,FALSE),"yr","day")-CONVERT(DATEDIF(H1084,tglAcuan,"y"),"yr","day"))),(NOW()+(CONVERT(VLOOKUP(Table1[[#This Row],[JABATAN]],tbl_refJabatan,8,FALSE),"yr","day")-CONVERT(DATEDIF(H1084,NOW(),"y"),"yr","day")))),"Usia Salah"),"")</f>
        <v>52288.848911689813</v>
      </c>
      <c r="AA1084" s="167" t="str">
        <f ca="1">IF(Table1[[#This Row],[TGL.PENSIUN (usia )]]&lt;&gt;0,TEXT(Table1[[#This Row],[TGL.PENSIUN (usia )]],"yyyy"),"")</f>
        <v>2043</v>
      </c>
      <c r="AB10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Row],[JABATAN]],tbl_refJabatan,9,FALSE),"yr","day")-CONVERT(DATEDIF(M1084,tglAcuan,"y"),"yr","day"))),(NOW()+(CONVERT(VLOOKUP(Table1[[#This Row],[JABATAN]],tbl_refJabatan,9,FALSE),"yr","day")-CONVERT(DATEDIF(M1084,NOW(),"y"),"yr","day")))),"tgl SK salah"),"")</f>
        <v>50097.348911689813</v>
      </c>
      <c r="AC1084" s="167" t="str">
        <f ca="1">IF(Table1[[#This Row],[TGL. PENSIUN (jabatan )]]&lt;&gt;0,TEXT(Table1[[#This Row],[TGL. PENSIUN (jabatan )]],"yyyy"),"")</f>
        <v>2037</v>
      </c>
      <c r="AD10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5" spans="1:30" s="53" customFormat="1" ht="21.75" customHeight="1" x14ac:dyDescent="0.25">
      <c r="A1085" s="43">
        <f t="shared" si="39"/>
        <v>1080</v>
      </c>
      <c r="B1085" s="44" t="s">
        <v>1751</v>
      </c>
      <c r="C1085" s="44" t="s">
        <v>1751</v>
      </c>
      <c r="D1085" s="72" t="s">
        <v>63</v>
      </c>
      <c r="E1085" s="78" t="s">
        <v>2044</v>
      </c>
      <c r="F1085" s="43" t="s">
        <v>41</v>
      </c>
      <c r="G1085" s="46" t="s">
        <v>42</v>
      </c>
      <c r="H1085" s="47">
        <v>25495</v>
      </c>
      <c r="I1085" s="45"/>
      <c r="J1085" s="76"/>
      <c r="K1085" s="63" t="s">
        <v>43</v>
      </c>
      <c r="L1085" s="79" t="s">
        <v>2045</v>
      </c>
      <c r="M1085" s="80">
        <v>43342</v>
      </c>
      <c r="N1085" s="52" t="str">
        <f t="shared" ca="1" si="40"/>
        <v>54 Tahun 4 Bulan 8 hari</v>
      </c>
      <c r="O10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28 Hari </v>
      </c>
      <c r="P1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Row],[JABATAN]],tbl_refJabatan,2,FALSE),"yr","day")-CONVERT(DATEDIF(H1085,tglAcuan,"y"),"yr","day"))),(NOW()+(CONVERT(VLOOKUP(Table1[[#This Row],[JABATAN]],tbl_refJabatan,2,FALSE),"yr","day")-CONVERT(DATEDIF(H1085,NOW(),"y"),"yr","day")))),"Usia Salah"),"")</f>
        <v>47540.598911689813</v>
      </c>
      <c r="Q1085" s="167" t="str">
        <f ca="1">IF(Table1[[#This Row],[TGL. PENSIUN (usia)]]&lt;&gt;0,TEXT(Table1[[#This Row],[TGL. PENSIUN (usia)]],"yyyy"),"")</f>
        <v>2030</v>
      </c>
      <c r="R1085" s="166">
        <f ca="1">IF(AND(Table1[[#This Row],[TGL. PENSIUN (usia)]]&lt;&gt;"",Table1[[#This Row],[TGL. PENSIUN (usia)]]&lt;&gt;"USIA SALAH"),IF(tglAcuan&lt;&gt;0,(INT(CONVERT(VLOOKUP(Table1[[#This Row],[JABATAN]],tbl_refJabatan,2,FALSE),"yr","day")-CONVERT(DATEDIF(H1085,tglAcuan,"y"),"yr","day"))),(INT(CONVERT(VLOOKUP(Table1[[#This Row],[JABATAN]],tbl_refJabatan,2,FALSE),"yr","day")-CONVERT(DATEDIF(H1085,NOW(),"y"),"yr","day")))),"")</f>
        <v>2191</v>
      </c>
      <c r="S1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Row],[JABATAN]],tbl_refJabatan,4,FALSE),"yr","day")-CONVERT(DATEDIF(H1085,tglAcuan,"y"),"yr","day"))),(NOW()+(CONVERT(VLOOKUP(Table1[[#This Row],[JABATAN]],tbl_refJabatan,4,FALSE),"yr","day")-CONVERT(DATEDIF(H1085,NOW(),"y"),"yr","day")))),"Usia Salah"),"")</f>
        <v>32930.598911689813</v>
      </c>
      <c r="T1085" s="167" t="str">
        <f ca="1">IF(Table1[[#This Row],[TGL. PENSIUN ( usia )]]&lt;&gt;0,TEXT(Table1[[#This Row],[TGL. PENSIUN ( usia )]],"yyyy"),"")</f>
        <v>1990</v>
      </c>
      <c r="U1085" s="166">
        <f ca="1">IF(AND(Table1[[#This Row],[TGL. PENSIUN (usia)]]&lt;&gt;"",Table1[[#This Row],[TGL. PENSIUN (usia)]]&lt;&gt;"USIA SALAH"),IF(tglAcuan&lt;&gt;0,(INT(CONVERT(VLOOKUP(Table1[[#This Row],[JABATAN]],tbl_refJabatan,4,FALSE),"yr","day")-CONVERT(DATEDIF(H1085,tglAcuan,"y"),"yr","day"))),(INT(CONVERT(VLOOKUP(Table1[[#This Row],[JABATAN]],tbl_refJabatan,4,FALSE),"yr","day")-CONVERT(DATEDIF(H1085,NOW(),"y"),"yr","day")))),"")</f>
        <v>-12419</v>
      </c>
      <c r="V1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Row],[JABATAN]],tbl_refJabatan,6,FALSE),"yr","day")-CONVERT(DATEDIF(H1085,tglAcuan,"y"),"yr","day"))),(NOW()+(CONVERT(VLOOKUP(Table1[[#This Row],[JABATAN]],tbl_refJabatan,6,FALSE),"yr","day")-CONVERT(DATEDIF(H1085,NOW(),"y"),"yr","day")))),"Usia Salah"),"")</f>
        <v>25625.598911689813</v>
      </c>
      <c r="W1085" s="167" t="str">
        <f ca="1">IF(Table1[[#This Row],[TGL.PENSIUN (usia)]]&lt;&gt;0,TEXT(Table1[[#This Row],[TGL.PENSIUN (usia)]],"yyyy"),"")</f>
        <v>1970</v>
      </c>
      <c r="X10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Row],[JABATAN]],tbl_refJabatan,7,FALSE),"yr","day")-CONVERT(DATEDIF(M1085,tglAcuan,"y"),"yr","day"))),(NOW()+(CONVERT(VLOOKUP(Table1[[#This Row],[JABATAN]],tbl_refJabatan,7,FALSE),"yr","day")-CONVERT(DATEDIF(M1085,NOW(),"y"),"yr","day")))),"tgl SK salah"),"")</f>
        <v>65437.848911689813</v>
      </c>
      <c r="Y1085" s="167" t="str">
        <f ca="1">IF(Table1[[#This Row],[TGL. PENSIUN (jabatan)]]&lt;&gt;0,TEXT(Table1[[#This Row],[TGL. PENSIUN (jabatan)]],"yyyy"),"")</f>
        <v>2079</v>
      </c>
      <c r="Z1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Row],[JABATAN]],tbl_refJabatan,8,FALSE),"yr","day")-CONVERT(DATEDIF(H1085,tglAcuan,"y"),"yr","day"))),(NOW()+(CONVERT(VLOOKUP(Table1[[#This Row],[JABATAN]],tbl_refJabatan,8,FALSE),"yr","day")-CONVERT(DATEDIF(H1085,NOW(),"y"),"yr","day")))),"Usia Salah"),"")</f>
        <v>47540.598911689813</v>
      </c>
      <c r="AA1085" s="167" t="str">
        <f ca="1">IF(Table1[[#This Row],[TGL.PENSIUN (usia )]]&lt;&gt;0,TEXT(Table1[[#This Row],[TGL.PENSIUN (usia )]],"yyyy"),"")</f>
        <v>2030</v>
      </c>
      <c r="AB10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Row],[JABATAN]],tbl_refJabatan,9,FALSE),"yr","day")-CONVERT(DATEDIF(M1085,tglAcuan,"y"),"yr","day"))),(NOW()+(CONVERT(VLOOKUP(Table1[[#This Row],[JABATAN]],tbl_refJabatan,9,FALSE),"yr","day")-CONVERT(DATEDIF(M1085,NOW(),"y"),"yr","day")))),"tgl SK salah"),"")</f>
        <v>49001.598911689813</v>
      </c>
      <c r="AC1085" s="167" t="str">
        <f ca="1">IF(Table1[[#This Row],[TGL. PENSIUN (jabatan )]]&lt;&gt;0,TEXT(Table1[[#This Row],[TGL. PENSIUN (jabatan )]],"yyyy"),"")</f>
        <v>2034</v>
      </c>
      <c r="AD10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6" spans="1:30" s="88" customFormat="1" ht="21.75" customHeight="1" x14ac:dyDescent="0.25">
      <c r="A1086" s="43">
        <f t="shared" si="39"/>
        <v>1081</v>
      </c>
      <c r="B1086" s="44" t="s">
        <v>1751</v>
      </c>
      <c r="C1086" s="44" t="s">
        <v>2046</v>
      </c>
      <c r="D1086" s="45" t="s">
        <v>39</v>
      </c>
      <c r="E1086" s="101" t="s">
        <v>896</v>
      </c>
      <c r="F1086" s="43" t="s">
        <v>41</v>
      </c>
      <c r="G1086" s="46" t="s">
        <v>42</v>
      </c>
      <c r="H1086" s="47">
        <v>22166</v>
      </c>
      <c r="I1086" s="45"/>
      <c r="J1086" s="76"/>
      <c r="K1086" s="63" t="s">
        <v>56</v>
      </c>
      <c r="L1086" s="79" t="s">
        <v>2047</v>
      </c>
      <c r="M1086" s="80">
        <v>43812</v>
      </c>
      <c r="N1086" s="52" t="str">
        <f t="shared" ca="1" si="40"/>
        <v>63 Tahun 5 Bulan 20 hari</v>
      </c>
      <c r="O10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Row],[JABATAN]],tbl_refJabatan,2,FALSE),"yr","day")-CONVERT(DATEDIF(H1086,tglAcuan,"y"),"yr","day"))),(NOW()+(CONVERT(VLOOKUP(Table1[[#This Row],[JABATAN]],tbl_refJabatan,2,FALSE),"yr","day")-CONVERT(DATEDIF(H1086,NOW(),"y"),"yr","day")))),"Usia Salah"),"")</f>
        <v>22338.348911689813</v>
      </c>
      <c r="Q1086" s="167" t="str">
        <f ca="1">IF(Table1[[#This Row],[TGL. PENSIUN (usia)]]&lt;&gt;0,TEXT(Table1[[#This Row],[TGL. PENSIUN (usia)]],"yyyy"),"")</f>
        <v>1961</v>
      </c>
      <c r="R1086" s="166">
        <f ca="1">IF(AND(Table1[[#This Row],[TGL. PENSIUN (usia)]]&lt;&gt;"",Table1[[#This Row],[TGL. PENSIUN (usia)]]&lt;&gt;"USIA SALAH"),IF(tglAcuan&lt;&gt;0,(INT(CONVERT(VLOOKUP(Table1[[#This Row],[JABATAN]],tbl_refJabatan,2,FALSE),"yr","day")-CONVERT(DATEDIF(H1086,tglAcuan,"y"),"yr","day"))),(INT(CONVERT(VLOOKUP(Table1[[#This Row],[JABATAN]],tbl_refJabatan,2,FALSE),"yr","day")-CONVERT(DATEDIF(H1086,NOW(),"y"),"yr","day")))),"")</f>
        <v>-23011</v>
      </c>
      <c r="S1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Row],[JABATAN]],tbl_refJabatan,4,FALSE),"yr","day")-CONVERT(DATEDIF(H1086,tglAcuan,"y"),"yr","day"))),(NOW()+(CONVERT(VLOOKUP(Table1[[#This Row],[JABATAN]],tbl_refJabatan,4,FALSE),"yr","day")-CONVERT(DATEDIF(H1086,NOW(),"y"),"yr","day")))),"Usia Salah"),"")</f>
        <v>22338.348911689813</v>
      </c>
      <c r="T1086" s="167" t="str">
        <f ca="1">IF(Table1[[#This Row],[TGL. PENSIUN ( usia )]]&lt;&gt;0,TEXT(Table1[[#This Row],[TGL. PENSIUN ( usia )]],"yyyy"),"")</f>
        <v>1961</v>
      </c>
      <c r="U1086" s="166">
        <f ca="1">IF(AND(Table1[[#This Row],[TGL. PENSIUN (usia)]]&lt;&gt;"",Table1[[#This Row],[TGL. PENSIUN (usia)]]&lt;&gt;"USIA SALAH"),IF(tglAcuan&lt;&gt;0,(INT(CONVERT(VLOOKUP(Table1[[#This Row],[JABATAN]],tbl_refJabatan,4,FALSE),"yr","day")-CONVERT(DATEDIF(H1086,tglAcuan,"y"),"yr","day"))),(INT(CONVERT(VLOOKUP(Table1[[#This Row],[JABATAN]],tbl_refJabatan,4,FALSE),"yr","day")-CONVERT(DATEDIF(H1086,NOW(),"y"),"yr","day")))),"")</f>
        <v>-23011</v>
      </c>
      <c r="V1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Row],[JABATAN]],tbl_refJabatan,6,FALSE),"yr","day")-CONVERT(DATEDIF(H1086,tglAcuan,"y"),"yr","day"))),(NOW()+(CONVERT(VLOOKUP(Table1[[#This Row],[JABATAN]],tbl_refJabatan,6,FALSE),"yr","day")-CONVERT(DATEDIF(H1086,NOW(),"y"),"yr","day")))),"Usia Salah"),"")</f>
        <v>22338.348911689813</v>
      </c>
      <c r="W1086" s="167" t="str">
        <f ca="1">IF(Table1[[#This Row],[TGL.PENSIUN (usia)]]&lt;&gt;0,TEXT(Table1[[#This Row],[TGL.PENSIUN (usia)]],"yyyy"),"")</f>
        <v>1961</v>
      </c>
      <c r="X10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Row],[JABATAN]],tbl_refJabatan,7,FALSE),"yr","day")-CONVERT(DATEDIF(M1086,tglAcuan,"y"),"yr","day"))),(NOW()+(CONVERT(VLOOKUP(Table1[[#This Row],[JABATAN]],tbl_refJabatan,7,FALSE),"yr","day")-CONVERT(DATEDIF(M1086,NOW(),"y"),"yr","day")))),"tgl SK salah"),"")</f>
        <v>43888.098911689813</v>
      </c>
      <c r="Y1086" s="167" t="str">
        <f ca="1">IF(Table1[[#This Row],[TGL. PENSIUN (jabatan)]]&lt;&gt;0,TEXT(Table1[[#This Row],[TGL. PENSIUN (jabatan)]],"yyyy"),"")</f>
        <v>2020</v>
      </c>
      <c r="Z1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Row],[JABATAN]],tbl_refJabatan,8,FALSE),"yr","day")-CONVERT(DATEDIF(H1086,tglAcuan,"y"),"yr","day"))),(NOW()+(CONVERT(VLOOKUP(Table1[[#This Row],[JABATAN]],tbl_refJabatan,8,FALSE),"yr","day")-CONVERT(DATEDIF(H1086,NOW(),"y"),"yr","day")))),"Usia Salah"),"")</f>
        <v>22338.348911689813</v>
      </c>
      <c r="AA1086" s="167" t="str">
        <f ca="1">IF(Table1[[#This Row],[TGL.PENSIUN (usia )]]&lt;&gt;0,TEXT(Table1[[#This Row],[TGL.PENSIUN (usia )]],"yyyy"),"")</f>
        <v>1961</v>
      </c>
      <c r="AB10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Row],[JABATAN]],tbl_refJabatan,9,FALSE),"yr","day")-CONVERT(DATEDIF(M1086,tglAcuan,"y"),"yr","day"))),(NOW()+(CONVERT(VLOOKUP(Table1[[#This Row],[JABATAN]],tbl_refJabatan,9,FALSE),"yr","day")-CONVERT(DATEDIF(M1086,NOW(),"y"),"yr","day")))),"tgl SK salah"),"")</f>
        <v>43888.098911689813</v>
      </c>
      <c r="AC1086" s="167" t="str">
        <f ca="1">IF(Table1[[#This Row],[TGL. PENSIUN (jabatan )]]&lt;&gt;0,TEXT(Table1[[#This Row],[TGL. PENSIUN (jabatan )]],"yyyy"),"")</f>
        <v>2020</v>
      </c>
      <c r="AD10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7" spans="1:30" s="53" customFormat="1" ht="21.75" customHeight="1" x14ac:dyDescent="0.25">
      <c r="A1087" s="43">
        <f t="shared" si="39"/>
        <v>1082</v>
      </c>
      <c r="B1087" s="44" t="s">
        <v>1751</v>
      </c>
      <c r="C1087" s="44" t="s">
        <v>2046</v>
      </c>
      <c r="D1087" s="72" t="s">
        <v>45</v>
      </c>
      <c r="E1087" s="101" t="s">
        <v>2048</v>
      </c>
      <c r="F1087" s="43" t="s">
        <v>41</v>
      </c>
      <c r="G1087" s="46" t="s">
        <v>42</v>
      </c>
      <c r="H1087" s="47">
        <v>33151</v>
      </c>
      <c r="I1087" s="45"/>
      <c r="J1087" s="76"/>
      <c r="K1087" s="63" t="s">
        <v>56</v>
      </c>
      <c r="L1087" s="79" t="s">
        <v>2049</v>
      </c>
      <c r="M1087" s="80">
        <v>43526</v>
      </c>
      <c r="N1087" s="52" t="str">
        <f t="shared" ca="1" si="40"/>
        <v>33 Tahun 4 Bulan 22 hari</v>
      </c>
      <c r="O10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Row],[JABATAN]],tbl_refJabatan,2,FALSE),"yr","day")-CONVERT(DATEDIF(H1087,tglAcuan,"y"),"yr","day"))),(NOW()+(CONVERT(VLOOKUP(Table1[[#This Row],[JABATAN]],tbl_refJabatan,2,FALSE),"yr","day")-CONVERT(DATEDIF(H1087,NOW(),"y"),"yr","day")))),"Usia Salah"),"")</f>
        <v>33295.848911689813</v>
      </c>
      <c r="Q1087" s="167" t="str">
        <f ca="1">IF(Table1[[#This Row],[TGL. PENSIUN (usia)]]&lt;&gt;0,TEXT(Table1[[#This Row],[TGL. PENSIUN (usia)]],"yyyy"),"")</f>
        <v>1991</v>
      </c>
      <c r="R1087" s="166">
        <f ca="1">IF(AND(Table1[[#This Row],[TGL. PENSIUN (usia)]]&lt;&gt;"",Table1[[#This Row],[TGL. PENSIUN (usia)]]&lt;&gt;"USIA SALAH"),IF(tglAcuan&lt;&gt;0,(INT(CONVERT(VLOOKUP(Table1[[#This Row],[JABATAN]],tbl_refJabatan,2,FALSE),"yr","day")-CONVERT(DATEDIF(H1087,tglAcuan,"y"),"yr","day"))),(INT(CONVERT(VLOOKUP(Table1[[#This Row],[JABATAN]],tbl_refJabatan,2,FALSE),"yr","day")-CONVERT(DATEDIF(H1087,NOW(),"y"),"yr","day")))),"")</f>
        <v>-12054</v>
      </c>
      <c r="S1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Row],[JABATAN]],tbl_refJabatan,4,FALSE),"yr","day")-CONVERT(DATEDIF(H1087,tglAcuan,"y"),"yr","day"))),(NOW()+(CONVERT(VLOOKUP(Table1[[#This Row],[JABATAN]],tbl_refJabatan,4,FALSE),"yr","day")-CONVERT(DATEDIF(H1087,NOW(),"y"),"yr","day")))),"Usia Salah"),"")</f>
        <v>33295.848911689813</v>
      </c>
      <c r="T1087" s="167" t="str">
        <f ca="1">IF(Table1[[#This Row],[TGL. PENSIUN ( usia )]]&lt;&gt;0,TEXT(Table1[[#This Row],[TGL. PENSIUN ( usia )]],"yyyy"),"")</f>
        <v>1991</v>
      </c>
      <c r="U1087" s="166">
        <f ca="1">IF(AND(Table1[[#This Row],[TGL. PENSIUN (usia)]]&lt;&gt;"",Table1[[#This Row],[TGL. PENSIUN (usia)]]&lt;&gt;"USIA SALAH"),IF(tglAcuan&lt;&gt;0,(INT(CONVERT(VLOOKUP(Table1[[#This Row],[JABATAN]],tbl_refJabatan,4,FALSE),"yr","day")-CONVERT(DATEDIF(H1087,tglAcuan,"y"),"yr","day"))),(INT(CONVERT(VLOOKUP(Table1[[#This Row],[JABATAN]],tbl_refJabatan,4,FALSE),"yr","day")-CONVERT(DATEDIF(H1087,NOW(),"y"),"yr","day")))),"")</f>
        <v>-12054</v>
      </c>
      <c r="V1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Row],[JABATAN]],tbl_refJabatan,6,FALSE),"yr","day")-CONVERT(DATEDIF(H1087,tglAcuan,"y"),"yr","day"))),(NOW()+(CONVERT(VLOOKUP(Table1[[#This Row],[JABATAN]],tbl_refJabatan,6,FALSE),"yr","day")-CONVERT(DATEDIF(H1087,NOW(),"y"),"yr","day")))),"Usia Salah"),"")</f>
        <v>33295.848911689813</v>
      </c>
      <c r="W1087" s="167" t="str">
        <f ca="1">IF(Table1[[#This Row],[TGL.PENSIUN (usia)]]&lt;&gt;0,TEXT(Table1[[#This Row],[TGL.PENSIUN (usia)]],"yyyy"),"")</f>
        <v>1991</v>
      </c>
      <c r="X10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Row],[JABATAN]],tbl_refJabatan,7,FALSE),"yr","day")-CONVERT(DATEDIF(M1087,tglAcuan,"y"),"yr","day"))),(NOW()+(CONVERT(VLOOKUP(Table1[[#This Row],[JABATAN]],tbl_refJabatan,7,FALSE),"yr","day")-CONVERT(DATEDIF(M1087,NOW(),"y"),"yr","day")))),"tgl SK salah"),"")</f>
        <v>43888.098911689813</v>
      </c>
      <c r="Y1087" s="167" t="str">
        <f ca="1">IF(Table1[[#This Row],[TGL. PENSIUN (jabatan)]]&lt;&gt;0,TEXT(Table1[[#This Row],[TGL. PENSIUN (jabatan)]],"yyyy"),"")</f>
        <v>2020</v>
      </c>
      <c r="Z1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Row],[JABATAN]],tbl_refJabatan,8,FALSE),"yr","day")-CONVERT(DATEDIF(H1087,tglAcuan,"y"),"yr","day"))),(NOW()+(CONVERT(VLOOKUP(Table1[[#This Row],[JABATAN]],tbl_refJabatan,8,FALSE),"yr","day")-CONVERT(DATEDIF(H1087,NOW(),"y"),"yr","day")))),"Usia Salah"),"")</f>
        <v>33295.848911689813</v>
      </c>
      <c r="AA1087" s="167" t="str">
        <f ca="1">IF(Table1[[#This Row],[TGL.PENSIUN (usia )]]&lt;&gt;0,TEXT(Table1[[#This Row],[TGL.PENSIUN (usia )]],"yyyy"),"")</f>
        <v>1991</v>
      </c>
      <c r="AB10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Row],[JABATAN]],tbl_refJabatan,9,FALSE),"yr","day")-CONVERT(DATEDIF(M1087,tglAcuan,"y"),"yr","day"))),(NOW()+(CONVERT(VLOOKUP(Table1[[#This Row],[JABATAN]],tbl_refJabatan,9,FALSE),"yr","day")-CONVERT(DATEDIF(M1087,NOW(),"y"),"yr","day")))),"tgl SK salah"),"")</f>
        <v>43888.098911689813</v>
      </c>
      <c r="AC1087" s="167" t="str">
        <f ca="1">IF(Table1[[#This Row],[TGL. PENSIUN (jabatan )]]&lt;&gt;0,TEXT(Table1[[#This Row],[TGL. PENSIUN (jabatan )]],"yyyy"),"")</f>
        <v>2020</v>
      </c>
      <c r="AD10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8" spans="1:30" s="53" customFormat="1" ht="21.75" customHeight="1" x14ac:dyDescent="0.25">
      <c r="A1088" s="43">
        <f t="shared" si="39"/>
        <v>1083</v>
      </c>
      <c r="B1088" s="44" t="s">
        <v>1751</v>
      </c>
      <c r="C1088" s="44" t="s">
        <v>2046</v>
      </c>
      <c r="D1088" s="72" t="s">
        <v>48</v>
      </c>
      <c r="E1088" s="101" t="s">
        <v>2050</v>
      </c>
      <c r="F1088" s="43" t="s">
        <v>41</v>
      </c>
      <c r="G1088" s="46" t="s">
        <v>42</v>
      </c>
      <c r="H1088" s="47">
        <v>28652</v>
      </c>
      <c r="I1088" s="45"/>
      <c r="J1088" s="76"/>
      <c r="K1088" s="63" t="s">
        <v>43</v>
      </c>
      <c r="L1088" s="79" t="s">
        <v>2051</v>
      </c>
      <c r="M1088" s="80">
        <v>43526</v>
      </c>
      <c r="N1088" s="52" t="str">
        <f t="shared" ca="1" si="40"/>
        <v>45 Tahun 8 Bulan 16 hari</v>
      </c>
      <c r="O10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Row],[JABATAN]],tbl_refJabatan,2,FALSE),"yr","day")-CONVERT(DATEDIF(H1088,tglAcuan,"y"),"yr","day"))),(NOW()+(CONVERT(VLOOKUP(Table1[[#This Row],[JABATAN]],tbl_refJabatan,2,FALSE),"yr","day")-CONVERT(DATEDIF(H1088,NOW(),"y"),"yr","day")))),"Usia Salah"),"")</f>
        <v>50827.848911689813</v>
      </c>
      <c r="Q1088" s="167" t="str">
        <f ca="1">IF(Table1[[#This Row],[TGL. PENSIUN (usia)]]&lt;&gt;0,TEXT(Table1[[#This Row],[TGL. PENSIUN (usia)]],"yyyy"),"")</f>
        <v>2039</v>
      </c>
      <c r="R1088" s="166">
        <f ca="1">IF(AND(Table1[[#This Row],[TGL. PENSIUN (usia)]]&lt;&gt;"",Table1[[#This Row],[TGL. PENSIUN (usia)]]&lt;&gt;"USIA SALAH"),IF(tglAcuan&lt;&gt;0,(INT(CONVERT(VLOOKUP(Table1[[#This Row],[JABATAN]],tbl_refJabatan,2,FALSE),"yr","day")-CONVERT(DATEDIF(H1088,tglAcuan,"y"),"yr","day"))),(INT(CONVERT(VLOOKUP(Table1[[#This Row],[JABATAN]],tbl_refJabatan,2,FALSE),"yr","day")-CONVERT(DATEDIF(H1088,NOW(),"y"),"yr","day")))),"")</f>
        <v>5478</v>
      </c>
      <c r="S1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Row],[JABATAN]],tbl_refJabatan,4,FALSE),"yr","day")-CONVERT(DATEDIF(H1088,tglAcuan,"y"),"yr","day"))),(NOW()+(CONVERT(VLOOKUP(Table1[[#This Row],[JABATAN]],tbl_refJabatan,4,FALSE),"yr","day")-CONVERT(DATEDIF(H1088,NOW(),"y"),"yr","day")))),"Usia Salah"),"")</f>
        <v>50827.848911689813</v>
      </c>
      <c r="T1088" s="167" t="str">
        <f ca="1">IF(Table1[[#This Row],[TGL. PENSIUN ( usia )]]&lt;&gt;0,TEXT(Table1[[#This Row],[TGL. PENSIUN ( usia )]],"yyyy"),"")</f>
        <v>2039</v>
      </c>
      <c r="U1088" s="166">
        <f ca="1">IF(AND(Table1[[#This Row],[TGL. PENSIUN (usia)]]&lt;&gt;"",Table1[[#This Row],[TGL. PENSIUN (usia)]]&lt;&gt;"USIA SALAH"),IF(tglAcuan&lt;&gt;0,(INT(CONVERT(VLOOKUP(Table1[[#This Row],[JABATAN]],tbl_refJabatan,4,FALSE),"yr","day")-CONVERT(DATEDIF(H1088,tglAcuan,"y"),"yr","day"))),(INT(CONVERT(VLOOKUP(Table1[[#This Row],[JABATAN]],tbl_refJabatan,4,FALSE),"yr","day")-CONVERT(DATEDIF(H1088,NOW(),"y"),"yr","day")))),"")</f>
        <v>5478</v>
      </c>
      <c r="V1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Row],[JABATAN]],tbl_refJabatan,6,FALSE),"yr","day")-CONVERT(DATEDIF(H1088,tglAcuan,"y"),"yr","day"))),(NOW()+(CONVERT(VLOOKUP(Table1[[#This Row],[JABATAN]],tbl_refJabatan,6,FALSE),"yr","day")-CONVERT(DATEDIF(H1088,NOW(),"y"),"yr","day")))),"Usia Salah"),"")</f>
        <v>49366.848911689813</v>
      </c>
      <c r="W1088" s="167" t="str">
        <f ca="1">IF(Table1[[#This Row],[TGL.PENSIUN (usia)]]&lt;&gt;0,TEXT(Table1[[#This Row],[TGL.PENSIUN (usia)]],"yyyy"),"")</f>
        <v>2035</v>
      </c>
      <c r="X10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Row],[JABATAN]],tbl_refJabatan,7,FALSE),"yr","day")-CONVERT(DATEDIF(M1088,tglAcuan,"y"),"yr","day"))),(NOW()+(CONVERT(VLOOKUP(Table1[[#This Row],[JABATAN]],tbl_refJabatan,7,FALSE),"yr","day")-CONVERT(DATEDIF(M1088,NOW(),"y"),"yr","day")))),"tgl SK salah"),"")</f>
        <v>51193.098911689813</v>
      </c>
      <c r="Y1088" s="167" t="str">
        <f ca="1">IF(Table1[[#This Row],[TGL. PENSIUN (jabatan)]]&lt;&gt;0,TEXT(Table1[[#This Row],[TGL. PENSIUN (jabatan)]],"yyyy"),"")</f>
        <v>2040</v>
      </c>
      <c r="Z1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Row],[JABATAN]],tbl_refJabatan,8,FALSE),"yr","day")-CONVERT(DATEDIF(H1088,tglAcuan,"y"),"yr","day"))),(NOW()+(CONVERT(VLOOKUP(Table1[[#This Row],[JABATAN]],tbl_refJabatan,8,FALSE),"yr","day")-CONVERT(DATEDIF(H1088,NOW(),"y"),"yr","day")))),"Usia Salah"),"")</f>
        <v>49366.848911689813</v>
      </c>
      <c r="AA1088" s="167" t="str">
        <f ca="1">IF(Table1[[#This Row],[TGL.PENSIUN (usia )]]&lt;&gt;0,TEXT(Table1[[#This Row],[TGL.PENSIUN (usia )]],"yyyy"),"")</f>
        <v>2035</v>
      </c>
      <c r="AB10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Row],[JABATAN]],tbl_refJabatan,9,FALSE),"yr","day")-CONVERT(DATEDIF(M1088,tglAcuan,"y"),"yr","day"))),(NOW()+(CONVERT(VLOOKUP(Table1[[#This Row],[JABATAN]],tbl_refJabatan,9,FALSE),"yr","day")-CONVERT(DATEDIF(M1088,NOW(),"y"),"yr","day")))),"tgl SK salah"),"")</f>
        <v>51193.098911689813</v>
      </c>
      <c r="AC1088" s="167" t="str">
        <f ca="1">IF(Table1[[#This Row],[TGL. PENSIUN (jabatan )]]&lt;&gt;0,TEXT(Table1[[#This Row],[TGL. PENSIUN (jabatan )]],"yyyy"),"")</f>
        <v>2040</v>
      </c>
      <c r="AD10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89" spans="1:30" s="53" customFormat="1" ht="21.75" customHeight="1" x14ac:dyDescent="0.25">
      <c r="A1089" s="43">
        <f t="shared" si="39"/>
        <v>1084</v>
      </c>
      <c r="B1089" s="44" t="s">
        <v>1751</v>
      </c>
      <c r="C1089" s="44" t="s">
        <v>2046</v>
      </c>
      <c r="D1089" s="72" t="s">
        <v>52</v>
      </c>
      <c r="E1089" s="101" t="s">
        <v>2052</v>
      </c>
      <c r="F1089" s="43" t="s">
        <v>41</v>
      </c>
      <c r="G1089" s="46" t="s">
        <v>42</v>
      </c>
      <c r="H1089" s="47">
        <v>24681</v>
      </c>
      <c r="I1089" s="45"/>
      <c r="J1089" s="76"/>
      <c r="K1089" s="63" t="s">
        <v>43</v>
      </c>
      <c r="L1089" s="79" t="s">
        <v>2053</v>
      </c>
      <c r="M1089" s="80">
        <v>43526</v>
      </c>
      <c r="N1089" s="52" t="str">
        <f t="shared" ca="1" si="40"/>
        <v>56 Tahun 6 Bulan 30 hari</v>
      </c>
      <c r="O10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Row],[JABATAN]],tbl_refJabatan,2,FALSE),"yr","day")-CONVERT(DATEDIF(H1089,tglAcuan,"y"),"yr","day"))),(NOW()+(CONVERT(VLOOKUP(Table1[[#This Row],[JABATAN]],tbl_refJabatan,2,FALSE),"yr","day")-CONVERT(DATEDIF(H1089,NOW(),"y"),"yr","day")))),"Usia Salah"),"")</f>
        <v>46810.098911689813</v>
      </c>
      <c r="Q1089" s="167" t="str">
        <f ca="1">IF(Table1[[#This Row],[TGL. PENSIUN (usia)]]&lt;&gt;0,TEXT(Table1[[#This Row],[TGL. PENSIUN (usia)]],"yyyy"),"")</f>
        <v>2028</v>
      </c>
      <c r="R1089" s="166">
        <f ca="1">IF(AND(Table1[[#This Row],[TGL. PENSIUN (usia)]]&lt;&gt;"",Table1[[#This Row],[TGL. PENSIUN (usia)]]&lt;&gt;"USIA SALAH"),IF(tglAcuan&lt;&gt;0,(INT(CONVERT(VLOOKUP(Table1[[#This Row],[JABATAN]],tbl_refJabatan,2,FALSE),"yr","day")-CONVERT(DATEDIF(H1089,tglAcuan,"y"),"yr","day"))),(INT(CONVERT(VLOOKUP(Table1[[#This Row],[JABATAN]],tbl_refJabatan,2,FALSE),"yr","day")-CONVERT(DATEDIF(H1089,NOW(),"y"),"yr","day")))),"")</f>
        <v>1461</v>
      </c>
      <c r="S1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Row],[JABATAN]],tbl_refJabatan,4,FALSE),"yr","day")-CONVERT(DATEDIF(H1089,tglAcuan,"y"),"yr","day"))),(NOW()+(CONVERT(VLOOKUP(Table1[[#This Row],[JABATAN]],tbl_refJabatan,4,FALSE),"yr","day")-CONVERT(DATEDIF(H1089,NOW(),"y"),"yr","day")))),"Usia Salah"),"")</f>
        <v>46810.098911689813</v>
      </c>
      <c r="T1089" s="167" t="str">
        <f ca="1">IF(Table1[[#This Row],[TGL. PENSIUN ( usia )]]&lt;&gt;0,TEXT(Table1[[#This Row],[TGL. PENSIUN ( usia )]],"yyyy"),"")</f>
        <v>2028</v>
      </c>
      <c r="U1089" s="166">
        <f ca="1">IF(AND(Table1[[#This Row],[TGL. PENSIUN (usia)]]&lt;&gt;"",Table1[[#This Row],[TGL. PENSIUN (usia)]]&lt;&gt;"USIA SALAH"),IF(tglAcuan&lt;&gt;0,(INT(CONVERT(VLOOKUP(Table1[[#This Row],[JABATAN]],tbl_refJabatan,4,FALSE),"yr","day")-CONVERT(DATEDIF(H1089,tglAcuan,"y"),"yr","day"))),(INT(CONVERT(VLOOKUP(Table1[[#This Row],[JABATAN]],tbl_refJabatan,4,FALSE),"yr","day")-CONVERT(DATEDIF(H1089,NOW(),"y"),"yr","day")))),"")</f>
        <v>1461</v>
      </c>
      <c r="V1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Row],[JABATAN]],tbl_refJabatan,6,FALSE),"yr","day")-CONVERT(DATEDIF(H1089,tglAcuan,"y"),"yr","day"))),(NOW()+(CONVERT(VLOOKUP(Table1[[#This Row],[JABATAN]],tbl_refJabatan,6,FALSE),"yr","day")-CONVERT(DATEDIF(H1089,NOW(),"y"),"yr","day")))),"Usia Salah"),"")</f>
        <v>45349.098911689813</v>
      </c>
      <c r="W1089" s="167" t="str">
        <f ca="1">IF(Table1[[#This Row],[TGL.PENSIUN (usia)]]&lt;&gt;0,TEXT(Table1[[#This Row],[TGL.PENSIUN (usia)]],"yyyy"),"")</f>
        <v>2024</v>
      </c>
      <c r="X10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Row],[JABATAN]],tbl_refJabatan,7,FALSE),"yr","day")-CONVERT(DATEDIF(M1089,tglAcuan,"y"),"yr","day"))),(NOW()+(CONVERT(VLOOKUP(Table1[[#This Row],[JABATAN]],tbl_refJabatan,7,FALSE),"yr","day")-CONVERT(DATEDIF(M1089,NOW(),"y"),"yr","day")))),"tgl SK salah"),"")</f>
        <v>51193.098911689813</v>
      </c>
      <c r="Y1089" s="167" t="str">
        <f ca="1">IF(Table1[[#This Row],[TGL. PENSIUN (jabatan)]]&lt;&gt;0,TEXT(Table1[[#This Row],[TGL. PENSIUN (jabatan)]],"yyyy"),"")</f>
        <v>2040</v>
      </c>
      <c r="Z1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Row],[JABATAN]],tbl_refJabatan,8,FALSE),"yr","day")-CONVERT(DATEDIF(H1089,tglAcuan,"y"),"yr","day"))),(NOW()+(CONVERT(VLOOKUP(Table1[[#This Row],[JABATAN]],tbl_refJabatan,8,FALSE),"yr","day")-CONVERT(DATEDIF(H1089,NOW(),"y"),"yr","day")))),"Usia Salah"),"")</f>
        <v>45349.098911689813</v>
      </c>
      <c r="AA1089" s="167" t="str">
        <f ca="1">IF(Table1[[#This Row],[TGL.PENSIUN (usia )]]&lt;&gt;0,TEXT(Table1[[#This Row],[TGL.PENSIUN (usia )]],"yyyy"),"")</f>
        <v>2024</v>
      </c>
      <c r="AB10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Row],[JABATAN]],tbl_refJabatan,9,FALSE),"yr","day")-CONVERT(DATEDIF(M1089,tglAcuan,"y"),"yr","day"))),(NOW()+(CONVERT(VLOOKUP(Table1[[#This Row],[JABATAN]],tbl_refJabatan,9,FALSE),"yr","day")-CONVERT(DATEDIF(M1089,NOW(),"y"),"yr","day")))),"tgl SK salah"),"")</f>
        <v>51193.098911689813</v>
      </c>
      <c r="AC1089" s="167" t="str">
        <f ca="1">IF(Table1[[#This Row],[TGL. PENSIUN (jabatan )]]&lt;&gt;0,TEXT(Table1[[#This Row],[TGL. PENSIUN (jabatan )]],"yyyy"),"")</f>
        <v>2040</v>
      </c>
      <c r="AD10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90" spans="1:30" s="53" customFormat="1" ht="21.75" customHeight="1" x14ac:dyDescent="0.25">
      <c r="A1090" s="43">
        <f t="shared" si="39"/>
        <v>1085</v>
      </c>
      <c r="B1090" s="44" t="s">
        <v>1751</v>
      </c>
      <c r="C1090" s="44" t="s">
        <v>2046</v>
      </c>
      <c r="D1090" s="72" t="s">
        <v>54</v>
      </c>
      <c r="E1090" s="101" t="s">
        <v>872</v>
      </c>
      <c r="F1090" s="43" t="s">
        <v>41</v>
      </c>
      <c r="G1090" s="46" t="s">
        <v>42</v>
      </c>
      <c r="H1090" s="47">
        <v>24038</v>
      </c>
      <c r="I1090" s="45"/>
      <c r="J1090" s="76"/>
      <c r="K1090" s="63" t="s">
        <v>93</v>
      </c>
      <c r="L1090" s="79" t="s">
        <v>2054</v>
      </c>
      <c r="M1090" s="80">
        <v>43526</v>
      </c>
      <c r="N1090" s="52" t="str">
        <f t="shared" ca="1" si="40"/>
        <v>58 Tahun 4 Bulan 4 hari</v>
      </c>
      <c r="O10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Row],[JABATAN]],tbl_refJabatan,2,FALSE),"yr","day")-CONVERT(DATEDIF(H1090,tglAcuan,"y"),"yr","day"))),(NOW()+(CONVERT(VLOOKUP(Table1[[#This Row],[JABATAN]],tbl_refJabatan,2,FALSE),"yr","day")-CONVERT(DATEDIF(H1090,NOW(),"y"),"yr","day")))),"Usia Salah"),"")</f>
        <v>46079.598911689813</v>
      </c>
      <c r="Q1090" s="167" t="str">
        <f ca="1">IF(Table1[[#This Row],[TGL. PENSIUN (usia)]]&lt;&gt;0,TEXT(Table1[[#This Row],[TGL. PENSIUN (usia)]],"yyyy"),"")</f>
        <v>2026</v>
      </c>
      <c r="R1090" s="166">
        <f ca="1">IF(AND(Table1[[#This Row],[TGL. PENSIUN (usia)]]&lt;&gt;"",Table1[[#This Row],[TGL. PENSIUN (usia)]]&lt;&gt;"USIA SALAH"),IF(tglAcuan&lt;&gt;0,(INT(CONVERT(VLOOKUP(Table1[[#This Row],[JABATAN]],tbl_refJabatan,2,FALSE),"yr","day")-CONVERT(DATEDIF(H1090,tglAcuan,"y"),"yr","day"))),(INT(CONVERT(VLOOKUP(Table1[[#This Row],[JABATAN]],tbl_refJabatan,2,FALSE),"yr","day")-CONVERT(DATEDIF(H1090,NOW(),"y"),"yr","day")))),"")</f>
        <v>730</v>
      </c>
      <c r="S1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Row],[JABATAN]],tbl_refJabatan,4,FALSE),"yr","day")-CONVERT(DATEDIF(H1090,tglAcuan,"y"),"yr","day"))),(NOW()+(CONVERT(VLOOKUP(Table1[[#This Row],[JABATAN]],tbl_refJabatan,4,FALSE),"yr","day")-CONVERT(DATEDIF(H1090,NOW(),"y"),"yr","day")))),"Usia Salah"),"")</f>
        <v>46079.598911689813</v>
      </c>
      <c r="T1090" s="167" t="str">
        <f ca="1">IF(Table1[[#This Row],[TGL. PENSIUN ( usia )]]&lt;&gt;0,TEXT(Table1[[#This Row],[TGL. PENSIUN ( usia )]],"yyyy"),"")</f>
        <v>2026</v>
      </c>
      <c r="U1090" s="166">
        <f ca="1">IF(AND(Table1[[#This Row],[TGL. PENSIUN (usia)]]&lt;&gt;"",Table1[[#This Row],[TGL. PENSIUN (usia)]]&lt;&gt;"USIA SALAH"),IF(tglAcuan&lt;&gt;0,(INT(CONVERT(VLOOKUP(Table1[[#This Row],[JABATAN]],tbl_refJabatan,4,FALSE),"yr","day")-CONVERT(DATEDIF(H1090,tglAcuan,"y"),"yr","day"))),(INT(CONVERT(VLOOKUP(Table1[[#This Row],[JABATAN]],tbl_refJabatan,4,FALSE),"yr","day")-CONVERT(DATEDIF(H1090,NOW(),"y"),"yr","day")))),"")</f>
        <v>730</v>
      </c>
      <c r="V1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Row],[JABATAN]],tbl_refJabatan,6,FALSE),"yr","day")-CONVERT(DATEDIF(H1090,tglAcuan,"y"),"yr","day"))),(NOW()+(CONVERT(VLOOKUP(Table1[[#This Row],[JABATAN]],tbl_refJabatan,6,FALSE),"yr","day")-CONVERT(DATEDIF(H1090,NOW(),"y"),"yr","day")))),"Usia Salah"),"")</f>
        <v>44618.598911689813</v>
      </c>
      <c r="W1090" s="167" t="str">
        <f ca="1">IF(Table1[[#This Row],[TGL.PENSIUN (usia)]]&lt;&gt;0,TEXT(Table1[[#This Row],[TGL.PENSIUN (usia)]],"yyyy"),"")</f>
        <v>2022</v>
      </c>
      <c r="X10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Row],[JABATAN]],tbl_refJabatan,7,FALSE),"yr","day")-CONVERT(DATEDIF(M1090,tglAcuan,"y"),"yr","day"))),(NOW()+(CONVERT(VLOOKUP(Table1[[#This Row],[JABATAN]],tbl_refJabatan,7,FALSE),"yr","day")-CONVERT(DATEDIF(M1090,NOW(),"y"),"yr","day")))),"tgl SK salah"),"")</f>
        <v>51193.098911689813</v>
      </c>
      <c r="Y1090" s="167" t="str">
        <f ca="1">IF(Table1[[#This Row],[TGL. PENSIUN (jabatan)]]&lt;&gt;0,TEXT(Table1[[#This Row],[TGL. PENSIUN (jabatan)]],"yyyy"),"")</f>
        <v>2040</v>
      </c>
      <c r="Z1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Row],[JABATAN]],tbl_refJabatan,8,FALSE),"yr","day")-CONVERT(DATEDIF(H1090,tglAcuan,"y"),"yr","day"))),(NOW()+(CONVERT(VLOOKUP(Table1[[#This Row],[JABATAN]],tbl_refJabatan,8,FALSE),"yr","day")-CONVERT(DATEDIF(H1090,NOW(),"y"),"yr","day")))),"Usia Salah"),"")</f>
        <v>44618.598911689813</v>
      </c>
      <c r="AA1090" s="167" t="str">
        <f ca="1">IF(Table1[[#This Row],[TGL.PENSIUN (usia )]]&lt;&gt;0,TEXT(Table1[[#This Row],[TGL.PENSIUN (usia )]],"yyyy"),"")</f>
        <v>2022</v>
      </c>
      <c r="AB10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Row],[JABATAN]],tbl_refJabatan,9,FALSE),"yr","day")-CONVERT(DATEDIF(M1090,tglAcuan,"y"),"yr","day"))),(NOW()+(CONVERT(VLOOKUP(Table1[[#This Row],[JABATAN]],tbl_refJabatan,9,FALSE),"yr","day")-CONVERT(DATEDIF(M1090,NOW(),"y"),"yr","day")))),"tgl SK salah"),"")</f>
        <v>51193.098911689813</v>
      </c>
      <c r="AC1090" s="167" t="str">
        <f ca="1">IF(Table1[[#This Row],[TGL. PENSIUN (jabatan )]]&lt;&gt;0,TEXT(Table1[[#This Row],[TGL. PENSIUN (jabatan )]],"yyyy"),"")</f>
        <v>2040</v>
      </c>
      <c r="AD10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1" spans="1:30" s="53" customFormat="1" ht="21.75" customHeight="1" x14ac:dyDescent="0.25">
      <c r="A1091" s="43">
        <f t="shared" si="39"/>
        <v>1086</v>
      </c>
      <c r="B1091" s="44" t="s">
        <v>1751</v>
      </c>
      <c r="C1091" s="44" t="s">
        <v>2046</v>
      </c>
      <c r="D1091" s="72" t="s">
        <v>57</v>
      </c>
      <c r="E1091" s="101" t="s">
        <v>2055</v>
      </c>
      <c r="F1091" s="43" t="s">
        <v>41</v>
      </c>
      <c r="G1091" s="46" t="s">
        <v>42</v>
      </c>
      <c r="H1091" s="47">
        <v>24888</v>
      </c>
      <c r="I1091" s="45"/>
      <c r="J1091" s="76"/>
      <c r="K1091" s="63" t="s">
        <v>43</v>
      </c>
      <c r="L1091" s="79" t="s">
        <v>2056</v>
      </c>
      <c r="M1091" s="80">
        <v>43319</v>
      </c>
      <c r="N1091" s="52" t="str">
        <f t="shared" ca="1" si="40"/>
        <v>56 Tahun 0 Bulan 7 hari</v>
      </c>
      <c r="O10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Row],[JABATAN]],tbl_refJabatan,2,FALSE),"yr","day")-CONVERT(DATEDIF(H1091,tglAcuan,"y"),"yr","day"))),(NOW()+(CONVERT(VLOOKUP(Table1[[#This Row],[JABATAN]],tbl_refJabatan,2,FALSE),"yr","day")-CONVERT(DATEDIF(H1091,NOW(),"y"),"yr","day")))),"Usia Salah"),"")</f>
        <v>46810.098911689813</v>
      </c>
      <c r="Q1091" s="167" t="str">
        <f ca="1">IF(Table1[[#This Row],[TGL. PENSIUN (usia)]]&lt;&gt;0,TEXT(Table1[[#This Row],[TGL. PENSIUN (usia)]],"yyyy"),"")</f>
        <v>2028</v>
      </c>
      <c r="R1091" s="166">
        <f ca="1">IF(AND(Table1[[#This Row],[TGL. PENSIUN (usia)]]&lt;&gt;"",Table1[[#This Row],[TGL. PENSIUN (usia)]]&lt;&gt;"USIA SALAH"),IF(tglAcuan&lt;&gt;0,(INT(CONVERT(VLOOKUP(Table1[[#This Row],[JABATAN]],tbl_refJabatan,2,FALSE),"yr","day")-CONVERT(DATEDIF(H1091,tglAcuan,"y"),"yr","day"))),(INT(CONVERT(VLOOKUP(Table1[[#This Row],[JABATAN]],tbl_refJabatan,2,FALSE),"yr","day")-CONVERT(DATEDIF(H1091,NOW(),"y"),"yr","day")))),"")</f>
        <v>1461</v>
      </c>
      <c r="S1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Row],[JABATAN]],tbl_refJabatan,4,FALSE),"yr","day")-CONVERT(DATEDIF(H1091,tglAcuan,"y"),"yr","day"))),(NOW()+(CONVERT(VLOOKUP(Table1[[#This Row],[JABATAN]],tbl_refJabatan,4,FALSE),"yr","day")-CONVERT(DATEDIF(H1091,NOW(),"y"),"yr","day")))),"Usia Salah"),"")</f>
        <v>46810.098911689813</v>
      </c>
      <c r="T1091" s="167" t="str">
        <f ca="1">IF(Table1[[#This Row],[TGL. PENSIUN ( usia )]]&lt;&gt;0,TEXT(Table1[[#This Row],[TGL. PENSIUN ( usia )]],"yyyy"),"")</f>
        <v>2028</v>
      </c>
      <c r="U1091" s="166">
        <f ca="1">IF(AND(Table1[[#This Row],[TGL. PENSIUN (usia)]]&lt;&gt;"",Table1[[#This Row],[TGL. PENSIUN (usia)]]&lt;&gt;"USIA SALAH"),IF(tglAcuan&lt;&gt;0,(INT(CONVERT(VLOOKUP(Table1[[#This Row],[JABATAN]],tbl_refJabatan,4,FALSE),"yr","day")-CONVERT(DATEDIF(H1091,tglAcuan,"y"),"yr","day"))),(INT(CONVERT(VLOOKUP(Table1[[#This Row],[JABATAN]],tbl_refJabatan,4,FALSE),"yr","day")-CONVERT(DATEDIF(H1091,NOW(),"y"),"yr","day")))),"")</f>
        <v>1461</v>
      </c>
      <c r="V1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Row],[JABATAN]],tbl_refJabatan,6,FALSE),"yr","day")-CONVERT(DATEDIF(H1091,tglAcuan,"y"),"yr","day"))),(NOW()+(CONVERT(VLOOKUP(Table1[[#This Row],[JABATAN]],tbl_refJabatan,6,FALSE),"yr","day")-CONVERT(DATEDIF(H1091,NOW(),"y"),"yr","day")))),"Usia Salah"),"")</f>
        <v>45349.098911689813</v>
      </c>
      <c r="W1091" s="167" t="str">
        <f ca="1">IF(Table1[[#This Row],[TGL.PENSIUN (usia)]]&lt;&gt;0,TEXT(Table1[[#This Row],[TGL.PENSIUN (usia)]],"yyyy"),"")</f>
        <v>2024</v>
      </c>
      <c r="X10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Row],[JABATAN]],tbl_refJabatan,7,FALSE),"yr","day")-CONVERT(DATEDIF(M1091,tglAcuan,"y"),"yr","day"))),(NOW()+(CONVERT(VLOOKUP(Table1[[#This Row],[JABATAN]],tbl_refJabatan,7,FALSE),"yr","day")-CONVERT(DATEDIF(M1091,NOW(),"y"),"yr","day")))),"tgl SK salah"),"")</f>
        <v>50827.848911689813</v>
      </c>
      <c r="Y1091" s="167" t="str">
        <f ca="1">IF(Table1[[#This Row],[TGL. PENSIUN (jabatan)]]&lt;&gt;0,TEXT(Table1[[#This Row],[TGL. PENSIUN (jabatan)]],"yyyy"),"")</f>
        <v>2039</v>
      </c>
      <c r="Z1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Row],[JABATAN]],tbl_refJabatan,8,FALSE),"yr","day")-CONVERT(DATEDIF(H1091,tglAcuan,"y"),"yr","day"))),(NOW()+(CONVERT(VLOOKUP(Table1[[#This Row],[JABATAN]],tbl_refJabatan,8,FALSE),"yr","day")-CONVERT(DATEDIF(H1091,NOW(),"y"),"yr","day")))),"Usia Salah"),"")</f>
        <v>45349.098911689813</v>
      </c>
      <c r="AA1091" s="167" t="str">
        <f ca="1">IF(Table1[[#This Row],[TGL.PENSIUN (usia )]]&lt;&gt;0,TEXT(Table1[[#This Row],[TGL.PENSIUN (usia )]],"yyyy"),"")</f>
        <v>2024</v>
      </c>
      <c r="AB10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Row],[JABATAN]],tbl_refJabatan,9,FALSE),"yr","day")-CONVERT(DATEDIF(M1091,tglAcuan,"y"),"yr","day"))),(NOW()+(CONVERT(VLOOKUP(Table1[[#This Row],[JABATAN]],tbl_refJabatan,9,FALSE),"yr","day")-CONVERT(DATEDIF(M1091,NOW(),"y"),"yr","day")))),"tgl SK salah"),"")</f>
        <v>50827.848911689813</v>
      </c>
      <c r="AC1091" s="167" t="str">
        <f ca="1">IF(Table1[[#This Row],[TGL. PENSIUN (jabatan )]]&lt;&gt;0,TEXT(Table1[[#This Row],[TGL. PENSIUN (jabatan )]],"yyyy"),"")</f>
        <v>2039</v>
      </c>
      <c r="AD10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092" spans="1:30" s="53" customFormat="1" ht="21.75" customHeight="1" x14ac:dyDescent="0.25">
      <c r="A1092" s="43">
        <f t="shared" si="39"/>
        <v>1087</v>
      </c>
      <c r="B1092" s="44" t="s">
        <v>1751</v>
      </c>
      <c r="C1092" s="44" t="s">
        <v>2046</v>
      </c>
      <c r="D1092" s="72" t="s">
        <v>59</v>
      </c>
      <c r="E1092" s="101" t="s">
        <v>2057</v>
      </c>
      <c r="F1092" s="43" t="s">
        <v>41</v>
      </c>
      <c r="G1092" s="46" t="s">
        <v>42</v>
      </c>
      <c r="H1092" s="47">
        <v>25374</v>
      </c>
      <c r="I1092" s="45"/>
      <c r="J1092" s="76"/>
      <c r="K1092" s="63" t="s">
        <v>56</v>
      </c>
      <c r="L1092" s="79" t="s">
        <v>2051</v>
      </c>
      <c r="M1092" s="80">
        <v>43526</v>
      </c>
      <c r="N1092" s="52" t="str">
        <f t="shared" ca="1" si="40"/>
        <v>54 Tahun 8 Bulan 7 hari</v>
      </c>
      <c r="O10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Row],[JABATAN]],tbl_refJabatan,2,FALSE),"yr","day")-CONVERT(DATEDIF(H1092,tglAcuan,"y"),"yr","day"))),(NOW()+(CONVERT(VLOOKUP(Table1[[#This Row],[JABATAN]],tbl_refJabatan,2,FALSE),"yr","day")-CONVERT(DATEDIF(H1092,NOW(),"y"),"yr","day")))),"Usia Salah"),"")</f>
        <v>47540.598911689813</v>
      </c>
      <c r="Q1092" s="167" t="str">
        <f ca="1">IF(Table1[[#This Row],[TGL. PENSIUN (usia)]]&lt;&gt;0,TEXT(Table1[[#This Row],[TGL. PENSIUN (usia)]],"yyyy"),"")</f>
        <v>2030</v>
      </c>
      <c r="R1092" s="166">
        <f ca="1">IF(AND(Table1[[#This Row],[TGL. PENSIUN (usia)]]&lt;&gt;"",Table1[[#This Row],[TGL. PENSIUN (usia)]]&lt;&gt;"USIA SALAH"),IF(tglAcuan&lt;&gt;0,(INT(CONVERT(VLOOKUP(Table1[[#This Row],[JABATAN]],tbl_refJabatan,2,FALSE),"yr","day")-CONVERT(DATEDIF(H1092,tglAcuan,"y"),"yr","day"))),(INT(CONVERT(VLOOKUP(Table1[[#This Row],[JABATAN]],tbl_refJabatan,2,FALSE),"yr","day")-CONVERT(DATEDIF(H1092,NOW(),"y"),"yr","day")))),"")</f>
        <v>2191</v>
      </c>
      <c r="S1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Row],[JABATAN]],tbl_refJabatan,4,FALSE),"yr","day")-CONVERT(DATEDIF(H1092,tglAcuan,"y"),"yr","day"))),(NOW()+(CONVERT(VLOOKUP(Table1[[#This Row],[JABATAN]],tbl_refJabatan,4,FALSE),"yr","day")-CONVERT(DATEDIF(H1092,NOW(),"y"),"yr","day")))),"Usia Salah"),"")</f>
        <v>47540.598911689813</v>
      </c>
      <c r="T1092" s="167" t="str">
        <f ca="1">IF(Table1[[#This Row],[TGL. PENSIUN ( usia )]]&lt;&gt;0,TEXT(Table1[[#This Row],[TGL. PENSIUN ( usia )]],"yyyy"),"")</f>
        <v>2030</v>
      </c>
      <c r="U1092" s="166">
        <f ca="1">IF(AND(Table1[[#This Row],[TGL. PENSIUN (usia)]]&lt;&gt;"",Table1[[#This Row],[TGL. PENSIUN (usia)]]&lt;&gt;"USIA SALAH"),IF(tglAcuan&lt;&gt;0,(INT(CONVERT(VLOOKUP(Table1[[#This Row],[JABATAN]],tbl_refJabatan,4,FALSE),"yr","day")-CONVERT(DATEDIF(H1092,tglAcuan,"y"),"yr","day"))),(INT(CONVERT(VLOOKUP(Table1[[#This Row],[JABATAN]],tbl_refJabatan,4,FALSE),"yr","day")-CONVERT(DATEDIF(H1092,NOW(),"y"),"yr","day")))),"")</f>
        <v>2191</v>
      </c>
      <c r="V1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Row],[JABATAN]],tbl_refJabatan,6,FALSE),"yr","day")-CONVERT(DATEDIF(H1092,tglAcuan,"y"),"yr","day"))),(NOW()+(CONVERT(VLOOKUP(Table1[[#This Row],[JABATAN]],tbl_refJabatan,6,FALSE),"yr","day")-CONVERT(DATEDIF(H1092,NOW(),"y"),"yr","day")))),"Usia Salah"),"")</f>
        <v>46079.598911689813</v>
      </c>
      <c r="W1092" s="167" t="str">
        <f ca="1">IF(Table1[[#This Row],[TGL.PENSIUN (usia)]]&lt;&gt;0,TEXT(Table1[[#This Row],[TGL.PENSIUN (usia)]],"yyyy"),"")</f>
        <v>2026</v>
      </c>
      <c r="X10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Row],[JABATAN]],tbl_refJabatan,7,FALSE),"yr","day")-CONVERT(DATEDIF(M1092,tglAcuan,"y"),"yr","day"))),(NOW()+(CONVERT(VLOOKUP(Table1[[#This Row],[JABATAN]],tbl_refJabatan,7,FALSE),"yr","day")-CONVERT(DATEDIF(M1092,NOW(),"y"),"yr","day")))),"tgl SK salah"),"")</f>
        <v>51193.098911689813</v>
      </c>
      <c r="Y1092" s="167" t="str">
        <f ca="1">IF(Table1[[#This Row],[TGL. PENSIUN (jabatan)]]&lt;&gt;0,TEXT(Table1[[#This Row],[TGL. PENSIUN (jabatan)]],"yyyy"),"")</f>
        <v>2040</v>
      </c>
      <c r="Z1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Row],[JABATAN]],tbl_refJabatan,8,FALSE),"yr","day")-CONVERT(DATEDIF(H1092,tglAcuan,"y"),"yr","day"))),(NOW()+(CONVERT(VLOOKUP(Table1[[#This Row],[JABATAN]],tbl_refJabatan,8,FALSE),"yr","day")-CONVERT(DATEDIF(H1092,NOW(),"y"),"yr","day")))),"Usia Salah"),"")</f>
        <v>46079.598911689813</v>
      </c>
      <c r="AA1092" s="167" t="str">
        <f ca="1">IF(Table1[[#This Row],[TGL.PENSIUN (usia )]]&lt;&gt;0,TEXT(Table1[[#This Row],[TGL.PENSIUN (usia )]],"yyyy"),"")</f>
        <v>2026</v>
      </c>
      <c r="AB10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Row],[JABATAN]],tbl_refJabatan,9,FALSE),"yr","day")-CONVERT(DATEDIF(M1092,tglAcuan,"y"),"yr","day"))),(NOW()+(CONVERT(VLOOKUP(Table1[[#This Row],[JABATAN]],tbl_refJabatan,9,FALSE),"yr","day")-CONVERT(DATEDIF(M1092,NOW(),"y"),"yr","day")))),"tgl SK salah"),"")</f>
        <v>51193.098911689813</v>
      </c>
      <c r="AC1092" s="167" t="str">
        <f ca="1">IF(Table1[[#This Row],[TGL. PENSIUN (jabatan )]]&lt;&gt;0,TEXT(Table1[[#This Row],[TGL. PENSIUN (jabatan )]],"yyyy"),"")</f>
        <v>2040</v>
      </c>
      <c r="AD10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3" spans="1:30" s="53" customFormat="1" ht="21.75" customHeight="1" x14ac:dyDescent="0.25">
      <c r="A1093" s="43">
        <f t="shared" si="39"/>
        <v>1088</v>
      </c>
      <c r="B1093" s="44" t="s">
        <v>1751</v>
      </c>
      <c r="C1093" s="44" t="s">
        <v>2046</v>
      </c>
      <c r="D1093" s="72" t="s">
        <v>61</v>
      </c>
      <c r="E1093" s="101" t="s">
        <v>2058</v>
      </c>
      <c r="F1093" s="43" t="s">
        <v>41</v>
      </c>
      <c r="G1093" s="46" t="s">
        <v>42</v>
      </c>
      <c r="H1093" s="47">
        <v>26665</v>
      </c>
      <c r="I1093" s="45"/>
      <c r="J1093" s="76"/>
      <c r="K1093" s="63" t="s">
        <v>43</v>
      </c>
      <c r="L1093" s="79" t="s">
        <v>2059</v>
      </c>
      <c r="M1093" s="80">
        <v>43319</v>
      </c>
      <c r="N1093" s="52" t="str">
        <f t="shared" ca="1" si="40"/>
        <v>51 Tahun 1 Bulan 26 hari</v>
      </c>
      <c r="O10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Row],[JABATAN]],tbl_refJabatan,2,FALSE),"yr","day")-CONVERT(DATEDIF(H1093,tglAcuan,"y"),"yr","day"))),(NOW()+(CONVERT(VLOOKUP(Table1[[#This Row],[JABATAN]],tbl_refJabatan,2,FALSE),"yr","day")-CONVERT(DATEDIF(H1093,NOW(),"y"),"yr","day")))),"Usia Salah"),"")</f>
        <v>48636.348911689813</v>
      </c>
      <c r="Q1093" s="167" t="str">
        <f ca="1">IF(Table1[[#This Row],[TGL. PENSIUN (usia)]]&lt;&gt;0,TEXT(Table1[[#This Row],[TGL. PENSIUN (usia)]],"yyyy"),"")</f>
        <v>2033</v>
      </c>
      <c r="R1093" s="166">
        <f ca="1">IF(AND(Table1[[#This Row],[TGL. PENSIUN (usia)]]&lt;&gt;"",Table1[[#This Row],[TGL. PENSIUN (usia)]]&lt;&gt;"USIA SALAH"),IF(tglAcuan&lt;&gt;0,(INT(CONVERT(VLOOKUP(Table1[[#This Row],[JABATAN]],tbl_refJabatan,2,FALSE),"yr","day")-CONVERT(DATEDIF(H1093,tglAcuan,"y"),"yr","day"))),(INT(CONVERT(VLOOKUP(Table1[[#This Row],[JABATAN]],tbl_refJabatan,2,FALSE),"yr","day")-CONVERT(DATEDIF(H1093,NOW(),"y"),"yr","day")))),"")</f>
        <v>3287</v>
      </c>
      <c r="S1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Row],[JABATAN]],tbl_refJabatan,4,FALSE),"yr","day")-CONVERT(DATEDIF(H1093,tglAcuan,"y"),"yr","day"))),(NOW()+(CONVERT(VLOOKUP(Table1[[#This Row],[JABATAN]],tbl_refJabatan,4,FALSE),"yr","day")-CONVERT(DATEDIF(H1093,NOW(),"y"),"yr","day")))),"Usia Salah"),"")</f>
        <v>48636.348911689813</v>
      </c>
      <c r="T1093" s="167" t="str">
        <f ca="1">IF(Table1[[#This Row],[TGL. PENSIUN ( usia )]]&lt;&gt;0,TEXT(Table1[[#This Row],[TGL. PENSIUN ( usia )]],"yyyy"),"")</f>
        <v>2033</v>
      </c>
      <c r="U1093" s="166">
        <f ca="1">IF(AND(Table1[[#This Row],[TGL. PENSIUN (usia)]]&lt;&gt;"",Table1[[#This Row],[TGL. PENSIUN (usia)]]&lt;&gt;"USIA SALAH"),IF(tglAcuan&lt;&gt;0,(INT(CONVERT(VLOOKUP(Table1[[#This Row],[JABATAN]],tbl_refJabatan,4,FALSE),"yr","day")-CONVERT(DATEDIF(H1093,tglAcuan,"y"),"yr","day"))),(INT(CONVERT(VLOOKUP(Table1[[#This Row],[JABATAN]],tbl_refJabatan,4,FALSE),"yr","day")-CONVERT(DATEDIF(H1093,NOW(),"y"),"yr","day")))),"")</f>
        <v>3287</v>
      </c>
      <c r="V1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Row],[JABATAN]],tbl_refJabatan,6,FALSE),"yr","day")-CONVERT(DATEDIF(H1093,tglAcuan,"y"),"yr","day"))),(NOW()+(CONVERT(VLOOKUP(Table1[[#This Row],[JABATAN]],tbl_refJabatan,6,FALSE),"yr","day")-CONVERT(DATEDIF(H1093,NOW(),"y"),"yr","day")))),"Usia Salah"),"")</f>
        <v>47175.348911689813</v>
      </c>
      <c r="W1093" s="167" t="str">
        <f ca="1">IF(Table1[[#This Row],[TGL.PENSIUN (usia)]]&lt;&gt;0,TEXT(Table1[[#This Row],[TGL.PENSIUN (usia)]],"yyyy"),"")</f>
        <v>2029</v>
      </c>
      <c r="X10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Row],[JABATAN]],tbl_refJabatan,7,FALSE),"yr","day")-CONVERT(DATEDIF(M1093,tglAcuan,"y"),"yr","day"))),(NOW()+(CONVERT(VLOOKUP(Table1[[#This Row],[JABATAN]],tbl_refJabatan,7,FALSE),"yr","day")-CONVERT(DATEDIF(M1093,NOW(),"y"),"yr","day")))),"tgl SK salah"),"")</f>
        <v>50827.848911689813</v>
      </c>
      <c r="Y1093" s="167" t="str">
        <f ca="1">IF(Table1[[#This Row],[TGL. PENSIUN (jabatan)]]&lt;&gt;0,TEXT(Table1[[#This Row],[TGL. PENSIUN (jabatan)]],"yyyy"),"")</f>
        <v>2039</v>
      </c>
      <c r="Z1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Row],[JABATAN]],tbl_refJabatan,8,FALSE),"yr","day")-CONVERT(DATEDIF(H1093,tglAcuan,"y"),"yr","day"))),(NOW()+(CONVERT(VLOOKUP(Table1[[#This Row],[JABATAN]],tbl_refJabatan,8,FALSE),"yr","day")-CONVERT(DATEDIF(H1093,NOW(),"y"),"yr","day")))),"Usia Salah"),"")</f>
        <v>47175.348911689813</v>
      </c>
      <c r="AA1093" s="167" t="str">
        <f ca="1">IF(Table1[[#This Row],[TGL.PENSIUN (usia )]]&lt;&gt;0,TEXT(Table1[[#This Row],[TGL.PENSIUN (usia )]],"yyyy"),"")</f>
        <v>2029</v>
      </c>
      <c r="AB10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Row],[JABATAN]],tbl_refJabatan,9,FALSE),"yr","day")-CONVERT(DATEDIF(M1093,tglAcuan,"y"),"yr","day"))),(NOW()+(CONVERT(VLOOKUP(Table1[[#This Row],[JABATAN]],tbl_refJabatan,9,FALSE),"yr","day")-CONVERT(DATEDIF(M1093,NOW(),"y"),"yr","day")))),"tgl SK salah"),"")</f>
        <v>50827.848911689813</v>
      </c>
      <c r="AC1093" s="167" t="str">
        <f ca="1">IF(Table1[[#This Row],[TGL. PENSIUN (jabatan )]]&lt;&gt;0,TEXT(Table1[[#This Row],[TGL. PENSIUN (jabatan )]],"yyyy"),"")</f>
        <v>2039</v>
      </c>
      <c r="AD10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4" spans="1:30" s="53" customFormat="1" ht="21.75" customHeight="1" x14ac:dyDescent="0.25">
      <c r="A1094" s="43">
        <f t="shared" si="39"/>
        <v>1089</v>
      </c>
      <c r="B1094" s="44" t="s">
        <v>1751</v>
      </c>
      <c r="C1094" s="44" t="s">
        <v>2046</v>
      </c>
      <c r="D1094" s="72" t="s">
        <v>63</v>
      </c>
      <c r="E1094" s="101" t="s">
        <v>597</v>
      </c>
      <c r="F1094" s="43" t="s">
        <v>41</v>
      </c>
      <c r="G1094" s="46" t="s">
        <v>42</v>
      </c>
      <c r="H1094" s="47">
        <v>26510</v>
      </c>
      <c r="I1094" s="45"/>
      <c r="J1094" s="76"/>
      <c r="K1094" s="63" t="s">
        <v>43</v>
      </c>
      <c r="L1094" s="79" t="s">
        <v>2060</v>
      </c>
      <c r="M1094" s="80">
        <v>43526</v>
      </c>
      <c r="N1094" s="52" t="str">
        <f t="shared" ca="1" si="40"/>
        <v>51 Tahun 6 Bulan 28 hari</v>
      </c>
      <c r="O10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Row],[JABATAN]],tbl_refJabatan,2,FALSE),"yr","day")-CONVERT(DATEDIF(H1094,tglAcuan,"y"),"yr","day"))),(NOW()+(CONVERT(VLOOKUP(Table1[[#This Row],[JABATAN]],tbl_refJabatan,2,FALSE),"yr","day")-CONVERT(DATEDIF(H1094,NOW(),"y"),"yr","day")))),"Usia Salah"),"")</f>
        <v>48636.348911689813</v>
      </c>
      <c r="Q1094" s="167" t="str">
        <f ca="1">IF(Table1[[#This Row],[TGL. PENSIUN (usia)]]&lt;&gt;0,TEXT(Table1[[#This Row],[TGL. PENSIUN (usia)]],"yyyy"),"")</f>
        <v>2033</v>
      </c>
      <c r="R1094" s="166">
        <f ca="1">IF(AND(Table1[[#This Row],[TGL. PENSIUN (usia)]]&lt;&gt;"",Table1[[#This Row],[TGL. PENSIUN (usia)]]&lt;&gt;"USIA SALAH"),IF(tglAcuan&lt;&gt;0,(INT(CONVERT(VLOOKUP(Table1[[#This Row],[JABATAN]],tbl_refJabatan,2,FALSE),"yr","day")-CONVERT(DATEDIF(H1094,tglAcuan,"y"),"yr","day"))),(INT(CONVERT(VLOOKUP(Table1[[#This Row],[JABATAN]],tbl_refJabatan,2,FALSE),"yr","day")-CONVERT(DATEDIF(H1094,NOW(),"y"),"yr","day")))),"")</f>
        <v>3287</v>
      </c>
      <c r="S1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Row],[JABATAN]],tbl_refJabatan,4,FALSE),"yr","day")-CONVERT(DATEDIF(H1094,tglAcuan,"y"),"yr","day"))),(NOW()+(CONVERT(VLOOKUP(Table1[[#This Row],[JABATAN]],tbl_refJabatan,4,FALSE),"yr","day")-CONVERT(DATEDIF(H1094,NOW(),"y"),"yr","day")))),"Usia Salah"),"")</f>
        <v>34026.348911689813</v>
      </c>
      <c r="T1094" s="167" t="str">
        <f ca="1">IF(Table1[[#This Row],[TGL. PENSIUN ( usia )]]&lt;&gt;0,TEXT(Table1[[#This Row],[TGL. PENSIUN ( usia )]],"yyyy"),"")</f>
        <v>1993</v>
      </c>
      <c r="U1094" s="166">
        <f ca="1">IF(AND(Table1[[#This Row],[TGL. PENSIUN (usia)]]&lt;&gt;"",Table1[[#This Row],[TGL. PENSIUN (usia)]]&lt;&gt;"USIA SALAH"),IF(tglAcuan&lt;&gt;0,(INT(CONVERT(VLOOKUP(Table1[[#This Row],[JABATAN]],tbl_refJabatan,4,FALSE),"yr","day")-CONVERT(DATEDIF(H1094,tglAcuan,"y"),"yr","day"))),(INT(CONVERT(VLOOKUP(Table1[[#This Row],[JABATAN]],tbl_refJabatan,4,FALSE),"yr","day")-CONVERT(DATEDIF(H1094,NOW(),"y"),"yr","day")))),"")</f>
        <v>-11323</v>
      </c>
      <c r="V1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Row],[JABATAN]],tbl_refJabatan,6,FALSE),"yr","day")-CONVERT(DATEDIF(H1094,tglAcuan,"y"),"yr","day"))),(NOW()+(CONVERT(VLOOKUP(Table1[[#This Row],[JABATAN]],tbl_refJabatan,6,FALSE),"yr","day")-CONVERT(DATEDIF(H1094,NOW(),"y"),"yr","day")))),"Usia Salah"),"")</f>
        <v>26721.348911689813</v>
      </c>
      <c r="W1094" s="167" t="str">
        <f ca="1">IF(Table1[[#This Row],[TGL.PENSIUN (usia)]]&lt;&gt;0,TEXT(Table1[[#This Row],[TGL.PENSIUN (usia)]],"yyyy"),"")</f>
        <v>1973</v>
      </c>
      <c r="X10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Row],[JABATAN]],tbl_refJabatan,7,FALSE),"yr","day")-CONVERT(DATEDIF(M1094,tglAcuan,"y"),"yr","day"))),(NOW()+(CONVERT(VLOOKUP(Table1[[#This Row],[JABATAN]],tbl_refJabatan,7,FALSE),"yr","day")-CONVERT(DATEDIF(M1094,NOW(),"y"),"yr","day")))),"tgl SK salah"),"")</f>
        <v>65803.098911689813</v>
      </c>
      <c r="Y1094" s="167" t="str">
        <f ca="1">IF(Table1[[#This Row],[TGL. PENSIUN (jabatan)]]&lt;&gt;0,TEXT(Table1[[#This Row],[TGL. PENSIUN (jabatan)]],"yyyy"),"")</f>
        <v>2080</v>
      </c>
      <c r="Z1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Row],[JABATAN]],tbl_refJabatan,8,FALSE),"yr","day")-CONVERT(DATEDIF(H1094,tglAcuan,"y"),"yr","day"))),(NOW()+(CONVERT(VLOOKUP(Table1[[#This Row],[JABATAN]],tbl_refJabatan,8,FALSE),"yr","day")-CONVERT(DATEDIF(H1094,NOW(),"y"),"yr","day")))),"Usia Salah"),"")</f>
        <v>48636.348911689813</v>
      </c>
      <c r="AA1094" s="167" t="str">
        <f ca="1">IF(Table1[[#This Row],[TGL.PENSIUN (usia )]]&lt;&gt;0,TEXT(Table1[[#This Row],[TGL.PENSIUN (usia )]],"yyyy"),"")</f>
        <v>2033</v>
      </c>
      <c r="AB10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Row],[JABATAN]],tbl_refJabatan,9,FALSE),"yr","day")-CONVERT(DATEDIF(M1094,tglAcuan,"y"),"yr","day"))),(NOW()+(CONVERT(VLOOKUP(Table1[[#This Row],[JABATAN]],tbl_refJabatan,9,FALSE),"yr","day")-CONVERT(DATEDIF(M1094,NOW(),"y"),"yr","day")))),"tgl SK salah"),"")</f>
        <v>49366.848911689813</v>
      </c>
      <c r="AC1094" s="167" t="str">
        <f ca="1">IF(Table1[[#This Row],[TGL. PENSIUN (jabatan )]]&lt;&gt;0,TEXT(Table1[[#This Row],[TGL. PENSIUN (jabatan )]],"yyyy"),"")</f>
        <v>2035</v>
      </c>
      <c r="AD10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5" spans="1:30" s="53" customFormat="1" ht="21.75" customHeight="1" x14ac:dyDescent="0.25">
      <c r="A1095" s="43">
        <f t="shared" si="39"/>
        <v>1090</v>
      </c>
      <c r="B1095" s="44" t="s">
        <v>1751</v>
      </c>
      <c r="C1095" s="44" t="s">
        <v>2046</v>
      </c>
      <c r="D1095" s="72" t="s">
        <v>63</v>
      </c>
      <c r="E1095" s="101" t="s">
        <v>2061</v>
      </c>
      <c r="F1095" s="43" t="s">
        <v>41</v>
      </c>
      <c r="G1095" s="46" t="s">
        <v>42</v>
      </c>
      <c r="H1095" s="47">
        <v>32639</v>
      </c>
      <c r="I1095" s="45"/>
      <c r="J1095" s="76"/>
      <c r="K1095" s="63" t="s">
        <v>43</v>
      </c>
      <c r="L1095" s="79" t="s">
        <v>2062</v>
      </c>
      <c r="M1095" s="80">
        <v>44641</v>
      </c>
      <c r="N1095" s="52" t="str">
        <f t="shared" ca="1" si="40"/>
        <v>34 Tahun 9 Bulan 16 hari</v>
      </c>
      <c r="O10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6 Hari </v>
      </c>
      <c r="P1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Row],[JABATAN]],tbl_refJabatan,2,FALSE),"yr","day")-CONVERT(DATEDIF(H1095,tglAcuan,"y"),"yr","day"))),(NOW()+(CONVERT(VLOOKUP(Table1[[#This Row],[JABATAN]],tbl_refJabatan,2,FALSE),"yr","day")-CONVERT(DATEDIF(H1095,NOW(),"y"),"yr","day")))),"Usia Salah"),"")</f>
        <v>54845.598911689813</v>
      </c>
      <c r="Q1095" s="167" t="str">
        <f ca="1">IF(Table1[[#This Row],[TGL. PENSIUN (usia)]]&lt;&gt;0,TEXT(Table1[[#This Row],[TGL. PENSIUN (usia)]],"yyyy"),"")</f>
        <v>2050</v>
      </c>
      <c r="R1095" s="166">
        <f ca="1">IF(AND(Table1[[#This Row],[TGL. PENSIUN (usia)]]&lt;&gt;"",Table1[[#This Row],[TGL. PENSIUN (usia)]]&lt;&gt;"USIA SALAH"),IF(tglAcuan&lt;&gt;0,(INT(CONVERT(VLOOKUP(Table1[[#This Row],[JABATAN]],tbl_refJabatan,2,FALSE),"yr","day")-CONVERT(DATEDIF(H1095,tglAcuan,"y"),"yr","day"))),(INT(CONVERT(VLOOKUP(Table1[[#This Row],[JABATAN]],tbl_refJabatan,2,FALSE),"yr","day")-CONVERT(DATEDIF(H1095,NOW(),"y"),"yr","day")))),"")</f>
        <v>9496</v>
      </c>
      <c r="S1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Row],[JABATAN]],tbl_refJabatan,4,FALSE),"yr","day")-CONVERT(DATEDIF(H1095,tglAcuan,"y"),"yr","day"))),(NOW()+(CONVERT(VLOOKUP(Table1[[#This Row],[JABATAN]],tbl_refJabatan,4,FALSE),"yr","day")-CONVERT(DATEDIF(H1095,NOW(),"y"),"yr","day")))),"Usia Salah"),"")</f>
        <v>40235.598911689813</v>
      </c>
      <c r="T1095" s="167" t="str">
        <f ca="1">IF(Table1[[#This Row],[TGL. PENSIUN ( usia )]]&lt;&gt;0,TEXT(Table1[[#This Row],[TGL. PENSIUN ( usia )]],"yyyy"),"")</f>
        <v>2010</v>
      </c>
      <c r="U1095" s="166">
        <f ca="1">IF(AND(Table1[[#This Row],[TGL. PENSIUN (usia)]]&lt;&gt;"",Table1[[#This Row],[TGL. PENSIUN (usia)]]&lt;&gt;"USIA SALAH"),IF(tglAcuan&lt;&gt;0,(INT(CONVERT(VLOOKUP(Table1[[#This Row],[JABATAN]],tbl_refJabatan,4,FALSE),"yr","day")-CONVERT(DATEDIF(H1095,tglAcuan,"y"),"yr","day"))),(INT(CONVERT(VLOOKUP(Table1[[#This Row],[JABATAN]],tbl_refJabatan,4,FALSE),"yr","day")-CONVERT(DATEDIF(H1095,NOW(),"y"),"yr","day")))),"")</f>
        <v>-5114</v>
      </c>
      <c r="V1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Row],[JABATAN]],tbl_refJabatan,6,FALSE),"yr","day")-CONVERT(DATEDIF(H1095,tglAcuan,"y"),"yr","day"))),(NOW()+(CONVERT(VLOOKUP(Table1[[#This Row],[JABATAN]],tbl_refJabatan,6,FALSE),"yr","day")-CONVERT(DATEDIF(H1095,NOW(),"y"),"yr","day")))),"Usia Salah"),"")</f>
        <v>32930.598911689813</v>
      </c>
      <c r="W1095" s="167" t="str">
        <f ca="1">IF(Table1[[#This Row],[TGL.PENSIUN (usia)]]&lt;&gt;0,TEXT(Table1[[#This Row],[TGL.PENSIUN (usia)]],"yyyy"),"")</f>
        <v>1990</v>
      </c>
      <c r="X10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Row],[JABATAN]],tbl_refJabatan,7,FALSE),"yr","day")-CONVERT(DATEDIF(M1095,tglAcuan,"y"),"yr","day"))),(NOW()+(CONVERT(VLOOKUP(Table1[[#This Row],[JABATAN]],tbl_refJabatan,7,FALSE),"yr","day")-CONVERT(DATEDIF(M1095,NOW(),"y"),"yr","day")))),"tgl SK salah"),"")</f>
        <v>66898.848911689813</v>
      </c>
      <c r="Y1095" s="167" t="str">
        <f ca="1">IF(Table1[[#This Row],[TGL. PENSIUN (jabatan)]]&lt;&gt;0,TEXT(Table1[[#This Row],[TGL. PENSIUN (jabatan)]],"yyyy"),"")</f>
        <v>2083</v>
      </c>
      <c r="Z1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Row],[JABATAN]],tbl_refJabatan,8,FALSE),"yr","day")-CONVERT(DATEDIF(H1095,tglAcuan,"y"),"yr","day"))),(NOW()+(CONVERT(VLOOKUP(Table1[[#This Row],[JABATAN]],tbl_refJabatan,8,FALSE),"yr","day")-CONVERT(DATEDIF(H1095,NOW(),"y"),"yr","day")))),"Usia Salah"),"")</f>
        <v>54845.598911689813</v>
      </c>
      <c r="AA1095" s="167" t="str">
        <f ca="1">IF(Table1[[#This Row],[TGL.PENSIUN (usia )]]&lt;&gt;0,TEXT(Table1[[#This Row],[TGL.PENSIUN (usia )]],"yyyy"),"")</f>
        <v>2050</v>
      </c>
      <c r="AB10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Row],[JABATAN]],tbl_refJabatan,9,FALSE),"yr","day")-CONVERT(DATEDIF(M1095,tglAcuan,"y"),"yr","day"))),(NOW()+(CONVERT(VLOOKUP(Table1[[#This Row],[JABATAN]],tbl_refJabatan,9,FALSE),"yr","day")-CONVERT(DATEDIF(M1095,NOW(),"y"),"yr","day")))),"tgl SK salah"),"")</f>
        <v>50462.598911689813</v>
      </c>
      <c r="AC1095" s="167" t="str">
        <f ca="1">IF(Table1[[#This Row],[TGL. PENSIUN (jabatan )]]&lt;&gt;0,TEXT(Table1[[#This Row],[TGL. PENSIUN (jabatan )]],"yyyy"),"")</f>
        <v>2038</v>
      </c>
      <c r="AD10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6" spans="1:30" s="53" customFormat="1" ht="21.75" customHeight="1" x14ac:dyDescent="0.25">
      <c r="A1096" s="43">
        <f t="shared" si="39"/>
        <v>1091</v>
      </c>
      <c r="B1096" s="44" t="s">
        <v>1751</v>
      </c>
      <c r="C1096" s="44" t="s">
        <v>2046</v>
      </c>
      <c r="D1096" s="72" t="s">
        <v>63</v>
      </c>
      <c r="E1096" s="101" t="s">
        <v>2063</v>
      </c>
      <c r="F1096" s="43" t="s">
        <v>41</v>
      </c>
      <c r="G1096" s="46" t="s">
        <v>42</v>
      </c>
      <c r="H1096" s="47">
        <v>33401</v>
      </c>
      <c r="I1096" s="45"/>
      <c r="J1096" s="76"/>
      <c r="K1096" s="63" t="s">
        <v>43</v>
      </c>
      <c r="L1096" s="79" t="s">
        <v>2064</v>
      </c>
      <c r="M1096" s="80">
        <v>42861</v>
      </c>
      <c r="N1096" s="52" t="str">
        <f t="shared" ca="1" si="40"/>
        <v>32 Tahun 8 Bulan 15 hari</v>
      </c>
      <c r="O10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9 Bulan 21 Hari </v>
      </c>
      <c r="P1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Row],[JABATAN]],tbl_refJabatan,2,FALSE),"yr","day")-CONVERT(DATEDIF(H1096,tglAcuan,"y"),"yr","day"))),(NOW()+(CONVERT(VLOOKUP(Table1[[#This Row],[JABATAN]],tbl_refJabatan,2,FALSE),"yr","day")-CONVERT(DATEDIF(H1096,NOW(),"y"),"yr","day")))),"Usia Salah"),"")</f>
        <v>55576.098911689813</v>
      </c>
      <c r="Q1096" s="167" t="str">
        <f ca="1">IF(Table1[[#This Row],[TGL. PENSIUN (usia)]]&lt;&gt;0,TEXT(Table1[[#This Row],[TGL. PENSIUN (usia)]],"yyyy"),"")</f>
        <v>2052</v>
      </c>
      <c r="R1096" s="166">
        <f ca="1">IF(AND(Table1[[#This Row],[TGL. PENSIUN (usia)]]&lt;&gt;"",Table1[[#This Row],[TGL. PENSIUN (usia)]]&lt;&gt;"USIA SALAH"),IF(tglAcuan&lt;&gt;0,(INT(CONVERT(VLOOKUP(Table1[[#This Row],[JABATAN]],tbl_refJabatan,2,FALSE),"yr","day")-CONVERT(DATEDIF(H1096,tglAcuan,"y"),"yr","day"))),(INT(CONVERT(VLOOKUP(Table1[[#This Row],[JABATAN]],tbl_refJabatan,2,FALSE),"yr","day")-CONVERT(DATEDIF(H1096,NOW(),"y"),"yr","day")))),"")</f>
        <v>10227</v>
      </c>
      <c r="S1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Row],[JABATAN]],tbl_refJabatan,4,FALSE),"yr","day")-CONVERT(DATEDIF(H1096,tglAcuan,"y"),"yr","day"))),(NOW()+(CONVERT(VLOOKUP(Table1[[#This Row],[JABATAN]],tbl_refJabatan,4,FALSE),"yr","day")-CONVERT(DATEDIF(H1096,NOW(),"y"),"yr","day")))),"Usia Salah"),"")</f>
        <v>40966.098911689813</v>
      </c>
      <c r="T1096" s="167" t="str">
        <f ca="1">IF(Table1[[#This Row],[TGL. PENSIUN ( usia )]]&lt;&gt;0,TEXT(Table1[[#This Row],[TGL. PENSIUN ( usia )]],"yyyy"),"")</f>
        <v>2012</v>
      </c>
      <c r="U1096" s="166">
        <f ca="1">IF(AND(Table1[[#This Row],[TGL. PENSIUN (usia)]]&lt;&gt;"",Table1[[#This Row],[TGL. PENSIUN (usia)]]&lt;&gt;"USIA SALAH"),IF(tglAcuan&lt;&gt;0,(INT(CONVERT(VLOOKUP(Table1[[#This Row],[JABATAN]],tbl_refJabatan,4,FALSE),"yr","day")-CONVERT(DATEDIF(H1096,tglAcuan,"y"),"yr","day"))),(INT(CONVERT(VLOOKUP(Table1[[#This Row],[JABATAN]],tbl_refJabatan,4,FALSE),"yr","day")-CONVERT(DATEDIF(H1096,NOW(),"y"),"yr","day")))),"")</f>
        <v>-4383</v>
      </c>
      <c r="V1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Row],[JABATAN]],tbl_refJabatan,6,FALSE),"yr","day")-CONVERT(DATEDIF(H1096,tglAcuan,"y"),"yr","day"))),(NOW()+(CONVERT(VLOOKUP(Table1[[#This Row],[JABATAN]],tbl_refJabatan,6,FALSE),"yr","day")-CONVERT(DATEDIF(H1096,NOW(),"y"),"yr","day")))),"Usia Salah"),"")</f>
        <v>33661.098911689813</v>
      </c>
      <c r="W1096" s="167" t="str">
        <f ca="1">IF(Table1[[#This Row],[TGL.PENSIUN (usia)]]&lt;&gt;0,TEXT(Table1[[#This Row],[TGL.PENSIUN (usia)]],"yyyy"),"")</f>
        <v>1992</v>
      </c>
      <c r="X10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Row],[JABATAN]],tbl_refJabatan,7,FALSE),"yr","day")-CONVERT(DATEDIF(M1096,tglAcuan,"y"),"yr","day"))),(NOW()+(CONVERT(VLOOKUP(Table1[[#This Row],[JABATAN]],tbl_refJabatan,7,FALSE),"yr","day")-CONVERT(DATEDIF(M1096,NOW(),"y"),"yr","day")))),"tgl SK salah"),"")</f>
        <v>65072.598911689813</v>
      </c>
      <c r="Y1096" s="167" t="str">
        <f ca="1">IF(Table1[[#This Row],[TGL. PENSIUN (jabatan)]]&lt;&gt;0,TEXT(Table1[[#This Row],[TGL. PENSIUN (jabatan)]],"yyyy"),"")</f>
        <v>2078</v>
      </c>
      <c r="Z1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Row],[JABATAN]],tbl_refJabatan,8,FALSE),"yr","day")-CONVERT(DATEDIF(H1096,tglAcuan,"y"),"yr","day"))),(NOW()+(CONVERT(VLOOKUP(Table1[[#This Row],[JABATAN]],tbl_refJabatan,8,FALSE),"yr","day")-CONVERT(DATEDIF(H1096,NOW(),"y"),"yr","day")))),"Usia Salah"),"")</f>
        <v>55576.098911689813</v>
      </c>
      <c r="AA1096" s="167" t="str">
        <f ca="1">IF(Table1[[#This Row],[TGL.PENSIUN (usia )]]&lt;&gt;0,TEXT(Table1[[#This Row],[TGL.PENSIUN (usia )]],"yyyy"),"")</f>
        <v>2052</v>
      </c>
      <c r="AB10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Row],[JABATAN]],tbl_refJabatan,9,FALSE),"yr","day")-CONVERT(DATEDIF(M1096,tglAcuan,"y"),"yr","day"))),(NOW()+(CONVERT(VLOOKUP(Table1[[#This Row],[JABATAN]],tbl_refJabatan,9,FALSE),"yr","day")-CONVERT(DATEDIF(M1096,NOW(),"y"),"yr","day")))),"tgl SK salah"),"")</f>
        <v>48636.348911689813</v>
      </c>
      <c r="AC1096" s="167" t="str">
        <f ca="1">IF(Table1[[#This Row],[TGL. PENSIUN (jabatan )]]&lt;&gt;0,TEXT(Table1[[#This Row],[TGL. PENSIUN (jabatan )]],"yyyy"),"")</f>
        <v>2033</v>
      </c>
      <c r="AD10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7" spans="1:30" s="53" customFormat="1" ht="21.75" customHeight="1" x14ac:dyDescent="0.25">
      <c r="A1097" s="43">
        <f t="shared" ref="A1097:A1160" si="41">ROW()-5</f>
        <v>1092</v>
      </c>
      <c r="B1097" s="44" t="s">
        <v>1751</v>
      </c>
      <c r="C1097" s="44" t="s">
        <v>2046</v>
      </c>
      <c r="D1097" s="72" t="s">
        <v>63</v>
      </c>
      <c r="E1097" s="73" t="s">
        <v>2065</v>
      </c>
      <c r="F1097" s="43" t="s">
        <v>41</v>
      </c>
      <c r="G1097" s="46" t="s">
        <v>42</v>
      </c>
      <c r="H1097" s="47">
        <v>31104</v>
      </c>
      <c r="I1097" s="45"/>
      <c r="J1097" s="76"/>
      <c r="K1097" s="63" t="s">
        <v>43</v>
      </c>
      <c r="L1097" s="70" t="s">
        <v>2066</v>
      </c>
      <c r="M1097" s="85">
        <v>44923</v>
      </c>
      <c r="N1097" s="52" t="str">
        <f t="shared" ca="1" si="40"/>
        <v>39 Tahun 0 Bulan 1 hari</v>
      </c>
      <c r="O10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30 Hari </v>
      </c>
      <c r="P1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Row],[JABATAN]],tbl_refJabatan,2,FALSE),"yr","day")-CONVERT(DATEDIF(H1097,tglAcuan,"y"),"yr","day"))),(NOW()+(CONVERT(VLOOKUP(Table1[[#This Row],[JABATAN]],tbl_refJabatan,2,FALSE),"yr","day")-CONVERT(DATEDIF(H1097,NOW(),"y"),"yr","day")))),"Usia Salah"),"")</f>
        <v>53019.348911689813</v>
      </c>
      <c r="Q1097" s="167" t="str">
        <f ca="1">IF(Table1[[#This Row],[TGL. PENSIUN (usia)]]&lt;&gt;0,TEXT(Table1[[#This Row],[TGL. PENSIUN (usia)]],"yyyy"),"")</f>
        <v>2045</v>
      </c>
      <c r="R1097" s="166">
        <f ca="1">IF(AND(Table1[[#This Row],[TGL. PENSIUN (usia)]]&lt;&gt;"",Table1[[#This Row],[TGL. PENSIUN (usia)]]&lt;&gt;"USIA SALAH"),IF(tglAcuan&lt;&gt;0,(INT(CONVERT(VLOOKUP(Table1[[#This Row],[JABATAN]],tbl_refJabatan,2,FALSE),"yr","day")-CONVERT(DATEDIF(H1097,tglAcuan,"y"),"yr","day"))),(INT(CONVERT(VLOOKUP(Table1[[#This Row],[JABATAN]],tbl_refJabatan,2,FALSE),"yr","day")-CONVERT(DATEDIF(H1097,NOW(),"y"),"yr","day")))),"")</f>
        <v>7670</v>
      </c>
      <c r="S1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Row],[JABATAN]],tbl_refJabatan,4,FALSE),"yr","day")-CONVERT(DATEDIF(H1097,tglAcuan,"y"),"yr","day"))),(NOW()+(CONVERT(VLOOKUP(Table1[[#This Row],[JABATAN]],tbl_refJabatan,4,FALSE),"yr","day")-CONVERT(DATEDIF(H1097,NOW(),"y"),"yr","day")))),"Usia Salah"),"")</f>
        <v>38409.348911689813</v>
      </c>
      <c r="T1097" s="167" t="str">
        <f ca="1">IF(Table1[[#This Row],[TGL. PENSIUN ( usia )]]&lt;&gt;0,TEXT(Table1[[#This Row],[TGL. PENSIUN ( usia )]],"yyyy"),"")</f>
        <v>2005</v>
      </c>
      <c r="U1097" s="166">
        <f ca="1">IF(AND(Table1[[#This Row],[TGL. PENSIUN (usia)]]&lt;&gt;"",Table1[[#This Row],[TGL. PENSIUN (usia)]]&lt;&gt;"USIA SALAH"),IF(tglAcuan&lt;&gt;0,(INT(CONVERT(VLOOKUP(Table1[[#This Row],[JABATAN]],tbl_refJabatan,4,FALSE),"yr","day")-CONVERT(DATEDIF(H1097,tglAcuan,"y"),"yr","day"))),(INT(CONVERT(VLOOKUP(Table1[[#This Row],[JABATAN]],tbl_refJabatan,4,FALSE),"yr","day")-CONVERT(DATEDIF(H1097,NOW(),"y"),"yr","day")))),"")</f>
        <v>-6940</v>
      </c>
      <c r="V1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Row],[JABATAN]],tbl_refJabatan,6,FALSE),"yr","day")-CONVERT(DATEDIF(H1097,tglAcuan,"y"),"yr","day"))),(NOW()+(CONVERT(VLOOKUP(Table1[[#This Row],[JABATAN]],tbl_refJabatan,6,FALSE),"yr","day")-CONVERT(DATEDIF(H1097,NOW(),"y"),"yr","day")))),"Usia Salah"),"")</f>
        <v>31104.348911689813</v>
      </c>
      <c r="W1097" s="167" t="str">
        <f ca="1">IF(Table1[[#This Row],[TGL.PENSIUN (usia)]]&lt;&gt;0,TEXT(Table1[[#This Row],[TGL.PENSIUN (usia)]],"yyyy"),"")</f>
        <v>1985</v>
      </c>
      <c r="X10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Row],[JABATAN]],tbl_refJabatan,7,FALSE),"yr","day")-CONVERT(DATEDIF(M1097,tglAcuan,"y"),"yr","day"))),(NOW()+(CONVERT(VLOOKUP(Table1[[#This Row],[JABATAN]],tbl_refJabatan,7,FALSE),"yr","day")-CONVERT(DATEDIF(M1097,NOW(),"y"),"yr","day")))),"tgl SK salah"),"")</f>
        <v>66898.848911689813</v>
      </c>
      <c r="Y1097" s="167" t="str">
        <f ca="1">IF(Table1[[#This Row],[TGL. PENSIUN (jabatan)]]&lt;&gt;0,TEXT(Table1[[#This Row],[TGL. PENSIUN (jabatan)]],"yyyy"),"")</f>
        <v>2083</v>
      </c>
      <c r="Z1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Row],[JABATAN]],tbl_refJabatan,8,FALSE),"yr","day")-CONVERT(DATEDIF(H1097,tglAcuan,"y"),"yr","day"))),(NOW()+(CONVERT(VLOOKUP(Table1[[#This Row],[JABATAN]],tbl_refJabatan,8,FALSE),"yr","day")-CONVERT(DATEDIF(H1097,NOW(),"y"),"yr","day")))),"Usia Salah"),"")</f>
        <v>53019.348911689813</v>
      </c>
      <c r="AA1097" s="167" t="str">
        <f ca="1">IF(Table1[[#This Row],[TGL.PENSIUN (usia )]]&lt;&gt;0,TEXT(Table1[[#This Row],[TGL.PENSIUN (usia )]],"yyyy"),"")</f>
        <v>2045</v>
      </c>
      <c r="AB10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Row],[JABATAN]],tbl_refJabatan,9,FALSE),"yr","day")-CONVERT(DATEDIF(M1097,tglAcuan,"y"),"yr","day"))),(NOW()+(CONVERT(VLOOKUP(Table1[[#This Row],[JABATAN]],tbl_refJabatan,9,FALSE),"yr","day")-CONVERT(DATEDIF(M1097,NOW(),"y"),"yr","day")))),"tgl SK salah"),"")</f>
        <v>50462.598911689813</v>
      </c>
      <c r="AC1097" s="167" t="str">
        <f ca="1">IF(Table1[[#This Row],[TGL. PENSIUN (jabatan )]]&lt;&gt;0,TEXT(Table1[[#This Row],[TGL. PENSIUN (jabatan )]],"yyyy"),"")</f>
        <v>2038</v>
      </c>
      <c r="AD10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8" spans="1:30" s="53" customFormat="1" ht="21.75" customHeight="1" x14ac:dyDescent="0.25">
      <c r="A1098" s="43">
        <f t="shared" si="41"/>
        <v>1093</v>
      </c>
      <c r="B1098" s="44" t="s">
        <v>1751</v>
      </c>
      <c r="C1098" s="44" t="s">
        <v>2046</v>
      </c>
      <c r="D1098" s="72" t="s">
        <v>63</v>
      </c>
      <c r="E1098" s="101" t="s">
        <v>2067</v>
      </c>
      <c r="F1098" s="43" t="s">
        <v>41</v>
      </c>
      <c r="G1098" s="46" t="s">
        <v>42</v>
      </c>
      <c r="H1098" s="47">
        <v>31123</v>
      </c>
      <c r="I1098" s="45"/>
      <c r="J1098" s="76"/>
      <c r="K1098" s="63" t="s">
        <v>43</v>
      </c>
      <c r="L1098" s="79" t="s">
        <v>2068</v>
      </c>
      <c r="M1098" s="80">
        <v>43891</v>
      </c>
      <c r="N1098" s="52" t="str">
        <f t="shared" ref="N1098:N1161" ca="1" si="42">IFERROR(IF(H1098&lt;&gt;0,IF(tglAcuan&lt;&gt;0,DATEDIF(H1098,tglAcuan,"y")&amp;" Tahun "&amp;DATEDIF(H1098,tglAcuan,"ym")&amp;" Bulan "&amp;DATEDIF(H1098,tglAcuan,"md")&amp;" hari",DATEDIF(H1098,NOW(),"y")&amp;" Tahun "&amp;DATEDIF(H1098,NOW(),"ym")&amp;" Bulan "&amp;DATEDIF(H1098,NOW(),"md")&amp;" hari"),"tgl lahir salah/ null"),"tgl lahir salah")</f>
        <v>38 Tahun 11 Bulan 10 hari</v>
      </c>
      <c r="O10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26 Hari </v>
      </c>
      <c r="P1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Row],[JABATAN]],tbl_refJabatan,2,FALSE),"yr","day")-CONVERT(DATEDIF(H1098,tglAcuan,"y"),"yr","day"))),(NOW()+(CONVERT(VLOOKUP(Table1[[#This Row],[JABATAN]],tbl_refJabatan,2,FALSE),"yr","day")-CONVERT(DATEDIF(H1098,NOW(),"y"),"yr","day")))),"Usia Salah"),"")</f>
        <v>53384.598911689813</v>
      </c>
      <c r="Q1098" s="167" t="str">
        <f ca="1">IF(Table1[[#This Row],[TGL. PENSIUN (usia)]]&lt;&gt;0,TEXT(Table1[[#This Row],[TGL. PENSIUN (usia)]],"yyyy"),"")</f>
        <v>2046</v>
      </c>
      <c r="R1098" s="166">
        <f ca="1">IF(AND(Table1[[#This Row],[TGL. PENSIUN (usia)]]&lt;&gt;"",Table1[[#This Row],[TGL. PENSIUN (usia)]]&lt;&gt;"USIA SALAH"),IF(tglAcuan&lt;&gt;0,(INT(CONVERT(VLOOKUP(Table1[[#This Row],[JABATAN]],tbl_refJabatan,2,FALSE),"yr","day")-CONVERT(DATEDIF(H1098,tglAcuan,"y"),"yr","day"))),(INT(CONVERT(VLOOKUP(Table1[[#This Row],[JABATAN]],tbl_refJabatan,2,FALSE),"yr","day")-CONVERT(DATEDIF(H1098,NOW(),"y"),"yr","day")))),"")</f>
        <v>8035</v>
      </c>
      <c r="S1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Row],[JABATAN]],tbl_refJabatan,4,FALSE),"yr","day")-CONVERT(DATEDIF(H1098,tglAcuan,"y"),"yr","day"))),(NOW()+(CONVERT(VLOOKUP(Table1[[#This Row],[JABATAN]],tbl_refJabatan,4,FALSE),"yr","day")-CONVERT(DATEDIF(H1098,NOW(),"y"),"yr","day")))),"Usia Salah"),"")</f>
        <v>38774.598911689813</v>
      </c>
      <c r="T1098" s="167" t="str">
        <f ca="1">IF(Table1[[#This Row],[TGL. PENSIUN ( usia )]]&lt;&gt;0,TEXT(Table1[[#This Row],[TGL. PENSIUN ( usia )]],"yyyy"),"")</f>
        <v>2006</v>
      </c>
      <c r="U1098" s="166">
        <f ca="1">IF(AND(Table1[[#This Row],[TGL. PENSIUN (usia)]]&lt;&gt;"",Table1[[#This Row],[TGL. PENSIUN (usia)]]&lt;&gt;"USIA SALAH"),IF(tglAcuan&lt;&gt;0,(INT(CONVERT(VLOOKUP(Table1[[#This Row],[JABATAN]],tbl_refJabatan,4,FALSE),"yr","day")-CONVERT(DATEDIF(H1098,tglAcuan,"y"),"yr","day"))),(INT(CONVERT(VLOOKUP(Table1[[#This Row],[JABATAN]],tbl_refJabatan,4,FALSE),"yr","day")-CONVERT(DATEDIF(H1098,NOW(),"y"),"yr","day")))),"")</f>
        <v>-6575</v>
      </c>
      <c r="V1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Row],[JABATAN]],tbl_refJabatan,6,FALSE),"yr","day")-CONVERT(DATEDIF(H1098,tglAcuan,"y"),"yr","day"))),(NOW()+(CONVERT(VLOOKUP(Table1[[#This Row],[JABATAN]],tbl_refJabatan,6,FALSE),"yr","day")-CONVERT(DATEDIF(H1098,NOW(),"y"),"yr","day")))),"Usia Salah"),"")</f>
        <v>31469.598911689813</v>
      </c>
      <c r="W1098" s="167" t="str">
        <f ca="1">IF(Table1[[#This Row],[TGL.PENSIUN (usia)]]&lt;&gt;0,TEXT(Table1[[#This Row],[TGL.PENSIUN (usia)]],"yyyy"),"")</f>
        <v>1986</v>
      </c>
      <c r="X10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Row],[JABATAN]],tbl_refJabatan,7,FALSE),"yr","day")-CONVERT(DATEDIF(M1098,tglAcuan,"y"),"yr","day"))),(NOW()+(CONVERT(VLOOKUP(Table1[[#This Row],[JABATAN]],tbl_refJabatan,7,FALSE),"yr","day")-CONVERT(DATEDIF(M1098,NOW(),"y"),"yr","day")))),"tgl SK salah"),"")</f>
        <v>66168.348911689813</v>
      </c>
      <c r="Y1098" s="167" t="str">
        <f ca="1">IF(Table1[[#This Row],[TGL. PENSIUN (jabatan)]]&lt;&gt;0,TEXT(Table1[[#This Row],[TGL. PENSIUN (jabatan)]],"yyyy"),"")</f>
        <v>2081</v>
      </c>
      <c r="Z1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Row],[JABATAN]],tbl_refJabatan,8,FALSE),"yr","day")-CONVERT(DATEDIF(H1098,tglAcuan,"y"),"yr","day"))),(NOW()+(CONVERT(VLOOKUP(Table1[[#This Row],[JABATAN]],tbl_refJabatan,8,FALSE),"yr","day")-CONVERT(DATEDIF(H1098,NOW(),"y"),"yr","day")))),"Usia Salah"),"")</f>
        <v>53384.598911689813</v>
      </c>
      <c r="AA1098" s="167" t="str">
        <f ca="1">IF(Table1[[#This Row],[TGL.PENSIUN (usia )]]&lt;&gt;0,TEXT(Table1[[#This Row],[TGL.PENSIUN (usia )]],"yyyy"),"")</f>
        <v>2046</v>
      </c>
      <c r="AB10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Row],[JABATAN]],tbl_refJabatan,9,FALSE),"yr","day")-CONVERT(DATEDIF(M1098,tglAcuan,"y"),"yr","day"))),(NOW()+(CONVERT(VLOOKUP(Table1[[#This Row],[JABATAN]],tbl_refJabatan,9,FALSE),"yr","day")-CONVERT(DATEDIF(M1098,NOW(),"y"),"yr","day")))),"tgl SK salah"),"")</f>
        <v>49732.098911689813</v>
      </c>
      <c r="AC1098" s="167" t="str">
        <f ca="1">IF(Table1[[#This Row],[TGL. PENSIUN (jabatan )]]&lt;&gt;0,TEXT(Table1[[#This Row],[TGL. PENSIUN (jabatan )]],"yyyy"),"")</f>
        <v>2036</v>
      </c>
      <c r="AD10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099" spans="1:30" s="53" customFormat="1" ht="21.75" customHeight="1" x14ac:dyDescent="0.25">
      <c r="A1099" s="43">
        <f t="shared" si="41"/>
        <v>1094</v>
      </c>
      <c r="B1099" s="44" t="s">
        <v>1751</v>
      </c>
      <c r="C1099" s="44" t="s">
        <v>2046</v>
      </c>
      <c r="D1099" s="72" t="s">
        <v>63</v>
      </c>
      <c r="E1099" s="101" t="s">
        <v>2069</v>
      </c>
      <c r="F1099" s="43" t="s">
        <v>41</v>
      </c>
      <c r="G1099" s="46" t="s">
        <v>42</v>
      </c>
      <c r="H1099" s="47">
        <v>24477</v>
      </c>
      <c r="I1099" s="45"/>
      <c r="J1099" s="76"/>
      <c r="K1099" s="63" t="s">
        <v>43</v>
      </c>
      <c r="L1099" s="79" t="s">
        <v>2070</v>
      </c>
      <c r="M1099" s="80">
        <v>43526</v>
      </c>
      <c r="N1099" s="52" t="str">
        <f t="shared" ca="1" si="42"/>
        <v>57 Tahun 1 Bulan 22 hari</v>
      </c>
      <c r="O10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25 Hari </v>
      </c>
      <c r="P1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Row],[JABATAN]],tbl_refJabatan,2,FALSE),"yr","day")-CONVERT(DATEDIF(H1099,tglAcuan,"y"),"yr","day"))),(NOW()+(CONVERT(VLOOKUP(Table1[[#This Row],[JABATAN]],tbl_refJabatan,2,FALSE),"yr","day")-CONVERT(DATEDIF(H1099,NOW(),"y"),"yr","day")))),"Usia Salah"),"")</f>
        <v>46444.848911689813</v>
      </c>
      <c r="Q1099" s="167" t="str">
        <f ca="1">IF(Table1[[#This Row],[TGL. PENSIUN (usia)]]&lt;&gt;0,TEXT(Table1[[#This Row],[TGL. PENSIUN (usia)]],"yyyy"),"")</f>
        <v>2027</v>
      </c>
      <c r="R1099" s="166">
        <f ca="1">IF(AND(Table1[[#This Row],[TGL. PENSIUN (usia)]]&lt;&gt;"",Table1[[#This Row],[TGL. PENSIUN (usia)]]&lt;&gt;"USIA SALAH"),IF(tglAcuan&lt;&gt;0,(INT(CONVERT(VLOOKUP(Table1[[#This Row],[JABATAN]],tbl_refJabatan,2,FALSE),"yr","day")-CONVERT(DATEDIF(H1099,tglAcuan,"y"),"yr","day"))),(INT(CONVERT(VLOOKUP(Table1[[#This Row],[JABATAN]],tbl_refJabatan,2,FALSE),"yr","day")-CONVERT(DATEDIF(H1099,NOW(),"y"),"yr","day")))),"")</f>
        <v>1095</v>
      </c>
      <c r="S1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Row],[JABATAN]],tbl_refJabatan,4,FALSE),"yr","day")-CONVERT(DATEDIF(H1099,tglAcuan,"y"),"yr","day"))),(NOW()+(CONVERT(VLOOKUP(Table1[[#This Row],[JABATAN]],tbl_refJabatan,4,FALSE),"yr","day")-CONVERT(DATEDIF(H1099,NOW(),"y"),"yr","day")))),"Usia Salah"),"")</f>
        <v>31834.848911689813</v>
      </c>
      <c r="T1099" s="167" t="str">
        <f ca="1">IF(Table1[[#This Row],[TGL. PENSIUN ( usia )]]&lt;&gt;0,TEXT(Table1[[#This Row],[TGL. PENSIUN ( usia )]],"yyyy"),"")</f>
        <v>1987</v>
      </c>
      <c r="U1099" s="166">
        <f ca="1">IF(AND(Table1[[#This Row],[TGL. PENSIUN (usia)]]&lt;&gt;"",Table1[[#This Row],[TGL. PENSIUN (usia)]]&lt;&gt;"USIA SALAH"),IF(tglAcuan&lt;&gt;0,(INT(CONVERT(VLOOKUP(Table1[[#This Row],[JABATAN]],tbl_refJabatan,4,FALSE),"yr","day")-CONVERT(DATEDIF(H1099,tglAcuan,"y"),"yr","day"))),(INT(CONVERT(VLOOKUP(Table1[[#This Row],[JABATAN]],tbl_refJabatan,4,FALSE),"yr","day")-CONVERT(DATEDIF(H1099,NOW(),"y"),"yr","day")))),"")</f>
        <v>-13515</v>
      </c>
      <c r="V1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Row],[JABATAN]],tbl_refJabatan,6,FALSE),"yr","day")-CONVERT(DATEDIF(H1099,tglAcuan,"y"),"yr","day"))),(NOW()+(CONVERT(VLOOKUP(Table1[[#This Row],[JABATAN]],tbl_refJabatan,6,FALSE),"yr","day")-CONVERT(DATEDIF(H1099,NOW(),"y"),"yr","day")))),"Usia Salah"),"")</f>
        <v>24529.848911689813</v>
      </c>
      <c r="W1099" s="167" t="str">
        <f ca="1">IF(Table1[[#This Row],[TGL.PENSIUN (usia)]]&lt;&gt;0,TEXT(Table1[[#This Row],[TGL.PENSIUN (usia)]],"yyyy"),"")</f>
        <v>1967</v>
      </c>
      <c r="X10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Row],[JABATAN]],tbl_refJabatan,7,FALSE),"yr","day")-CONVERT(DATEDIF(M1099,tglAcuan,"y"),"yr","day"))),(NOW()+(CONVERT(VLOOKUP(Table1[[#This Row],[JABATAN]],tbl_refJabatan,7,FALSE),"yr","day")-CONVERT(DATEDIF(M1099,NOW(),"y"),"yr","day")))),"tgl SK salah"),"")</f>
        <v>65803.098911689813</v>
      </c>
      <c r="Y1099" s="167" t="str">
        <f ca="1">IF(Table1[[#This Row],[TGL. PENSIUN (jabatan)]]&lt;&gt;0,TEXT(Table1[[#This Row],[TGL. PENSIUN (jabatan)]],"yyyy"),"")</f>
        <v>2080</v>
      </c>
      <c r="Z1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Row],[JABATAN]],tbl_refJabatan,8,FALSE),"yr","day")-CONVERT(DATEDIF(H1099,tglAcuan,"y"),"yr","day"))),(NOW()+(CONVERT(VLOOKUP(Table1[[#This Row],[JABATAN]],tbl_refJabatan,8,FALSE),"yr","day")-CONVERT(DATEDIF(H1099,NOW(),"y"),"yr","day")))),"Usia Salah"),"")</f>
        <v>46444.848911689813</v>
      </c>
      <c r="AA1099" s="167" t="str">
        <f ca="1">IF(Table1[[#This Row],[TGL.PENSIUN (usia )]]&lt;&gt;0,TEXT(Table1[[#This Row],[TGL.PENSIUN (usia )]],"yyyy"),"")</f>
        <v>2027</v>
      </c>
      <c r="AB10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Row],[JABATAN]],tbl_refJabatan,9,FALSE),"yr","day")-CONVERT(DATEDIF(M1099,tglAcuan,"y"),"yr","day"))),(NOW()+(CONVERT(VLOOKUP(Table1[[#This Row],[JABATAN]],tbl_refJabatan,9,FALSE),"yr","day")-CONVERT(DATEDIF(M1099,NOW(),"y"),"yr","day")))),"tgl SK salah"),"")</f>
        <v>49366.848911689813</v>
      </c>
      <c r="AC1099" s="167" t="str">
        <f ca="1">IF(Table1[[#This Row],[TGL. PENSIUN (jabatan )]]&lt;&gt;0,TEXT(Table1[[#This Row],[TGL. PENSIUN (jabatan )]],"yyyy"),"")</f>
        <v>2035</v>
      </c>
      <c r="AD10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0" spans="1:30" s="53" customFormat="1" ht="21.75" customHeight="1" x14ac:dyDescent="0.25">
      <c r="A1100" s="43">
        <f t="shared" si="41"/>
        <v>1095</v>
      </c>
      <c r="B1100" s="44" t="s">
        <v>1751</v>
      </c>
      <c r="C1100" s="44" t="s">
        <v>2046</v>
      </c>
      <c r="D1100" s="72" t="s">
        <v>63</v>
      </c>
      <c r="E1100" s="101" t="s">
        <v>2071</v>
      </c>
      <c r="F1100" s="43" t="s">
        <v>41</v>
      </c>
      <c r="G1100" s="46" t="s">
        <v>42</v>
      </c>
      <c r="H1100" s="47">
        <v>30392</v>
      </c>
      <c r="I1100" s="45"/>
      <c r="J1100" s="76"/>
      <c r="K1100" s="63" t="s">
        <v>56</v>
      </c>
      <c r="L1100" s="79" t="s">
        <v>2072</v>
      </c>
      <c r="M1100" s="80">
        <v>43529</v>
      </c>
      <c r="N1100" s="52" t="str">
        <f t="shared" ca="1" si="42"/>
        <v>40 Tahun 11 Bulan 10 hari</v>
      </c>
      <c r="O11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22 Hari </v>
      </c>
      <c r="P1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Row],[JABATAN]],tbl_refJabatan,2,FALSE),"yr","day")-CONVERT(DATEDIF(H1100,tglAcuan,"y"),"yr","day"))),(NOW()+(CONVERT(VLOOKUP(Table1[[#This Row],[JABATAN]],tbl_refJabatan,2,FALSE),"yr","day")-CONVERT(DATEDIF(H1100,NOW(),"y"),"yr","day")))),"Usia Salah"),"")</f>
        <v>52654.098911689813</v>
      </c>
      <c r="Q1100" s="167" t="str">
        <f ca="1">IF(Table1[[#This Row],[TGL. PENSIUN (usia)]]&lt;&gt;0,TEXT(Table1[[#This Row],[TGL. PENSIUN (usia)]],"yyyy"),"")</f>
        <v>2044</v>
      </c>
      <c r="R1100" s="166">
        <f ca="1">IF(AND(Table1[[#This Row],[TGL. PENSIUN (usia)]]&lt;&gt;"",Table1[[#This Row],[TGL. PENSIUN (usia)]]&lt;&gt;"USIA SALAH"),IF(tglAcuan&lt;&gt;0,(INT(CONVERT(VLOOKUP(Table1[[#This Row],[JABATAN]],tbl_refJabatan,2,FALSE),"yr","day")-CONVERT(DATEDIF(H1100,tglAcuan,"y"),"yr","day"))),(INT(CONVERT(VLOOKUP(Table1[[#This Row],[JABATAN]],tbl_refJabatan,2,FALSE),"yr","day")-CONVERT(DATEDIF(H1100,NOW(),"y"),"yr","day")))),"")</f>
        <v>7305</v>
      </c>
      <c r="S1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Row],[JABATAN]],tbl_refJabatan,4,FALSE),"yr","day")-CONVERT(DATEDIF(H1100,tglAcuan,"y"),"yr","day"))),(NOW()+(CONVERT(VLOOKUP(Table1[[#This Row],[JABATAN]],tbl_refJabatan,4,FALSE),"yr","day")-CONVERT(DATEDIF(H1100,NOW(),"y"),"yr","day")))),"Usia Salah"),"")</f>
        <v>38044.098911689813</v>
      </c>
      <c r="T1100" s="167" t="str">
        <f ca="1">IF(Table1[[#This Row],[TGL. PENSIUN ( usia )]]&lt;&gt;0,TEXT(Table1[[#This Row],[TGL. PENSIUN ( usia )]],"yyyy"),"")</f>
        <v>2004</v>
      </c>
      <c r="U1100" s="166">
        <f ca="1">IF(AND(Table1[[#This Row],[TGL. PENSIUN (usia)]]&lt;&gt;"",Table1[[#This Row],[TGL. PENSIUN (usia)]]&lt;&gt;"USIA SALAH"),IF(tglAcuan&lt;&gt;0,(INT(CONVERT(VLOOKUP(Table1[[#This Row],[JABATAN]],tbl_refJabatan,4,FALSE),"yr","day")-CONVERT(DATEDIF(H1100,tglAcuan,"y"),"yr","day"))),(INT(CONVERT(VLOOKUP(Table1[[#This Row],[JABATAN]],tbl_refJabatan,4,FALSE),"yr","day")-CONVERT(DATEDIF(H1100,NOW(),"y"),"yr","day")))),"")</f>
        <v>-7305</v>
      </c>
      <c r="V1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Row],[JABATAN]],tbl_refJabatan,6,FALSE),"yr","day")-CONVERT(DATEDIF(H1100,tglAcuan,"y"),"yr","day"))),(NOW()+(CONVERT(VLOOKUP(Table1[[#This Row],[JABATAN]],tbl_refJabatan,6,FALSE),"yr","day")-CONVERT(DATEDIF(H1100,NOW(),"y"),"yr","day")))),"Usia Salah"),"")</f>
        <v>30739.098911689813</v>
      </c>
      <c r="W1100" s="167" t="str">
        <f ca="1">IF(Table1[[#This Row],[TGL.PENSIUN (usia)]]&lt;&gt;0,TEXT(Table1[[#This Row],[TGL.PENSIUN (usia)]],"yyyy"),"")</f>
        <v>1984</v>
      </c>
      <c r="X1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Row],[JABATAN]],tbl_refJabatan,7,FALSE),"yr","day")-CONVERT(DATEDIF(M1100,tglAcuan,"y"),"yr","day"))),(NOW()+(CONVERT(VLOOKUP(Table1[[#This Row],[JABATAN]],tbl_refJabatan,7,FALSE),"yr","day")-CONVERT(DATEDIF(M1100,NOW(),"y"),"yr","day")))),"tgl SK salah"),"")</f>
        <v>65803.098911689813</v>
      </c>
      <c r="Y1100" s="167" t="str">
        <f ca="1">IF(Table1[[#This Row],[TGL. PENSIUN (jabatan)]]&lt;&gt;0,TEXT(Table1[[#This Row],[TGL. PENSIUN (jabatan)]],"yyyy"),"")</f>
        <v>2080</v>
      </c>
      <c r="Z1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Row],[JABATAN]],tbl_refJabatan,8,FALSE),"yr","day")-CONVERT(DATEDIF(H1100,tglAcuan,"y"),"yr","day"))),(NOW()+(CONVERT(VLOOKUP(Table1[[#This Row],[JABATAN]],tbl_refJabatan,8,FALSE),"yr","day")-CONVERT(DATEDIF(H1100,NOW(),"y"),"yr","day")))),"Usia Salah"),"")</f>
        <v>52654.098911689813</v>
      </c>
      <c r="AA1100" s="167" t="str">
        <f ca="1">IF(Table1[[#This Row],[TGL.PENSIUN (usia )]]&lt;&gt;0,TEXT(Table1[[#This Row],[TGL.PENSIUN (usia )]],"yyyy"),"")</f>
        <v>2044</v>
      </c>
      <c r="AB1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Row],[JABATAN]],tbl_refJabatan,9,FALSE),"yr","day")-CONVERT(DATEDIF(M1100,tglAcuan,"y"),"yr","day"))),(NOW()+(CONVERT(VLOOKUP(Table1[[#This Row],[JABATAN]],tbl_refJabatan,9,FALSE),"yr","day")-CONVERT(DATEDIF(M1100,NOW(),"y"),"yr","day")))),"tgl SK salah"),"")</f>
        <v>49366.848911689813</v>
      </c>
      <c r="AC1100" s="167" t="str">
        <f ca="1">IF(Table1[[#This Row],[TGL. PENSIUN (jabatan )]]&lt;&gt;0,TEXT(Table1[[#This Row],[TGL. PENSIUN (jabatan )]],"yyyy"),"")</f>
        <v>2035</v>
      </c>
      <c r="AD11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1" spans="1:30" s="88" customFormat="1" ht="21.75" customHeight="1" x14ac:dyDescent="0.25">
      <c r="A1101" s="43">
        <f t="shared" si="41"/>
        <v>1096</v>
      </c>
      <c r="B1101" s="44" t="s">
        <v>1751</v>
      </c>
      <c r="C1101" s="44" t="s">
        <v>2073</v>
      </c>
      <c r="D1101" s="45" t="s">
        <v>39</v>
      </c>
      <c r="E1101" s="59" t="s">
        <v>2074</v>
      </c>
      <c r="F1101" s="43" t="s">
        <v>41</v>
      </c>
      <c r="G1101" s="46" t="s">
        <v>42</v>
      </c>
      <c r="H1101" s="67">
        <v>25426</v>
      </c>
      <c r="I1101" s="45"/>
      <c r="J1101" s="76"/>
      <c r="K1101" s="74" t="s">
        <v>43</v>
      </c>
      <c r="L1101" s="69" t="s">
        <v>2075</v>
      </c>
      <c r="M1101" s="67">
        <v>43812</v>
      </c>
      <c r="N1101" s="52" t="str">
        <f t="shared" ca="1" si="42"/>
        <v>54 Tahun 6 Bulan 16 hari</v>
      </c>
      <c r="O11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Row],[JABATAN]],tbl_refJabatan,2,FALSE),"yr","day")-CONVERT(DATEDIF(H1101,tglAcuan,"y"),"yr","day"))),(NOW()+(CONVERT(VLOOKUP(Table1[[#This Row],[JABATAN]],tbl_refJabatan,2,FALSE),"yr","day")-CONVERT(DATEDIF(H1101,NOW(),"y"),"yr","day")))),"Usia Salah"),"")</f>
        <v>25625.598911689813</v>
      </c>
      <c r="Q1101" s="167" t="str">
        <f ca="1">IF(Table1[[#This Row],[TGL. PENSIUN (usia)]]&lt;&gt;0,TEXT(Table1[[#This Row],[TGL. PENSIUN (usia)]],"yyyy"),"")</f>
        <v>1970</v>
      </c>
      <c r="R1101" s="166">
        <f ca="1">IF(AND(Table1[[#This Row],[TGL. PENSIUN (usia)]]&lt;&gt;"",Table1[[#This Row],[TGL. PENSIUN (usia)]]&lt;&gt;"USIA SALAH"),IF(tglAcuan&lt;&gt;0,(INT(CONVERT(VLOOKUP(Table1[[#This Row],[JABATAN]],tbl_refJabatan,2,FALSE),"yr","day")-CONVERT(DATEDIF(H1101,tglAcuan,"y"),"yr","day"))),(INT(CONVERT(VLOOKUP(Table1[[#This Row],[JABATAN]],tbl_refJabatan,2,FALSE),"yr","day")-CONVERT(DATEDIF(H1101,NOW(),"y"),"yr","day")))),"")</f>
        <v>-19724</v>
      </c>
      <c r="S1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Row],[JABATAN]],tbl_refJabatan,4,FALSE),"yr","day")-CONVERT(DATEDIF(H1101,tglAcuan,"y"),"yr","day"))),(NOW()+(CONVERT(VLOOKUP(Table1[[#This Row],[JABATAN]],tbl_refJabatan,4,FALSE),"yr","day")-CONVERT(DATEDIF(H1101,NOW(),"y"),"yr","day")))),"Usia Salah"),"")</f>
        <v>25625.598911689813</v>
      </c>
      <c r="T1101" s="167" t="str">
        <f ca="1">IF(Table1[[#This Row],[TGL. PENSIUN ( usia )]]&lt;&gt;0,TEXT(Table1[[#This Row],[TGL. PENSIUN ( usia )]],"yyyy"),"")</f>
        <v>1970</v>
      </c>
      <c r="U1101" s="166">
        <f ca="1">IF(AND(Table1[[#This Row],[TGL. PENSIUN (usia)]]&lt;&gt;"",Table1[[#This Row],[TGL. PENSIUN (usia)]]&lt;&gt;"USIA SALAH"),IF(tglAcuan&lt;&gt;0,(INT(CONVERT(VLOOKUP(Table1[[#This Row],[JABATAN]],tbl_refJabatan,4,FALSE),"yr","day")-CONVERT(DATEDIF(H1101,tglAcuan,"y"),"yr","day"))),(INT(CONVERT(VLOOKUP(Table1[[#This Row],[JABATAN]],tbl_refJabatan,4,FALSE),"yr","day")-CONVERT(DATEDIF(H1101,NOW(),"y"),"yr","day")))),"")</f>
        <v>-19724</v>
      </c>
      <c r="V1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Row],[JABATAN]],tbl_refJabatan,6,FALSE),"yr","day")-CONVERT(DATEDIF(H1101,tglAcuan,"y"),"yr","day"))),(NOW()+(CONVERT(VLOOKUP(Table1[[#This Row],[JABATAN]],tbl_refJabatan,6,FALSE),"yr","day")-CONVERT(DATEDIF(H1101,NOW(),"y"),"yr","day")))),"Usia Salah"),"")</f>
        <v>25625.598911689813</v>
      </c>
      <c r="W1101" s="167" t="str">
        <f ca="1">IF(Table1[[#This Row],[TGL.PENSIUN (usia)]]&lt;&gt;0,TEXT(Table1[[#This Row],[TGL.PENSIUN (usia)]],"yyyy"),"")</f>
        <v>1970</v>
      </c>
      <c r="X1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Row],[JABATAN]],tbl_refJabatan,7,FALSE),"yr","day")-CONVERT(DATEDIF(M1101,tglAcuan,"y"),"yr","day"))),(NOW()+(CONVERT(VLOOKUP(Table1[[#This Row],[JABATAN]],tbl_refJabatan,7,FALSE),"yr","day")-CONVERT(DATEDIF(M1101,NOW(),"y"),"yr","day")))),"tgl SK salah"),"")</f>
        <v>43888.098911689813</v>
      </c>
      <c r="Y1101" s="167" t="str">
        <f ca="1">IF(Table1[[#This Row],[TGL. PENSIUN (jabatan)]]&lt;&gt;0,TEXT(Table1[[#This Row],[TGL. PENSIUN (jabatan)]],"yyyy"),"")</f>
        <v>2020</v>
      </c>
      <c r="Z1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Row],[JABATAN]],tbl_refJabatan,8,FALSE),"yr","day")-CONVERT(DATEDIF(H1101,tglAcuan,"y"),"yr","day"))),(NOW()+(CONVERT(VLOOKUP(Table1[[#This Row],[JABATAN]],tbl_refJabatan,8,FALSE),"yr","day")-CONVERT(DATEDIF(H1101,NOW(),"y"),"yr","day")))),"Usia Salah"),"")</f>
        <v>25625.598911689813</v>
      </c>
      <c r="AA1101" s="167" t="str">
        <f ca="1">IF(Table1[[#This Row],[TGL.PENSIUN (usia )]]&lt;&gt;0,TEXT(Table1[[#This Row],[TGL.PENSIUN (usia )]],"yyyy"),"")</f>
        <v>1970</v>
      </c>
      <c r="AB1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Row],[JABATAN]],tbl_refJabatan,9,FALSE),"yr","day")-CONVERT(DATEDIF(M1101,tglAcuan,"y"),"yr","day"))),(NOW()+(CONVERT(VLOOKUP(Table1[[#This Row],[JABATAN]],tbl_refJabatan,9,FALSE),"yr","day")-CONVERT(DATEDIF(M1101,NOW(),"y"),"yr","day")))),"tgl SK salah"),"")</f>
        <v>43888.098911689813</v>
      </c>
      <c r="AC1101" s="167" t="str">
        <f ca="1">IF(Table1[[#This Row],[TGL. PENSIUN (jabatan )]]&lt;&gt;0,TEXT(Table1[[#This Row],[TGL. PENSIUN (jabatan )]],"yyyy"),"")</f>
        <v>2020</v>
      </c>
      <c r="AD11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2" spans="1:30" s="53" customFormat="1" ht="21.75" customHeight="1" x14ac:dyDescent="0.25">
      <c r="A1102" s="43">
        <f t="shared" si="41"/>
        <v>1097</v>
      </c>
      <c r="B1102" s="44" t="s">
        <v>1751</v>
      </c>
      <c r="C1102" s="44" t="s">
        <v>2073</v>
      </c>
      <c r="D1102" s="72" t="s">
        <v>45</v>
      </c>
      <c r="E1102" s="59" t="s">
        <v>2076</v>
      </c>
      <c r="F1102" s="43" t="s">
        <v>41</v>
      </c>
      <c r="G1102" s="46" t="s">
        <v>42</v>
      </c>
      <c r="H1102" s="67">
        <v>25623</v>
      </c>
      <c r="I1102" s="45"/>
      <c r="J1102" s="76"/>
      <c r="K1102" s="74" t="s">
        <v>43</v>
      </c>
      <c r="L1102" s="63" t="s">
        <v>2077</v>
      </c>
      <c r="M1102" s="67">
        <v>43320</v>
      </c>
      <c r="N1102" s="52" t="str">
        <f t="shared" ca="1" si="42"/>
        <v>54 Tahun 0 Bulan 3 hari</v>
      </c>
      <c r="O11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Row],[JABATAN]],tbl_refJabatan,2,FALSE),"yr","day")-CONVERT(DATEDIF(H1102,tglAcuan,"y"),"yr","day"))),(NOW()+(CONVERT(VLOOKUP(Table1[[#This Row],[JABATAN]],tbl_refJabatan,2,FALSE),"yr","day")-CONVERT(DATEDIF(H1102,NOW(),"y"),"yr","day")))),"Usia Salah"),"")</f>
        <v>25625.598911689813</v>
      </c>
      <c r="Q1102" s="167" t="str">
        <f ca="1">IF(Table1[[#This Row],[TGL. PENSIUN (usia)]]&lt;&gt;0,TEXT(Table1[[#This Row],[TGL. PENSIUN (usia)]],"yyyy"),"")</f>
        <v>1970</v>
      </c>
      <c r="R1102" s="166">
        <f ca="1">IF(AND(Table1[[#This Row],[TGL. PENSIUN (usia)]]&lt;&gt;"",Table1[[#This Row],[TGL. PENSIUN (usia)]]&lt;&gt;"USIA SALAH"),IF(tglAcuan&lt;&gt;0,(INT(CONVERT(VLOOKUP(Table1[[#This Row],[JABATAN]],tbl_refJabatan,2,FALSE),"yr","day")-CONVERT(DATEDIF(H1102,tglAcuan,"y"),"yr","day"))),(INT(CONVERT(VLOOKUP(Table1[[#This Row],[JABATAN]],tbl_refJabatan,2,FALSE),"yr","day")-CONVERT(DATEDIF(H1102,NOW(),"y"),"yr","day")))),"")</f>
        <v>-19724</v>
      </c>
      <c r="S1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Row],[JABATAN]],tbl_refJabatan,4,FALSE),"yr","day")-CONVERT(DATEDIF(H1102,tglAcuan,"y"),"yr","day"))),(NOW()+(CONVERT(VLOOKUP(Table1[[#This Row],[JABATAN]],tbl_refJabatan,4,FALSE),"yr","day")-CONVERT(DATEDIF(H1102,NOW(),"y"),"yr","day")))),"Usia Salah"),"")</f>
        <v>25625.598911689813</v>
      </c>
      <c r="T1102" s="167" t="str">
        <f ca="1">IF(Table1[[#This Row],[TGL. PENSIUN ( usia )]]&lt;&gt;0,TEXT(Table1[[#This Row],[TGL. PENSIUN ( usia )]],"yyyy"),"")</f>
        <v>1970</v>
      </c>
      <c r="U1102" s="166">
        <f ca="1">IF(AND(Table1[[#This Row],[TGL. PENSIUN (usia)]]&lt;&gt;"",Table1[[#This Row],[TGL. PENSIUN (usia)]]&lt;&gt;"USIA SALAH"),IF(tglAcuan&lt;&gt;0,(INT(CONVERT(VLOOKUP(Table1[[#This Row],[JABATAN]],tbl_refJabatan,4,FALSE),"yr","day")-CONVERT(DATEDIF(H1102,tglAcuan,"y"),"yr","day"))),(INT(CONVERT(VLOOKUP(Table1[[#This Row],[JABATAN]],tbl_refJabatan,4,FALSE),"yr","day")-CONVERT(DATEDIF(H1102,NOW(),"y"),"yr","day")))),"")</f>
        <v>-19724</v>
      </c>
      <c r="V1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Row],[JABATAN]],tbl_refJabatan,6,FALSE),"yr","day")-CONVERT(DATEDIF(H1102,tglAcuan,"y"),"yr","day"))),(NOW()+(CONVERT(VLOOKUP(Table1[[#This Row],[JABATAN]],tbl_refJabatan,6,FALSE),"yr","day")-CONVERT(DATEDIF(H1102,NOW(),"y"),"yr","day")))),"Usia Salah"),"")</f>
        <v>25625.598911689813</v>
      </c>
      <c r="W1102" s="167" t="str">
        <f ca="1">IF(Table1[[#This Row],[TGL.PENSIUN (usia)]]&lt;&gt;0,TEXT(Table1[[#This Row],[TGL.PENSIUN (usia)]],"yyyy"),"")</f>
        <v>1970</v>
      </c>
      <c r="X1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Row],[JABATAN]],tbl_refJabatan,7,FALSE),"yr","day")-CONVERT(DATEDIF(M1102,tglAcuan,"y"),"yr","day"))),(NOW()+(CONVERT(VLOOKUP(Table1[[#This Row],[JABATAN]],tbl_refJabatan,7,FALSE),"yr","day")-CONVERT(DATEDIF(M1102,NOW(),"y"),"yr","day")))),"tgl SK salah"),"")</f>
        <v>43522.848911689813</v>
      </c>
      <c r="Y1102" s="167" t="str">
        <f ca="1">IF(Table1[[#This Row],[TGL. PENSIUN (jabatan)]]&lt;&gt;0,TEXT(Table1[[#This Row],[TGL. PENSIUN (jabatan)]],"yyyy"),"")</f>
        <v>2019</v>
      </c>
      <c r="Z1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Row],[JABATAN]],tbl_refJabatan,8,FALSE),"yr","day")-CONVERT(DATEDIF(H1102,tglAcuan,"y"),"yr","day"))),(NOW()+(CONVERT(VLOOKUP(Table1[[#This Row],[JABATAN]],tbl_refJabatan,8,FALSE),"yr","day")-CONVERT(DATEDIF(H1102,NOW(),"y"),"yr","day")))),"Usia Salah"),"")</f>
        <v>25625.598911689813</v>
      </c>
      <c r="AA1102" s="167" t="str">
        <f ca="1">IF(Table1[[#This Row],[TGL.PENSIUN (usia )]]&lt;&gt;0,TEXT(Table1[[#This Row],[TGL.PENSIUN (usia )]],"yyyy"),"")</f>
        <v>1970</v>
      </c>
      <c r="AB1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Row],[JABATAN]],tbl_refJabatan,9,FALSE),"yr","day")-CONVERT(DATEDIF(M1102,tglAcuan,"y"),"yr","day"))),(NOW()+(CONVERT(VLOOKUP(Table1[[#This Row],[JABATAN]],tbl_refJabatan,9,FALSE),"yr","day")-CONVERT(DATEDIF(M1102,NOW(),"y"),"yr","day")))),"tgl SK salah"),"")</f>
        <v>43522.848911689813</v>
      </c>
      <c r="AC1102" s="167" t="str">
        <f ca="1">IF(Table1[[#This Row],[TGL. PENSIUN (jabatan )]]&lt;&gt;0,TEXT(Table1[[#This Row],[TGL. PENSIUN (jabatan )]],"yyyy"),"")</f>
        <v>2019</v>
      </c>
      <c r="AD11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3" spans="1:30" s="53" customFormat="1" ht="21.75" customHeight="1" x14ac:dyDescent="0.25">
      <c r="A1103" s="43">
        <f t="shared" si="41"/>
        <v>1098</v>
      </c>
      <c r="B1103" s="44" t="s">
        <v>1751</v>
      </c>
      <c r="C1103" s="44" t="s">
        <v>2073</v>
      </c>
      <c r="D1103" s="72" t="s">
        <v>48</v>
      </c>
      <c r="E1103" s="59" t="s">
        <v>517</v>
      </c>
      <c r="F1103" s="43" t="s">
        <v>41</v>
      </c>
      <c r="G1103" s="46" t="s">
        <v>42</v>
      </c>
      <c r="H1103" s="67">
        <v>23991</v>
      </c>
      <c r="I1103" s="45"/>
      <c r="J1103" s="76"/>
      <c r="K1103" s="74" t="s">
        <v>93</v>
      </c>
      <c r="L1103" s="63" t="s">
        <v>2078</v>
      </c>
      <c r="M1103" s="67">
        <v>43320</v>
      </c>
      <c r="N1103" s="52" t="str">
        <f t="shared" ca="1" si="42"/>
        <v>58 Tahun 5 Bulan 21 hari</v>
      </c>
      <c r="O11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Row],[JABATAN]],tbl_refJabatan,2,FALSE),"yr","day")-CONVERT(DATEDIF(H1103,tglAcuan,"y"),"yr","day"))),(NOW()+(CONVERT(VLOOKUP(Table1[[#This Row],[JABATAN]],tbl_refJabatan,2,FALSE),"yr","day")-CONVERT(DATEDIF(H1103,NOW(),"y"),"yr","day")))),"Usia Salah"),"")</f>
        <v>46079.598911689813</v>
      </c>
      <c r="Q1103" s="167" t="str">
        <f ca="1">IF(Table1[[#This Row],[TGL. PENSIUN (usia)]]&lt;&gt;0,TEXT(Table1[[#This Row],[TGL. PENSIUN (usia)]],"yyyy"),"")</f>
        <v>2026</v>
      </c>
      <c r="R1103" s="166">
        <f ca="1">IF(AND(Table1[[#This Row],[TGL. PENSIUN (usia)]]&lt;&gt;"",Table1[[#This Row],[TGL. PENSIUN (usia)]]&lt;&gt;"USIA SALAH"),IF(tglAcuan&lt;&gt;0,(INT(CONVERT(VLOOKUP(Table1[[#This Row],[JABATAN]],tbl_refJabatan,2,FALSE),"yr","day")-CONVERT(DATEDIF(H1103,tglAcuan,"y"),"yr","day"))),(INT(CONVERT(VLOOKUP(Table1[[#This Row],[JABATAN]],tbl_refJabatan,2,FALSE),"yr","day")-CONVERT(DATEDIF(H1103,NOW(),"y"),"yr","day")))),"")</f>
        <v>730</v>
      </c>
      <c r="S1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Row],[JABATAN]],tbl_refJabatan,4,FALSE),"yr","day")-CONVERT(DATEDIF(H1103,tglAcuan,"y"),"yr","day"))),(NOW()+(CONVERT(VLOOKUP(Table1[[#This Row],[JABATAN]],tbl_refJabatan,4,FALSE),"yr","day")-CONVERT(DATEDIF(H1103,NOW(),"y"),"yr","day")))),"Usia Salah"),"")</f>
        <v>46079.598911689813</v>
      </c>
      <c r="T1103" s="167" t="str">
        <f ca="1">IF(Table1[[#This Row],[TGL. PENSIUN ( usia )]]&lt;&gt;0,TEXT(Table1[[#This Row],[TGL. PENSIUN ( usia )]],"yyyy"),"")</f>
        <v>2026</v>
      </c>
      <c r="U1103" s="166">
        <f ca="1">IF(AND(Table1[[#This Row],[TGL. PENSIUN (usia)]]&lt;&gt;"",Table1[[#This Row],[TGL. PENSIUN (usia)]]&lt;&gt;"USIA SALAH"),IF(tglAcuan&lt;&gt;0,(INT(CONVERT(VLOOKUP(Table1[[#This Row],[JABATAN]],tbl_refJabatan,4,FALSE),"yr","day")-CONVERT(DATEDIF(H1103,tglAcuan,"y"),"yr","day"))),(INT(CONVERT(VLOOKUP(Table1[[#This Row],[JABATAN]],tbl_refJabatan,4,FALSE),"yr","day")-CONVERT(DATEDIF(H1103,NOW(),"y"),"yr","day")))),"")</f>
        <v>730</v>
      </c>
      <c r="V1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Row],[JABATAN]],tbl_refJabatan,6,FALSE),"yr","day")-CONVERT(DATEDIF(H1103,tglAcuan,"y"),"yr","day"))),(NOW()+(CONVERT(VLOOKUP(Table1[[#This Row],[JABATAN]],tbl_refJabatan,6,FALSE),"yr","day")-CONVERT(DATEDIF(H1103,NOW(),"y"),"yr","day")))),"Usia Salah"),"")</f>
        <v>44618.598911689813</v>
      </c>
      <c r="W1103" s="167" t="str">
        <f ca="1">IF(Table1[[#This Row],[TGL.PENSIUN (usia)]]&lt;&gt;0,TEXT(Table1[[#This Row],[TGL.PENSIUN (usia)]],"yyyy"),"")</f>
        <v>2022</v>
      </c>
      <c r="X1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Row],[JABATAN]],tbl_refJabatan,7,FALSE),"yr","day")-CONVERT(DATEDIF(M1103,tglAcuan,"y"),"yr","day"))),(NOW()+(CONVERT(VLOOKUP(Table1[[#This Row],[JABATAN]],tbl_refJabatan,7,FALSE),"yr","day")-CONVERT(DATEDIF(M1103,NOW(),"y"),"yr","day")))),"tgl SK salah"),"")</f>
        <v>50827.848911689813</v>
      </c>
      <c r="Y1103" s="167" t="str">
        <f ca="1">IF(Table1[[#This Row],[TGL. PENSIUN (jabatan)]]&lt;&gt;0,TEXT(Table1[[#This Row],[TGL. PENSIUN (jabatan)]],"yyyy"),"")</f>
        <v>2039</v>
      </c>
      <c r="Z1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Row],[JABATAN]],tbl_refJabatan,8,FALSE),"yr","day")-CONVERT(DATEDIF(H1103,tglAcuan,"y"),"yr","day"))),(NOW()+(CONVERT(VLOOKUP(Table1[[#This Row],[JABATAN]],tbl_refJabatan,8,FALSE),"yr","day")-CONVERT(DATEDIF(H1103,NOW(),"y"),"yr","day")))),"Usia Salah"),"")</f>
        <v>44618.598911689813</v>
      </c>
      <c r="AA1103" s="167" t="str">
        <f ca="1">IF(Table1[[#This Row],[TGL.PENSIUN (usia )]]&lt;&gt;0,TEXT(Table1[[#This Row],[TGL.PENSIUN (usia )]],"yyyy"),"")</f>
        <v>2022</v>
      </c>
      <c r="AB1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Row],[JABATAN]],tbl_refJabatan,9,FALSE),"yr","day")-CONVERT(DATEDIF(M1103,tglAcuan,"y"),"yr","day"))),(NOW()+(CONVERT(VLOOKUP(Table1[[#This Row],[JABATAN]],tbl_refJabatan,9,FALSE),"yr","day")-CONVERT(DATEDIF(M1103,NOW(),"y"),"yr","day")))),"tgl SK salah"),"")</f>
        <v>50827.848911689813</v>
      </c>
      <c r="AC1103" s="167" t="str">
        <f ca="1">IF(Table1[[#This Row],[TGL. PENSIUN (jabatan )]]&lt;&gt;0,TEXT(Table1[[#This Row],[TGL. PENSIUN (jabatan )]],"yyyy"),"")</f>
        <v>2039</v>
      </c>
      <c r="AD11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4" spans="1:30" s="53" customFormat="1" ht="21.75" customHeight="1" x14ac:dyDescent="0.25">
      <c r="A1104" s="43">
        <f t="shared" si="41"/>
        <v>1099</v>
      </c>
      <c r="B1104" s="44" t="s">
        <v>1751</v>
      </c>
      <c r="C1104" s="44" t="s">
        <v>2073</v>
      </c>
      <c r="D1104" s="72" t="s">
        <v>52</v>
      </c>
      <c r="E1104" s="59" t="s">
        <v>274</v>
      </c>
      <c r="F1104" s="43" t="s">
        <v>41</v>
      </c>
      <c r="G1104" s="46" t="s">
        <v>42</v>
      </c>
      <c r="H1104" s="67">
        <v>25403</v>
      </c>
      <c r="I1104" s="45"/>
      <c r="J1104" s="76"/>
      <c r="K1104" s="74" t="s">
        <v>43</v>
      </c>
      <c r="L1104" s="63" t="s">
        <v>2079</v>
      </c>
      <c r="M1104" s="67">
        <v>43320</v>
      </c>
      <c r="N1104" s="52" t="str">
        <f t="shared" ca="1" si="42"/>
        <v>54 Tahun 7 Bulan 8 hari</v>
      </c>
      <c r="O11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Row],[JABATAN]],tbl_refJabatan,2,FALSE),"yr","day")-CONVERT(DATEDIF(H1104,tglAcuan,"y"),"yr","day"))),(NOW()+(CONVERT(VLOOKUP(Table1[[#This Row],[JABATAN]],tbl_refJabatan,2,FALSE),"yr","day")-CONVERT(DATEDIF(H1104,NOW(),"y"),"yr","day")))),"Usia Salah"),"")</f>
        <v>47540.598911689813</v>
      </c>
      <c r="Q1104" s="167" t="str">
        <f ca="1">IF(Table1[[#This Row],[TGL. PENSIUN (usia)]]&lt;&gt;0,TEXT(Table1[[#This Row],[TGL. PENSIUN (usia)]],"yyyy"),"")</f>
        <v>2030</v>
      </c>
      <c r="R1104" s="166">
        <f ca="1">IF(AND(Table1[[#This Row],[TGL. PENSIUN (usia)]]&lt;&gt;"",Table1[[#This Row],[TGL. PENSIUN (usia)]]&lt;&gt;"USIA SALAH"),IF(tglAcuan&lt;&gt;0,(INT(CONVERT(VLOOKUP(Table1[[#This Row],[JABATAN]],tbl_refJabatan,2,FALSE),"yr","day")-CONVERT(DATEDIF(H1104,tglAcuan,"y"),"yr","day"))),(INT(CONVERT(VLOOKUP(Table1[[#This Row],[JABATAN]],tbl_refJabatan,2,FALSE),"yr","day")-CONVERT(DATEDIF(H1104,NOW(),"y"),"yr","day")))),"")</f>
        <v>2191</v>
      </c>
      <c r="S1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Row],[JABATAN]],tbl_refJabatan,4,FALSE),"yr","day")-CONVERT(DATEDIF(H1104,tglAcuan,"y"),"yr","day"))),(NOW()+(CONVERT(VLOOKUP(Table1[[#This Row],[JABATAN]],tbl_refJabatan,4,FALSE),"yr","day")-CONVERT(DATEDIF(H1104,NOW(),"y"),"yr","day")))),"Usia Salah"),"")</f>
        <v>47540.598911689813</v>
      </c>
      <c r="T1104" s="167" t="str">
        <f ca="1">IF(Table1[[#This Row],[TGL. PENSIUN ( usia )]]&lt;&gt;0,TEXT(Table1[[#This Row],[TGL. PENSIUN ( usia )]],"yyyy"),"")</f>
        <v>2030</v>
      </c>
      <c r="U1104" s="166">
        <f ca="1">IF(AND(Table1[[#This Row],[TGL. PENSIUN (usia)]]&lt;&gt;"",Table1[[#This Row],[TGL. PENSIUN (usia)]]&lt;&gt;"USIA SALAH"),IF(tglAcuan&lt;&gt;0,(INT(CONVERT(VLOOKUP(Table1[[#This Row],[JABATAN]],tbl_refJabatan,4,FALSE),"yr","day")-CONVERT(DATEDIF(H1104,tglAcuan,"y"),"yr","day"))),(INT(CONVERT(VLOOKUP(Table1[[#This Row],[JABATAN]],tbl_refJabatan,4,FALSE),"yr","day")-CONVERT(DATEDIF(H1104,NOW(),"y"),"yr","day")))),"")</f>
        <v>2191</v>
      </c>
      <c r="V1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Row],[JABATAN]],tbl_refJabatan,6,FALSE),"yr","day")-CONVERT(DATEDIF(H1104,tglAcuan,"y"),"yr","day"))),(NOW()+(CONVERT(VLOOKUP(Table1[[#This Row],[JABATAN]],tbl_refJabatan,6,FALSE),"yr","day")-CONVERT(DATEDIF(H1104,NOW(),"y"),"yr","day")))),"Usia Salah"),"")</f>
        <v>46079.598911689813</v>
      </c>
      <c r="W1104" s="167" t="str">
        <f ca="1">IF(Table1[[#This Row],[TGL.PENSIUN (usia)]]&lt;&gt;0,TEXT(Table1[[#This Row],[TGL.PENSIUN (usia)]],"yyyy"),"")</f>
        <v>2026</v>
      </c>
      <c r="X1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Row],[JABATAN]],tbl_refJabatan,7,FALSE),"yr","day")-CONVERT(DATEDIF(M1104,tglAcuan,"y"),"yr","day"))),(NOW()+(CONVERT(VLOOKUP(Table1[[#This Row],[JABATAN]],tbl_refJabatan,7,FALSE),"yr","day")-CONVERT(DATEDIF(M1104,NOW(),"y"),"yr","day")))),"tgl SK salah"),"")</f>
        <v>50827.848911689813</v>
      </c>
      <c r="Y1104" s="167" t="str">
        <f ca="1">IF(Table1[[#This Row],[TGL. PENSIUN (jabatan)]]&lt;&gt;0,TEXT(Table1[[#This Row],[TGL. PENSIUN (jabatan)]],"yyyy"),"")</f>
        <v>2039</v>
      </c>
      <c r="Z1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Row],[JABATAN]],tbl_refJabatan,8,FALSE),"yr","day")-CONVERT(DATEDIF(H1104,tglAcuan,"y"),"yr","day"))),(NOW()+(CONVERT(VLOOKUP(Table1[[#This Row],[JABATAN]],tbl_refJabatan,8,FALSE),"yr","day")-CONVERT(DATEDIF(H1104,NOW(),"y"),"yr","day")))),"Usia Salah"),"")</f>
        <v>46079.598911689813</v>
      </c>
      <c r="AA1104" s="167" t="str">
        <f ca="1">IF(Table1[[#This Row],[TGL.PENSIUN (usia )]]&lt;&gt;0,TEXT(Table1[[#This Row],[TGL.PENSIUN (usia )]],"yyyy"),"")</f>
        <v>2026</v>
      </c>
      <c r="AB1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Row],[JABATAN]],tbl_refJabatan,9,FALSE),"yr","day")-CONVERT(DATEDIF(M1104,tglAcuan,"y"),"yr","day"))),(NOW()+(CONVERT(VLOOKUP(Table1[[#This Row],[JABATAN]],tbl_refJabatan,9,FALSE),"yr","day")-CONVERT(DATEDIF(M1104,NOW(),"y"),"yr","day")))),"tgl SK salah"),"")</f>
        <v>50827.848911689813</v>
      </c>
      <c r="AC1104" s="167" t="str">
        <f ca="1">IF(Table1[[#This Row],[TGL. PENSIUN (jabatan )]]&lt;&gt;0,TEXT(Table1[[#This Row],[TGL. PENSIUN (jabatan )]],"yyyy"),"")</f>
        <v>2039</v>
      </c>
      <c r="AD11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5" spans="1:30" s="53" customFormat="1" ht="21.75" customHeight="1" x14ac:dyDescent="0.25">
      <c r="A1105" s="43">
        <f t="shared" si="41"/>
        <v>1100</v>
      </c>
      <c r="B1105" s="44" t="s">
        <v>1751</v>
      </c>
      <c r="C1105" s="44" t="s">
        <v>2073</v>
      </c>
      <c r="D1105" s="72" t="s">
        <v>54</v>
      </c>
      <c r="E1105" s="59" t="s">
        <v>2080</v>
      </c>
      <c r="F1105" s="43" t="s">
        <v>41</v>
      </c>
      <c r="G1105" s="46" t="s">
        <v>42</v>
      </c>
      <c r="H1105" s="85">
        <v>26019</v>
      </c>
      <c r="I1105" s="45"/>
      <c r="J1105" s="76"/>
      <c r="K1105" s="74" t="s">
        <v>43</v>
      </c>
      <c r="L1105" s="63" t="s">
        <v>2081</v>
      </c>
      <c r="M1105" s="67">
        <v>43320</v>
      </c>
      <c r="N1105" s="52" t="str">
        <f t="shared" ca="1" si="42"/>
        <v>52 Tahun 11 Bulan 0 hari</v>
      </c>
      <c r="O11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Row],[JABATAN]],tbl_refJabatan,2,FALSE),"yr","day")-CONVERT(DATEDIF(H1105,tglAcuan,"y"),"yr","day"))),(NOW()+(CONVERT(VLOOKUP(Table1[[#This Row],[JABATAN]],tbl_refJabatan,2,FALSE),"yr","day")-CONVERT(DATEDIF(H1105,NOW(),"y"),"yr","day")))),"Usia Salah"),"")</f>
        <v>48271.098911689813</v>
      </c>
      <c r="Q1105" s="167" t="str">
        <f ca="1">IF(Table1[[#This Row],[TGL. PENSIUN (usia)]]&lt;&gt;0,TEXT(Table1[[#This Row],[TGL. PENSIUN (usia)]],"yyyy"),"")</f>
        <v>2032</v>
      </c>
      <c r="R1105" s="166">
        <f ca="1">IF(AND(Table1[[#This Row],[TGL. PENSIUN (usia)]]&lt;&gt;"",Table1[[#This Row],[TGL. PENSIUN (usia)]]&lt;&gt;"USIA SALAH"),IF(tglAcuan&lt;&gt;0,(INT(CONVERT(VLOOKUP(Table1[[#This Row],[JABATAN]],tbl_refJabatan,2,FALSE),"yr","day")-CONVERT(DATEDIF(H1105,tglAcuan,"y"),"yr","day"))),(INT(CONVERT(VLOOKUP(Table1[[#This Row],[JABATAN]],tbl_refJabatan,2,FALSE),"yr","day")-CONVERT(DATEDIF(H1105,NOW(),"y"),"yr","day")))),"")</f>
        <v>2922</v>
      </c>
      <c r="S1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Row],[JABATAN]],tbl_refJabatan,4,FALSE),"yr","day")-CONVERT(DATEDIF(H1105,tglAcuan,"y"),"yr","day"))),(NOW()+(CONVERT(VLOOKUP(Table1[[#This Row],[JABATAN]],tbl_refJabatan,4,FALSE),"yr","day")-CONVERT(DATEDIF(H1105,NOW(),"y"),"yr","day")))),"Usia Salah"),"")</f>
        <v>48271.098911689813</v>
      </c>
      <c r="T1105" s="167" t="str">
        <f ca="1">IF(Table1[[#This Row],[TGL. PENSIUN ( usia )]]&lt;&gt;0,TEXT(Table1[[#This Row],[TGL. PENSIUN ( usia )]],"yyyy"),"")</f>
        <v>2032</v>
      </c>
      <c r="U1105" s="166">
        <f ca="1">IF(AND(Table1[[#This Row],[TGL. PENSIUN (usia)]]&lt;&gt;"",Table1[[#This Row],[TGL. PENSIUN (usia)]]&lt;&gt;"USIA SALAH"),IF(tglAcuan&lt;&gt;0,(INT(CONVERT(VLOOKUP(Table1[[#This Row],[JABATAN]],tbl_refJabatan,4,FALSE),"yr","day")-CONVERT(DATEDIF(H1105,tglAcuan,"y"),"yr","day"))),(INT(CONVERT(VLOOKUP(Table1[[#This Row],[JABATAN]],tbl_refJabatan,4,FALSE),"yr","day")-CONVERT(DATEDIF(H1105,NOW(),"y"),"yr","day")))),"")</f>
        <v>2922</v>
      </c>
      <c r="V1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Row],[JABATAN]],tbl_refJabatan,6,FALSE),"yr","day")-CONVERT(DATEDIF(H1105,tglAcuan,"y"),"yr","day"))),(NOW()+(CONVERT(VLOOKUP(Table1[[#This Row],[JABATAN]],tbl_refJabatan,6,FALSE),"yr","day")-CONVERT(DATEDIF(H1105,NOW(),"y"),"yr","day")))),"Usia Salah"),"")</f>
        <v>46810.098911689813</v>
      </c>
      <c r="W1105" s="167" t="str">
        <f ca="1">IF(Table1[[#This Row],[TGL.PENSIUN (usia)]]&lt;&gt;0,TEXT(Table1[[#This Row],[TGL.PENSIUN (usia)]],"yyyy"),"")</f>
        <v>2028</v>
      </c>
      <c r="X1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Row],[JABATAN]],tbl_refJabatan,7,FALSE),"yr","day")-CONVERT(DATEDIF(M1105,tglAcuan,"y"),"yr","day"))),(NOW()+(CONVERT(VLOOKUP(Table1[[#This Row],[JABATAN]],tbl_refJabatan,7,FALSE),"yr","day")-CONVERT(DATEDIF(M1105,NOW(),"y"),"yr","day")))),"tgl SK salah"),"")</f>
        <v>50827.848911689813</v>
      </c>
      <c r="Y1105" s="167" t="str">
        <f ca="1">IF(Table1[[#This Row],[TGL. PENSIUN (jabatan)]]&lt;&gt;0,TEXT(Table1[[#This Row],[TGL. PENSIUN (jabatan)]],"yyyy"),"")</f>
        <v>2039</v>
      </c>
      <c r="Z1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Row],[JABATAN]],tbl_refJabatan,8,FALSE),"yr","day")-CONVERT(DATEDIF(H1105,tglAcuan,"y"),"yr","day"))),(NOW()+(CONVERT(VLOOKUP(Table1[[#This Row],[JABATAN]],tbl_refJabatan,8,FALSE),"yr","day")-CONVERT(DATEDIF(H1105,NOW(),"y"),"yr","day")))),"Usia Salah"),"")</f>
        <v>46810.098911689813</v>
      </c>
      <c r="AA1105" s="167" t="str">
        <f ca="1">IF(Table1[[#This Row],[TGL.PENSIUN (usia )]]&lt;&gt;0,TEXT(Table1[[#This Row],[TGL.PENSIUN (usia )]],"yyyy"),"")</f>
        <v>2028</v>
      </c>
      <c r="AB1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Row],[JABATAN]],tbl_refJabatan,9,FALSE),"yr","day")-CONVERT(DATEDIF(M1105,tglAcuan,"y"),"yr","day"))),(NOW()+(CONVERT(VLOOKUP(Table1[[#This Row],[JABATAN]],tbl_refJabatan,9,FALSE),"yr","day")-CONVERT(DATEDIF(M1105,NOW(),"y"),"yr","day")))),"tgl SK salah"),"")</f>
        <v>50827.848911689813</v>
      </c>
      <c r="AC1105" s="167" t="str">
        <f ca="1">IF(Table1[[#This Row],[TGL. PENSIUN (jabatan )]]&lt;&gt;0,TEXT(Table1[[#This Row],[TGL. PENSIUN (jabatan )]],"yyyy"),"")</f>
        <v>2039</v>
      </c>
      <c r="AD11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6" spans="1:30" s="53" customFormat="1" ht="21.75" customHeight="1" x14ac:dyDescent="0.25">
      <c r="A1106" s="43">
        <f t="shared" si="41"/>
        <v>1101</v>
      </c>
      <c r="B1106" s="44" t="s">
        <v>1751</v>
      </c>
      <c r="C1106" s="44" t="s">
        <v>2073</v>
      </c>
      <c r="D1106" s="72" t="s">
        <v>57</v>
      </c>
      <c r="E1106" s="59" t="s">
        <v>2082</v>
      </c>
      <c r="F1106" s="43" t="s">
        <v>50</v>
      </c>
      <c r="G1106" s="46" t="s">
        <v>42</v>
      </c>
      <c r="H1106" s="67">
        <v>32289</v>
      </c>
      <c r="I1106" s="45"/>
      <c r="J1106" s="76"/>
      <c r="K1106" s="74" t="s">
        <v>56</v>
      </c>
      <c r="L1106" s="63" t="s">
        <v>2083</v>
      </c>
      <c r="M1106" s="67">
        <v>43320</v>
      </c>
      <c r="N1106" s="52" t="str">
        <f t="shared" ca="1" si="42"/>
        <v>35 Tahun 9 Bulan 1 hari</v>
      </c>
      <c r="O11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Row],[JABATAN]],tbl_refJabatan,2,FALSE),"yr","day")-CONVERT(DATEDIF(H1106,tglAcuan,"y"),"yr","day"))),(NOW()+(CONVERT(VLOOKUP(Table1[[#This Row],[JABATAN]],tbl_refJabatan,2,FALSE),"yr","day")-CONVERT(DATEDIF(H1106,NOW(),"y"),"yr","day")))),"Usia Salah"),"")</f>
        <v>54480.348911689813</v>
      </c>
      <c r="Q1106" s="167" t="str">
        <f ca="1">IF(Table1[[#This Row],[TGL. PENSIUN (usia)]]&lt;&gt;0,TEXT(Table1[[#This Row],[TGL. PENSIUN (usia)]],"yyyy"),"")</f>
        <v>2049</v>
      </c>
      <c r="R1106" s="166">
        <f ca="1">IF(AND(Table1[[#This Row],[TGL. PENSIUN (usia)]]&lt;&gt;"",Table1[[#This Row],[TGL. PENSIUN (usia)]]&lt;&gt;"USIA SALAH"),IF(tglAcuan&lt;&gt;0,(INT(CONVERT(VLOOKUP(Table1[[#This Row],[JABATAN]],tbl_refJabatan,2,FALSE),"yr","day")-CONVERT(DATEDIF(H1106,tglAcuan,"y"),"yr","day"))),(INT(CONVERT(VLOOKUP(Table1[[#This Row],[JABATAN]],tbl_refJabatan,2,FALSE),"yr","day")-CONVERT(DATEDIF(H1106,NOW(),"y"),"yr","day")))),"")</f>
        <v>9131</v>
      </c>
      <c r="S1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Row],[JABATAN]],tbl_refJabatan,4,FALSE),"yr","day")-CONVERT(DATEDIF(H1106,tglAcuan,"y"),"yr","day"))),(NOW()+(CONVERT(VLOOKUP(Table1[[#This Row],[JABATAN]],tbl_refJabatan,4,FALSE),"yr","day")-CONVERT(DATEDIF(H1106,NOW(),"y"),"yr","day")))),"Usia Salah"),"")</f>
        <v>54480.348911689813</v>
      </c>
      <c r="T1106" s="167" t="str">
        <f ca="1">IF(Table1[[#This Row],[TGL. PENSIUN ( usia )]]&lt;&gt;0,TEXT(Table1[[#This Row],[TGL. PENSIUN ( usia )]],"yyyy"),"")</f>
        <v>2049</v>
      </c>
      <c r="U1106" s="166">
        <f ca="1">IF(AND(Table1[[#This Row],[TGL. PENSIUN (usia)]]&lt;&gt;"",Table1[[#This Row],[TGL. PENSIUN (usia)]]&lt;&gt;"USIA SALAH"),IF(tglAcuan&lt;&gt;0,(INT(CONVERT(VLOOKUP(Table1[[#This Row],[JABATAN]],tbl_refJabatan,4,FALSE),"yr","day")-CONVERT(DATEDIF(H1106,tglAcuan,"y"),"yr","day"))),(INT(CONVERT(VLOOKUP(Table1[[#This Row],[JABATAN]],tbl_refJabatan,4,FALSE),"yr","day")-CONVERT(DATEDIF(H1106,NOW(),"y"),"yr","day")))),"")</f>
        <v>9131</v>
      </c>
      <c r="V1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Row],[JABATAN]],tbl_refJabatan,6,FALSE),"yr","day")-CONVERT(DATEDIF(H1106,tglAcuan,"y"),"yr","day"))),(NOW()+(CONVERT(VLOOKUP(Table1[[#This Row],[JABATAN]],tbl_refJabatan,6,FALSE),"yr","day")-CONVERT(DATEDIF(H1106,NOW(),"y"),"yr","day")))),"Usia Salah"),"")</f>
        <v>53019.348911689813</v>
      </c>
      <c r="W1106" s="167" t="str">
        <f ca="1">IF(Table1[[#This Row],[TGL.PENSIUN (usia)]]&lt;&gt;0,TEXT(Table1[[#This Row],[TGL.PENSIUN (usia)]],"yyyy"),"")</f>
        <v>2045</v>
      </c>
      <c r="X1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Row],[JABATAN]],tbl_refJabatan,7,FALSE),"yr","day")-CONVERT(DATEDIF(M1106,tglAcuan,"y"),"yr","day"))),(NOW()+(CONVERT(VLOOKUP(Table1[[#This Row],[JABATAN]],tbl_refJabatan,7,FALSE),"yr","day")-CONVERT(DATEDIF(M1106,NOW(),"y"),"yr","day")))),"tgl SK salah"),"")</f>
        <v>50827.848911689813</v>
      </c>
      <c r="Y1106" s="167" t="str">
        <f ca="1">IF(Table1[[#This Row],[TGL. PENSIUN (jabatan)]]&lt;&gt;0,TEXT(Table1[[#This Row],[TGL. PENSIUN (jabatan)]],"yyyy"),"")</f>
        <v>2039</v>
      </c>
      <c r="Z1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Row],[JABATAN]],tbl_refJabatan,8,FALSE),"yr","day")-CONVERT(DATEDIF(H1106,tglAcuan,"y"),"yr","day"))),(NOW()+(CONVERT(VLOOKUP(Table1[[#This Row],[JABATAN]],tbl_refJabatan,8,FALSE),"yr","day")-CONVERT(DATEDIF(H1106,NOW(),"y"),"yr","day")))),"Usia Salah"),"")</f>
        <v>53019.348911689813</v>
      </c>
      <c r="AA1106" s="167" t="str">
        <f ca="1">IF(Table1[[#This Row],[TGL.PENSIUN (usia )]]&lt;&gt;0,TEXT(Table1[[#This Row],[TGL.PENSIUN (usia )]],"yyyy"),"")</f>
        <v>2045</v>
      </c>
      <c r="AB1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Row],[JABATAN]],tbl_refJabatan,9,FALSE),"yr","day")-CONVERT(DATEDIF(M1106,tglAcuan,"y"),"yr","day"))),(NOW()+(CONVERT(VLOOKUP(Table1[[#This Row],[JABATAN]],tbl_refJabatan,9,FALSE),"yr","day")-CONVERT(DATEDIF(M1106,NOW(),"y"),"yr","day")))),"tgl SK salah"),"")</f>
        <v>50827.848911689813</v>
      </c>
      <c r="AC1106" s="167" t="str">
        <f ca="1">IF(Table1[[#This Row],[TGL. PENSIUN (jabatan )]]&lt;&gt;0,TEXT(Table1[[#This Row],[TGL. PENSIUN (jabatan )]],"yyyy"),"")</f>
        <v>2039</v>
      </c>
      <c r="AD11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7" spans="1:30" s="53" customFormat="1" ht="21.75" customHeight="1" x14ac:dyDescent="0.25">
      <c r="A1107" s="43">
        <f t="shared" si="41"/>
        <v>1102</v>
      </c>
      <c r="B1107" s="44" t="s">
        <v>1751</v>
      </c>
      <c r="C1107" s="44" t="s">
        <v>2073</v>
      </c>
      <c r="D1107" s="72" t="s">
        <v>59</v>
      </c>
      <c r="E1107" s="59" t="s">
        <v>2084</v>
      </c>
      <c r="F1107" s="43" t="s">
        <v>41</v>
      </c>
      <c r="G1107" s="46" t="s">
        <v>42</v>
      </c>
      <c r="H1107" s="67">
        <v>24873</v>
      </c>
      <c r="I1107" s="45"/>
      <c r="J1107" s="76"/>
      <c r="K1107" s="74" t="s">
        <v>43</v>
      </c>
      <c r="L1107" s="63" t="s">
        <v>2085</v>
      </c>
      <c r="M1107" s="67">
        <v>43320</v>
      </c>
      <c r="N1107" s="52" t="str">
        <f t="shared" ca="1" si="42"/>
        <v>56 Tahun 0 Bulan 22 hari</v>
      </c>
      <c r="O11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Row],[JABATAN]],tbl_refJabatan,2,FALSE),"yr","day")-CONVERT(DATEDIF(H1107,tglAcuan,"y"),"yr","day"))),(NOW()+(CONVERT(VLOOKUP(Table1[[#This Row],[JABATAN]],tbl_refJabatan,2,FALSE),"yr","day")-CONVERT(DATEDIF(H1107,NOW(),"y"),"yr","day")))),"Usia Salah"),"")</f>
        <v>46810.098911689813</v>
      </c>
      <c r="Q1107" s="167" t="str">
        <f ca="1">IF(Table1[[#This Row],[TGL. PENSIUN (usia)]]&lt;&gt;0,TEXT(Table1[[#This Row],[TGL. PENSIUN (usia)]],"yyyy"),"")</f>
        <v>2028</v>
      </c>
      <c r="R1107" s="166">
        <f ca="1">IF(AND(Table1[[#This Row],[TGL. PENSIUN (usia)]]&lt;&gt;"",Table1[[#This Row],[TGL. PENSIUN (usia)]]&lt;&gt;"USIA SALAH"),IF(tglAcuan&lt;&gt;0,(INT(CONVERT(VLOOKUP(Table1[[#This Row],[JABATAN]],tbl_refJabatan,2,FALSE),"yr","day")-CONVERT(DATEDIF(H1107,tglAcuan,"y"),"yr","day"))),(INT(CONVERT(VLOOKUP(Table1[[#This Row],[JABATAN]],tbl_refJabatan,2,FALSE),"yr","day")-CONVERT(DATEDIF(H1107,NOW(),"y"),"yr","day")))),"")</f>
        <v>1461</v>
      </c>
      <c r="S1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Row],[JABATAN]],tbl_refJabatan,4,FALSE),"yr","day")-CONVERT(DATEDIF(H1107,tglAcuan,"y"),"yr","day"))),(NOW()+(CONVERT(VLOOKUP(Table1[[#This Row],[JABATAN]],tbl_refJabatan,4,FALSE),"yr","day")-CONVERT(DATEDIF(H1107,NOW(),"y"),"yr","day")))),"Usia Salah"),"")</f>
        <v>46810.098911689813</v>
      </c>
      <c r="T1107" s="167" t="str">
        <f ca="1">IF(Table1[[#This Row],[TGL. PENSIUN ( usia )]]&lt;&gt;0,TEXT(Table1[[#This Row],[TGL. PENSIUN ( usia )]],"yyyy"),"")</f>
        <v>2028</v>
      </c>
      <c r="U1107" s="166">
        <f ca="1">IF(AND(Table1[[#This Row],[TGL. PENSIUN (usia)]]&lt;&gt;"",Table1[[#This Row],[TGL. PENSIUN (usia)]]&lt;&gt;"USIA SALAH"),IF(tglAcuan&lt;&gt;0,(INT(CONVERT(VLOOKUP(Table1[[#This Row],[JABATAN]],tbl_refJabatan,4,FALSE),"yr","day")-CONVERT(DATEDIF(H1107,tglAcuan,"y"),"yr","day"))),(INT(CONVERT(VLOOKUP(Table1[[#This Row],[JABATAN]],tbl_refJabatan,4,FALSE),"yr","day")-CONVERT(DATEDIF(H1107,NOW(),"y"),"yr","day")))),"")</f>
        <v>1461</v>
      </c>
      <c r="V1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Row],[JABATAN]],tbl_refJabatan,6,FALSE),"yr","day")-CONVERT(DATEDIF(H1107,tglAcuan,"y"),"yr","day"))),(NOW()+(CONVERT(VLOOKUP(Table1[[#This Row],[JABATAN]],tbl_refJabatan,6,FALSE),"yr","day")-CONVERT(DATEDIF(H1107,NOW(),"y"),"yr","day")))),"Usia Salah"),"")</f>
        <v>45349.098911689813</v>
      </c>
      <c r="W1107" s="167" t="str">
        <f ca="1">IF(Table1[[#This Row],[TGL.PENSIUN (usia)]]&lt;&gt;0,TEXT(Table1[[#This Row],[TGL.PENSIUN (usia)]],"yyyy"),"")</f>
        <v>2024</v>
      </c>
      <c r="X1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Row],[JABATAN]],tbl_refJabatan,7,FALSE),"yr","day")-CONVERT(DATEDIF(M1107,tglAcuan,"y"),"yr","day"))),(NOW()+(CONVERT(VLOOKUP(Table1[[#This Row],[JABATAN]],tbl_refJabatan,7,FALSE),"yr","day")-CONVERT(DATEDIF(M1107,NOW(),"y"),"yr","day")))),"tgl SK salah"),"")</f>
        <v>50827.848911689813</v>
      </c>
      <c r="Y1107" s="167" t="str">
        <f ca="1">IF(Table1[[#This Row],[TGL. PENSIUN (jabatan)]]&lt;&gt;0,TEXT(Table1[[#This Row],[TGL. PENSIUN (jabatan)]],"yyyy"),"")</f>
        <v>2039</v>
      </c>
      <c r="Z1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Row],[JABATAN]],tbl_refJabatan,8,FALSE),"yr","day")-CONVERT(DATEDIF(H1107,tglAcuan,"y"),"yr","day"))),(NOW()+(CONVERT(VLOOKUP(Table1[[#This Row],[JABATAN]],tbl_refJabatan,8,FALSE),"yr","day")-CONVERT(DATEDIF(H1107,NOW(),"y"),"yr","day")))),"Usia Salah"),"")</f>
        <v>45349.098911689813</v>
      </c>
      <c r="AA1107" s="167" t="str">
        <f ca="1">IF(Table1[[#This Row],[TGL.PENSIUN (usia )]]&lt;&gt;0,TEXT(Table1[[#This Row],[TGL.PENSIUN (usia )]],"yyyy"),"")</f>
        <v>2024</v>
      </c>
      <c r="AB1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Row],[JABATAN]],tbl_refJabatan,9,FALSE),"yr","day")-CONVERT(DATEDIF(M1107,tglAcuan,"y"),"yr","day"))),(NOW()+(CONVERT(VLOOKUP(Table1[[#This Row],[JABATAN]],tbl_refJabatan,9,FALSE),"yr","day")-CONVERT(DATEDIF(M1107,NOW(),"y"),"yr","day")))),"tgl SK salah"),"")</f>
        <v>50827.848911689813</v>
      </c>
      <c r="AC1107" s="167" t="str">
        <f ca="1">IF(Table1[[#This Row],[TGL. PENSIUN (jabatan )]]&lt;&gt;0,TEXT(Table1[[#This Row],[TGL. PENSIUN (jabatan )]],"yyyy"),"")</f>
        <v>2039</v>
      </c>
      <c r="AD11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08" spans="1:30" s="53" customFormat="1" ht="21.75" customHeight="1" x14ac:dyDescent="0.25">
      <c r="A1108" s="43">
        <f t="shared" si="41"/>
        <v>1103</v>
      </c>
      <c r="B1108" s="44" t="s">
        <v>1751</v>
      </c>
      <c r="C1108" s="44" t="s">
        <v>2073</v>
      </c>
      <c r="D1108" s="72" t="s">
        <v>61</v>
      </c>
      <c r="E1108" s="59" t="s">
        <v>2086</v>
      </c>
      <c r="F1108" s="43" t="s">
        <v>41</v>
      </c>
      <c r="G1108" s="46" t="s">
        <v>42</v>
      </c>
      <c r="H1108" s="67">
        <v>30344</v>
      </c>
      <c r="I1108" s="45"/>
      <c r="J1108" s="76"/>
      <c r="K1108" s="74" t="s">
        <v>56</v>
      </c>
      <c r="L1108" s="63" t="s">
        <v>2087</v>
      </c>
      <c r="M1108" s="67">
        <v>43320</v>
      </c>
      <c r="N1108" s="52" t="str">
        <f t="shared" ca="1" si="42"/>
        <v>41 Tahun 0 Bulan 30 hari</v>
      </c>
      <c r="O11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Row],[JABATAN]],tbl_refJabatan,2,FALSE),"yr","day")-CONVERT(DATEDIF(H1108,tglAcuan,"y"),"yr","day"))),(NOW()+(CONVERT(VLOOKUP(Table1[[#This Row],[JABATAN]],tbl_refJabatan,2,FALSE),"yr","day")-CONVERT(DATEDIF(H1108,NOW(),"y"),"yr","day")))),"Usia Salah"),"")</f>
        <v>52288.848911689813</v>
      </c>
      <c r="Q1108" s="167" t="str">
        <f ca="1">IF(Table1[[#This Row],[TGL. PENSIUN (usia)]]&lt;&gt;0,TEXT(Table1[[#This Row],[TGL. PENSIUN (usia)]],"yyyy"),"")</f>
        <v>2043</v>
      </c>
      <c r="R1108" s="166">
        <f ca="1">IF(AND(Table1[[#This Row],[TGL. PENSIUN (usia)]]&lt;&gt;"",Table1[[#This Row],[TGL. PENSIUN (usia)]]&lt;&gt;"USIA SALAH"),IF(tglAcuan&lt;&gt;0,(INT(CONVERT(VLOOKUP(Table1[[#This Row],[JABATAN]],tbl_refJabatan,2,FALSE),"yr","day")-CONVERT(DATEDIF(H1108,tglAcuan,"y"),"yr","day"))),(INT(CONVERT(VLOOKUP(Table1[[#This Row],[JABATAN]],tbl_refJabatan,2,FALSE),"yr","day")-CONVERT(DATEDIF(H1108,NOW(),"y"),"yr","day")))),"")</f>
        <v>6939</v>
      </c>
      <c r="S1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Row],[JABATAN]],tbl_refJabatan,4,FALSE),"yr","day")-CONVERT(DATEDIF(H1108,tglAcuan,"y"),"yr","day"))),(NOW()+(CONVERT(VLOOKUP(Table1[[#This Row],[JABATAN]],tbl_refJabatan,4,FALSE),"yr","day")-CONVERT(DATEDIF(H1108,NOW(),"y"),"yr","day")))),"Usia Salah"),"")</f>
        <v>52288.848911689813</v>
      </c>
      <c r="T1108" s="167" t="str">
        <f ca="1">IF(Table1[[#This Row],[TGL. PENSIUN ( usia )]]&lt;&gt;0,TEXT(Table1[[#This Row],[TGL. PENSIUN ( usia )]],"yyyy"),"")</f>
        <v>2043</v>
      </c>
      <c r="U1108" s="166">
        <f ca="1">IF(AND(Table1[[#This Row],[TGL. PENSIUN (usia)]]&lt;&gt;"",Table1[[#This Row],[TGL. PENSIUN (usia)]]&lt;&gt;"USIA SALAH"),IF(tglAcuan&lt;&gt;0,(INT(CONVERT(VLOOKUP(Table1[[#This Row],[JABATAN]],tbl_refJabatan,4,FALSE),"yr","day")-CONVERT(DATEDIF(H1108,tglAcuan,"y"),"yr","day"))),(INT(CONVERT(VLOOKUP(Table1[[#This Row],[JABATAN]],tbl_refJabatan,4,FALSE),"yr","day")-CONVERT(DATEDIF(H1108,NOW(),"y"),"yr","day")))),"")</f>
        <v>6939</v>
      </c>
      <c r="V1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Row],[JABATAN]],tbl_refJabatan,6,FALSE),"yr","day")-CONVERT(DATEDIF(H1108,tglAcuan,"y"),"yr","day"))),(NOW()+(CONVERT(VLOOKUP(Table1[[#This Row],[JABATAN]],tbl_refJabatan,6,FALSE),"yr","day")-CONVERT(DATEDIF(H1108,NOW(),"y"),"yr","day")))),"Usia Salah"),"")</f>
        <v>50827.848911689813</v>
      </c>
      <c r="W1108" s="167" t="str">
        <f ca="1">IF(Table1[[#This Row],[TGL.PENSIUN (usia)]]&lt;&gt;0,TEXT(Table1[[#This Row],[TGL.PENSIUN (usia)]],"yyyy"),"")</f>
        <v>2039</v>
      </c>
      <c r="X1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Row],[JABATAN]],tbl_refJabatan,7,FALSE),"yr","day")-CONVERT(DATEDIF(M1108,tglAcuan,"y"),"yr","day"))),(NOW()+(CONVERT(VLOOKUP(Table1[[#This Row],[JABATAN]],tbl_refJabatan,7,FALSE),"yr","day")-CONVERT(DATEDIF(M1108,NOW(),"y"),"yr","day")))),"tgl SK salah"),"")</f>
        <v>50827.848911689813</v>
      </c>
      <c r="Y1108" s="167" t="str">
        <f ca="1">IF(Table1[[#This Row],[TGL. PENSIUN (jabatan)]]&lt;&gt;0,TEXT(Table1[[#This Row],[TGL. PENSIUN (jabatan)]],"yyyy"),"")</f>
        <v>2039</v>
      </c>
      <c r="Z1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Row],[JABATAN]],tbl_refJabatan,8,FALSE),"yr","day")-CONVERT(DATEDIF(H1108,tglAcuan,"y"),"yr","day"))),(NOW()+(CONVERT(VLOOKUP(Table1[[#This Row],[JABATAN]],tbl_refJabatan,8,FALSE),"yr","day")-CONVERT(DATEDIF(H1108,NOW(),"y"),"yr","day")))),"Usia Salah"),"")</f>
        <v>50827.848911689813</v>
      </c>
      <c r="AA1108" s="167" t="str">
        <f ca="1">IF(Table1[[#This Row],[TGL.PENSIUN (usia )]]&lt;&gt;0,TEXT(Table1[[#This Row],[TGL.PENSIUN (usia )]],"yyyy"),"")</f>
        <v>2039</v>
      </c>
      <c r="AB1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Row],[JABATAN]],tbl_refJabatan,9,FALSE),"yr","day")-CONVERT(DATEDIF(M1108,tglAcuan,"y"),"yr","day"))),(NOW()+(CONVERT(VLOOKUP(Table1[[#This Row],[JABATAN]],tbl_refJabatan,9,FALSE),"yr","day")-CONVERT(DATEDIF(M1108,NOW(),"y"),"yr","day")))),"tgl SK salah"),"")</f>
        <v>50827.848911689813</v>
      </c>
      <c r="AC1108" s="167" t="str">
        <f ca="1">IF(Table1[[#This Row],[TGL. PENSIUN (jabatan )]]&lt;&gt;0,TEXT(Table1[[#This Row],[TGL. PENSIUN (jabatan )]],"yyyy"),"")</f>
        <v>2039</v>
      </c>
      <c r="AD11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09" spans="1:30" s="53" customFormat="1" ht="21.75" customHeight="1" x14ac:dyDescent="0.25">
      <c r="A1109" s="43">
        <f t="shared" si="41"/>
        <v>1104</v>
      </c>
      <c r="B1109" s="44" t="s">
        <v>1751</v>
      </c>
      <c r="C1109" s="44" t="s">
        <v>2073</v>
      </c>
      <c r="D1109" s="72" t="s">
        <v>63</v>
      </c>
      <c r="E1109" s="59" t="s">
        <v>2088</v>
      </c>
      <c r="F1109" s="43" t="s">
        <v>41</v>
      </c>
      <c r="G1109" s="46" t="s">
        <v>1056</v>
      </c>
      <c r="H1109" s="67">
        <v>33810</v>
      </c>
      <c r="I1109" s="45"/>
      <c r="J1109" s="76"/>
      <c r="K1109" s="74" t="s">
        <v>43</v>
      </c>
      <c r="L1109" s="63" t="s">
        <v>2089</v>
      </c>
      <c r="M1109" s="67">
        <v>44875</v>
      </c>
      <c r="N1109" s="52" t="str">
        <f t="shared" ca="1" si="42"/>
        <v>31 Tahun 7 Bulan 2 hari</v>
      </c>
      <c r="O11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3 Bulan 17 Hari </v>
      </c>
      <c r="P1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Row],[JABATAN]],tbl_refJabatan,2,FALSE),"yr","day")-CONVERT(DATEDIF(H1109,tglAcuan,"y"),"yr","day"))),(NOW()+(CONVERT(VLOOKUP(Table1[[#This Row],[JABATAN]],tbl_refJabatan,2,FALSE),"yr","day")-CONVERT(DATEDIF(H1109,NOW(),"y"),"yr","day")))),"Usia Salah"),"")</f>
        <v>55941.348911689813</v>
      </c>
      <c r="Q1109" s="167" t="str">
        <f ca="1">IF(Table1[[#This Row],[TGL. PENSIUN (usia)]]&lt;&gt;0,TEXT(Table1[[#This Row],[TGL. PENSIUN (usia)]],"yyyy"),"")</f>
        <v>2053</v>
      </c>
      <c r="R1109" s="166">
        <f ca="1">IF(AND(Table1[[#This Row],[TGL. PENSIUN (usia)]]&lt;&gt;"",Table1[[#This Row],[TGL. PENSIUN (usia)]]&lt;&gt;"USIA SALAH"),IF(tglAcuan&lt;&gt;0,(INT(CONVERT(VLOOKUP(Table1[[#This Row],[JABATAN]],tbl_refJabatan,2,FALSE),"yr","day")-CONVERT(DATEDIF(H1109,tglAcuan,"y"),"yr","day"))),(INT(CONVERT(VLOOKUP(Table1[[#This Row],[JABATAN]],tbl_refJabatan,2,FALSE),"yr","day")-CONVERT(DATEDIF(H1109,NOW(),"y"),"yr","day")))),"")</f>
        <v>10592</v>
      </c>
      <c r="S1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Row],[JABATAN]],tbl_refJabatan,4,FALSE),"yr","day")-CONVERT(DATEDIF(H1109,tglAcuan,"y"),"yr","day"))),(NOW()+(CONVERT(VLOOKUP(Table1[[#This Row],[JABATAN]],tbl_refJabatan,4,FALSE),"yr","day")-CONVERT(DATEDIF(H1109,NOW(),"y"),"yr","day")))),"Usia Salah"),"")</f>
        <v>41331.348911689813</v>
      </c>
      <c r="T1109" s="167" t="str">
        <f ca="1">IF(Table1[[#This Row],[TGL. PENSIUN ( usia )]]&lt;&gt;0,TEXT(Table1[[#This Row],[TGL. PENSIUN ( usia )]],"yyyy"),"")</f>
        <v>2013</v>
      </c>
      <c r="U1109" s="166">
        <f ca="1">IF(AND(Table1[[#This Row],[TGL. PENSIUN (usia)]]&lt;&gt;"",Table1[[#This Row],[TGL. PENSIUN (usia)]]&lt;&gt;"USIA SALAH"),IF(tglAcuan&lt;&gt;0,(INT(CONVERT(VLOOKUP(Table1[[#This Row],[JABATAN]],tbl_refJabatan,4,FALSE),"yr","day")-CONVERT(DATEDIF(H1109,tglAcuan,"y"),"yr","day"))),(INT(CONVERT(VLOOKUP(Table1[[#This Row],[JABATAN]],tbl_refJabatan,4,FALSE),"yr","day")-CONVERT(DATEDIF(H1109,NOW(),"y"),"yr","day")))),"")</f>
        <v>-4018</v>
      </c>
      <c r="V1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Row],[JABATAN]],tbl_refJabatan,6,FALSE),"yr","day")-CONVERT(DATEDIF(H1109,tglAcuan,"y"),"yr","day"))),(NOW()+(CONVERT(VLOOKUP(Table1[[#This Row],[JABATAN]],tbl_refJabatan,6,FALSE),"yr","day")-CONVERT(DATEDIF(H1109,NOW(),"y"),"yr","day")))),"Usia Salah"),"")</f>
        <v>34026.348911689813</v>
      </c>
      <c r="W1109" s="167" t="str">
        <f ca="1">IF(Table1[[#This Row],[TGL.PENSIUN (usia)]]&lt;&gt;0,TEXT(Table1[[#This Row],[TGL.PENSIUN (usia)]],"yyyy"),"")</f>
        <v>1993</v>
      </c>
      <c r="X1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Row],[JABATAN]],tbl_refJabatan,7,FALSE),"yr","day")-CONVERT(DATEDIF(M1109,tglAcuan,"y"),"yr","day"))),(NOW()+(CONVERT(VLOOKUP(Table1[[#This Row],[JABATAN]],tbl_refJabatan,7,FALSE),"yr","day")-CONVERT(DATEDIF(M1109,NOW(),"y"),"yr","day")))),"tgl SK salah"),"")</f>
        <v>66898.848911689813</v>
      </c>
      <c r="Y1109" s="167" t="str">
        <f ca="1">IF(Table1[[#This Row],[TGL. PENSIUN (jabatan)]]&lt;&gt;0,TEXT(Table1[[#This Row],[TGL. PENSIUN (jabatan)]],"yyyy"),"")</f>
        <v>2083</v>
      </c>
      <c r="Z1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Row],[JABATAN]],tbl_refJabatan,8,FALSE),"yr","day")-CONVERT(DATEDIF(H1109,tglAcuan,"y"),"yr","day"))),(NOW()+(CONVERT(VLOOKUP(Table1[[#This Row],[JABATAN]],tbl_refJabatan,8,FALSE),"yr","day")-CONVERT(DATEDIF(H1109,NOW(),"y"),"yr","day")))),"Usia Salah"),"")</f>
        <v>55941.348911689813</v>
      </c>
      <c r="AA1109" s="167" t="str">
        <f ca="1">IF(Table1[[#This Row],[TGL.PENSIUN (usia )]]&lt;&gt;0,TEXT(Table1[[#This Row],[TGL.PENSIUN (usia )]],"yyyy"),"")</f>
        <v>2053</v>
      </c>
      <c r="AB1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Row],[JABATAN]],tbl_refJabatan,9,FALSE),"yr","day")-CONVERT(DATEDIF(M1109,tglAcuan,"y"),"yr","day"))),(NOW()+(CONVERT(VLOOKUP(Table1[[#This Row],[JABATAN]],tbl_refJabatan,9,FALSE),"yr","day")-CONVERT(DATEDIF(M1109,NOW(),"y"),"yr","day")))),"tgl SK salah"),"")</f>
        <v>50462.598911689813</v>
      </c>
      <c r="AC1109" s="167" t="str">
        <f ca="1">IF(Table1[[#This Row],[TGL. PENSIUN (jabatan )]]&lt;&gt;0,TEXT(Table1[[#This Row],[TGL. PENSIUN (jabatan )]],"yyyy"),"")</f>
        <v>2038</v>
      </c>
      <c r="AD11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0" spans="1:30" s="53" customFormat="1" ht="21.75" customHeight="1" x14ac:dyDescent="0.25">
      <c r="A1110" s="43">
        <f t="shared" si="41"/>
        <v>1105</v>
      </c>
      <c r="B1110" s="44" t="s">
        <v>1751</v>
      </c>
      <c r="C1110" s="44" t="s">
        <v>2073</v>
      </c>
      <c r="D1110" s="72" t="s">
        <v>63</v>
      </c>
      <c r="E1110" s="59" t="s">
        <v>2090</v>
      </c>
      <c r="F1110" s="43" t="s">
        <v>41</v>
      </c>
      <c r="G1110" s="46" t="s">
        <v>42</v>
      </c>
      <c r="H1110" s="67">
        <v>23370</v>
      </c>
      <c r="I1110" s="45"/>
      <c r="J1110" s="76"/>
      <c r="K1110" s="74" t="s">
        <v>43</v>
      </c>
      <c r="L1110" s="63" t="s">
        <v>2091</v>
      </c>
      <c r="M1110" s="67">
        <v>43320</v>
      </c>
      <c r="N1110" s="52" t="str">
        <f t="shared" ca="1" si="42"/>
        <v>60 Tahun 2 Bulan 2 hari</v>
      </c>
      <c r="O11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Row],[JABATAN]],tbl_refJabatan,2,FALSE),"yr","day")-CONVERT(DATEDIF(H1110,tglAcuan,"y"),"yr","day"))),(NOW()+(CONVERT(VLOOKUP(Table1[[#This Row],[JABATAN]],tbl_refJabatan,2,FALSE),"yr","day")-CONVERT(DATEDIF(H1110,NOW(),"y"),"yr","day")))),"Usia Salah"),"")</f>
        <v>45349.098911689813</v>
      </c>
      <c r="Q1110" s="167" t="str">
        <f ca="1">IF(Table1[[#This Row],[TGL. PENSIUN (usia)]]&lt;&gt;0,TEXT(Table1[[#This Row],[TGL. PENSIUN (usia)]],"yyyy"),"")</f>
        <v>2024</v>
      </c>
      <c r="R1110" s="166">
        <f ca="1">IF(AND(Table1[[#This Row],[TGL. PENSIUN (usia)]]&lt;&gt;"",Table1[[#This Row],[TGL. PENSIUN (usia)]]&lt;&gt;"USIA SALAH"),IF(tglAcuan&lt;&gt;0,(INT(CONVERT(VLOOKUP(Table1[[#This Row],[JABATAN]],tbl_refJabatan,2,FALSE),"yr","day")-CONVERT(DATEDIF(H1110,tglAcuan,"y"),"yr","day"))),(INT(CONVERT(VLOOKUP(Table1[[#This Row],[JABATAN]],tbl_refJabatan,2,FALSE),"yr","day")-CONVERT(DATEDIF(H1110,NOW(),"y"),"yr","day")))),"")</f>
        <v>0</v>
      </c>
      <c r="S1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Row],[JABATAN]],tbl_refJabatan,4,FALSE),"yr","day")-CONVERT(DATEDIF(H1110,tglAcuan,"y"),"yr","day"))),(NOW()+(CONVERT(VLOOKUP(Table1[[#This Row],[JABATAN]],tbl_refJabatan,4,FALSE),"yr","day")-CONVERT(DATEDIF(H1110,NOW(),"y"),"yr","day")))),"Usia Salah"),"")</f>
        <v>30739.098911689813</v>
      </c>
      <c r="T1110" s="167" t="str">
        <f ca="1">IF(Table1[[#This Row],[TGL. PENSIUN ( usia )]]&lt;&gt;0,TEXT(Table1[[#This Row],[TGL. PENSIUN ( usia )]],"yyyy"),"")</f>
        <v>1984</v>
      </c>
      <c r="U1110" s="166">
        <f ca="1">IF(AND(Table1[[#This Row],[TGL. PENSIUN (usia)]]&lt;&gt;"",Table1[[#This Row],[TGL. PENSIUN (usia)]]&lt;&gt;"USIA SALAH"),IF(tglAcuan&lt;&gt;0,(INT(CONVERT(VLOOKUP(Table1[[#This Row],[JABATAN]],tbl_refJabatan,4,FALSE),"yr","day")-CONVERT(DATEDIF(H1110,tglAcuan,"y"),"yr","day"))),(INT(CONVERT(VLOOKUP(Table1[[#This Row],[JABATAN]],tbl_refJabatan,4,FALSE),"yr","day")-CONVERT(DATEDIF(H1110,NOW(),"y"),"yr","day")))),"")</f>
        <v>-14610</v>
      </c>
      <c r="V1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Row],[JABATAN]],tbl_refJabatan,6,FALSE),"yr","day")-CONVERT(DATEDIF(H1110,tglAcuan,"y"),"yr","day"))),(NOW()+(CONVERT(VLOOKUP(Table1[[#This Row],[JABATAN]],tbl_refJabatan,6,FALSE),"yr","day")-CONVERT(DATEDIF(H1110,NOW(),"y"),"yr","day")))),"Usia Salah"),"")</f>
        <v>23434.098911689813</v>
      </c>
      <c r="W1110" s="167" t="str">
        <f ca="1">IF(Table1[[#This Row],[TGL.PENSIUN (usia)]]&lt;&gt;0,TEXT(Table1[[#This Row],[TGL.PENSIUN (usia)]],"yyyy"),"")</f>
        <v>1964</v>
      </c>
      <c r="X1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Row],[JABATAN]],tbl_refJabatan,7,FALSE),"yr","day")-CONVERT(DATEDIF(M1110,tglAcuan,"y"),"yr","day"))),(NOW()+(CONVERT(VLOOKUP(Table1[[#This Row],[JABATAN]],tbl_refJabatan,7,FALSE),"yr","day")-CONVERT(DATEDIF(M1110,NOW(),"y"),"yr","day")))),"tgl SK salah"),"")</f>
        <v>65437.848911689813</v>
      </c>
      <c r="Y1110" s="167" t="str">
        <f ca="1">IF(Table1[[#This Row],[TGL. PENSIUN (jabatan)]]&lt;&gt;0,TEXT(Table1[[#This Row],[TGL. PENSIUN (jabatan)]],"yyyy"),"")</f>
        <v>2079</v>
      </c>
      <c r="Z1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Row],[JABATAN]],tbl_refJabatan,8,FALSE),"yr","day")-CONVERT(DATEDIF(H1110,tglAcuan,"y"),"yr","day"))),(NOW()+(CONVERT(VLOOKUP(Table1[[#This Row],[JABATAN]],tbl_refJabatan,8,FALSE),"yr","day")-CONVERT(DATEDIF(H1110,NOW(),"y"),"yr","day")))),"Usia Salah"),"")</f>
        <v>45349.098911689813</v>
      </c>
      <c r="AA1110" s="167" t="str">
        <f ca="1">IF(Table1[[#This Row],[TGL.PENSIUN (usia )]]&lt;&gt;0,TEXT(Table1[[#This Row],[TGL.PENSIUN (usia )]],"yyyy"),"")</f>
        <v>2024</v>
      </c>
      <c r="AB1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Row],[JABATAN]],tbl_refJabatan,9,FALSE),"yr","day")-CONVERT(DATEDIF(M1110,tglAcuan,"y"),"yr","day"))),(NOW()+(CONVERT(VLOOKUP(Table1[[#This Row],[JABATAN]],tbl_refJabatan,9,FALSE),"yr","day")-CONVERT(DATEDIF(M1110,NOW(),"y"),"yr","day")))),"tgl SK salah"),"")</f>
        <v>49001.598911689813</v>
      </c>
      <c r="AC1110" s="167" t="str">
        <f ca="1">IF(Table1[[#This Row],[TGL. PENSIUN (jabatan )]]&lt;&gt;0,TEXT(Table1[[#This Row],[TGL. PENSIUN (jabatan )]],"yyyy"),"")</f>
        <v>2034</v>
      </c>
      <c r="AD11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11" spans="1:30" s="53" customFormat="1" ht="21.75" customHeight="1" x14ac:dyDescent="0.25">
      <c r="A1111" s="43">
        <f t="shared" si="41"/>
        <v>1106</v>
      </c>
      <c r="B1111" s="44" t="s">
        <v>1751</v>
      </c>
      <c r="C1111" s="44" t="s">
        <v>2073</v>
      </c>
      <c r="D1111" s="72" t="s">
        <v>63</v>
      </c>
      <c r="E1111" s="59" t="s">
        <v>2092</v>
      </c>
      <c r="F1111" s="43" t="s">
        <v>41</v>
      </c>
      <c r="G1111" s="46" t="s">
        <v>42</v>
      </c>
      <c r="H1111" s="67">
        <v>24110</v>
      </c>
      <c r="I1111" s="45"/>
      <c r="J1111" s="76"/>
      <c r="K1111" s="74" t="s">
        <v>43</v>
      </c>
      <c r="L1111" s="63" t="s">
        <v>2093</v>
      </c>
      <c r="M1111" s="67">
        <v>43320</v>
      </c>
      <c r="N1111" s="52" t="str">
        <f t="shared" ca="1" si="42"/>
        <v>58 Tahun 1 Bulan 24 hari</v>
      </c>
      <c r="O11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Row],[JABATAN]],tbl_refJabatan,2,FALSE),"yr","day")-CONVERT(DATEDIF(H1111,tglAcuan,"y"),"yr","day"))),(NOW()+(CONVERT(VLOOKUP(Table1[[#This Row],[JABATAN]],tbl_refJabatan,2,FALSE),"yr","day")-CONVERT(DATEDIF(H1111,NOW(),"y"),"yr","day")))),"Usia Salah"),"")</f>
        <v>46079.598911689813</v>
      </c>
      <c r="Q1111" s="167" t="str">
        <f ca="1">IF(Table1[[#This Row],[TGL. PENSIUN (usia)]]&lt;&gt;0,TEXT(Table1[[#This Row],[TGL. PENSIUN (usia)]],"yyyy"),"")</f>
        <v>2026</v>
      </c>
      <c r="R1111" s="166">
        <f ca="1">IF(AND(Table1[[#This Row],[TGL. PENSIUN (usia)]]&lt;&gt;"",Table1[[#This Row],[TGL. PENSIUN (usia)]]&lt;&gt;"USIA SALAH"),IF(tglAcuan&lt;&gt;0,(INT(CONVERT(VLOOKUP(Table1[[#This Row],[JABATAN]],tbl_refJabatan,2,FALSE),"yr","day")-CONVERT(DATEDIF(H1111,tglAcuan,"y"),"yr","day"))),(INT(CONVERT(VLOOKUP(Table1[[#This Row],[JABATAN]],tbl_refJabatan,2,FALSE),"yr","day")-CONVERT(DATEDIF(H1111,NOW(),"y"),"yr","day")))),"")</f>
        <v>730</v>
      </c>
      <c r="S1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Row],[JABATAN]],tbl_refJabatan,4,FALSE),"yr","day")-CONVERT(DATEDIF(H1111,tglAcuan,"y"),"yr","day"))),(NOW()+(CONVERT(VLOOKUP(Table1[[#This Row],[JABATAN]],tbl_refJabatan,4,FALSE),"yr","day")-CONVERT(DATEDIF(H1111,NOW(),"y"),"yr","day")))),"Usia Salah"),"")</f>
        <v>31469.598911689813</v>
      </c>
      <c r="T1111" s="167" t="str">
        <f ca="1">IF(Table1[[#This Row],[TGL. PENSIUN ( usia )]]&lt;&gt;0,TEXT(Table1[[#This Row],[TGL. PENSIUN ( usia )]],"yyyy"),"")</f>
        <v>1986</v>
      </c>
      <c r="U1111" s="166">
        <f ca="1">IF(AND(Table1[[#This Row],[TGL. PENSIUN (usia)]]&lt;&gt;"",Table1[[#This Row],[TGL. PENSIUN (usia)]]&lt;&gt;"USIA SALAH"),IF(tglAcuan&lt;&gt;0,(INT(CONVERT(VLOOKUP(Table1[[#This Row],[JABATAN]],tbl_refJabatan,4,FALSE),"yr","day")-CONVERT(DATEDIF(H1111,tglAcuan,"y"),"yr","day"))),(INT(CONVERT(VLOOKUP(Table1[[#This Row],[JABATAN]],tbl_refJabatan,4,FALSE),"yr","day")-CONVERT(DATEDIF(H1111,NOW(),"y"),"yr","day")))),"")</f>
        <v>-13880</v>
      </c>
      <c r="V1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Row],[JABATAN]],tbl_refJabatan,6,FALSE),"yr","day")-CONVERT(DATEDIF(H1111,tglAcuan,"y"),"yr","day"))),(NOW()+(CONVERT(VLOOKUP(Table1[[#This Row],[JABATAN]],tbl_refJabatan,6,FALSE),"yr","day")-CONVERT(DATEDIF(H1111,NOW(),"y"),"yr","day")))),"Usia Salah"),"")</f>
        <v>24164.598911689813</v>
      </c>
      <c r="W1111" s="167" t="str">
        <f ca="1">IF(Table1[[#This Row],[TGL.PENSIUN (usia)]]&lt;&gt;0,TEXT(Table1[[#This Row],[TGL.PENSIUN (usia)]],"yyyy"),"")</f>
        <v>1966</v>
      </c>
      <c r="X1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Row],[JABATAN]],tbl_refJabatan,7,FALSE),"yr","day")-CONVERT(DATEDIF(M1111,tglAcuan,"y"),"yr","day"))),(NOW()+(CONVERT(VLOOKUP(Table1[[#This Row],[JABATAN]],tbl_refJabatan,7,FALSE),"yr","day")-CONVERT(DATEDIF(M1111,NOW(),"y"),"yr","day")))),"tgl SK salah"),"")</f>
        <v>65437.848911689813</v>
      </c>
      <c r="Y1111" s="167" t="str">
        <f ca="1">IF(Table1[[#This Row],[TGL. PENSIUN (jabatan)]]&lt;&gt;0,TEXT(Table1[[#This Row],[TGL. PENSIUN (jabatan)]],"yyyy"),"")</f>
        <v>2079</v>
      </c>
      <c r="Z1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Row],[JABATAN]],tbl_refJabatan,8,FALSE),"yr","day")-CONVERT(DATEDIF(H1111,tglAcuan,"y"),"yr","day"))),(NOW()+(CONVERT(VLOOKUP(Table1[[#This Row],[JABATAN]],tbl_refJabatan,8,FALSE),"yr","day")-CONVERT(DATEDIF(H1111,NOW(),"y"),"yr","day")))),"Usia Salah"),"")</f>
        <v>46079.598911689813</v>
      </c>
      <c r="AA1111" s="167" t="str">
        <f ca="1">IF(Table1[[#This Row],[TGL.PENSIUN (usia )]]&lt;&gt;0,TEXT(Table1[[#This Row],[TGL.PENSIUN (usia )]],"yyyy"),"")</f>
        <v>2026</v>
      </c>
      <c r="AB1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Row],[JABATAN]],tbl_refJabatan,9,FALSE),"yr","day")-CONVERT(DATEDIF(M1111,tglAcuan,"y"),"yr","day"))),(NOW()+(CONVERT(VLOOKUP(Table1[[#This Row],[JABATAN]],tbl_refJabatan,9,FALSE),"yr","day")-CONVERT(DATEDIF(M1111,NOW(),"y"),"yr","day")))),"tgl SK salah"),"")</f>
        <v>49001.598911689813</v>
      </c>
      <c r="AC1111" s="167" t="str">
        <f ca="1">IF(Table1[[#This Row],[TGL. PENSIUN (jabatan )]]&lt;&gt;0,TEXT(Table1[[#This Row],[TGL. PENSIUN (jabatan )]],"yyyy"),"")</f>
        <v>2034</v>
      </c>
      <c r="AD11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2" spans="1:30" s="53" customFormat="1" ht="21.75" customHeight="1" x14ac:dyDescent="0.25">
      <c r="A1112" s="43">
        <f t="shared" si="41"/>
        <v>1107</v>
      </c>
      <c r="B1112" s="44" t="s">
        <v>1751</v>
      </c>
      <c r="C1112" s="44" t="s">
        <v>2073</v>
      </c>
      <c r="D1112" s="72" t="s">
        <v>63</v>
      </c>
      <c r="E1112" s="59" t="s">
        <v>232</v>
      </c>
      <c r="F1112" s="43" t="s">
        <v>41</v>
      </c>
      <c r="G1112" s="46" t="s">
        <v>42</v>
      </c>
      <c r="H1112" s="67">
        <v>26471</v>
      </c>
      <c r="I1112" s="45"/>
      <c r="J1112" s="76"/>
      <c r="K1112" s="74" t="s">
        <v>43</v>
      </c>
      <c r="L1112" s="63" t="s">
        <v>2094</v>
      </c>
      <c r="M1112" s="67">
        <v>43320</v>
      </c>
      <c r="N1112" s="52" t="str">
        <f t="shared" ca="1" si="42"/>
        <v>51 Tahun 8 Bulan 6 hari</v>
      </c>
      <c r="O11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Row],[JABATAN]],tbl_refJabatan,2,FALSE),"yr","day")-CONVERT(DATEDIF(H1112,tglAcuan,"y"),"yr","day"))),(NOW()+(CONVERT(VLOOKUP(Table1[[#This Row],[JABATAN]],tbl_refJabatan,2,FALSE),"yr","day")-CONVERT(DATEDIF(H1112,NOW(),"y"),"yr","day")))),"Usia Salah"),"")</f>
        <v>48636.348911689813</v>
      </c>
      <c r="Q1112" s="167" t="str">
        <f ca="1">IF(Table1[[#This Row],[TGL. PENSIUN (usia)]]&lt;&gt;0,TEXT(Table1[[#This Row],[TGL. PENSIUN (usia)]],"yyyy"),"")</f>
        <v>2033</v>
      </c>
      <c r="R1112" s="166">
        <f ca="1">IF(AND(Table1[[#This Row],[TGL. PENSIUN (usia)]]&lt;&gt;"",Table1[[#This Row],[TGL. PENSIUN (usia)]]&lt;&gt;"USIA SALAH"),IF(tglAcuan&lt;&gt;0,(INT(CONVERT(VLOOKUP(Table1[[#This Row],[JABATAN]],tbl_refJabatan,2,FALSE),"yr","day")-CONVERT(DATEDIF(H1112,tglAcuan,"y"),"yr","day"))),(INT(CONVERT(VLOOKUP(Table1[[#This Row],[JABATAN]],tbl_refJabatan,2,FALSE),"yr","day")-CONVERT(DATEDIF(H1112,NOW(),"y"),"yr","day")))),"")</f>
        <v>3287</v>
      </c>
      <c r="S1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Row],[JABATAN]],tbl_refJabatan,4,FALSE),"yr","day")-CONVERT(DATEDIF(H1112,tglAcuan,"y"),"yr","day"))),(NOW()+(CONVERT(VLOOKUP(Table1[[#This Row],[JABATAN]],tbl_refJabatan,4,FALSE),"yr","day")-CONVERT(DATEDIF(H1112,NOW(),"y"),"yr","day")))),"Usia Salah"),"")</f>
        <v>34026.348911689813</v>
      </c>
      <c r="T1112" s="167" t="str">
        <f ca="1">IF(Table1[[#This Row],[TGL. PENSIUN ( usia )]]&lt;&gt;0,TEXT(Table1[[#This Row],[TGL. PENSIUN ( usia )]],"yyyy"),"")</f>
        <v>1993</v>
      </c>
      <c r="U1112" s="166">
        <f ca="1">IF(AND(Table1[[#This Row],[TGL. PENSIUN (usia)]]&lt;&gt;"",Table1[[#This Row],[TGL. PENSIUN (usia)]]&lt;&gt;"USIA SALAH"),IF(tglAcuan&lt;&gt;0,(INT(CONVERT(VLOOKUP(Table1[[#This Row],[JABATAN]],tbl_refJabatan,4,FALSE),"yr","day")-CONVERT(DATEDIF(H1112,tglAcuan,"y"),"yr","day"))),(INT(CONVERT(VLOOKUP(Table1[[#This Row],[JABATAN]],tbl_refJabatan,4,FALSE),"yr","day")-CONVERT(DATEDIF(H1112,NOW(),"y"),"yr","day")))),"")</f>
        <v>-11323</v>
      </c>
      <c r="V1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Row],[JABATAN]],tbl_refJabatan,6,FALSE),"yr","day")-CONVERT(DATEDIF(H1112,tglAcuan,"y"),"yr","day"))),(NOW()+(CONVERT(VLOOKUP(Table1[[#This Row],[JABATAN]],tbl_refJabatan,6,FALSE),"yr","day")-CONVERT(DATEDIF(H1112,NOW(),"y"),"yr","day")))),"Usia Salah"),"")</f>
        <v>26721.348911689813</v>
      </c>
      <c r="W1112" s="167" t="str">
        <f ca="1">IF(Table1[[#This Row],[TGL.PENSIUN (usia)]]&lt;&gt;0,TEXT(Table1[[#This Row],[TGL.PENSIUN (usia)]],"yyyy"),"")</f>
        <v>1973</v>
      </c>
      <c r="X1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Row],[JABATAN]],tbl_refJabatan,7,FALSE),"yr","day")-CONVERT(DATEDIF(M1112,tglAcuan,"y"),"yr","day"))),(NOW()+(CONVERT(VLOOKUP(Table1[[#This Row],[JABATAN]],tbl_refJabatan,7,FALSE),"yr","day")-CONVERT(DATEDIF(M1112,NOW(),"y"),"yr","day")))),"tgl SK salah"),"")</f>
        <v>65437.848911689813</v>
      </c>
      <c r="Y1112" s="167" t="str">
        <f ca="1">IF(Table1[[#This Row],[TGL. PENSIUN (jabatan)]]&lt;&gt;0,TEXT(Table1[[#This Row],[TGL. PENSIUN (jabatan)]],"yyyy"),"")</f>
        <v>2079</v>
      </c>
      <c r="Z1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Row],[JABATAN]],tbl_refJabatan,8,FALSE),"yr","day")-CONVERT(DATEDIF(H1112,tglAcuan,"y"),"yr","day"))),(NOW()+(CONVERT(VLOOKUP(Table1[[#This Row],[JABATAN]],tbl_refJabatan,8,FALSE),"yr","day")-CONVERT(DATEDIF(H1112,NOW(),"y"),"yr","day")))),"Usia Salah"),"")</f>
        <v>48636.348911689813</v>
      </c>
      <c r="AA1112" s="167" t="str">
        <f ca="1">IF(Table1[[#This Row],[TGL.PENSIUN (usia )]]&lt;&gt;0,TEXT(Table1[[#This Row],[TGL.PENSIUN (usia )]],"yyyy"),"")</f>
        <v>2033</v>
      </c>
      <c r="AB1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Row],[JABATAN]],tbl_refJabatan,9,FALSE),"yr","day")-CONVERT(DATEDIF(M1112,tglAcuan,"y"),"yr","day"))),(NOW()+(CONVERT(VLOOKUP(Table1[[#This Row],[JABATAN]],tbl_refJabatan,9,FALSE),"yr","day")-CONVERT(DATEDIF(M1112,NOW(),"y"),"yr","day")))),"tgl SK salah"),"")</f>
        <v>49001.598911689813</v>
      </c>
      <c r="AC1112" s="167" t="str">
        <f ca="1">IF(Table1[[#This Row],[TGL. PENSIUN (jabatan )]]&lt;&gt;0,TEXT(Table1[[#This Row],[TGL. PENSIUN (jabatan )]],"yyyy"),"")</f>
        <v>2034</v>
      </c>
      <c r="AD11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3" spans="1:30" s="53" customFormat="1" ht="21.75" customHeight="1" x14ac:dyDescent="0.25">
      <c r="A1113" s="43">
        <f t="shared" si="41"/>
        <v>1108</v>
      </c>
      <c r="B1113" s="44" t="s">
        <v>1751</v>
      </c>
      <c r="C1113" s="44" t="s">
        <v>2073</v>
      </c>
      <c r="D1113" s="72" t="s">
        <v>63</v>
      </c>
      <c r="E1113" s="59" t="s">
        <v>2095</v>
      </c>
      <c r="F1113" s="43" t="s">
        <v>41</v>
      </c>
      <c r="G1113" s="46" t="s">
        <v>42</v>
      </c>
      <c r="H1113" s="67">
        <v>24994</v>
      </c>
      <c r="I1113" s="45"/>
      <c r="J1113" s="76"/>
      <c r="K1113" s="74" t="s">
        <v>93</v>
      </c>
      <c r="L1113" s="63" t="s">
        <v>2096</v>
      </c>
      <c r="M1113" s="67">
        <v>43320</v>
      </c>
      <c r="N1113" s="52" t="str">
        <f t="shared" ca="1" si="42"/>
        <v>55 Tahun 8 Bulan 22 hari</v>
      </c>
      <c r="O11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1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Row],[JABATAN]],tbl_refJabatan,2,FALSE),"yr","day")-CONVERT(DATEDIF(H1113,tglAcuan,"y"),"yr","day"))),(NOW()+(CONVERT(VLOOKUP(Table1[[#This Row],[JABATAN]],tbl_refJabatan,2,FALSE),"yr","day")-CONVERT(DATEDIF(H1113,NOW(),"y"),"yr","day")))),"Usia Salah"),"")</f>
        <v>47175.348911689813</v>
      </c>
      <c r="Q1113" s="167" t="str">
        <f ca="1">IF(Table1[[#This Row],[TGL. PENSIUN (usia)]]&lt;&gt;0,TEXT(Table1[[#This Row],[TGL. PENSIUN (usia)]],"yyyy"),"")</f>
        <v>2029</v>
      </c>
      <c r="R1113" s="166">
        <f ca="1">IF(AND(Table1[[#This Row],[TGL. PENSIUN (usia)]]&lt;&gt;"",Table1[[#This Row],[TGL. PENSIUN (usia)]]&lt;&gt;"USIA SALAH"),IF(tglAcuan&lt;&gt;0,(INT(CONVERT(VLOOKUP(Table1[[#This Row],[JABATAN]],tbl_refJabatan,2,FALSE),"yr","day")-CONVERT(DATEDIF(H1113,tglAcuan,"y"),"yr","day"))),(INT(CONVERT(VLOOKUP(Table1[[#This Row],[JABATAN]],tbl_refJabatan,2,FALSE),"yr","day")-CONVERT(DATEDIF(H1113,NOW(),"y"),"yr","day")))),"")</f>
        <v>1826</v>
      </c>
      <c r="S1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Row],[JABATAN]],tbl_refJabatan,4,FALSE),"yr","day")-CONVERT(DATEDIF(H1113,tglAcuan,"y"),"yr","day"))),(NOW()+(CONVERT(VLOOKUP(Table1[[#This Row],[JABATAN]],tbl_refJabatan,4,FALSE),"yr","day")-CONVERT(DATEDIF(H1113,NOW(),"y"),"yr","day")))),"Usia Salah"),"")</f>
        <v>32565.348911689813</v>
      </c>
      <c r="T1113" s="167" t="str">
        <f ca="1">IF(Table1[[#This Row],[TGL. PENSIUN ( usia )]]&lt;&gt;0,TEXT(Table1[[#This Row],[TGL. PENSIUN ( usia )]],"yyyy"),"")</f>
        <v>1989</v>
      </c>
      <c r="U1113" s="166">
        <f ca="1">IF(AND(Table1[[#This Row],[TGL. PENSIUN (usia)]]&lt;&gt;"",Table1[[#This Row],[TGL. PENSIUN (usia)]]&lt;&gt;"USIA SALAH"),IF(tglAcuan&lt;&gt;0,(INT(CONVERT(VLOOKUP(Table1[[#This Row],[JABATAN]],tbl_refJabatan,4,FALSE),"yr","day")-CONVERT(DATEDIF(H1113,tglAcuan,"y"),"yr","day"))),(INT(CONVERT(VLOOKUP(Table1[[#This Row],[JABATAN]],tbl_refJabatan,4,FALSE),"yr","day")-CONVERT(DATEDIF(H1113,NOW(),"y"),"yr","day")))),"")</f>
        <v>-12784</v>
      </c>
      <c r="V1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Row],[JABATAN]],tbl_refJabatan,6,FALSE),"yr","day")-CONVERT(DATEDIF(H1113,tglAcuan,"y"),"yr","day"))),(NOW()+(CONVERT(VLOOKUP(Table1[[#This Row],[JABATAN]],tbl_refJabatan,6,FALSE),"yr","day")-CONVERT(DATEDIF(H1113,NOW(),"y"),"yr","day")))),"Usia Salah"),"")</f>
        <v>25260.348911689813</v>
      </c>
      <c r="W1113" s="167" t="str">
        <f ca="1">IF(Table1[[#This Row],[TGL.PENSIUN (usia)]]&lt;&gt;0,TEXT(Table1[[#This Row],[TGL.PENSIUN (usia)]],"yyyy"),"")</f>
        <v>1969</v>
      </c>
      <c r="X1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Row],[JABATAN]],tbl_refJabatan,7,FALSE),"yr","day")-CONVERT(DATEDIF(M1113,tglAcuan,"y"),"yr","day"))),(NOW()+(CONVERT(VLOOKUP(Table1[[#This Row],[JABATAN]],tbl_refJabatan,7,FALSE),"yr","day")-CONVERT(DATEDIF(M1113,NOW(),"y"),"yr","day")))),"tgl SK salah"),"")</f>
        <v>65437.848911689813</v>
      </c>
      <c r="Y1113" s="167" t="str">
        <f ca="1">IF(Table1[[#This Row],[TGL. PENSIUN (jabatan)]]&lt;&gt;0,TEXT(Table1[[#This Row],[TGL. PENSIUN (jabatan)]],"yyyy"),"")</f>
        <v>2079</v>
      </c>
      <c r="Z1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Row],[JABATAN]],tbl_refJabatan,8,FALSE),"yr","day")-CONVERT(DATEDIF(H1113,tglAcuan,"y"),"yr","day"))),(NOW()+(CONVERT(VLOOKUP(Table1[[#This Row],[JABATAN]],tbl_refJabatan,8,FALSE),"yr","day")-CONVERT(DATEDIF(H1113,NOW(),"y"),"yr","day")))),"Usia Salah"),"")</f>
        <v>47175.348911689813</v>
      </c>
      <c r="AA1113" s="167" t="str">
        <f ca="1">IF(Table1[[#This Row],[TGL.PENSIUN (usia )]]&lt;&gt;0,TEXT(Table1[[#This Row],[TGL.PENSIUN (usia )]],"yyyy"),"")</f>
        <v>2029</v>
      </c>
      <c r="AB1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Row],[JABATAN]],tbl_refJabatan,9,FALSE),"yr","day")-CONVERT(DATEDIF(M1113,tglAcuan,"y"),"yr","day"))),(NOW()+(CONVERT(VLOOKUP(Table1[[#This Row],[JABATAN]],tbl_refJabatan,9,FALSE),"yr","day")-CONVERT(DATEDIF(M1113,NOW(),"y"),"yr","day")))),"tgl SK salah"),"")</f>
        <v>49001.598911689813</v>
      </c>
      <c r="AC1113" s="167" t="str">
        <f ca="1">IF(Table1[[#This Row],[TGL. PENSIUN (jabatan )]]&lt;&gt;0,TEXT(Table1[[#This Row],[TGL. PENSIUN (jabatan )]],"yyyy"),"")</f>
        <v>2034</v>
      </c>
      <c r="AD11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4" spans="1:30" s="88" customFormat="1" ht="21.75" customHeight="1" x14ac:dyDescent="0.25">
      <c r="A1114" s="43">
        <f t="shared" si="41"/>
        <v>1109</v>
      </c>
      <c r="B1114" s="44" t="s">
        <v>1751</v>
      </c>
      <c r="C1114" s="44" t="s">
        <v>2097</v>
      </c>
      <c r="D1114" s="45" t="s">
        <v>39</v>
      </c>
      <c r="E1114" s="59" t="s">
        <v>2098</v>
      </c>
      <c r="F1114" s="43" t="s">
        <v>41</v>
      </c>
      <c r="G1114" s="46" t="s">
        <v>42</v>
      </c>
      <c r="H1114" s="155">
        <v>34443</v>
      </c>
      <c r="I1114" s="45"/>
      <c r="J1114" s="76"/>
      <c r="K1114" s="74" t="s">
        <v>56</v>
      </c>
      <c r="L1114" s="96" t="s">
        <v>2099</v>
      </c>
      <c r="M1114" s="71" t="s">
        <v>396</v>
      </c>
      <c r="N1114" s="52" t="str">
        <f t="shared" ca="1" si="42"/>
        <v>29 Tahun 10 Bulan 8 hari</v>
      </c>
      <c r="O11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Row],[JABATAN]],tbl_refJabatan,2,FALSE),"yr","day")-CONVERT(DATEDIF(H1114,tglAcuan,"y"),"yr","day"))),(NOW()+(CONVERT(VLOOKUP(Table1[[#This Row],[JABATAN]],tbl_refJabatan,2,FALSE),"yr","day")-CONVERT(DATEDIF(H1114,NOW(),"y"),"yr","day")))),"Usia Salah"),"")</f>
        <v>34756.848911689813</v>
      </c>
      <c r="Q1114" s="167" t="str">
        <f ca="1">IF(Table1[[#This Row],[TGL. PENSIUN (usia)]]&lt;&gt;0,TEXT(Table1[[#This Row],[TGL. PENSIUN (usia)]],"yyyy"),"")</f>
        <v>1995</v>
      </c>
      <c r="R1114" s="166">
        <f ca="1">IF(AND(Table1[[#This Row],[TGL. PENSIUN (usia)]]&lt;&gt;"",Table1[[#This Row],[TGL. PENSIUN (usia)]]&lt;&gt;"USIA SALAH"),IF(tglAcuan&lt;&gt;0,(INT(CONVERT(VLOOKUP(Table1[[#This Row],[JABATAN]],tbl_refJabatan,2,FALSE),"yr","day")-CONVERT(DATEDIF(H1114,tglAcuan,"y"),"yr","day"))),(INT(CONVERT(VLOOKUP(Table1[[#This Row],[JABATAN]],tbl_refJabatan,2,FALSE),"yr","day")-CONVERT(DATEDIF(H1114,NOW(),"y"),"yr","day")))),"")</f>
        <v>-10593</v>
      </c>
      <c r="S1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Row],[JABATAN]],tbl_refJabatan,4,FALSE),"yr","day")-CONVERT(DATEDIF(H1114,tglAcuan,"y"),"yr","day"))),(NOW()+(CONVERT(VLOOKUP(Table1[[#This Row],[JABATAN]],tbl_refJabatan,4,FALSE),"yr","day")-CONVERT(DATEDIF(H1114,NOW(),"y"),"yr","day")))),"Usia Salah"),"")</f>
        <v>34756.848911689813</v>
      </c>
      <c r="T1114" s="167" t="str">
        <f ca="1">IF(Table1[[#This Row],[TGL. PENSIUN ( usia )]]&lt;&gt;0,TEXT(Table1[[#This Row],[TGL. PENSIUN ( usia )]],"yyyy"),"")</f>
        <v>1995</v>
      </c>
      <c r="U1114" s="166">
        <f ca="1">IF(AND(Table1[[#This Row],[TGL. PENSIUN (usia)]]&lt;&gt;"",Table1[[#This Row],[TGL. PENSIUN (usia)]]&lt;&gt;"USIA SALAH"),IF(tglAcuan&lt;&gt;0,(INT(CONVERT(VLOOKUP(Table1[[#This Row],[JABATAN]],tbl_refJabatan,4,FALSE),"yr","day")-CONVERT(DATEDIF(H1114,tglAcuan,"y"),"yr","day"))),(INT(CONVERT(VLOOKUP(Table1[[#This Row],[JABATAN]],tbl_refJabatan,4,FALSE),"yr","day")-CONVERT(DATEDIF(H1114,NOW(),"y"),"yr","day")))),"")</f>
        <v>-10593</v>
      </c>
      <c r="V1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Row],[JABATAN]],tbl_refJabatan,6,FALSE),"yr","day")-CONVERT(DATEDIF(H1114,tglAcuan,"y"),"yr","day"))),(NOW()+(CONVERT(VLOOKUP(Table1[[#This Row],[JABATAN]],tbl_refJabatan,6,FALSE),"yr","day")-CONVERT(DATEDIF(H1114,NOW(),"y"),"yr","day")))),"Usia Salah"),"")</f>
        <v>34756.848911689813</v>
      </c>
      <c r="W1114" s="167" t="str">
        <f ca="1">IF(Table1[[#This Row],[TGL.PENSIUN (usia)]]&lt;&gt;0,TEXT(Table1[[#This Row],[TGL.PENSIUN (usia)]],"yyyy"),"")</f>
        <v>1995</v>
      </c>
      <c r="X1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Row],[JABATAN]],tbl_refJabatan,7,FALSE),"yr","day")-CONVERT(DATEDIF(M1114,tglAcuan,"y"),"yr","day"))),(NOW()+(CONVERT(VLOOKUP(Table1[[#This Row],[JABATAN]],tbl_refJabatan,7,FALSE),"yr","day")-CONVERT(DATEDIF(M1114,NOW(),"y"),"yr","day")))),"tgl SK salah"),"")</f>
        <v>45349.098911689813</v>
      </c>
      <c r="Y1114" s="167" t="str">
        <f ca="1">IF(Table1[[#This Row],[TGL. PENSIUN (jabatan)]]&lt;&gt;0,TEXT(Table1[[#This Row],[TGL. PENSIUN (jabatan)]],"yyyy"),"")</f>
        <v>2024</v>
      </c>
      <c r="Z1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Row],[JABATAN]],tbl_refJabatan,8,FALSE),"yr","day")-CONVERT(DATEDIF(H1114,tglAcuan,"y"),"yr","day"))),(NOW()+(CONVERT(VLOOKUP(Table1[[#This Row],[JABATAN]],tbl_refJabatan,8,FALSE),"yr","day")-CONVERT(DATEDIF(H1114,NOW(),"y"),"yr","day")))),"Usia Salah"),"")</f>
        <v>34756.848911689813</v>
      </c>
      <c r="AA1114" s="167" t="str">
        <f ca="1">IF(Table1[[#This Row],[TGL.PENSIUN (usia )]]&lt;&gt;0,TEXT(Table1[[#This Row],[TGL.PENSIUN (usia )]],"yyyy"),"")</f>
        <v>1995</v>
      </c>
      <c r="AB1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Row],[JABATAN]],tbl_refJabatan,9,FALSE),"yr","day")-CONVERT(DATEDIF(M1114,tglAcuan,"y"),"yr","day"))),(NOW()+(CONVERT(VLOOKUP(Table1[[#This Row],[JABATAN]],tbl_refJabatan,9,FALSE),"yr","day")-CONVERT(DATEDIF(M1114,NOW(),"y"),"yr","day")))),"tgl SK salah"),"")</f>
        <v>45349.098911689813</v>
      </c>
      <c r="AC1114" s="167" t="str">
        <f ca="1">IF(Table1[[#This Row],[TGL. PENSIUN (jabatan )]]&lt;&gt;0,TEXT(Table1[[#This Row],[TGL. PENSIUN (jabatan )]],"yyyy"),"")</f>
        <v>2024</v>
      </c>
      <c r="AD11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15" spans="1:30" s="53" customFormat="1" ht="21.75" customHeight="1" x14ac:dyDescent="0.25">
      <c r="A1115" s="43">
        <f t="shared" si="41"/>
        <v>1110</v>
      </c>
      <c r="B1115" s="44" t="s">
        <v>1751</v>
      </c>
      <c r="C1115" s="44" t="s">
        <v>2097</v>
      </c>
      <c r="D1115" s="72" t="s">
        <v>45</v>
      </c>
      <c r="E1115" s="59" t="s">
        <v>121</v>
      </c>
      <c r="F1115" s="43" t="s">
        <v>41</v>
      </c>
      <c r="G1115" s="46" t="s">
        <v>42</v>
      </c>
      <c r="H1115" s="193">
        <v>24019</v>
      </c>
      <c r="I1115" s="45"/>
      <c r="J1115" s="76"/>
      <c r="K1115" s="74" t="s">
        <v>43</v>
      </c>
      <c r="L1115" s="90" t="s">
        <v>2100</v>
      </c>
      <c r="M1115" s="71">
        <v>43319</v>
      </c>
      <c r="N1115" s="52" t="str">
        <f t="shared" ca="1" si="42"/>
        <v>58 Tahun 4 Bulan 23 hari</v>
      </c>
      <c r="O11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Row],[JABATAN]],tbl_refJabatan,2,FALSE),"yr","day")-CONVERT(DATEDIF(H1115,tglAcuan,"y"),"yr","day"))),(NOW()+(CONVERT(VLOOKUP(Table1[[#This Row],[JABATAN]],tbl_refJabatan,2,FALSE),"yr","day")-CONVERT(DATEDIF(H1115,NOW(),"y"),"yr","day")))),"Usia Salah"),"")</f>
        <v>24164.598911689813</v>
      </c>
      <c r="Q1115" s="167" t="str">
        <f ca="1">IF(Table1[[#This Row],[TGL. PENSIUN (usia)]]&lt;&gt;0,TEXT(Table1[[#This Row],[TGL. PENSIUN (usia)]],"yyyy"),"")</f>
        <v>1966</v>
      </c>
      <c r="R1115" s="166">
        <f ca="1">IF(AND(Table1[[#This Row],[TGL. PENSIUN (usia)]]&lt;&gt;"",Table1[[#This Row],[TGL. PENSIUN (usia)]]&lt;&gt;"USIA SALAH"),IF(tglAcuan&lt;&gt;0,(INT(CONVERT(VLOOKUP(Table1[[#This Row],[JABATAN]],tbl_refJabatan,2,FALSE),"yr","day")-CONVERT(DATEDIF(H1115,tglAcuan,"y"),"yr","day"))),(INT(CONVERT(VLOOKUP(Table1[[#This Row],[JABATAN]],tbl_refJabatan,2,FALSE),"yr","day")-CONVERT(DATEDIF(H1115,NOW(),"y"),"yr","day")))),"")</f>
        <v>-21185</v>
      </c>
      <c r="S1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Row],[JABATAN]],tbl_refJabatan,4,FALSE),"yr","day")-CONVERT(DATEDIF(H1115,tglAcuan,"y"),"yr","day"))),(NOW()+(CONVERT(VLOOKUP(Table1[[#This Row],[JABATAN]],tbl_refJabatan,4,FALSE),"yr","day")-CONVERT(DATEDIF(H1115,NOW(),"y"),"yr","day")))),"Usia Salah"),"")</f>
        <v>24164.598911689813</v>
      </c>
      <c r="T1115" s="167" t="str">
        <f ca="1">IF(Table1[[#This Row],[TGL. PENSIUN ( usia )]]&lt;&gt;0,TEXT(Table1[[#This Row],[TGL. PENSIUN ( usia )]],"yyyy"),"")</f>
        <v>1966</v>
      </c>
      <c r="U1115" s="166">
        <f ca="1">IF(AND(Table1[[#This Row],[TGL. PENSIUN (usia)]]&lt;&gt;"",Table1[[#This Row],[TGL. PENSIUN (usia)]]&lt;&gt;"USIA SALAH"),IF(tglAcuan&lt;&gt;0,(INT(CONVERT(VLOOKUP(Table1[[#This Row],[JABATAN]],tbl_refJabatan,4,FALSE),"yr","day")-CONVERT(DATEDIF(H1115,tglAcuan,"y"),"yr","day"))),(INT(CONVERT(VLOOKUP(Table1[[#This Row],[JABATAN]],tbl_refJabatan,4,FALSE),"yr","day")-CONVERT(DATEDIF(H1115,NOW(),"y"),"yr","day")))),"")</f>
        <v>-21185</v>
      </c>
      <c r="V1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Row],[JABATAN]],tbl_refJabatan,6,FALSE),"yr","day")-CONVERT(DATEDIF(H1115,tglAcuan,"y"),"yr","day"))),(NOW()+(CONVERT(VLOOKUP(Table1[[#This Row],[JABATAN]],tbl_refJabatan,6,FALSE),"yr","day")-CONVERT(DATEDIF(H1115,NOW(),"y"),"yr","day")))),"Usia Salah"),"")</f>
        <v>24164.598911689813</v>
      </c>
      <c r="W1115" s="167" t="str">
        <f ca="1">IF(Table1[[#This Row],[TGL.PENSIUN (usia)]]&lt;&gt;0,TEXT(Table1[[#This Row],[TGL.PENSIUN (usia)]],"yyyy"),"")</f>
        <v>1966</v>
      </c>
      <c r="X1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Row],[JABATAN]],tbl_refJabatan,7,FALSE),"yr","day")-CONVERT(DATEDIF(M1115,tglAcuan,"y"),"yr","day"))),(NOW()+(CONVERT(VLOOKUP(Table1[[#This Row],[JABATAN]],tbl_refJabatan,7,FALSE),"yr","day")-CONVERT(DATEDIF(M1115,NOW(),"y"),"yr","day")))),"tgl SK salah"),"")</f>
        <v>43522.848911689813</v>
      </c>
      <c r="Y1115" s="167" t="str">
        <f ca="1">IF(Table1[[#This Row],[TGL. PENSIUN (jabatan)]]&lt;&gt;0,TEXT(Table1[[#This Row],[TGL. PENSIUN (jabatan)]],"yyyy"),"")</f>
        <v>2019</v>
      </c>
      <c r="Z1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Row],[JABATAN]],tbl_refJabatan,8,FALSE),"yr","day")-CONVERT(DATEDIF(H1115,tglAcuan,"y"),"yr","day"))),(NOW()+(CONVERT(VLOOKUP(Table1[[#This Row],[JABATAN]],tbl_refJabatan,8,FALSE),"yr","day")-CONVERT(DATEDIF(H1115,NOW(),"y"),"yr","day")))),"Usia Salah"),"")</f>
        <v>24164.598911689813</v>
      </c>
      <c r="AA1115" s="167" t="str">
        <f ca="1">IF(Table1[[#This Row],[TGL.PENSIUN (usia )]]&lt;&gt;0,TEXT(Table1[[#This Row],[TGL.PENSIUN (usia )]],"yyyy"),"")</f>
        <v>1966</v>
      </c>
      <c r="AB1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Row],[JABATAN]],tbl_refJabatan,9,FALSE),"yr","day")-CONVERT(DATEDIF(M1115,tglAcuan,"y"),"yr","day"))),(NOW()+(CONVERT(VLOOKUP(Table1[[#This Row],[JABATAN]],tbl_refJabatan,9,FALSE),"yr","day")-CONVERT(DATEDIF(M1115,NOW(),"y"),"yr","day")))),"tgl SK salah"),"")</f>
        <v>43522.848911689813</v>
      </c>
      <c r="AC1115" s="167" t="str">
        <f ca="1">IF(Table1[[#This Row],[TGL. PENSIUN (jabatan )]]&lt;&gt;0,TEXT(Table1[[#This Row],[TGL. PENSIUN (jabatan )]],"yyyy"),"")</f>
        <v>2019</v>
      </c>
      <c r="AD11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6" spans="1:30" s="53" customFormat="1" ht="21.75" customHeight="1" x14ac:dyDescent="0.25">
      <c r="A1116" s="43">
        <f t="shared" si="41"/>
        <v>1111</v>
      </c>
      <c r="B1116" s="44" t="s">
        <v>1751</v>
      </c>
      <c r="C1116" s="44" t="s">
        <v>2097</v>
      </c>
      <c r="D1116" s="72" t="s">
        <v>48</v>
      </c>
      <c r="E1116" s="141" t="s">
        <v>2101</v>
      </c>
      <c r="F1116" s="43" t="s">
        <v>41</v>
      </c>
      <c r="G1116" s="46" t="s">
        <v>42</v>
      </c>
      <c r="H1116" s="193">
        <v>35044</v>
      </c>
      <c r="I1116" s="45"/>
      <c r="J1116" s="76"/>
      <c r="K1116" s="74" t="s">
        <v>56</v>
      </c>
      <c r="L1116" s="63" t="s">
        <v>2102</v>
      </c>
      <c r="M1116" s="71">
        <v>43319</v>
      </c>
      <c r="N1116" s="52" t="str">
        <f t="shared" ca="1" si="42"/>
        <v>28 Tahun 2 Bulan 16 hari</v>
      </c>
      <c r="O11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Row],[JABATAN]],tbl_refJabatan,2,FALSE),"yr","day")-CONVERT(DATEDIF(H1116,tglAcuan,"y"),"yr","day"))),(NOW()+(CONVERT(VLOOKUP(Table1[[#This Row],[JABATAN]],tbl_refJabatan,2,FALSE),"yr","day")-CONVERT(DATEDIF(H1116,NOW(),"y"),"yr","day")))),"Usia Salah"),"")</f>
        <v>57037.098911689813</v>
      </c>
      <c r="Q1116" s="167" t="str">
        <f ca="1">IF(Table1[[#This Row],[TGL. PENSIUN (usia)]]&lt;&gt;0,TEXT(Table1[[#This Row],[TGL. PENSIUN (usia)]],"yyyy"),"")</f>
        <v>2056</v>
      </c>
      <c r="R1116" s="166">
        <f ca="1">IF(AND(Table1[[#This Row],[TGL. PENSIUN (usia)]]&lt;&gt;"",Table1[[#This Row],[TGL. PENSIUN (usia)]]&lt;&gt;"USIA SALAH"),IF(tglAcuan&lt;&gt;0,(INT(CONVERT(VLOOKUP(Table1[[#This Row],[JABATAN]],tbl_refJabatan,2,FALSE),"yr","day")-CONVERT(DATEDIF(H1116,tglAcuan,"y"),"yr","day"))),(INT(CONVERT(VLOOKUP(Table1[[#This Row],[JABATAN]],tbl_refJabatan,2,FALSE),"yr","day")-CONVERT(DATEDIF(H1116,NOW(),"y"),"yr","day")))),"")</f>
        <v>11688</v>
      </c>
      <c r="S1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Row],[JABATAN]],tbl_refJabatan,4,FALSE),"yr","day")-CONVERT(DATEDIF(H1116,tglAcuan,"y"),"yr","day"))),(NOW()+(CONVERT(VLOOKUP(Table1[[#This Row],[JABATAN]],tbl_refJabatan,4,FALSE),"yr","day")-CONVERT(DATEDIF(H1116,NOW(),"y"),"yr","day")))),"Usia Salah"),"")</f>
        <v>57037.098911689813</v>
      </c>
      <c r="T1116" s="167" t="str">
        <f ca="1">IF(Table1[[#This Row],[TGL. PENSIUN ( usia )]]&lt;&gt;0,TEXT(Table1[[#This Row],[TGL. PENSIUN ( usia )]],"yyyy"),"")</f>
        <v>2056</v>
      </c>
      <c r="U1116" s="166">
        <f ca="1">IF(AND(Table1[[#This Row],[TGL. PENSIUN (usia)]]&lt;&gt;"",Table1[[#This Row],[TGL. PENSIUN (usia)]]&lt;&gt;"USIA SALAH"),IF(tglAcuan&lt;&gt;0,(INT(CONVERT(VLOOKUP(Table1[[#This Row],[JABATAN]],tbl_refJabatan,4,FALSE),"yr","day")-CONVERT(DATEDIF(H1116,tglAcuan,"y"),"yr","day"))),(INT(CONVERT(VLOOKUP(Table1[[#This Row],[JABATAN]],tbl_refJabatan,4,FALSE),"yr","day")-CONVERT(DATEDIF(H1116,NOW(),"y"),"yr","day")))),"")</f>
        <v>11688</v>
      </c>
      <c r="V1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Row],[JABATAN]],tbl_refJabatan,6,FALSE),"yr","day")-CONVERT(DATEDIF(H1116,tglAcuan,"y"),"yr","day"))),(NOW()+(CONVERT(VLOOKUP(Table1[[#This Row],[JABATAN]],tbl_refJabatan,6,FALSE),"yr","day")-CONVERT(DATEDIF(H1116,NOW(),"y"),"yr","day")))),"Usia Salah"),"")</f>
        <v>55576.098911689813</v>
      </c>
      <c r="W1116" s="167" t="str">
        <f ca="1">IF(Table1[[#This Row],[TGL.PENSIUN (usia)]]&lt;&gt;0,TEXT(Table1[[#This Row],[TGL.PENSIUN (usia)]],"yyyy"),"")</f>
        <v>2052</v>
      </c>
      <c r="X1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Row],[JABATAN]],tbl_refJabatan,7,FALSE),"yr","day")-CONVERT(DATEDIF(M1116,tglAcuan,"y"),"yr","day"))),(NOW()+(CONVERT(VLOOKUP(Table1[[#This Row],[JABATAN]],tbl_refJabatan,7,FALSE),"yr","day")-CONVERT(DATEDIF(M1116,NOW(),"y"),"yr","day")))),"tgl SK salah"),"")</f>
        <v>50827.848911689813</v>
      </c>
      <c r="Y1116" s="167" t="str">
        <f ca="1">IF(Table1[[#This Row],[TGL. PENSIUN (jabatan)]]&lt;&gt;0,TEXT(Table1[[#This Row],[TGL. PENSIUN (jabatan)]],"yyyy"),"")</f>
        <v>2039</v>
      </c>
      <c r="Z1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Row],[JABATAN]],tbl_refJabatan,8,FALSE),"yr","day")-CONVERT(DATEDIF(H1116,tglAcuan,"y"),"yr","day"))),(NOW()+(CONVERT(VLOOKUP(Table1[[#This Row],[JABATAN]],tbl_refJabatan,8,FALSE),"yr","day")-CONVERT(DATEDIF(H1116,NOW(),"y"),"yr","day")))),"Usia Salah"),"")</f>
        <v>55576.098911689813</v>
      </c>
      <c r="AA1116" s="167" t="str">
        <f ca="1">IF(Table1[[#This Row],[TGL.PENSIUN (usia )]]&lt;&gt;0,TEXT(Table1[[#This Row],[TGL.PENSIUN (usia )]],"yyyy"),"")</f>
        <v>2052</v>
      </c>
      <c r="AB1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Row],[JABATAN]],tbl_refJabatan,9,FALSE),"yr","day")-CONVERT(DATEDIF(M1116,tglAcuan,"y"),"yr","day"))),(NOW()+(CONVERT(VLOOKUP(Table1[[#This Row],[JABATAN]],tbl_refJabatan,9,FALSE),"yr","day")-CONVERT(DATEDIF(M1116,NOW(),"y"),"yr","day")))),"tgl SK salah"),"")</f>
        <v>50827.848911689813</v>
      </c>
      <c r="AC1116" s="167" t="str">
        <f ca="1">IF(Table1[[#This Row],[TGL. PENSIUN (jabatan )]]&lt;&gt;0,TEXT(Table1[[#This Row],[TGL. PENSIUN (jabatan )]],"yyyy"),"")</f>
        <v>2039</v>
      </c>
      <c r="AD11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7" spans="1:30" s="53" customFormat="1" ht="21.75" customHeight="1" x14ac:dyDescent="0.25">
      <c r="A1117" s="43">
        <f t="shared" si="41"/>
        <v>1112</v>
      </c>
      <c r="B1117" s="44" t="s">
        <v>1751</v>
      </c>
      <c r="C1117" s="44" t="s">
        <v>2097</v>
      </c>
      <c r="D1117" s="72" t="s">
        <v>52</v>
      </c>
      <c r="E1117" s="141" t="s">
        <v>2103</v>
      </c>
      <c r="F1117" s="43" t="s">
        <v>41</v>
      </c>
      <c r="G1117" s="46" t="s">
        <v>42</v>
      </c>
      <c r="H1117" s="193">
        <v>30690</v>
      </c>
      <c r="I1117" s="45"/>
      <c r="J1117" s="76"/>
      <c r="K1117" s="74" t="s">
        <v>56</v>
      </c>
      <c r="L1117" s="63" t="s">
        <v>2104</v>
      </c>
      <c r="M1117" s="71">
        <v>43319</v>
      </c>
      <c r="N1117" s="52" t="str">
        <f t="shared" ca="1" si="42"/>
        <v>40 Tahun 1 Bulan 18 hari</v>
      </c>
      <c r="O11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Row],[JABATAN]],tbl_refJabatan,2,FALSE),"yr","day")-CONVERT(DATEDIF(H1117,tglAcuan,"y"),"yr","day"))),(NOW()+(CONVERT(VLOOKUP(Table1[[#This Row],[JABATAN]],tbl_refJabatan,2,FALSE),"yr","day")-CONVERT(DATEDIF(H1117,NOW(),"y"),"yr","day")))),"Usia Salah"),"")</f>
        <v>52654.098911689813</v>
      </c>
      <c r="Q1117" s="167" t="str">
        <f ca="1">IF(Table1[[#This Row],[TGL. PENSIUN (usia)]]&lt;&gt;0,TEXT(Table1[[#This Row],[TGL. PENSIUN (usia)]],"yyyy"),"")</f>
        <v>2044</v>
      </c>
      <c r="R1117" s="166">
        <f ca="1">IF(AND(Table1[[#This Row],[TGL. PENSIUN (usia)]]&lt;&gt;"",Table1[[#This Row],[TGL. PENSIUN (usia)]]&lt;&gt;"USIA SALAH"),IF(tglAcuan&lt;&gt;0,(INT(CONVERT(VLOOKUP(Table1[[#This Row],[JABATAN]],tbl_refJabatan,2,FALSE),"yr","day")-CONVERT(DATEDIF(H1117,tglAcuan,"y"),"yr","day"))),(INT(CONVERT(VLOOKUP(Table1[[#This Row],[JABATAN]],tbl_refJabatan,2,FALSE),"yr","day")-CONVERT(DATEDIF(H1117,NOW(),"y"),"yr","day")))),"")</f>
        <v>7305</v>
      </c>
      <c r="S1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Row],[JABATAN]],tbl_refJabatan,4,FALSE),"yr","day")-CONVERT(DATEDIF(H1117,tglAcuan,"y"),"yr","day"))),(NOW()+(CONVERT(VLOOKUP(Table1[[#This Row],[JABATAN]],tbl_refJabatan,4,FALSE),"yr","day")-CONVERT(DATEDIF(H1117,NOW(),"y"),"yr","day")))),"Usia Salah"),"")</f>
        <v>52654.098911689813</v>
      </c>
      <c r="T1117" s="167" t="str">
        <f ca="1">IF(Table1[[#This Row],[TGL. PENSIUN ( usia )]]&lt;&gt;0,TEXT(Table1[[#This Row],[TGL. PENSIUN ( usia )]],"yyyy"),"")</f>
        <v>2044</v>
      </c>
      <c r="U1117" s="166">
        <f ca="1">IF(AND(Table1[[#This Row],[TGL. PENSIUN (usia)]]&lt;&gt;"",Table1[[#This Row],[TGL. PENSIUN (usia)]]&lt;&gt;"USIA SALAH"),IF(tglAcuan&lt;&gt;0,(INT(CONVERT(VLOOKUP(Table1[[#This Row],[JABATAN]],tbl_refJabatan,4,FALSE),"yr","day")-CONVERT(DATEDIF(H1117,tglAcuan,"y"),"yr","day"))),(INT(CONVERT(VLOOKUP(Table1[[#This Row],[JABATAN]],tbl_refJabatan,4,FALSE),"yr","day")-CONVERT(DATEDIF(H1117,NOW(),"y"),"yr","day")))),"")</f>
        <v>7305</v>
      </c>
      <c r="V1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Row],[JABATAN]],tbl_refJabatan,6,FALSE),"yr","day")-CONVERT(DATEDIF(H1117,tglAcuan,"y"),"yr","day"))),(NOW()+(CONVERT(VLOOKUP(Table1[[#This Row],[JABATAN]],tbl_refJabatan,6,FALSE),"yr","day")-CONVERT(DATEDIF(H1117,NOW(),"y"),"yr","day")))),"Usia Salah"),"")</f>
        <v>51193.098911689813</v>
      </c>
      <c r="W1117" s="167" t="str">
        <f ca="1">IF(Table1[[#This Row],[TGL.PENSIUN (usia)]]&lt;&gt;0,TEXT(Table1[[#This Row],[TGL.PENSIUN (usia)]],"yyyy"),"")</f>
        <v>2040</v>
      </c>
      <c r="X1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Row],[JABATAN]],tbl_refJabatan,7,FALSE),"yr","day")-CONVERT(DATEDIF(M1117,tglAcuan,"y"),"yr","day"))),(NOW()+(CONVERT(VLOOKUP(Table1[[#This Row],[JABATAN]],tbl_refJabatan,7,FALSE),"yr","day")-CONVERT(DATEDIF(M1117,NOW(),"y"),"yr","day")))),"tgl SK salah"),"")</f>
        <v>50827.848911689813</v>
      </c>
      <c r="Y1117" s="167" t="str">
        <f ca="1">IF(Table1[[#This Row],[TGL. PENSIUN (jabatan)]]&lt;&gt;0,TEXT(Table1[[#This Row],[TGL. PENSIUN (jabatan)]],"yyyy"),"")</f>
        <v>2039</v>
      </c>
      <c r="Z1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Row],[JABATAN]],tbl_refJabatan,8,FALSE),"yr","day")-CONVERT(DATEDIF(H1117,tglAcuan,"y"),"yr","day"))),(NOW()+(CONVERT(VLOOKUP(Table1[[#This Row],[JABATAN]],tbl_refJabatan,8,FALSE),"yr","day")-CONVERT(DATEDIF(H1117,NOW(),"y"),"yr","day")))),"Usia Salah"),"")</f>
        <v>51193.098911689813</v>
      </c>
      <c r="AA1117" s="167" t="str">
        <f ca="1">IF(Table1[[#This Row],[TGL.PENSIUN (usia )]]&lt;&gt;0,TEXT(Table1[[#This Row],[TGL.PENSIUN (usia )]],"yyyy"),"")</f>
        <v>2040</v>
      </c>
      <c r="AB1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Row],[JABATAN]],tbl_refJabatan,9,FALSE),"yr","day")-CONVERT(DATEDIF(M1117,tglAcuan,"y"),"yr","day"))),(NOW()+(CONVERT(VLOOKUP(Table1[[#This Row],[JABATAN]],tbl_refJabatan,9,FALSE),"yr","day")-CONVERT(DATEDIF(M1117,NOW(),"y"),"yr","day")))),"tgl SK salah"),"")</f>
        <v>50827.848911689813</v>
      </c>
      <c r="AC1117" s="167" t="str">
        <f ca="1">IF(Table1[[#This Row],[TGL. PENSIUN (jabatan )]]&lt;&gt;0,TEXT(Table1[[#This Row],[TGL. PENSIUN (jabatan )]],"yyyy"),"")</f>
        <v>2039</v>
      </c>
      <c r="AD11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8" spans="1:30" s="53" customFormat="1" ht="21.75" customHeight="1" x14ac:dyDescent="0.25">
      <c r="A1118" s="43">
        <f t="shared" si="41"/>
        <v>1113</v>
      </c>
      <c r="B1118" s="44" t="s">
        <v>1751</v>
      </c>
      <c r="C1118" s="44" t="s">
        <v>2097</v>
      </c>
      <c r="D1118" s="45" t="s">
        <v>54</v>
      </c>
      <c r="E1118" s="141" t="s">
        <v>126</v>
      </c>
      <c r="F1118" s="43" t="s">
        <v>41</v>
      </c>
      <c r="G1118" s="46" t="s">
        <v>42</v>
      </c>
      <c r="H1118" s="47">
        <v>24180</v>
      </c>
      <c r="I1118" s="45"/>
      <c r="J1118" s="76"/>
      <c r="K1118" s="74" t="s">
        <v>43</v>
      </c>
      <c r="L1118" s="63" t="s">
        <v>2105</v>
      </c>
      <c r="M1118" s="71">
        <v>43319</v>
      </c>
      <c r="N1118" s="52" t="str">
        <f t="shared" ca="1" si="42"/>
        <v>57 Tahun 11 Bulan 13 hari</v>
      </c>
      <c r="O11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Row],[JABATAN]],tbl_refJabatan,2,FALSE),"yr","day")-CONVERT(DATEDIF(H1118,tglAcuan,"y"),"yr","day"))),(NOW()+(CONVERT(VLOOKUP(Table1[[#This Row],[JABATAN]],tbl_refJabatan,2,FALSE),"yr","day")-CONVERT(DATEDIF(H1118,NOW(),"y"),"yr","day")))),"Usia Salah"),"")</f>
        <v>46444.848911689813</v>
      </c>
      <c r="Q1118" s="167" t="str">
        <f ca="1">IF(Table1[[#This Row],[TGL. PENSIUN (usia)]]&lt;&gt;0,TEXT(Table1[[#This Row],[TGL. PENSIUN (usia)]],"yyyy"),"")</f>
        <v>2027</v>
      </c>
      <c r="R1118" s="166">
        <f ca="1">IF(AND(Table1[[#This Row],[TGL. PENSIUN (usia)]]&lt;&gt;"",Table1[[#This Row],[TGL. PENSIUN (usia)]]&lt;&gt;"USIA SALAH"),IF(tglAcuan&lt;&gt;0,(INT(CONVERT(VLOOKUP(Table1[[#This Row],[JABATAN]],tbl_refJabatan,2,FALSE),"yr","day")-CONVERT(DATEDIF(H1118,tglAcuan,"y"),"yr","day"))),(INT(CONVERT(VLOOKUP(Table1[[#This Row],[JABATAN]],tbl_refJabatan,2,FALSE),"yr","day")-CONVERT(DATEDIF(H1118,NOW(),"y"),"yr","day")))),"")</f>
        <v>1095</v>
      </c>
      <c r="S1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Row],[JABATAN]],tbl_refJabatan,4,FALSE),"yr","day")-CONVERT(DATEDIF(H1118,tglAcuan,"y"),"yr","day"))),(NOW()+(CONVERT(VLOOKUP(Table1[[#This Row],[JABATAN]],tbl_refJabatan,4,FALSE),"yr","day")-CONVERT(DATEDIF(H1118,NOW(),"y"),"yr","day")))),"Usia Salah"),"")</f>
        <v>46444.848911689813</v>
      </c>
      <c r="T1118" s="167" t="str">
        <f ca="1">IF(Table1[[#This Row],[TGL. PENSIUN ( usia )]]&lt;&gt;0,TEXT(Table1[[#This Row],[TGL. PENSIUN ( usia )]],"yyyy"),"")</f>
        <v>2027</v>
      </c>
      <c r="U1118" s="166">
        <f ca="1">IF(AND(Table1[[#This Row],[TGL. PENSIUN (usia)]]&lt;&gt;"",Table1[[#This Row],[TGL. PENSIUN (usia)]]&lt;&gt;"USIA SALAH"),IF(tglAcuan&lt;&gt;0,(INT(CONVERT(VLOOKUP(Table1[[#This Row],[JABATAN]],tbl_refJabatan,4,FALSE),"yr","day")-CONVERT(DATEDIF(H1118,tglAcuan,"y"),"yr","day"))),(INT(CONVERT(VLOOKUP(Table1[[#This Row],[JABATAN]],tbl_refJabatan,4,FALSE),"yr","day")-CONVERT(DATEDIF(H1118,NOW(),"y"),"yr","day")))),"")</f>
        <v>1095</v>
      </c>
      <c r="V1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Row],[JABATAN]],tbl_refJabatan,6,FALSE),"yr","day")-CONVERT(DATEDIF(H1118,tglAcuan,"y"),"yr","day"))),(NOW()+(CONVERT(VLOOKUP(Table1[[#This Row],[JABATAN]],tbl_refJabatan,6,FALSE),"yr","day")-CONVERT(DATEDIF(H1118,NOW(),"y"),"yr","day")))),"Usia Salah"),"")</f>
        <v>44983.848911689813</v>
      </c>
      <c r="W1118" s="167" t="str">
        <f ca="1">IF(Table1[[#This Row],[TGL.PENSIUN (usia)]]&lt;&gt;0,TEXT(Table1[[#This Row],[TGL.PENSIUN (usia)]],"yyyy"),"")</f>
        <v>2023</v>
      </c>
      <c r="X1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Row],[JABATAN]],tbl_refJabatan,7,FALSE),"yr","day")-CONVERT(DATEDIF(M1118,tglAcuan,"y"),"yr","day"))),(NOW()+(CONVERT(VLOOKUP(Table1[[#This Row],[JABATAN]],tbl_refJabatan,7,FALSE),"yr","day")-CONVERT(DATEDIF(M1118,NOW(),"y"),"yr","day")))),"tgl SK salah"),"")</f>
        <v>50827.848911689813</v>
      </c>
      <c r="Y1118" s="167" t="str">
        <f ca="1">IF(Table1[[#This Row],[TGL. PENSIUN (jabatan)]]&lt;&gt;0,TEXT(Table1[[#This Row],[TGL. PENSIUN (jabatan)]],"yyyy"),"")</f>
        <v>2039</v>
      </c>
      <c r="Z1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Row],[JABATAN]],tbl_refJabatan,8,FALSE),"yr","day")-CONVERT(DATEDIF(H1118,tglAcuan,"y"),"yr","day"))),(NOW()+(CONVERT(VLOOKUP(Table1[[#This Row],[JABATAN]],tbl_refJabatan,8,FALSE),"yr","day")-CONVERT(DATEDIF(H1118,NOW(),"y"),"yr","day")))),"Usia Salah"),"")</f>
        <v>44983.848911689813</v>
      </c>
      <c r="AA1118" s="167" t="str">
        <f ca="1">IF(Table1[[#This Row],[TGL.PENSIUN (usia )]]&lt;&gt;0,TEXT(Table1[[#This Row],[TGL.PENSIUN (usia )]],"yyyy"),"")</f>
        <v>2023</v>
      </c>
      <c r="AB1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Row],[JABATAN]],tbl_refJabatan,9,FALSE),"yr","day")-CONVERT(DATEDIF(M1118,tglAcuan,"y"),"yr","day"))),(NOW()+(CONVERT(VLOOKUP(Table1[[#This Row],[JABATAN]],tbl_refJabatan,9,FALSE),"yr","day")-CONVERT(DATEDIF(M1118,NOW(),"y"),"yr","day")))),"tgl SK salah"),"")</f>
        <v>50827.848911689813</v>
      </c>
      <c r="AC1118" s="167" t="str">
        <f ca="1">IF(Table1[[#This Row],[TGL. PENSIUN (jabatan )]]&lt;&gt;0,TEXT(Table1[[#This Row],[TGL. PENSIUN (jabatan )]],"yyyy"),"")</f>
        <v>2039</v>
      </c>
      <c r="AD11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19" spans="1:30" s="53" customFormat="1" ht="21.75" customHeight="1" x14ac:dyDescent="0.25">
      <c r="A1119" s="43">
        <f t="shared" si="41"/>
        <v>1114</v>
      </c>
      <c r="B1119" s="44" t="s">
        <v>1751</v>
      </c>
      <c r="C1119" s="44" t="s">
        <v>2097</v>
      </c>
      <c r="D1119" s="72" t="s">
        <v>57</v>
      </c>
      <c r="E1119" s="141" t="s">
        <v>2106</v>
      </c>
      <c r="F1119" s="43" t="s">
        <v>41</v>
      </c>
      <c r="G1119" s="46" t="s">
        <v>42</v>
      </c>
      <c r="H1119" s="193">
        <v>30472</v>
      </c>
      <c r="I1119" s="45"/>
      <c r="J1119" s="76"/>
      <c r="K1119" s="74" t="s">
        <v>56</v>
      </c>
      <c r="L1119" s="63" t="s">
        <v>2107</v>
      </c>
      <c r="M1119" s="71">
        <v>43319</v>
      </c>
      <c r="N1119" s="52" t="str">
        <f t="shared" ca="1" si="42"/>
        <v>40 Tahun 8 Bulan 22 hari</v>
      </c>
      <c r="O11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Row],[JABATAN]],tbl_refJabatan,2,FALSE),"yr","day")-CONVERT(DATEDIF(H1119,tglAcuan,"y"),"yr","day"))),(NOW()+(CONVERT(VLOOKUP(Table1[[#This Row],[JABATAN]],tbl_refJabatan,2,FALSE),"yr","day")-CONVERT(DATEDIF(H1119,NOW(),"y"),"yr","day")))),"Usia Salah"),"")</f>
        <v>52654.098911689813</v>
      </c>
      <c r="Q1119" s="167" t="str">
        <f ca="1">IF(Table1[[#This Row],[TGL. PENSIUN (usia)]]&lt;&gt;0,TEXT(Table1[[#This Row],[TGL. PENSIUN (usia)]],"yyyy"),"")</f>
        <v>2044</v>
      </c>
      <c r="R1119" s="166">
        <f ca="1">IF(AND(Table1[[#This Row],[TGL. PENSIUN (usia)]]&lt;&gt;"",Table1[[#This Row],[TGL. PENSIUN (usia)]]&lt;&gt;"USIA SALAH"),IF(tglAcuan&lt;&gt;0,(INT(CONVERT(VLOOKUP(Table1[[#This Row],[JABATAN]],tbl_refJabatan,2,FALSE),"yr","day")-CONVERT(DATEDIF(H1119,tglAcuan,"y"),"yr","day"))),(INT(CONVERT(VLOOKUP(Table1[[#This Row],[JABATAN]],tbl_refJabatan,2,FALSE),"yr","day")-CONVERT(DATEDIF(H1119,NOW(),"y"),"yr","day")))),"")</f>
        <v>7305</v>
      </c>
      <c r="S1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Row],[JABATAN]],tbl_refJabatan,4,FALSE),"yr","day")-CONVERT(DATEDIF(H1119,tglAcuan,"y"),"yr","day"))),(NOW()+(CONVERT(VLOOKUP(Table1[[#This Row],[JABATAN]],tbl_refJabatan,4,FALSE),"yr","day")-CONVERT(DATEDIF(H1119,NOW(),"y"),"yr","day")))),"Usia Salah"),"")</f>
        <v>52654.098911689813</v>
      </c>
      <c r="T1119" s="167" t="str">
        <f ca="1">IF(Table1[[#This Row],[TGL. PENSIUN ( usia )]]&lt;&gt;0,TEXT(Table1[[#This Row],[TGL. PENSIUN ( usia )]],"yyyy"),"")</f>
        <v>2044</v>
      </c>
      <c r="U1119" s="166">
        <f ca="1">IF(AND(Table1[[#This Row],[TGL. PENSIUN (usia)]]&lt;&gt;"",Table1[[#This Row],[TGL. PENSIUN (usia)]]&lt;&gt;"USIA SALAH"),IF(tglAcuan&lt;&gt;0,(INT(CONVERT(VLOOKUP(Table1[[#This Row],[JABATAN]],tbl_refJabatan,4,FALSE),"yr","day")-CONVERT(DATEDIF(H1119,tglAcuan,"y"),"yr","day"))),(INT(CONVERT(VLOOKUP(Table1[[#This Row],[JABATAN]],tbl_refJabatan,4,FALSE),"yr","day")-CONVERT(DATEDIF(H1119,NOW(),"y"),"yr","day")))),"")</f>
        <v>7305</v>
      </c>
      <c r="V1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Row],[JABATAN]],tbl_refJabatan,6,FALSE),"yr","day")-CONVERT(DATEDIF(H1119,tglAcuan,"y"),"yr","day"))),(NOW()+(CONVERT(VLOOKUP(Table1[[#This Row],[JABATAN]],tbl_refJabatan,6,FALSE),"yr","day")-CONVERT(DATEDIF(H1119,NOW(),"y"),"yr","day")))),"Usia Salah"),"")</f>
        <v>51193.098911689813</v>
      </c>
      <c r="W1119" s="167" t="str">
        <f ca="1">IF(Table1[[#This Row],[TGL.PENSIUN (usia)]]&lt;&gt;0,TEXT(Table1[[#This Row],[TGL.PENSIUN (usia)]],"yyyy"),"")</f>
        <v>2040</v>
      </c>
      <c r="X1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Row],[JABATAN]],tbl_refJabatan,7,FALSE),"yr","day")-CONVERT(DATEDIF(M1119,tglAcuan,"y"),"yr","day"))),(NOW()+(CONVERT(VLOOKUP(Table1[[#This Row],[JABATAN]],tbl_refJabatan,7,FALSE),"yr","day")-CONVERT(DATEDIF(M1119,NOW(),"y"),"yr","day")))),"tgl SK salah"),"")</f>
        <v>50827.848911689813</v>
      </c>
      <c r="Y1119" s="167" t="str">
        <f ca="1">IF(Table1[[#This Row],[TGL. PENSIUN (jabatan)]]&lt;&gt;0,TEXT(Table1[[#This Row],[TGL. PENSIUN (jabatan)]],"yyyy"),"")</f>
        <v>2039</v>
      </c>
      <c r="Z1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Row],[JABATAN]],tbl_refJabatan,8,FALSE),"yr","day")-CONVERT(DATEDIF(H1119,tglAcuan,"y"),"yr","day"))),(NOW()+(CONVERT(VLOOKUP(Table1[[#This Row],[JABATAN]],tbl_refJabatan,8,FALSE),"yr","day")-CONVERT(DATEDIF(H1119,NOW(),"y"),"yr","day")))),"Usia Salah"),"")</f>
        <v>51193.098911689813</v>
      </c>
      <c r="AA1119" s="167" t="str">
        <f ca="1">IF(Table1[[#This Row],[TGL.PENSIUN (usia )]]&lt;&gt;0,TEXT(Table1[[#This Row],[TGL.PENSIUN (usia )]],"yyyy"),"")</f>
        <v>2040</v>
      </c>
      <c r="AB1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Row],[JABATAN]],tbl_refJabatan,9,FALSE),"yr","day")-CONVERT(DATEDIF(M1119,tglAcuan,"y"),"yr","day"))),(NOW()+(CONVERT(VLOOKUP(Table1[[#This Row],[JABATAN]],tbl_refJabatan,9,FALSE),"yr","day")-CONVERT(DATEDIF(M1119,NOW(),"y"),"yr","day")))),"tgl SK salah"),"")</f>
        <v>50827.848911689813</v>
      </c>
      <c r="AC1119" s="167" t="str">
        <f ca="1">IF(Table1[[#This Row],[TGL. PENSIUN (jabatan )]]&lt;&gt;0,TEXT(Table1[[#This Row],[TGL. PENSIUN (jabatan )]],"yyyy"),"")</f>
        <v>2039</v>
      </c>
      <c r="AD11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0" spans="1:30" s="53" customFormat="1" ht="21.75" customHeight="1" x14ac:dyDescent="0.25">
      <c r="A1120" s="43">
        <f t="shared" si="41"/>
        <v>1115</v>
      </c>
      <c r="B1120" s="44" t="s">
        <v>1751</v>
      </c>
      <c r="C1120" s="44" t="s">
        <v>2097</v>
      </c>
      <c r="D1120" s="72" t="s">
        <v>59</v>
      </c>
      <c r="E1120" s="141" t="s">
        <v>2108</v>
      </c>
      <c r="F1120" s="43" t="s">
        <v>41</v>
      </c>
      <c r="G1120" s="46" t="s">
        <v>42</v>
      </c>
      <c r="H1120" s="193">
        <v>30555</v>
      </c>
      <c r="I1120" s="45"/>
      <c r="J1120" s="76"/>
      <c r="K1120" s="74" t="s">
        <v>43</v>
      </c>
      <c r="L1120" s="63" t="s">
        <v>2109</v>
      </c>
      <c r="M1120" s="71">
        <v>43319</v>
      </c>
      <c r="N1120" s="52" t="str">
        <f t="shared" ca="1" si="42"/>
        <v>40 Tahun 6 Bulan 0 hari</v>
      </c>
      <c r="O11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Row],[JABATAN]],tbl_refJabatan,2,FALSE),"yr","day")-CONVERT(DATEDIF(H1120,tglAcuan,"y"),"yr","day"))),(NOW()+(CONVERT(VLOOKUP(Table1[[#This Row],[JABATAN]],tbl_refJabatan,2,FALSE),"yr","day")-CONVERT(DATEDIF(H1120,NOW(),"y"),"yr","day")))),"Usia Salah"),"")</f>
        <v>52654.098911689813</v>
      </c>
      <c r="Q1120" s="167" t="str">
        <f ca="1">IF(Table1[[#This Row],[TGL. PENSIUN (usia)]]&lt;&gt;0,TEXT(Table1[[#This Row],[TGL. PENSIUN (usia)]],"yyyy"),"")</f>
        <v>2044</v>
      </c>
      <c r="R1120" s="166">
        <f ca="1">IF(AND(Table1[[#This Row],[TGL. PENSIUN (usia)]]&lt;&gt;"",Table1[[#This Row],[TGL. PENSIUN (usia)]]&lt;&gt;"USIA SALAH"),IF(tglAcuan&lt;&gt;0,(INT(CONVERT(VLOOKUP(Table1[[#This Row],[JABATAN]],tbl_refJabatan,2,FALSE),"yr","day")-CONVERT(DATEDIF(H1120,tglAcuan,"y"),"yr","day"))),(INT(CONVERT(VLOOKUP(Table1[[#This Row],[JABATAN]],tbl_refJabatan,2,FALSE),"yr","day")-CONVERT(DATEDIF(H1120,NOW(),"y"),"yr","day")))),"")</f>
        <v>7305</v>
      </c>
      <c r="S1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Row],[JABATAN]],tbl_refJabatan,4,FALSE),"yr","day")-CONVERT(DATEDIF(H1120,tglAcuan,"y"),"yr","day"))),(NOW()+(CONVERT(VLOOKUP(Table1[[#This Row],[JABATAN]],tbl_refJabatan,4,FALSE),"yr","day")-CONVERT(DATEDIF(H1120,NOW(),"y"),"yr","day")))),"Usia Salah"),"")</f>
        <v>52654.098911689813</v>
      </c>
      <c r="T1120" s="167" t="str">
        <f ca="1">IF(Table1[[#This Row],[TGL. PENSIUN ( usia )]]&lt;&gt;0,TEXT(Table1[[#This Row],[TGL. PENSIUN ( usia )]],"yyyy"),"")</f>
        <v>2044</v>
      </c>
      <c r="U1120" s="166">
        <f ca="1">IF(AND(Table1[[#This Row],[TGL. PENSIUN (usia)]]&lt;&gt;"",Table1[[#This Row],[TGL. PENSIUN (usia)]]&lt;&gt;"USIA SALAH"),IF(tglAcuan&lt;&gt;0,(INT(CONVERT(VLOOKUP(Table1[[#This Row],[JABATAN]],tbl_refJabatan,4,FALSE),"yr","day")-CONVERT(DATEDIF(H1120,tglAcuan,"y"),"yr","day"))),(INT(CONVERT(VLOOKUP(Table1[[#This Row],[JABATAN]],tbl_refJabatan,4,FALSE),"yr","day")-CONVERT(DATEDIF(H1120,NOW(),"y"),"yr","day")))),"")</f>
        <v>7305</v>
      </c>
      <c r="V1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Row],[JABATAN]],tbl_refJabatan,6,FALSE),"yr","day")-CONVERT(DATEDIF(H1120,tglAcuan,"y"),"yr","day"))),(NOW()+(CONVERT(VLOOKUP(Table1[[#This Row],[JABATAN]],tbl_refJabatan,6,FALSE),"yr","day")-CONVERT(DATEDIF(H1120,NOW(),"y"),"yr","day")))),"Usia Salah"),"")</f>
        <v>51193.098911689813</v>
      </c>
      <c r="W1120" s="167" t="str">
        <f ca="1">IF(Table1[[#This Row],[TGL.PENSIUN (usia)]]&lt;&gt;0,TEXT(Table1[[#This Row],[TGL.PENSIUN (usia)]],"yyyy"),"")</f>
        <v>2040</v>
      </c>
      <c r="X1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Row],[JABATAN]],tbl_refJabatan,7,FALSE),"yr","day")-CONVERT(DATEDIF(M1120,tglAcuan,"y"),"yr","day"))),(NOW()+(CONVERT(VLOOKUP(Table1[[#This Row],[JABATAN]],tbl_refJabatan,7,FALSE),"yr","day")-CONVERT(DATEDIF(M1120,NOW(),"y"),"yr","day")))),"tgl SK salah"),"")</f>
        <v>50827.848911689813</v>
      </c>
      <c r="Y1120" s="167" t="str">
        <f ca="1">IF(Table1[[#This Row],[TGL. PENSIUN (jabatan)]]&lt;&gt;0,TEXT(Table1[[#This Row],[TGL. PENSIUN (jabatan)]],"yyyy"),"")</f>
        <v>2039</v>
      </c>
      <c r="Z1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Row],[JABATAN]],tbl_refJabatan,8,FALSE),"yr","day")-CONVERT(DATEDIF(H1120,tglAcuan,"y"),"yr","day"))),(NOW()+(CONVERT(VLOOKUP(Table1[[#This Row],[JABATAN]],tbl_refJabatan,8,FALSE),"yr","day")-CONVERT(DATEDIF(H1120,NOW(),"y"),"yr","day")))),"Usia Salah"),"")</f>
        <v>51193.098911689813</v>
      </c>
      <c r="AA1120" s="167" t="str">
        <f ca="1">IF(Table1[[#This Row],[TGL.PENSIUN (usia )]]&lt;&gt;0,TEXT(Table1[[#This Row],[TGL.PENSIUN (usia )]],"yyyy"),"")</f>
        <v>2040</v>
      </c>
      <c r="AB1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Row],[JABATAN]],tbl_refJabatan,9,FALSE),"yr","day")-CONVERT(DATEDIF(M1120,tglAcuan,"y"),"yr","day"))),(NOW()+(CONVERT(VLOOKUP(Table1[[#This Row],[JABATAN]],tbl_refJabatan,9,FALSE),"yr","day")-CONVERT(DATEDIF(M1120,NOW(),"y"),"yr","day")))),"tgl SK salah"),"")</f>
        <v>50827.848911689813</v>
      </c>
      <c r="AC1120" s="167" t="str">
        <f ca="1">IF(Table1[[#This Row],[TGL. PENSIUN (jabatan )]]&lt;&gt;0,TEXT(Table1[[#This Row],[TGL. PENSIUN (jabatan )]],"yyyy"),"")</f>
        <v>2039</v>
      </c>
      <c r="AD11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1" spans="1:30" s="53" customFormat="1" ht="21.75" customHeight="1" x14ac:dyDescent="0.25">
      <c r="A1121" s="43">
        <f t="shared" si="41"/>
        <v>1116</v>
      </c>
      <c r="B1121" s="44" t="s">
        <v>1751</v>
      </c>
      <c r="C1121" s="44" t="s">
        <v>2097</v>
      </c>
      <c r="D1121" s="72" t="s">
        <v>61</v>
      </c>
      <c r="E1121" s="141" t="s">
        <v>2110</v>
      </c>
      <c r="F1121" s="43" t="s">
        <v>41</v>
      </c>
      <c r="G1121" s="46" t="s">
        <v>42</v>
      </c>
      <c r="H1121" s="193">
        <v>34499</v>
      </c>
      <c r="I1121" s="45"/>
      <c r="J1121" s="76"/>
      <c r="K1121" s="74" t="s">
        <v>56</v>
      </c>
      <c r="L1121" s="63" t="s">
        <v>2111</v>
      </c>
      <c r="M1121" s="71">
        <v>43319</v>
      </c>
      <c r="N1121" s="52" t="str">
        <f t="shared" ca="1" si="42"/>
        <v>29 Tahun 8 Bulan 13 hari</v>
      </c>
      <c r="O11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Row],[JABATAN]],tbl_refJabatan,2,FALSE),"yr","day")-CONVERT(DATEDIF(H1121,tglAcuan,"y"),"yr","day"))),(NOW()+(CONVERT(VLOOKUP(Table1[[#This Row],[JABATAN]],tbl_refJabatan,2,FALSE),"yr","day")-CONVERT(DATEDIF(H1121,NOW(),"y"),"yr","day")))),"Usia Salah"),"")</f>
        <v>56671.848911689813</v>
      </c>
      <c r="Q1121" s="167" t="str">
        <f ca="1">IF(Table1[[#This Row],[TGL. PENSIUN (usia)]]&lt;&gt;0,TEXT(Table1[[#This Row],[TGL. PENSIUN (usia)]],"yyyy"),"")</f>
        <v>2055</v>
      </c>
      <c r="R1121" s="166">
        <f ca="1">IF(AND(Table1[[#This Row],[TGL. PENSIUN (usia)]]&lt;&gt;"",Table1[[#This Row],[TGL. PENSIUN (usia)]]&lt;&gt;"USIA SALAH"),IF(tglAcuan&lt;&gt;0,(INT(CONVERT(VLOOKUP(Table1[[#This Row],[JABATAN]],tbl_refJabatan,2,FALSE),"yr","day")-CONVERT(DATEDIF(H1121,tglAcuan,"y"),"yr","day"))),(INT(CONVERT(VLOOKUP(Table1[[#This Row],[JABATAN]],tbl_refJabatan,2,FALSE),"yr","day")-CONVERT(DATEDIF(H1121,NOW(),"y"),"yr","day")))),"")</f>
        <v>11322</v>
      </c>
      <c r="S1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Row],[JABATAN]],tbl_refJabatan,4,FALSE),"yr","day")-CONVERT(DATEDIF(H1121,tglAcuan,"y"),"yr","day"))),(NOW()+(CONVERT(VLOOKUP(Table1[[#This Row],[JABATAN]],tbl_refJabatan,4,FALSE),"yr","day")-CONVERT(DATEDIF(H1121,NOW(),"y"),"yr","day")))),"Usia Salah"),"")</f>
        <v>56671.848911689813</v>
      </c>
      <c r="T1121" s="167" t="str">
        <f ca="1">IF(Table1[[#This Row],[TGL. PENSIUN ( usia )]]&lt;&gt;0,TEXT(Table1[[#This Row],[TGL. PENSIUN ( usia )]],"yyyy"),"")</f>
        <v>2055</v>
      </c>
      <c r="U1121" s="166">
        <f ca="1">IF(AND(Table1[[#This Row],[TGL. PENSIUN (usia)]]&lt;&gt;"",Table1[[#This Row],[TGL. PENSIUN (usia)]]&lt;&gt;"USIA SALAH"),IF(tglAcuan&lt;&gt;0,(INT(CONVERT(VLOOKUP(Table1[[#This Row],[JABATAN]],tbl_refJabatan,4,FALSE),"yr","day")-CONVERT(DATEDIF(H1121,tglAcuan,"y"),"yr","day"))),(INT(CONVERT(VLOOKUP(Table1[[#This Row],[JABATAN]],tbl_refJabatan,4,FALSE),"yr","day")-CONVERT(DATEDIF(H1121,NOW(),"y"),"yr","day")))),"")</f>
        <v>11322</v>
      </c>
      <c r="V1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Row],[JABATAN]],tbl_refJabatan,6,FALSE),"yr","day")-CONVERT(DATEDIF(H1121,tglAcuan,"y"),"yr","day"))),(NOW()+(CONVERT(VLOOKUP(Table1[[#This Row],[JABATAN]],tbl_refJabatan,6,FALSE),"yr","day")-CONVERT(DATEDIF(H1121,NOW(),"y"),"yr","day")))),"Usia Salah"),"")</f>
        <v>55210.848911689813</v>
      </c>
      <c r="W1121" s="167" t="str">
        <f ca="1">IF(Table1[[#This Row],[TGL.PENSIUN (usia)]]&lt;&gt;0,TEXT(Table1[[#This Row],[TGL.PENSIUN (usia)]],"yyyy"),"")</f>
        <v>2051</v>
      </c>
      <c r="X1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Row],[JABATAN]],tbl_refJabatan,7,FALSE),"yr","day")-CONVERT(DATEDIF(M1121,tglAcuan,"y"),"yr","day"))),(NOW()+(CONVERT(VLOOKUP(Table1[[#This Row],[JABATAN]],tbl_refJabatan,7,FALSE),"yr","day")-CONVERT(DATEDIF(M1121,NOW(),"y"),"yr","day")))),"tgl SK salah"),"")</f>
        <v>50827.848911689813</v>
      </c>
      <c r="Y1121" s="167" t="str">
        <f ca="1">IF(Table1[[#This Row],[TGL. PENSIUN (jabatan)]]&lt;&gt;0,TEXT(Table1[[#This Row],[TGL. PENSIUN (jabatan)]],"yyyy"),"")</f>
        <v>2039</v>
      </c>
      <c r="Z1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Row],[JABATAN]],tbl_refJabatan,8,FALSE),"yr","day")-CONVERT(DATEDIF(H1121,tglAcuan,"y"),"yr","day"))),(NOW()+(CONVERT(VLOOKUP(Table1[[#This Row],[JABATAN]],tbl_refJabatan,8,FALSE),"yr","day")-CONVERT(DATEDIF(H1121,NOW(),"y"),"yr","day")))),"Usia Salah"),"")</f>
        <v>55210.848911689813</v>
      </c>
      <c r="AA1121" s="167" t="str">
        <f ca="1">IF(Table1[[#This Row],[TGL.PENSIUN (usia )]]&lt;&gt;0,TEXT(Table1[[#This Row],[TGL.PENSIUN (usia )]],"yyyy"),"")</f>
        <v>2051</v>
      </c>
      <c r="AB1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Row],[JABATAN]],tbl_refJabatan,9,FALSE),"yr","day")-CONVERT(DATEDIF(M1121,tglAcuan,"y"),"yr","day"))),(NOW()+(CONVERT(VLOOKUP(Table1[[#This Row],[JABATAN]],tbl_refJabatan,9,FALSE),"yr","day")-CONVERT(DATEDIF(M1121,NOW(),"y"),"yr","day")))),"tgl SK salah"),"")</f>
        <v>50827.848911689813</v>
      </c>
      <c r="AC1121" s="167" t="str">
        <f ca="1">IF(Table1[[#This Row],[TGL. PENSIUN (jabatan )]]&lt;&gt;0,TEXT(Table1[[#This Row],[TGL. PENSIUN (jabatan )]],"yyyy"),"")</f>
        <v>2039</v>
      </c>
      <c r="AD11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2" spans="1:30" s="53" customFormat="1" ht="21.75" customHeight="1" x14ac:dyDescent="0.25">
      <c r="A1122" s="43">
        <f t="shared" si="41"/>
        <v>1117</v>
      </c>
      <c r="B1122" s="44" t="s">
        <v>1751</v>
      </c>
      <c r="C1122" s="44" t="s">
        <v>2097</v>
      </c>
      <c r="D1122" s="72" t="s">
        <v>63</v>
      </c>
      <c r="E1122" s="141" t="s">
        <v>2112</v>
      </c>
      <c r="F1122" s="43" t="s">
        <v>41</v>
      </c>
      <c r="G1122" s="46" t="s">
        <v>42</v>
      </c>
      <c r="H1122" s="193">
        <v>25927</v>
      </c>
      <c r="I1122" s="45"/>
      <c r="J1122" s="76"/>
      <c r="K1122" s="74" t="s">
        <v>43</v>
      </c>
      <c r="L1122" s="63" t="s">
        <v>2113</v>
      </c>
      <c r="M1122" s="71">
        <v>43319</v>
      </c>
      <c r="N1122" s="52" t="str">
        <f t="shared" ca="1" si="42"/>
        <v>53 Tahun 2 Bulan 2 hari</v>
      </c>
      <c r="O11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Row],[JABATAN]],tbl_refJabatan,2,FALSE),"yr","day")-CONVERT(DATEDIF(H1122,tglAcuan,"y"),"yr","day"))),(NOW()+(CONVERT(VLOOKUP(Table1[[#This Row],[JABATAN]],tbl_refJabatan,2,FALSE),"yr","day")-CONVERT(DATEDIF(H1122,NOW(),"y"),"yr","day")))),"Usia Salah"),"")</f>
        <v>47905.848911689813</v>
      </c>
      <c r="Q1122" s="167" t="str">
        <f ca="1">IF(Table1[[#This Row],[TGL. PENSIUN (usia)]]&lt;&gt;0,TEXT(Table1[[#This Row],[TGL. PENSIUN (usia)]],"yyyy"),"")</f>
        <v>2031</v>
      </c>
      <c r="R1122" s="166">
        <f ca="1">IF(AND(Table1[[#This Row],[TGL. PENSIUN (usia)]]&lt;&gt;"",Table1[[#This Row],[TGL. PENSIUN (usia)]]&lt;&gt;"USIA SALAH"),IF(tglAcuan&lt;&gt;0,(INT(CONVERT(VLOOKUP(Table1[[#This Row],[JABATAN]],tbl_refJabatan,2,FALSE),"yr","day")-CONVERT(DATEDIF(H1122,tglAcuan,"y"),"yr","day"))),(INT(CONVERT(VLOOKUP(Table1[[#This Row],[JABATAN]],tbl_refJabatan,2,FALSE),"yr","day")-CONVERT(DATEDIF(H1122,NOW(),"y"),"yr","day")))),"")</f>
        <v>2556</v>
      </c>
      <c r="S1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Row],[JABATAN]],tbl_refJabatan,4,FALSE),"yr","day")-CONVERT(DATEDIF(H1122,tglAcuan,"y"),"yr","day"))),(NOW()+(CONVERT(VLOOKUP(Table1[[#This Row],[JABATAN]],tbl_refJabatan,4,FALSE),"yr","day")-CONVERT(DATEDIF(H1122,NOW(),"y"),"yr","day")))),"Usia Salah"),"")</f>
        <v>33295.848911689813</v>
      </c>
      <c r="T1122" s="167" t="str">
        <f ca="1">IF(Table1[[#This Row],[TGL. PENSIUN ( usia )]]&lt;&gt;0,TEXT(Table1[[#This Row],[TGL. PENSIUN ( usia )]],"yyyy"),"")</f>
        <v>1991</v>
      </c>
      <c r="U1122" s="166">
        <f ca="1">IF(AND(Table1[[#This Row],[TGL. PENSIUN (usia)]]&lt;&gt;"",Table1[[#This Row],[TGL. PENSIUN (usia)]]&lt;&gt;"USIA SALAH"),IF(tglAcuan&lt;&gt;0,(INT(CONVERT(VLOOKUP(Table1[[#This Row],[JABATAN]],tbl_refJabatan,4,FALSE),"yr","day")-CONVERT(DATEDIF(H1122,tglAcuan,"y"),"yr","day"))),(INT(CONVERT(VLOOKUP(Table1[[#This Row],[JABATAN]],tbl_refJabatan,4,FALSE),"yr","day")-CONVERT(DATEDIF(H1122,NOW(),"y"),"yr","day")))),"")</f>
        <v>-12054</v>
      </c>
      <c r="V1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Row],[JABATAN]],tbl_refJabatan,6,FALSE),"yr","day")-CONVERT(DATEDIF(H1122,tglAcuan,"y"),"yr","day"))),(NOW()+(CONVERT(VLOOKUP(Table1[[#This Row],[JABATAN]],tbl_refJabatan,6,FALSE),"yr","day")-CONVERT(DATEDIF(H1122,NOW(),"y"),"yr","day")))),"Usia Salah"),"")</f>
        <v>25990.848911689813</v>
      </c>
      <c r="W1122" s="167" t="str">
        <f ca="1">IF(Table1[[#This Row],[TGL.PENSIUN (usia)]]&lt;&gt;0,TEXT(Table1[[#This Row],[TGL.PENSIUN (usia)]],"yyyy"),"")</f>
        <v>1971</v>
      </c>
      <c r="X1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Row],[JABATAN]],tbl_refJabatan,7,FALSE),"yr","day")-CONVERT(DATEDIF(M1122,tglAcuan,"y"),"yr","day"))),(NOW()+(CONVERT(VLOOKUP(Table1[[#This Row],[JABATAN]],tbl_refJabatan,7,FALSE),"yr","day")-CONVERT(DATEDIF(M1122,NOW(),"y"),"yr","day")))),"tgl SK salah"),"")</f>
        <v>65437.848911689813</v>
      </c>
      <c r="Y1122" s="167" t="str">
        <f ca="1">IF(Table1[[#This Row],[TGL. PENSIUN (jabatan)]]&lt;&gt;0,TEXT(Table1[[#This Row],[TGL. PENSIUN (jabatan)]],"yyyy"),"")</f>
        <v>2079</v>
      </c>
      <c r="Z1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Row],[JABATAN]],tbl_refJabatan,8,FALSE),"yr","day")-CONVERT(DATEDIF(H1122,tglAcuan,"y"),"yr","day"))),(NOW()+(CONVERT(VLOOKUP(Table1[[#This Row],[JABATAN]],tbl_refJabatan,8,FALSE),"yr","day")-CONVERT(DATEDIF(H1122,NOW(),"y"),"yr","day")))),"Usia Salah"),"")</f>
        <v>47905.848911689813</v>
      </c>
      <c r="AA1122" s="167" t="str">
        <f ca="1">IF(Table1[[#This Row],[TGL.PENSIUN (usia )]]&lt;&gt;0,TEXT(Table1[[#This Row],[TGL.PENSIUN (usia )]],"yyyy"),"")</f>
        <v>2031</v>
      </c>
      <c r="AB1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Row],[JABATAN]],tbl_refJabatan,9,FALSE),"yr","day")-CONVERT(DATEDIF(M1122,tglAcuan,"y"),"yr","day"))),(NOW()+(CONVERT(VLOOKUP(Table1[[#This Row],[JABATAN]],tbl_refJabatan,9,FALSE),"yr","day")-CONVERT(DATEDIF(M1122,NOW(),"y"),"yr","day")))),"tgl SK salah"),"")</f>
        <v>49001.598911689813</v>
      </c>
      <c r="AC1122" s="167" t="str">
        <f ca="1">IF(Table1[[#This Row],[TGL. PENSIUN (jabatan )]]&lt;&gt;0,TEXT(Table1[[#This Row],[TGL. PENSIUN (jabatan )]],"yyyy"),"")</f>
        <v>2034</v>
      </c>
      <c r="AD11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3" spans="1:30" s="53" customFormat="1" ht="21.75" customHeight="1" x14ac:dyDescent="0.25">
      <c r="A1123" s="43">
        <f t="shared" si="41"/>
        <v>1118</v>
      </c>
      <c r="B1123" s="44" t="s">
        <v>1751</v>
      </c>
      <c r="C1123" s="44" t="s">
        <v>2097</v>
      </c>
      <c r="D1123" s="72" t="s">
        <v>63</v>
      </c>
      <c r="E1123" s="141" t="s">
        <v>2114</v>
      </c>
      <c r="F1123" s="43" t="s">
        <v>41</v>
      </c>
      <c r="G1123" s="46" t="s">
        <v>42</v>
      </c>
      <c r="H1123" s="193">
        <v>25119</v>
      </c>
      <c r="I1123" s="45"/>
      <c r="J1123" s="76"/>
      <c r="K1123" s="74" t="s">
        <v>43</v>
      </c>
      <c r="L1123" s="63" t="s">
        <v>2115</v>
      </c>
      <c r="M1123" s="71">
        <v>43319</v>
      </c>
      <c r="N1123" s="52" t="str">
        <f t="shared" ca="1" si="42"/>
        <v>55 Tahun 4 Bulan 19 hari</v>
      </c>
      <c r="O11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Row],[JABATAN]],tbl_refJabatan,2,FALSE),"yr","day")-CONVERT(DATEDIF(H1123,tglAcuan,"y"),"yr","day"))),(NOW()+(CONVERT(VLOOKUP(Table1[[#This Row],[JABATAN]],tbl_refJabatan,2,FALSE),"yr","day")-CONVERT(DATEDIF(H1123,NOW(),"y"),"yr","day")))),"Usia Salah"),"")</f>
        <v>47175.348911689813</v>
      </c>
      <c r="Q1123" s="167" t="str">
        <f ca="1">IF(Table1[[#This Row],[TGL. PENSIUN (usia)]]&lt;&gt;0,TEXT(Table1[[#This Row],[TGL. PENSIUN (usia)]],"yyyy"),"")</f>
        <v>2029</v>
      </c>
      <c r="R1123" s="166">
        <f ca="1">IF(AND(Table1[[#This Row],[TGL. PENSIUN (usia)]]&lt;&gt;"",Table1[[#This Row],[TGL. PENSIUN (usia)]]&lt;&gt;"USIA SALAH"),IF(tglAcuan&lt;&gt;0,(INT(CONVERT(VLOOKUP(Table1[[#This Row],[JABATAN]],tbl_refJabatan,2,FALSE),"yr","day")-CONVERT(DATEDIF(H1123,tglAcuan,"y"),"yr","day"))),(INT(CONVERT(VLOOKUP(Table1[[#This Row],[JABATAN]],tbl_refJabatan,2,FALSE),"yr","day")-CONVERT(DATEDIF(H1123,NOW(),"y"),"yr","day")))),"")</f>
        <v>1826</v>
      </c>
      <c r="S1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Row],[JABATAN]],tbl_refJabatan,4,FALSE),"yr","day")-CONVERT(DATEDIF(H1123,tglAcuan,"y"),"yr","day"))),(NOW()+(CONVERT(VLOOKUP(Table1[[#This Row],[JABATAN]],tbl_refJabatan,4,FALSE),"yr","day")-CONVERT(DATEDIF(H1123,NOW(),"y"),"yr","day")))),"Usia Salah"),"")</f>
        <v>32565.348911689813</v>
      </c>
      <c r="T1123" s="167" t="str">
        <f ca="1">IF(Table1[[#This Row],[TGL. PENSIUN ( usia )]]&lt;&gt;0,TEXT(Table1[[#This Row],[TGL. PENSIUN ( usia )]],"yyyy"),"")</f>
        <v>1989</v>
      </c>
      <c r="U1123" s="166">
        <f ca="1">IF(AND(Table1[[#This Row],[TGL. PENSIUN (usia)]]&lt;&gt;"",Table1[[#This Row],[TGL. PENSIUN (usia)]]&lt;&gt;"USIA SALAH"),IF(tglAcuan&lt;&gt;0,(INT(CONVERT(VLOOKUP(Table1[[#This Row],[JABATAN]],tbl_refJabatan,4,FALSE),"yr","day")-CONVERT(DATEDIF(H1123,tglAcuan,"y"),"yr","day"))),(INT(CONVERT(VLOOKUP(Table1[[#This Row],[JABATAN]],tbl_refJabatan,4,FALSE),"yr","day")-CONVERT(DATEDIF(H1123,NOW(),"y"),"yr","day")))),"")</f>
        <v>-12784</v>
      </c>
      <c r="V1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Row],[JABATAN]],tbl_refJabatan,6,FALSE),"yr","day")-CONVERT(DATEDIF(H1123,tglAcuan,"y"),"yr","day"))),(NOW()+(CONVERT(VLOOKUP(Table1[[#This Row],[JABATAN]],tbl_refJabatan,6,FALSE),"yr","day")-CONVERT(DATEDIF(H1123,NOW(),"y"),"yr","day")))),"Usia Salah"),"")</f>
        <v>25260.348911689813</v>
      </c>
      <c r="W1123" s="167" t="str">
        <f ca="1">IF(Table1[[#This Row],[TGL.PENSIUN (usia)]]&lt;&gt;0,TEXT(Table1[[#This Row],[TGL.PENSIUN (usia)]],"yyyy"),"")</f>
        <v>1969</v>
      </c>
      <c r="X1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Row],[JABATAN]],tbl_refJabatan,7,FALSE),"yr","day")-CONVERT(DATEDIF(M1123,tglAcuan,"y"),"yr","day"))),(NOW()+(CONVERT(VLOOKUP(Table1[[#This Row],[JABATAN]],tbl_refJabatan,7,FALSE),"yr","day")-CONVERT(DATEDIF(M1123,NOW(),"y"),"yr","day")))),"tgl SK salah"),"")</f>
        <v>65437.848911689813</v>
      </c>
      <c r="Y1123" s="167" t="str">
        <f ca="1">IF(Table1[[#This Row],[TGL. PENSIUN (jabatan)]]&lt;&gt;0,TEXT(Table1[[#This Row],[TGL. PENSIUN (jabatan)]],"yyyy"),"")</f>
        <v>2079</v>
      </c>
      <c r="Z1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Row],[JABATAN]],tbl_refJabatan,8,FALSE),"yr","day")-CONVERT(DATEDIF(H1123,tglAcuan,"y"),"yr","day"))),(NOW()+(CONVERT(VLOOKUP(Table1[[#This Row],[JABATAN]],tbl_refJabatan,8,FALSE),"yr","day")-CONVERT(DATEDIF(H1123,NOW(),"y"),"yr","day")))),"Usia Salah"),"")</f>
        <v>47175.348911689813</v>
      </c>
      <c r="AA1123" s="167" t="str">
        <f ca="1">IF(Table1[[#This Row],[TGL.PENSIUN (usia )]]&lt;&gt;0,TEXT(Table1[[#This Row],[TGL.PENSIUN (usia )]],"yyyy"),"")</f>
        <v>2029</v>
      </c>
      <c r="AB1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Row],[JABATAN]],tbl_refJabatan,9,FALSE),"yr","day")-CONVERT(DATEDIF(M1123,tglAcuan,"y"),"yr","day"))),(NOW()+(CONVERT(VLOOKUP(Table1[[#This Row],[JABATAN]],tbl_refJabatan,9,FALSE),"yr","day")-CONVERT(DATEDIF(M1123,NOW(),"y"),"yr","day")))),"tgl SK salah"),"")</f>
        <v>49001.598911689813</v>
      </c>
      <c r="AC1123" s="167" t="str">
        <f ca="1">IF(Table1[[#This Row],[TGL. PENSIUN (jabatan )]]&lt;&gt;0,TEXT(Table1[[#This Row],[TGL. PENSIUN (jabatan )]],"yyyy"),"")</f>
        <v>2034</v>
      </c>
      <c r="AD11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4" spans="1:30" s="53" customFormat="1" ht="21.75" customHeight="1" x14ac:dyDescent="0.25">
      <c r="A1124" s="43">
        <f t="shared" si="41"/>
        <v>1119</v>
      </c>
      <c r="B1124" s="44" t="s">
        <v>1751</v>
      </c>
      <c r="C1124" s="44" t="s">
        <v>2097</v>
      </c>
      <c r="D1124" s="72" t="s">
        <v>63</v>
      </c>
      <c r="E1124" s="141" t="s">
        <v>2116</v>
      </c>
      <c r="F1124" s="43" t="s">
        <v>41</v>
      </c>
      <c r="G1124" s="46" t="s">
        <v>42</v>
      </c>
      <c r="H1124" s="193">
        <v>29889</v>
      </c>
      <c r="I1124" s="45"/>
      <c r="J1124" s="76"/>
      <c r="K1124" s="74" t="s">
        <v>43</v>
      </c>
      <c r="L1124" s="63" t="s">
        <v>2117</v>
      </c>
      <c r="M1124" s="71">
        <v>43319</v>
      </c>
      <c r="N1124" s="52" t="str">
        <f t="shared" ca="1" si="42"/>
        <v>42 Tahun 3 Bulan 28 hari</v>
      </c>
      <c r="O11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Row],[JABATAN]],tbl_refJabatan,2,FALSE),"yr","day")-CONVERT(DATEDIF(H1124,tglAcuan,"y"),"yr","day"))),(NOW()+(CONVERT(VLOOKUP(Table1[[#This Row],[JABATAN]],tbl_refJabatan,2,FALSE),"yr","day")-CONVERT(DATEDIF(H1124,NOW(),"y"),"yr","day")))),"Usia Salah"),"")</f>
        <v>51923.598911689813</v>
      </c>
      <c r="Q1124" s="167" t="str">
        <f ca="1">IF(Table1[[#This Row],[TGL. PENSIUN (usia)]]&lt;&gt;0,TEXT(Table1[[#This Row],[TGL. PENSIUN (usia)]],"yyyy"),"")</f>
        <v>2042</v>
      </c>
      <c r="R1124" s="166">
        <f ca="1">IF(AND(Table1[[#This Row],[TGL. PENSIUN (usia)]]&lt;&gt;"",Table1[[#This Row],[TGL. PENSIUN (usia)]]&lt;&gt;"USIA SALAH"),IF(tglAcuan&lt;&gt;0,(INT(CONVERT(VLOOKUP(Table1[[#This Row],[JABATAN]],tbl_refJabatan,2,FALSE),"yr","day")-CONVERT(DATEDIF(H1124,tglAcuan,"y"),"yr","day"))),(INT(CONVERT(VLOOKUP(Table1[[#This Row],[JABATAN]],tbl_refJabatan,2,FALSE),"yr","day")-CONVERT(DATEDIF(H1124,NOW(),"y"),"yr","day")))),"")</f>
        <v>6574</v>
      </c>
      <c r="S1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Row],[JABATAN]],tbl_refJabatan,4,FALSE),"yr","day")-CONVERT(DATEDIF(H1124,tglAcuan,"y"),"yr","day"))),(NOW()+(CONVERT(VLOOKUP(Table1[[#This Row],[JABATAN]],tbl_refJabatan,4,FALSE),"yr","day")-CONVERT(DATEDIF(H1124,NOW(),"y"),"yr","day")))),"Usia Salah"),"")</f>
        <v>37313.598911689813</v>
      </c>
      <c r="T1124" s="167" t="str">
        <f ca="1">IF(Table1[[#This Row],[TGL. PENSIUN ( usia )]]&lt;&gt;0,TEXT(Table1[[#This Row],[TGL. PENSIUN ( usia )]],"yyyy"),"")</f>
        <v>2002</v>
      </c>
      <c r="U1124" s="166">
        <f ca="1">IF(AND(Table1[[#This Row],[TGL. PENSIUN (usia)]]&lt;&gt;"",Table1[[#This Row],[TGL. PENSIUN (usia)]]&lt;&gt;"USIA SALAH"),IF(tglAcuan&lt;&gt;0,(INT(CONVERT(VLOOKUP(Table1[[#This Row],[JABATAN]],tbl_refJabatan,4,FALSE),"yr","day")-CONVERT(DATEDIF(H1124,tglAcuan,"y"),"yr","day"))),(INT(CONVERT(VLOOKUP(Table1[[#This Row],[JABATAN]],tbl_refJabatan,4,FALSE),"yr","day")-CONVERT(DATEDIF(H1124,NOW(),"y"),"yr","day")))),"")</f>
        <v>-8036</v>
      </c>
      <c r="V1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Row],[JABATAN]],tbl_refJabatan,6,FALSE),"yr","day")-CONVERT(DATEDIF(H1124,tglAcuan,"y"),"yr","day"))),(NOW()+(CONVERT(VLOOKUP(Table1[[#This Row],[JABATAN]],tbl_refJabatan,6,FALSE),"yr","day")-CONVERT(DATEDIF(H1124,NOW(),"y"),"yr","day")))),"Usia Salah"),"")</f>
        <v>30008.598911689813</v>
      </c>
      <c r="W1124" s="167" t="str">
        <f ca="1">IF(Table1[[#This Row],[TGL.PENSIUN (usia)]]&lt;&gt;0,TEXT(Table1[[#This Row],[TGL.PENSIUN (usia)]],"yyyy"),"")</f>
        <v>1982</v>
      </c>
      <c r="X1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Row],[JABATAN]],tbl_refJabatan,7,FALSE),"yr","day")-CONVERT(DATEDIF(M1124,tglAcuan,"y"),"yr","day"))),(NOW()+(CONVERT(VLOOKUP(Table1[[#This Row],[JABATAN]],tbl_refJabatan,7,FALSE),"yr","day")-CONVERT(DATEDIF(M1124,NOW(),"y"),"yr","day")))),"tgl SK salah"),"")</f>
        <v>65437.848911689813</v>
      </c>
      <c r="Y1124" s="167" t="str">
        <f ca="1">IF(Table1[[#This Row],[TGL. PENSIUN (jabatan)]]&lt;&gt;0,TEXT(Table1[[#This Row],[TGL. PENSIUN (jabatan)]],"yyyy"),"")</f>
        <v>2079</v>
      </c>
      <c r="Z1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Row],[JABATAN]],tbl_refJabatan,8,FALSE),"yr","day")-CONVERT(DATEDIF(H1124,tglAcuan,"y"),"yr","day"))),(NOW()+(CONVERT(VLOOKUP(Table1[[#This Row],[JABATAN]],tbl_refJabatan,8,FALSE),"yr","day")-CONVERT(DATEDIF(H1124,NOW(),"y"),"yr","day")))),"Usia Salah"),"")</f>
        <v>51923.598911689813</v>
      </c>
      <c r="AA1124" s="167" t="str">
        <f ca="1">IF(Table1[[#This Row],[TGL.PENSIUN (usia )]]&lt;&gt;0,TEXT(Table1[[#This Row],[TGL.PENSIUN (usia )]],"yyyy"),"")</f>
        <v>2042</v>
      </c>
      <c r="AB1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Row],[JABATAN]],tbl_refJabatan,9,FALSE),"yr","day")-CONVERT(DATEDIF(M1124,tglAcuan,"y"),"yr","day"))),(NOW()+(CONVERT(VLOOKUP(Table1[[#This Row],[JABATAN]],tbl_refJabatan,9,FALSE),"yr","day")-CONVERT(DATEDIF(M1124,NOW(),"y"),"yr","day")))),"tgl SK salah"),"")</f>
        <v>49001.598911689813</v>
      </c>
      <c r="AC1124" s="167" t="str">
        <f ca="1">IF(Table1[[#This Row],[TGL. PENSIUN (jabatan )]]&lt;&gt;0,TEXT(Table1[[#This Row],[TGL. PENSIUN (jabatan )]],"yyyy"),"")</f>
        <v>2034</v>
      </c>
      <c r="AD11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5" spans="1:30" s="53" customFormat="1" ht="21.75" customHeight="1" x14ac:dyDescent="0.25">
      <c r="A1125" s="43">
        <f t="shared" si="41"/>
        <v>1120</v>
      </c>
      <c r="B1125" s="44" t="s">
        <v>1751</v>
      </c>
      <c r="C1125" s="44" t="s">
        <v>2097</v>
      </c>
      <c r="D1125" s="72" t="s">
        <v>63</v>
      </c>
      <c r="E1125" s="141" t="s">
        <v>2118</v>
      </c>
      <c r="F1125" s="43" t="s">
        <v>41</v>
      </c>
      <c r="G1125" s="46" t="s">
        <v>42</v>
      </c>
      <c r="H1125" s="193">
        <v>24035</v>
      </c>
      <c r="I1125" s="45"/>
      <c r="J1125" s="76"/>
      <c r="K1125" s="74" t="s">
        <v>93</v>
      </c>
      <c r="L1125" s="63" t="s">
        <v>2119</v>
      </c>
      <c r="M1125" s="71">
        <v>43319</v>
      </c>
      <c r="N1125" s="52" t="str">
        <f t="shared" ca="1" si="42"/>
        <v>58 Tahun 4 Bulan 7 hari</v>
      </c>
      <c r="O11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Row],[JABATAN]],tbl_refJabatan,2,FALSE),"yr","day")-CONVERT(DATEDIF(H1125,tglAcuan,"y"),"yr","day"))),(NOW()+(CONVERT(VLOOKUP(Table1[[#This Row],[JABATAN]],tbl_refJabatan,2,FALSE),"yr","day")-CONVERT(DATEDIF(H1125,NOW(),"y"),"yr","day")))),"Usia Salah"),"")</f>
        <v>46079.598911689813</v>
      </c>
      <c r="Q1125" s="167" t="str">
        <f ca="1">IF(Table1[[#This Row],[TGL. PENSIUN (usia)]]&lt;&gt;0,TEXT(Table1[[#This Row],[TGL. PENSIUN (usia)]],"yyyy"),"")</f>
        <v>2026</v>
      </c>
      <c r="R1125" s="166">
        <f ca="1">IF(AND(Table1[[#This Row],[TGL. PENSIUN (usia)]]&lt;&gt;"",Table1[[#This Row],[TGL. PENSIUN (usia)]]&lt;&gt;"USIA SALAH"),IF(tglAcuan&lt;&gt;0,(INT(CONVERT(VLOOKUP(Table1[[#This Row],[JABATAN]],tbl_refJabatan,2,FALSE),"yr","day")-CONVERT(DATEDIF(H1125,tglAcuan,"y"),"yr","day"))),(INT(CONVERT(VLOOKUP(Table1[[#This Row],[JABATAN]],tbl_refJabatan,2,FALSE),"yr","day")-CONVERT(DATEDIF(H1125,NOW(),"y"),"yr","day")))),"")</f>
        <v>730</v>
      </c>
      <c r="S1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Row],[JABATAN]],tbl_refJabatan,4,FALSE),"yr","day")-CONVERT(DATEDIF(H1125,tglAcuan,"y"),"yr","day"))),(NOW()+(CONVERT(VLOOKUP(Table1[[#This Row],[JABATAN]],tbl_refJabatan,4,FALSE),"yr","day")-CONVERT(DATEDIF(H1125,NOW(),"y"),"yr","day")))),"Usia Salah"),"")</f>
        <v>31469.598911689813</v>
      </c>
      <c r="T1125" s="167" t="str">
        <f ca="1">IF(Table1[[#This Row],[TGL. PENSIUN ( usia )]]&lt;&gt;0,TEXT(Table1[[#This Row],[TGL. PENSIUN ( usia )]],"yyyy"),"")</f>
        <v>1986</v>
      </c>
      <c r="U1125" s="166">
        <f ca="1">IF(AND(Table1[[#This Row],[TGL. PENSIUN (usia)]]&lt;&gt;"",Table1[[#This Row],[TGL. PENSIUN (usia)]]&lt;&gt;"USIA SALAH"),IF(tglAcuan&lt;&gt;0,(INT(CONVERT(VLOOKUP(Table1[[#This Row],[JABATAN]],tbl_refJabatan,4,FALSE),"yr","day")-CONVERT(DATEDIF(H1125,tglAcuan,"y"),"yr","day"))),(INT(CONVERT(VLOOKUP(Table1[[#This Row],[JABATAN]],tbl_refJabatan,4,FALSE),"yr","day")-CONVERT(DATEDIF(H1125,NOW(),"y"),"yr","day")))),"")</f>
        <v>-13880</v>
      </c>
      <c r="V1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Row],[JABATAN]],tbl_refJabatan,6,FALSE),"yr","day")-CONVERT(DATEDIF(H1125,tglAcuan,"y"),"yr","day"))),(NOW()+(CONVERT(VLOOKUP(Table1[[#This Row],[JABATAN]],tbl_refJabatan,6,FALSE),"yr","day")-CONVERT(DATEDIF(H1125,NOW(),"y"),"yr","day")))),"Usia Salah"),"")</f>
        <v>24164.598911689813</v>
      </c>
      <c r="W1125" s="167" t="str">
        <f ca="1">IF(Table1[[#This Row],[TGL.PENSIUN (usia)]]&lt;&gt;0,TEXT(Table1[[#This Row],[TGL.PENSIUN (usia)]],"yyyy"),"")</f>
        <v>1966</v>
      </c>
      <c r="X1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Row],[JABATAN]],tbl_refJabatan,7,FALSE),"yr","day")-CONVERT(DATEDIF(M1125,tglAcuan,"y"),"yr","day"))),(NOW()+(CONVERT(VLOOKUP(Table1[[#This Row],[JABATAN]],tbl_refJabatan,7,FALSE),"yr","day")-CONVERT(DATEDIF(M1125,NOW(),"y"),"yr","day")))),"tgl SK salah"),"")</f>
        <v>65437.848911689813</v>
      </c>
      <c r="Y1125" s="167" t="str">
        <f ca="1">IF(Table1[[#This Row],[TGL. PENSIUN (jabatan)]]&lt;&gt;0,TEXT(Table1[[#This Row],[TGL. PENSIUN (jabatan)]],"yyyy"),"")</f>
        <v>2079</v>
      </c>
      <c r="Z1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Row],[JABATAN]],tbl_refJabatan,8,FALSE),"yr","day")-CONVERT(DATEDIF(H1125,tglAcuan,"y"),"yr","day"))),(NOW()+(CONVERT(VLOOKUP(Table1[[#This Row],[JABATAN]],tbl_refJabatan,8,FALSE),"yr","day")-CONVERT(DATEDIF(H1125,NOW(),"y"),"yr","day")))),"Usia Salah"),"")</f>
        <v>46079.598911689813</v>
      </c>
      <c r="AA1125" s="167" t="str">
        <f ca="1">IF(Table1[[#This Row],[TGL.PENSIUN (usia )]]&lt;&gt;0,TEXT(Table1[[#This Row],[TGL.PENSIUN (usia )]],"yyyy"),"")</f>
        <v>2026</v>
      </c>
      <c r="AB1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Row],[JABATAN]],tbl_refJabatan,9,FALSE),"yr","day")-CONVERT(DATEDIF(M1125,tglAcuan,"y"),"yr","day"))),(NOW()+(CONVERT(VLOOKUP(Table1[[#This Row],[JABATAN]],tbl_refJabatan,9,FALSE),"yr","day")-CONVERT(DATEDIF(M1125,NOW(),"y"),"yr","day")))),"tgl SK salah"),"")</f>
        <v>49001.598911689813</v>
      </c>
      <c r="AC1125" s="167" t="str">
        <f ca="1">IF(Table1[[#This Row],[TGL. PENSIUN (jabatan )]]&lt;&gt;0,TEXT(Table1[[#This Row],[TGL. PENSIUN (jabatan )]],"yyyy"),"")</f>
        <v>2034</v>
      </c>
      <c r="AD11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6" spans="1:30" s="53" customFormat="1" ht="21.75" customHeight="1" x14ac:dyDescent="0.25">
      <c r="A1126" s="43">
        <f t="shared" si="41"/>
        <v>1121</v>
      </c>
      <c r="B1126" s="44" t="s">
        <v>1751</v>
      </c>
      <c r="C1126" s="44" t="s">
        <v>2097</v>
      </c>
      <c r="D1126" s="72" t="s">
        <v>63</v>
      </c>
      <c r="E1126" s="141" t="s">
        <v>2120</v>
      </c>
      <c r="F1126" s="43" t="s">
        <v>41</v>
      </c>
      <c r="G1126" s="46" t="s">
        <v>42</v>
      </c>
      <c r="H1126" s="193">
        <v>24290</v>
      </c>
      <c r="I1126" s="45"/>
      <c r="J1126" s="76"/>
      <c r="K1126" s="74" t="s">
        <v>43</v>
      </c>
      <c r="L1126" s="63" t="s">
        <v>2121</v>
      </c>
      <c r="M1126" s="71">
        <v>43319</v>
      </c>
      <c r="N1126" s="52" t="str">
        <f t="shared" ca="1" si="42"/>
        <v>57 Tahun 7 Bulan 25 hari</v>
      </c>
      <c r="O11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Row],[JABATAN]],tbl_refJabatan,2,FALSE),"yr","day")-CONVERT(DATEDIF(H1126,tglAcuan,"y"),"yr","day"))),(NOW()+(CONVERT(VLOOKUP(Table1[[#This Row],[JABATAN]],tbl_refJabatan,2,FALSE),"yr","day")-CONVERT(DATEDIF(H1126,NOW(),"y"),"yr","day")))),"Usia Salah"),"")</f>
        <v>46444.848911689813</v>
      </c>
      <c r="Q1126" s="167" t="str">
        <f ca="1">IF(Table1[[#This Row],[TGL. PENSIUN (usia)]]&lt;&gt;0,TEXT(Table1[[#This Row],[TGL. PENSIUN (usia)]],"yyyy"),"")</f>
        <v>2027</v>
      </c>
      <c r="R1126" s="166">
        <f ca="1">IF(AND(Table1[[#This Row],[TGL. PENSIUN (usia)]]&lt;&gt;"",Table1[[#This Row],[TGL. PENSIUN (usia)]]&lt;&gt;"USIA SALAH"),IF(tglAcuan&lt;&gt;0,(INT(CONVERT(VLOOKUP(Table1[[#This Row],[JABATAN]],tbl_refJabatan,2,FALSE),"yr","day")-CONVERT(DATEDIF(H1126,tglAcuan,"y"),"yr","day"))),(INT(CONVERT(VLOOKUP(Table1[[#This Row],[JABATAN]],tbl_refJabatan,2,FALSE),"yr","day")-CONVERT(DATEDIF(H1126,NOW(),"y"),"yr","day")))),"")</f>
        <v>1095</v>
      </c>
      <c r="S1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Row],[JABATAN]],tbl_refJabatan,4,FALSE),"yr","day")-CONVERT(DATEDIF(H1126,tglAcuan,"y"),"yr","day"))),(NOW()+(CONVERT(VLOOKUP(Table1[[#This Row],[JABATAN]],tbl_refJabatan,4,FALSE),"yr","day")-CONVERT(DATEDIF(H1126,NOW(),"y"),"yr","day")))),"Usia Salah"),"")</f>
        <v>31834.848911689813</v>
      </c>
      <c r="T1126" s="167" t="str">
        <f ca="1">IF(Table1[[#This Row],[TGL. PENSIUN ( usia )]]&lt;&gt;0,TEXT(Table1[[#This Row],[TGL. PENSIUN ( usia )]],"yyyy"),"")</f>
        <v>1987</v>
      </c>
      <c r="U1126" s="166">
        <f ca="1">IF(AND(Table1[[#This Row],[TGL. PENSIUN (usia)]]&lt;&gt;"",Table1[[#This Row],[TGL. PENSIUN (usia)]]&lt;&gt;"USIA SALAH"),IF(tglAcuan&lt;&gt;0,(INT(CONVERT(VLOOKUP(Table1[[#This Row],[JABATAN]],tbl_refJabatan,4,FALSE),"yr","day")-CONVERT(DATEDIF(H1126,tglAcuan,"y"),"yr","day"))),(INT(CONVERT(VLOOKUP(Table1[[#This Row],[JABATAN]],tbl_refJabatan,4,FALSE),"yr","day")-CONVERT(DATEDIF(H1126,NOW(),"y"),"yr","day")))),"")</f>
        <v>-13515</v>
      </c>
      <c r="V1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Row],[JABATAN]],tbl_refJabatan,6,FALSE),"yr","day")-CONVERT(DATEDIF(H1126,tglAcuan,"y"),"yr","day"))),(NOW()+(CONVERT(VLOOKUP(Table1[[#This Row],[JABATAN]],tbl_refJabatan,6,FALSE),"yr","day")-CONVERT(DATEDIF(H1126,NOW(),"y"),"yr","day")))),"Usia Salah"),"")</f>
        <v>24529.848911689813</v>
      </c>
      <c r="W1126" s="167" t="str">
        <f ca="1">IF(Table1[[#This Row],[TGL.PENSIUN (usia)]]&lt;&gt;0,TEXT(Table1[[#This Row],[TGL.PENSIUN (usia)]],"yyyy"),"")</f>
        <v>1967</v>
      </c>
      <c r="X1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Row],[JABATAN]],tbl_refJabatan,7,FALSE),"yr","day")-CONVERT(DATEDIF(M1126,tglAcuan,"y"),"yr","day"))),(NOW()+(CONVERT(VLOOKUP(Table1[[#This Row],[JABATAN]],tbl_refJabatan,7,FALSE),"yr","day")-CONVERT(DATEDIF(M1126,NOW(),"y"),"yr","day")))),"tgl SK salah"),"")</f>
        <v>65437.848911689813</v>
      </c>
      <c r="Y1126" s="167" t="str">
        <f ca="1">IF(Table1[[#This Row],[TGL. PENSIUN (jabatan)]]&lt;&gt;0,TEXT(Table1[[#This Row],[TGL. PENSIUN (jabatan)]],"yyyy"),"")</f>
        <v>2079</v>
      </c>
      <c r="Z1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Row],[JABATAN]],tbl_refJabatan,8,FALSE),"yr","day")-CONVERT(DATEDIF(H1126,tglAcuan,"y"),"yr","day"))),(NOW()+(CONVERT(VLOOKUP(Table1[[#This Row],[JABATAN]],tbl_refJabatan,8,FALSE),"yr","day")-CONVERT(DATEDIF(H1126,NOW(),"y"),"yr","day")))),"Usia Salah"),"")</f>
        <v>46444.848911689813</v>
      </c>
      <c r="AA1126" s="167" t="str">
        <f ca="1">IF(Table1[[#This Row],[TGL.PENSIUN (usia )]]&lt;&gt;0,TEXT(Table1[[#This Row],[TGL.PENSIUN (usia )]],"yyyy"),"")</f>
        <v>2027</v>
      </c>
      <c r="AB1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Row],[JABATAN]],tbl_refJabatan,9,FALSE),"yr","day")-CONVERT(DATEDIF(M1126,tglAcuan,"y"),"yr","day"))),(NOW()+(CONVERT(VLOOKUP(Table1[[#This Row],[JABATAN]],tbl_refJabatan,9,FALSE),"yr","day")-CONVERT(DATEDIF(M1126,NOW(),"y"),"yr","day")))),"tgl SK salah"),"")</f>
        <v>49001.598911689813</v>
      </c>
      <c r="AC1126" s="167" t="str">
        <f ca="1">IF(Table1[[#This Row],[TGL. PENSIUN (jabatan )]]&lt;&gt;0,TEXT(Table1[[#This Row],[TGL. PENSIUN (jabatan )]],"yyyy"),"")</f>
        <v>2034</v>
      </c>
      <c r="AD11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7" spans="1:30" s="53" customFormat="1" ht="21.75" customHeight="1" x14ac:dyDescent="0.25">
      <c r="A1127" s="43">
        <f t="shared" si="41"/>
        <v>1122</v>
      </c>
      <c r="B1127" s="44" t="s">
        <v>1751</v>
      </c>
      <c r="C1127" s="44" t="s">
        <v>2097</v>
      </c>
      <c r="D1127" s="72" t="s">
        <v>63</v>
      </c>
      <c r="E1127" s="141" t="s">
        <v>2122</v>
      </c>
      <c r="F1127" s="43" t="s">
        <v>41</v>
      </c>
      <c r="G1127" s="46" t="s">
        <v>42</v>
      </c>
      <c r="H1127" s="193">
        <v>26851</v>
      </c>
      <c r="I1127" s="45"/>
      <c r="J1127" s="76"/>
      <c r="K1127" s="74" t="s">
        <v>43</v>
      </c>
      <c r="L1127" s="63" t="s">
        <v>2123</v>
      </c>
      <c r="M1127" s="71">
        <v>43319</v>
      </c>
      <c r="N1127" s="52" t="str">
        <f t="shared" ca="1" si="42"/>
        <v>50 Tahun 7 Bulan 21 hari</v>
      </c>
      <c r="O11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Row],[JABATAN]],tbl_refJabatan,2,FALSE),"yr","day")-CONVERT(DATEDIF(H1127,tglAcuan,"y"),"yr","day"))),(NOW()+(CONVERT(VLOOKUP(Table1[[#This Row],[JABATAN]],tbl_refJabatan,2,FALSE),"yr","day")-CONVERT(DATEDIF(H1127,NOW(),"y"),"yr","day")))),"Usia Salah"),"")</f>
        <v>49001.598911689813</v>
      </c>
      <c r="Q1127" s="167" t="str">
        <f ca="1">IF(Table1[[#This Row],[TGL. PENSIUN (usia)]]&lt;&gt;0,TEXT(Table1[[#This Row],[TGL. PENSIUN (usia)]],"yyyy"),"")</f>
        <v>2034</v>
      </c>
      <c r="R1127" s="166">
        <f ca="1">IF(AND(Table1[[#This Row],[TGL. PENSIUN (usia)]]&lt;&gt;"",Table1[[#This Row],[TGL. PENSIUN (usia)]]&lt;&gt;"USIA SALAH"),IF(tglAcuan&lt;&gt;0,(INT(CONVERT(VLOOKUP(Table1[[#This Row],[JABATAN]],tbl_refJabatan,2,FALSE),"yr","day")-CONVERT(DATEDIF(H1127,tglAcuan,"y"),"yr","day"))),(INT(CONVERT(VLOOKUP(Table1[[#This Row],[JABATAN]],tbl_refJabatan,2,FALSE),"yr","day")-CONVERT(DATEDIF(H1127,NOW(),"y"),"yr","day")))),"")</f>
        <v>3652</v>
      </c>
      <c r="S1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Row],[JABATAN]],tbl_refJabatan,4,FALSE),"yr","day")-CONVERT(DATEDIF(H1127,tglAcuan,"y"),"yr","day"))),(NOW()+(CONVERT(VLOOKUP(Table1[[#This Row],[JABATAN]],tbl_refJabatan,4,FALSE),"yr","day")-CONVERT(DATEDIF(H1127,NOW(),"y"),"yr","day")))),"Usia Salah"),"")</f>
        <v>34391.598911689813</v>
      </c>
      <c r="T1127" s="167" t="str">
        <f ca="1">IF(Table1[[#This Row],[TGL. PENSIUN ( usia )]]&lt;&gt;0,TEXT(Table1[[#This Row],[TGL. PENSIUN ( usia )]],"yyyy"),"")</f>
        <v>1994</v>
      </c>
      <c r="U1127" s="166">
        <f ca="1">IF(AND(Table1[[#This Row],[TGL. PENSIUN (usia)]]&lt;&gt;"",Table1[[#This Row],[TGL. PENSIUN (usia)]]&lt;&gt;"USIA SALAH"),IF(tglAcuan&lt;&gt;0,(INT(CONVERT(VLOOKUP(Table1[[#This Row],[JABATAN]],tbl_refJabatan,4,FALSE),"yr","day")-CONVERT(DATEDIF(H1127,tglAcuan,"y"),"yr","day"))),(INT(CONVERT(VLOOKUP(Table1[[#This Row],[JABATAN]],tbl_refJabatan,4,FALSE),"yr","day")-CONVERT(DATEDIF(H1127,NOW(),"y"),"yr","day")))),"")</f>
        <v>-10958</v>
      </c>
      <c r="V1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Row],[JABATAN]],tbl_refJabatan,6,FALSE),"yr","day")-CONVERT(DATEDIF(H1127,tglAcuan,"y"),"yr","day"))),(NOW()+(CONVERT(VLOOKUP(Table1[[#This Row],[JABATAN]],tbl_refJabatan,6,FALSE),"yr","day")-CONVERT(DATEDIF(H1127,NOW(),"y"),"yr","day")))),"Usia Salah"),"")</f>
        <v>27086.598911689813</v>
      </c>
      <c r="W1127" s="167" t="str">
        <f ca="1">IF(Table1[[#This Row],[TGL.PENSIUN (usia)]]&lt;&gt;0,TEXT(Table1[[#This Row],[TGL.PENSIUN (usia)]],"yyyy"),"")</f>
        <v>1974</v>
      </c>
      <c r="X1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Row],[JABATAN]],tbl_refJabatan,7,FALSE),"yr","day")-CONVERT(DATEDIF(M1127,tglAcuan,"y"),"yr","day"))),(NOW()+(CONVERT(VLOOKUP(Table1[[#This Row],[JABATAN]],tbl_refJabatan,7,FALSE),"yr","day")-CONVERT(DATEDIF(M1127,NOW(),"y"),"yr","day")))),"tgl SK salah"),"")</f>
        <v>65437.848911689813</v>
      </c>
      <c r="Y1127" s="167" t="str">
        <f ca="1">IF(Table1[[#This Row],[TGL. PENSIUN (jabatan)]]&lt;&gt;0,TEXT(Table1[[#This Row],[TGL. PENSIUN (jabatan)]],"yyyy"),"")</f>
        <v>2079</v>
      </c>
      <c r="Z1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Row],[JABATAN]],tbl_refJabatan,8,FALSE),"yr","day")-CONVERT(DATEDIF(H1127,tglAcuan,"y"),"yr","day"))),(NOW()+(CONVERT(VLOOKUP(Table1[[#This Row],[JABATAN]],tbl_refJabatan,8,FALSE),"yr","day")-CONVERT(DATEDIF(H1127,NOW(),"y"),"yr","day")))),"Usia Salah"),"")</f>
        <v>49001.598911689813</v>
      </c>
      <c r="AA1127" s="167" t="str">
        <f ca="1">IF(Table1[[#This Row],[TGL.PENSIUN (usia )]]&lt;&gt;0,TEXT(Table1[[#This Row],[TGL.PENSIUN (usia )]],"yyyy"),"")</f>
        <v>2034</v>
      </c>
      <c r="AB1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Row],[JABATAN]],tbl_refJabatan,9,FALSE),"yr","day")-CONVERT(DATEDIF(M1127,tglAcuan,"y"),"yr","day"))),(NOW()+(CONVERT(VLOOKUP(Table1[[#This Row],[JABATAN]],tbl_refJabatan,9,FALSE),"yr","day")-CONVERT(DATEDIF(M1127,NOW(),"y"),"yr","day")))),"tgl SK salah"),"")</f>
        <v>49001.598911689813</v>
      </c>
      <c r="AC1127" s="167" t="str">
        <f ca="1">IF(Table1[[#This Row],[TGL. PENSIUN (jabatan )]]&lt;&gt;0,TEXT(Table1[[#This Row],[TGL. PENSIUN (jabatan )]],"yyyy"),"")</f>
        <v>2034</v>
      </c>
      <c r="AD11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8" spans="1:30" s="53" customFormat="1" ht="21.75" customHeight="1" x14ac:dyDescent="0.25">
      <c r="A1128" s="43">
        <f t="shared" si="41"/>
        <v>1123</v>
      </c>
      <c r="B1128" s="44" t="s">
        <v>1751</v>
      </c>
      <c r="C1128" s="44" t="s">
        <v>2097</v>
      </c>
      <c r="D1128" s="72" t="s">
        <v>63</v>
      </c>
      <c r="E1128" s="141" t="s">
        <v>2124</v>
      </c>
      <c r="F1128" s="43" t="s">
        <v>41</v>
      </c>
      <c r="G1128" s="46" t="s">
        <v>42</v>
      </c>
      <c r="H1128" s="193">
        <v>24029</v>
      </c>
      <c r="I1128" s="45"/>
      <c r="J1128" s="76"/>
      <c r="K1128" s="74" t="s">
        <v>93</v>
      </c>
      <c r="L1128" s="63" t="s">
        <v>2125</v>
      </c>
      <c r="M1128" s="71">
        <v>43319</v>
      </c>
      <c r="N1128" s="52" t="str">
        <f t="shared" ca="1" si="42"/>
        <v>58 Tahun 4 Bulan 13 hari</v>
      </c>
      <c r="O11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20 Hari </v>
      </c>
      <c r="P1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Row],[JABATAN]],tbl_refJabatan,2,FALSE),"yr","day")-CONVERT(DATEDIF(H1128,tglAcuan,"y"),"yr","day"))),(NOW()+(CONVERT(VLOOKUP(Table1[[#This Row],[JABATAN]],tbl_refJabatan,2,FALSE),"yr","day")-CONVERT(DATEDIF(H1128,NOW(),"y"),"yr","day")))),"Usia Salah"),"")</f>
        <v>46079.598911689813</v>
      </c>
      <c r="Q1128" s="167" t="str">
        <f ca="1">IF(Table1[[#This Row],[TGL. PENSIUN (usia)]]&lt;&gt;0,TEXT(Table1[[#This Row],[TGL. PENSIUN (usia)]],"yyyy"),"")</f>
        <v>2026</v>
      </c>
      <c r="R1128" s="166">
        <f ca="1">IF(AND(Table1[[#This Row],[TGL. PENSIUN (usia)]]&lt;&gt;"",Table1[[#This Row],[TGL. PENSIUN (usia)]]&lt;&gt;"USIA SALAH"),IF(tglAcuan&lt;&gt;0,(INT(CONVERT(VLOOKUP(Table1[[#This Row],[JABATAN]],tbl_refJabatan,2,FALSE),"yr","day")-CONVERT(DATEDIF(H1128,tglAcuan,"y"),"yr","day"))),(INT(CONVERT(VLOOKUP(Table1[[#This Row],[JABATAN]],tbl_refJabatan,2,FALSE),"yr","day")-CONVERT(DATEDIF(H1128,NOW(),"y"),"yr","day")))),"")</f>
        <v>730</v>
      </c>
      <c r="S1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Row],[JABATAN]],tbl_refJabatan,4,FALSE),"yr","day")-CONVERT(DATEDIF(H1128,tglAcuan,"y"),"yr","day"))),(NOW()+(CONVERT(VLOOKUP(Table1[[#This Row],[JABATAN]],tbl_refJabatan,4,FALSE),"yr","day")-CONVERT(DATEDIF(H1128,NOW(),"y"),"yr","day")))),"Usia Salah"),"")</f>
        <v>31469.598911689813</v>
      </c>
      <c r="T1128" s="167" t="str">
        <f ca="1">IF(Table1[[#This Row],[TGL. PENSIUN ( usia )]]&lt;&gt;0,TEXT(Table1[[#This Row],[TGL. PENSIUN ( usia )]],"yyyy"),"")</f>
        <v>1986</v>
      </c>
      <c r="U1128" s="166">
        <f ca="1">IF(AND(Table1[[#This Row],[TGL. PENSIUN (usia)]]&lt;&gt;"",Table1[[#This Row],[TGL. PENSIUN (usia)]]&lt;&gt;"USIA SALAH"),IF(tglAcuan&lt;&gt;0,(INT(CONVERT(VLOOKUP(Table1[[#This Row],[JABATAN]],tbl_refJabatan,4,FALSE),"yr","day")-CONVERT(DATEDIF(H1128,tglAcuan,"y"),"yr","day"))),(INT(CONVERT(VLOOKUP(Table1[[#This Row],[JABATAN]],tbl_refJabatan,4,FALSE),"yr","day")-CONVERT(DATEDIF(H1128,NOW(),"y"),"yr","day")))),"")</f>
        <v>-13880</v>
      </c>
      <c r="V1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Row],[JABATAN]],tbl_refJabatan,6,FALSE),"yr","day")-CONVERT(DATEDIF(H1128,tglAcuan,"y"),"yr","day"))),(NOW()+(CONVERT(VLOOKUP(Table1[[#This Row],[JABATAN]],tbl_refJabatan,6,FALSE),"yr","day")-CONVERT(DATEDIF(H1128,NOW(),"y"),"yr","day")))),"Usia Salah"),"")</f>
        <v>24164.598911689813</v>
      </c>
      <c r="W1128" s="167" t="str">
        <f ca="1">IF(Table1[[#This Row],[TGL.PENSIUN (usia)]]&lt;&gt;0,TEXT(Table1[[#This Row],[TGL.PENSIUN (usia)]],"yyyy"),"")</f>
        <v>1966</v>
      </c>
      <c r="X1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Row],[JABATAN]],tbl_refJabatan,7,FALSE),"yr","day")-CONVERT(DATEDIF(M1128,tglAcuan,"y"),"yr","day"))),(NOW()+(CONVERT(VLOOKUP(Table1[[#This Row],[JABATAN]],tbl_refJabatan,7,FALSE),"yr","day")-CONVERT(DATEDIF(M1128,NOW(),"y"),"yr","day")))),"tgl SK salah"),"")</f>
        <v>65437.848911689813</v>
      </c>
      <c r="Y1128" s="167" t="str">
        <f ca="1">IF(Table1[[#This Row],[TGL. PENSIUN (jabatan)]]&lt;&gt;0,TEXT(Table1[[#This Row],[TGL. PENSIUN (jabatan)]],"yyyy"),"")</f>
        <v>2079</v>
      </c>
      <c r="Z1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Row],[JABATAN]],tbl_refJabatan,8,FALSE),"yr","day")-CONVERT(DATEDIF(H1128,tglAcuan,"y"),"yr","day"))),(NOW()+(CONVERT(VLOOKUP(Table1[[#This Row],[JABATAN]],tbl_refJabatan,8,FALSE),"yr","day")-CONVERT(DATEDIF(H1128,NOW(),"y"),"yr","day")))),"Usia Salah"),"")</f>
        <v>46079.598911689813</v>
      </c>
      <c r="AA1128" s="167" t="str">
        <f ca="1">IF(Table1[[#This Row],[TGL.PENSIUN (usia )]]&lt;&gt;0,TEXT(Table1[[#This Row],[TGL.PENSIUN (usia )]],"yyyy"),"")</f>
        <v>2026</v>
      </c>
      <c r="AB1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Row],[JABATAN]],tbl_refJabatan,9,FALSE),"yr","day")-CONVERT(DATEDIF(M1128,tglAcuan,"y"),"yr","day"))),(NOW()+(CONVERT(VLOOKUP(Table1[[#This Row],[JABATAN]],tbl_refJabatan,9,FALSE),"yr","day")-CONVERT(DATEDIF(M1128,NOW(),"y"),"yr","day")))),"tgl SK salah"),"")</f>
        <v>49001.598911689813</v>
      </c>
      <c r="AC1128" s="167" t="str">
        <f ca="1">IF(Table1[[#This Row],[TGL. PENSIUN (jabatan )]]&lt;&gt;0,TEXT(Table1[[#This Row],[TGL. PENSIUN (jabatan )]],"yyyy"),"")</f>
        <v>2034</v>
      </c>
      <c r="AD11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29" spans="1:30" s="88" customFormat="1" ht="21.75" customHeight="1" x14ac:dyDescent="0.25">
      <c r="A1129" s="43">
        <f t="shared" si="41"/>
        <v>1124</v>
      </c>
      <c r="B1129" s="44" t="s">
        <v>1751</v>
      </c>
      <c r="C1129" s="44" t="s">
        <v>2126</v>
      </c>
      <c r="D1129" s="45" t="s">
        <v>39</v>
      </c>
      <c r="E1129" s="72" t="s">
        <v>265</v>
      </c>
      <c r="F1129" s="43" t="s">
        <v>41</v>
      </c>
      <c r="G1129" s="46" t="s">
        <v>42</v>
      </c>
      <c r="H1129" s="94">
        <v>27166</v>
      </c>
      <c r="I1129" s="45"/>
      <c r="J1129" s="76"/>
      <c r="K1129" s="74" t="s">
        <v>43</v>
      </c>
      <c r="L1129" s="63" t="s">
        <v>2127</v>
      </c>
      <c r="M1129" s="94">
        <v>43812</v>
      </c>
      <c r="N1129" s="52" t="str">
        <f t="shared" ca="1" si="42"/>
        <v>49 Tahun 9 Bulan 10 hari</v>
      </c>
      <c r="O11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Row],[JABATAN]],tbl_refJabatan,2,FALSE),"yr","day")-CONVERT(DATEDIF(H1129,tglAcuan,"y"),"yr","day"))),(NOW()+(CONVERT(VLOOKUP(Table1[[#This Row],[JABATAN]],tbl_refJabatan,2,FALSE),"yr","day")-CONVERT(DATEDIF(H1129,NOW(),"y"),"yr","day")))),"Usia Salah"),"")</f>
        <v>27451.848911689813</v>
      </c>
      <c r="Q1129" s="167" t="str">
        <f ca="1">IF(Table1[[#This Row],[TGL. PENSIUN (usia)]]&lt;&gt;0,TEXT(Table1[[#This Row],[TGL. PENSIUN (usia)]],"yyyy"),"")</f>
        <v>1975</v>
      </c>
      <c r="R1129" s="166">
        <f ca="1">IF(AND(Table1[[#This Row],[TGL. PENSIUN (usia)]]&lt;&gt;"",Table1[[#This Row],[TGL. PENSIUN (usia)]]&lt;&gt;"USIA SALAH"),IF(tglAcuan&lt;&gt;0,(INT(CONVERT(VLOOKUP(Table1[[#This Row],[JABATAN]],tbl_refJabatan,2,FALSE),"yr","day")-CONVERT(DATEDIF(H1129,tglAcuan,"y"),"yr","day"))),(INT(CONVERT(VLOOKUP(Table1[[#This Row],[JABATAN]],tbl_refJabatan,2,FALSE),"yr","day")-CONVERT(DATEDIF(H1129,NOW(),"y"),"yr","day")))),"")</f>
        <v>-17898</v>
      </c>
      <c r="S1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Row],[JABATAN]],tbl_refJabatan,4,FALSE),"yr","day")-CONVERT(DATEDIF(H1129,tglAcuan,"y"),"yr","day"))),(NOW()+(CONVERT(VLOOKUP(Table1[[#This Row],[JABATAN]],tbl_refJabatan,4,FALSE),"yr","day")-CONVERT(DATEDIF(H1129,NOW(),"y"),"yr","day")))),"Usia Salah"),"")</f>
        <v>27451.848911689813</v>
      </c>
      <c r="T1129" s="167" t="str">
        <f ca="1">IF(Table1[[#This Row],[TGL. PENSIUN ( usia )]]&lt;&gt;0,TEXT(Table1[[#This Row],[TGL. PENSIUN ( usia )]],"yyyy"),"")</f>
        <v>1975</v>
      </c>
      <c r="U1129" s="166">
        <f ca="1">IF(AND(Table1[[#This Row],[TGL. PENSIUN (usia)]]&lt;&gt;"",Table1[[#This Row],[TGL. PENSIUN (usia)]]&lt;&gt;"USIA SALAH"),IF(tglAcuan&lt;&gt;0,(INT(CONVERT(VLOOKUP(Table1[[#This Row],[JABATAN]],tbl_refJabatan,4,FALSE),"yr","day")-CONVERT(DATEDIF(H1129,tglAcuan,"y"),"yr","day"))),(INT(CONVERT(VLOOKUP(Table1[[#This Row],[JABATAN]],tbl_refJabatan,4,FALSE),"yr","day")-CONVERT(DATEDIF(H1129,NOW(),"y"),"yr","day")))),"")</f>
        <v>-17898</v>
      </c>
      <c r="V1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Row],[JABATAN]],tbl_refJabatan,6,FALSE),"yr","day")-CONVERT(DATEDIF(H1129,tglAcuan,"y"),"yr","day"))),(NOW()+(CONVERT(VLOOKUP(Table1[[#This Row],[JABATAN]],tbl_refJabatan,6,FALSE),"yr","day")-CONVERT(DATEDIF(H1129,NOW(),"y"),"yr","day")))),"Usia Salah"),"")</f>
        <v>27451.848911689813</v>
      </c>
      <c r="W1129" s="167" t="str">
        <f ca="1">IF(Table1[[#This Row],[TGL.PENSIUN (usia)]]&lt;&gt;0,TEXT(Table1[[#This Row],[TGL.PENSIUN (usia)]],"yyyy"),"")</f>
        <v>1975</v>
      </c>
      <c r="X1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Row],[JABATAN]],tbl_refJabatan,7,FALSE),"yr","day")-CONVERT(DATEDIF(M1129,tglAcuan,"y"),"yr","day"))),(NOW()+(CONVERT(VLOOKUP(Table1[[#This Row],[JABATAN]],tbl_refJabatan,7,FALSE),"yr","day")-CONVERT(DATEDIF(M1129,NOW(),"y"),"yr","day")))),"tgl SK salah"),"")</f>
        <v>43888.098911689813</v>
      </c>
      <c r="Y1129" s="167" t="str">
        <f ca="1">IF(Table1[[#This Row],[TGL. PENSIUN (jabatan)]]&lt;&gt;0,TEXT(Table1[[#This Row],[TGL. PENSIUN (jabatan)]],"yyyy"),"")</f>
        <v>2020</v>
      </c>
      <c r="Z1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Row],[JABATAN]],tbl_refJabatan,8,FALSE),"yr","day")-CONVERT(DATEDIF(H1129,tglAcuan,"y"),"yr","day"))),(NOW()+(CONVERT(VLOOKUP(Table1[[#This Row],[JABATAN]],tbl_refJabatan,8,FALSE),"yr","day")-CONVERT(DATEDIF(H1129,NOW(),"y"),"yr","day")))),"Usia Salah"),"")</f>
        <v>27451.848911689813</v>
      </c>
      <c r="AA1129" s="167" t="str">
        <f ca="1">IF(Table1[[#This Row],[TGL.PENSIUN (usia )]]&lt;&gt;0,TEXT(Table1[[#This Row],[TGL.PENSIUN (usia )]],"yyyy"),"")</f>
        <v>1975</v>
      </c>
      <c r="AB1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Row],[JABATAN]],tbl_refJabatan,9,FALSE),"yr","day")-CONVERT(DATEDIF(M1129,tglAcuan,"y"),"yr","day"))),(NOW()+(CONVERT(VLOOKUP(Table1[[#This Row],[JABATAN]],tbl_refJabatan,9,FALSE),"yr","day")-CONVERT(DATEDIF(M1129,NOW(),"y"),"yr","day")))),"tgl SK salah"),"")</f>
        <v>43888.098911689813</v>
      </c>
      <c r="AC1129" s="167" t="str">
        <f ca="1">IF(Table1[[#This Row],[TGL. PENSIUN (jabatan )]]&lt;&gt;0,TEXT(Table1[[#This Row],[TGL. PENSIUN (jabatan )]],"yyyy"),"")</f>
        <v>2020</v>
      </c>
      <c r="AD11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0" spans="1:30" s="53" customFormat="1" ht="21.75" customHeight="1" x14ac:dyDescent="0.25">
      <c r="A1130" s="43">
        <f t="shared" si="41"/>
        <v>1125</v>
      </c>
      <c r="B1130" s="44" t="s">
        <v>1751</v>
      </c>
      <c r="C1130" s="44" t="s">
        <v>2126</v>
      </c>
      <c r="D1130" s="72" t="s">
        <v>45</v>
      </c>
      <c r="E1130" s="72" t="s">
        <v>2128</v>
      </c>
      <c r="F1130" s="43" t="s">
        <v>41</v>
      </c>
      <c r="G1130" s="46" t="s">
        <v>42</v>
      </c>
      <c r="H1130" s="94">
        <v>25122</v>
      </c>
      <c r="I1130" s="45"/>
      <c r="J1130" s="76"/>
      <c r="K1130" s="74" t="s">
        <v>43</v>
      </c>
      <c r="L1130" s="63" t="s">
        <v>2129</v>
      </c>
      <c r="M1130" s="94">
        <v>43321</v>
      </c>
      <c r="N1130" s="52" t="str">
        <f t="shared" ca="1" si="42"/>
        <v>55 Tahun 4 Bulan 16 hari</v>
      </c>
      <c r="O11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18 Hari </v>
      </c>
      <c r="P1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Row],[JABATAN]],tbl_refJabatan,2,FALSE),"yr","day")-CONVERT(DATEDIF(H1130,tglAcuan,"y"),"yr","day"))),(NOW()+(CONVERT(VLOOKUP(Table1[[#This Row],[JABATAN]],tbl_refJabatan,2,FALSE),"yr","day")-CONVERT(DATEDIF(H1130,NOW(),"y"),"yr","day")))),"Usia Salah"),"")</f>
        <v>25260.348911689813</v>
      </c>
      <c r="Q1130" s="167" t="str">
        <f ca="1">IF(Table1[[#This Row],[TGL. PENSIUN (usia)]]&lt;&gt;0,TEXT(Table1[[#This Row],[TGL. PENSIUN (usia)]],"yyyy"),"")</f>
        <v>1969</v>
      </c>
      <c r="R1130" s="166">
        <f ca="1">IF(AND(Table1[[#This Row],[TGL. PENSIUN (usia)]]&lt;&gt;"",Table1[[#This Row],[TGL. PENSIUN (usia)]]&lt;&gt;"USIA SALAH"),IF(tglAcuan&lt;&gt;0,(INT(CONVERT(VLOOKUP(Table1[[#This Row],[JABATAN]],tbl_refJabatan,2,FALSE),"yr","day")-CONVERT(DATEDIF(H1130,tglAcuan,"y"),"yr","day"))),(INT(CONVERT(VLOOKUP(Table1[[#This Row],[JABATAN]],tbl_refJabatan,2,FALSE),"yr","day")-CONVERT(DATEDIF(H1130,NOW(),"y"),"yr","day")))),"")</f>
        <v>-20089</v>
      </c>
      <c r="S1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Row],[JABATAN]],tbl_refJabatan,4,FALSE),"yr","day")-CONVERT(DATEDIF(H1130,tglAcuan,"y"),"yr","day"))),(NOW()+(CONVERT(VLOOKUP(Table1[[#This Row],[JABATAN]],tbl_refJabatan,4,FALSE),"yr","day")-CONVERT(DATEDIF(H1130,NOW(),"y"),"yr","day")))),"Usia Salah"),"")</f>
        <v>25260.348911689813</v>
      </c>
      <c r="T1130" s="167" t="str">
        <f ca="1">IF(Table1[[#This Row],[TGL. PENSIUN ( usia )]]&lt;&gt;0,TEXT(Table1[[#This Row],[TGL. PENSIUN ( usia )]],"yyyy"),"")</f>
        <v>1969</v>
      </c>
      <c r="U1130" s="166">
        <f ca="1">IF(AND(Table1[[#This Row],[TGL. PENSIUN (usia)]]&lt;&gt;"",Table1[[#This Row],[TGL. PENSIUN (usia)]]&lt;&gt;"USIA SALAH"),IF(tglAcuan&lt;&gt;0,(INT(CONVERT(VLOOKUP(Table1[[#This Row],[JABATAN]],tbl_refJabatan,4,FALSE),"yr","day")-CONVERT(DATEDIF(H1130,tglAcuan,"y"),"yr","day"))),(INT(CONVERT(VLOOKUP(Table1[[#This Row],[JABATAN]],tbl_refJabatan,4,FALSE),"yr","day")-CONVERT(DATEDIF(H1130,NOW(),"y"),"yr","day")))),"")</f>
        <v>-20089</v>
      </c>
      <c r="V1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Row],[JABATAN]],tbl_refJabatan,6,FALSE),"yr","day")-CONVERT(DATEDIF(H1130,tglAcuan,"y"),"yr","day"))),(NOW()+(CONVERT(VLOOKUP(Table1[[#This Row],[JABATAN]],tbl_refJabatan,6,FALSE),"yr","day")-CONVERT(DATEDIF(H1130,NOW(),"y"),"yr","day")))),"Usia Salah"),"")</f>
        <v>25260.348911689813</v>
      </c>
      <c r="W1130" s="167" t="str">
        <f ca="1">IF(Table1[[#This Row],[TGL.PENSIUN (usia)]]&lt;&gt;0,TEXT(Table1[[#This Row],[TGL.PENSIUN (usia)]],"yyyy"),"")</f>
        <v>1969</v>
      </c>
      <c r="X1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Row],[JABATAN]],tbl_refJabatan,7,FALSE),"yr","day")-CONVERT(DATEDIF(M1130,tglAcuan,"y"),"yr","day"))),(NOW()+(CONVERT(VLOOKUP(Table1[[#This Row],[JABATAN]],tbl_refJabatan,7,FALSE),"yr","day")-CONVERT(DATEDIF(M1130,NOW(),"y"),"yr","day")))),"tgl SK salah"),"")</f>
        <v>43522.848911689813</v>
      </c>
      <c r="Y1130" s="167" t="str">
        <f ca="1">IF(Table1[[#This Row],[TGL. PENSIUN (jabatan)]]&lt;&gt;0,TEXT(Table1[[#This Row],[TGL. PENSIUN (jabatan)]],"yyyy"),"")</f>
        <v>2019</v>
      </c>
      <c r="Z1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Row],[JABATAN]],tbl_refJabatan,8,FALSE),"yr","day")-CONVERT(DATEDIF(H1130,tglAcuan,"y"),"yr","day"))),(NOW()+(CONVERT(VLOOKUP(Table1[[#This Row],[JABATAN]],tbl_refJabatan,8,FALSE),"yr","day")-CONVERT(DATEDIF(H1130,NOW(),"y"),"yr","day")))),"Usia Salah"),"")</f>
        <v>25260.348911689813</v>
      </c>
      <c r="AA1130" s="167" t="str">
        <f ca="1">IF(Table1[[#This Row],[TGL.PENSIUN (usia )]]&lt;&gt;0,TEXT(Table1[[#This Row],[TGL.PENSIUN (usia )]],"yyyy"),"")</f>
        <v>1969</v>
      </c>
      <c r="AB1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Row],[JABATAN]],tbl_refJabatan,9,FALSE),"yr","day")-CONVERT(DATEDIF(M1130,tglAcuan,"y"),"yr","day"))),(NOW()+(CONVERT(VLOOKUP(Table1[[#This Row],[JABATAN]],tbl_refJabatan,9,FALSE),"yr","day")-CONVERT(DATEDIF(M1130,NOW(),"y"),"yr","day")))),"tgl SK salah"),"")</f>
        <v>43522.848911689813</v>
      </c>
      <c r="AC1130" s="167" t="str">
        <f ca="1">IF(Table1[[#This Row],[TGL. PENSIUN (jabatan )]]&lt;&gt;0,TEXT(Table1[[#This Row],[TGL. PENSIUN (jabatan )]],"yyyy"),"")</f>
        <v>2019</v>
      </c>
      <c r="AD11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1" spans="1:30" s="53" customFormat="1" ht="21.75" customHeight="1" x14ac:dyDescent="0.25">
      <c r="A1131" s="43">
        <f t="shared" si="41"/>
        <v>1126</v>
      </c>
      <c r="B1131" s="44" t="s">
        <v>1751</v>
      </c>
      <c r="C1131" s="44" t="s">
        <v>2126</v>
      </c>
      <c r="D1131" s="45" t="s">
        <v>48</v>
      </c>
      <c r="E1131" s="72" t="s">
        <v>2130</v>
      </c>
      <c r="F1131" s="43" t="s">
        <v>41</v>
      </c>
      <c r="G1131" s="46" t="s">
        <v>42</v>
      </c>
      <c r="H1131" s="94">
        <v>25000</v>
      </c>
      <c r="I1131" s="45"/>
      <c r="J1131" s="76"/>
      <c r="K1131" s="74" t="s">
        <v>43</v>
      </c>
      <c r="L1131" s="63" t="s">
        <v>2131</v>
      </c>
      <c r="M1131" s="94">
        <v>43321</v>
      </c>
      <c r="N1131" s="52" t="str">
        <f t="shared" ca="1" si="42"/>
        <v>55 Tahun 8 Bulan 16 hari</v>
      </c>
      <c r="O11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18 Hari </v>
      </c>
      <c r="P1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Row],[JABATAN]],tbl_refJabatan,2,FALSE),"yr","day")-CONVERT(DATEDIF(H1131,tglAcuan,"y"),"yr","day"))),(NOW()+(CONVERT(VLOOKUP(Table1[[#This Row],[JABATAN]],tbl_refJabatan,2,FALSE),"yr","day")-CONVERT(DATEDIF(H1131,NOW(),"y"),"yr","day")))),"Usia Salah"),"")</f>
        <v>47175.348911689813</v>
      </c>
      <c r="Q1131" s="167" t="str">
        <f ca="1">IF(Table1[[#This Row],[TGL. PENSIUN (usia)]]&lt;&gt;0,TEXT(Table1[[#This Row],[TGL. PENSIUN (usia)]],"yyyy"),"")</f>
        <v>2029</v>
      </c>
      <c r="R1131" s="166">
        <f ca="1">IF(AND(Table1[[#This Row],[TGL. PENSIUN (usia)]]&lt;&gt;"",Table1[[#This Row],[TGL. PENSIUN (usia)]]&lt;&gt;"USIA SALAH"),IF(tglAcuan&lt;&gt;0,(INT(CONVERT(VLOOKUP(Table1[[#This Row],[JABATAN]],tbl_refJabatan,2,FALSE),"yr","day")-CONVERT(DATEDIF(H1131,tglAcuan,"y"),"yr","day"))),(INT(CONVERT(VLOOKUP(Table1[[#This Row],[JABATAN]],tbl_refJabatan,2,FALSE),"yr","day")-CONVERT(DATEDIF(H1131,NOW(),"y"),"yr","day")))),"")</f>
        <v>1826</v>
      </c>
      <c r="S1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Row],[JABATAN]],tbl_refJabatan,4,FALSE),"yr","day")-CONVERT(DATEDIF(H1131,tglAcuan,"y"),"yr","day"))),(NOW()+(CONVERT(VLOOKUP(Table1[[#This Row],[JABATAN]],tbl_refJabatan,4,FALSE),"yr","day")-CONVERT(DATEDIF(H1131,NOW(),"y"),"yr","day")))),"Usia Salah"),"")</f>
        <v>47175.348911689813</v>
      </c>
      <c r="T1131" s="167" t="str">
        <f ca="1">IF(Table1[[#This Row],[TGL. PENSIUN ( usia )]]&lt;&gt;0,TEXT(Table1[[#This Row],[TGL. PENSIUN ( usia )]],"yyyy"),"")</f>
        <v>2029</v>
      </c>
      <c r="U1131" s="166">
        <f ca="1">IF(AND(Table1[[#This Row],[TGL. PENSIUN (usia)]]&lt;&gt;"",Table1[[#This Row],[TGL. PENSIUN (usia)]]&lt;&gt;"USIA SALAH"),IF(tglAcuan&lt;&gt;0,(INT(CONVERT(VLOOKUP(Table1[[#This Row],[JABATAN]],tbl_refJabatan,4,FALSE),"yr","day")-CONVERT(DATEDIF(H1131,tglAcuan,"y"),"yr","day"))),(INT(CONVERT(VLOOKUP(Table1[[#This Row],[JABATAN]],tbl_refJabatan,4,FALSE),"yr","day")-CONVERT(DATEDIF(H1131,NOW(),"y"),"yr","day")))),"")</f>
        <v>1826</v>
      </c>
      <c r="V1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Row],[JABATAN]],tbl_refJabatan,6,FALSE),"yr","day")-CONVERT(DATEDIF(H1131,tglAcuan,"y"),"yr","day"))),(NOW()+(CONVERT(VLOOKUP(Table1[[#This Row],[JABATAN]],tbl_refJabatan,6,FALSE),"yr","day")-CONVERT(DATEDIF(H1131,NOW(),"y"),"yr","day")))),"Usia Salah"),"")</f>
        <v>45714.348911689813</v>
      </c>
      <c r="W1131" s="167" t="str">
        <f ca="1">IF(Table1[[#This Row],[TGL.PENSIUN (usia)]]&lt;&gt;0,TEXT(Table1[[#This Row],[TGL.PENSIUN (usia)]],"yyyy"),"")</f>
        <v>2025</v>
      </c>
      <c r="X1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Row],[JABATAN]],tbl_refJabatan,7,FALSE),"yr","day")-CONVERT(DATEDIF(M1131,tglAcuan,"y"),"yr","day"))),(NOW()+(CONVERT(VLOOKUP(Table1[[#This Row],[JABATAN]],tbl_refJabatan,7,FALSE),"yr","day")-CONVERT(DATEDIF(M1131,NOW(),"y"),"yr","day")))),"tgl SK salah"),"")</f>
        <v>50827.848911689813</v>
      </c>
      <c r="Y1131" s="167" t="str">
        <f ca="1">IF(Table1[[#This Row],[TGL. PENSIUN (jabatan)]]&lt;&gt;0,TEXT(Table1[[#This Row],[TGL. PENSIUN (jabatan)]],"yyyy"),"")</f>
        <v>2039</v>
      </c>
      <c r="Z1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Row],[JABATAN]],tbl_refJabatan,8,FALSE),"yr","day")-CONVERT(DATEDIF(H1131,tglAcuan,"y"),"yr","day"))),(NOW()+(CONVERT(VLOOKUP(Table1[[#This Row],[JABATAN]],tbl_refJabatan,8,FALSE),"yr","day")-CONVERT(DATEDIF(H1131,NOW(),"y"),"yr","day")))),"Usia Salah"),"")</f>
        <v>45714.348911689813</v>
      </c>
      <c r="AA1131" s="167" t="str">
        <f ca="1">IF(Table1[[#This Row],[TGL.PENSIUN (usia )]]&lt;&gt;0,TEXT(Table1[[#This Row],[TGL.PENSIUN (usia )]],"yyyy"),"")</f>
        <v>2025</v>
      </c>
      <c r="AB1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Row],[JABATAN]],tbl_refJabatan,9,FALSE),"yr","day")-CONVERT(DATEDIF(M1131,tglAcuan,"y"),"yr","day"))),(NOW()+(CONVERT(VLOOKUP(Table1[[#This Row],[JABATAN]],tbl_refJabatan,9,FALSE),"yr","day")-CONVERT(DATEDIF(M1131,NOW(),"y"),"yr","day")))),"tgl SK salah"),"")</f>
        <v>50827.848911689813</v>
      </c>
      <c r="AC1131" s="167" t="str">
        <f ca="1">IF(Table1[[#This Row],[TGL. PENSIUN (jabatan )]]&lt;&gt;0,TEXT(Table1[[#This Row],[TGL. PENSIUN (jabatan )]],"yyyy"),"")</f>
        <v>2039</v>
      </c>
      <c r="AD11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2" spans="1:30" s="53" customFormat="1" ht="21.75" customHeight="1" x14ac:dyDescent="0.25">
      <c r="A1132" s="43">
        <f t="shared" si="41"/>
        <v>1127</v>
      </c>
      <c r="B1132" s="44" t="s">
        <v>1751</v>
      </c>
      <c r="C1132" s="44" t="s">
        <v>2126</v>
      </c>
      <c r="D1132" s="72" t="s">
        <v>52</v>
      </c>
      <c r="E1132" s="72" t="s">
        <v>2132</v>
      </c>
      <c r="F1132" s="43" t="s">
        <v>41</v>
      </c>
      <c r="G1132" s="46" t="s">
        <v>42</v>
      </c>
      <c r="H1132" s="94">
        <v>24192</v>
      </c>
      <c r="I1132" s="45"/>
      <c r="J1132" s="76"/>
      <c r="K1132" s="74" t="s">
        <v>43</v>
      </c>
      <c r="L1132" s="63" t="s">
        <v>2133</v>
      </c>
      <c r="M1132" s="94">
        <v>43710</v>
      </c>
      <c r="N1132" s="52" t="str">
        <f t="shared" ca="1" si="42"/>
        <v>57 Tahun 11 Bulan 1 hari</v>
      </c>
      <c r="O11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25 Hari </v>
      </c>
      <c r="P1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Row],[JABATAN]],tbl_refJabatan,2,FALSE),"yr","day")-CONVERT(DATEDIF(H1132,tglAcuan,"y"),"yr","day"))),(NOW()+(CONVERT(VLOOKUP(Table1[[#This Row],[JABATAN]],tbl_refJabatan,2,FALSE),"yr","day")-CONVERT(DATEDIF(H1132,NOW(),"y"),"yr","day")))),"Usia Salah"),"")</f>
        <v>46444.848911689813</v>
      </c>
      <c r="Q1132" s="167" t="str">
        <f ca="1">IF(Table1[[#This Row],[TGL. PENSIUN (usia)]]&lt;&gt;0,TEXT(Table1[[#This Row],[TGL. PENSIUN (usia)]],"yyyy"),"")</f>
        <v>2027</v>
      </c>
      <c r="R1132" s="166">
        <f ca="1">IF(AND(Table1[[#This Row],[TGL. PENSIUN (usia)]]&lt;&gt;"",Table1[[#This Row],[TGL. PENSIUN (usia)]]&lt;&gt;"USIA SALAH"),IF(tglAcuan&lt;&gt;0,(INT(CONVERT(VLOOKUP(Table1[[#This Row],[JABATAN]],tbl_refJabatan,2,FALSE),"yr","day")-CONVERT(DATEDIF(H1132,tglAcuan,"y"),"yr","day"))),(INT(CONVERT(VLOOKUP(Table1[[#This Row],[JABATAN]],tbl_refJabatan,2,FALSE),"yr","day")-CONVERT(DATEDIF(H1132,NOW(),"y"),"yr","day")))),"")</f>
        <v>1095</v>
      </c>
      <c r="S1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Row],[JABATAN]],tbl_refJabatan,4,FALSE),"yr","day")-CONVERT(DATEDIF(H1132,tglAcuan,"y"),"yr","day"))),(NOW()+(CONVERT(VLOOKUP(Table1[[#This Row],[JABATAN]],tbl_refJabatan,4,FALSE),"yr","day")-CONVERT(DATEDIF(H1132,NOW(),"y"),"yr","day")))),"Usia Salah"),"")</f>
        <v>46444.848911689813</v>
      </c>
      <c r="T1132" s="167" t="str">
        <f ca="1">IF(Table1[[#This Row],[TGL. PENSIUN ( usia )]]&lt;&gt;0,TEXT(Table1[[#This Row],[TGL. PENSIUN ( usia )]],"yyyy"),"")</f>
        <v>2027</v>
      </c>
      <c r="U1132" s="166">
        <f ca="1">IF(AND(Table1[[#This Row],[TGL. PENSIUN (usia)]]&lt;&gt;"",Table1[[#This Row],[TGL. PENSIUN (usia)]]&lt;&gt;"USIA SALAH"),IF(tglAcuan&lt;&gt;0,(INT(CONVERT(VLOOKUP(Table1[[#This Row],[JABATAN]],tbl_refJabatan,4,FALSE),"yr","day")-CONVERT(DATEDIF(H1132,tglAcuan,"y"),"yr","day"))),(INT(CONVERT(VLOOKUP(Table1[[#This Row],[JABATAN]],tbl_refJabatan,4,FALSE),"yr","day")-CONVERT(DATEDIF(H1132,NOW(),"y"),"yr","day")))),"")</f>
        <v>1095</v>
      </c>
      <c r="V1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Row],[JABATAN]],tbl_refJabatan,6,FALSE),"yr","day")-CONVERT(DATEDIF(H1132,tglAcuan,"y"),"yr","day"))),(NOW()+(CONVERT(VLOOKUP(Table1[[#This Row],[JABATAN]],tbl_refJabatan,6,FALSE),"yr","day")-CONVERT(DATEDIF(H1132,NOW(),"y"),"yr","day")))),"Usia Salah"),"")</f>
        <v>44983.848911689813</v>
      </c>
      <c r="W1132" s="167" t="str">
        <f ca="1">IF(Table1[[#This Row],[TGL.PENSIUN (usia)]]&lt;&gt;0,TEXT(Table1[[#This Row],[TGL.PENSIUN (usia)]],"yyyy"),"")</f>
        <v>2023</v>
      </c>
      <c r="X1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Row],[JABATAN]],tbl_refJabatan,7,FALSE),"yr","day")-CONVERT(DATEDIF(M1132,tglAcuan,"y"),"yr","day"))),(NOW()+(CONVERT(VLOOKUP(Table1[[#This Row],[JABATAN]],tbl_refJabatan,7,FALSE),"yr","day")-CONVERT(DATEDIF(M1132,NOW(),"y"),"yr","day")))),"tgl SK salah"),"")</f>
        <v>51193.098911689813</v>
      </c>
      <c r="Y1132" s="167" t="str">
        <f ca="1">IF(Table1[[#This Row],[TGL. PENSIUN (jabatan)]]&lt;&gt;0,TEXT(Table1[[#This Row],[TGL. PENSIUN (jabatan)]],"yyyy"),"")</f>
        <v>2040</v>
      </c>
      <c r="Z1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Row],[JABATAN]],tbl_refJabatan,8,FALSE),"yr","day")-CONVERT(DATEDIF(H1132,tglAcuan,"y"),"yr","day"))),(NOW()+(CONVERT(VLOOKUP(Table1[[#This Row],[JABATAN]],tbl_refJabatan,8,FALSE),"yr","day")-CONVERT(DATEDIF(H1132,NOW(),"y"),"yr","day")))),"Usia Salah"),"")</f>
        <v>44983.848911689813</v>
      </c>
      <c r="AA1132" s="167" t="str">
        <f ca="1">IF(Table1[[#This Row],[TGL.PENSIUN (usia )]]&lt;&gt;0,TEXT(Table1[[#This Row],[TGL.PENSIUN (usia )]],"yyyy"),"")</f>
        <v>2023</v>
      </c>
      <c r="AB1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Row],[JABATAN]],tbl_refJabatan,9,FALSE),"yr","day")-CONVERT(DATEDIF(M1132,tglAcuan,"y"),"yr","day"))),(NOW()+(CONVERT(VLOOKUP(Table1[[#This Row],[JABATAN]],tbl_refJabatan,9,FALSE),"yr","day")-CONVERT(DATEDIF(M1132,NOW(),"y"),"yr","day")))),"tgl SK salah"),"")</f>
        <v>51193.098911689813</v>
      </c>
      <c r="AC1132" s="167" t="str">
        <f ca="1">IF(Table1[[#This Row],[TGL. PENSIUN (jabatan )]]&lt;&gt;0,TEXT(Table1[[#This Row],[TGL. PENSIUN (jabatan )]],"yyyy"),"")</f>
        <v>2040</v>
      </c>
      <c r="AD11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3" spans="1:30" s="53" customFormat="1" ht="21.75" customHeight="1" x14ac:dyDescent="0.25">
      <c r="A1133" s="43">
        <f t="shared" si="41"/>
        <v>1128</v>
      </c>
      <c r="B1133" s="44" t="s">
        <v>1751</v>
      </c>
      <c r="C1133" s="44" t="s">
        <v>2126</v>
      </c>
      <c r="D1133" s="72" t="s">
        <v>54</v>
      </c>
      <c r="E1133" s="59" t="s">
        <v>2134</v>
      </c>
      <c r="F1133" s="43" t="s">
        <v>41</v>
      </c>
      <c r="G1133" s="46" t="s">
        <v>42</v>
      </c>
      <c r="H1133" s="94">
        <v>30835</v>
      </c>
      <c r="I1133" s="45"/>
      <c r="J1133" s="76"/>
      <c r="K1133" s="74" t="s">
        <v>43</v>
      </c>
      <c r="L1133" s="63" t="s">
        <v>2135</v>
      </c>
      <c r="M1133" s="94">
        <v>44764</v>
      </c>
      <c r="N1133" s="52" t="str">
        <f t="shared" ca="1" si="42"/>
        <v>39 Tahun 8 Bulan 25 hari</v>
      </c>
      <c r="O11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5 Hari </v>
      </c>
      <c r="P1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Row],[JABATAN]],tbl_refJabatan,2,FALSE),"yr","day")-CONVERT(DATEDIF(H1133,tglAcuan,"y"),"yr","day"))),(NOW()+(CONVERT(VLOOKUP(Table1[[#This Row],[JABATAN]],tbl_refJabatan,2,FALSE),"yr","day")-CONVERT(DATEDIF(H1133,NOW(),"y"),"yr","day")))),"Usia Salah"),"")</f>
        <v>53019.348911689813</v>
      </c>
      <c r="Q1133" s="167" t="str">
        <f ca="1">IF(Table1[[#This Row],[TGL. PENSIUN (usia)]]&lt;&gt;0,TEXT(Table1[[#This Row],[TGL. PENSIUN (usia)]],"yyyy"),"")</f>
        <v>2045</v>
      </c>
      <c r="R1133" s="166">
        <f ca="1">IF(AND(Table1[[#This Row],[TGL. PENSIUN (usia)]]&lt;&gt;"",Table1[[#This Row],[TGL. PENSIUN (usia)]]&lt;&gt;"USIA SALAH"),IF(tglAcuan&lt;&gt;0,(INT(CONVERT(VLOOKUP(Table1[[#This Row],[JABATAN]],tbl_refJabatan,2,FALSE),"yr","day")-CONVERT(DATEDIF(H1133,tglAcuan,"y"),"yr","day"))),(INT(CONVERT(VLOOKUP(Table1[[#This Row],[JABATAN]],tbl_refJabatan,2,FALSE),"yr","day")-CONVERT(DATEDIF(H1133,NOW(),"y"),"yr","day")))),"")</f>
        <v>7670</v>
      </c>
      <c r="S1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Row],[JABATAN]],tbl_refJabatan,4,FALSE),"yr","day")-CONVERT(DATEDIF(H1133,tglAcuan,"y"),"yr","day"))),(NOW()+(CONVERT(VLOOKUP(Table1[[#This Row],[JABATAN]],tbl_refJabatan,4,FALSE),"yr","day")-CONVERT(DATEDIF(H1133,NOW(),"y"),"yr","day")))),"Usia Salah"),"")</f>
        <v>53019.348911689813</v>
      </c>
      <c r="T1133" s="167" t="str">
        <f ca="1">IF(Table1[[#This Row],[TGL. PENSIUN ( usia )]]&lt;&gt;0,TEXT(Table1[[#This Row],[TGL. PENSIUN ( usia )]],"yyyy"),"")</f>
        <v>2045</v>
      </c>
      <c r="U1133" s="166">
        <f ca="1">IF(AND(Table1[[#This Row],[TGL. PENSIUN (usia)]]&lt;&gt;"",Table1[[#This Row],[TGL. PENSIUN (usia)]]&lt;&gt;"USIA SALAH"),IF(tglAcuan&lt;&gt;0,(INT(CONVERT(VLOOKUP(Table1[[#This Row],[JABATAN]],tbl_refJabatan,4,FALSE),"yr","day")-CONVERT(DATEDIF(H1133,tglAcuan,"y"),"yr","day"))),(INT(CONVERT(VLOOKUP(Table1[[#This Row],[JABATAN]],tbl_refJabatan,4,FALSE),"yr","day")-CONVERT(DATEDIF(H1133,NOW(),"y"),"yr","day")))),"")</f>
        <v>7670</v>
      </c>
      <c r="V1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Row],[JABATAN]],tbl_refJabatan,6,FALSE),"yr","day")-CONVERT(DATEDIF(H1133,tglAcuan,"y"),"yr","day"))),(NOW()+(CONVERT(VLOOKUP(Table1[[#This Row],[JABATAN]],tbl_refJabatan,6,FALSE),"yr","day")-CONVERT(DATEDIF(H1133,NOW(),"y"),"yr","day")))),"Usia Salah"),"")</f>
        <v>51558.348911689813</v>
      </c>
      <c r="W1133" s="167" t="str">
        <f ca="1">IF(Table1[[#This Row],[TGL.PENSIUN (usia)]]&lt;&gt;0,TEXT(Table1[[#This Row],[TGL.PENSIUN (usia)]],"yyyy"),"")</f>
        <v>2041</v>
      </c>
      <c r="X1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Row],[JABATAN]],tbl_refJabatan,7,FALSE),"yr","day")-CONVERT(DATEDIF(M1133,tglAcuan,"y"),"yr","day"))),(NOW()+(CONVERT(VLOOKUP(Table1[[#This Row],[JABATAN]],tbl_refJabatan,7,FALSE),"yr","day")-CONVERT(DATEDIF(M1133,NOW(),"y"),"yr","day")))),"tgl SK salah"),"")</f>
        <v>52288.848911689813</v>
      </c>
      <c r="Y1133" s="167" t="str">
        <f ca="1">IF(Table1[[#This Row],[TGL. PENSIUN (jabatan)]]&lt;&gt;0,TEXT(Table1[[#This Row],[TGL. PENSIUN (jabatan)]],"yyyy"),"")</f>
        <v>2043</v>
      </c>
      <c r="Z1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Row],[JABATAN]],tbl_refJabatan,8,FALSE),"yr","day")-CONVERT(DATEDIF(H1133,tglAcuan,"y"),"yr","day"))),(NOW()+(CONVERT(VLOOKUP(Table1[[#This Row],[JABATAN]],tbl_refJabatan,8,FALSE),"yr","day")-CONVERT(DATEDIF(H1133,NOW(),"y"),"yr","day")))),"Usia Salah"),"")</f>
        <v>51558.348911689813</v>
      </c>
      <c r="AA1133" s="167" t="str">
        <f ca="1">IF(Table1[[#This Row],[TGL.PENSIUN (usia )]]&lt;&gt;0,TEXT(Table1[[#This Row],[TGL.PENSIUN (usia )]],"yyyy"),"")</f>
        <v>2041</v>
      </c>
      <c r="AB1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Row],[JABATAN]],tbl_refJabatan,9,FALSE),"yr","day")-CONVERT(DATEDIF(M1133,tglAcuan,"y"),"yr","day"))),(NOW()+(CONVERT(VLOOKUP(Table1[[#This Row],[JABATAN]],tbl_refJabatan,9,FALSE),"yr","day")-CONVERT(DATEDIF(M1133,NOW(),"y"),"yr","day")))),"tgl SK salah"),"")</f>
        <v>52288.848911689813</v>
      </c>
      <c r="AC1133" s="167" t="str">
        <f ca="1">IF(Table1[[#This Row],[TGL. PENSIUN (jabatan )]]&lt;&gt;0,TEXT(Table1[[#This Row],[TGL. PENSIUN (jabatan )]],"yyyy"),"")</f>
        <v>2043</v>
      </c>
      <c r="AD11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4" spans="1:30" s="53" customFormat="1" ht="21.75" customHeight="1" x14ac:dyDescent="0.25">
      <c r="A1134" s="43">
        <f t="shared" si="41"/>
        <v>1129</v>
      </c>
      <c r="B1134" s="44" t="s">
        <v>1751</v>
      </c>
      <c r="C1134" s="44" t="s">
        <v>2126</v>
      </c>
      <c r="D1134" s="72" t="s">
        <v>57</v>
      </c>
      <c r="E1134" s="72" t="s">
        <v>2136</v>
      </c>
      <c r="F1134" s="43" t="s">
        <v>50</v>
      </c>
      <c r="G1134" s="46" t="s">
        <v>42</v>
      </c>
      <c r="H1134" s="94">
        <v>34548</v>
      </c>
      <c r="I1134" s="45"/>
      <c r="J1134" s="76"/>
      <c r="K1134" s="74" t="s">
        <v>56</v>
      </c>
      <c r="L1134" s="63" t="s">
        <v>2137</v>
      </c>
      <c r="M1134" s="94">
        <v>43437</v>
      </c>
      <c r="N1134" s="52" t="str">
        <f t="shared" ca="1" si="42"/>
        <v>29 Tahun 6 Bulan 25 hari</v>
      </c>
      <c r="O11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Row],[JABATAN]],tbl_refJabatan,2,FALSE),"yr","day")-CONVERT(DATEDIF(H1134,tglAcuan,"y"),"yr","day"))),(NOW()+(CONVERT(VLOOKUP(Table1[[#This Row],[JABATAN]],tbl_refJabatan,2,FALSE),"yr","day")-CONVERT(DATEDIF(H1134,NOW(),"y"),"yr","day")))),"Usia Salah"),"")</f>
        <v>56671.848911689813</v>
      </c>
      <c r="Q1134" s="167" t="str">
        <f ca="1">IF(Table1[[#This Row],[TGL. PENSIUN (usia)]]&lt;&gt;0,TEXT(Table1[[#This Row],[TGL. PENSIUN (usia)]],"yyyy"),"")</f>
        <v>2055</v>
      </c>
      <c r="R1134" s="166">
        <f ca="1">IF(AND(Table1[[#This Row],[TGL. PENSIUN (usia)]]&lt;&gt;"",Table1[[#This Row],[TGL. PENSIUN (usia)]]&lt;&gt;"USIA SALAH"),IF(tglAcuan&lt;&gt;0,(INT(CONVERT(VLOOKUP(Table1[[#This Row],[JABATAN]],tbl_refJabatan,2,FALSE),"yr","day")-CONVERT(DATEDIF(H1134,tglAcuan,"y"),"yr","day"))),(INT(CONVERT(VLOOKUP(Table1[[#This Row],[JABATAN]],tbl_refJabatan,2,FALSE),"yr","day")-CONVERT(DATEDIF(H1134,NOW(),"y"),"yr","day")))),"")</f>
        <v>11322</v>
      </c>
      <c r="S1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Row],[JABATAN]],tbl_refJabatan,4,FALSE),"yr","day")-CONVERT(DATEDIF(H1134,tglAcuan,"y"),"yr","day"))),(NOW()+(CONVERT(VLOOKUP(Table1[[#This Row],[JABATAN]],tbl_refJabatan,4,FALSE),"yr","day")-CONVERT(DATEDIF(H1134,NOW(),"y"),"yr","day")))),"Usia Salah"),"")</f>
        <v>56671.848911689813</v>
      </c>
      <c r="T1134" s="167" t="str">
        <f ca="1">IF(Table1[[#This Row],[TGL. PENSIUN ( usia )]]&lt;&gt;0,TEXT(Table1[[#This Row],[TGL. PENSIUN ( usia )]],"yyyy"),"")</f>
        <v>2055</v>
      </c>
      <c r="U1134" s="166">
        <f ca="1">IF(AND(Table1[[#This Row],[TGL. PENSIUN (usia)]]&lt;&gt;"",Table1[[#This Row],[TGL. PENSIUN (usia)]]&lt;&gt;"USIA SALAH"),IF(tglAcuan&lt;&gt;0,(INT(CONVERT(VLOOKUP(Table1[[#This Row],[JABATAN]],tbl_refJabatan,4,FALSE),"yr","day")-CONVERT(DATEDIF(H1134,tglAcuan,"y"),"yr","day"))),(INT(CONVERT(VLOOKUP(Table1[[#This Row],[JABATAN]],tbl_refJabatan,4,FALSE),"yr","day")-CONVERT(DATEDIF(H1134,NOW(),"y"),"yr","day")))),"")</f>
        <v>11322</v>
      </c>
      <c r="V1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Row],[JABATAN]],tbl_refJabatan,6,FALSE),"yr","day")-CONVERT(DATEDIF(H1134,tglAcuan,"y"),"yr","day"))),(NOW()+(CONVERT(VLOOKUP(Table1[[#This Row],[JABATAN]],tbl_refJabatan,6,FALSE),"yr","day")-CONVERT(DATEDIF(H1134,NOW(),"y"),"yr","day")))),"Usia Salah"),"")</f>
        <v>55210.848911689813</v>
      </c>
      <c r="W1134" s="167" t="str">
        <f ca="1">IF(Table1[[#This Row],[TGL.PENSIUN (usia)]]&lt;&gt;0,TEXT(Table1[[#This Row],[TGL.PENSIUN (usia)]],"yyyy"),"")</f>
        <v>2051</v>
      </c>
      <c r="X1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Row],[JABATAN]],tbl_refJabatan,7,FALSE),"yr","day")-CONVERT(DATEDIF(M1134,tglAcuan,"y"),"yr","day"))),(NOW()+(CONVERT(VLOOKUP(Table1[[#This Row],[JABATAN]],tbl_refJabatan,7,FALSE),"yr","day")-CONVERT(DATEDIF(M1134,NOW(),"y"),"yr","day")))),"tgl SK salah"),"")</f>
        <v>50827.848911689813</v>
      </c>
      <c r="Y1134" s="167" t="str">
        <f ca="1">IF(Table1[[#This Row],[TGL. PENSIUN (jabatan)]]&lt;&gt;0,TEXT(Table1[[#This Row],[TGL. PENSIUN (jabatan)]],"yyyy"),"")</f>
        <v>2039</v>
      </c>
      <c r="Z1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Row],[JABATAN]],tbl_refJabatan,8,FALSE),"yr","day")-CONVERT(DATEDIF(H1134,tglAcuan,"y"),"yr","day"))),(NOW()+(CONVERT(VLOOKUP(Table1[[#This Row],[JABATAN]],tbl_refJabatan,8,FALSE),"yr","day")-CONVERT(DATEDIF(H1134,NOW(),"y"),"yr","day")))),"Usia Salah"),"")</f>
        <v>55210.848911689813</v>
      </c>
      <c r="AA1134" s="167" t="str">
        <f ca="1">IF(Table1[[#This Row],[TGL.PENSIUN (usia )]]&lt;&gt;0,TEXT(Table1[[#This Row],[TGL.PENSIUN (usia )]],"yyyy"),"")</f>
        <v>2051</v>
      </c>
      <c r="AB1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Row],[JABATAN]],tbl_refJabatan,9,FALSE),"yr","day")-CONVERT(DATEDIF(M1134,tglAcuan,"y"),"yr","day"))),(NOW()+(CONVERT(VLOOKUP(Table1[[#This Row],[JABATAN]],tbl_refJabatan,9,FALSE),"yr","day")-CONVERT(DATEDIF(M1134,NOW(),"y"),"yr","day")))),"tgl SK salah"),"")</f>
        <v>50827.848911689813</v>
      </c>
      <c r="AC1134" s="167" t="str">
        <f ca="1">IF(Table1[[#This Row],[TGL. PENSIUN (jabatan )]]&lt;&gt;0,TEXT(Table1[[#This Row],[TGL. PENSIUN (jabatan )]],"yyyy"),"")</f>
        <v>2039</v>
      </c>
      <c r="AD11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5" spans="1:30" s="53" customFormat="1" ht="21.75" customHeight="1" x14ac:dyDescent="0.25">
      <c r="A1135" s="43">
        <f t="shared" si="41"/>
        <v>1130</v>
      </c>
      <c r="B1135" s="44" t="s">
        <v>1751</v>
      </c>
      <c r="C1135" s="44" t="s">
        <v>2126</v>
      </c>
      <c r="D1135" s="72" t="s">
        <v>59</v>
      </c>
      <c r="E1135" s="72" t="s">
        <v>2138</v>
      </c>
      <c r="F1135" s="43" t="s">
        <v>41</v>
      </c>
      <c r="G1135" s="46" t="s">
        <v>42</v>
      </c>
      <c r="H1135" s="94">
        <v>32010</v>
      </c>
      <c r="I1135" s="45"/>
      <c r="J1135" s="76"/>
      <c r="K1135" s="74" t="s">
        <v>43</v>
      </c>
      <c r="L1135" s="63" t="s">
        <v>2139</v>
      </c>
      <c r="M1135" s="94">
        <v>43710</v>
      </c>
      <c r="N1135" s="52" t="str">
        <f t="shared" ca="1" si="42"/>
        <v>36 Tahun 6 Bulan 6 hari</v>
      </c>
      <c r="O11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25 Hari </v>
      </c>
      <c r="P1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Row],[JABATAN]],tbl_refJabatan,2,FALSE),"yr","day")-CONVERT(DATEDIF(H1135,tglAcuan,"y"),"yr","day"))),(NOW()+(CONVERT(VLOOKUP(Table1[[#This Row],[JABATAN]],tbl_refJabatan,2,FALSE),"yr","day")-CONVERT(DATEDIF(H1135,NOW(),"y"),"yr","day")))),"Usia Salah"),"")</f>
        <v>54115.098911689813</v>
      </c>
      <c r="Q1135" s="167" t="str">
        <f ca="1">IF(Table1[[#This Row],[TGL. PENSIUN (usia)]]&lt;&gt;0,TEXT(Table1[[#This Row],[TGL. PENSIUN (usia)]],"yyyy"),"")</f>
        <v>2048</v>
      </c>
      <c r="R1135" s="166">
        <f ca="1">IF(AND(Table1[[#This Row],[TGL. PENSIUN (usia)]]&lt;&gt;"",Table1[[#This Row],[TGL. PENSIUN (usia)]]&lt;&gt;"USIA SALAH"),IF(tglAcuan&lt;&gt;0,(INT(CONVERT(VLOOKUP(Table1[[#This Row],[JABATAN]],tbl_refJabatan,2,FALSE),"yr","day")-CONVERT(DATEDIF(H1135,tglAcuan,"y"),"yr","day"))),(INT(CONVERT(VLOOKUP(Table1[[#This Row],[JABATAN]],tbl_refJabatan,2,FALSE),"yr","day")-CONVERT(DATEDIF(H1135,NOW(),"y"),"yr","day")))),"")</f>
        <v>8766</v>
      </c>
      <c r="S1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Row],[JABATAN]],tbl_refJabatan,4,FALSE),"yr","day")-CONVERT(DATEDIF(H1135,tglAcuan,"y"),"yr","day"))),(NOW()+(CONVERT(VLOOKUP(Table1[[#This Row],[JABATAN]],tbl_refJabatan,4,FALSE),"yr","day")-CONVERT(DATEDIF(H1135,NOW(),"y"),"yr","day")))),"Usia Salah"),"")</f>
        <v>54115.098911689813</v>
      </c>
      <c r="T1135" s="167" t="str">
        <f ca="1">IF(Table1[[#This Row],[TGL. PENSIUN ( usia )]]&lt;&gt;0,TEXT(Table1[[#This Row],[TGL. PENSIUN ( usia )]],"yyyy"),"")</f>
        <v>2048</v>
      </c>
      <c r="U1135" s="166">
        <f ca="1">IF(AND(Table1[[#This Row],[TGL. PENSIUN (usia)]]&lt;&gt;"",Table1[[#This Row],[TGL. PENSIUN (usia)]]&lt;&gt;"USIA SALAH"),IF(tglAcuan&lt;&gt;0,(INT(CONVERT(VLOOKUP(Table1[[#This Row],[JABATAN]],tbl_refJabatan,4,FALSE),"yr","day")-CONVERT(DATEDIF(H1135,tglAcuan,"y"),"yr","day"))),(INT(CONVERT(VLOOKUP(Table1[[#This Row],[JABATAN]],tbl_refJabatan,4,FALSE),"yr","day")-CONVERT(DATEDIF(H1135,NOW(),"y"),"yr","day")))),"")</f>
        <v>8766</v>
      </c>
      <c r="V1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Row],[JABATAN]],tbl_refJabatan,6,FALSE),"yr","day")-CONVERT(DATEDIF(H1135,tglAcuan,"y"),"yr","day"))),(NOW()+(CONVERT(VLOOKUP(Table1[[#This Row],[JABATAN]],tbl_refJabatan,6,FALSE),"yr","day")-CONVERT(DATEDIF(H1135,NOW(),"y"),"yr","day")))),"Usia Salah"),"")</f>
        <v>52654.098911689813</v>
      </c>
      <c r="W1135" s="167" t="str">
        <f ca="1">IF(Table1[[#This Row],[TGL.PENSIUN (usia)]]&lt;&gt;0,TEXT(Table1[[#This Row],[TGL.PENSIUN (usia)]],"yyyy"),"")</f>
        <v>2044</v>
      </c>
      <c r="X1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Row],[JABATAN]],tbl_refJabatan,7,FALSE),"yr","day")-CONVERT(DATEDIF(M1135,tglAcuan,"y"),"yr","day"))),(NOW()+(CONVERT(VLOOKUP(Table1[[#This Row],[JABATAN]],tbl_refJabatan,7,FALSE),"yr","day")-CONVERT(DATEDIF(M1135,NOW(),"y"),"yr","day")))),"tgl SK salah"),"")</f>
        <v>51193.098911689813</v>
      </c>
      <c r="Y1135" s="167" t="str">
        <f ca="1">IF(Table1[[#This Row],[TGL. PENSIUN (jabatan)]]&lt;&gt;0,TEXT(Table1[[#This Row],[TGL. PENSIUN (jabatan)]],"yyyy"),"")</f>
        <v>2040</v>
      </c>
      <c r="Z1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Row],[JABATAN]],tbl_refJabatan,8,FALSE),"yr","day")-CONVERT(DATEDIF(H1135,tglAcuan,"y"),"yr","day"))),(NOW()+(CONVERT(VLOOKUP(Table1[[#This Row],[JABATAN]],tbl_refJabatan,8,FALSE),"yr","day")-CONVERT(DATEDIF(H1135,NOW(),"y"),"yr","day")))),"Usia Salah"),"")</f>
        <v>52654.098911689813</v>
      </c>
      <c r="AA1135" s="167" t="str">
        <f ca="1">IF(Table1[[#This Row],[TGL.PENSIUN (usia )]]&lt;&gt;0,TEXT(Table1[[#This Row],[TGL.PENSIUN (usia )]],"yyyy"),"")</f>
        <v>2044</v>
      </c>
      <c r="AB1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Row],[JABATAN]],tbl_refJabatan,9,FALSE),"yr","day")-CONVERT(DATEDIF(M1135,tglAcuan,"y"),"yr","day"))),(NOW()+(CONVERT(VLOOKUP(Table1[[#This Row],[JABATAN]],tbl_refJabatan,9,FALSE),"yr","day")-CONVERT(DATEDIF(M1135,NOW(),"y"),"yr","day")))),"tgl SK salah"),"")</f>
        <v>51193.098911689813</v>
      </c>
      <c r="AC1135" s="167" t="str">
        <f ca="1">IF(Table1[[#This Row],[TGL. PENSIUN (jabatan )]]&lt;&gt;0,TEXT(Table1[[#This Row],[TGL. PENSIUN (jabatan )]],"yyyy"),"")</f>
        <v>2040</v>
      </c>
      <c r="AD11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6" spans="1:30" s="53" customFormat="1" ht="21.75" customHeight="1" x14ac:dyDescent="0.25">
      <c r="A1136" s="43">
        <f t="shared" si="41"/>
        <v>1131</v>
      </c>
      <c r="B1136" s="44" t="s">
        <v>1751</v>
      </c>
      <c r="C1136" s="44" t="s">
        <v>2126</v>
      </c>
      <c r="D1136" s="72" t="s">
        <v>61</v>
      </c>
      <c r="E1136" s="72" t="s">
        <v>2140</v>
      </c>
      <c r="F1136" s="43" t="s">
        <v>50</v>
      </c>
      <c r="G1136" s="46" t="s">
        <v>42</v>
      </c>
      <c r="H1136" s="94">
        <v>34633</v>
      </c>
      <c r="I1136" s="45"/>
      <c r="J1136" s="76"/>
      <c r="K1136" s="74" t="s">
        <v>56</v>
      </c>
      <c r="L1136" s="63" t="s">
        <v>2141</v>
      </c>
      <c r="M1136" s="94">
        <v>43932</v>
      </c>
      <c r="N1136" s="52" t="str">
        <f t="shared" ca="1" si="42"/>
        <v>29 Tahun 4 Bulan 1 hari</v>
      </c>
      <c r="O11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16 Hari </v>
      </c>
      <c r="P1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Row],[JABATAN]],tbl_refJabatan,2,FALSE),"yr","day")-CONVERT(DATEDIF(H1136,tglAcuan,"y"),"yr","day"))),(NOW()+(CONVERT(VLOOKUP(Table1[[#This Row],[JABATAN]],tbl_refJabatan,2,FALSE),"yr","day")-CONVERT(DATEDIF(H1136,NOW(),"y"),"yr","day")))),"Usia Salah"),"")</f>
        <v>56671.848911689813</v>
      </c>
      <c r="Q1136" s="167" t="str">
        <f ca="1">IF(Table1[[#This Row],[TGL. PENSIUN (usia)]]&lt;&gt;0,TEXT(Table1[[#This Row],[TGL. PENSIUN (usia)]],"yyyy"),"")</f>
        <v>2055</v>
      </c>
      <c r="R1136" s="166">
        <f ca="1">IF(AND(Table1[[#This Row],[TGL. PENSIUN (usia)]]&lt;&gt;"",Table1[[#This Row],[TGL. PENSIUN (usia)]]&lt;&gt;"USIA SALAH"),IF(tglAcuan&lt;&gt;0,(INT(CONVERT(VLOOKUP(Table1[[#This Row],[JABATAN]],tbl_refJabatan,2,FALSE),"yr","day")-CONVERT(DATEDIF(H1136,tglAcuan,"y"),"yr","day"))),(INT(CONVERT(VLOOKUP(Table1[[#This Row],[JABATAN]],tbl_refJabatan,2,FALSE),"yr","day")-CONVERT(DATEDIF(H1136,NOW(),"y"),"yr","day")))),"")</f>
        <v>11322</v>
      </c>
      <c r="S1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Row],[JABATAN]],tbl_refJabatan,4,FALSE),"yr","day")-CONVERT(DATEDIF(H1136,tglAcuan,"y"),"yr","day"))),(NOW()+(CONVERT(VLOOKUP(Table1[[#This Row],[JABATAN]],tbl_refJabatan,4,FALSE),"yr","day")-CONVERT(DATEDIF(H1136,NOW(),"y"),"yr","day")))),"Usia Salah"),"")</f>
        <v>56671.848911689813</v>
      </c>
      <c r="T1136" s="167" t="str">
        <f ca="1">IF(Table1[[#This Row],[TGL. PENSIUN ( usia )]]&lt;&gt;0,TEXT(Table1[[#This Row],[TGL. PENSIUN ( usia )]],"yyyy"),"")</f>
        <v>2055</v>
      </c>
      <c r="U1136" s="166">
        <f ca="1">IF(AND(Table1[[#This Row],[TGL. PENSIUN (usia)]]&lt;&gt;"",Table1[[#This Row],[TGL. PENSIUN (usia)]]&lt;&gt;"USIA SALAH"),IF(tglAcuan&lt;&gt;0,(INT(CONVERT(VLOOKUP(Table1[[#This Row],[JABATAN]],tbl_refJabatan,4,FALSE),"yr","day")-CONVERT(DATEDIF(H1136,tglAcuan,"y"),"yr","day"))),(INT(CONVERT(VLOOKUP(Table1[[#This Row],[JABATAN]],tbl_refJabatan,4,FALSE),"yr","day")-CONVERT(DATEDIF(H1136,NOW(),"y"),"yr","day")))),"")</f>
        <v>11322</v>
      </c>
      <c r="V1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Row],[JABATAN]],tbl_refJabatan,6,FALSE),"yr","day")-CONVERT(DATEDIF(H1136,tglAcuan,"y"),"yr","day"))),(NOW()+(CONVERT(VLOOKUP(Table1[[#This Row],[JABATAN]],tbl_refJabatan,6,FALSE),"yr","day")-CONVERT(DATEDIF(H1136,NOW(),"y"),"yr","day")))),"Usia Salah"),"")</f>
        <v>55210.848911689813</v>
      </c>
      <c r="W1136" s="167" t="str">
        <f ca="1">IF(Table1[[#This Row],[TGL.PENSIUN (usia)]]&lt;&gt;0,TEXT(Table1[[#This Row],[TGL.PENSIUN (usia)]],"yyyy"),"")</f>
        <v>2051</v>
      </c>
      <c r="X1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Row],[JABATAN]],tbl_refJabatan,7,FALSE),"yr","day")-CONVERT(DATEDIF(M1136,tglAcuan,"y"),"yr","day"))),(NOW()+(CONVERT(VLOOKUP(Table1[[#This Row],[JABATAN]],tbl_refJabatan,7,FALSE),"yr","day")-CONVERT(DATEDIF(M1136,NOW(),"y"),"yr","day")))),"tgl SK salah"),"")</f>
        <v>51558.348911689813</v>
      </c>
      <c r="Y1136" s="167" t="str">
        <f ca="1">IF(Table1[[#This Row],[TGL. PENSIUN (jabatan)]]&lt;&gt;0,TEXT(Table1[[#This Row],[TGL. PENSIUN (jabatan)]],"yyyy"),"")</f>
        <v>2041</v>
      </c>
      <c r="Z1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Row],[JABATAN]],tbl_refJabatan,8,FALSE),"yr","day")-CONVERT(DATEDIF(H1136,tglAcuan,"y"),"yr","day"))),(NOW()+(CONVERT(VLOOKUP(Table1[[#This Row],[JABATAN]],tbl_refJabatan,8,FALSE),"yr","day")-CONVERT(DATEDIF(H1136,NOW(),"y"),"yr","day")))),"Usia Salah"),"")</f>
        <v>55210.848911689813</v>
      </c>
      <c r="AA1136" s="167" t="str">
        <f ca="1">IF(Table1[[#This Row],[TGL.PENSIUN (usia )]]&lt;&gt;0,TEXT(Table1[[#This Row],[TGL.PENSIUN (usia )]],"yyyy"),"")</f>
        <v>2051</v>
      </c>
      <c r="AB1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Row],[JABATAN]],tbl_refJabatan,9,FALSE),"yr","day")-CONVERT(DATEDIF(M1136,tglAcuan,"y"),"yr","day"))),(NOW()+(CONVERT(VLOOKUP(Table1[[#This Row],[JABATAN]],tbl_refJabatan,9,FALSE),"yr","day")-CONVERT(DATEDIF(M1136,NOW(),"y"),"yr","day")))),"tgl SK salah"),"")</f>
        <v>51558.348911689813</v>
      </c>
      <c r="AC1136" s="167" t="str">
        <f ca="1">IF(Table1[[#This Row],[TGL. PENSIUN (jabatan )]]&lt;&gt;0,TEXT(Table1[[#This Row],[TGL. PENSIUN (jabatan )]],"yyyy"),"")</f>
        <v>2041</v>
      </c>
      <c r="AD11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7" spans="1:30" s="53" customFormat="1" ht="21.75" customHeight="1" x14ac:dyDescent="0.25">
      <c r="A1137" s="43">
        <f t="shared" si="41"/>
        <v>1132</v>
      </c>
      <c r="B1137" s="44" t="s">
        <v>1751</v>
      </c>
      <c r="C1137" s="44" t="s">
        <v>2126</v>
      </c>
      <c r="D1137" s="72" t="s">
        <v>63</v>
      </c>
      <c r="E1137" s="59" t="s">
        <v>2142</v>
      </c>
      <c r="F1137" s="43" t="s">
        <v>41</v>
      </c>
      <c r="G1137" s="46" t="s">
        <v>42</v>
      </c>
      <c r="H1137" s="67">
        <v>31602</v>
      </c>
      <c r="I1137" s="45"/>
      <c r="J1137" s="76"/>
      <c r="K1137" s="74" t="s">
        <v>43</v>
      </c>
      <c r="L1137" s="63" t="s">
        <v>2143</v>
      </c>
      <c r="M1137" s="94">
        <v>44536</v>
      </c>
      <c r="N1137" s="52" t="str">
        <f t="shared" ca="1" si="42"/>
        <v>37 Tahun 7 Bulan 18 hari</v>
      </c>
      <c r="O11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21 Hari </v>
      </c>
      <c r="P1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Row],[JABATAN]],tbl_refJabatan,2,FALSE),"yr","day")-CONVERT(DATEDIF(H1137,tglAcuan,"y"),"yr","day"))),(NOW()+(CONVERT(VLOOKUP(Table1[[#This Row],[JABATAN]],tbl_refJabatan,2,FALSE),"yr","day")-CONVERT(DATEDIF(H1137,NOW(),"y"),"yr","day")))),"Usia Salah"),"")</f>
        <v>53749.848911689813</v>
      </c>
      <c r="Q1137" s="167" t="str">
        <f ca="1">IF(Table1[[#This Row],[TGL. PENSIUN (usia)]]&lt;&gt;0,TEXT(Table1[[#This Row],[TGL. PENSIUN (usia)]],"yyyy"),"")</f>
        <v>2047</v>
      </c>
      <c r="R1137" s="166">
        <f ca="1">IF(AND(Table1[[#This Row],[TGL. PENSIUN (usia)]]&lt;&gt;"",Table1[[#This Row],[TGL. PENSIUN (usia)]]&lt;&gt;"USIA SALAH"),IF(tglAcuan&lt;&gt;0,(INT(CONVERT(VLOOKUP(Table1[[#This Row],[JABATAN]],tbl_refJabatan,2,FALSE),"yr","day")-CONVERT(DATEDIF(H1137,tglAcuan,"y"),"yr","day"))),(INT(CONVERT(VLOOKUP(Table1[[#This Row],[JABATAN]],tbl_refJabatan,2,FALSE),"yr","day")-CONVERT(DATEDIF(H1137,NOW(),"y"),"yr","day")))),"")</f>
        <v>8400</v>
      </c>
      <c r="S1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Row],[JABATAN]],tbl_refJabatan,4,FALSE),"yr","day")-CONVERT(DATEDIF(H1137,tglAcuan,"y"),"yr","day"))),(NOW()+(CONVERT(VLOOKUP(Table1[[#This Row],[JABATAN]],tbl_refJabatan,4,FALSE),"yr","day")-CONVERT(DATEDIF(H1137,NOW(),"y"),"yr","day")))),"Usia Salah"),"")</f>
        <v>39139.848911689813</v>
      </c>
      <c r="T1137" s="167" t="str">
        <f ca="1">IF(Table1[[#This Row],[TGL. PENSIUN ( usia )]]&lt;&gt;0,TEXT(Table1[[#This Row],[TGL. PENSIUN ( usia )]],"yyyy"),"")</f>
        <v>2007</v>
      </c>
      <c r="U1137" s="166">
        <f ca="1">IF(AND(Table1[[#This Row],[TGL. PENSIUN (usia)]]&lt;&gt;"",Table1[[#This Row],[TGL. PENSIUN (usia)]]&lt;&gt;"USIA SALAH"),IF(tglAcuan&lt;&gt;0,(INT(CONVERT(VLOOKUP(Table1[[#This Row],[JABATAN]],tbl_refJabatan,4,FALSE),"yr","day")-CONVERT(DATEDIF(H1137,tglAcuan,"y"),"yr","day"))),(INT(CONVERT(VLOOKUP(Table1[[#This Row],[JABATAN]],tbl_refJabatan,4,FALSE),"yr","day")-CONVERT(DATEDIF(H1137,NOW(),"y"),"yr","day")))),"")</f>
        <v>-6210</v>
      </c>
      <c r="V1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Row],[JABATAN]],tbl_refJabatan,6,FALSE),"yr","day")-CONVERT(DATEDIF(H1137,tglAcuan,"y"),"yr","day"))),(NOW()+(CONVERT(VLOOKUP(Table1[[#This Row],[JABATAN]],tbl_refJabatan,6,FALSE),"yr","day")-CONVERT(DATEDIF(H1137,NOW(),"y"),"yr","day")))),"Usia Salah"),"")</f>
        <v>31834.848911689813</v>
      </c>
      <c r="W1137" s="167" t="str">
        <f ca="1">IF(Table1[[#This Row],[TGL.PENSIUN (usia)]]&lt;&gt;0,TEXT(Table1[[#This Row],[TGL.PENSIUN (usia)]],"yyyy"),"")</f>
        <v>1987</v>
      </c>
      <c r="X1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Row],[JABATAN]],tbl_refJabatan,7,FALSE),"yr","day")-CONVERT(DATEDIF(M1137,tglAcuan,"y"),"yr","day"))),(NOW()+(CONVERT(VLOOKUP(Table1[[#This Row],[JABATAN]],tbl_refJabatan,7,FALSE),"yr","day")-CONVERT(DATEDIF(M1137,NOW(),"y"),"yr","day")))),"tgl SK salah"),"")</f>
        <v>66533.598911689813</v>
      </c>
      <c r="Y1137" s="167" t="str">
        <f ca="1">IF(Table1[[#This Row],[TGL. PENSIUN (jabatan)]]&lt;&gt;0,TEXT(Table1[[#This Row],[TGL. PENSIUN (jabatan)]],"yyyy"),"")</f>
        <v>2082</v>
      </c>
      <c r="Z1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Row],[JABATAN]],tbl_refJabatan,8,FALSE),"yr","day")-CONVERT(DATEDIF(H1137,tglAcuan,"y"),"yr","day"))),(NOW()+(CONVERT(VLOOKUP(Table1[[#This Row],[JABATAN]],tbl_refJabatan,8,FALSE),"yr","day")-CONVERT(DATEDIF(H1137,NOW(),"y"),"yr","day")))),"Usia Salah"),"")</f>
        <v>53749.848911689813</v>
      </c>
      <c r="AA1137" s="167" t="str">
        <f ca="1">IF(Table1[[#This Row],[TGL.PENSIUN (usia )]]&lt;&gt;0,TEXT(Table1[[#This Row],[TGL.PENSIUN (usia )]],"yyyy"),"")</f>
        <v>2047</v>
      </c>
      <c r="AB1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Row],[JABATAN]],tbl_refJabatan,9,FALSE),"yr","day")-CONVERT(DATEDIF(M1137,tglAcuan,"y"),"yr","day"))),(NOW()+(CONVERT(VLOOKUP(Table1[[#This Row],[JABATAN]],tbl_refJabatan,9,FALSE),"yr","day")-CONVERT(DATEDIF(M1137,NOW(),"y"),"yr","day")))),"tgl SK salah"),"")</f>
        <v>50097.348911689813</v>
      </c>
      <c r="AC1137" s="167" t="str">
        <f ca="1">IF(Table1[[#This Row],[TGL. PENSIUN (jabatan )]]&lt;&gt;0,TEXT(Table1[[#This Row],[TGL. PENSIUN (jabatan )]],"yyyy"),"")</f>
        <v>2037</v>
      </c>
      <c r="AD11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8" spans="1:30" s="53" customFormat="1" ht="21.75" customHeight="1" x14ac:dyDescent="0.25">
      <c r="A1138" s="43">
        <f t="shared" si="41"/>
        <v>1133</v>
      </c>
      <c r="B1138" s="44" t="s">
        <v>1751</v>
      </c>
      <c r="C1138" s="44" t="s">
        <v>2126</v>
      </c>
      <c r="D1138" s="72" t="s">
        <v>63</v>
      </c>
      <c r="E1138" s="59" t="s">
        <v>2144</v>
      </c>
      <c r="F1138" s="43" t="s">
        <v>41</v>
      </c>
      <c r="G1138" s="46" t="s">
        <v>42</v>
      </c>
      <c r="H1138" s="94">
        <v>24165</v>
      </c>
      <c r="I1138" s="45"/>
      <c r="J1138" s="76"/>
      <c r="K1138" s="74" t="s">
        <v>43</v>
      </c>
      <c r="L1138" s="63" t="s">
        <v>2145</v>
      </c>
      <c r="M1138" s="94">
        <v>43500</v>
      </c>
      <c r="N1138" s="52" t="str">
        <f t="shared" ca="1" si="42"/>
        <v>58 Tahun 0 Bulan 0 hari</v>
      </c>
      <c r="O11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23 Hari </v>
      </c>
      <c r="P1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Row],[JABATAN]],tbl_refJabatan,2,FALSE),"yr","day")-CONVERT(DATEDIF(H1138,tglAcuan,"y"),"yr","day"))),(NOW()+(CONVERT(VLOOKUP(Table1[[#This Row],[JABATAN]],tbl_refJabatan,2,FALSE),"yr","day")-CONVERT(DATEDIF(H1138,NOW(),"y"),"yr","day")))),"Usia Salah"),"")</f>
        <v>46079.598911689813</v>
      </c>
      <c r="Q1138" s="167" t="str">
        <f ca="1">IF(Table1[[#This Row],[TGL. PENSIUN (usia)]]&lt;&gt;0,TEXT(Table1[[#This Row],[TGL. PENSIUN (usia)]],"yyyy"),"")</f>
        <v>2026</v>
      </c>
      <c r="R1138" s="166">
        <f ca="1">IF(AND(Table1[[#This Row],[TGL. PENSIUN (usia)]]&lt;&gt;"",Table1[[#This Row],[TGL. PENSIUN (usia)]]&lt;&gt;"USIA SALAH"),IF(tglAcuan&lt;&gt;0,(INT(CONVERT(VLOOKUP(Table1[[#This Row],[JABATAN]],tbl_refJabatan,2,FALSE),"yr","day")-CONVERT(DATEDIF(H1138,tglAcuan,"y"),"yr","day"))),(INT(CONVERT(VLOOKUP(Table1[[#This Row],[JABATAN]],tbl_refJabatan,2,FALSE),"yr","day")-CONVERT(DATEDIF(H1138,NOW(),"y"),"yr","day")))),"")</f>
        <v>730</v>
      </c>
      <c r="S1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Row],[JABATAN]],tbl_refJabatan,4,FALSE),"yr","day")-CONVERT(DATEDIF(H1138,tglAcuan,"y"),"yr","day"))),(NOW()+(CONVERT(VLOOKUP(Table1[[#This Row],[JABATAN]],tbl_refJabatan,4,FALSE),"yr","day")-CONVERT(DATEDIF(H1138,NOW(),"y"),"yr","day")))),"Usia Salah"),"")</f>
        <v>31469.598911689813</v>
      </c>
      <c r="T1138" s="167" t="str">
        <f ca="1">IF(Table1[[#This Row],[TGL. PENSIUN ( usia )]]&lt;&gt;0,TEXT(Table1[[#This Row],[TGL. PENSIUN ( usia )]],"yyyy"),"")</f>
        <v>1986</v>
      </c>
      <c r="U1138" s="166">
        <f ca="1">IF(AND(Table1[[#This Row],[TGL. PENSIUN (usia)]]&lt;&gt;"",Table1[[#This Row],[TGL. PENSIUN (usia)]]&lt;&gt;"USIA SALAH"),IF(tglAcuan&lt;&gt;0,(INT(CONVERT(VLOOKUP(Table1[[#This Row],[JABATAN]],tbl_refJabatan,4,FALSE),"yr","day")-CONVERT(DATEDIF(H1138,tglAcuan,"y"),"yr","day"))),(INT(CONVERT(VLOOKUP(Table1[[#This Row],[JABATAN]],tbl_refJabatan,4,FALSE),"yr","day")-CONVERT(DATEDIF(H1138,NOW(),"y"),"yr","day")))),"")</f>
        <v>-13880</v>
      </c>
      <c r="V1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Row],[JABATAN]],tbl_refJabatan,6,FALSE),"yr","day")-CONVERT(DATEDIF(H1138,tglAcuan,"y"),"yr","day"))),(NOW()+(CONVERT(VLOOKUP(Table1[[#This Row],[JABATAN]],tbl_refJabatan,6,FALSE),"yr","day")-CONVERT(DATEDIF(H1138,NOW(),"y"),"yr","day")))),"Usia Salah"),"")</f>
        <v>24164.598911689813</v>
      </c>
      <c r="W1138" s="167" t="str">
        <f ca="1">IF(Table1[[#This Row],[TGL.PENSIUN (usia)]]&lt;&gt;0,TEXT(Table1[[#This Row],[TGL.PENSIUN (usia)]],"yyyy"),"")</f>
        <v>1966</v>
      </c>
      <c r="X1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Row],[JABATAN]],tbl_refJabatan,7,FALSE),"yr","day")-CONVERT(DATEDIF(M1138,tglAcuan,"y"),"yr","day"))),(NOW()+(CONVERT(VLOOKUP(Table1[[#This Row],[JABATAN]],tbl_refJabatan,7,FALSE),"yr","day")-CONVERT(DATEDIF(M1138,NOW(),"y"),"yr","day")))),"tgl SK salah"),"")</f>
        <v>65437.848911689813</v>
      </c>
      <c r="Y1138" s="167" t="str">
        <f ca="1">IF(Table1[[#This Row],[TGL. PENSIUN (jabatan)]]&lt;&gt;0,TEXT(Table1[[#This Row],[TGL. PENSIUN (jabatan)]],"yyyy"),"")</f>
        <v>2079</v>
      </c>
      <c r="Z1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Row],[JABATAN]],tbl_refJabatan,8,FALSE),"yr","day")-CONVERT(DATEDIF(H1138,tglAcuan,"y"),"yr","day"))),(NOW()+(CONVERT(VLOOKUP(Table1[[#This Row],[JABATAN]],tbl_refJabatan,8,FALSE),"yr","day")-CONVERT(DATEDIF(H1138,NOW(),"y"),"yr","day")))),"Usia Salah"),"")</f>
        <v>46079.598911689813</v>
      </c>
      <c r="AA1138" s="167" t="str">
        <f ca="1">IF(Table1[[#This Row],[TGL.PENSIUN (usia )]]&lt;&gt;0,TEXT(Table1[[#This Row],[TGL.PENSIUN (usia )]],"yyyy"),"")</f>
        <v>2026</v>
      </c>
      <c r="AB1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Row],[JABATAN]],tbl_refJabatan,9,FALSE),"yr","day")-CONVERT(DATEDIF(M1138,tglAcuan,"y"),"yr","day"))),(NOW()+(CONVERT(VLOOKUP(Table1[[#This Row],[JABATAN]],tbl_refJabatan,9,FALSE),"yr","day")-CONVERT(DATEDIF(M1138,NOW(),"y"),"yr","day")))),"tgl SK salah"),"")</f>
        <v>49001.598911689813</v>
      </c>
      <c r="AC1138" s="167" t="str">
        <f ca="1">IF(Table1[[#This Row],[TGL. PENSIUN (jabatan )]]&lt;&gt;0,TEXT(Table1[[#This Row],[TGL. PENSIUN (jabatan )]],"yyyy"),"")</f>
        <v>2034</v>
      </c>
      <c r="AD11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39" spans="1:30" s="53" customFormat="1" ht="21.75" customHeight="1" x14ac:dyDescent="0.25">
      <c r="A1139" s="43">
        <f t="shared" si="41"/>
        <v>1134</v>
      </c>
      <c r="B1139" s="44" t="s">
        <v>1751</v>
      </c>
      <c r="C1139" s="44" t="s">
        <v>2126</v>
      </c>
      <c r="D1139" s="72" t="s">
        <v>63</v>
      </c>
      <c r="E1139" s="59" t="s">
        <v>2146</v>
      </c>
      <c r="F1139" s="43" t="s">
        <v>41</v>
      </c>
      <c r="G1139" s="46" t="s">
        <v>42</v>
      </c>
      <c r="H1139" s="94">
        <v>30260</v>
      </c>
      <c r="I1139" s="45"/>
      <c r="J1139" s="76"/>
      <c r="K1139" s="74" t="s">
        <v>43</v>
      </c>
      <c r="L1139" s="63" t="s">
        <v>2147</v>
      </c>
      <c r="M1139" s="94">
        <v>43500</v>
      </c>
      <c r="N1139" s="52" t="str">
        <f t="shared" ca="1" si="42"/>
        <v>41 Tahun 3 Bulan 22 hari</v>
      </c>
      <c r="O11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23 Hari </v>
      </c>
      <c r="P1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Row],[JABATAN]],tbl_refJabatan,2,FALSE),"yr","day")-CONVERT(DATEDIF(H1139,tglAcuan,"y"),"yr","day"))),(NOW()+(CONVERT(VLOOKUP(Table1[[#This Row],[JABATAN]],tbl_refJabatan,2,FALSE),"yr","day")-CONVERT(DATEDIF(H1139,NOW(),"y"),"yr","day")))),"Usia Salah"),"")</f>
        <v>52288.848911689813</v>
      </c>
      <c r="Q1139" s="167" t="str">
        <f ca="1">IF(Table1[[#This Row],[TGL. PENSIUN (usia)]]&lt;&gt;0,TEXT(Table1[[#This Row],[TGL. PENSIUN (usia)]],"yyyy"),"")</f>
        <v>2043</v>
      </c>
      <c r="R1139" s="166">
        <f ca="1">IF(AND(Table1[[#This Row],[TGL. PENSIUN (usia)]]&lt;&gt;"",Table1[[#This Row],[TGL. PENSIUN (usia)]]&lt;&gt;"USIA SALAH"),IF(tglAcuan&lt;&gt;0,(INT(CONVERT(VLOOKUP(Table1[[#This Row],[JABATAN]],tbl_refJabatan,2,FALSE),"yr","day")-CONVERT(DATEDIF(H1139,tglAcuan,"y"),"yr","day"))),(INT(CONVERT(VLOOKUP(Table1[[#This Row],[JABATAN]],tbl_refJabatan,2,FALSE),"yr","day")-CONVERT(DATEDIF(H1139,NOW(),"y"),"yr","day")))),"")</f>
        <v>6939</v>
      </c>
      <c r="S1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Row],[JABATAN]],tbl_refJabatan,4,FALSE),"yr","day")-CONVERT(DATEDIF(H1139,tglAcuan,"y"),"yr","day"))),(NOW()+(CONVERT(VLOOKUP(Table1[[#This Row],[JABATAN]],tbl_refJabatan,4,FALSE),"yr","day")-CONVERT(DATEDIF(H1139,NOW(),"y"),"yr","day")))),"Usia Salah"),"")</f>
        <v>37678.848911689813</v>
      </c>
      <c r="T1139" s="167" t="str">
        <f ca="1">IF(Table1[[#This Row],[TGL. PENSIUN ( usia )]]&lt;&gt;0,TEXT(Table1[[#This Row],[TGL. PENSIUN ( usia )]],"yyyy"),"")</f>
        <v>2003</v>
      </c>
      <c r="U1139" s="166">
        <f ca="1">IF(AND(Table1[[#This Row],[TGL. PENSIUN (usia)]]&lt;&gt;"",Table1[[#This Row],[TGL. PENSIUN (usia)]]&lt;&gt;"USIA SALAH"),IF(tglAcuan&lt;&gt;0,(INT(CONVERT(VLOOKUP(Table1[[#This Row],[JABATAN]],tbl_refJabatan,4,FALSE),"yr","day")-CONVERT(DATEDIF(H1139,tglAcuan,"y"),"yr","day"))),(INT(CONVERT(VLOOKUP(Table1[[#This Row],[JABATAN]],tbl_refJabatan,4,FALSE),"yr","day")-CONVERT(DATEDIF(H1139,NOW(),"y"),"yr","day")))),"")</f>
        <v>-7671</v>
      </c>
      <c r="V1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Row],[JABATAN]],tbl_refJabatan,6,FALSE),"yr","day")-CONVERT(DATEDIF(H1139,tglAcuan,"y"),"yr","day"))),(NOW()+(CONVERT(VLOOKUP(Table1[[#This Row],[JABATAN]],tbl_refJabatan,6,FALSE),"yr","day")-CONVERT(DATEDIF(H1139,NOW(),"y"),"yr","day")))),"Usia Salah"),"")</f>
        <v>30373.848911689813</v>
      </c>
      <c r="W1139" s="167" t="str">
        <f ca="1">IF(Table1[[#This Row],[TGL.PENSIUN (usia)]]&lt;&gt;0,TEXT(Table1[[#This Row],[TGL.PENSIUN (usia)]],"yyyy"),"")</f>
        <v>1983</v>
      </c>
      <c r="X1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Row],[JABATAN]],tbl_refJabatan,7,FALSE),"yr","day")-CONVERT(DATEDIF(M1139,tglAcuan,"y"),"yr","day"))),(NOW()+(CONVERT(VLOOKUP(Table1[[#This Row],[JABATAN]],tbl_refJabatan,7,FALSE),"yr","day")-CONVERT(DATEDIF(M1139,NOW(),"y"),"yr","day")))),"tgl SK salah"),"")</f>
        <v>65437.848911689813</v>
      </c>
      <c r="Y1139" s="167" t="str">
        <f ca="1">IF(Table1[[#This Row],[TGL. PENSIUN (jabatan)]]&lt;&gt;0,TEXT(Table1[[#This Row],[TGL. PENSIUN (jabatan)]],"yyyy"),"")</f>
        <v>2079</v>
      </c>
      <c r="Z1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Row],[JABATAN]],tbl_refJabatan,8,FALSE),"yr","day")-CONVERT(DATEDIF(H1139,tglAcuan,"y"),"yr","day"))),(NOW()+(CONVERT(VLOOKUP(Table1[[#This Row],[JABATAN]],tbl_refJabatan,8,FALSE),"yr","day")-CONVERT(DATEDIF(H1139,NOW(),"y"),"yr","day")))),"Usia Salah"),"")</f>
        <v>52288.848911689813</v>
      </c>
      <c r="AA1139" s="167" t="str">
        <f ca="1">IF(Table1[[#This Row],[TGL.PENSIUN (usia )]]&lt;&gt;0,TEXT(Table1[[#This Row],[TGL.PENSIUN (usia )]],"yyyy"),"")</f>
        <v>2043</v>
      </c>
      <c r="AB1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Row],[JABATAN]],tbl_refJabatan,9,FALSE),"yr","day")-CONVERT(DATEDIF(M1139,tglAcuan,"y"),"yr","day"))),(NOW()+(CONVERT(VLOOKUP(Table1[[#This Row],[JABATAN]],tbl_refJabatan,9,FALSE),"yr","day")-CONVERT(DATEDIF(M1139,NOW(),"y"),"yr","day")))),"tgl SK salah"),"")</f>
        <v>49001.598911689813</v>
      </c>
      <c r="AC1139" s="167" t="str">
        <f ca="1">IF(Table1[[#This Row],[TGL. PENSIUN (jabatan )]]&lt;&gt;0,TEXT(Table1[[#This Row],[TGL. PENSIUN (jabatan )]],"yyyy"),"")</f>
        <v>2034</v>
      </c>
      <c r="AD11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0" spans="1:30" s="53" customFormat="1" ht="21.75" customHeight="1" x14ac:dyDescent="0.25">
      <c r="A1140" s="43">
        <f t="shared" si="41"/>
        <v>1135</v>
      </c>
      <c r="B1140" s="44" t="s">
        <v>1751</v>
      </c>
      <c r="C1140" s="44" t="s">
        <v>2126</v>
      </c>
      <c r="D1140" s="72" t="s">
        <v>63</v>
      </c>
      <c r="E1140" s="59" t="s">
        <v>2148</v>
      </c>
      <c r="F1140" s="43" t="s">
        <v>41</v>
      </c>
      <c r="G1140" s="46" t="s">
        <v>42</v>
      </c>
      <c r="H1140" s="94">
        <v>25338</v>
      </c>
      <c r="I1140" s="45"/>
      <c r="J1140" s="76"/>
      <c r="K1140" s="74" t="s">
        <v>56</v>
      </c>
      <c r="L1140" s="63" t="s">
        <v>2149</v>
      </c>
      <c r="M1140" s="94">
        <v>43500</v>
      </c>
      <c r="N1140" s="52" t="str">
        <f t="shared" ca="1" si="42"/>
        <v>54 Tahun 9 Bulan 12 hari</v>
      </c>
      <c r="O11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23 Hari </v>
      </c>
      <c r="P1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Row],[JABATAN]],tbl_refJabatan,2,FALSE),"yr","day")-CONVERT(DATEDIF(H1140,tglAcuan,"y"),"yr","day"))),(NOW()+(CONVERT(VLOOKUP(Table1[[#This Row],[JABATAN]],tbl_refJabatan,2,FALSE),"yr","day")-CONVERT(DATEDIF(H1140,NOW(),"y"),"yr","day")))),"Usia Salah"),"")</f>
        <v>47540.598911689813</v>
      </c>
      <c r="Q1140" s="167" t="str">
        <f ca="1">IF(Table1[[#This Row],[TGL. PENSIUN (usia)]]&lt;&gt;0,TEXT(Table1[[#This Row],[TGL. PENSIUN (usia)]],"yyyy"),"")</f>
        <v>2030</v>
      </c>
      <c r="R1140" s="166">
        <f ca="1">IF(AND(Table1[[#This Row],[TGL. PENSIUN (usia)]]&lt;&gt;"",Table1[[#This Row],[TGL. PENSIUN (usia)]]&lt;&gt;"USIA SALAH"),IF(tglAcuan&lt;&gt;0,(INT(CONVERT(VLOOKUP(Table1[[#This Row],[JABATAN]],tbl_refJabatan,2,FALSE),"yr","day")-CONVERT(DATEDIF(H1140,tglAcuan,"y"),"yr","day"))),(INT(CONVERT(VLOOKUP(Table1[[#This Row],[JABATAN]],tbl_refJabatan,2,FALSE),"yr","day")-CONVERT(DATEDIF(H1140,NOW(),"y"),"yr","day")))),"")</f>
        <v>2191</v>
      </c>
      <c r="S1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Row],[JABATAN]],tbl_refJabatan,4,FALSE),"yr","day")-CONVERT(DATEDIF(H1140,tglAcuan,"y"),"yr","day"))),(NOW()+(CONVERT(VLOOKUP(Table1[[#This Row],[JABATAN]],tbl_refJabatan,4,FALSE),"yr","day")-CONVERT(DATEDIF(H1140,NOW(),"y"),"yr","day")))),"Usia Salah"),"")</f>
        <v>32930.598911689813</v>
      </c>
      <c r="T1140" s="167" t="str">
        <f ca="1">IF(Table1[[#This Row],[TGL. PENSIUN ( usia )]]&lt;&gt;0,TEXT(Table1[[#This Row],[TGL. PENSIUN ( usia )]],"yyyy"),"")</f>
        <v>1990</v>
      </c>
      <c r="U1140" s="166">
        <f ca="1">IF(AND(Table1[[#This Row],[TGL. PENSIUN (usia)]]&lt;&gt;"",Table1[[#This Row],[TGL. PENSIUN (usia)]]&lt;&gt;"USIA SALAH"),IF(tglAcuan&lt;&gt;0,(INT(CONVERT(VLOOKUP(Table1[[#This Row],[JABATAN]],tbl_refJabatan,4,FALSE),"yr","day")-CONVERT(DATEDIF(H1140,tglAcuan,"y"),"yr","day"))),(INT(CONVERT(VLOOKUP(Table1[[#This Row],[JABATAN]],tbl_refJabatan,4,FALSE),"yr","day")-CONVERT(DATEDIF(H1140,NOW(),"y"),"yr","day")))),"")</f>
        <v>-12419</v>
      </c>
      <c r="V1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Row],[JABATAN]],tbl_refJabatan,6,FALSE),"yr","day")-CONVERT(DATEDIF(H1140,tglAcuan,"y"),"yr","day"))),(NOW()+(CONVERT(VLOOKUP(Table1[[#This Row],[JABATAN]],tbl_refJabatan,6,FALSE),"yr","day")-CONVERT(DATEDIF(H1140,NOW(),"y"),"yr","day")))),"Usia Salah"),"")</f>
        <v>25625.598911689813</v>
      </c>
      <c r="W1140" s="167" t="str">
        <f ca="1">IF(Table1[[#This Row],[TGL.PENSIUN (usia)]]&lt;&gt;0,TEXT(Table1[[#This Row],[TGL.PENSIUN (usia)]],"yyyy"),"")</f>
        <v>1970</v>
      </c>
      <c r="X1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Row],[JABATAN]],tbl_refJabatan,7,FALSE),"yr","day")-CONVERT(DATEDIF(M1140,tglAcuan,"y"),"yr","day"))),(NOW()+(CONVERT(VLOOKUP(Table1[[#This Row],[JABATAN]],tbl_refJabatan,7,FALSE),"yr","day")-CONVERT(DATEDIF(M1140,NOW(),"y"),"yr","day")))),"tgl SK salah"),"")</f>
        <v>65437.848911689813</v>
      </c>
      <c r="Y1140" s="167" t="str">
        <f ca="1">IF(Table1[[#This Row],[TGL. PENSIUN (jabatan)]]&lt;&gt;0,TEXT(Table1[[#This Row],[TGL. PENSIUN (jabatan)]],"yyyy"),"")</f>
        <v>2079</v>
      </c>
      <c r="Z1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Row],[JABATAN]],tbl_refJabatan,8,FALSE),"yr","day")-CONVERT(DATEDIF(H1140,tglAcuan,"y"),"yr","day"))),(NOW()+(CONVERT(VLOOKUP(Table1[[#This Row],[JABATAN]],tbl_refJabatan,8,FALSE),"yr","day")-CONVERT(DATEDIF(H1140,NOW(),"y"),"yr","day")))),"Usia Salah"),"")</f>
        <v>47540.598911689813</v>
      </c>
      <c r="AA1140" s="167" t="str">
        <f ca="1">IF(Table1[[#This Row],[TGL.PENSIUN (usia )]]&lt;&gt;0,TEXT(Table1[[#This Row],[TGL.PENSIUN (usia )]],"yyyy"),"")</f>
        <v>2030</v>
      </c>
      <c r="AB1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Row],[JABATAN]],tbl_refJabatan,9,FALSE),"yr","day")-CONVERT(DATEDIF(M1140,tglAcuan,"y"),"yr","day"))),(NOW()+(CONVERT(VLOOKUP(Table1[[#This Row],[JABATAN]],tbl_refJabatan,9,FALSE),"yr","day")-CONVERT(DATEDIF(M1140,NOW(),"y"),"yr","day")))),"tgl SK salah"),"")</f>
        <v>49001.598911689813</v>
      </c>
      <c r="AC1140" s="167" t="str">
        <f ca="1">IF(Table1[[#This Row],[TGL. PENSIUN (jabatan )]]&lt;&gt;0,TEXT(Table1[[#This Row],[TGL. PENSIUN (jabatan )]],"yyyy"),"")</f>
        <v>2034</v>
      </c>
      <c r="AD11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1" spans="1:30" s="53" customFormat="1" ht="21.75" customHeight="1" x14ac:dyDescent="0.25">
      <c r="A1141" s="43">
        <f t="shared" si="41"/>
        <v>1136</v>
      </c>
      <c r="B1141" s="44" t="s">
        <v>1751</v>
      </c>
      <c r="C1141" s="44" t="s">
        <v>2126</v>
      </c>
      <c r="D1141" s="72" t="s">
        <v>63</v>
      </c>
      <c r="E1141" s="59" t="s">
        <v>2150</v>
      </c>
      <c r="F1141" s="43" t="s">
        <v>41</v>
      </c>
      <c r="G1141" s="46" t="s">
        <v>42</v>
      </c>
      <c r="H1141" s="94">
        <v>25862</v>
      </c>
      <c r="I1141" s="45"/>
      <c r="J1141" s="76"/>
      <c r="K1141" s="74" t="s">
        <v>43</v>
      </c>
      <c r="L1141" s="90" t="s">
        <v>2151</v>
      </c>
      <c r="M1141" s="94">
        <v>41932</v>
      </c>
      <c r="N1141" s="52" t="str">
        <f t="shared" ca="1" si="42"/>
        <v>53 Tahun 4 Bulan 6 hari</v>
      </c>
      <c r="O11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7 Hari </v>
      </c>
      <c r="P1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Row],[JABATAN]],tbl_refJabatan,2,FALSE),"yr","day")-CONVERT(DATEDIF(H1141,tglAcuan,"y"),"yr","day"))),(NOW()+(CONVERT(VLOOKUP(Table1[[#This Row],[JABATAN]],tbl_refJabatan,2,FALSE),"yr","day")-CONVERT(DATEDIF(H1141,NOW(),"y"),"yr","day")))),"Usia Salah"),"")</f>
        <v>47905.848911689813</v>
      </c>
      <c r="Q1141" s="167" t="str">
        <f ca="1">IF(Table1[[#This Row],[TGL. PENSIUN (usia)]]&lt;&gt;0,TEXT(Table1[[#This Row],[TGL. PENSIUN (usia)]],"yyyy"),"")</f>
        <v>2031</v>
      </c>
      <c r="R1141" s="166">
        <f ca="1">IF(AND(Table1[[#This Row],[TGL. PENSIUN (usia)]]&lt;&gt;"",Table1[[#This Row],[TGL. PENSIUN (usia)]]&lt;&gt;"USIA SALAH"),IF(tglAcuan&lt;&gt;0,(INT(CONVERT(VLOOKUP(Table1[[#This Row],[JABATAN]],tbl_refJabatan,2,FALSE),"yr","day")-CONVERT(DATEDIF(H1141,tglAcuan,"y"),"yr","day"))),(INT(CONVERT(VLOOKUP(Table1[[#This Row],[JABATAN]],tbl_refJabatan,2,FALSE),"yr","day")-CONVERT(DATEDIF(H1141,NOW(),"y"),"yr","day")))),"")</f>
        <v>2556</v>
      </c>
      <c r="S1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Row],[JABATAN]],tbl_refJabatan,4,FALSE),"yr","day")-CONVERT(DATEDIF(H1141,tglAcuan,"y"),"yr","day"))),(NOW()+(CONVERT(VLOOKUP(Table1[[#This Row],[JABATAN]],tbl_refJabatan,4,FALSE),"yr","day")-CONVERT(DATEDIF(H1141,NOW(),"y"),"yr","day")))),"Usia Salah"),"")</f>
        <v>33295.848911689813</v>
      </c>
      <c r="T1141" s="167" t="str">
        <f ca="1">IF(Table1[[#This Row],[TGL. PENSIUN ( usia )]]&lt;&gt;0,TEXT(Table1[[#This Row],[TGL. PENSIUN ( usia )]],"yyyy"),"")</f>
        <v>1991</v>
      </c>
      <c r="U1141" s="166">
        <f ca="1">IF(AND(Table1[[#This Row],[TGL. PENSIUN (usia)]]&lt;&gt;"",Table1[[#This Row],[TGL. PENSIUN (usia)]]&lt;&gt;"USIA SALAH"),IF(tglAcuan&lt;&gt;0,(INT(CONVERT(VLOOKUP(Table1[[#This Row],[JABATAN]],tbl_refJabatan,4,FALSE),"yr","day")-CONVERT(DATEDIF(H1141,tglAcuan,"y"),"yr","day"))),(INT(CONVERT(VLOOKUP(Table1[[#This Row],[JABATAN]],tbl_refJabatan,4,FALSE),"yr","day")-CONVERT(DATEDIF(H1141,NOW(),"y"),"yr","day")))),"")</f>
        <v>-12054</v>
      </c>
      <c r="V1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Row],[JABATAN]],tbl_refJabatan,6,FALSE),"yr","day")-CONVERT(DATEDIF(H1141,tglAcuan,"y"),"yr","day"))),(NOW()+(CONVERT(VLOOKUP(Table1[[#This Row],[JABATAN]],tbl_refJabatan,6,FALSE),"yr","day")-CONVERT(DATEDIF(H1141,NOW(),"y"),"yr","day")))),"Usia Salah"),"")</f>
        <v>25990.848911689813</v>
      </c>
      <c r="W1141" s="167" t="str">
        <f ca="1">IF(Table1[[#This Row],[TGL.PENSIUN (usia)]]&lt;&gt;0,TEXT(Table1[[#This Row],[TGL.PENSIUN (usia)]],"yyyy"),"")</f>
        <v>1971</v>
      </c>
      <c r="X1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Row],[JABATAN]],tbl_refJabatan,7,FALSE),"yr","day")-CONVERT(DATEDIF(M1141,tglAcuan,"y"),"yr","day"))),(NOW()+(CONVERT(VLOOKUP(Table1[[#This Row],[JABATAN]],tbl_refJabatan,7,FALSE),"yr","day")-CONVERT(DATEDIF(M1141,NOW(),"y"),"yr","day")))),"tgl SK salah"),"")</f>
        <v>63976.848911689813</v>
      </c>
      <c r="Y1141" s="167" t="str">
        <f ca="1">IF(Table1[[#This Row],[TGL. PENSIUN (jabatan)]]&lt;&gt;0,TEXT(Table1[[#This Row],[TGL. PENSIUN (jabatan)]],"yyyy"),"")</f>
        <v>2075</v>
      </c>
      <c r="Z1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Row],[JABATAN]],tbl_refJabatan,8,FALSE),"yr","day")-CONVERT(DATEDIF(H1141,tglAcuan,"y"),"yr","day"))),(NOW()+(CONVERT(VLOOKUP(Table1[[#This Row],[JABATAN]],tbl_refJabatan,8,FALSE),"yr","day")-CONVERT(DATEDIF(H1141,NOW(),"y"),"yr","day")))),"Usia Salah"),"")</f>
        <v>47905.848911689813</v>
      </c>
      <c r="AA1141" s="167" t="str">
        <f ca="1">IF(Table1[[#This Row],[TGL.PENSIUN (usia )]]&lt;&gt;0,TEXT(Table1[[#This Row],[TGL.PENSIUN (usia )]],"yyyy"),"")</f>
        <v>2031</v>
      </c>
      <c r="AB1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Row],[JABATAN]],tbl_refJabatan,9,FALSE),"yr","day")-CONVERT(DATEDIF(M1141,tglAcuan,"y"),"yr","day"))),(NOW()+(CONVERT(VLOOKUP(Table1[[#This Row],[JABATAN]],tbl_refJabatan,9,FALSE),"yr","day")-CONVERT(DATEDIF(M1141,NOW(),"y"),"yr","day")))),"tgl SK salah"),"")</f>
        <v>47540.598911689813</v>
      </c>
      <c r="AC1141" s="167" t="str">
        <f ca="1">IF(Table1[[#This Row],[TGL. PENSIUN (jabatan )]]&lt;&gt;0,TEXT(Table1[[#This Row],[TGL. PENSIUN (jabatan )]],"yyyy"),"")</f>
        <v>2030</v>
      </c>
      <c r="AD11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2" spans="1:30" s="53" customFormat="1" ht="21.75" customHeight="1" x14ac:dyDescent="0.25">
      <c r="A1142" s="43">
        <f t="shared" si="41"/>
        <v>1137</v>
      </c>
      <c r="B1142" s="44" t="s">
        <v>1751</v>
      </c>
      <c r="C1142" s="44" t="s">
        <v>2126</v>
      </c>
      <c r="D1142" s="72" t="s">
        <v>63</v>
      </c>
      <c r="E1142" s="59" t="s">
        <v>2152</v>
      </c>
      <c r="F1142" s="43" t="s">
        <v>50</v>
      </c>
      <c r="G1142" s="46" t="s">
        <v>42</v>
      </c>
      <c r="H1142" s="94">
        <v>27036</v>
      </c>
      <c r="I1142" s="45"/>
      <c r="J1142" s="76"/>
      <c r="K1142" s="74" t="s">
        <v>43</v>
      </c>
      <c r="L1142" s="63" t="s">
        <v>2153</v>
      </c>
      <c r="M1142" s="94">
        <v>41877</v>
      </c>
      <c r="N1142" s="52" t="str">
        <f t="shared" ca="1" si="42"/>
        <v>50 Tahun 1 Bulan 20 hari</v>
      </c>
      <c r="O11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6 Bulan 1 Hari </v>
      </c>
      <c r="P1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Row],[JABATAN]],tbl_refJabatan,2,FALSE),"yr","day")-CONVERT(DATEDIF(H1142,tglAcuan,"y"),"yr","day"))),(NOW()+(CONVERT(VLOOKUP(Table1[[#This Row],[JABATAN]],tbl_refJabatan,2,FALSE),"yr","day")-CONVERT(DATEDIF(H1142,NOW(),"y"),"yr","day")))),"Usia Salah"),"")</f>
        <v>49001.598911689813</v>
      </c>
      <c r="Q1142" s="167" t="str">
        <f ca="1">IF(Table1[[#This Row],[TGL. PENSIUN (usia)]]&lt;&gt;0,TEXT(Table1[[#This Row],[TGL. PENSIUN (usia)]],"yyyy"),"")</f>
        <v>2034</v>
      </c>
      <c r="R1142" s="166">
        <f ca="1">IF(AND(Table1[[#This Row],[TGL. PENSIUN (usia)]]&lt;&gt;"",Table1[[#This Row],[TGL. PENSIUN (usia)]]&lt;&gt;"USIA SALAH"),IF(tglAcuan&lt;&gt;0,(INT(CONVERT(VLOOKUP(Table1[[#This Row],[JABATAN]],tbl_refJabatan,2,FALSE),"yr","day")-CONVERT(DATEDIF(H1142,tglAcuan,"y"),"yr","day"))),(INT(CONVERT(VLOOKUP(Table1[[#This Row],[JABATAN]],tbl_refJabatan,2,FALSE),"yr","day")-CONVERT(DATEDIF(H1142,NOW(),"y"),"yr","day")))),"")</f>
        <v>3652</v>
      </c>
      <c r="S1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Row],[JABATAN]],tbl_refJabatan,4,FALSE),"yr","day")-CONVERT(DATEDIF(H1142,tglAcuan,"y"),"yr","day"))),(NOW()+(CONVERT(VLOOKUP(Table1[[#This Row],[JABATAN]],tbl_refJabatan,4,FALSE),"yr","day")-CONVERT(DATEDIF(H1142,NOW(),"y"),"yr","day")))),"Usia Salah"),"")</f>
        <v>34391.598911689813</v>
      </c>
      <c r="T1142" s="167" t="str">
        <f ca="1">IF(Table1[[#This Row],[TGL. PENSIUN ( usia )]]&lt;&gt;0,TEXT(Table1[[#This Row],[TGL. PENSIUN ( usia )]],"yyyy"),"")</f>
        <v>1994</v>
      </c>
      <c r="U1142" s="166">
        <f ca="1">IF(AND(Table1[[#This Row],[TGL. PENSIUN (usia)]]&lt;&gt;"",Table1[[#This Row],[TGL. PENSIUN (usia)]]&lt;&gt;"USIA SALAH"),IF(tglAcuan&lt;&gt;0,(INT(CONVERT(VLOOKUP(Table1[[#This Row],[JABATAN]],tbl_refJabatan,4,FALSE),"yr","day")-CONVERT(DATEDIF(H1142,tglAcuan,"y"),"yr","day"))),(INT(CONVERT(VLOOKUP(Table1[[#This Row],[JABATAN]],tbl_refJabatan,4,FALSE),"yr","day")-CONVERT(DATEDIF(H1142,NOW(),"y"),"yr","day")))),"")</f>
        <v>-10958</v>
      </c>
      <c r="V1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Row],[JABATAN]],tbl_refJabatan,6,FALSE),"yr","day")-CONVERT(DATEDIF(H1142,tglAcuan,"y"),"yr","day"))),(NOW()+(CONVERT(VLOOKUP(Table1[[#This Row],[JABATAN]],tbl_refJabatan,6,FALSE),"yr","day")-CONVERT(DATEDIF(H1142,NOW(),"y"),"yr","day")))),"Usia Salah"),"")</f>
        <v>27086.598911689813</v>
      </c>
      <c r="W1142" s="167" t="str">
        <f ca="1">IF(Table1[[#This Row],[TGL.PENSIUN (usia)]]&lt;&gt;0,TEXT(Table1[[#This Row],[TGL.PENSIUN (usia)]],"yyyy"),"")</f>
        <v>1974</v>
      </c>
      <c r="X1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Row],[JABATAN]],tbl_refJabatan,7,FALSE),"yr","day")-CONVERT(DATEDIF(M1142,tglAcuan,"y"),"yr","day"))),(NOW()+(CONVERT(VLOOKUP(Table1[[#This Row],[JABATAN]],tbl_refJabatan,7,FALSE),"yr","day")-CONVERT(DATEDIF(M1142,NOW(),"y"),"yr","day")))),"tgl SK salah"),"")</f>
        <v>63976.848911689813</v>
      </c>
      <c r="Y1142" s="167" t="str">
        <f ca="1">IF(Table1[[#This Row],[TGL. PENSIUN (jabatan)]]&lt;&gt;0,TEXT(Table1[[#This Row],[TGL. PENSIUN (jabatan)]],"yyyy"),"")</f>
        <v>2075</v>
      </c>
      <c r="Z1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Row],[JABATAN]],tbl_refJabatan,8,FALSE),"yr","day")-CONVERT(DATEDIF(H1142,tglAcuan,"y"),"yr","day"))),(NOW()+(CONVERT(VLOOKUP(Table1[[#This Row],[JABATAN]],tbl_refJabatan,8,FALSE),"yr","day")-CONVERT(DATEDIF(H1142,NOW(),"y"),"yr","day")))),"Usia Salah"),"")</f>
        <v>49001.598911689813</v>
      </c>
      <c r="AA1142" s="167" t="str">
        <f ca="1">IF(Table1[[#This Row],[TGL.PENSIUN (usia )]]&lt;&gt;0,TEXT(Table1[[#This Row],[TGL.PENSIUN (usia )]],"yyyy"),"")</f>
        <v>2034</v>
      </c>
      <c r="AB1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Row],[JABATAN]],tbl_refJabatan,9,FALSE),"yr","day")-CONVERT(DATEDIF(M1142,tglAcuan,"y"),"yr","day"))),(NOW()+(CONVERT(VLOOKUP(Table1[[#This Row],[JABATAN]],tbl_refJabatan,9,FALSE),"yr","day")-CONVERT(DATEDIF(M1142,NOW(),"y"),"yr","day")))),"tgl SK salah"),"")</f>
        <v>47540.598911689813</v>
      </c>
      <c r="AC1142" s="167" t="str">
        <f ca="1">IF(Table1[[#This Row],[TGL. PENSIUN (jabatan )]]&lt;&gt;0,TEXT(Table1[[#This Row],[TGL. PENSIUN (jabatan )]],"yyyy"),"")</f>
        <v>2030</v>
      </c>
      <c r="AD11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3" spans="1:30" s="53" customFormat="1" ht="21.75" customHeight="1" x14ac:dyDescent="0.25">
      <c r="A1143" s="43">
        <f t="shared" si="41"/>
        <v>1138</v>
      </c>
      <c r="B1143" s="44" t="s">
        <v>1751</v>
      </c>
      <c r="C1143" s="44" t="s">
        <v>2126</v>
      </c>
      <c r="D1143" s="72" t="s">
        <v>63</v>
      </c>
      <c r="E1143" s="59" t="s">
        <v>2154</v>
      </c>
      <c r="F1143" s="43" t="s">
        <v>41</v>
      </c>
      <c r="G1143" s="46" t="s">
        <v>42</v>
      </c>
      <c r="H1143" s="94">
        <v>30308</v>
      </c>
      <c r="I1143" s="45"/>
      <c r="J1143" s="76"/>
      <c r="K1143" s="74" t="s">
        <v>43</v>
      </c>
      <c r="L1143" s="90" t="s">
        <v>2155</v>
      </c>
      <c r="M1143" s="94">
        <v>41932</v>
      </c>
      <c r="N1143" s="52" t="str">
        <f t="shared" ca="1" si="42"/>
        <v>41 Tahun 2 Bulan 4 hari</v>
      </c>
      <c r="O11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7 Hari </v>
      </c>
      <c r="P1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Row],[JABATAN]],tbl_refJabatan,2,FALSE),"yr","day")-CONVERT(DATEDIF(H1143,tglAcuan,"y"),"yr","day"))),(NOW()+(CONVERT(VLOOKUP(Table1[[#This Row],[JABATAN]],tbl_refJabatan,2,FALSE),"yr","day")-CONVERT(DATEDIF(H1143,NOW(),"y"),"yr","day")))),"Usia Salah"),"")</f>
        <v>52288.848911689813</v>
      </c>
      <c r="Q1143" s="167" t="str">
        <f ca="1">IF(Table1[[#This Row],[TGL. PENSIUN (usia)]]&lt;&gt;0,TEXT(Table1[[#This Row],[TGL. PENSIUN (usia)]],"yyyy"),"")</f>
        <v>2043</v>
      </c>
      <c r="R1143" s="166">
        <f ca="1">IF(AND(Table1[[#This Row],[TGL. PENSIUN (usia)]]&lt;&gt;"",Table1[[#This Row],[TGL. PENSIUN (usia)]]&lt;&gt;"USIA SALAH"),IF(tglAcuan&lt;&gt;0,(INT(CONVERT(VLOOKUP(Table1[[#This Row],[JABATAN]],tbl_refJabatan,2,FALSE),"yr","day")-CONVERT(DATEDIF(H1143,tglAcuan,"y"),"yr","day"))),(INT(CONVERT(VLOOKUP(Table1[[#This Row],[JABATAN]],tbl_refJabatan,2,FALSE),"yr","day")-CONVERT(DATEDIF(H1143,NOW(),"y"),"yr","day")))),"")</f>
        <v>6939</v>
      </c>
      <c r="S1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Row],[JABATAN]],tbl_refJabatan,4,FALSE),"yr","day")-CONVERT(DATEDIF(H1143,tglAcuan,"y"),"yr","day"))),(NOW()+(CONVERT(VLOOKUP(Table1[[#This Row],[JABATAN]],tbl_refJabatan,4,FALSE),"yr","day")-CONVERT(DATEDIF(H1143,NOW(),"y"),"yr","day")))),"Usia Salah"),"")</f>
        <v>37678.848911689813</v>
      </c>
      <c r="T1143" s="167" t="str">
        <f ca="1">IF(Table1[[#This Row],[TGL. PENSIUN ( usia )]]&lt;&gt;0,TEXT(Table1[[#This Row],[TGL. PENSIUN ( usia )]],"yyyy"),"")</f>
        <v>2003</v>
      </c>
      <c r="U1143" s="166">
        <f ca="1">IF(AND(Table1[[#This Row],[TGL. PENSIUN (usia)]]&lt;&gt;"",Table1[[#This Row],[TGL. PENSIUN (usia)]]&lt;&gt;"USIA SALAH"),IF(tglAcuan&lt;&gt;0,(INT(CONVERT(VLOOKUP(Table1[[#This Row],[JABATAN]],tbl_refJabatan,4,FALSE),"yr","day")-CONVERT(DATEDIF(H1143,tglAcuan,"y"),"yr","day"))),(INT(CONVERT(VLOOKUP(Table1[[#This Row],[JABATAN]],tbl_refJabatan,4,FALSE),"yr","day")-CONVERT(DATEDIF(H1143,NOW(),"y"),"yr","day")))),"")</f>
        <v>-7671</v>
      </c>
      <c r="V1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Row],[JABATAN]],tbl_refJabatan,6,FALSE),"yr","day")-CONVERT(DATEDIF(H1143,tglAcuan,"y"),"yr","day"))),(NOW()+(CONVERT(VLOOKUP(Table1[[#This Row],[JABATAN]],tbl_refJabatan,6,FALSE),"yr","day")-CONVERT(DATEDIF(H1143,NOW(),"y"),"yr","day")))),"Usia Salah"),"")</f>
        <v>30373.848911689813</v>
      </c>
      <c r="W1143" s="167" t="str">
        <f ca="1">IF(Table1[[#This Row],[TGL.PENSIUN (usia)]]&lt;&gt;0,TEXT(Table1[[#This Row],[TGL.PENSIUN (usia)]],"yyyy"),"")</f>
        <v>1983</v>
      </c>
      <c r="X1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Row],[JABATAN]],tbl_refJabatan,7,FALSE),"yr","day")-CONVERT(DATEDIF(M1143,tglAcuan,"y"),"yr","day"))),(NOW()+(CONVERT(VLOOKUP(Table1[[#This Row],[JABATAN]],tbl_refJabatan,7,FALSE),"yr","day")-CONVERT(DATEDIF(M1143,NOW(),"y"),"yr","day")))),"tgl SK salah"),"")</f>
        <v>63976.848911689813</v>
      </c>
      <c r="Y1143" s="167" t="str">
        <f ca="1">IF(Table1[[#This Row],[TGL. PENSIUN (jabatan)]]&lt;&gt;0,TEXT(Table1[[#This Row],[TGL. PENSIUN (jabatan)]],"yyyy"),"")</f>
        <v>2075</v>
      </c>
      <c r="Z1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Row],[JABATAN]],tbl_refJabatan,8,FALSE),"yr","day")-CONVERT(DATEDIF(H1143,tglAcuan,"y"),"yr","day"))),(NOW()+(CONVERT(VLOOKUP(Table1[[#This Row],[JABATAN]],tbl_refJabatan,8,FALSE),"yr","day")-CONVERT(DATEDIF(H1143,NOW(),"y"),"yr","day")))),"Usia Salah"),"")</f>
        <v>52288.848911689813</v>
      </c>
      <c r="AA1143" s="167" t="str">
        <f ca="1">IF(Table1[[#This Row],[TGL.PENSIUN (usia )]]&lt;&gt;0,TEXT(Table1[[#This Row],[TGL.PENSIUN (usia )]],"yyyy"),"")</f>
        <v>2043</v>
      </c>
      <c r="AB1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Row],[JABATAN]],tbl_refJabatan,9,FALSE),"yr","day")-CONVERT(DATEDIF(M1143,tglAcuan,"y"),"yr","day"))),(NOW()+(CONVERT(VLOOKUP(Table1[[#This Row],[JABATAN]],tbl_refJabatan,9,FALSE),"yr","day")-CONVERT(DATEDIF(M1143,NOW(),"y"),"yr","day")))),"tgl SK salah"),"")</f>
        <v>47540.598911689813</v>
      </c>
      <c r="AC1143" s="167" t="str">
        <f ca="1">IF(Table1[[#This Row],[TGL. PENSIUN (jabatan )]]&lt;&gt;0,TEXT(Table1[[#This Row],[TGL. PENSIUN (jabatan )]],"yyyy"),"")</f>
        <v>2030</v>
      </c>
      <c r="AD11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4" spans="1:30" s="88" customFormat="1" ht="21.75" customHeight="1" x14ac:dyDescent="0.25">
      <c r="A1144" s="43">
        <f t="shared" si="41"/>
        <v>1139</v>
      </c>
      <c r="B1144" s="44" t="s">
        <v>1751</v>
      </c>
      <c r="C1144" s="44" t="s">
        <v>2156</v>
      </c>
      <c r="D1144" s="45" t="s">
        <v>39</v>
      </c>
      <c r="E1144" s="59" t="s">
        <v>2157</v>
      </c>
      <c r="F1144" s="43" t="s">
        <v>41</v>
      </c>
      <c r="G1144" s="46" t="s">
        <v>42</v>
      </c>
      <c r="H1144" s="94">
        <v>23388</v>
      </c>
      <c r="I1144" s="45"/>
      <c r="J1144" s="76"/>
      <c r="K1144" s="74" t="s">
        <v>43</v>
      </c>
      <c r="L1144" s="63" t="s">
        <v>1858</v>
      </c>
      <c r="M1144" s="94">
        <v>43812</v>
      </c>
      <c r="N1144" s="52" t="str">
        <f t="shared" ca="1" si="42"/>
        <v>60 Tahun 1 Bulan 15 hari</v>
      </c>
      <c r="O11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Row],[JABATAN]],tbl_refJabatan,2,FALSE),"yr","day")-CONVERT(DATEDIF(H1144,tglAcuan,"y"),"yr","day"))),(NOW()+(CONVERT(VLOOKUP(Table1[[#This Row],[JABATAN]],tbl_refJabatan,2,FALSE),"yr","day")-CONVERT(DATEDIF(H1144,NOW(),"y"),"yr","day")))),"Usia Salah"),"")</f>
        <v>23434.098911689813</v>
      </c>
      <c r="Q1144" s="167" t="str">
        <f ca="1">IF(Table1[[#This Row],[TGL. PENSIUN (usia)]]&lt;&gt;0,TEXT(Table1[[#This Row],[TGL. PENSIUN (usia)]],"yyyy"),"")</f>
        <v>1964</v>
      </c>
      <c r="R1144" s="166">
        <f ca="1">IF(AND(Table1[[#This Row],[TGL. PENSIUN (usia)]]&lt;&gt;"",Table1[[#This Row],[TGL. PENSIUN (usia)]]&lt;&gt;"USIA SALAH"),IF(tglAcuan&lt;&gt;0,(INT(CONVERT(VLOOKUP(Table1[[#This Row],[JABATAN]],tbl_refJabatan,2,FALSE),"yr","day")-CONVERT(DATEDIF(H1144,tglAcuan,"y"),"yr","day"))),(INT(CONVERT(VLOOKUP(Table1[[#This Row],[JABATAN]],tbl_refJabatan,2,FALSE),"yr","day")-CONVERT(DATEDIF(H1144,NOW(),"y"),"yr","day")))),"")</f>
        <v>-21915</v>
      </c>
      <c r="S1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Row],[JABATAN]],tbl_refJabatan,4,FALSE),"yr","day")-CONVERT(DATEDIF(H1144,tglAcuan,"y"),"yr","day"))),(NOW()+(CONVERT(VLOOKUP(Table1[[#This Row],[JABATAN]],tbl_refJabatan,4,FALSE),"yr","day")-CONVERT(DATEDIF(H1144,NOW(),"y"),"yr","day")))),"Usia Salah"),"")</f>
        <v>23434.098911689813</v>
      </c>
      <c r="T1144" s="167" t="str">
        <f ca="1">IF(Table1[[#This Row],[TGL. PENSIUN ( usia )]]&lt;&gt;0,TEXT(Table1[[#This Row],[TGL. PENSIUN ( usia )]],"yyyy"),"")</f>
        <v>1964</v>
      </c>
      <c r="U1144" s="166">
        <f ca="1">IF(AND(Table1[[#This Row],[TGL. PENSIUN (usia)]]&lt;&gt;"",Table1[[#This Row],[TGL. PENSIUN (usia)]]&lt;&gt;"USIA SALAH"),IF(tglAcuan&lt;&gt;0,(INT(CONVERT(VLOOKUP(Table1[[#This Row],[JABATAN]],tbl_refJabatan,4,FALSE),"yr","day")-CONVERT(DATEDIF(H1144,tglAcuan,"y"),"yr","day"))),(INT(CONVERT(VLOOKUP(Table1[[#This Row],[JABATAN]],tbl_refJabatan,4,FALSE),"yr","day")-CONVERT(DATEDIF(H1144,NOW(),"y"),"yr","day")))),"")</f>
        <v>-21915</v>
      </c>
      <c r="V1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Row],[JABATAN]],tbl_refJabatan,6,FALSE),"yr","day")-CONVERT(DATEDIF(H1144,tglAcuan,"y"),"yr","day"))),(NOW()+(CONVERT(VLOOKUP(Table1[[#This Row],[JABATAN]],tbl_refJabatan,6,FALSE),"yr","day")-CONVERT(DATEDIF(H1144,NOW(),"y"),"yr","day")))),"Usia Salah"),"")</f>
        <v>23434.098911689813</v>
      </c>
      <c r="W1144" s="167" t="str">
        <f ca="1">IF(Table1[[#This Row],[TGL.PENSIUN (usia)]]&lt;&gt;0,TEXT(Table1[[#This Row],[TGL.PENSIUN (usia)]],"yyyy"),"")</f>
        <v>1964</v>
      </c>
      <c r="X1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Row],[JABATAN]],tbl_refJabatan,7,FALSE),"yr","day")-CONVERT(DATEDIF(M1144,tglAcuan,"y"),"yr","day"))),(NOW()+(CONVERT(VLOOKUP(Table1[[#This Row],[JABATAN]],tbl_refJabatan,7,FALSE),"yr","day")-CONVERT(DATEDIF(M1144,NOW(),"y"),"yr","day")))),"tgl SK salah"),"")</f>
        <v>43888.098911689813</v>
      </c>
      <c r="Y1144" s="167" t="str">
        <f ca="1">IF(Table1[[#This Row],[TGL. PENSIUN (jabatan)]]&lt;&gt;0,TEXT(Table1[[#This Row],[TGL. PENSIUN (jabatan)]],"yyyy"),"")</f>
        <v>2020</v>
      </c>
      <c r="Z1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Row],[JABATAN]],tbl_refJabatan,8,FALSE),"yr","day")-CONVERT(DATEDIF(H1144,tglAcuan,"y"),"yr","day"))),(NOW()+(CONVERT(VLOOKUP(Table1[[#This Row],[JABATAN]],tbl_refJabatan,8,FALSE),"yr","day")-CONVERT(DATEDIF(H1144,NOW(),"y"),"yr","day")))),"Usia Salah"),"")</f>
        <v>23434.098911689813</v>
      </c>
      <c r="AA1144" s="167" t="str">
        <f ca="1">IF(Table1[[#This Row],[TGL.PENSIUN (usia )]]&lt;&gt;0,TEXT(Table1[[#This Row],[TGL.PENSIUN (usia )]],"yyyy"),"")</f>
        <v>1964</v>
      </c>
      <c r="AB1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Row],[JABATAN]],tbl_refJabatan,9,FALSE),"yr","day")-CONVERT(DATEDIF(M1144,tglAcuan,"y"),"yr","day"))),(NOW()+(CONVERT(VLOOKUP(Table1[[#This Row],[JABATAN]],tbl_refJabatan,9,FALSE),"yr","day")-CONVERT(DATEDIF(M1144,NOW(),"y"),"yr","day")))),"tgl SK salah"),"")</f>
        <v>43888.098911689813</v>
      </c>
      <c r="AC1144" s="167" t="str">
        <f ca="1">IF(Table1[[#This Row],[TGL. PENSIUN (jabatan )]]&lt;&gt;0,TEXT(Table1[[#This Row],[TGL. PENSIUN (jabatan )]],"yyyy"),"")</f>
        <v>2020</v>
      </c>
      <c r="AD11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5" spans="1:30" s="53" customFormat="1" ht="21.75" customHeight="1" x14ac:dyDescent="0.25">
      <c r="A1145" s="43">
        <f t="shared" si="41"/>
        <v>1140</v>
      </c>
      <c r="B1145" s="44" t="s">
        <v>1751</v>
      </c>
      <c r="C1145" s="44" t="s">
        <v>2156</v>
      </c>
      <c r="D1145" s="72" t="s">
        <v>45</v>
      </c>
      <c r="E1145" s="59" t="s">
        <v>2158</v>
      </c>
      <c r="F1145" s="43" t="s">
        <v>41</v>
      </c>
      <c r="G1145" s="46" t="s">
        <v>42</v>
      </c>
      <c r="H1145" s="94">
        <v>30875</v>
      </c>
      <c r="I1145" s="45"/>
      <c r="J1145" s="76"/>
      <c r="K1145" s="74" t="s">
        <v>116</v>
      </c>
      <c r="L1145" s="63" t="s">
        <v>2159</v>
      </c>
      <c r="M1145" s="94">
        <v>43317</v>
      </c>
      <c r="N1145" s="52" t="str">
        <f t="shared" ca="1" si="42"/>
        <v>39 Tahun 7 Bulan 15 hari</v>
      </c>
      <c r="O11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Row],[JABATAN]],tbl_refJabatan,2,FALSE),"yr","day")-CONVERT(DATEDIF(H1145,tglAcuan,"y"),"yr","day"))),(NOW()+(CONVERT(VLOOKUP(Table1[[#This Row],[JABATAN]],tbl_refJabatan,2,FALSE),"yr","day")-CONVERT(DATEDIF(H1145,NOW(),"y"),"yr","day")))),"Usia Salah"),"")</f>
        <v>31104.348911689813</v>
      </c>
      <c r="Q1145" s="167" t="str">
        <f ca="1">IF(Table1[[#This Row],[TGL. PENSIUN (usia)]]&lt;&gt;0,TEXT(Table1[[#This Row],[TGL. PENSIUN (usia)]],"yyyy"),"")</f>
        <v>1985</v>
      </c>
      <c r="R1145" s="166">
        <f ca="1">IF(AND(Table1[[#This Row],[TGL. PENSIUN (usia)]]&lt;&gt;"",Table1[[#This Row],[TGL. PENSIUN (usia)]]&lt;&gt;"USIA SALAH"),IF(tglAcuan&lt;&gt;0,(INT(CONVERT(VLOOKUP(Table1[[#This Row],[JABATAN]],tbl_refJabatan,2,FALSE),"yr","day")-CONVERT(DATEDIF(H1145,tglAcuan,"y"),"yr","day"))),(INT(CONVERT(VLOOKUP(Table1[[#This Row],[JABATAN]],tbl_refJabatan,2,FALSE),"yr","day")-CONVERT(DATEDIF(H1145,NOW(),"y"),"yr","day")))),"")</f>
        <v>-14245</v>
      </c>
      <c r="S1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Row],[JABATAN]],tbl_refJabatan,4,FALSE),"yr","day")-CONVERT(DATEDIF(H1145,tglAcuan,"y"),"yr","day"))),(NOW()+(CONVERT(VLOOKUP(Table1[[#This Row],[JABATAN]],tbl_refJabatan,4,FALSE),"yr","day")-CONVERT(DATEDIF(H1145,NOW(),"y"),"yr","day")))),"Usia Salah"),"")</f>
        <v>31104.348911689813</v>
      </c>
      <c r="T1145" s="167" t="str">
        <f ca="1">IF(Table1[[#This Row],[TGL. PENSIUN ( usia )]]&lt;&gt;0,TEXT(Table1[[#This Row],[TGL. PENSIUN ( usia )]],"yyyy"),"")</f>
        <v>1985</v>
      </c>
      <c r="U1145" s="166">
        <f ca="1">IF(AND(Table1[[#This Row],[TGL. PENSIUN (usia)]]&lt;&gt;"",Table1[[#This Row],[TGL. PENSIUN (usia)]]&lt;&gt;"USIA SALAH"),IF(tglAcuan&lt;&gt;0,(INT(CONVERT(VLOOKUP(Table1[[#This Row],[JABATAN]],tbl_refJabatan,4,FALSE),"yr","day")-CONVERT(DATEDIF(H1145,tglAcuan,"y"),"yr","day"))),(INT(CONVERT(VLOOKUP(Table1[[#This Row],[JABATAN]],tbl_refJabatan,4,FALSE),"yr","day")-CONVERT(DATEDIF(H1145,NOW(),"y"),"yr","day")))),"")</f>
        <v>-14245</v>
      </c>
      <c r="V1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Row],[JABATAN]],tbl_refJabatan,6,FALSE),"yr","day")-CONVERT(DATEDIF(H1145,tglAcuan,"y"),"yr","day"))),(NOW()+(CONVERT(VLOOKUP(Table1[[#This Row],[JABATAN]],tbl_refJabatan,6,FALSE),"yr","day")-CONVERT(DATEDIF(H1145,NOW(),"y"),"yr","day")))),"Usia Salah"),"")</f>
        <v>31104.348911689813</v>
      </c>
      <c r="W1145" s="167" t="str">
        <f ca="1">IF(Table1[[#This Row],[TGL.PENSIUN (usia)]]&lt;&gt;0,TEXT(Table1[[#This Row],[TGL.PENSIUN (usia)]],"yyyy"),"")</f>
        <v>1985</v>
      </c>
      <c r="X1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Row],[JABATAN]],tbl_refJabatan,7,FALSE),"yr","day")-CONVERT(DATEDIF(M1145,tglAcuan,"y"),"yr","day"))),(NOW()+(CONVERT(VLOOKUP(Table1[[#This Row],[JABATAN]],tbl_refJabatan,7,FALSE),"yr","day")-CONVERT(DATEDIF(M1145,NOW(),"y"),"yr","day")))),"tgl SK salah"),"")</f>
        <v>43522.848911689813</v>
      </c>
      <c r="Y1145" s="167" t="str">
        <f ca="1">IF(Table1[[#This Row],[TGL. PENSIUN (jabatan)]]&lt;&gt;0,TEXT(Table1[[#This Row],[TGL. PENSIUN (jabatan)]],"yyyy"),"")</f>
        <v>2019</v>
      </c>
      <c r="Z1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Row],[JABATAN]],tbl_refJabatan,8,FALSE),"yr","day")-CONVERT(DATEDIF(H1145,tglAcuan,"y"),"yr","day"))),(NOW()+(CONVERT(VLOOKUP(Table1[[#This Row],[JABATAN]],tbl_refJabatan,8,FALSE),"yr","day")-CONVERT(DATEDIF(H1145,NOW(),"y"),"yr","day")))),"Usia Salah"),"")</f>
        <v>31104.348911689813</v>
      </c>
      <c r="AA1145" s="167" t="str">
        <f ca="1">IF(Table1[[#This Row],[TGL.PENSIUN (usia )]]&lt;&gt;0,TEXT(Table1[[#This Row],[TGL.PENSIUN (usia )]],"yyyy"),"")</f>
        <v>1985</v>
      </c>
      <c r="AB1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Row],[JABATAN]],tbl_refJabatan,9,FALSE),"yr","day")-CONVERT(DATEDIF(M1145,tglAcuan,"y"),"yr","day"))),(NOW()+(CONVERT(VLOOKUP(Table1[[#This Row],[JABATAN]],tbl_refJabatan,9,FALSE),"yr","day")-CONVERT(DATEDIF(M1145,NOW(),"y"),"yr","day")))),"tgl SK salah"),"")</f>
        <v>43522.848911689813</v>
      </c>
      <c r="AC1145" s="167" t="str">
        <f ca="1">IF(Table1[[#This Row],[TGL. PENSIUN (jabatan )]]&lt;&gt;0,TEXT(Table1[[#This Row],[TGL. PENSIUN (jabatan )]],"yyyy"),"")</f>
        <v>2019</v>
      </c>
      <c r="AD11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6" spans="1:30" s="53" customFormat="1" ht="21.75" customHeight="1" x14ac:dyDescent="0.25">
      <c r="A1146" s="43">
        <f t="shared" si="41"/>
        <v>1141</v>
      </c>
      <c r="B1146" s="44" t="s">
        <v>1751</v>
      </c>
      <c r="C1146" s="44" t="s">
        <v>2156</v>
      </c>
      <c r="D1146" s="45" t="s">
        <v>48</v>
      </c>
      <c r="E1146" s="59" t="s">
        <v>2160</v>
      </c>
      <c r="F1146" s="43" t="s">
        <v>41</v>
      </c>
      <c r="G1146" s="46" t="s">
        <v>42</v>
      </c>
      <c r="H1146" s="94">
        <v>29455</v>
      </c>
      <c r="I1146" s="45"/>
      <c r="J1146" s="76"/>
      <c r="K1146" s="74" t="s">
        <v>43</v>
      </c>
      <c r="L1146" s="63" t="s">
        <v>2161</v>
      </c>
      <c r="M1146" s="94">
        <v>43317</v>
      </c>
      <c r="N1146" s="52" t="str">
        <f t="shared" ca="1" si="42"/>
        <v>43 Tahun 6 Bulan 5 hari</v>
      </c>
      <c r="O11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Row],[JABATAN]],tbl_refJabatan,2,FALSE),"yr","day")-CONVERT(DATEDIF(H1146,tglAcuan,"y"),"yr","day"))),(NOW()+(CONVERT(VLOOKUP(Table1[[#This Row],[JABATAN]],tbl_refJabatan,2,FALSE),"yr","day")-CONVERT(DATEDIF(H1146,NOW(),"y"),"yr","day")))),"Usia Salah"),"")</f>
        <v>51558.348911689813</v>
      </c>
      <c r="Q1146" s="167" t="str">
        <f ca="1">IF(Table1[[#This Row],[TGL. PENSIUN (usia)]]&lt;&gt;0,TEXT(Table1[[#This Row],[TGL. PENSIUN (usia)]],"yyyy"),"")</f>
        <v>2041</v>
      </c>
      <c r="R1146" s="166">
        <f ca="1">IF(AND(Table1[[#This Row],[TGL. PENSIUN (usia)]]&lt;&gt;"",Table1[[#This Row],[TGL. PENSIUN (usia)]]&lt;&gt;"USIA SALAH"),IF(tglAcuan&lt;&gt;0,(INT(CONVERT(VLOOKUP(Table1[[#This Row],[JABATAN]],tbl_refJabatan,2,FALSE),"yr","day")-CONVERT(DATEDIF(H1146,tglAcuan,"y"),"yr","day"))),(INT(CONVERT(VLOOKUP(Table1[[#This Row],[JABATAN]],tbl_refJabatan,2,FALSE),"yr","day")-CONVERT(DATEDIF(H1146,NOW(),"y"),"yr","day")))),"")</f>
        <v>6209</v>
      </c>
      <c r="S1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Row],[JABATAN]],tbl_refJabatan,4,FALSE),"yr","day")-CONVERT(DATEDIF(H1146,tglAcuan,"y"),"yr","day"))),(NOW()+(CONVERT(VLOOKUP(Table1[[#This Row],[JABATAN]],tbl_refJabatan,4,FALSE),"yr","day")-CONVERT(DATEDIF(H1146,NOW(),"y"),"yr","day")))),"Usia Salah"),"")</f>
        <v>51558.348911689813</v>
      </c>
      <c r="T1146" s="167" t="str">
        <f ca="1">IF(Table1[[#This Row],[TGL. PENSIUN ( usia )]]&lt;&gt;0,TEXT(Table1[[#This Row],[TGL. PENSIUN ( usia )]],"yyyy"),"")</f>
        <v>2041</v>
      </c>
      <c r="U1146" s="166">
        <f ca="1">IF(AND(Table1[[#This Row],[TGL. PENSIUN (usia)]]&lt;&gt;"",Table1[[#This Row],[TGL. PENSIUN (usia)]]&lt;&gt;"USIA SALAH"),IF(tglAcuan&lt;&gt;0,(INT(CONVERT(VLOOKUP(Table1[[#This Row],[JABATAN]],tbl_refJabatan,4,FALSE),"yr","day")-CONVERT(DATEDIF(H1146,tglAcuan,"y"),"yr","day"))),(INT(CONVERT(VLOOKUP(Table1[[#This Row],[JABATAN]],tbl_refJabatan,4,FALSE),"yr","day")-CONVERT(DATEDIF(H1146,NOW(),"y"),"yr","day")))),"")</f>
        <v>6209</v>
      </c>
      <c r="V1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Row],[JABATAN]],tbl_refJabatan,6,FALSE),"yr","day")-CONVERT(DATEDIF(H1146,tglAcuan,"y"),"yr","day"))),(NOW()+(CONVERT(VLOOKUP(Table1[[#This Row],[JABATAN]],tbl_refJabatan,6,FALSE),"yr","day")-CONVERT(DATEDIF(H1146,NOW(),"y"),"yr","day")))),"Usia Salah"),"")</f>
        <v>50097.348911689813</v>
      </c>
      <c r="W1146" s="167" t="str">
        <f ca="1">IF(Table1[[#This Row],[TGL.PENSIUN (usia)]]&lt;&gt;0,TEXT(Table1[[#This Row],[TGL.PENSIUN (usia)]],"yyyy"),"")</f>
        <v>2037</v>
      </c>
      <c r="X1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Row],[JABATAN]],tbl_refJabatan,7,FALSE),"yr","day")-CONVERT(DATEDIF(M1146,tglAcuan,"y"),"yr","day"))),(NOW()+(CONVERT(VLOOKUP(Table1[[#This Row],[JABATAN]],tbl_refJabatan,7,FALSE),"yr","day")-CONVERT(DATEDIF(M1146,NOW(),"y"),"yr","day")))),"tgl SK salah"),"")</f>
        <v>50827.848911689813</v>
      </c>
      <c r="Y1146" s="167" t="str">
        <f ca="1">IF(Table1[[#This Row],[TGL. PENSIUN (jabatan)]]&lt;&gt;0,TEXT(Table1[[#This Row],[TGL. PENSIUN (jabatan)]],"yyyy"),"")</f>
        <v>2039</v>
      </c>
      <c r="Z1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Row],[JABATAN]],tbl_refJabatan,8,FALSE),"yr","day")-CONVERT(DATEDIF(H1146,tglAcuan,"y"),"yr","day"))),(NOW()+(CONVERT(VLOOKUP(Table1[[#This Row],[JABATAN]],tbl_refJabatan,8,FALSE),"yr","day")-CONVERT(DATEDIF(H1146,NOW(),"y"),"yr","day")))),"Usia Salah"),"")</f>
        <v>50097.348911689813</v>
      </c>
      <c r="AA1146" s="167" t="str">
        <f ca="1">IF(Table1[[#This Row],[TGL.PENSIUN (usia )]]&lt;&gt;0,TEXT(Table1[[#This Row],[TGL.PENSIUN (usia )]],"yyyy"),"")</f>
        <v>2037</v>
      </c>
      <c r="AB1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Row],[JABATAN]],tbl_refJabatan,9,FALSE),"yr","day")-CONVERT(DATEDIF(M1146,tglAcuan,"y"),"yr","day"))),(NOW()+(CONVERT(VLOOKUP(Table1[[#This Row],[JABATAN]],tbl_refJabatan,9,FALSE),"yr","day")-CONVERT(DATEDIF(M1146,NOW(),"y"),"yr","day")))),"tgl SK salah"),"")</f>
        <v>50827.848911689813</v>
      </c>
      <c r="AC1146" s="167" t="str">
        <f ca="1">IF(Table1[[#This Row],[TGL. PENSIUN (jabatan )]]&lt;&gt;0,TEXT(Table1[[#This Row],[TGL. PENSIUN (jabatan )]],"yyyy"),"")</f>
        <v>2039</v>
      </c>
      <c r="AD11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7" spans="1:30" s="53" customFormat="1" ht="21.75" customHeight="1" x14ac:dyDescent="0.25">
      <c r="A1147" s="43">
        <f t="shared" si="41"/>
        <v>1142</v>
      </c>
      <c r="B1147" s="44" t="s">
        <v>1751</v>
      </c>
      <c r="C1147" s="44" t="s">
        <v>2156</v>
      </c>
      <c r="D1147" s="72" t="s">
        <v>52</v>
      </c>
      <c r="E1147" s="59" t="s">
        <v>2162</v>
      </c>
      <c r="F1147" s="43" t="s">
        <v>41</v>
      </c>
      <c r="G1147" s="46" t="s">
        <v>42</v>
      </c>
      <c r="H1147" s="94">
        <v>26726</v>
      </c>
      <c r="I1147" s="45"/>
      <c r="J1147" s="76"/>
      <c r="K1147" s="74" t="s">
        <v>43</v>
      </c>
      <c r="L1147" s="63" t="s">
        <v>2163</v>
      </c>
      <c r="M1147" s="94">
        <v>43317</v>
      </c>
      <c r="N1147" s="52" t="str">
        <f t="shared" ca="1" si="42"/>
        <v>50 Tahun 11 Bulan 24 hari</v>
      </c>
      <c r="O11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Row],[JABATAN]],tbl_refJabatan,2,FALSE),"yr","day")-CONVERT(DATEDIF(H1147,tglAcuan,"y"),"yr","day"))),(NOW()+(CONVERT(VLOOKUP(Table1[[#This Row],[JABATAN]],tbl_refJabatan,2,FALSE),"yr","day")-CONVERT(DATEDIF(H1147,NOW(),"y"),"yr","day")))),"Usia Salah"),"")</f>
        <v>49001.598911689813</v>
      </c>
      <c r="Q1147" s="167" t="str">
        <f ca="1">IF(Table1[[#This Row],[TGL. PENSIUN (usia)]]&lt;&gt;0,TEXT(Table1[[#This Row],[TGL. PENSIUN (usia)]],"yyyy"),"")</f>
        <v>2034</v>
      </c>
      <c r="R1147" s="166">
        <f ca="1">IF(AND(Table1[[#This Row],[TGL. PENSIUN (usia)]]&lt;&gt;"",Table1[[#This Row],[TGL. PENSIUN (usia)]]&lt;&gt;"USIA SALAH"),IF(tglAcuan&lt;&gt;0,(INT(CONVERT(VLOOKUP(Table1[[#This Row],[JABATAN]],tbl_refJabatan,2,FALSE),"yr","day")-CONVERT(DATEDIF(H1147,tglAcuan,"y"),"yr","day"))),(INT(CONVERT(VLOOKUP(Table1[[#This Row],[JABATAN]],tbl_refJabatan,2,FALSE),"yr","day")-CONVERT(DATEDIF(H1147,NOW(),"y"),"yr","day")))),"")</f>
        <v>3652</v>
      </c>
      <c r="S1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Row],[JABATAN]],tbl_refJabatan,4,FALSE),"yr","day")-CONVERT(DATEDIF(H1147,tglAcuan,"y"),"yr","day"))),(NOW()+(CONVERT(VLOOKUP(Table1[[#This Row],[JABATAN]],tbl_refJabatan,4,FALSE),"yr","day")-CONVERT(DATEDIF(H1147,NOW(),"y"),"yr","day")))),"Usia Salah"),"")</f>
        <v>49001.598911689813</v>
      </c>
      <c r="T1147" s="167" t="str">
        <f ca="1">IF(Table1[[#This Row],[TGL. PENSIUN ( usia )]]&lt;&gt;0,TEXT(Table1[[#This Row],[TGL. PENSIUN ( usia )]],"yyyy"),"")</f>
        <v>2034</v>
      </c>
      <c r="U1147" s="166">
        <f ca="1">IF(AND(Table1[[#This Row],[TGL. PENSIUN (usia)]]&lt;&gt;"",Table1[[#This Row],[TGL. PENSIUN (usia)]]&lt;&gt;"USIA SALAH"),IF(tglAcuan&lt;&gt;0,(INT(CONVERT(VLOOKUP(Table1[[#This Row],[JABATAN]],tbl_refJabatan,4,FALSE),"yr","day")-CONVERT(DATEDIF(H1147,tglAcuan,"y"),"yr","day"))),(INT(CONVERT(VLOOKUP(Table1[[#This Row],[JABATAN]],tbl_refJabatan,4,FALSE),"yr","day")-CONVERT(DATEDIF(H1147,NOW(),"y"),"yr","day")))),"")</f>
        <v>3652</v>
      </c>
      <c r="V1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Row],[JABATAN]],tbl_refJabatan,6,FALSE),"yr","day")-CONVERT(DATEDIF(H1147,tglAcuan,"y"),"yr","day"))),(NOW()+(CONVERT(VLOOKUP(Table1[[#This Row],[JABATAN]],tbl_refJabatan,6,FALSE),"yr","day")-CONVERT(DATEDIF(H1147,NOW(),"y"),"yr","day")))),"Usia Salah"),"")</f>
        <v>47540.598911689813</v>
      </c>
      <c r="W1147" s="167" t="str">
        <f ca="1">IF(Table1[[#This Row],[TGL.PENSIUN (usia)]]&lt;&gt;0,TEXT(Table1[[#This Row],[TGL.PENSIUN (usia)]],"yyyy"),"")</f>
        <v>2030</v>
      </c>
      <c r="X1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Row],[JABATAN]],tbl_refJabatan,7,FALSE),"yr","day")-CONVERT(DATEDIF(M1147,tglAcuan,"y"),"yr","day"))),(NOW()+(CONVERT(VLOOKUP(Table1[[#This Row],[JABATAN]],tbl_refJabatan,7,FALSE),"yr","day")-CONVERT(DATEDIF(M1147,NOW(),"y"),"yr","day")))),"tgl SK salah"),"")</f>
        <v>50827.848911689813</v>
      </c>
      <c r="Y1147" s="167" t="str">
        <f ca="1">IF(Table1[[#This Row],[TGL. PENSIUN (jabatan)]]&lt;&gt;0,TEXT(Table1[[#This Row],[TGL. PENSIUN (jabatan)]],"yyyy"),"")</f>
        <v>2039</v>
      </c>
      <c r="Z1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Row],[JABATAN]],tbl_refJabatan,8,FALSE),"yr","day")-CONVERT(DATEDIF(H1147,tglAcuan,"y"),"yr","day"))),(NOW()+(CONVERT(VLOOKUP(Table1[[#This Row],[JABATAN]],tbl_refJabatan,8,FALSE),"yr","day")-CONVERT(DATEDIF(H1147,NOW(),"y"),"yr","day")))),"Usia Salah"),"")</f>
        <v>47540.598911689813</v>
      </c>
      <c r="AA1147" s="167" t="str">
        <f ca="1">IF(Table1[[#This Row],[TGL.PENSIUN (usia )]]&lt;&gt;0,TEXT(Table1[[#This Row],[TGL.PENSIUN (usia )]],"yyyy"),"")</f>
        <v>2030</v>
      </c>
      <c r="AB1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Row],[JABATAN]],tbl_refJabatan,9,FALSE),"yr","day")-CONVERT(DATEDIF(M1147,tglAcuan,"y"),"yr","day"))),(NOW()+(CONVERT(VLOOKUP(Table1[[#This Row],[JABATAN]],tbl_refJabatan,9,FALSE),"yr","day")-CONVERT(DATEDIF(M1147,NOW(),"y"),"yr","day")))),"tgl SK salah"),"")</f>
        <v>50827.848911689813</v>
      </c>
      <c r="AC1147" s="167" t="str">
        <f ca="1">IF(Table1[[#This Row],[TGL. PENSIUN (jabatan )]]&lt;&gt;0,TEXT(Table1[[#This Row],[TGL. PENSIUN (jabatan )]],"yyyy"),"")</f>
        <v>2039</v>
      </c>
      <c r="AD11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8" spans="1:30" s="53" customFormat="1" ht="21.75" customHeight="1" x14ac:dyDescent="0.25">
      <c r="A1148" s="43">
        <f t="shared" si="41"/>
        <v>1143</v>
      </c>
      <c r="B1148" s="44" t="s">
        <v>1751</v>
      </c>
      <c r="C1148" s="44" t="s">
        <v>2156</v>
      </c>
      <c r="D1148" s="72" t="s">
        <v>54</v>
      </c>
      <c r="E1148" s="59" t="s">
        <v>2164</v>
      </c>
      <c r="F1148" s="43" t="s">
        <v>41</v>
      </c>
      <c r="G1148" s="46" t="s">
        <v>42</v>
      </c>
      <c r="H1148" s="94">
        <v>34400</v>
      </c>
      <c r="I1148" s="45"/>
      <c r="J1148" s="76"/>
      <c r="K1148" s="74" t="s">
        <v>56</v>
      </c>
      <c r="L1148" s="63" t="s">
        <v>2165</v>
      </c>
      <c r="M1148" s="94">
        <v>43920</v>
      </c>
      <c r="N1148" s="52" t="str">
        <f t="shared" ca="1" si="42"/>
        <v>29 Tahun 11 Bulan 20 hari</v>
      </c>
      <c r="O11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28 Hari </v>
      </c>
      <c r="P1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Row],[JABATAN]],tbl_refJabatan,2,FALSE),"yr","day")-CONVERT(DATEDIF(H1148,tglAcuan,"y"),"yr","day"))),(NOW()+(CONVERT(VLOOKUP(Table1[[#This Row],[JABATAN]],tbl_refJabatan,2,FALSE),"yr","day")-CONVERT(DATEDIF(H1148,NOW(),"y"),"yr","day")))),"Usia Salah"),"")</f>
        <v>56671.848911689813</v>
      </c>
      <c r="Q1148" s="167" t="str">
        <f ca="1">IF(Table1[[#This Row],[TGL. PENSIUN (usia)]]&lt;&gt;0,TEXT(Table1[[#This Row],[TGL. PENSIUN (usia)]],"yyyy"),"")</f>
        <v>2055</v>
      </c>
      <c r="R1148" s="166">
        <f ca="1">IF(AND(Table1[[#This Row],[TGL. PENSIUN (usia)]]&lt;&gt;"",Table1[[#This Row],[TGL. PENSIUN (usia)]]&lt;&gt;"USIA SALAH"),IF(tglAcuan&lt;&gt;0,(INT(CONVERT(VLOOKUP(Table1[[#This Row],[JABATAN]],tbl_refJabatan,2,FALSE),"yr","day")-CONVERT(DATEDIF(H1148,tglAcuan,"y"),"yr","day"))),(INT(CONVERT(VLOOKUP(Table1[[#This Row],[JABATAN]],tbl_refJabatan,2,FALSE),"yr","day")-CONVERT(DATEDIF(H1148,NOW(),"y"),"yr","day")))),"")</f>
        <v>11322</v>
      </c>
      <c r="S1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Row],[JABATAN]],tbl_refJabatan,4,FALSE),"yr","day")-CONVERT(DATEDIF(H1148,tglAcuan,"y"),"yr","day"))),(NOW()+(CONVERT(VLOOKUP(Table1[[#This Row],[JABATAN]],tbl_refJabatan,4,FALSE),"yr","day")-CONVERT(DATEDIF(H1148,NOW(),"y"),"yr","day")))),"Usia Salah"),"")</f>
        <v>56671.848911689813</v>
      </c>
      <c r="T1148" s="167" t="str">
        <f ca="1">IF(Table1[[#This Row],[TGL. PENSIUN ( usia )]]&lt;&gt;0,TEXT(Table1[[#This Row],[TGL. PENSIUN ( usia )]],"yyyy"),"")</f>
        <v>2055</v>
      </c>
      <c r="U1148" s="166">
        <f ca="1">IF(AND(Table1[[#This Row],[TGL. PENSIUN (usia)]]&lt;&gt;"",Table1[[#This Row],[TGL. PENSIUN (usia)]]&lt;&gt;"USIA SALAH"),IF(tglAcuan&lt;&gt;0,(INT(CONVERT(VLOOKUP(Table1[[#This Row],[JABATAN]],tbl_refJabatan,4,FALSE),"yr","day")-CONVERT(DATEDIF(H1148,tglAcuan,"y"),"yr","day"))),(INT(CONVERT(VLOOKUP(Table1[[#This Row],[JABATAN]],tbl_refJabatan,4,FALSE),"yr","day")-CONVERT(DATEDIF(H1148,NOW(),"y"),"yr","day")))),"")</f>
        <v>11322</v>
      </c>
      <c r="V1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Row],[JABATAN]],tbl_refJabatan,6,FALSE),"yr","day")-CONVERT(DATEDIF(H1148,tglAcuan,"y"),"yr","day"))),(NOW()+(CONVERT(VLOOKUP(Table1[[#This Row],[JABATAN]],tbl_refJabatan,6,FALSE),"yr","day")-CONVERT(DATEDIF(H1148,NOW(),"y"),"yr","day")))),"Usia Salah"),"")</f>
        <v>55210.848911689813</v>
      </c>
      <c r="W1148" s="167" t="str">
        <f ca="1">IF(Table1[[#This Row],[TGL.PENSIUN (usia)]]&lt;&gt;0,TEXT(Table1[[#This Row],[TGL.PENSIUN (usia)]],"yyyy"),"")</f>
        <v>2051</v>
      </c>
      <c r="X1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Row],[JABATAN]],tbl_refJabatan,7,FALSE),"yr","day")-CONVERT(DATEDIF(M1148,tglAcuan,"y"),"yr","day"))),(NOW()+(CONVERT(VLOOKUP(Table1[[#This Row],[JABATAN]],tbl_refJabatan,7,FALSE),"yr","day")-CONVERT(DATEDIF(M1148,NOW(),"y"),"yr","day")))),"tgl SK salah"),"")</f>
        <v>51558.348911689813</v>
      </c>
      <c r="Y1148" s="167" t="str">
        <f ca="1">IF(Table1[[#This Row],[TGL. PENSIUN (jabatan)]]&lt;&gt;0,TEXT(Table1[[#This Row],[TGL. PENSIUN (jabatan)]],"yyyy"),"")</f>
        <v>2041</v>
      </c>
      <c r="Z1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Row],[JABATAN]],tbl_refJabatan,8,FALSE),"yr","day")-CONVERT(DATEDIF(H1148,tglAcuan,"y"),"yr","day"))),(NOW()+(CONVERT(VLOOKUP(Table1[[#This Row],[JABATAN]],tbl_refJabatan,8,FALSE),"yr","day")-CONVERT(DATEDIF(H1148,NOW(),"y"),"yr","day")))),"Usia Salah"),"")</f>
        <v>55210.848911689813</v>
      </c>
      <c r="AA1148" s="167" t="str">
        <f ca="1">IF(Table1[[#This Row],[TGL.PENSIUN (usia )]]&lt;&gt;0,TEXT(Table1[[#This Row],[TGL.PENSIUN (usia )]],"yyyy"),"")</f>
        <v>2051</v>
      </c>
      <c r="AB1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Row],[JABATAN]],tbl_refJabatan,9,FALSE),"yr","day")-CONVERT(DATEDIF(M1148,tglAcuan,"y"),"yr","day"))),(NOW()+(CONVERT(VLOOKUP(Table1[[#This Row],[JABATAN]],tbl_refJabatan,9,FALSE),"yr","day")-CONVERT(DATEDIF(M1148,NOW(),"y"),"yr","day")))),"tgl SK salah"),"")</f>
        <v>51558.348911689813</v>
      </c>
      <c r="AC1148" s="167" t="str">
        <f ca="1">IF(Table1[[#This Row],[TGL. PENSIUN (jabatan )]]&lt;&gt;0,TEXT(Table1[[#This Row],[TGL. PENSIUN (jabatan )]],"yyyy"),"")</f>
        <v>2041</v>
      </c>
      <c r="AD11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49" spans="1:30" s="53" customFormat="1" ht="21.75" customHeight="1" x14ac:dyDescent="0.25">
      <c r="A1149" s="43">
        <f t="shared" si="41"/>
        <v>1144</v>
      </c>
      <c r="B1149" s="44" t="s">
        <v>1751</v>
      </c>
      <c r="C1149" s="44" t="s">
        <v>2156</v>
      </c>
      <c r="D1149" s="72" t="s">
        <v>57</v>
      </c>
      <c r="E1149" s="59" t="s">
        <v>2166</v>
      </c>
      <c r="F1149" s="43" t="s">
        <v>41</v>
      </c>
      <c r="G1149" s="46" t="s">
        <v>42</v>
      </c>
      <c r="H1149" s="94">
        <v>30993</v>
      </c>
      <c r="I1149" s="45"/>
      <c r="J1149" s="76"/>
      <c r="K1149" s="74" t="s">
        <v>43</v>
      </c>
      <c r="L1149" s="63" t="s">
        <v>2167</v>
      </c>
      <c r="M1149" s="94">
        <v>43317</v>
      </c>
      <c r="N1149" s="52" t="str">
        <f t="shared" ca="1" si="42"/>
        <v>39 Tahun 3 Bulan 20 hari</v>
      </c>
      <c r="O11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Row],[JABATAN]],tbl_refJabatan,2,FALSE),"yr","day")-CONVERT(DATEDIF(H1149,tglAcuan,"y"),"yr","day"))),(NOW()+(CONVERT(VLOOKUP(Table1[[#This Row],[JABATAN]],tbl_refJabatan,2,FALSE),"yr","day")-CONVERT(DATEDIF(H1149,NOW(),"y"),"yr","day")))),"Usia Salah"),"")</f>
        <v>53019.348911689813</v>
      </c>
      <c r="Q1149" s="167" t="str">
        <f ca="1">IF(Table1[[#This Row],[TGL. PENSIUN (usia)]]&lt;&gt;0,TEXT(Table1[[#This Row],[TGL. PENSIUN (usia)]],"yyyy"),"")</f>
        <v>2045</v>
      </c>
      <c r="R1149" s="166">
        <f ca="1">IF(AND(Table1[[#This Row],[TGL. PENSIUN (usia)]]&lt;&gt;"",Table1[[#This Row],[TGL. PENSIUN (usia)]]&lt;&gt;"USIA SALAH"),IF(tglAcuan&lt;&gt;0,(INT(CONVERT(VLOOKUP(Table1[[#This Row],[JABATAN]],tbl_refJabatan,2,FALSE),"yr","day")-CONVERT(DATEDIF(H1149,tglAcuan,"y"),"yr","day"))),(INT(CONVERT(VLOOKUP(Table1[[#This Row],[JABATAN]],tbl_refJabatan,2,FALSE),"yr","day")-CONVERT(DATEDIF(H1149,NOW(),"y"),"yr","day")))),"")</f>
        <v>7670</v>
      </c>
      <c r="S1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Row],[JABATAN]],tbl_refJabatan,4,FALSE),"yr","day")-CONVERT(DATEDIF(H1149,tglAcuan,"y"),"yr","day"))),(NOW()+(CONVERT(VLOOKUP(Table1[[#This Row],[JABATAN]],tbl_refJabatan,4,FALSE),"yr","day")-CONVERT(DATEDIF(H1149,NOW(),"y"),"yr","day")))),"Usia Salah"),"")</f>
        <v>53019.348911689813</v>
      </c>
      <c r="T1149" s="167" t="str">
        <f ca="1">IF(Table1[[#This Row],[TGL. PENSIUN ( usia )]]&lt;&gt;0,TEXT(Table1[[#This Row],[TGL. PENSIUN ( usia )]],"yyyy"),"")</f>
        <v>2045</v>
      </c>
      <c r="U1149" s="166">
        <f ca="1">IF(AND(Table1[[#This Row],[TGL. PENSIUN (usia)]]&lt;&gt;"",Table1[[#This Row],[TGL. PENSIUN (usia)]]&lt;&gt;"USIA SALAH"),IF(tglAcuan&lt;&gt;0,(INT(CONVERT(VLOOKUP(Table1[[#This Row],[JABATAN]],tbl_refJabatan,4,FALSE),"yr","day")-CONVERT(DATEDIF(H1149,tglAcuan,"y"),"yr","day"))),(INT(CONVERT(VLOOKUP(Table1[[#This Row],[JABATAN]],tbl_refJabatan,4,FALSE),"yr","day")-CONVERT(DATEDIF(H1149,NOW(),"y"),"yr","day")))),"")</f>
        <v>7670</v>
      </c>
      <c r="V1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Row],[JABATAN]],tbl_refJabatan,6,FALSE),"yr","day")-CONVERT(DATEDIF(H1149,tglAcuan,"y"),"yr","day"))),(NOW()+(CONVERT(VLOOKUP(Table1[[#This Row],[JABATAN]],tbl_refJabatan,6,FALSE),"yr","day")-CONVERT(DATEDIF(H1149,NOW(),"y"),"yr","day")))),"Usia Salah"),"")</f>
        <v>51558.348911689813</v>
      </c>
      <c r="W1149" s="167" t="str">
        <f ca="1">IF(Table1[[#This Row],[TGL.PENSIUN (usia)]]&lt;&gt;0,TEXT(Table1[[#This Row],[TGL.PENSIUN (usia)]],"yyyy"),"")</f>
        <v>2041</v>
      </c>
      <c r="X1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Row],[JABATAN]],tbl_refJabatan,7,FALSE),"yr","day")-CONVERT(DATEDIF(M1149,tglAcuan,"y"),"yr","day"))),(NOW()+(CONVERT(VLOOKUP(Table1[[#This Row],[JABATAN]],tbl_refJabatan,7,FALSE),"yr","day")-CONVERT(DATEDIF(M1149,NOW(),"y"),"yr","day")))),"tgl SK salah"),"")</f>
        <v>50827.848911689813</v>
      </c>
      <c r="Y1149" s="167" t="str">
        <f ca="1">IF(Table1[[#This Row],[TGL. PENSIUN (jabatan)]]&lt;&gt;0,TEXT(Table1[[#This Row],[TGL. PENSIUN (jabatan)]],"yyyy"),"")</f>
        <v>2039</v>
      </c>
      <c r="Z1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Row],[JABATAN]],tbl_refJabatan,8,FALSE),"yr","day")-CONVERT(DATEDIF(H1149,tglAcuan,"y"),"yr","day"))),(NOW()+(CONVERT(VLOOKUP(Table1[[#This Row],[JABATAN]],tbl_refJabatan,8,FALSE),"yr","day")-CONVERT(DATEDIF(H1149,NOW(),"y"),"yr","day")))),"Usia Salah"),"")</f>
        <v>51558.348911689813</v>
      </c>
      <c r="AA1149" s="167" t="str">
        <f ca="1">IF(Table1[[#This Row],[TGL.PENSIUN (usia )]]&lt;&gt;0,TEXT(Table1[[#This Row],[TGL.PENSIUN (usia )]],"yyyy"),"")</f>
        <v>2041</v>
      </c>
      <c r="AB1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Row],[JABATAN]],tbl_refJabatan,9,FALSE),"yr","day")-CONVERT(DATEDIF(M1149,tglAcuan,"y"),"yr","day"))),(NOW()+(CONVERT(VLOOKUP(Table1[[#This Row],[JABATAN]],tbl_refJabatan,9,FALSE),"yr","day")-CONVERT(DATEDIF(M1149,NOW(),"y"),"yr","day")))),"tgl SK salah"),"")</f>
        <v>50827.848911689813</v>
      </c>
      <c r="AC1149" s="167" t="str">
        <f ca="1">IF(Table1[[#This Row],[TGL. PENSIUN (jabatan )]]&lt;&gt;0,TEXT(Table1[[#This Row],[TGL. PENSIUN (jabatan )]],"yyyy"),"")</f>
        <v>2039</v>
      </c>
      <c r="AD11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0" spans="1:30" s="53" customFormat="1" ht="21.75" customHeight="1" x14ac:dyDescent="0.25">
      <c r="A1150" s="43">
        <f t="shared" si="41"/>
        <v>1145</v>
      </c>
      <c r="B1150" s="44" t="s">
        <v>1751</v>
      </c>
      <c r="C1150" s="44" t="s">
        <v>2156</v>
      </c>
      <c r="D1150" s="72" t="s">
        <v>59</v>
      </c>
      <c r="E1150" s="59" t="s">
        <v>258</v>
      </c>
      <c r="F1150" s="43" t="s">
        <v>41</v>
      </c>
      <c r="G1150" s="46" t="s">
        <v>42</v>
      </c>
      <c r="H1150" s="94">
        <v>29945</v>
      </c>
      <c r="I1150" s="45"/>
      <c r="J1150" s="76"/>
      <c r="K1150" s="74" t="s">
        <v>116</v>
      </c>
      <c r="L1150" s="63" t="s">
        <v>2168</v>
      </c>
      <c r="M1150" s="94">
        <v>43317</v>
      </c>
      <c r="N1150" s="52" t="str">
        <f t="shared" ca="1" si="42"/>
        <v>42 Tahun 2 Bulan 2 hari</v>
      </c>
      <c r="O11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Row],[JABATAN]],tbl_refJabatan,2,FALSE),"yr","day")-CONVERT(DATEDIF(H1150,tglAcuan,"y"),"yr","day"))),(NOW()+(CONVERT(VLOOKUP(Table1[[#This Row],[JABATAN]],tbl_refJabatan,2,FALSE),"yr","day")-CONVERT(DATEDIF(H1150,NOW(),"y"),"yr","day")))),"Usia Salah"),"")</f>
        <v>51923.598911689813</v>
      </c>
      <c r="Q1150" s="167" t="str">
        <f ca="1">IF(Table1[[#This Row],[TGL. PENSIUN (usia)]]&lt;&gt;0,TEXT(Table1[[#This Row],[TGL. PENSIUN (usia)]],"yyyy"),"")</f>
        <v>2042</v>
      </c>
      <c r="R1150" s="166">
        <f ca="1">IF(AND(Table1[[#This Row],[TGL. PENSIUN (usia)]]&lt;&gt;"",Table1[[#This Row],[TGL. PENSIUN (usia)]]&lt;&gt;"USIA SALAH"),IF(tglAcuan&lt;&gt;0,(INT(CONVERT(VLOOKUP(Table1[[#This Row],[JABATAN]],tbl_refJabatan,2,FALSE),"yr","day")-CONVERT(DATEDIF(H1150,tglAcuan,"y"),"yr","day"))),(INT(CONVERT(VLOOKUP(Table1[[#This Row],[JABATAN]],tbl_refJabatan,2,FALSE),"yr","day")-CONVERT(DATEDIF(H1150,NOW(),"y"),"yr","day")))),"")</f>
        <v>6574</v>
      </c>
      <c r="S1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Row],[JABATAN]],tbl_refJabatan,4,FALSE),"yr","day")-CONVERT(DATEDIF(H1150,tglAcuan,"y"),"yr","day"))),(NOW()+(CONVERT(VLOOKUP(Table1[[#This Row],[JABATAN]],tbl_refJabatan,4,FALSE),"yr","day")-CONVERT(DATEDIF(H1150,NOW(),"y"),"yr","day")))),"Usia Salah"),"")</f>
        <v>51923.598911689813</v>
      </c>
      <c r="T1150" s="167" t="str">
        <f ca="1">IF(Table1[[#This Row],[TGL. PENSIUN ( usia )]]&lt;&gt;0,TEXT(Table1[[#This Row],[TGL. PENSIUN ( usia )]],"yyyy"),"")</f>
        <v>2042</v>
      </c>
      <c r="U1150" s="166">
        <f ca="1">IF(AND(Table1[[#This Row],[TGL. PENSIUN (usia)]]&lt;&gt;"",Table1[[#This Row],[TGL. PENSIUN (usia)]]&lt;&gt;"USIA SALAH"),IF(tglAcuan&lt;&gt;0,(INT(CONVERT(VLOOKUP(Table1[[#This Row],[JABATAN]],tbl_refJabatan,4,FALSE),"yr","day")-CONVERT(DATEDIF(H1150,tglAcuan,"y"),"yr","day"))),(INT(CONVERT(VLOOKUP(Table1[[#This Row],[JABATAN]],tbl_refJabatan,4,FALSE),"yr","day")-CONVERT(DATEDIF(H1150,NOW(),"y"),"yr","day")))),"")</f>
        <v>6574</v>
      </c>
      <c r="V1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Row],[JABATAN]],tbl_refJabatan,6,FALSE),"yr","day")-CONVERT(DATEDIF(H1150,tglAcuan,"y"),"yr","day"))),(NOW()+(CONVERT(VLOOKUP(Table1[[#This Row],[JABATAN]],tbl_refJabatan,6,FALSE),"yr","day")-CONVERT(DATEDIF(H1150,NOW(),"y"),"yr","day")))),"Usia Salah"),"")</f>
        <v>50462.598911689813</v>
      </c>
      <c r="W1150" s="167" t="str">
        <f ca="1">IF(Table1[[#This Row],[TGL.PENSIUN (usia)]]&lt;&gt;0,TEXT(Table1[[#This Row],[TGL.PENSIUN (usia)]],"yyyy"),"")</f>
        <v>2038</v>
      </c>
      <c r="X1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Row],[JABATAN]],tbl_refJabatan,7,FALSE),"yr","day")-CONVERT(DATEDIF(M1150,tglAcuan,"y"),"yr","day"))),(NOW()+(CONVERT(VLOOKUP(Table1[[#This Row],[JABATAN]],tbl_refJabatan,7,FALSE),"yr","day")-CONVERT(DATEDIF(M1150,NOW(),"y"),"yr","day")))),"tgl SK salah"),"")</f>
        <v>50827.848911689813</v>
      </c>
      <c r="Y1150" s="167" t="str">
        <f ca="1">IF(Table1[[#This Row],[TGL. PENSIUN (jabatan)]]&lt;&gt;0,TEXT(Table1[[#This Row],[TGL. PENSIUN (jabatan)]],"yyyy"),"")</f>
        <v>2039</v>
      </c>
      <c r="Z1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Row],[JABATAN]],tbl_refJabatan,8,FALSE),"yr","day")-CONVERT(DATEDIF(H1150,tglAcuan,"y"),"yr","day"))),(NOW()+(CONVERT(VLOOKUP(Table1[[#This Row],[JABATAN]],tbl_refJabatan,8,FALSE),"yr","day")-CONVERT(DATEDIF(H1150,NOW(),"y"),"yr","day")))),"Usia Salah"),"")</f>
        <v>50462.598911689813</v>
      </c>
      <c r="AA1150" s="167" t="str">
        <f ca="1">IF(Table1[[#This Row],[TGL.PENSIUN (usia )]]&lt;&gt;0,TEXT(Table1[[#This Row],[TGL.PENSIUN (usia )]],"yyyy"),"")</f>
        <v>2038</v>
      </c>
      <c r="AB1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Row],[JABATAN]],tbl_refJabatan,9,FALSE),"yr","day")-CONVERT(DATEDIF(M1150,tglAcuan,"y"),"yr","day"))),(NOW()+(CONVERT(VLOOKUP(Table1[[#This Row],[JABATAN]],tbl_refJabatan,9,FALSE),"yr","day")-CONVERT(DATEDIF(M1150,NOW(),"y"),"yr","day")))),"tgl SK salah"),"")</f>
        <v>50827.848911689813</v>
      </c>
      <c r="AC1150" s="167" t="str">
        <f ca="1">IF(Table1[[#This Row],[TGL. PENSIUN (jabatan )]]&lt;&gt;0,TEXT(Table1[[#This Row],[TGL. PENSIUN (jabatan )]],"yyyy"),"")</f>
        <v>2039</v>
      </c>
      <c r="AD11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1" spans="1:30" s="53" customFormat="1" ht="21.75" customHeight="1" x14ac:dyDescent="0.25">
      <c r="A1151" s="43">
        <f t="shared" si="41"/>
        <v>1146</v>
      </c>
      <c r="B1151" s="44" t="s">
        <v>1751</v>
      </c>
      <c r="C1151" s="44" t="s">
        <v>2156</v>
      </c>
      <c r="D1151" s="72" t="s">
        <v>61</v>
      </c>
      <c r="E1151" s="59" t="s">
        <v>111</v>
      </c>
      <c r="F1151" s="43" t="s">
        <v>50</v>
      </c>
      <c r="G1151" s="46" t="s">
        <v>42</v>
      </c>
      <c r="H1151" s="94">
        <v>27826</v>
      </c>
      <c r="I1151" s="45"/>
      <c r="J1151" s="76"/>
      <c r="K1151" s="74" t="s">
        <v>43</v>
      </c>
      <c r="L1151" s="63" t="s">
        <v>2169</v>
      </c>
      <c r="M1151" s="94">
        <v>43317</v>
      </c>
      <c r="N1151" s="52" t="str">
        <f t="shared" ca="1" si="42"/>
        <v>47 Tahun 11 Bulan 20 hari</v>
      </c>
      <c r="O11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Row],[JABATAN]],tbl_refJabatan,2,FALSE),"yr","day")-CONVERT(DATEDIF(H1151,tglAcuan,"y"),"yr","day"))),(NOW()+(CONVERT(VLOOKUP(Table1[[#This Row],[JABATAN]],tbl_refJabatan,2,FALSE),"yr","day")-CONVERT(DATEDIF(H1151,NOW(),"y"),"yr","day")))),"Usia Salah"),"")</f>
        <v>50097.348911689813</v>
      </c>
      <c r="Q1151" s="167" t="str">
        <f ca="1">IF(Table1[[#This Row],[TGL. PENSIUN (usia)]]&lt;&gt;0,TEXT(Table1[[#This Row],[TGL. PENSIUN (usia)]],"yyyy"),"")</f>
        <v>2037</v>
      </c>
      <c r="R1151" s="166">
        <f ca="1">IF(AND(Table1[[#This Row],[TGL. PENSIUN (usia)]]&lt;&gt;"",Table1[[#This Row],[TGL. PENSIUN (usia)]]&lt;&gt;"USIA SALAH"),IF(tglAcuan&lt;&gt;0,(INT(CONVERT(VLOOKUP(Table1[[#This Row],[JABATAN]],tbl_refJabatan,2,FALSE),"yr","day")-CONVERT(DATEDIF(H1151,tglAcuan,"y"),"yr","day"))),(INT(CONVERT(VLOOKUP(Table1[[#This Row],[JABATAN]],tbl_refJabatan,2,FALSE),"yr","day")-CONVERT(DATEDIF(H1151,NOW(),"y"),"yr","day")))),"")</f>
        <v>4748</v>
      </c>
      <c r="S1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Row],[JABATAN]],tbl_refJabatan,4,FALSE),"yr","day")-CONVERT(DATEDIF(H1151,tglAcuan,"y"),"yr","day"))),(NOW()+(CONVERT(VLOOKUP(Table1[[#This Row],[JABATAN]],tbl_refJabatan,4,FALSE),"yr","day")-CONVERT(DATEDIF(H1151,NOW(),"y"),"yr","day")))),"Usia Salah"),"")</f>
        <v>50097.348911689813</v>
      </c>
      <c r="T1151" s="167" t="str">
        <f ca="1">IF(Table1[[#This Row],[TGL. PENSIUN ( usia )]]&lt;&gt;0,TEXT(Table1[[#This Row],[TGL. PENSIUN ( usia )]],"yyyy"),"")</f>
        <v>2037</v>
      </c>
      <c r="U1151" s="166">
        <f ca="1">IF(AND(Table1[[#This Row],[TGL. PENSIUN (usia)]]&lt;&gt;"",Table1[[#This Row],[TGL. PENSIUN (usia)]]&lt;&gt;"USIA SALAH"),IF(tglAcuan&lt;&gt;0,(INT(CONVERT(VLOOKUP(Table1[[#This Row],[JABATAN]],tbl_refJabatan,4,FALSE),"yr","day")-CONVERT(DATEDIF(H1151,tglAcuan,"y"),"yr","day"))),(INT(CONVERT(VLOOKUP(Table1[[#This Row],[JABATAN]],tbl_refJabatan,4,FALSE),"yr","day")-CONVERT(DATEDIF(H1151,NOW(),"y"),"yr","day")))),"")</f>
        <v>4748</v>
      </c>
      <c r="V1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Row],[JABATAN]],tbl_refJabatan,6,FALSE),"yr","day")-CONVERT(DATEDIF(H1151,tglAcuan,"y"),"yr","day"))),(NOW()+(CONVERT(VLOOKUP(Table1[[#This Row],[JABATAN]],tbl_refJabatan,6,FALSE),"yr","day")-CONVERT(DATEDIF(H1151,NOW(),"y"),"yr","day")))),"Usia Salah"),"")</f>
        <v>48636.348911689813</v>
      </c>
      <c r="W1151" s="167" t="str">
        <f ca="1">IF(Table1[[#This Row],[TGL.PENSIUN (usia)]]&lt;&gt;0,TEXT(Table1[[#This Row],[TGL.PENSIUN (usia)]],"yyyy"),"")</f>
        <v>2033</v>
      </c>
      <c r="X1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Row],[JABATAN]],tbl_refJabatan,7,FALSE),"yr","day")-CONVERT(DATEDIF(M1151,tglAcuan,"y"),"yr","day"))),(NOW()+(CONVERT(VLOOKUP(Table1[[#This Row],[JABATAN]],tbl_refJabatan,7,FALSE),"yr","day")-CONVERT(DATEDIF(M1151,NOW(),"y"),"yr","day")))),"tgl SK salah"),"")</f>
        <v>50827.848911689813</v>
      </c>
      <c r="Y1151" s="167" t="str">
        <f ca="1">IF(Table1[[#This Row],[TGL. PENSIUN (jabatan)]]&lt;&gt;0,TEXT(Table1[[#This Row],[TGL. PENSIUN (jabatan)]],"yyyy"),"")</f>
        <v>2039</v>
      </c>
      <c r="Z1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Row],[JABATAN]],tbl_refJabatan,8,FALSE),"yr","day")-CONVERT(DATEDIF(H1151,tglAcuan,"y"),"yr","day"))),(NOW()+(CONVERT(VLOOKUP(Table1[[#This Row],[JABATAN]],tbl_refJabatan,8,FALSE),"yr","day")-CONVERT(DATEDIF(H1151,NOW(),"y"),"yr","day")))),"Usia Salah"),"")</f>
        <v>48636.348911689813</v>
      </c>
      <c r="AA1151" s="167" t="str">
        <f ca="1">IF(Table1[[#This Row],[TGL.PENSIUN (usia )]]&lt;&gt;0,TEXT(Table1[[#This Row],[TGL.PENSIUN (usia )]],"yyyy"),"")</f>
        <v>2033</v>
      </c>
      <c r="AB1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Row],[JABATAN]],tbl_refJabatan,9,FALSE),"yr","day")-CONVERT(DATEDIF(M1151,tglAcuan,"y"),"yr","day"))),(NOW()+(CONVERT(VLOOKUP(Table1[[#This Row],[JABATAN]],tbl_refJabatan,9,FALSE),"yr","day")-CONVERT(DATEDIF(M1151,NOW(),"y"),"yr","day")))),"tgl SK salah"),"")</f>
        <v>50827.848911689813</v>
      </c>
      <c r="AC1151" s="167" t="str">
        <f ca="1">IF(Table1[[#This Row],[TGL. PENSIUN (jabatan )]]&lt;&gt;0,TEXT(Table1[[#This Row],[TGL. PENSIUN (jabatan )]],"yyyy"),"")</f>
        <v>2039</v>
      </c>
      <c r="AD11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2" spans="1:30" s="53" customFormat="1" ht="21.75" customHeight="1" x14ac:dyDescent="0.25">
      <c r="A1152" s="43">
        <f t="shared" si="41"/>
        <v>1147</v>
      </c>
      <c r="B1152" s="44" t="s">
        <v>1751</v>
      </c>
      <c r="C1152" s="44" t="s">
        <v>2156</v>
      </c>
      <c r="D1152" s="72" t="s">
        <v>63</v>
      </c>
      <c r="E1152" s="59" t="s">
        <v>2170</v>
      </c>
      <c r="F1152" s="43" t="s">
        <v>41</v>
      </c>
      <c r="G1152" s="46" t="s">
        <v>42</v>
      </c>
      <c r="H1152" s="94">
        <v>31396</v>
      </c>
      <c r="I1152" s="45"/>
      <c r="J1152" s="76"/>
      <c r="K1152" s="63" t="s">
        <v>43</v>
      </c>
      <c r="L1152" s="63" t="s">
        <v>2171</v>
      </c>
      <c r="M1152" s="94">
        <v>43317</v>
      </c>
      <c r="N1152" s="52" t="str">
        <f t="shared" ca="1" si="42"/>
        <v>38 Tahun 2 Bulan 12 hari</v>
      </c>
      <c r="O11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Row],[JABATAN]],tbl_refJabatan,2,FALSE),"yr","day")-CONVERT(DATEDIF(H1152,tglAcuan,"y"),"yr","day"))),(NOW()+(CONVERT(VLOOKUP(Table1[[#This Row],[JABATAN]],tbl_refJabatan,2,FALSE),"yr","day")-CONVERT(DATEDIF(H1152,NOW(),"y"),"yr","day")))),"Usia Salah"),"")</f>
        <v>53384.598911689813</v>
      </c>
      <c r="Q1152" s="167" t="str">
        <f ca="1">IF(Table1[[#This Row],[TGL. PENSIUN (usia)]]&lt;&gt;0,TEXT(Table1[[#This Row],[TGL. PENSIUN (usia)]],"yyyy"),"")</f>
        <v>2046</v>
      </c>
      <c r="R1152" s="166">
        <f ca="1">IF(AND(Table1[[#This Row],[TGL. PENSIUN (usia)]]&lt;&gt;"",Table1[[#This Row],[TGL. PENSIUN (usia)]]&lt;&gt;"USIA SALAH"),IF(tglAcuan&lt;&gt;0,(INT(CONVERT(VLOOKUP(Table1[[#This Row],[JABATAN]],tbl_refJabatan,2,FALSE),"yr","day")-CONVERT(DATEDIF(H1152,tglAcuan,"y"),"yr","day"))),(INT(CONVERT(VLOOKUP(Table1[[#This Row],[JABATAN]],tbl_refJabatan,2,FALSE),"yr","day")-CONVERT(DATEDIF(H1152,NOW(),"y"),"yr","day")))),"")</f>
        <v>8035</v>
      </c>
      <c r="S1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Row],[JABATAN]],tbl_refJabatan,4,FALSE),"yr","day")-CONVERT(DATEDIF(H1152,tglAcuan,"y"),"yr","day"))),(NOW()+(CONVERT(VLOOKUP(Table1[[#This Row],[JABATAN]],tbl_refJabatan,4,FALSE),"yr","day")-CONVERT(DATEDIF(H1152,NOW(),"y"),"yr","day")))),"Usia Salah"),"")</f>
        <v>38774.598911689813</v>
      </c>
      <c r="T1152" s="167" t="str">
        <f ca="1">IF(Table1[[#This Row],[TGL. PENSIUN ( usia )]]&lt;&gt;0,TEXT(Table1[[#This Row],[TGL. PENSIUN ( usia )]],"yyyy"),"")</f>
        <v>2006</v>
      </c>
      <c r="U1152" s="166">
        <f ca="1">IF(AND(Table1[[#This Row],[TGL. PENSIUN (usia)]]&lt;&gt;"",Table1[[#This Row],[TGL. PENSIUN (usia)]]&lt;&gt;"USIA SALAH"),IF(tglAcuan&lt;&gt;0,(INT(CONVERT(VLOOKUP(Table1[[#This Row],[JABATAN]],tbl_refJabatan,4,FALSE),"yr","day")-CONVERT(DATEDIF(H1152,tglAcuan,"y"),"yr","day"))),(INT(CONVERT(VLOOKUP(Table1[[#This Row],[JABATAN]],tbl_refJabatan,4,FALSE),"yr","day")-CONVERT(DATEDIF(H1152,NOW(),"y"),"yr","day")))),"")</f>
        <v>-6575</v>
      </c>
      <c r="V1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Row],[JABATAN]],tbl_refJabatan,6,FALSE),"yr","day")-CONVERT(DATEDIF(H1152,tglAcuan,"y"),"yr","day"))),(NOW()+(CONVERT(VLOOKUP(Table1[[#This Row],[JABATAN]],tbl_refJabatan,6,FALSE),"yr","day")-CONVERT(DATEDIF(H1152,NOW(),"y"),"yr","day")))),"Usia Salah"),"")</f>
        <v>31469.598911689813</v>
      </c>
      <c r="W1152" s="167" t="str">
        <f ca="1">IF(Table1[[#This Row],[TGL.PENSIUN (usia)]]&lt;&gt;0,TEXT(Table1[[#This Row],[TGL.PENSIUN (usia)]],"yyyy"),"")</f>
        <v>1986</v>
      </c>
      <c r="X1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Row],[JABATAN]],tbl_refJabatan,7,FALSE),"yr","day")-CONVERT(DATEDIF(M1152,tglAcuan,"y"),"yr","day"))),(NOW()+(CONVERT(VLOOKUP(Table1[[#This Row],[JABATAN]],tbl_refJabatan,7,FALSE),"yr","day")-CONVERT(DATEDIF(M1152,NOW(),"y"),"yr","day")))),"tgl SK salah"),"")</f>
        <v>65437.848911689813</v>
      </c>
      <c r="Y1152" s="167" t="str">
        <f ca="1">IF(Table1[[#This Row],[TGL. PENSIUN (jabatan)]]&lt;&gt;0,TEXT(Table1[[#This Row],[TGL. PENSIUN (jabatan)]],"yyyy"),"")</f>
        <v>2079</v>
      </c>
      <c r="Z1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Row],[JABATAN]],tbl_refJabatan,8,FALSE),"yr","day")-CONVERT(DATEDIF(H1152,tglAcuan,"y"),"yr","day"))),(NOW()+(CONVERT(VLOOKUP(Table1[[#This Row],[JABATAN]],tbl_refJabatan,8,FALSE),"yr","day")-CONVERT(DATEDIF(H1152,NOW(),"y"),"yr","day")))),"Usia Salah"),"")</f>
        <v>53384.598911689813</v>
      </c>
      <c r="AA1152" s="167" t="str">
        <f ca="1">IF(Table1[[#This Row],[TGL.PENSIUN (usia )]]&lt;&gt;0,TEXT(Table1[[#This Row],[TGL.PENSIUN (usia )]],"yyyy"),"")</f>
        <v>2046</v>
      </c>
      <c r="AB1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Row],[JABATAN]],tbl_refJabatan,9,FALSE),"yr","day")-CONVERT(DATEDIF(M1152,tglAcuan,"y"),"yr","day"))),(NOW()+(CONVERT(VLOOKUP(Table1[[#This Row],[JABATAN]],tbl_refJabatan,9,FALSE),"yr","day")-CONVERT(DATEDIF(M1152,NOW(),"y"),"yr","day")))),"tgl SK salah"),"")</f>
        <v>49001.598911689813</v>
      </c>
      <c r="AC1152" s="167" t="str">
        <f ca="1">IF(Table1[[#This Row],[TGL. PENSIUN (jabatan )]]&lt;&gt;0,TEXT(Table1[[#This Row],[TGL. PENSIUN (jabatan )]],"yyyy"),"")</f>
        <v>2034</v>
      </c>
      <c r="AD11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3" spans="1:30" s="53" customFormat="1" ht="21.75" customHeight="1" x14ac:dyDescent="0.25">
      <c r="A1153" s="43">
        <f t="shared" si="41"/>
        <v>1148</v>
      </c>
      <c r="B1153" s="44" t="s">
        <v>1751</v>
      </c>
      <c r="C1153" s="44" t="s">
        <v>2156</v>
      </c>
      <c r="D1153" s="72" t="s">
        <v>63</v>
      </c>
      <c r="E1153" s="59" t="s">
        <v>1791</v>
      </c>
      <c r="F1153" s="43" t="s">
        <v>41</v>
      </c>
      <c r="G1153" s="46" t="s">
        <v>42</v>
      </c>
      <c r="H1153" s="94">
        <v>33723</v>
      </c>
      <c r="I1153" s="45"/>
      <c r="J1153" s="76"/>
      <c r="K1153" s="63" t="s">
        <v>43</v>
      </c>
      <c r="L1153" s="63" t="s">
        <v>2172</v>
      </c>
      <c r="M1153" s="94">
        <v>43317</v>
      </c>
      <c r="N1153" s="52" t="str">
        <f t="shared" ca="1" si="42"/>
        <v>31 Tahun 9 Bulan 29 hari</v>
      </c>
      <c r="O11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Row],[JABATAN]],tbl_refJabatan,2,FALSE),"yr","day")-CONVERT(DATEDIF(H1153,tglAcuan,"y"),"yr","day"))),(NOW()+(CONVERT(VLOOKUP(Table1[[#This Row],[JABATAN]],tbl_refJabatan,2,FALSE),"yr","day")-CONVERT(DATEDIF(H1153,NOW(),"y"),"yr","day")))),"Usia Salah"),"")</f>
        <v>55941.348911689813</v>
      </c>
      <c r="Q1153" s="167" t="str">
        <f ca="1">IF(Table1[[#This Row],[TGL. PENSIUN (usia)]]&lt;&gt;0,TEXT(Table1[[#This Row],[TGL. PENSIUN (usia)]],"yyyy"),"")</f>
        <v>2053</v>
      </c>
      <c r="R1153" s="166">
        <f ca="1">IF(AND(Table1[[#This Row],[TGL. PENSIUN (usia)]]&lt;&gt;"",Table1[[#This Row],[TGL. PENSIUN (usia)]]&lt;&gt;"USIA SALAH"),IF(tglAcuan&lt;&gt;0,(INT(CONVERT(VLOOKUP(Table1[[#This Row],[JABATAN]],tbl_refJabatan,2,FALSE),"yr","day")-CONVERT(DATEDIF(H1153,tglAcuan,"y"),"yr","day"))),(INT(CONVERT(VLOOKUP(Table1[[#This Row],[JABATAN]],tbl_refJabatan,2,FALSE),"yr","day")-CONVERT(DATEDIF(H1153,NOW(),"y"),"yr","day")))),"")</f>
        <v>10592</v>
      </c>
      <c r="S1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Row],[JABATAN]],tbl_refJabatan,4,FALSE),"yr","day")-CONVERT(DATEDIF(H1153,tglAcuan,"y"),"yr","day"))),(NOW()+(CONVERT(VLOOKUP(Table1[[#This Row],[JABATAN]],tbl_refJabatan,4,FALSE),"yr","day")-CONVERT(DATEDIF(H1153,NOW(),"y"),"yr","day")))),"Usia Salah"),"")</f>
        <v>41331.348911689813</v>
      </c>
      <c r="T1153" s="167" t="str">
        <f ca="1">IF(Table1[[#This Row],[TGL. PENSIUN ( usia )]]&lt;&gt;0,TEXT(Table1[[#This Row],[TGL. PENSIUN ( usia )]],"yyyy"),"")</f>
        <v>2013</v>
      </c>
      <c r="U1153" s="166">
        <f ca="1">IF(AND(Table1[[#This Row],[TGL. PENSIUN (usia)]]&lt;&gt;"",Table1[[#This Row],[TGL. PENSIUN (usia)]]&lt;&gt;"USIA SALAH"),IF(tglAcuan&lt;&gt;0,(INT(CONVERT(VLOOKUP(Table1[[#This Row],[JABATAN]],tbl_refJabatan,4,FALSE),"yr","day")-CONVERT(DATEDIF(H1153,tglAcuan,"y"),"yr","day"))),(INT(CONVERT(VLOOKUP(Table1[[#This Row],[JABATAN]],tbl_refJabatan,4,FALSE),"yr","day")-CONVERT(DATEDIF(H1153,NOW(),"y"),"yr","day")))),"")</f>
        <v>-4018</v>
      </c>
      <c r="V1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Row],[JABATAN]],tbl_refJabatan,6,FALSE),"yr","day")-CONVERT(DATEDIF(H1153,tglAcuan,"y"),"yr","day"))),(NOW()+(CONVERT(VLOOKUP(Table1[[#This Row],[JABATAN]],tbl_refJabatan,6,FALSE),"yr","day")-CONVERT(DATEDIF(H1153,NOW(),"y"),"yr","day")))),"Usia Salah"),"")</f>
        <v>34026.348911689813</v>
      </c>
      <c r="W1153" s="167" t="str">
        <f ca="1">IF(Table1[[#This Row],[TGL.PENSIUN (usia)]]&lt;&gt;0,TEXT(Table1[[#This Row],[TGL.PENSIUN (usia)]],"yyyy"),"")</f>
        <v>1993</v>
      </c>
      <c r="X1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Row],[JABATAN]],tbl_refJabatan,7,FALSE),"yr","day")-CONVERT(DATEDIF(M1153,tglAcuan,"y"),"yr","day"))),(NOW()+(CONVERT(VLOOKUP(Table1[[#This Row],[JABATAN]],tbl_refJabatan,7,FALSE),"yr","day")-CONVERT(DATEDIF(M1153,NOW(),"y"),"yr","day")))),"tgl SK salah"),"")</f>
        <v>65437.848911689813</v>
      </c>
      <c r="Y1153" s="167" t="str">
        <f ca="1">IF(Table1[[#This Row],[TGL. PENSIUN (jabatan)]]&lt;&gt;0,TEXT(Table1[[#This Row],[TGL. PENSIUN (jabatan)]],"yyyy"),"")</f>
        <v>2079</v>
      </c>
      <c r="Z1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Row],[JABATAN]],tbl_refJabatan,8,FALSE),"yr","day")-CONVERT(DATEDIF(H1153,tglAcuan,"y"),"yr","day"))),(NOW()+(CONVERT(VLOOKUP(Table1[[#This Row],[JABATAN]],tbl_refJabatan,8,FALSE),"yr","day")-CONVERT(DATEDIF(H1153,NOW(),"y"),"yr","day")))),"Usia Salah"),"")</f>
        <v>55941.348911689813</v>
      </c>
      <c r="AA1153" s="167" t="str">
        <f ca="1">IF(Table1[[#This Row],[TGL.PENSIUN (usia )]]&lt;&gt;0,TEXT(Table1[[#This Row],[TGL.PENSIUN (usia )]],"yyyy"),"")</f>
        <v>2053</v>
      </c>
      <c r="AB1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Row],[JABATAN]],tbl_refJabatan,9,FALSE),"yr","day")-CONVERT(DATEDIF(M1153,tglAcuan,"y"),"yr","day"))),(NOW()+(CONVERT(VLOOKUP(Table1[[#This Row],[JABATAN]],tbl_refJabatan,9,FALSE),"yr","day")-CONVERT(DATEDIF(M1153,NOW(),"y"),"yr","day")))),"tgl SK salah"),"")</f>
        <v>49001.598911689813</v>
      </c>
      <c r="AC1153" s="167" t="str">
        <f ca="1">IF(Table1[[#This Row],[TGL. PENSIUN (jabatan )]]&lt;&gt;0,TEXT(Table1[[#This Row],[TGL. PENSIUN (jabatan )]],"yyyy"),"")</f>
        <v>2034</v>
      </c>
      <c r="AD11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4" spans="1:30" s="53" customFormat="1" ht="21.75" customHeight="1" x14ac:dyDescent="0.25">
      <c r="A1154" s="43">
        <f t="shared" si="41"/>
        <v>1149</v>
      </c>
      <c r="B1154" s="44" t="s">
        <v>1751</v>
      </c>
      <c r="C1154" s="44" t="s">
        <v>2156</v>
      </c>
      <c r="D1154" s="72" t="s">
        <v>63</v>
      </c>
      <c r="E1154" s="59" t="s">
        <v>763</v>
      </c>
      <c r="F1154" s="43" t="s">
        <v>41</v>
      </c>
      <c r="G1154" s="46" t="s">
        <v>42</v>
      </c>
      <c r="H1154" s="94">
        <v>29862</v>
      </c>
      <c r="I1154" s="45"/>
      <c r="J1154" s="76"/>
      <c r="K1154" s="63" t="s">
        <v>43</v>
      </c>
      <c r="L1154" s="63" t="s">
        <v>2173</v>
      </c>
      <c r="M1154" s="94">
        <v>43317</v>
      </c>
      <c r="N1154" s="52" t="str">
        <f t="shared" ca="1" si="42"/>
        <v>42 Tahun 4 Bulan 24 hari</v>
      </c>
      <c r="O11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Row],[JABATAN]],tbl_refJabatan,2,FALSE),"yr","day")-CONVERT(DATEDIF(H1154,tglAcuan,"y"),"yr","day"))),(NOW()+(CONVERT(VLOOKUP(Table1[[#This Row],[JABATAN]],tbl_refJabatan,2,FALSE),"yr","day")-CONVERT(DATEDIF(H1154,NOW(),"y"),"yr","day")))),"Usia Salah"),"")</f>
        <v>51923.598911689813</v>
      </c>
      <c r="Q1154" s="167" t="str">
        <f ca="1">IF(Table1[[#This Row],[TGL. PENSIUN (usia)]]&lt;&gt;0,TEXT(Table1[[#This Row],[TGL. PENSIUN (usia)]],"yyyy"),"")</f>
        <v>2042</v>
      </c>
      <c r="R1154" s="166">
        <f ca="1">IF(AND(Table1[[#This Row],[TGL. PENSIUN (usia)]]&lt;&gt;"",Table1[[#This Row],[TGL. PENSIUN (usia)]]&lt;&gt;"USIA SALAH"),IF(tglAcuan&lt;&gt;0,(INT(CONVERT(VLOOKUP(Table1[[#This Row],[JABATAN]],tbl_refJabatan,2,FALSE),"yr","day")-CONVERT(DATEDIF(H1154,tglAcuan,"y"),"yr","day"))),(INT(CONVERT(VLOOKUP(Table1[[#This Row],[JABATAN]],tbl_refJabatan,2,FALSE),"yr","day")-CONVERT(DATEDIF(H1154,NOW(),"y"),"yr","day")))),"")</f>
        <v>6574</v>
      </c>
      <c r="S1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Row],[JABATAN]],tbl_refJabatan,4,FALSE),"yr","day")-CONVERT(DATEDIF(H1154,tglAcuan,"y"),"yr","day"))),(NOW()+(CONVERT(VLOOKUP(Table1[[#This Row],[JABATAN]],tbl_refJabatan,4,FALSE),"yr","day")-CONVERT(DATEDIF(H1154,NOW(),"y"),"yr","day")))),"Usia Salah"),"")</f>
        <v>37313.598911689813</v>
      </c>
      <c r="T1154" s="167" t="str">
        <f ca="1">IF(Table1[[#This Row],[TGL. PENSIUN ( usia )]]&lt;&gt;0,TEXT(Table1[[#This Row],[TGL. PENSIUN ( usia )]],"yyyy"),"")</f>
        <v>2002</v>
      </c>
      <c r="U1154" s="166">
        <f ca="1">IF(AND(Table1[[#This Row],[TGL. PENSIUN (usia)]]&lt;&gt;"",Table1[[#This Row],[TGL. PENSIUN (usia)]]&lt;&gt;"USIA SALAH"),IF(tglAcuan&lt;&gt;0,(INT(CONVERT(VLOOKUP(Table1[[#This Row],[JABATAN]],tbl_refJabatan,4,FALSE),"yr","day")-CONVERT(DATEDIF(H1154,tglAcuan,"y"),"yr","day"))),(INT(CONVERT(VLOOKUP(Table1[[#This Row],[JABATAN]],tbl_refJabatan,4,FALSE),"yr","day")-CONVERT(DATEDIF(H1154,NOW(),"y"),"yr","day")))),"")</f>
        <v>-8036</v>
      </c>
      <c r="V1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Row],[JABATAN]],tbl_refJabatan,6,FALSE),"yr","day")-CONVERT(DATEDIF(H1154,tglAcuan,"y"),"yr","day"))),(NOW()+(CONVERT(VLOOKUP(Table1[[#This Row],[JABATAN]],tbl_refJabatan,6,FALSE),"yr","day")-CONVERT(DATEDIF(H1154,NOW(),"y"),"yr","day")))),"Usia Salah"),"")</f>
        <v>30008.598911689813</v>
      </c>
      <c r="W1154" s="167" t="str">
        <f ca="1">IF(Table1[[#This Row],[TGL.PENSIUN (usia)]]&lt;&gt;0,TEXT(Table1[[#This Row],[TGL.PENSIUN (usia)]],"yyyy"),"")</f>
        <v>1982</v>
      </c>
      <c r="X1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Row],[JABATAN]],tbl_refJabatan,7,FALSE),"yr","day")-CONVERT(DATEDIF(M1154,tglAcuan,"y"),"yr","day"))),(NOW()+(CONVERT(VLOOKUP(Table1[[#This Row],[JABATAN]],tbl_refJabatan,7,FALSE),"yr","day")-CONVERT(DATEDIF(M1154,NOW(),"y"),"yr","day")))),"tgl SK salah"),"")</f>
        <v>65437.848911689813</v>
      </c>
      <c r="Y1154" s="167" t="str">
        <f ca="1">IF(Table1[[#This Row],[TGL. PENSIUN (jabatan)]]&lt;&gt;0,TEXT(Table1[[#This Row],[TGL. PENSIUN (jabatan)]],"yyyy"),"")</f>
        <v>2079</v>
      </c>
      <c r="Z1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Row],[JABATAN]],tbl_refJabatan,8,FALSE),"yr","day")-CONVERT(DATEDIF(H1154,tglAcuan,"y"),"yr","day"))),(NOW()+(CONVERT(VLOOKUP(Table1[[#This Row],[JABATAN]],tbl_refJabatan,8,FALSE),"yr","day")-CONVERT(DATEDIF(H1154,NOW(),"y"),"yr","day")))),"Usia Salah"),"")</f>
        <v>51923.598911689813</v>
      </c>
      <c r="AA1154" s="167" t="str">
        <f ca="1">IF(Table1[[#This Row],[TGL.PENSIUN (usia )]]&lt;&gt;0,TEXT(Table1[[#This Row],[TGL.PENSIUN (usia )]],"yyyy"),"")</f>
        <v>2042</v>
      </c>
      <c r="AB1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Row],[JABATAN]],tbl_refJabatan,9,FALSE),"yr","day")-CONVERT(DATEDIF(M1154,tglAcuan,"y"),"yr","day"))),(NOW()+(CONVERT(VLOOKUP(Table1[[#This Row],[JABATAN]],tbl_refJabatan,9,FALSE),"yr","day")-CONVERT(DATEDIF(M1154,NOW(),"y"),"yr","day")))),"tgl SK salah"),"")</f>
        <v>49001.598911689813</v>
      </c>
      <c r="AC1154" s="167" t="str">
        <f ca="1">IF(Table1[[#This Row],[TGL. PENSIUN (jabatan )]]&lt;&gt;0,TEXT(Table1[[#This Row],[TGL. PENSIUN (jabatan )]],"yyyy"),"")</f>
        <v>2034</v>
      </c>
      <c r="AD11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5" spans="1:30" s="53" customFormat="1" ht="21.75" customHeight="1" x14ac:dyDescent="0.25">
      <c r="A1155" s="43">
        <f t="shared" si="41"/>
        <v>1150</v>
      </c>
      <c r="B1155" s="44" t="s">
        <v>1751</v>
      </c>
      <c r="C1155" s="44" t="s">
        <v>2156</v>
      </c>
      <c r="D1155" s="72" t="s">
        <v>63</v>
      </c>
      <c r="E1155" s="59" t="s">
        <v>877</v>
      </c>
      <c r="F1155" s="43" t="s">
        <v>41</v>
      </c>
      <c r="G1155" s="46" t="s">
        <v>42</v>
      </c>
      <c r="H1155" s="94">
        <v>27386</v>
      </c>
      <c r="I1155" s="45"/>
      <c r="J1155" s="76"/>
      <c r="K1155" s="63" t="s">
        <v>43</v>
      </c>
      <c r="L1155" s="63" t="s">
        <v>2174</v>
      </c>
      <c r="M1155" s="94">
        <v>43317</v>
      </c>
      <c r="N1155" s="52" t="str">
        <f t="shared" ca="1" si="42"/>
        <v>49 Tahun 2 Bulan 4 hari</v>
      </c>
      <c r="O11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Row],[JABATAN]],tbl_refJabatan,2,FALSE),"yr","day")-CONVERT(DATEDIF(H1155,tglAcuan,"y"),"yr","day"))),(NOW()+(CONVERT(VLOOKUP(Table1[[#This Row],[JABATAN]],tbl_refJabatan,2,FALSE),"yr","day")-CONVERT(DATEDIF(H1155,NOW(),"y"),"yr","day")))),"Usia Salah"),"")</f>
        <v>49366.848911689813</v>
      </c>
      <c r="Q1155" s="167" t="str">
        <f ca="1">IF(Table1[[#This Row],[TGL. PENSIUN (usia)]]&lt;&gt;0,TEXT(Table1[[#This Row],[TGL. PENSIUN (usia)]],"yyyy"),"")</f>
        <v>2035</v>
      </c>
      <c r="R1155" s="166">
        <f ca="1">IF(AND(Table1[[#This Row],[TGL. PENSIUN (usia)]]&lt;&gt;"",Table1[[#This Row],[TGL. PENSIUN (usia)]]&lt;&gt;"USIA SALAH"),IF(tglAcuan&lt;&gt;0,(INT(CONVERT(VLOOKUP(Table1[[#This Row],[JABATAN]],tbl_refJabatan,2,FALSE),"yr","day")-CONVERT(DATEDIF(H1155,tglAcuan,"y"),"yr","day"))),(INT(CONVERT(VLOOKUP(Table1[[#This Row],[JABATAN]],tbl_refJabatan,2,FALSE),"yr","day")-CONVERT(DATEDIF(H1155,NOW(),"y"),"yr","day")))),"")</f>
        <v>4017</v>
      </c>
      <c r="S1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Row],[JABATAN]],tbl_refJabatan,4,FALSE),"yr","day")-CONVERT(DATEDIF(H1155,tglAcuan,"y"),"yr","day"))),(NOW()+(CONVERT(VLOOKUP(Table1[[#This Row],[JABATAN]],tbl_refJabatan,4,FALSE),"yr","day")-CONVERT(DATEDIF(H1155,NOW(),"y"),"yr","day")))),"Usia Salah"),"")</f>
        <v>34756.848911689813</v>
      </c>
      <c r="T1155" s="167" t="str">
        <f ca="1">IF(Table1[[#This Row],[TGL. PENSIUN ( usia )]]&lt;&gt;0,TEXT(Table1[[#This Row],[TGL. PENSIUN ( usia )]],"yyyy"),"")</f>
        <v>1995</v>
      </c>
      <c r="U1155" s="166">
        <f ca="1">IF(AND(Table1[[#This Row],[TGL. PENSIUN (usia)]]&lt;&gt;"",Table1[[#This Row],[TGL. PENSIUN (usia)]]&lt;&gt;"USIA SALAH"),IF(tglAcuan&lt;&gt;0,(INT(CONVERT(VLOOKUP(Table1[[#This Row],[JABATAN]],tbl_refJabatan,4,FALSE),"yr","day")-CONVERT(DATEDIF(H1155,tglAcuan,"y"),"yr","day"))),(INT(CONVERT(VLOOKUP(Table1[[#This Row],[JABATAN]],tbl_refJabatan,4,FALSE),"yr","day")-CONVERT(DATEDIF(H1155,NOW(),"y"),"yr","day")))),"")</f>
        <v>-10593</v>
      </c>
      <c r="V1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Row],[JABATAN]],tbl_refJabatan,6,FALSE),"yr","day")-CONVERT(DATEDIF(H1155,tglAcuan,"y"),"yr","day"))),(NOW()+(CONVERT(VLOOKUP(Table1[[#This Row],[JABATAN]],tbl_refJabatan,6,FALSE),"yr","day")-CONVERT(DATEDIF(H1155,NOW(),"y"),"yr","day")))),"Usia Salah"),"")</f>
        <v>27451.848911689813</v>
      </c>
      <c r="W1155" s="167" t="str">
        <f ca="1">IF(Table1[[#This Row],[TGL.PENSIUN (usia)]]&lt;&gt;0,TEXT(Table1[[#This Row],[TGL.PENSIUN (usia)]],"yyyy"),"")</f>
        <v>1975</v>
      </c>
      <c r="X1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Row],[JABATAN]],tbl_refJabatan,7,FALSE),"yr","day")-CONVERT(DATEDIF(M1155,tglAcuan,"y"),"yr","day"))),(NOW()+(CONVERT(VLOOKUP(Table1[[#This Row],[JABATAN]],tbl_refJabatan,7,FALSE),"yr","day")-CONVERT(DATEDIF(M1155,NOW(),"y"),"yr","day")))),"tgl SK salah"),"")</f>
        <v>65437.848911689813</v>
      </c>
      <c r="Y1155" s="167" t="str">
        <f ca="1">IF(Table1[[#This Row],[TGL. PENSIUN (jabatan)]]&lt;&gt;0,TEXT(Table1[[#This Row],[TGL. PENSIUN (jabatan)]],"yyyy"),"")</f>
        <v>2079</v>
      </c>
      <c r="Z1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Row],[JABATAN]],tbl_refJabatan,8,FALSE),"yr","day")-CONVERT(DATEDIF(H1155,tglAcuan,"y"),"yr","day"))),(NOW()+(CONVERT(VLOOKUP(Table1[[#This Row],[JABATAN]],tbl_refJabatan,8,FALSE),"yr","day")-CONVERT(DATEDIF(H1155,NOW(),"y"),"yr","day")))),"Usia Salah"),"")</f>
        <v>49366.848911689813</v>
      </c>
      <c r="AA1155" s="167" t="str">
        <f ca="1">IF(Table1[[#This Row],[TGL.PENSIUN (usia )]]&lt;&gt;0,TEXT(Table1[[#This Row],[TGL.PENSIUN (usia )]],"yyyy"),"")</f>
        <v>2035</v>
      </c>
      <c r="AB1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Row],[JABATAN]],tbl_refJabatan,9,FALSE),"yr","day")-CONVERT(DATEDIF(M1155,tglAcuan,"y"),"yr","day"))),(NOW()+(CONVERT(VLOOKUP(Table1[[#This Row],[JABATAN]],tbl_refJabatan,9,FALSE),"yr","day")-CONVERT(DATEDIF(M1155,NOW(),"y"),"yr","day")))),"tgl SK salah"),"")</f>
        <v>49001.598911689813</v>
      </c>
      <c r="AC1155" s="167" t="str">
        <f ca="1">IF(Table1[[#This Row],[TGL. PENSIUN (jabatan )]]&lt;&gt;0,TEXT(Table1[[#This Row],[TGL. PENSIUN (jabatan )]],"yyyy"),"")</f>
        <v>2034</v>
      </c>
      <c r="AD11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6" spans="1:30" s="53" customFormat="1" ht="21.75" customHeight="1" x14ac:dyDescent="0.25">
      <c r="A1156" s="43">
        <f t="shared" si="41"/>
        <v>1151</v>
      </c>
      <c r="B1156" s="44" t="s">
        <v>1751</v>
      </c>
      <c r="C1156" s="44" t="s">
        <v>2156</v>
      </c>
      <c r="D1156" s="72" t="s">
        <v>63</v>
      </c>
      <c r="E1156" s="59" t="s">
        <v>2175</v>
      </c>
      <c r="F1156" s="43" t="s">
        <v>41</v>
      </c>
      <c r="G1156" s="46" t="s">
        <v>42</v>
      </c>
      <c r="H1156" s="94">
        <v>24020</v>
      </c>
      <c r="I1156" s="45"/>
      <c r="J1156" s="76"/>
      <c r="K1156" s="63" t="s">
        <v>43</v>
      </c>
      <c r="L1156" s="90" t="s">
        <v>2176</v>
      </c>
      <c r="M1156" s="94">
        <v>43317</v>
      </c>
      <c r="N1156" s="52" t="str">
        <f t="shared" ca="1" si="42"/>
        <v>58 Tahun 4 Bulan 22 hari</v>
      </c>
      <c r="O11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Row],[JABATAN]],tbl_refJabatan,2,FALSE),"yr","day")-CONVERT(DATEDIF(H1156,tglAcuan,"y"),"yr","day"))),(NOW()+(CONVERT(VLOOKUP(Table1[[#This Row],[JABATAN]],tbl_refJabatan,2,FALSE),"yr","day")-CONVERT(DATEDIF(H1156,NOW(),"y"),"yr","day")))),"Usia Salah"),"")</f>
        <v>46079.598911689813</v>
      </c>
      <c r="Q1156" s="167" t="str">
        <f ca="1">IF(Table1[[#This Row],[TGL. PENSIUN (usia)]]&lt;&gt;0,TEXT(Table1[[#This Row],[TGL. PENSIUN (usia)]],"yyyy"),"")</f>
        <v>2026</v>
      </c>
      <c r="R1156" s="166">
        <f ca="1">IF(AND(Table1[[#This Row],[TGL. PENSIUN (usia)]]&lt;&gt;"",Table1[[#This Row],[TGL. PENSIUN (usia)]]&lt;&gt;"USIA SALAH"),IF(tglAcuan&lt;&gt;0,(INT(CONVERT(VLOOKUP(Table1[[#This Row],[JABATAN]],tbl_refJabatan,2,FALSE),"yr","day")-CONVERT(DATEDIF(H1156,tglAcuan,"y"),"yr","day"))),(INT(CONVERT(VLOOKUP(Table1[[#This Row],[JABATAN]],tbl_refJabatan,2,FALSE),"yr","day")-CONVERT(DATEDIF(H1156,NOW(),"y"),"yr","day")))),"")</f>
        <v>730</v>
      </c>
      <c r="S1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Row],[JABATAN]],tbl_refJabatan,4,FALSE),"yr","day")-CONVERT(DATEDIF(H1156,tglAcuan,"y"),"yr","day"))),(NOW()+(CONVERT(VLOOKUP(Table1[[#This Row],[JABATAN]],tbl_refJabatan,4,FALSE),"yr","day")-CONVERT(DATEDIF(H1156,NOW(),"y"),"yr","day")))),"Usia Salah"),"")</f>
        <v>31469.598911689813</v>
      </c>
      <c r="T1156" s="167" t="str">
        <f ca="1">IF(Table1[[#This Row],[TGL. PENSIUN ( usia )]]&lt;&gt;0,TEXT(Table1[[#This Row],[TGL. PENSIUN ( usia )]],"yyyy"),"")</f>
        <v>1986</v>
      </c>
      <c r="U1156" s="166">
        <f ca="1">IF(AND(Table1[[#This Row],[TGL. PENSIUN (usia)]]&lt;&gt;"",Table1[[#This Row],[TGL. PENSIUN (usia)]]&lt;&gt;"USIA SALAH"),IF(tglAcuan&lt;&gt;0,(INT(CONVERT(VLOOKUP(Table1[[#This Row],[JABATAN]],tbl_refJabatan,4,FALSE),"yr","day")-CONVERT(DATEDIF(H1156,tglAcuan,"y"),"yr","day"))),(INT(CONVERT(VLOOKUP(Table1[[#This Row],[JABATAN]],tbl_refJabatan,4,FALSE),"yr","day")-CONVERT(DATEDIF(H1156,NOW(),"y"),"yr","day")))),"")</f>
        <v>-13880</v>
      </c>
      <c r="V1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Row],[JABATAN]],tbl_refJabatan,6,FALSE),"yr","day")-CONVERT(DATEDIF(H1156,tglAcuan,"y"),"yr","day"))),(NOW()+(CONVERT(VLOOKUP(Table1[[#This Row],[JABATAN]],tbl_refJabatan,6,FALSE),"yr","day")-CONVERT(DATEDIF(H1156,NOW(),"y"),"yr","day")))),"Usia Salah"),"")</f>
        <v>24164.598911689813</v>
      </c>
      <c r="W1156" s="167" t="str">
        <f ca="1">IF(Table1[[#This Row],[TGL.PENSIUN (usia)]]&lt;&gt;0,TEXT(Table1[[#This Row],[TGL.PENSIUN (usia)]],"yyyy"),"")</f>
        <v>1966</v>
      </c>
      <c r="X1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Row],[JABATAN]],tbl_refJabatan,7,FALSE),"yr","day")-CONVERT(DATEDIF(M1156,tglAcuan,"y"),"yr","day"))),(NOW()+(CONVERT(VLOOKUP(Table1[[#This Row],[JABATAN]],tbl_refJabatan,7,FALSE),"yr","day")-CONVERT(DATEDIF(M1156,NOW(),"y"),"yr","day")))),"tgl SK salah"),"")</f>
        <v>65437.848911689813</v>
      </c>
      <c r="Y1156" s="167" t="str">
        <f ca="1">IF(Table1[[#This Row],[TGL. PENSIUN (jabatan)]]&lt;&gt;0,TEXT(Table1[[#This Row],[TGL. PENSIUN (jabatan)]],"yyyy"),"")</f>
        <v>2079</v>
      </c>
      <c r="Z1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Row],[JABATAN]],tbl_refJabatan,8,FALSE),"yr","day")-CONVERT(DATEDIF(H1156,tglAcuan,"y"),"yr","day"))),(NOW()+(CONVERT(VLOOKUP(Table1[[#This Row],[JABATAN]],tbl_refJabatan,8,FALSE),"yr","day")-CONVERT(DATEDIF(H1156,NOW(),"y"),"yr","day")))),"Usia Salah"),"")</f>
        <v>46079.598911689813</v>
      </c>
      <c r="AA1156" s="167" t="str">
        <f ca="1">IF(Table1[[#This Row],[TGL.PENSIUN (usia )]]&lt;&gt;0,TEXT(Table1[[#This Row],[TGL.PENSIUN (usia )]],"yyyy"),"")</f>
        <v>2026</v>
      </c>
      <c r="AB1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Row],[JABATAN]],tbl_refJabatan,9,FALSE),"yr","day")-CONVERT(DATEDIF(M1156,tglAcuan,"y"),"yr","day"))),(NOW()+(CONVERT(VLOOKUP(Table1[[#This Row],[JABATAN]],tbl_refJabatan,9,FALSE),"yr","day")-CONVERT(DATEDIF(M1156,NOW(),"y"),"yr","day")))),"tgl SK salah"),"")</f>
        <v>49001.598911689813</v>
      </c>
      <c r="AC1156" s="167" t="str">
        <f ca="1">IF(Table1[[#This Row],[TGL. PENSIUN (jabatan )]]&lt;&gt;0,TEXT(Table1[[#This Row],[TGL. PENSIUN (jabatan )]],"yyyy"),"")</f>
        <v>2034</v>
      </c>
      <c r="AD11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7" spans="1:30" s="53" customFormat="1" ht="21.75" customHeight="1" x14ac:dyDescent="0.25">
      <c r="A1157" s="43">
        <f t="shared" si="41"/>
        <v>1152</v>
      </c>
      <c r="B1157" s="44" t="s">
        <v>1751</v>
      </c>
      <c r="C1157" s="44" t="s">
        <v>2156</v>
      </c>
      <c r="D1157" s="72" t="s">
        <v>63</v>
      </c>
      <c r="E1157" s="59" t="s">
        <v>968</v>
      </c>
      <c r="F1157" s="43" t="s">
        <v>41</v>
      </c>
      <c r="G1157" s="46" t="s">
        <v>42</v>
      </c>
      <c r="H1157" s="94">
        <v>28409</v>
      </c>
      <c r="I1157" s="45"/>
      <c r="J1157" s="76"/>
      <c r="K1157" s="63" t="s">
        <v>93</v>
      </c>
      <c r="L1157" s="63" t="s">
        <v>2177</v>
      </c>
      <c r="M1157" s="94">
        <v>43317</v>
      </c>
      <c r="N1157" s="52" t="str">
        <f t="shared" ca="1" si="42"/>
        <v>46 Tahun 4 Bulan 16 hari</v>
      </c>
      <c r="O11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Row],[JABATAN]],tbl_refJabatan,2,FALSE),"yr","day")-CONVERT(DATEDIF(H1157,tglAcuan,"y"),"yr","day"))),(NOW()+(CONVERT(VLOOKUP(Table1[[#This Row],[JABATAN]],tbl_refJabatan,2,FALSE),"yr","day")-CONVERT(DATEDIF(H1157,NOW(),"y"),"yr","day")))),"Usia Salah"),"")</f>
        <v>50462.598911689813</v>
      </c>
      <c r="Q1157" s="167" t="str">
        <f ca="1">IF(Table1[[#This Row],[TGL. PENSIUN (usia)]]&lt;&gt;0,TEXT(Table1[[#This Row],[TGL. PENSIUN (usia)]],"yyyy"),"")</f>
        <v>2038</v>
      </c>
      <c r="R1157" s="166">
        <f ca="1">IF(AND(Table1[[#This Row],[TGL. PENSIUN (usia)]]&lt;&gt;"",Table1[[#This Row],[TGL. PENSIUN (usia)]]&lt;&gt;"USIA SALAH"),IF(tglAcuan&lt;&gt;0,(INT(CONVERT(VLOOKUP(Table1[[#This Row],[JABATAN]],tbl_refJabatan,2,FALSE),"yr","day")-CONVERT(DATEDIF(H1157,tglAcuan,"y"),"yr","day"))),(INT(CONVERT(VLOOKUP(Table1[[#This Row],[JABATAN]],tbl_refJabatan,2,FALSE),"yr","day")-CONVERT(DATEDIF(H1157,NOW(),"y"),"yr","day")))),"")</f>
        <v>5113</v>
      </c>
      <c r="S1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Row],[JABATAN]],tbl_refJabatan,4,FALSE),"yr","day")-CONVERT(DATEDIF(H1157,tglAcuan,"y"),"yr","day"))),(NOW()+(CONVERT(VLOOKUP(Table1[[#This Row],[JABATAN]],tbl_refJabatan,4,FALSE),"yr","day")-CONVERT(DATEDIF(H1157,NOW(),"y"),"yr","day")))),"Usia Salah"),"")</f>
        <v>35852.598911689813</v>
      </c>
      <c r="T1157" s="167" t="str">
        <f ca="1">IF(Table1[[#This Row],[TGL. PENSIUN ( usia )]]&lt;&gt;0,TEXT(Table1[[#This Row],[TGL. PENSIUN ( usia )]],"yyyy"),"")</f>
        <v>1998</v>
      </c>
      <c r="U1157" s="166">
        <f ca="1">IF(AND(Table1[[#This Row],[TGL. PENSIUN (usia)]]&lt;&gt;"",Table1[[#This Row],[TGL. PENSIUN (usia)]]&lt;&gt;"USIA SALAH"),IF(tglAcuan&lt;&gt;0,(INT(CONVERT(VLOOKUP(Table1[[#This Row],[JABATAN]],tbl_refJabatan,4,FALSE),"yr","day")-CONVERT(DATEDIF(H1157,tglAcuan,"y"),"yr","day"))),(INT(CONVERT(VLOOKUP(Table1[[#This Row],[JABATAN]],tbl_refJabatan,4,FALSE),"yr","day")-CONVERT(DATEDIF(H1157,NOW(),"y"),"yr","day")))),"")</f>
        <v>-9497</v>
      </c>
      <c r="V1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Row],[JABATAN]],tbl_refJabatan,6,FALSE),"yr","day")-CONVERT(DATEDIF(H1157,tglAcuan,"y"),"yr","day"))),(NOW()+(CONVERT(VLOOKUP(Table1[[#This Row],[JABATAN]],tbl_refJabatan,6,FALSE),"yr","day")-CONVERT(DATEDIF(H1157,NOW(),"y"),"yr","day")))),"Usia Salah"),"")</f>
        <v>28547.598911689813</v>
      </c>
      <c r="W1157" s="167" t="str">
        <f ca="1">IF(Table1[[#This Row],[TGL.PENSIUN (usia)]]&lt;&gt;0,TEXT(Table1[[#This Row],[TGL.PENSIUN (usia)]],"yyyy"),"")</f>
        <v>1978</v>
      </c>
      <c r="X1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Row],[JABATAN]],tbl_refJabatan,7,FALSE),"yr","day")-CONVERT(DATEDIF(M1157,tglAcuan,"y"),"yr","day"))),(NOW()+(CONVERT(VLOOKUP(Table1[[#This Row],[JABATAN]],tbl_refJabatan,7,FALSE),"yr","day")-CONVERT(DATEDIF(M1157,NOW(),"y"),"yr","day")))),"tgl SK salah"),"")</f>
        <v>65437.848911689813</v>
      </c>
      <c r="Y1157" s="167" t="str">
        <f ca="1">IF(Table1[[#This Row],[TGL. PENSIUN (jabatan)]]&lt;&gt;0,TEXT(Table1[[#This Row],[TGL. PENSIUN (jabatan)]],"yyyy"),"")</f>
        <v>2079</v>
      </c>
      <c r="Z1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Row],[JABATAN]],tbl_refJabatan,8,FALSE),"yr","day")-CONVERT(DATEDIF(H1157,tglAcuan,"y"),"yr","day"))),(NOW()+(CONVERT(VLOOKUP(Table1[[#This Row],[JABATAN]],tbl_refJabatan,8,FALSE),"yr","day")-CONVERT(DATEDIF(H1157,NOW(),"y"),"yr","day")))),"Usia Salah"),"")</f>
        <v>50462.598911689813</v>
      </c>
      <c r="AA1157" s="167" t="str">
        <f ca="1">IF(Table1[[#This Row],[TGL.PENSIUN (usia )]]&lt;&gt;0,TEXT(Table1[[#This Row],[TGL.PENSIUN (usia )]],"yyyy"),"")</f>
        <v>2038</v>
      </c>
      <c r="AB1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Row],[JABATAN]],tbl_refJabatan,9,FALSE),"yr","day")-CONVERT(DATEDIF(M1157,tglAcuan,"y"),"yr","day"))),(NOW()+(CONVERT(VLOOKUP(Table1[[#This Row],[JABATAN]],tbl_refJabatan,9,FALSE),"yr","day")-CONVERT(DATEDIF(M1157,NOW(),"y"),"yr","day")))),"tgl SK salah"),"")</f>
        <v>49001.598911689813</v>
      </c>
      <c r="AC1157" s="167" t="str">
        <f ca="1">IF(Table1[[#This Row],[TGL. PENSIUN (jabatan )]]&lt;&gt;0,TEXT(Table1[[#This Row],[TGL. PENSIUN (jabatan )]],"yyyy"),"")</f>
        <v>2034</v>
      </c>
      <c r="AD11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8" spans="1:30" s="53" customFormat="1" ht="21.75" customHeight="1" x14ac:dyDescent="0.25">
      <c r="A1158" s="43">
        <f t="shared" si="41"/>
        <v>1153</v>
      </c>
      <c r="B1158" s="44" t="s">
        <v>1751</v>
      </c>
      <c r="C1158" s="44" t="s">
        <v>2156</v>
      </c>
      <c r="D1158" s="72" t="s">
        <v>63</v>
      </c>
      <c r="E1158" s="59" t="s">
        <v>2178</v>
      </c>
      <c r="F1158" s="43" t="s">
        <v>41</v>
      </c>
      <c r="G1158" s="46" t="s">
        <v>42</v>
      </c>
      <c r="H1158" s="94">
        <v>25417</v>
      </c>
      <c r="I1158" s="45"/>
      <c r="J1158" s="76"/>
      <c r="K1158" s="63" t="s">
        <v>43</v>
      </c>
      <c r="L1158" s="90" t="s">
        <v>2179</v>
      </c>
      <c r="M1158" s="94">
        <v>43317</v>
      </c>
      <c r="N1158" s="52" t="str">
        <f t="shared" ca="1" si="42"/>
        <v>54 Tahun 6 Bulan 25 hari</v>
      </c>
      <c r="O11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Row],[JABATAN]],tbl_refJabatan,2,FALSE),"yr","day")-CONVERT(DATEDIF(H1158,tglAcuan,"y"),"yr","day"))),(NOW()+(CONVERT(VLOOKUP(Table1[[#This Row],[JABATAN]],tbl_refJabatan,2,FALSE),"yr","day")-CONVERT(DATEDIF(H1158,NOW(),"y"),"yr","day")))),"Usia Salah"),"")</f>
        <v>47540.598911689813</v>
      </c>
      <c r="Q1158" s="167" t="str">
        <f ca="1">IF(Table1[[#This Row],[TGL. PENSIUN (usia)]]&lt;&gt;0,TEXT(Table1[[#This Row],[TGL. PENSIUN (usia)]],"yyyy"),"")</f>
        <v>2030</v>
      </c>
      <c r="R1158" s="166">
        <f ca="1">IF(AND(Table1[[#This Row],[TGL. PENSIUN (usia)]]&lt;&gt;"",Table1[[#This Row],[TGL. PENSIUN (usia)]]&lt;&gt;"USIA SALAH"),IF(tglAcuan&lt;&gt;0,(INT(CONVERT(VLOOKUP(Table1[[#This Row],[JABATAN]],tbl_refJabatan,2,FALSE),"yr","day")-CONVERT(DATEDIF(H1158,tglAcuan,"y"),"yr","day"))),(INT(CONVERT(VLOOKUP(Table1[[#This Row],[JABATAN]],tbl_refJabatan,2,FALSE),"yr","day")-CONVERT(DATEDIF(H1158,NOW(),"y"),"yr","day")))),"")</f>
        <v>2191</v>
      </c>
      <c r="S1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Row],[JABATAN]],tbl_refJabatan,4,FALSE),"yr","day")-CONVERT(DATEDIF(H1158,tglAcuan,"y"),"yr","day"))),(NOW()+(CONVERT(VLOOKUP(Table1[[#This Row],[JABATAN]],tbl_refJabatan,4,FALSE),"yr","day")-CONVERT(DATEDIF(H1158,NOW(),"y"),"yr","day")))),"Usia Salah"),"")</f>
        <v>32930.598911689813</v>
      </c>
      <c r="T1158" s="167" t="str">
        <f ca="1">IF(Table1[[#This Row],[TGL. PENSIUN ( usia )]]&lt;&gt;0,TEXT(Table1[[#This Row],[TGL. PENSIUN ( usia )]],"yyyy"),"")</f>
        <v>1990</v>
      </c>
      <c r="U1158" s="166">
        <f ca="1">IF(AND(Table1[[#This Row],[TGL. PENSIUN (usia)]]&lt;&gt;"",Table1[[#This Row],[TGL. PENSIUN (usia)]]&lt;&gt;"USIA SALAH"),IF(tglAcuan&lt;&gt;0,(INT(CONVERT(VLOOKUP(Table1[[#This Row],[JABATAN]],tbl_refJabatan,4,FALSE),"yr","day")-CONVERT(DATEDIF(H1158,tglAcuan,"y"),"yr","day"))),(INT(CONVERT(VLOOKUP(Table1[[#This Row],[JABATAN]],tbl_refJabatan,4,FALSE),"yr","day")-CONVERT(DATEDIF(H1158,NOW(),"y"),"yr","day")))),"")</f>
        <v>-12419</v>
      </c>
      <c r="V1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Row],[JABATAN]],tbl_refJabatan,6,FALSE),"yr","day")-CONVERT(DATEDIF(H1158,tglAcuan,"y"),"yr","day"))),(NOW()+(CONVERT(VLOOKUP(Table1[[#This Row],[JABATAN]],tbl_refJabatan,6,FALSE),"yr","day")-CONVERT(DATEDIF(H1158,NOW(),"y"),"yr","day")))),"Usia Salah"),"")</f>
        <v>25625.598911689813</v>
      </c>
      <c r="W1158" s="167" t="str">
        <f ca="1">IF(Table1[[#This Row],[TGL.PENSIUN (usia)]]&lt;&gt;0,TEXT(Table1[[#This Row],[TGL.PENSIUN (usia)]],"yyyy"),"")</f>
        <v>1970</v>
      </c>
      <c r="X1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Row],[JABATAN]],tbl_refJabatan,7,FALSE),"yr","day")-CONVERT(DATEDIF(M1158,tglAcuan,"y"),"yr","day"))),(NOW()+(CONVERT(VLOOKUP(Table1[[#This Row],[JABATAN]],tbl_refJabatan,7,FALSE),"yr","day")-CONVERT(DATEDIF(M1158,NOW(),"y"),"yr","day")))),"tgl SK salah"),"")</f>
        <v>65437.848911689813</v>
      </c>
      <c r="Y1158" s="167" t="str">
        <f ca="1">IF(Table1[[#This Row],[TGL. PENSIUN (jabatan)]]&lt;&gt;0,TEXT(Table1[[#This Row],[TGL. PENSIUN (jabatan)]],"yyyy"),"")</f>
        <v>2079</v>
      </c>
      <c r="Z1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Row],[JABATAN]],tbl_refJabatan,8,FALSE),"yr","day")-CONVERT(DATEDIF(H1158,tglAcuan,"y"),"yr","day"))),(NOW()+(CONVERT(VLOOKUP(Table1[[#This Row],[JABATAN]],tbl_refJabatan,8,FALSE),"yr","day")-CONVERT(DATEDIF(H1158,NOW(),"y"),"yr","day")))),"Usia Salah"),"")</f>
        <v>47540.598911689813</v>
      </c>
      <c r="AA1158" s="167" t="str">
        <f ca="1">IF(Table1[[#This Row],[TGL.PENSIUN (usia )]]&lt;&gt;0,TEXT(Table1[[#This Row],[TGL.PENSIUN (usia )]],"yyyy"),"")</f>
        <v>2030</v>
      </c>
      <c r="AB1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Row],[JABATAN]],tbl_refJabatan,9,FALSE),"yr","day")-CONVERT(DATEDIF(M1158,tglAcuan,"y"),"yr","day"))),(NOW()+(CONVERT(VLOOKUP(Table1[[#This Row],[JABATAN]],tbl_refJabatan,9,FALSE),"yr","day")-CONVERT(DATEDIF(M1158,NOW(),"y"),"yr","day")))),"tgl SK salah"),"")</f>
        <v>49001.598911689813</v>
      </c>
      <c r="AC1158" s="167" t="str">
        <f ca="1">IF(Table1[[#This Row],[TGL. PENSIUN (jabatan )]]&lt;&gt;0,TEXT(Table1[[#This Row],[TGL. PENSIUN (jabatan )]],"yyyy"),"")</f>
        <v>2034</v>
      </c>
      <c r="AD11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59" spans="1:30" s="53" customFormat="1" ht="21.75" customHeight="1" x14ac:dyDescent="0.25">
      <c r="A1159" s="43">
        <f t="shared" si="41"/>
        <v>1154</v>
      </c>
      <c r="B1159" s="44" t="s">
        <v>1751</v>
      </c>
      <c r="C1159" s="44" t="s">
        <v>2156</v>
      </c>
      <c r="D1159" s="72" t="s">
        <v>63</v>
      </c>
      <c r="E1159" s="59" t="s">
        <v>2180</v>
      </c>
      <c r="F1159" s="43" t="s">
        <v>41</v>
      </c>
      <c r="G1159" s="46" t="s">
        <v>42</v>
      </c>
      <c r="H1159" s="94">
        <v>23076</v>
      </c>
      <c r="I1159" s="45"/>
      <c r="J1159" s="76"/>
      <c r="K1159" s="63" t="s">
        <v>43</v>
      </c>
      <c r="L1159" s="90" t="s">
        <v>2181</v>
      </c>
      <c r="M1159" s="94">
        <v>43317</v>
      </c>
      <c r="N1159" s="52" t="str">
        <f t="shared" ca="1" si="42"/>
        <v>60 Tahun 11 Bulan 21 hari</v>
      </c>
      <c r="O11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22 Hari </v>
      </c>
      <c r="P1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Row],[JABATAN]],tbl_refJabatan,2,FALSE),"yr","day")-CONVERT(DATEDIF(H1159,tglAcuan,"y"),"yr","day"))),(NOW()+(CONVERT(VLOOKUP(Table1[[#This Row],[JABATAN]],tbl_refJabatan,2,FALSE),"yr","day")-CONVERT(DATEDIF(H1159,NOW(),"y"),"yr","day")))),"Usia Salah"),"")</f>
        <v>45349.098911689813</v>
      </c>
      <c r="Q1159" s="167" t="str">
        <f ca="1">IF(Table1[[#This Row],[TGL. PENSIUN (usia)]]&lt;&gt;0,TEXT(Table1[[#This Row],[TGL. PENSIUN (usia)]],"yyyy"),"")</f>
        <v>2024</v>
      </c>
      <c r="R1159" s="166">
        <f ca="1">IF(AND(Table1[[#This Row],[TGL. PENSIUN (usia)]]&lt;&gt;"",Table1[[#This Row],[TGL. PENSIUN (usia)]]&lt;&gt;"USIA SALAH"),IF(tglAcuan&lt;&gt;0,(INT(CONVERT(VLOOKUP(Table1[[#This Row],[JABATAN]],tbl_refJabatan,2,FALSE),"yr","day")-CONVERT(DATEDIF(H1159,tglAcuan,"y"),"yr","day"))),(INT(CONVERT(VLOOKUP(Table1[[#This Row],[JABATAN]],tbl_refJabatan,2,FALSE),"yr","day")-CONVERT(DATEDIF(H1159,NOW(),"y"),"yr","day")))),"")</f>
        <v>0</v>
      </c>
      <c r="S1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Row],[JABATAN]],tbl_refJabatan,4,FALSE),"yr","day")-CONVERT(DATEDIF(H1159,tglAcuan,"y"),"yr","day"))),(NOW()+(CONVERT(VLOOKUP(Table1[[#This Row],[JABATAN]],tbl_refJabatan,4,FALSE),"yr","day")-CONVERT(DATEDIF(H1159,NOW(),"y"),"yr","day")))),"Usia Salah"),"")</f>
        <v>30739.098911689813</v>
      </c>
      <c r="T1159" s="167" t="str">
        <f ca="1">IF(Table1[[#This Row],[TGL. PENSIUN ( usia )]]&lt;&gt;0,TEXT(Table1[[#This Row],[TGL. PENSIUN ( usia )]],"yyyy"),"")</f>
        <v>1984</v>
      </c>
      <c r="U1159" s="166">
        <f ca="1">IF(AND(Table1[[#This Row],[TGL. PENSIUN (usia)]]&lt;&gt;"",Table1[[#This Row],[TGL. PENSIUN (usia)]]&lt;&gt;"USIA SALAH"),IF(tglAcuan&lt;&gt;0,(INT(CONVERT(VLOOKUP(Table1[[#This Row],[JABATAN]],tbl_refJabatan,4,FALSE),"yr","day")-CONVERT(DATEDIF(H1159,tglAcuan,"y"),"yr","day"))),(INT(CONVERT(VLOOKUP(Table1[[#This Row],[JABATAN]],tbl_refJabatan,4,FALSE),"yr","day")-CONVERT(DATEDIF(H1159,NOW(),"y"),"yr","day")))),"")</f>
        <v>-14610</v>
      </c>
      <c r="V1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Row],[JABATAN]],tbl_refJabatan,6,FALSE),"yr","day")-CONVERT(DATEDIF(H1159,tglAcuan,"y"),"yr","day"))),(NOW()+(CONVERT(VLOOKUP(Table1[[#This Row],[JABATAN]],tbl_refJabatan,6,FALSE),"yr","day")-CONVERT(DATEDIF(H1159,NOW(),"y"),"yr","day")))),"Usia Salah"),"")</f>
        <v>23434.098911689813</v>
      </c>
      <c r="W1159" s="167" t="str">
        <f ca="1">IF(Table1[[#This Row],[TGL.PENSIUN (usia)]]&lt;&gt;0,TEXT(Table1[[#This Row],[TGL.PENSIUN (usia)]],"yyyy"),"")</f>
        <v>1964</v>
      </c>
      <c r="X1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Row],[JABATAN]],tbl_refJabatan,7,FALSE),"yr","day")-CONVERT(DATEDIF(M1159,tglAcuan,"y"),"yr","day"))),(NOW()+(CONVERT(VLOOKUP(Table1[[#This Row],[JABATAN]],tbl_refJabatan,7,FALSE),"yr","day")-CONVERT(DATEDIF(M1159,NOW(),"y"),"yr","day")))),"tgl SK salah"),"")</f>
        <v>65437.848911689813</v>
      </c>
      <c r="Y1159" s="167" t="str">
        <f ca="1">IF(Table1[[#This Row],[TGL. PENSIUN (jabatan)]]&lt;&gt;0,TEXT(Table1[[#This Row],[TGL. PENSIUN (jabatan)]],"yyyy"),"")</f>
        <v>2079</v>
      </c>
      <c r="Z1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Row],[JABATAN]],tbl_refJabatan,8,FALSE),"yr","day")-CONVERT(DATEDIF(H1159,tglAcuan,"y"),"yr","day"))),(NOW()+(CONVERT(VLOOKUP(Table1[[#This Row],[JABATAN]],tbl_refJabatan,8,FALSE),"yr","day")-CONVERT(DATEDIF(H1159,NOW(),"y"),"yr","day")))),"Usia Salah"),"")</f>
        <v>45349.098911689813</v>
      </c>
      <c r="AA1159" s="167" t="str">
        <f ca="1">IF(Table1[[#This Row],[TGL.PENSIUN (usia )]]&lt;&gt;0,TEXT(Table1[[#This Row],[TGL.PENSIUN (usia )]],"yyyy"),"")</f>
        <v>2024</v>
      </c>
      <c r="AB1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Row],[JABATAN]],tbl_refJabatan,9,FALSE),"yr","day")-CONVERT(DATEDIF(M1159,tglAcuan,"y"),"yr","day"))),(NOW()+(CONVERT(VLOOKUP(Table1[[#This Row],[JABATAN]],tbl_refJabatan,9,FALSE),"yr","day")-CONVERT(DATEDIF(M1159,NOW(),"y"),"yr","day")))),"tgl SK salah"),"")</f>
        <v>49001.598911689813</v>
      </c>
      <c r="AC1159" s="167" t="str">
        <f ca="1">IF(Table1[[#This Row],[TGL. PENSIUN (jabatan )]]&lt;&gt;0,TEXT(Table1[[#This Row],[TGL. PENSIUN (jabatan )]],"yyyy"),"")</f>
        <v>2034</v>
      </c>
      <c r="AD11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60" spans="1:30" s="88" customFormat="1" ht="21.75" customHeight="1" x14ac:dyDescent="0.25">
      <c r="A1160" s="43">
        <f t="shared" si="41"/>
        <v>1155</v>
      </c>
      <c r="B1160" s="44" t="s">
        <v>1751</v>
      </c>
      <c r="C1160" s="44" t="s">
        <v>2182</v>
      </c>
      <c r="D1160" s="45" t="s">
        <v>39</v>
      </c>
      <c r="E1160" s="182" t="s">
        <v>2183</v>
      </c>
      <c r="F1160" s="43" t="s">
        <v>41</v>
      </c>
      <c r="G1160" s="46" t="s">
        <v>42</v>
      </c>
      <c r="H1160" s="194">
        <v>27961</v>
      </c>
      <c r="I1160" s="45"/>
      <c r="J1160" s="76"/>
      <c r="K1160" s="74" t="s">
        <v>56</v>
      </c>
      <c r="L1160" s="49" t="s">
        <v>2184</v>
      </c>
      <c r="M1160" s="194">
        <v>43812</v>
      </c>
      <c r="N1160" s="52" t="str">
        <f t="shared" ca="1" si="42"/>
        <v>47 Tahun 7 Bulan 7 hari</v>
      </c>
      <c r="O11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Row],[JABATAN]],tbl_refJabatan,2,FALSE),"yr","day")-CONVERT(DATEDIF(H1160,tglAcuan,"y"),"yr","day"))),(NOW()+(CONVERT(VLOOKUP(Table1[[#This Row],[JABATAN]],tbl_refJabatan,2,FALSE),"yr","day")-CONVERT(DATEDIF(H1160,NOW(),"y"),"yr","day")))),"Usia Salah"),"")</f>
        <v>28182.348911689813</v>
      </c>
      <c r="Q1160" s="167" t="str">
        <f ca="1">IF(Table1[[#This Row],[TGL. PENSIUN (usia)]]&lt;&gt;0,TEXT(Table1[[#This Row],[TGL. PENSIUN (usia)]],"yyyy"),"")</f>
        <v>1977</v>
      </c>
      <c r="R1160" s="166">
        <f ca="1">IF(AND(Table1[[#This Row],[TGL. PENSIUN (usia)]]&lt;&gt;"",Table1[[#This Row],[TGL. PENSIUN (usia)]]&lt;&gt;"USIA SALAH"),IF(tglAcuan&lt;&gt;0,(INT(CONVERT(VLOOKUP(Table1[[#This Row],[JABATAN]],tbl_refJabatan,2,FALSE),"yr","day")-CONVERT(DATEDIF(H1160,tglAcuan,"y"),"yr","day"))),(INT(CONVERT(VLOOKUP(Table1[[#This Row],[JABATAN]],tbl_refJabatan,2,FALSE),"yr","day")-CONVERT(DATEDIF(H1160,NOW(),"y"),"yr","day")))),"")</f>
        <v>-17167</v>
      </c>
      <c r="S1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Row],[JABATAN]],tbl_refJabatan,4,FALSE),"yr","day")-CONVERT(DATEDIF(H1160,tglAcuan,"y"),"yr","day"))),(NOW()+(CONVERT(VLOOKUP(Table1[[#This Row],[JABATAN]],tbl_refJabatan,4,FALSE),"yr","day")-CONVERT(DATEDIF(H1160,NOW(),"y"),"yr","day")))),"Usia Salah"),"")</f>
        <v>28182.348911689813</v>
      </c>
      <c r="T1160" s="167" t="str">
        <f ca="1">IF(Table1[[#This Row],[TGL. PENSIUN ( usia )]]&lt;&gt;0,TEXT(Table1[[#This Row],[TGL. PENSIUN ( usia )]],"yyyy"),"")</f>
        <v>1977</v>
      </c>
      <c r="U1160" s="166">
        <f ca="1">IF(AND(Table1[[#This Row],[TGL. PENSIUN (usia)]]&lt;&gt;"",Table1[[#This Row],[TGL. PENSIUN (usia)]]&lt;&gt;"USIA SALAH"),IF(tglAcuan&lt;&gt;0,(INT(CONVERT(VLOOKUP(Table1[[#This Row],[JABATAN]],tbl_refJabatan,4,FALSE),"yr","day")-CONVERT(DATEDIF(H1160,tglAcuan,"y"),"yr","day"))),(INT(CONVERT(VLOOKUP(Table1[[#This Row],[JABATAN]],tbl_refJabatan,4,FALSE),"yr","day")-CONVERT(DATEDIF(H1160,NOW(),"y"),"yr","day")))),"")</f>
        <v>-17167</v>
      </c>
      <c r="V1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Row],[JABATAN]],tbl_refJabatan,6,FALSE),"yr","day")-CONVERT(DATEDIF(H1160,tglAcuan,"y"),"yr","day"))),(NOW()+(CONVERT(VLOOKUP(Table1[[#This Row],[JABATAN]],tbl_refJabatan,6,FALSE),"yr","day")-CONVERT(DATEDIF(H1160,NOW(),"y"),"yr","day")))),"Usia Salah"),"")</f>
        <v>28182.348911689813</v>
      </c>
      <c r="W1160" s="167" t="str">
        <f ca="1">IF(Table1[[#This Row],[TGL.PENSIUN (usia)]]&lt;&gt;0,TEXT(Table1[[#This Row],[TGL.PENSIUN (usia)]],"yyyy"),"")</f>
        <v>1977</v>
      </c>
      <c r="X1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Row],[JABATAN]],tbl_refJabatan,7,FALSE),"yr","day")-CONVERT(DATEDIF(M1160,tglAcuan,"y"),"yr","day"))),(NOW()+(CONVERT(VLOOKUP(Table1[[#This Row],[JABATAN]],tbl_refJabatan,7,FALSE),"yr","day")-CONVERT(DATEDIF(M1160,NOW(),"y"),"yr","day")))),"tgl SK salah"),"")</f>
        <v>43888.098911689813</v>
      </c>
      <c r="Y1160" s="167" t="str">
        <f ca="1">IF(Table1[[#This Row],[TGL. PENSIUN (jabatan)]]&lt;&gt;0,TEXT(Table1[[#This Row],[TGL. PENSIUN (jabatan)]],"yyyy"),"")</f>
        <v>2020</v>
      </c>
      <c r="Z1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Row],[JABATAN]],tbl_refJabatan,8,FALSE),"yr","day")-CONVERT(DATEDIF(H1160,tglAcuan,"y"),"yr","day"))),(NOW()+(CONVERT(VLOOKUP(Table1[[#This Row],[JABATAN]],tbl_refJabatan,8,FALSE),"yr","day")-CONVERT(DATEDIF(H1160,NOW(),"y"),"yr","day")))),"Usia Salah"),"")</f>
        <v>28182.348911689813</v>
      </c>
      <c r="AA1160" s="167" t="str">
        <f ca="1">IF(Table1[[#This Row],[TGL.PENSIUN (usia )]]&lt;&gt;0,TEXT(Table1[[#This Row],[TGL.PENSIUN (usia )]],"yyyy"),"")</f>
        <v>1977</v>
      </c>
      <c r="AB1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Row],[JABATAN]],tbl_refJabatan,9,FALSE),"yr","day")-CONVERT(DATEDIF(M1160,tglAcuan,"y"),"yr","day"))),(NOW()+(CONVERT(VLOOKUP(Table1[[#This Row],[JABATAN]],tbl_refJabatan,9,FALSE),"yr","day")-CONVERT(DATEDIF(M1160,NOW(),"y"),"yr","day")))),"tgl SK salah"),"")</f>
        <v>43888.098911689813</v>
      </c>
      <c r="AC1160" s="167" t="str">
        <f ca="1">IF(Table1[[#This Row],[TGL. PENSIUN (jabatan )]]&lt;&gt;0,TEXT(Table1[[#This Row],[TGL. PENSIUN (jabatan )]],"yyyy"),"")</f>
        <v>2020</v>
      </c>
      <c r="AD11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1" spans="1:30" s="53" customFormat="1" ht="21.75" customHeight="1" x14ac:dyDescent="0.25">
      <c r="A1161" s="43">
        <f t="shared" ref="A1161:A1224" si="43">ROW()-5</f>
        <v>1156</v>
      </c>
      <c r="B1161" s="44" t="s">
        <v>1751</v>
      </c>
      <c r="C1161" s="44" t="s">
        <v>2182</v>
      </c>
      <c r="D1161" s="72" t="s">
        <v>45</v>
      </c>
      <c r="E1161" s="182" t="s">
        <v>1245</v>
      </c>
      <c r="F1161" s="43" t="s">
        <v>41</v>
      </c>
      <c r="G1161" s="46" t="s">
        <v>42</v>
      </c>
      <c r="H1161" s="194">
        <v>28851</v>
      </c>
      <c r="I1161" s="45"/>
      <c r="J1161" s="76"/>
      <c r="K1161" s="74" t="s">
        <v>986</v>
      </c>
      <c r="L1161" s="49" t="s">
        <v>2185</v>
      </c>
      <c r="M1161" s="194" t="s">
        <v>2186</v>
      </c>
      <c r="N1161" s="52" t="str">
        <f t="shared" ca="1" si="42"/>
        <v>45 Tahun 2 Bulan 0 hari</v>
      </c>
      <c r="O11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23 Hari </v>
      </c>
      <c r="P1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Row],[JABATAN]],tbl_refJabatan,2,FALSE),"yr","day")-CONVERT(DATEDIF(H1161,tglAcuan,"y"),"yr","day"))),(NOW()+(CONVERT(VLOOKUP(Table1[[#This Row],[JABATAN]],tbl_refJabatan,2,FALSE),"yr","day")-CONVERT(DATEDIF(H1161,NOW(),"y"),"yr","day")))),"Usia Salah"),"")</f>
        <v>28912.848911689813</v>
      </c>
      <c r="Q1161" s="167" t="str">
        <f ca="1">IF(Table1[[#This Row],[TGL. PENSIUN (usia)]]&lt;&gt;0,TEXT(Table1[[#This Row],[TGL. PENSIUN (usia)]],"yyyy"),"")</f>
        <v>1979</v>
      </c>
      <c r="R1161" s="166">
        <f ca="1">IF(AND(Table1[[#This Row],[TGL. PENSIUN (usia)]]&lt;&gt;"",Table1[[#This Row],[TGL. PENSIUN (usia)]]&lt;&gt;"USIA SALAH"),IF(tglAcuan&lt;&gt;0,(INT(CONVERT(VLOOKUP(Table1[[#This Row],[JABATAN]],tbl_refJabatan,2,FALSE),"yr","day")-CONVERT(DATEDIF(H1161,tglAcuan,"y"),"yr","day"))),(INT(CONVERT(VLOOKUP(Table1[[#This Row],[JABATAN]],tbl_refJabatan,2,FALSE),"yr","day")-CONVERT(DATEDIF(H1161,NOW(),"y"),"yr","day")))),"")</f>
        <v>-16437</v>
      </c>
      <c r="S1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Row],[JABATAN]],tbl_refJabatan,4,FALSE),"yr","day")-CONVERT(DATEDIF(H1161,tglAcuan,"y"),"yr","day"))),(NOW()+(CONVERT(VLOOKUP(Table1[[#This Row],[JABATAN]],tbl_refJabatan,4,FALSE),"yr","day")-CONVERT(DATEDIF(H1161,NOW(),"y"),"yr","day")))),"Usia Salah"),"")</f>
        <v>28912.848911689813</v>
      </c>
      <c r="T1161" s="167" t="str">
        <f ca="1">IF(Table1[[#This Row],[TGL. PENSIUN ( usia )]]&lt;&gt;0,TEXT(Table1[[#This Row],[TGL. PENSIUN ( usia )]],"yyyy"),"")</f>
        <v>1979</v>
      </c>
      <c r="U1161" s="166">
        <f ca="1">IF(AND(Table1[[#This Row],[TGL. PENSIUN (usia)]]&lt;&gt;"",Table1[[#This Row],[TGL. PENSIUN (usia)]]&lt;&gt;"USIA SALAH"),IF(tglAcuan&lt;&gt;0,(INT(CONVERT(VLOOKUP(Table1[[#This Row],[JABATAN]],tbl_refJabatan,4,FALSE),"yr","day")-CONVERT(DATEDIF(H1161,tglAcuan,"y"),"yr","day"))),(INT(CONVERT(VLOOKUP(Table1[[#This Row],[JABATAN]],tbl_refJabatan,4,FALSE),"yr","day")-CONVERT(DATEDIF(H1161,NOW(),"y"),"yr","day")))),"")</f>
        <v>-16437</v>
      </c>
      <c r="V1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Row],[JABATAN]],tbl_refJabatan,6,FALSE),"yr","day")-CONVERT(DATEDIF(H1161,tglAcuan,"y"),"yr","day"))),(NOW()+(CONVERT(VLOOKUP(Table1[[#This Row],[JABATAN]],tbl_refJabatan,6,FALSE),"yr","day")-CONVERT(DATEDIF(H1161,NOW(),"y"),"yr","day")))),"Usia Salah"),"")</f>
        <v>28912.848911689813</v>
      </c>
      <c r="W1161" s="167" t="str">
        <f ca="1">IF(Table1[[#This Row],[TGL.PENSIUN (usia)]]&lt;&gt;0,TEXT(Table1[[#This Row],[TGL.PENSIUN (usia)]],"yyyy"),"")</f>
        <v>1979</v>
      </c>
      <c r="X1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Row],[JABATAN]],tbl_refJabatan,7,FALSE),"yr","day")-CONVERT(DATEDIF(M1161,tglAcuan,"y"),"yr","day"))),(NOW()+(CONVERT(VLOOKUP(Table1[[#This Row],[JABATAN]],tbl_refJabatan,7,FALSE),"yr","day")-CONVERT(DATEDIF(M1161,NOW(),"y"),"yr","day")))),"tgl SK salah"),"")</f>
        <v>43888.098911689813</v>
      </c>
      <c r="Y1161" s="167" t="str">
        <f ca="1">IF(Table1[[#This Row],[TGL. PENSIUN (jabatan)]]&lt;&gt;0,TEXT(Table1[[#This Row],[TGL. PENSIUN (jabatan)]],"yyyy"),"")</f>
        <v>2020</v>
      </c>
      <c r="Z1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Row],[JABATAN]],tbl_refJabatan,8,FALSE),"yr","day")-CONVERT(DATEDIF(H1161,tglAcuan,"y"),"yr","day"))),(NOW()+(CONVERT(VLOOKUP(Table1[[#This Row],[JABATAN]],tbl_refJabatan,8,FALSE),"yr","day")-CONVERT(DATEDIF(H1161,NOW(),"y"),"yr","day")))),"Usia Salah"),"")</f>
        <v>28912.848911689813</v>
      </c>
      <c r="AA1161" s="167" t="str">
        <f ca="1">IF(Table1[[#This Row],[TGL.PENSIUN (usia )]]&lt;&gt;0,TEXT(Table1[[#This Row],[TGL.PENSIUN (usia )]],"yyyy"),"")</f>
        <v>1979</v>
      </c>
      <c r="AB1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Row],[JABATAN]],tbl_refJabatan,9,FALSE),"yr","day")-CONVERT(DATEDIF(M1161,tglAcuan,"y"),"yr","day"))),(NOW()+(CONVERT(VLOOKUP(Table1[[#This Row],[JABATAN]],tbl_refJabatan,9,FALSE),"yr","day")-CONVERT(DATEDIF(M1161,NOW(),"y"),"yr","day")))),"tgl SK salah"),"")</f>
        <v>43888.098911689813</v>
      </c>
      <c r="AC1161" s="167" t="str">
        <f ca="1">IF(Table1[[#This Row],[TGL. PENSIUN (jabatan )]]&lt;&gt;0,TEXT(Table1[[#This Row],[TGL. PENSIUN (jabatan )]],"yyyy"),"")</f>
        <v>2020</v>
      </c>
      <c r="AD11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2" spans="1:30" s="53" customFormat="1" ht="21.75" customHeight="1" x14ac:dyDescent="0.25">
      <c r="A1162" s="43">
        <f t="shared" si="43"/>
        <v>1157</v>
      </c>
      <c r="B1162" s="44" t="s">
        <v>1751</v>
      </c>
      <c r="C1162" s="44" t="s">
        <v>2182</v>
      </c>
      <c r="D1162" s="72" t="s">
        <v>48</v>
      </c>
      <c r="E1162" s="182" t="s">
        <v>2187</v>
      </c>
      <c r="F1162" s="43" t="s">
        <v>41</v>
      </c>
      <c r="G1162" s="46" t="s">
        <v>42</v>
      </c>
      <c r="H1162" s="194">
        <v>32380</v>
      </c>
      <c r="I1162" s="45"/>
      <c r="J1162" s="76"/>
      <c r="K1162" s="74" t="s">
        <v>56</v>
      </c>
      <c r="L1162" s="49" t="s">
        <v>2188</v>
      </c>
      <c r="M1162" s="194">
        <v>43913</v>
      </c>
      <c r="N1162" s="52" t="str">
        <f t="shared" ref="N1162:N1225" ca="1" si="44">IFERROR(IF(H1162&lt;&gt;0,IF(tglAcuan&lt;&gt;0,DATEDIF(H1162,tglAcuan,"y")&amp;" Tahun "&amp;DATEDIF(H1162,tglAcuan,"ym")&amp;" Bulan "&amp;DATEDIF(H1162,tglAcuan,"md")&amp;" hari",DATEDIF(H1162,NOW(),"y")&amp;" Tahun "&amp;DATEDIF(H1162,NOW(),"ym")&amp;" Bulan "&amp;DATEDIF(H1162,NOW(),"md")&amp;" hari"),"tgl lahir salah/ null"),"tgl lahir salah")</f>
        <v>35 Tahun 6 Bulan 2 hari</v>
      </c>
      <c r="O11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4 Hari </v>
      </c>
      <c r="P1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Row],[JABATAN]],tbl_refJabatan,2,FALSE),"yr","day")-CONVERT(DATEDIF(H1162,tglAcuan,"y"),"yr","day"))),(NOW()+(CONVERT(VLOOKUP(Table1[[#This Row],[JABATAN]],tbl_refJabatan,2,FALSE),"yr","day")-CONVERT(DATEDIF(H1162,NOW(),"y"),"yr","day")))),"Usia Salah"),"")</f>
        <v>54480.348911689813</v>
      </c>
      <c r="Q1162" s="167" t="str">
        <f ca="1">IF(Table1[[#This Row],[TGL. PENSIUN (usia)]]&lt;&gt;0,TEXT(Table1[[#This Row],[TGL. PENSIUN (usia)]],"yyyy"),"")</f>
        <v>2049</v>
      </c>
      <c r="R1162" s="166">
        <f ca="1">IF(AND(Table1[[#This Row],[TGL. PENSIUN (usia)]]&lt;&gt;"",Table1[[#This Row],[TGL. PENSIUN (usia)]]&lt;&gt;"USIA SALAH"),IF(tglAcuan&lt;&gt;0,(INT(CONVERT(VLOOKUP(Table1[[#This Row],[JABATAN]],tbl_refJabatan,2,FALSE),"yr","day")-CONVERT(DATEDIF(H1162,tglAcuan,"y"),"yr","day"))),(INT(CONVERT(VLOOKUP(Table1[[#This Row],[JABATAN]],tbl_refJabatan,2,FALSE),"yr","day")-CONVERT(DATEDIF(H1162,NOW(),"y"),"yr","day")))),"")</f>
        <v>9131</v>
      </c>
      <c r="S1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Row],[JABATAN]],tbl_refJabatan,4,FALSE),"yr","day")-CONVERT(DATEDIF(H1162,tglAcuan,"y"),"yr","day"))),(NOW()+(CONVERT(VLOOKUP(Table1[[#This Row],[JABATAN]],tbl_refJabatan,4,FALSE),"yr","day")-CONVERT(DATEDIF(H1162,NOW(),"y"),"yr","day")))),"Usia Salah"),"")</f>
        <v>54480.348911689813</v>
      </c>
      <c r="T1162" s="167" t="str">
        <f ca="1">IF(Table1[[#This Row],[TGL. PENSIUN ( usia )]]&lt;&gt;0,TEXT(Table1[[#This Row],[TGL. PENSIUN ( usia )]],"yyyy"),"")</f>
        <v>2049</v>
      </c>
      <c r="U1162" s="166">
        <f ca="1">IF(AND(Table1[[#This Row],[TGL. PENSIUN (usia)]]&lt;&gt;"",Table1[[#This Row],[TGL. PENSIUN (usia)]]&lt;&gt;"USIA SALAH"),IF(tglAcuan&lt;&gt;0,(INT(CONVERT(VLOOKUP(Table1[[#This Row],[JABATAN]],tbl_refJabatan,4,FALSE),"yr","day")-CONVERT(DATEDIF(H1162,tglAcuan,"y"),"yr","day"))),(INT(CONVERT(VLOOKUP(Table1[[#This Row],[JABATAN]],tbl_refJabatan,4,FALSE),"yr","day")-CONVERT(DATEDIF(H1162,NOW(),"y"),"yr","day")))),"")</f>
        <v>9131</v>
      </c>
      <c r="V1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Row],[JABATAN]],tbl_refJabatan,6,FALSE),"yr","day")-CONVERT(DATEDIF(H1162,tglAcuan,"y"),"yr","day"))),(NOW()+(CONVERT(VLOOKUP(Table1[[#This Row],[JABATAN]],tbl_refJabatan,6,FALSE),"yr","day")-CONVERT(DATEDIF(H1162,NOW(),"y"),"yr","day")))),"Usia Salah"),"")</f>
        <v>53019.348911689813</v>
      </c>
      <c r="W1162" s="167" t="str">
        <f ca="1">IF(Table1[[#This Row],[TGL.PENSIUN (usia)]]&lt;&gt;0,TEXT(Table1[[#This Row],[TGL.PENSIUN (usia)]],"yyyy"),"")</f>
        <v>2045</v>
      </c>
      <c r="X1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Row],[JABATAN]],tbl_refJabatan,7,FALSE),"yr","day")-CONVERT(DATEDIF(M1162,tglAcuan,"y"),"yr","day"))),(NOW()+(CONVERT(VLOOKUP(Table1[[#This Row],[JABATAN]],tbl_refJabatan,7,FALSE),"yr","day")-CONVERT(DATEDIF(M1162,NOW(),"y"),"yr","day")))),"tgl SK salah"),"")</f>
        <v>51558.348911689813</v>
      </c>
      <c r="Y1162" s="167" t="str">
        <f ca="1">IF(Table1[[#This Row],[TGL. PENSIUN (jabatan)]]&lt;&gt;0,TEXT(Table1[[#This Row],[TGL. PENSIUN (jabatan)]],"yyyy"),"")</f>
        <v>2041</v>
      </c>
      <c r="Z1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Row],[JABATAN]],tbl_refJabatan,8,FALSE),"yr","day")-CONVERT(DATEDIF(H1162,tglAcuan,"y"),"yr","day"))),(NOW()+(CONVERT(VLOOKUP(Table1[[#This Row],[JABATAN]],tbl_refJabatan,8,FALSE),"yr","day")-CONVERT(DATEDIF(H1162,NOW(),"y"),"yr","day")))),"Usia Salah"),"")</f>
        <v>53019.348911689813</v>
      </c>
      <c r="AA1162" s="167" t="str">
        <f ca="1">IF(Table1[[#This Row],[TGL.PENSIUN (usia )]]&lt;&gt;0,TEXT(Table1[[#This Row],[TGL.PENSIUN (usia )]],"yyyy"),"")</f>
        <v>2045</v>
      </c>
      <c r="AB1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Row],[JABATAN]],tbl_refJabatan,9,FALSE),"yr","day")-CONVERT(DATEDIF(M1162,tglAcuan,"y"),"yr","day"))),(NOW()+(CONVERT(VLOOKUP(Table1[[#This Row],[JABATAN]],tbl_refJabatan,9,FALSE),"yr","day")-CONVERT(DATEDIF(M1162,NOW(),"y"),"yr","day")))),"tgl SK salah"),"")</f>
        <v>51558.348911689813</v>
      </c>
      <c r="AC1162" s="167" t="str">
        <f ca="1">IF(Table1[[#This Row],[TGL. PENSIUN (jabatan )]]&lt;&gt;0,TEXT(Table1[[#This Row],[TGL. PENSIUN (jabatan )]],"yyyy"),"")</f>
        <v>2041</v>
      </c>
      <c r="AD11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3" spans="1:30" s="53" customFormat="1" ht="21.75" customHeight="1" x14ac:dyDescent="0.25">
      <c r="A1163" s="43">
        <f t="shared" si="43"/>
        <v>1158</v>
      </c>
      <c r="B1163" s="44" t="s">
        <v>1751</v>
      </c>
      <c r="C1163" s="44" t="s">
        <v>2182</v>
      </c>
      <c r="D1163" s="72" t="s">
        <v>52</v>
      </c>
      <c r="E1163" s="182" t="s">
        <v>2189</v>
      </c>
      <c r="F1163" s="43" t="s">
        <v>41</v>
      </c>
      <c r="G1163" s="46" t="s">
        <v>2190</v>
      </c>
      <c r="H1163" s="194">
        <v>30880</v>
      </c>
      <c r="I1163" s="45"/>
      <c r="J1163" s="76"/>
      <c r="K1163" s="74" t="s">
        <v>56</v>
      </c>
      <c r="L1163" s="49" t="s">
        <v>2191</v>
      </c>
      <c r="M1163" s="194">
        <v>43311</v>
      </c>
      <c r="N1163" s="52" t="str">
        <f t="shared" ca="1" si="44"/>
        <v>39 Tahun 7 Bulan 10 hari</v>
      </c>
      <c r="O11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Row],[JABATAN]],tbl_refJabatan,2,FALSE),"yr","day")-CONVERT(DATEDIF(H1163,tglAcuan,"y"),"yr","day"))),(NOW()+(CONVERT(VLOOKUP(Table1[[#This Row],[JABATAN]],tbl_refJabatan,2,FALSE),"yr","day")-CONVERT(DATEDIF(H1163,NOW(),"y"),"yr","day")))),"Usia Salah"),"")</f>
        <v>53019.348911689813</v>
      </c>
      <c r="Q1163" s="167" t="str">
        <f ca="1">IF(Table1[[#This Row],[TGL. PENSIUN (usia)]]&lt;&gt;0,TEXT(Table1[[#This Row],[TGL. PENSIUN (usia)]],"yyyy"),"")</f>
        <v>2045</v>
      </c>
      <c r="R1163" s="166">
        <f ca="1">IF(AND(Table1[[#This Row],[TGL. PENSIUN (usia)]]&lt;&gt;"",Table1[[#This Row],[TGL. PENSIUN (usia)]]&lt;&gt;"USIA SALAH"),IF(tglAcuan&lt;&gt;0,(INT(CONVERT(VLOOKUP(Table1[[#This Row],[JABATAN]],tbl_refJabatan,2,FALSE),"yr","day")-CONVERT(DATEDIF(H1163,tglAcuan,"y"),"yr","day"))),(INT(CONVERT(VLOOKUP(Table1[[#This Row],[JABATAN]],tbl_refJabatan,2,FALSE),"yr","day")-CONVERT(DATEDIF(H1163,NOW(),"y"),"yr","day")))),"")</f>
        <v>7670</v>
      </c>
      <c r="S1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Row],[JABATAN]],tbl_refJabatan,4,FALSE),"yr","day")-CONVERT(DATEDIF(H1163,tglAcuan,"y"),"yr","day"))),(NOW()+(CONVERT(VLOOKUP(Table1[[#This Row],[JABATAN]],tbl_refJabatan,4,FALSE),"yr","day")-CONVERT(DATEDIF(H1163,NOW(),"y"),"yr","day")))),"Usia Salah"),"")</f>
        <v>53019.348911689813</v>
      </c>
      <c r="T1163" s="167" t="str">
        <f ca="1">IF(Table1[[#This Row],[TGL. PENSIUN ( usia )]]&lt;&gt;0,TEXT(Table1[[#This Row],[TGL. PENSIUN ( usia )]],"yyyy"),"")</f>
        <v>2045</v>
      </c>
      <c r="U1163" s="166">
        <f ca="1">IF(AND(Table1[[#This Row],[TGL. PENSIUN (usia)]]&lt;&gt;"",Table1[[#This Row],[TGL. PENSIUN (usia)]]&lt;&gt;"USIA SALAH"),IF(tglAcuan&lt;&gt;0,(INT(CONVERT(VLOOKUP(Table1[[#This Row],[JABATAN]],tbl_refJabatan,4,FALSE),"yr","day")-CONVERT(DATEDIF(H1163,tglAcuan,"y"),"yr","day"))),(INT(CONVERT(VLOOKUP(Table1[[#This Row],[JABATAN]],tbl_refJabatan,4,FALSE),"yr","day")-CONVERT(DATEDIF(H1163,NOW(),"y"),"yr","day")))),"")</f>
        <v>7670</v>
      </c>
      <c r="V1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Row],[JABATAN]],tbl_refJabatan,6,FALSE),"yr","day")-CONVERT(DATEDIF(H1163,tglAcuan,"y"),"yr","day"))),(NOW()+(CONVERT(VLOOKUP(Table1[[#This Row],[JABATAN]],tbl_refJabatan,6,FALSE),"yr","day")-CONVERT(DATEDIF(H1163,NOW(),"y"),"yr","day")))),"Usia Salah"),"")</f>
        <v>51558.348911689813</v>
      </c>
      <c r="W1163" s="167" t="str">
        <f ca="1">IF(Table1[[#This Row],[TGL.PENSIUN (usia)]]&lt;&gt;0,TEXT(Table1[[#This Row],[TGL.PENSIUN (usia)]],"yyyy"),"")</f>
        <v>2041</v>
      </c>
      <c r="X1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Row],[JABATAN]],tbl_refJabatan,7,FALSE),"yr","day")-CONVERT(DATEDIF(M1163,tglAcuan,"y"),"yr","day"))),(NOW()+(CONVERT(VLOOKUP(Table1[[#This Row],[JABATAN]],tbl_refJabatan,7,FALSE),"yr","day")-CONVERT(DATEDIF(M1163,NOW(),"y"),"yr","day")))),"tgl SK salah"),"")</f>
        <v>50827.848911689813</v>
      </c>
      <c r="Y1163" s="167" t="str">
        <f ca="1">IF(Table1[[#This Row],[TGL. PENSIUN (jabatan)]]&lt;&gt;0,TEXT(Table1[[#This Row],[TGL. PENSIUN (jabatan)]],"yyyy"),"")</f>
        <v>2039</v>
      </c>
      <c r="Z1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Row],[JABATAN]],tbl_refJabatan,8,FALSE),"yr","day")-CONVERT(DATEDIF(H1163,tglAcuan,"y"),"yr","day"))),(NOW()+(CONVERT(VLOOKUP(Table1[[#This Row],[JABATAN]],tbl_refJabatan,8,FALSE),"yr","day")-CONVERT(DATEDIF(H1163,NOW(),"y"),"yr","day")))),"Usia Salah"),"")</f>
        <v>51558.348911689813</v>
      </c>
      <c r="AA1163" s="167" t="str">
        <f ca="1">IF(Table1[[#This Row],[TGL.PENSIUN (usia )]]&lt;&gt;0,TEXT(Table1[[#This Row],[TGL.PENSIUN (usia )]],"yyyy"),"")</f>
        <v>2041</v>
      </c>
      <c r="AB1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Row],[JABATAN]],tbl_refJabatan,9,FALSE),"yr","day")-CONVERT(DATEDIF(M1163,tglAcuan,"y"),"yr","day"))),(NOW()+(CONVERT(VLOOKUP(Table1[[#This Row],[JABATAN]],tbl_refJabatan,9,FALSE),"yr","day")-CONVERT(DATEDIF(M1163,NOW(),"y"),"yr","day")))),"tgl SK salah"),"")</f>
        <v>50827.848911689813</v>
      </c>
      <c r="AC1163" s="167" t="str">
        <f ca="1">IF(Table1[[#This Row],[TGL. PENSIUN (jabatan )]]&lt;&gt;0,TEXT(Table1[[#This Row],[TGL. PENSIUN (jabatan )]],"yyyy"),"")</f>
        <v>2039</v>
      </c>
      <c r="AD11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4" spans="1:30" s="53" customFormat="1" ht="21.75" customHeight="1" x14ac:dyDescent="0.25">
      <c r="A1164" s="43">
        <f t="shared" si="43"/>
        <v>1159</v>
      </c>
      <c r="B1164" s="44" t="s">
        <v>1751</v>
      </c>
      <c r="C1164" s="44" t="s">
        <v>2182</v>
      </c>
      <c r="D1164" s="72" t="s">
        <v>54</v>
      </c>
      <c r="E1164" s="182" t="s">
        <v>2192</v>
      </c>
      <c r="F1164" s="43" t="s">
        <v>41</v>
      </c>
      <c r="G1164" s="46" t="s">
        <v>42</v>
      </c>
      <c r="H1164" s="194">
        <v>28957</v>
      </c>
      <c r="I1164" s="45"/>
      <c r="J1164" s="76"/>
      <c r="K1164" s="74" t="s">
        <v>93</v>
      </c>
      <c r="L1164" s="49" t="s">
        <v>2193</v>
      </c>
      <c r="M1164" s="194">
        <v>43311</v>
      </c>
      <c r="N1164" s="52" t="str">
        <f t="shared" ca="1" si="44"/>
        <v>44 Tahun 10 Bulan 15 hari</v>
      </c>
      <c r="O11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Row],[JABATAN]],tbl_refJabatan,2,FALSE),"yr","day")-CONVERT(DATEDIF(H1164,tglAcuan,"y"),"yr","day"))),(NOW()+(CONVERT(VLOOKUP(Table1[[#This Row],[JABATAN]],tbl_refJabatan,2,FALSE),"yr","day")-CONVERT(DATEDIF(H1164,NOW(),"y"),"yr","day")))),"Usia Salah"),"")</f>
        <v>51193.098911689813</v>
      </c>
      <c r="Q1164" s="167" t="str">
        <f ca="1">IF(Table1[[#This Row],[TGL. PENSIUN (usia)]]&lt;&gt;0,TEXT(Table1[[#This Row],[TGL. PENSIUN (usia)]],"yyyy"),"")</f>
        <v>2040</v>
      </c>
      <c r="R1164" s="166">
        <f ca="1">IF(AND(Table1[[#This Row],[TGL. PENSIUN (usia)]]&lt;&gt;"",Table1[[#This Row],[TGL. PENSIUN (usia)]]&lt;&gt;"USIA SALAH"),IF(tglAcuan&lt;&gt;0,(INT(CONVERT(VLOOKUP(Table1[[#This Row],[JABATAN]],tbl_refJabatan,2,FALSE),"yr","day")-CONVERT(DATEDIF(H1164,tglAcuan,"y"),"yr","day"))),(INT(CONVERT(VLOOKUP(Table1[[#This Row],[JABATAN]],tbl_refJabatan,2,FALSE),"yr","day")-CONVERT(DATEDIF(H1164,NOW(),"y"),"yr","day")))),"")</f>
        <v>5844</v>
      </c>
      <c r="S1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Row],[JABATAN]],tbl_refJabatan,4,FALSE),"yr","day")-CONVERT(DATEDIF(H1164,tglAcuan,"y"),"yr","day"))),(NOW()+(CONVERT(VLOOKUP(Table1[[#This Row],[JABATAN]],tbl_refJabatan,4,FALSE),"yr","day")-CONVERT(DATEDIF(H1164,NOW(),"y"),"yr","day")))),"Usia Salah"),"")</f>
        <v>51193.098911689813</v>
      </c>
      <c r="T1164" s="167" t="str">
        <f ca="1">IF(Table1[[#This Row],[TGL. PENSIUN ( usia )]]&lt;&gt;0,TEXT(Table1[[#This Row],[TGL. PENSIUN ( usia )]],"yyyy"),"")</f>
        <v>2040</v>
      </c>
      <c r="U1164" s="166">
        <f ca="1">IF(AND(Table1[[#This Row],[TGL. PENSIUN (usia)]]&lt;&gt;"",Table1[[#This Row],[TGL. PENSIUN (usia)]]&lt;&gt;"USIA SALAH"),IF(tglAcuan&lt;&gt;0,(INT(CONVERT(VLOOKUP(Table1[[#This Row],[JABATAN]],tbl_refJabatan,4,FALSE),"yr","day")-CONVERT(DATEDIF(H1164,tglAcuan,"y"),"yr","day"))),(INT(CONVERT(VLOOKUP(Table1[[#This Row],[JABATAN]],tbl_refJabatan,4,FALSE),"yr","day")-CONVERT(DATEDIF(H1164,NOW(),"y"),"yr","day")))),"")</f>
        <v>5844</v>
      </c>
      <c r="V1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Row],[JABATAN]],tbl_refJabatan,6,FALSE),"yr","day")-CONVERT(DATEDIF(H1164,tglAcuan,"y"),"yr","day"))),(NOW()+(CONVERT(VLOOKUP(Table1[[#This Row],[JABATAN]],tbl_refJabatan,6,FALSE),"yr","day")-CONVERT(DATEDIF(H1164,NOW(),"y"),"yr","day")))),"Usia Salah"),"")</f>
        <v>49732.098911689813</v>
      </c>
      <c r="W1164" s="167" t="str">
        <f ca="1">IF(Table1[[#This Row],[TGL.PENSIUN (usia)]]&lt;&gt;0,TEXT(Table1[[#This Row],[TGL.PENSIUN (usia)]],"yyyy"),"")</f>
        <v>2036</v>
      </c>
      <c r="X1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Row],[JABATAN]],tbl_refJabatan,7,FALSE),"yr","day")-CONVERT(DATEDIF(M1164,tglAcuan,"y"),"yr","day"))),(NOW()+(CONVERT(VLOOKUP(Table1[[#This Row],[JABATAN]],tbl_refJabatan,7,FALSE),"yr","day")-CONVERT(DATEDIF(M1164,NOW(),"y"),"yr","day")))),"tgl SK salah"),"")</f>
        <v>50827.848911689813</v>
      </c>
      <c r="Y1164" s="167" t="str">
        <f ca="1">IF(Table1[[#This Row],[TGL. PENSIUN (jabatan)]]&lt;&gt;0,TEXT(Table1[[#This Row],[TGL. PENSIUN (jabatan)]],"yyyy"),"")</f>
        <v>2039</v>
      </c>
      <c r="Z1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Row],[JABATAN]],tbl_refJabatan,8,FALSE),"yr","day")-CONVERT(DATEDIF(H1164,tglAcuan,"y"),"yr","day"))),(NOW()+(CONVERT(VLOOKUP(Table1[[#This Row],[JABATAN]],tbl_refJabatan,8,FALSE),"yr","day")-CONVERT(DATEDIF(H1164,NOW(),"y"),"yr","day")))),"Usia Salah"),"")</f>
        <v>49732.098911689813</v>
      </c>
      <c r="AA1164" s="167" t="str">
        <f ca="1">IF(Table1[[#This Row],[TGL.PENSIUN (usia )]]&lt;&gt;0,TEXT(Table1[[#This Row],[TGL.PENSIUN (usia )]],"yyyy"),"")</f>
        <v>2036</v>
      </c>
      <c r="AB1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Row],[JABATAN]],tbl_refJabatan,9,FALSE),"yr","day")-CONVERT(DATEDIF(M1164,tglAcuan,"y"),"yr","day"))),(NOW()+(CONVERT(VLOOKUP(Table1[[#This Row],[JABATAN]],tbl_refJabatan,9,FALSE),"yr","day")-CONVERT(DATEDIF(M1164,NOW(),"y"),"yr","day")))),"tgl SK salah"),"")</f>
        <v>50827.848911689813</v>
      </c>
      <c r="AC1164" s="167" t="str">
        <f ca="1">IF(Table1[[#This Row],[TGL. PENSIUN (jabatan )]]&lt;&gt;0,TEXT(Table1[[#This Row],[TGL. PENSIUN (jabatan )]],"yyyy"),"")</f>
        <v>2039</v>
      </c>
      <c r="AD11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5" spans="1:30" s="53" customFormat="1" ht="21.75" customHeight="1" x14ac:dyDescent="0.25">
      <c r="A1165" s="43">
        <f t="shared" si="43"/>
        <v>1160</v>
      </c>
      <c r="B1165" s="44" t="s">
        <v>1751</v>
      </c>
      <c r="C1165" s="44" t="s">
        <v>2182</v>
      </c>
      <c r="D1165" s="72" t="s">
        <v>57</v>
      </c>
      <c r="E1165" s="182" t="s">
        <v>2194</v>
      </c>
      <c r="F1165" s="43" t="s">
        <v>41</v>
      </c>
      <c r="G1165" s="46" t="s">
        <v>1030</v>
      </c>
      <c r="H1165" s="194">
        <v>29016</v>
      </c>
      <c r="I1165" s="45"/>
      <c r="J1165" s="76"/>
      <c r="K1165" s="74" t="s">
        <v>43</v>
      </c>
      <c r="L1165" s="49" t="s">
        <v>2195</v>
      </c>
      <c r="M1165" s="194">
        <v>43311</v>
      </c>
      <c r="N1165" s="52" t="str">
        <f t="shared" ca="1" si="44"/>
        <v>44 Tahun 8 Bulan 17 hari</v>
      </c>
      <c r="O11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Row],[JABATAN]],tbl_refJabatan,2,FALSE),"yr","day")-CONVERT(DATEDIF(H1165,tglAcuan,"y"),"yr","day"))),(NOW()+(CONVERT(VLOOKUP(Table1[[#This Row],[JABATAN]],tbl_refJabatan,2,FALSE),"yr","day")-CONVERT(DATEDIF(H1165,NOW(),"y"),"yr","day")))),"Usia Salah"),"")</f>
        <v>51193.098911689813</v>
      </c>
      <c r="Q1165" s="167" t="str">
        <f ca="1">IF(Table1[[#This Row],[TGL. PENSIUN (usia)]]&lt;&gt;0,TEXT(Table1[[#This Row],[TGL. PENSIUN (usia)]],"yyyy"),"")</f>
        <v>2040</v>
      </c>
      <c r="R1165" s="166">
        <f ca="1">IF(AND(Table1[[#This Row],[TGL. PENSIUN (usia)]]&lt;&gt;"",Table1[[#This Row],[TGL. PENSIUN (usia)]]&lt;&gt;"USIA SALAH"),IF(tglAcuan&lt;&gt;0,(INT(CONVERT(VLOOKUP(Table1[[#This Row],[JABATAN]],tbl_refJabatan,2,FALSE),"yr","day")-CONVERT(DATEDIF(H1165,tglAcuan,"y"),"yr","day"))),(INT(CONVERT(VLOOKUP(Table1[[#This Row],[JABATAN]],tbl_refJabatan,2,FALSE),"yr","day")-CONVERT(DATEDIF(H1165,NOW(),"y"),"yr","day")))),"")</f>
        <v>5844</v>
      </c>
      <c r="S1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Row],[JABATAN]],tbl_refJabatan,4,FALSE),"yr","day")-CONVERT(DATEDIF(H1165,tglAcuan,"y"),"yr","day"))),(NOW()+(CONVERT(VLOOKUP(Table1[[#This Row],[JABATAN]],tbl_refJabatan,4,FALSE),"yr","day")-CONVERT(DATEDIF(H1165,NOW(),"y"),"yr","day")))),"Usia Salah"),"")</f>
        <v>51193.098911689813</v>
      </c>
      <c r="T1165" s="167" t="str">
        <f ca="1">IF(Table1[[#This Row],[TGL. PENSIUN ( usia )]]&lt;&gt;0,TEXT(Table1[[#This Row],[TGL. PENSIUN ( usia )]],"yyyy"),"")</f>
        <v>2040</v>
      </c>
      <c r="U1165" s="166">
        <f ca="1">IF(AND(Table1[[#This Row],[TGL. PENSIUN (usia)]]&lt;&gt;"",Table1[[#This Row],[TGL. PENSIUN (usia)]]&lt;&gt;"USIA SALAH"),IF(tglAcuan&lt;&gt;0,(INT(CONVERT(VLOOKUP(Table1[[#This Row],[JABATAN]],tbl_refJabatan,4,FALSE),"yr","day")-CONVERT(DATEDIF(H1165,tglAcuan,"y"),"yr","day"))),(INT(CONVERT(VLOOKUP(Table1[[#This Row],[JABATAN]],tbl_refJabatan,4,FALSE),"yr","day")-CONVERT(DATEDIF(H1165,NOW(),"y"),"yr","day")))),"")</f>
        <v>5844</v>
      </c>
      <c r="V1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Row],[JABATAN]],tbl_refJabatan,6,FALSE),"yr","day")-CONVERT(DATEDIF(H1165,tglAcuan,"y"),"yr","day"))),(NOW()+(CONVERT(VLOOKUP(Table1[[#This Row],[JABATAN]],tbl_refJabatan,6,FALSE),"yr","day")-CONVERT(DATEDIF(H1165,NOW(),"y"),"yr","day")))),"Usia Salah"),"")</f>
        <v>49732.098911689813</v>
      </c>
      <c r="W1165" s="167" t="str">
        <f ca="1">IF(Table1[[#This Row],[TGL.PENSIUN (usia)]]&lt;&gt;0,TEXT(Table1[[#This Row],[TGL.PENSIUN (usia)]],"yyyy"),"")</f>
        <v>2036</v>
      </c>
      <c r="X1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Row],[JABATAN]],tbl_refJabatan,7,FALSE),"yr","day")-CONVERT(DATEDIF(M1165,tglAcuan,"y"),"yr","day"))),(NOW()+(CONVERT(VLOOKUP(Table1[[#This Row],[JABATAN]],tbl_refJabatan,7,FALSE),"yr","day")-CONVERT(DATEDIF(M1165,NOW(),"y"),"yr","day")))),"tgl SK salah"),"")</f>
        <v>50827.848911689813</v>
      </c>
      <c r="Y1165" s="167" t="str">
        <f ca="1">IF(Table1[[#This Row],[TGL. PENSIUN (jabatan)]]&lt;&gt;0,TEXT(Table1[[#This Row],[TGL. PENSIUN (jabatan)]],"yyyy"),"")</f>
        <v>2039</v>
      </c>
      <c r="Z1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Row],[JABATAN]],tbl_refJabatan,8,FALSE),"yr","day")-CONVERT(DATEDIF(H1165,tglAcuan,"y"),"yr","day"))),(NOW()+(CONVERT(VLOOKUP(Table1[[#This Row],[JABATAN]],tbl_refJabatan,8,FALSE),"yr","day")-CONVERT(DATEDIF(H1165,NOW(),"y"),"yr","day")))),"Usia Salah"),"")</f>
        <v>49732.098911689813</v>
      </c>
      <c r="AA1165" s="167" t="str">
        <f ca="1">IF(Table1[[#This Row],[TGL.PENSIUN (usia )]]&lt;&gt;0,TEXT(Table1[[#This Row],[TGL.PENSIUN (usia )]],"yyyy"),"")</f>
        <v>2036</v>
      </c>
      <c r="AB1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Row],[JABATAN]],tbl_refJabatan,9,FALSE),"yr","day")-CONVERT(DATEDIF(M1165,tglAcuan,"y"),"yr","day"))),(NOW()+(CONVERT(VLOOKUP(Table1[[#This Row],[JABATAN]],tbl_refJabatan,9,FALSE),"yr","day")-CONVERT(DATEDIF(M1165,NOW(),"y"),"yr","day")))),"tgl SK salah"),"")</f>
        <v>50827.848911689813</v>
      </c>
      <c r="AC1165" s="167" t="str">
        <f ca="1">IF(Table1[[#This Row],[TGL. PENSIUN (jabatan )]]&lt;&gt;0,TEXT(Table1[[#This Row],[TGL. PENSIUN (jabatan )]],"yyyy"),"")</f>
        <v>2039</v>
      </c>
      <c r="AD11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6" spans="1:30" s="53" customFormat="1" ht="21.75" customHeight="1" x14ac:dyDescent="0.25">
      <c r="A1166" s="43">
        <f t="shared" si="43"/>
        <v>1161</v>
      </c>
      <c r="B1166" s="44" t="s">
        <v>1751</v>
      </c>
      <c r="C1166" s="44" t="s">
        <v>2182</v>
      </c>
      <c r="D1166" s="72" t="s">
        <v>59</v>
      </c>
      <c r="E1166" s="182" t="s">
        <v>2196</v>
      </c>
      <c r="F1166" s="43" t="s">
        <v>41</v>
      </c>
      <c r="G1166" s="46" t="s">
        <v>42</v>
      </c>
      <c r="H1166" s="194">
        <v>32559</v>
      </c>
      <c r="I1166" s="45"/>
      <c r="J1166" s="76"/>
      <c r="K1166" s="74" t="s">
        <v>43</v>
      </c>
      <c r="L1166" s="49" t="s">
        <v>2197</v>
      </c>
      <c r="M1166" s="194">
        <v>43311</v>
      </c>
      <c r="N1166" s="52" t="str">
        <f t="shared" ca="1" si="44"/>
        <v>35 Tahun 0 Bulan 7 hari</v>
      </c>
      <c r="O11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Row],[JABATAN]],tbl_refJabatan,2,FALSE),"yr","day")-CONVERT(DATEDIF(H1166,tglAcuan,"y"),"yr","day"))),(NOW()+(CONVERT(VLOOKUP(Table1[[#This Row],[JABATAN]],tbl_refJabatan,2,FALSE),"yr","day")-CONVERT(DATEDIF(H1166,NOW(),"y"),"yr","day")))),"Usia Salah"),"")</f>
        <v>54480.348911689813</v>
      </c>
      <c r="Q1166" s="167" t="str">
        <f ca="1">IF(Table1[[#This Row],[TGL. PENSIUN (usia)]]&lt;&gt;0,TEXT(Table1[[#This Row],[TGL. PENSIUN (usia)]],"yyyy"),"")</f>
        <v>2049</v>
      </c>
      <c r="R1166" s="166">
        <f ca="1">IF(AND(Table1[[#This Row],[TGL. PENSIUN (usia)]]&lt;&gt;"",Table1[[#This Row],[TGL. PENSIUN (usia)]]&lt;&gt;"USIA SALAH"),IF(tglAcuan&lt;&gt;0,(INT(CONVERT(VLOOKUP(Table1[[#This Row],[JABATAN]],tbl_refJabatan,2,FALSE),"yr","day")-CONVERT(DATEDIF(H1166,tglAcuan,"y"),"yr","day"))),(INT(CONVERT(VLOOKUP(Table1[[#This Row],[JABATAN]],tbl_refJabatan,2,FALSE),"yr","day")-CONVERT(DATEDIF(H1166,NOW(),"y"),"yr","day")))),"")</f>
        <v>9131</v>
      </c>
      <c r="S1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Row],[JABATAN]],tbl_refJabatan,4,FALSE),"yr","day")-CONVERT(DATEDIF(H1166,tglAcuan,"y"),"yr","day"))),(NOW()+(CONVERT(VLOOKUP(Table1[[#This Row],[JABATAN]],tbl_refJabatan,4,FALSE),"yr","day")-CONVERT(DATEDIF(H1166,NOW(),"y"),"yr","day")))),"Usia Salah"),"")</f>
        <v>54480.348911689813</v>
      </c>
      <c r="T1166" s="167" t="str">
        <f ca="1">IF(Table1[[#This Row],[TGL. PENSIUN ( usia )]]&lt;&gt;0,TEXT(Table1[[#This Row],[TGL. PENSIUN ( usia )]],"yyyy"),"")</f>
        <v>2049</v>
      </c>
      <c r="U1166" s="166">
        <f ca="1">IF(AND(Table1[[#This Row],[TGL. PENSIUN (usia)]]&lt;&gt;"",Table1[[#This Row],[TGL. PENSIUN (usia)]]&lt;&gt;"USIA SALAH"),IF(tglAcuan&lt;&gt;0,(INT(CONVERT(VLOOKUP(Table1[[#This Row],[JABATAN]],tbl_refJabatan,4,FALSE),"yr","day")-CONVERT(DATEDIF(H1166,tglAcuan,"y"),"yr","day"))),(INT(CONVERT(VLOOKUP(Table1[[#This Row],[JABATAN]],tbl_refJabatan,4,FALSE),"yr","day")-CONVERT(DATEDIF(H1166,NOW(),"y"),"yr","day")))),"")</f>
        <v>9131</v>
      </c>
      <c r="V1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Row],[JABATAN]],tbl_refJabatan,6,FALSE),"yr","day")-CONVERT(DATEDIF(H1166,tglAcuan,"y"),"yr","day"))),(NOW()+(CONVERT(VLOOKUP(Table1[[#This Row],[JABATAN]],tbl_refJabatan,6,FALSE),"yr","day")-CONVERT(DATEDIF(H1166,NOW(),"y"),"yr","day")))),"Usia Salah"),"")</f>
        <v>53019.348911689813</v>
      </c>
      <c r="W1166" s="167" t="str">
        <f ca="1">IF(Table1[[#This Row],[TGL.PENSIUN (usia)]]&lt;&gt;0,TEXT(Table1[[#This Row],[TGL.PENSIUN (usia)]],"yyyy"),"")</f>
        <v>2045</v>
      </c>
      <c r="X1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Row],[JABATAN]],tbl_refJabatan,7,FALSE),"yr","day")-CONVERT(DATEDIF(M1166,tglAcuan,"y"),"yr","day"))),(NOW()+(CONVERT(VLOOKUP(Table1[[#This Row],[JABATAN]],tbl_refJabatan,7,FALSE),"yr","day")-CONVERT(DATEDIF(M1166,NOW(),"y"),"yr","day")))),"tgl SK salah"),"")</f>
        <v>50827.848911689813</v>
      </c>
      <c r="Y1166" s="167" t="str">
        <f ca="1">IF(Table1[[#This Row],[TGL. PENSIUN (jabatan)]]&lt;&gt;0,TEXT(Table1[[#This Row],[TGL. PENSIUN (jabatan)]],"yyyy"),"")</f>
        <v>2039</v>
      </c>
      <c r="Z1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Row],[JABATAN]],tbl_refJabatan,8,FALSE),"yr","day")-CONVERT(DATEDIF(H1166,tglAcuan,"y"),"yr","day"))),(NOW()+(CONVERT(VLOOKUP(Table1[[#This Row],[JABATAN]],tbl_refJabatan,8,FALSE),"yr","day")-CONVERT(DATEDIF(H1166,NOW(),"y"),"yr","day")))),"Usia Salah"),"")</f>
        <v>53019.348911689813</v>
      </c>
      <c r="AA1166" s="167" t="str">
        <f ca="1">IF(Table1[[#This Row],[TGL.PENSIUN (usia )]]&lt;&gt;0,TEXT(Table1[[#This Row],[TGL.PENSIUN (usia )]],"yyyy"),"")</f>
        <v>2045</v>
      </c>
      <c r="AB1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Row],[JABATAN]],tbl_refJabatan,9,FALSE),"yr","day")-CONVERT(DATEDIF(M1166,tglAcuan,"y"),"yr","day"))),(NOW()+(CONVERT(VLOOKUP(Table1[[#This Row],[JABATAN]],tbl_refJabatan,9,FALSE),"yr","day")-CONVERT(DATEDIF(M1166,NOW(),"y"),"yr","day")))),"tgl SK salah"),"")</f>
        <v>50827.848911689813</v>
      </c>
      <c r="AC1166" s="167" t="str">
        <f ca="1">IF(Table1[[#This Row],[TGL. PENSIUN (jabatan )]]&lt;&gt;0,TEXT(Table1[[#This Row],[TGL. PENSIUN (jabatan )]],"yyyy"),"")</f>
        <v>2039</v>
      </c>
      <c r="AD11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7" spans="1:30" s="53" customFormat="1" ht="21.75" customHeight="1" x14ac:dyDescent="0.25">
      <c r="A1167" s="43">
        <f t="shared" si="43"/>
        <v>1162</v>
      </c>
      <c r="B1167" s="44" t="s">
        <v>1751</v>
      </c>
      <c r="C1167" s="44" t="s">
        <v>2182</v>
      </c>
      <c r="D1167" s="72" t="s">
        <v>61</v>
      </c>
      <c r="E1167" s="182" t="s">
        <v>2198</v>
      </c>
      <c r="F1167" s="43" t="s">
        <v>50</v>
      </c>
      <c r="G1167" s="46" t="s">
        <v>42</v>
      </c>
      <c r="H1167" s="194">
        <v>28239</v>
      </c>
      <c r="I1167" s="45"/>
      <c r="J1167" s="76"/>
      <c r="K1167" s="74" t="s">
        <v>43</v>
      </c>
      <c r="L1167" s="49" t="s">
        <v>2199</v>
      </c>
      <c r="M1167" s="194">
        <v>43311</v>
      </c>
      <c r="N1167" s="52" t="str">
        <f t="shared" ca="1" si="44"/>
        <v>46 Tahun 10 Bulan 3 hari</v>
      </c>
      <c r="O11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Row],[JABATAN]],tbl_refJabatan,2,FALSE),"yr","day")-CONVERT(DATEDIF(H1167,tglAcuan,"y"),"yr","day"))),(NOW()+(CONVERT(VLOOKUP(Table1[[#This Row],[JABATAN]],tbl_refJabatan,2,FALSE),"yr","day")-CONVERT(DATEDIF(H1167,NOW(),"y"),"yr","day")))),"Usia Salah"),"")</f>
        <v>50462.598911689813</v>
      </c>
      <c r="Q1167" s="167" t="str">
        <f ca="1">IF(Table1[[#This Row],[TGL. PENSIUN (usia)]]&lt;&gt;0,TEXT(Table1[[#This Row],[TGL. PENSIUN (usia)]],"yyyy"),"")</f>
        <v>2038</v>
      </c>
      <c r="R1167" s="166">
        <f ca="1">IF(AND(Table1[[#This Row],[TGL. PENSIUN (usia)]]&lt;&gt;"",Table1[[#This Row],[TGL. PENSIUN (usia)]]&lt;&gt;"USIA SALAH"),IF(tglAcuan&lt;&gt;0,(INT(CONVERT(VLOOKUP(Table1[[#This Row],[JABATAN]],tbl_refJabatan,2,FALSE),"yr","day")-CONVERT(DATEDIF(H1167,tglAcuan,"y"),"yr","day"))),(INT(CONVERT(VLOOKUP(Table1[[#This Row],[JABATAN]],tbl_refJabatan,2,FALSE),"yr","day")-CONVERT(DATEDIF(H1167,NOW(),"y"),"yr","day")))),"")</f>
        <v>5113</v>
      </c>
      <c r="S1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Row],[JABATAN]],tbl_refJabatan,4,FALSE),"yr","day")-CONVERT(DATEDIF(H1167,tglAcuan,"y"),"yr","day"))),(NOW()+(CONVERT(VLOOKUP(Table1[[#This Row],[JABATAN]],tbl_refJabatan,4,FALSE),"yr","day")-CONVERT(DATEDIF(H1167,NOW(),"y"),"yr","day")))),"Usia Salah"),"")</f>
        <v>50462.598911689813</v>
      </c>
      <c r="T1167" s="167" t="str">
        <f ca="1">IF(Table1[[#This Row],[TGL. PENSIUN ( usia )]]&lt;&gt;0,TEXT(Table1[[#This Row],[TGL. PENSIUN ( usia )]],"yyyy"),"")</f>
        <v>2038</v>
      </c>
      <c r="U1167" s="166">
        <f ca="1">IF(AND(Table1[[#This Row],[TGL. PENSIUN (usia)]]&lt;&gt;"",Table1[[#This Row],[TGL. PENSIUN (usia)]]&lt;&gt;"USIA SALAH"),IF(tglAcuan&lt;&gt;0,(INT(CONVERT(VLOOKUP(Table1[[#This Row],[JABATAN]],tbl_refJabatan,4,FALSE),"yr","day")-CONVERT(DATEDIF(H1167,tglAcuan,"y"),"yr","day"))),(INT(CONVERT(VLOOKUP(Table1[[#This Row],[JABATAN]],tbl_refJabatan,4,FALSE),"yr","day")-CONVERT(DATEDIF(H1167,NOW(),"y"),"yr","day")))),"")</f>
        <v>5113</v>
      </c>
      <c r="V1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Row],[JABATAN]],tbl_refJabatan,6,FALSE),"yr","day")-CONVERT(DATEDIF(H1167,tglAcuan,"y"),"yr","day"))),(NOW()+(CONVERT(VLOOKUP(Table1[[#This Row],[JABATAN]],tbl_refJabatan,6,FALSE),"yr","day")-CONVERT(DATEDIF(H1167,NOW(),"y"),"yr","day")))),"Usia Salah"),"")</f>
        <v>49001.598911689813</v>
      </c>
      <c r="W1167" s="167" t="str">
        <f ca="1">IF(Table1[[#This Row],[TGL.PENSIUN (usia)]]&lt;&gt;0,TEXT(Table1[[#This Row],[TGL.PENSIUN (usia)]],"yyyy"),"")</f>
        <v>2034</v>
      </c>
      <c r="X1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Row],[JABATAN]],tbl_refJabatan,7,FALSE),"yr","day")-CONVERT(DATEDIF(M1167,tglAcuan,"y"),"yr","day"))),(NOW()+(CONVERT(VLOOKUP(Table1[[#This Row],[JABATAN]],tbl_refJabatan,7,FALSE),"yr","day")-CONVERT(DATEDIF(M1167,NOW(),"y"),"yr","day")))),"tgl SK salah"),"")</f>
        <v>50827.848911689813</v>
      </c>
      <c r="Y1167" s="167" t="str">
        <f ca="1">IF(Table1[[#This Row],[TGL. PENSIUN (jabatan)]]&lt;&gt;0,TEXT(Table1[[#This Row],[TGL. PENSIUN (jabatan)]],"yyyy"),"")</f>
        <v>2039</v>
      </c>
      <c r="Z1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Row],[JABATAN]],tbl_refJabatan,8,FALSE),"yr","day")-CONVERT(DATEDIF(H1167,tglAcuan,"y"),"yr","day"))),(NOW()+(CONVERT(VLOOKUP(Table1[[#This Row],[JABATAN]],tbl_refJabatan,8,FALSE),"yr","day")-CONVERT(DATEDIF(H1167,NOW(),"y"),"yr","day")))),"Usia Salah"),"")</f>
        <v>49001.598911689813</v>
      </c>
      <c r="AA1167" s="167" t="str">
        <f ca="1">IF(Table1[[#This Row],[TGL.PENSIUN (usia )]]&lt;&gt;0,TEXT(Table1[[#This Row],[TGL.PENSIUN (usia )]],"yyyy"),"")</f>
        <v>2034</v>
      </c>
      <c r="AB1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Row],[JABATAN]],tbl_refJabatan,9,FALSE),"yr","day")-CONVERT(DATEDIF(M1167,tglAcuan,"y"),"yr","day"))),(NOW()+(CONVERT(VLOOKUP(Table1[[#This Row],[JABATAN]],tbl_refJabatan,9,FALSE),"yr","day")-CONVERT(DATEDIF(M1167,NOW(),"y"),"yr","day")))),"tgl SK salah"),"")</f>
        <v>50827.848911689813</v>
      </c>
      <c r="AC1167" s="167" t="str">
        <f ca="1">IF(Table1[[#This Row],[TGL. PENSIUN (jabatan )]]&lt;&gt;0,TEXT(Table1[[#This Row],[TGL. PENSIUN (jabatan )]],"yyyy"),"")</f>
        <v>2039</v>
      </c>
      <c r="AD11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8" spans="1:30" s="53" customFormat="1" ht="21.75" customHeight="1" x14ac:dyDescent="0.25">
      <c r="A1168" s="43">
        <f t="shared" si="43"/>
        <v>1163</v>
      </c>
      <c r="B1168" s="44" t="s">
        <v>1751</v>
      </c>
      <c r="C1168" s="44" t="s">
        <v>2182</v>
      </c>
      <c r="D1168" s="72" t="s">
        <v>63</v>
      </c>
      <c r="E1168" s="182" t="s">
        <v>1824</v>
      </c>
      <c r="F1168" s="43" t="s">
        <v>41</v>
      </c>
      <c r="G1168" s="46" t="s">
        <v>42</v>
      </c>
      <c r="H1168" s="184">
        <v>26745</v>
      </c>
      <c r="I1168" s="45"/>
      <c r="J1168" s="76"/>
      <c r="K1168" s="74" t="s">
        <v>43</v>
      </c>
      <c r="L1168" s="49" t="s">
        <v>2200</v>
      </c>
      <c r="M1168" s="194">
        <v>43564</v>
      </c>
      <c r="N1168" s="52" t="str">
        <f t="shared" ca="1" si="44"/>
        <v>50 Tahun 11 Bulan 5 hari</v>
      </c>
      <c r="O11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Row],[JABATAN]],tbl_refJabatan,2,FALSE),"yr","day")-CONVERT(DATEDIF(H1168,tglAcuan,"y"),"yr","day"))),(NOW()+(CONVERT(VLOOKUP(Table1[[#This Row],[JABATAN]],tbl_refJabatan,2,FALSE),"yr","day")-CONVERT(DATEDIF(H1168,NOW(),"y"),"yr","day")))),"Usia Salah"),"")</f>
        <v>49001.598911689813</v>
      </c>
      <c r="Q1168" s="167" t="str">
        <f ca="1">IF(Table1[[#This Row],[TGL. PENSIUN (usia)]]&lt;&gt;0,TEXT(Table1[[#This Row],[TGL. PENSIUN (usia)]],"yyyy"),"")</f>
        <v>2034</v>
      </c>
      <c r="R1168" s="166">
        <f ca="1">IF(AND(Table1[[#This Row],[TGL. PENSIUN (usia)]]&lt;&gt;"",Table1[[#This Row],[TGL. PENSIUN (usia)]]&lt;&gt;"USIA SALAH"),IF(tglAcuan&lt;&gt;0,(INT(CONVERT(VLOOKUP(Table1[[#This Row],[JABATAN]],tbl_refJabatan,2,FALSE),"yr","day")-CONVERT(DATEDIF(H1168,tglAcuan,"y"),"yr","day"))),(INT(CONVERT(VLOOKUP(Table1[[#This Row],[JABATAN]],tbl_refJabatan,2,FALSE),"yr","day")-CONVERT(DATEDIF(H1168,NOW(),"y"),"yr","day")))),"")</f>
        <v>3652</v>
      </c>
      <c r="S1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Row],[JABATAN]],tbl_refJabatan,4,FALSE),"yr","day")-CONVERT(DATEDIF(H1168,tglAcuan,"y"),"yr","day"))),(NOW()+(CONVERT(VLOOKUP(Table1[[#This Row],[JABATAN]],tbl_refJabatan,4,FALSE),"yr","day")-CONVERT(DATEDIF(H1168,NOW(),"y"),"yr","day")))),"Usia Salah"),"")</f>
        <v>34391.598911689813</v>
      </c>
      <c r="T1168" s="167" t="str">
        <f ca="1">IF(Table1[[#This Row],[TGL. PENSIUN ( usia )]]&lt;&gt;0,TEXT(Table1[[#This Row],[TGL. PENSIUN ( usia )]],"yyyy"),"")</f>
        <v>1994</v>
      </c>
      <c r="U1168" s="166">
        <f ca="1">IF(AND(Table1[[#This Row],[TGL. PENSIUN (usia)]]&lt;&gt;"",Table1[[#This Row],[TGL. PENSIUN (usia)]]&lt;&gt;"USIA SALAH"),IF(tglAcuan&lt;&gt;0,(INT(CONVERT(VLOOKUP(Table1[[#This Row],[JABATAN]],tbl_refJabatan,4,FALSE),"yr","day")-CONVERT(DATEDIF(H1168,tglAcuan,"y"),"yr","day"))),(INT(CONVERT(VLOOKUP(Table1[[#This Row],[JABATAN]],tbl_refJabatan,4,FALSE),"yr","day")-CONVERT(DATEDIF(H1168,NOW(),"y"),"yr","day")))),"")</f>
        <v>-10958</v>
      </c>
      <c r="V1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Row],[JABATAN]],tbl_refJabatan,6,FALSE),"yr","day")-CONVERT(DATEDIF(H1168,tglAcuan,"y"),"yr","day"))),(NOW()+(CONVERT(VLOOKUP(Table1[[#This Row],[JABATAN]],tbl_refJabatan,6,FALSE),"yr","day")-CONVERT(DATEDIF(H1168,NOW(),"y"),"yr","day")))),"Usia Salah"),"")</f>
        <v>27086.598911689813</v>
      </c>
      <c r="W1168" s="167" t="str">
        <f ca="1">IF(Table1[[#This Row],[TGL.PENSIUN (usia)]]&lt;&gt;0,TEXT(Table1[[#This Row],[TGL.PENSIUN (usia)]],"yyyy"),"")</f>
        <v>1974</v>
      </c>
      <c r="X1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Row],[JABATAN]],tbl_refJabatan,7,FALSE),"yr","day")-CONVERT(DATEDIF(M1168,tglAcuan,"y"),"yr","day"))),(NOW()+(CONVERT(VLOOKUP(Table1[[#This Row],[JABATAN]],tbl_refJabatan,7,FALSE),"yr","day")-CONVERT(DATEDIF(M1168,NOW(),"y"),"yr","day")))),"tgl SK salah"),"")</f>
        <v>65803.098911689813</v>
      </c>
      <c r="Y1168" s="167" t="str">
        <f ca="1">IF(Table1[[#This Row],[TGL. PENSIUN (jabatan)]]&lt;&gt;0,TEXT(Table1[[#This Row],[TGL. PENSIUN (jabatan)]],"yyyy"),"")</f>
        <v>2080</v>
      </c>
      <c r="Z1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Row],[JABATAN]],tbl_refJabatan,8,FALSE),"yr","day")-CONVERT(DATEDIF(H1168,tglAcuan,"y"),"yr","day"))),(NOW()+(CONVERT(VLOOKUP(Table1[[#This Row],[JABATAN]],tbl_refJabatan,8,FALSE),"yr","day")-CONVERT(DATEDIF(H1168,NOW(),"y"),"yr","day")))),"Usia Salah"),"")</f>
        <v>49001.598911689813</v>
      </c>
      <c r="AA1168" s="167" t="str">
        <f ca="1">IF(Table1[[#This Row],[TGL.PENSIUN (usia )]]&lt;&gt;0,TEXT(Table1[[#This Row],[TGL.PENSIUN (usia )]],"yyyy"),"")</f>
        <v>2034</v>
      </c>
      <c r="AB1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Row],[JABATAN]],tbl_refJabatan,9,FALSE),"yr","day")-CONVERT(DATEDIF(M1168,tglAcuan,"y"),"yr","day"))),(NOW()+(CONVERT(VLOOKUP(Table1[[#This Row],[JABATAN]],tbl_refJabatan,9,FALSE),"yr","day")-CONVERT(DATEDIF(M1168,NOW(),"y"),"yr","day")))),"tgl SK salah"),"")</f>
        <v>49366.848911689813</v>
      </c>
      <c r="AC1168" s="167" t="str">
        <f ca="1">IF(Table1[[#This Row],[TGL. PENSIUN (jabatan )]]&lt;&gt;0,TEXT(Table1[[#This Row],[TGL. PENSIUN (jabatan )]],"yyyy"),"")</f>
        <v>2035</v>
      </c>
      <c r="AD11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69" spans="1:30" s="53" customFormat="1" ht="21.75" customHeight="1" x14ac:dyDescent="0.25">
      <c r="A1169" s="43">
        <f t="shared" si="43"/>
        <v>1164</v>
      </c>
      <c r="B1169" s="44" t="s">
        <v>1751</v>
      </c>
      <c r="C1169" s="44" t="s">
        <v>2182</v>
      </c>
      <c r="D1169" s="72" t="s">
        <v>63</v>
      </c>
      <c r="E1169" s="182" t="s">
        <v>2201</v>
      </c>
      <c r="F1169" s="43" t="s">
        <v>50</v>
      </c>
      <c r="G1169" s="46" t="s">
        <v>42</v>
      </c>
      <c r="H1169" s="194">
        <v>30542</v>
      </c>
      <c r="I1169" s="45"/>
      <c r="J1169" s="76"/>
      <c r="K1169" s="74" t="s">
        <v>43</v>
      </c>
      <c r="L1169" s="49" t="s">
        <v>2202</v>
      </c>
      <c r="M1169" s="194">
        <v>42493</v>
      </c>
      <c r="N1169" s="52" t="str">
        <f t="shared" ca="1" si="44"/>
        <v>40 Tahun 6 Bulan 13 hari</v>
      </c>
      <c r="O11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24 Hari </v>
      </c>
      <c r="P1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Row],[JABATAN]],tbl_refJabatan,2,FALSE),"yr","day")-CONVERT(DATEDIF(H1169,tglAcuan,"y"),"yr","day"))),(NOW()+(CONVERT(VLOOKUP(Table1[[#This Row],[JABATAN]],tbl_refJabatan,2,FALSE),"yr","day")-CONVERT(DATEDIF(H1169,NOW(),"y"),"yr","day")))),"Usia Salah"),"")</f>
        <v>52654.098911689813</v>
      </c>
      <c r="Q1169" s="167" t="str">
        <f ca="1">IF(Table1[[#This Row],[TGL. PENSIUN (usia)]]&lt;&gt;0,TEXT(Table1[[#This Row],[TGL. PENSIUN (usia)]],"yyyy"),"")</f>
        <v>2044</v>
      </c>
      <c r="R1169" s="166">
        <f ca="1">IF(AND(Table1[[#This Row],[TGL. PENSIUN (usia)]]&lt;&gt;"",Table1[[#This Row],[TGL. PENSIUN (usia)]]&lt;&gt;"USIA SALAH"),IF(tglAcuan&lt;&gt;0,(INT(CONVERT(VLOOKUP(Table1[[#This Row],[JABATAN]],tbl_refJabatan,2,FALSE),"yr","day")-CONVERT(DATEDIF(H1169,tglAcuan,"y"),"yr","day"))),(INT(CONVERT(VLOOKUP(Table1[[#This Row],[JABATAN]],tbl_refJabatan,2,FALSE),"yr","day")-CONVERT(DATEDIF(H1169,NOW(),"y"),"yr","day")))),"")</f>
        <v>7305</v>
      </c>
      <c r="S1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Row],[JABATAN]],tbl_refJabatan,4,FALSE),"yr","day")-CONVERT(DATEDIF(H1169,tglAcuan,"y"),"yr","day"))),(NOW()+(CONVERT(VLOOKUP(Table1[[#This Row],[JABATAN]],tbl_refJabatan,4,FALSE),"yr","day")-CONVERT(DATEDIF(H1169,NOW(),"y"),"yr","day")))),"Usia Salah"),"")</f>
        <v>38044.098911689813</v>
      </c>
      <c r="T1169" s="167" t="str">
        <f ca="1">IF(Table1[[#This Row],[TGL. PENSIUN ( usia )]]&lt;&gt;0,TEXT(Table1[[#This Row],[TGL. PENSIUN ( usia )]],"yyyy"),"")</f>
        <v>2004</v>
      </c>
      <c r="U1169" s="166">
        <f ca="1">IF(AND(Table1[[#This Row],[TGL. PENSIUN (usia)]]&lt;&gt;"",Table1[[#This Row],[TGL. PENSIUN (usia)]]&lt;&gt;"USIA SALAH"),IF(tglAcuan&lt;&gt;0,(INT(CONVERT(VLOOKUP(Table1[[#This Row],[JABATAN]],tbl_refJabatan,4,FALSE),"yr","day")-CONVERT(DATEDIF(H1169,tglAcuan,"y"),"yr","day"))),(INT(CONVERT(VLOOKUP(Table1[[#This Row],[JABATAN]],tbl_refJabatan,4,FALSE),"yr","day")-CONVERT(DATEDIF(H1169,NOW(),"y"),"yr","day")))),"")</f>
        <v>-7305</v>
      </c>
      <c r="V1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Row],[JABATAN]],tbl_refJabatan,6,FALSE),"yr","day")-CONVERT(DATEDIF(H1169,tglAcuan,"y"),"yr","day"))),(NOW()+(CONVERT(VLOOKUP(Table1[[#This Row],[JABATAN]],tbl_refJabatan,6,FALSE),"yr","day")-CONVERT(DATEDIF(H1169,NOW(),"y"),"yr","day")))),"Usia Salah"),"")</f>
        <v>30739.098911689813</v>
      </c>
      <c r="W1169" s="167" t="str">
        <f ca="1">IF(Table1[[#This Row],[TGL.PENSIUN (usia)]]&lt;&gt;0,TEXT(Table1[[#This Row],[TGL.PENSIUN (usia)]],"yyyy"),"")</f>
        <v>1984</v>
      </c>
      <c r="X11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Row],[JABATAN]],tbl_refJabatan,7,FALSE),"yr","day")-CONVERT(DATEDIF(M1169,tglAcuan,"y"),"yr","day"))),(NOW()+(CONVERT(VLOOKUP(Table1[[#This Row],[JABATAN]],tbl_refJabatan,7,FALSE),"yr","day")-CONVERT(DATEDIF(M1169,NOW(),"y"),"yr","day")))),"tgl SK salah"),"")</f>
        <v>64707.348911689813</v>
      </c>
      <c r="Y1169" s="167" t="str">
        <f ca="1">IF(Table1[[#This Row],[TGL. PENSIUN (jabatan)]]&lt;&gt;0,TEXT(Table1[[#This Row],[TGL. PENSIUN (jabatan)]],"yyyy"),"")</f>
        <v>2077</v>
      </c>
      <c r="Z11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Row],[JABATAN]],tbl_refJabatan,8,FALSE),"yr","day")-CONVERT(DATEDIF(H1169,tglAcuan,"y"),"yr","day"))),(NOW()+(CONVERT(VLOOKUP(Table1[[#This Row],[JABATAN]],tbl_refJabatan,8,FALSE),"yr","day")-CONVERT(DATEDIF(H1169,NOW(),"y"),"yr","day")))),"Usia Salah"),"")</f>
        <v>52654.098911689813</v>
      </c>
      <c r="AA1169" s="167" t="str">
        <f ca="1">IF(Table1[[#This Row],[TGL.PENSIUN (usia )]]&lt;&gt;0,TEXT(Table1[[#This Row],[TGL.PENSIUN (usia )]],"yyyy"),"")</f>
        <v>2044</v>
      </c>
      <c r="AB11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Row],[JABATAN]],tbl_refJabatan,9,FALSE),"yr","day")-CONVERT(DATEDIF(M1169,tglAcuan,"y"),"yr","day"))),(NOW()+(CONVERT(VLOOKUP(Table1[[#This Row],[JABATAN]],tbl_refJabatan,9,FALSE),"yr","day")-CONVERT(DATEDIF(M1169,NOW(),"y"),"yr","day")))),"tgl SK salah"),"")</f>
        <v>48271.098911689813</v>
      </c>
      <c r="AC1169" s="167" t="str">
        <f ca="1">IF(Table1[[#This Row],[TGL. PENSIUN (jabatan )]]&lt;&gt;0,TEXT(Table1[[#This Row],[TGL. PENSIUN (jabatan )]],"yyyy"),"")</f>
        <v>2032</v>
      </c>
      <c r="AD11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0" spans="1:30" s="53" customFormat="1" ht="21.75" customHeight="1" x14ac:dyDescent="0.25">
      <c r="A1170" s="43">
        <f t="shared" si="43"/>
        <v>1165</v>
      </c>
      <c r="B1170" s="44" t="s">
        <v>1751</v>
      </c>
      <c r="C1170" s="44" t="s">
        <v>2182</v>
      </c>
      <c r="D1170" s="72" t="s">
        <v>63</v>
      </c>
      <c r="E1170" s="182" t="s">
        <v>2203</v>
      </c>
      <c r="F1170" s="43" t="s">
        <v>41</v>
      </c>
      <c r="G1170" s="46" t="s">
        <v>42</v>
      </c>
      <c r="H1170" s="194">
        <v>25209</v>
      </c>
      <c r="I1170" s="45"/>
      <c r="J1170" s="76"/>
      <c r="K1170" s="74" t="s">
        <v>93</v>
      </c>
      <c r="L1170" s="49" t="s">
        <v>2204</v>
      </c>
      <c r="M1170" s="194">
        <v>43564</v>
      </c>
      <c r="N1170" s="52" t="str">
        <f t="shared" ca="1" si="44"/>
        <v>55 Tahun 1 Bulan 21 hari</v>
      </c>
      <c r="O11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Row],[JABATAN]],tbl_refJabatan,2,FALSE),"yr","day")-CONVERT(DATEDIF(H1170,tglAcuan,"y"),"yr","day"))),(NOW()+(CONVERT(VLOOKUP(Table1[[#This Row],[JABATAN]],tbl_refJabatan,2,FALSE),"yr","day")-CONVERT(DATEDIF(H1170,NOW(),"y"),"yr","day")))),"Usia Salah"),"")</f>
        <v>47175.348911689813</v>
      </c>
      <c r="Q1170" s="167" t="str">
        <f ca="1">IF(Table1[[#This Row],[TGL. PENSIUN (usia)]]&lt;&gt;0,TEXT(Table1[[#This Row],[TGL. PENSIUN (usia)]],"yyyy"),"")</f>
        <v>2029</v>
      </c>
      <c r="R1170" s="166">
        <f ca="1">IF(AND(Table1[[#This Row],[TGL. PENSIUN (usia)]]&lt;&gt;"",Table1[[#This Row],[TGL. PENSIUN (usia)]]&lt;&gt;"USIA SALAH"),IF(tglAcuan&lt;&gt;0,(INT(CONVERT(VLOOKUP(Table1[[#This Row],[JABATAN]],tbl_refJabatan,2,FALSE),"yr","day")-CONVERT(DATEDIF(H1170,tglAcuan,"y"),"yr","day"))),(INT(CONVERT(VLOOKUP(Table1[[#This Row],[JABATAN]],tbl_refJabatan,2,FALSE),"yr","day")-CONVERT(DATEDIF(H1170,NOW(),"y"),"yr","day")))),"")</f>
        <v>1826</v>
      </c>
      <c r="S1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Row],[JABATAN]],tbl_refJabatan,4,FALSE),"yr","day")-CONVERT(DATEDIF(H1170,tglAcuan,"y"),"yr","day"))),(NOW()+(CONVERT(VLOOKUP(Table1[[#This Row],[JABATAN]],tbl_refJabatan,4,FALSE),"yr","day")-CONVERT(DATEDIF(H1170,NOW(),"y"),"yr","day")))),"Usia Salah"),"")</f>
        <v>32565.348911689813</v>
      </c>
      <c r="T1170" s="167" t="str">
        <f ca="1">IF(Table1[[#This Row],[TGL. PENSIUN ( usia )]]&lt;&gt;0,TEXT(Table1[[#This Row],[TGL. PENSIUN ( usia )]],"yyyy"),"")</f>
        <v>1989</v>
      </c>
      <c r="U1170" s="166">
        <f ca="1">IF(AND(Table1[[#This Row],[TGL. PENSIUN (usia)]]&lt;&gt;"",Table1[[#This Row],[TGL. PENSIUN (usia)]]&lt;&gt;"USIA SALAH"),IF(tglAcuan&lt;&gt;0,(INT(CONVERT(VLOOKUP(Table1[[#This Row],[JABATAN]],tbl_refJabatan,4,FALSE),"yr","day")-CONVERT(DATEDIF(H1170,tglAcuan,"y"),"yr","day"))),(INT(CONVERT(VLOOKUP(Table1[[#This Row],[JABATAN]],tbl_refJabatan,4,FALSE),"yr","day")-CONVERT(DATEDIF(H1170,NOW(),"y"),"yr","day")))),"")</f>
        <v>-12784</v>
      </c>
      <c r="V1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Row],[JABATAN]],tbl_refJabatan,6,FALSE),"yr","day")-CONVERT(DATEDIF(H1170,tglAcuan,"y"),"yr","day"))),(NOW()+(CONVERT(VLOOKUP(Table1[[#This Row],[JABATAN]],tbl_refJabatan,6,FALSE),"yr","day")-CONVERT(DATEDIF(H1170,NOW(),"y"),"yr","day")))),"Usia Salah"),"")</f>
        <v>25260.348911689813</v>
      </c>
      <c r="W1170" s="167" t="str">
        <f ca="1">IF(Table1[[#This Row],[TGL.PENSIUN (usia)]]&lt;&gt;0,TEXT(Table1[[#This Row],[TGL.PENSIUN (usia)]],"yyyy"),"")</f>
        <v>1969</v>
      </c>
      <c r="X1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Row],[JABATAN]],tbl_refJabatan,7,FALSE),"yr","day")-CONVERT(DATEDIF(M1170,tglAcuan,"y"),"yr","day"))),(NOW()+(CONVERT(VLOOKUP(Table1[[#This Row],[JABATAN]],tbl_refJabatan,7,FALSE),"yr","day")-CONVERT(DATEDIF(M1170,NOW(),"y"),"yr","day")))),"tgl SK salah"),"")</f>
        <v>65803.098911689813</v>
      </c>
      <c r="Y1170" s="167" t="str">
        <f ca="1">IF(Table1[[#This Row],[TGL. PENSIUN (jabatan)]]&lt;&gt;0,TEXT(Table1[[#This Row],[TGL. PENSIUN (jabatan)]],"yyyy"),"")</f>
        <v>2080</v>
      </c>
      <c r="Z1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Row],[JABATAN]],tbl_refJabatan,8,FALSE),"yr","day")-CONVERT(DATEDIF(H1170,tglAcuan,"y"),"yr","day"))),(NOW()+(CONVERT(VLOOKUP(Table1[[#This Row],[JABATAN]],tbl_refJabatan,8,FALSE),"yr","day")-CONVERT(DATEDIF(H1170,NOW(),"y"),"yr","day")))),"Usia Salah"),"")</f>
        <v>47175.348911689813</v>
      </c>
      <c r="AA1170" s="167" t="str">
        <f ca="1">IF(Table1[[#This Row],[TGL.PENSIUN (usia )]]&lt;&gt;0,TEXT(Table1[[#This Row],[TGL.PENSIUN (usia )]],"yyyy"),"")</f>
        <v>2029</v>
      </c>
      <c r="AB1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Row],[JABATAN]],tbl_refJabatan,9,FALSE),"yr","day")-CONVERT(DATEDIF(M1170,tglAcuan,"y"),"yr","day"))),(NOW()+(CONVERT(VLOOKUP(Table1[[#This Row],[JABATAN]],tbl_refJabatan,9,FALSE),"yr","day")-CONVERT(DATEDIF(M1170,NOW(),"y"),"yr","day")))),"tgl SK salah"),"")</f>
        <v>49366.848911689813</v>
      </c>
      <c r="AC1170" s="167" t="str">
        <f ca="1">IF(Table1[[#This Row],[TGL. PENSIUN (jabatan )]]&lt;&gt;0,TEXT(Table1[[#This Row],[TGL. PENSIUN (jabatan )]],"yyyy"),"")</f>
        <v>2035</v>
      </c>
      <c r="AD11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1" spans="1:30" s="53" customFormat="1" ht="21.75" customHeight="1" x14ac:dyDescent="0.25">
      <c r="A1171" s="43">
        <f t="shared" si="43"/>
        <v>1166</v>
      </c>
      <c r="B1171" s="44" t="s">
        <v>1751</v>
      </c>
      <c r="C1171" s="44" t="s">
        <v>2182</v>
      </c>
      <c r="D1171" s="72" t="s">
        <v>63</v>
      </c>
      <c r="E1171" s="182" t="s">
        <v>1331</v>
      </c>
      <c r="F1171" s="43" t="s">
        <v>41</v>
      </c>
      <c r="G1171" s="46" t="s">
        <v>42</v>
      </c>
      <c r="H1171" s="194">
        <v>30069</v>
      </c>
      <c r="I1171" s="45"/>
      <c r="J1171" s="76"/>
      <c r="K1171" s="74" t="s">
        <v>93</v>
      </c>
      <c r="L1171" s="49" t="s">
        <v>2205</v>
      </c>
      <c r="M1171" s="194">
        <v>43564</v>
      </c>
      <c r="N1171" s="52" t="str">
        <f t="shared" ca="1" si="44"/>
        <v>41 Tahun 9 Bulan 30 hari</v>
      </c>
      <c r="O11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Row],[JABATAN]],tbl_refJabatan,2,FALSE),"yr","day")-CONVERT(DATEDIF(H1171,tglAcuan,"y"),"yr","day"))),(NOW()+(CONVERT(VLOOKUP(Table1[[#This Row],[JABATAN]],tbl_refJabatan,2,FALSE),"yr","day")-CONVERT(DATEDIF(H1171,NOW(),"y"),"yr","day")))),"Usia Salah"),"")</f>
        <v>52288.848911689813</v>
      </c>
      <c r="Q1171" s="167" t="str">
        <f ca="1">IF(Table1[[#This Row],[TGL. PENSIUN (usia)]]&lt;&gt;0,TEXT(Table1[[#This Row],[TGL. PENSIUN (usia)]],"yyyy"),"")</f>
        <v>2043</v>
      </c>
      <c r="R1171" s="166">
        <f ca="1">IF(AND(Table1[[#This Row],[TGL. PENSIUN (usia)]]&lt;&gt;"",Table1[[#This Row],[TGL. PENSIUN (usia)]]&lt;&gt;"USIA SALAH"),IF(tglAcuan&lt;&gt;0,(INT(CONVERT(VLOOKUP(Table1[[#This Row],[JABATAN]],tbl_refJabatan,2,FALSE),"yr","day")-CONVERT(DATEDIF(H1171,tglAcuan,"y"),"yr","day"))),(INT(CONVERT(VLOOKUP(Table1[[#This Row],[JABATAN]],tbl_refJabatan,2,FALSE),"yr","day")-CONVERT(DATEDIF(H1171,NOW(),"y"),"yr","day")))),"")</f>
        <v>6939</v>
      </c>
      <c r="S1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Row],[JABATAN]],tbl_refJabatan,4,FALSE),"yr","day")-CONVERT(DATEDIF(H1171,tglAcuan,"y"),"yr","day"))),(NOW()+(CONVERT(VLOOKUP(Table1[[#This Row],[JABATAN]],tbl_refJabatan,4,FALSE),"yr","day")-CONVERT(DATEDIF(H1171,NOW(),"y"),"yr","day")))),"Usia Salah"),"")</f>
        <v>37678.848911689813</v>
      </c>
      <c r="T1171" s="167" t="str">
        <f ca="1">IF(Table1[[#This Row],[TGL. PENSIUN ( usia )]]&lt;&gt;0,TEXT(Table1[[#This Row],[TGL. PENSIUN ( usia )]],"yyyy"),"")</f>
        <v>2003</v>
      </c>
      <c r="U1171" s="166">
        <f ca="1">IF(AND(Table1[[#This Row],[TGL. PENSIUN (usia)]]&lt;&gt;"",Table1[[#This Row],[TGL. PENSIUN (usia)]]&lt;&gt;"USIA SALAH"),IF(tglAcuan&lt;&gt;0,(INT(CONVERT(VLOOKUP(Table1[[#This Row],[JABATAN]],tbl_refJabatan,4,FALSE),"yr","day")-CONVERT(DATEDIF(H1171,tglAcuan,"y"),"yr","day"))),(INT(CONVERT(VLOOKUP(Table1[[#This Row],[JABATAN]],tbl_refJabatan,4,FALSE),"yr","day")-CONVERT(DATEDIF(H1171,NOW(),"y"),"yr","day")))),"")</f>
        <v>-7671</v>
      </c>
      <c r="V1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Row],[JABATAN]],tbl_refJabatan,6,FALSE),"yr","day")-CONVERT(DATEDIF(H1171,tglAcuan,"y"),"yr","day"))),(NOW()+(CONVERT(VLOOKUP(Table1[[#This Row],[JABATAN]],tbl_refJabatan,6,FALSE),"yr","day")-CONVERT(DATEDIF(H1171,NOW(),"y"),"yr","day")))),"Usia Salah"),"")</f>
        <v>30373.848911689813</v>
      </c>
      <c r="W1171" s="167" t="str">
        <f ca="1">IF(Table1[[#This Row],[TGL.PENSIUN (usia)]]&lt;&gt;0,TEXT(Table1[[#This Row],[TGL.PENSIUN (usia)]],"yyyy"),"")</f>
        <v>1983</v>
      </c>
      <c r="X1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Row],[JABATAN]],tbl_refJabatan,7,FALSE),"yr","day")-CONVERT(DATEDIF(M1171,tglAcuan,"y"),"yr","day"))),(NOW()+(CONVERT(VLOOKUP(Table1[[#This Row],[JABATAN]],tbl_refJabatan,7,FALSE),"yr","day")-CONVERT(DATEDIF(M1171,NOW(),"y"),"yr","day")))),"tgl SK salah"),"")</f>
        <v>65803.098911689813</v>
      </c>
      <c r="Y1171" s="167" t="str">
        <f ca="1">IF(Table1[[#This Row],[TGL. PENSIUN (jabatan)]]&lt;&gt;0,TEXT(Table1[[#This Row],[TGL. PENSIUN (jabatan)]],"yyyy"),"")</f>
        <v>2080</v>
      </c>
      <c r="Z1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Row],[JABATAN]],tbl_refJabatan,8,FALSE),"yr","day")-CONVERT(DATEDIF(H1171,tglAcuan,"y"),"yr","day"))),(NOW()+(CONVERT(VLOOKUP(Table1[[#This Row],[JABATAN]],tbl_refJabatan,8,FALSE),"yr","day")-CONVERT(DATEDIF(H1171,NOW(),"y"),"yr","day")))),"Usia Salah"),"")</f>
        <v>52288.848911689813</v>
      </c>
      <c r="AA1171" s="167" t="str">
        <f ca="1">IF(Table1[[#This Row],[TGL.PENSIUN (usia )]]&lt;&gt;0,TEXT(Table1[[#This Row],[TGL.PENSIUN (usia )]],"yyyy"),"")</f>
        <v>2043</v>
      </c>
      <c r="AB1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Row],[JABATAN]],tbl_refJabatan,9,FALSE),"yr","day")-CONVERT(DATEDIF(M1171,tglAcuan,"y"),"yr","day"))),(NOW()+(CONVERT(VLOOKUP(Table1[[#This Row],[JABATAN]],tbl_refJabatan,9,FALSE),"yr","day")-CONVERT(DATEDIF(M1171,NOW(),"y"),"yr","day")))),"tgl SK salah"),"")</f>
        <v>49366.848911689813</v>
      </c>
      <c r="AC1171" s="167" t="str">
        <f ca="1">IF(Table1[[#This Row],[TGL. PENSIUN (jabatan )]]&lt;&gt;0,TEXT(Table1[[#This Row],[TGL. PENSIUN (jabatan )]],"yyyy"),"")</f>
        <v>2035</v>
      </c>
      <c r="AD11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2" spans="1:30" s="53" customFormat="1" ht="21.75" customHeight="1" x14ac:dyDescent="0.25">
      <c r="A1172" s="43">
        <f t="shared" si="43"/>
        <v>1167</v>
      </c>
      <c r="B1172" s="44" t="s">
        <v>1751</v>
      </c>
      <c r="C1172" s="44" t="s">
        <v>2182</v>
      </c>
      <c r="D1172" s="72" t="s">
        <v>63</v>
      </c>
      <c r="E1172" s="182" t="s">
        <v>2206</v>
      </c>
      <c r="F1172" s="43" t="s">
        <v>41</v>
      </c>
      <c r="G1172" s="46" t="s">
        <v>42</v>
      </c>
      <c r="H1172" s="194">
        <v>25254</v>
      </c>
      <c r="I1172" s="45"/>
      <c r="J1172" s="76"/>
      <c r="K1172" s="63" t="s">
        <v>43</v>
      </c>
      <c r="L1172" s="49" t="s">
        <v>2207</v>
      </c>
      <c r="M1172" s="194">
        <v>43564</v>
      </c>
      <c r="N1172" s="52" t="str">
        <f t="shared" ca="1" si="44"/>
        <v>55 Tahun 0 Bulan 7 hari</v>
      </c>
      <c r="O11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Row],[JABATAN]],tbl_refJabatan,2,FALSE),"yr","day")-CONVERT(DATEDIF(H1172,tglAcuan,"y"),"yr","day"))),(NOW()+(CONVERT(VLOOKUP(Table1[[#This Row],[JABATAN]],tbl_refJabatan,2,FALSE),"yr","day")-CONVERT(DATEDIF(H1172,NOW(),"y"),"yr","day")))),"Usia Salah"),"")</f>
        <v>47175.348911689813</v>
      </c>
      <c r="Q1172" s="167" t="str">
        <f ca="1">IF(Table1[[#This Row],[TGL. PENSIUN (usia)]]&lt;&gt;0,TEXT(Table1[[#This Row],[TGL. PENSIUN (usia)]],"yyyy"),"")</f>
        <v>2029</v>
      </c>
      <c r="R1172" s="166">
        <f ca="1">IF(AND(Table1[[#This Row],[TGL. PENSIUN (usia)]]&lt;&gt;"",Table1[[#This Row],[TGL. PENSIUN (usia)]]&lt;&gt;"USIA SALAH"),IF(tglAcuan&lt;&gt;0,(INT(CONVERT(VLOOKUP(Table1[[#This Row],[JABATAN]],tbl_refJabatan,2,FALSE),"yr","day")-CONVERT(DATEDIF(H1172,tglAcuan,"y"),"yr","day"))),(INT(CONVERT(VLOOKUP(Table1[[#This Row],[JABATAN]],tbl_refJabatan,2,FALSE),"yr","day")-CONVERT(DATEDIF(H1172,NOW(),"y"),"yr","day")))),"")</f>
        <v>1826</v>
      </c>
      <c r="S1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Row],[JABATAN]],tbl_refJabatan,4,FALSE),"yr","day")-CONVERT(DATEDIF(H1172,tglAcuan,"y"),"yr","day"))),(NOW()+(CONVERT(VLOOKUP(Table1[[#This Row],[JABATAN]],tbl_refJabatan,4,FALSE),"yr","day")-CONVERT(DATEDIF(H1172,NOW(),"y"),"yr","day")))),"Usia Salah"),"")</f>
        <v>32565.348911689813</v>
      </c>
      <c r="T1172" s="167" t="str">
        <f ca="1">IF(Table1[[#This Row],[TGL. PENSIUN ( usia )]]&lt;&gt;0,TEXT(Table1[[#This Row],[TGL. PENSIUN ( usia )]],"yyyy"),"")</f>
        <v>1989</v>
      </c>
      <c r="U1172" s="166">
        <f ca="1">IF(AND(Table1[[#This Row],[TGL. PENSIUN (usia)]]&lt;&gt;"",Table1[[#This Row],[TGL. PENSIUN (usia)]]&lt;&gt;"USIA SALAH"),IF(tglAcuan&lt;&gt;0,(INT(CONVERT(VLOOKUP(Table1[[#This Row],[JABATAN]],tbl_refJabatan,4,FALSE),"yr","day")-CONVERT(DATEDIF(H1172,tglAcuan,"y"),"yr","day"))),(INT(CONVERT(VLOOKUP(Table1[[#This Row],[JABATAN]],tbl_refJabatan,4,FALSE),"yr","day")-CONVERT(DATEDIF(H1172,NOW(),"y"),"yr","day")))),"")</f>
        <v>-12784</v>
      </c>
      <c r="V1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Row],[JABATAN]],tbl_refJabatan,6,FALSE),"yr","day")-CONVERT(DATEDIF(H1172,tglAcuan,"y"),"yr","day"))),(NOW()+(CONVERT(VLOOKUP(Table1[[#This Row],[JABATAN]],tbl_refJabatan,6,FALSE),"yr","day")-CONVERT(DATEDIF(H1172,NOW(),"y"),"yr","day")))),"Usia Salah"),"")</f>
        <v>25260.348911689813</v>
      </c>
      <c r="W1172" s="167" t="str">
        <f ca="1">IF(Table1[[#This Row],[TGL.PENSIUN (usia)]]&lt;&gt;0,TEXT(Table1[[#This Row],[TGL.PENSIUN (usia)]],"yyyy"),"")</f>
        <v>1969</v>
      </c>
      <c r="X1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Row],[JABATAN]],tbl_refJabatan,7,FALSE),"yr","day")-CONVERT(DATEDIF(M1172,tglAcuan,"y"),"yr","day"))),(NOW()+(CONVERT(VLOOKUP(Table1[[#This Row],[JABATAN]],tbl_refJabatan,7,FALSE),"yr","day")-CONVERT(DATEDIF(M1172,NOW(),"y"),"yr","day")))),"tgl SK salah"),"")</f>
        <v>65803.098911689813</v>
      </c>
      <c r="Y1172" s="167" t="str">
        <f ca="1">IF(Table1[[#This Row],[TGL. PENSIUN (jabatan)]]&lt;&gt;0,TEXT(Table1[[#This Row],[TGL. PENSIUN (jabatan)]],"yyyy"),"")</f>
        <v>2080</v>
      </c>
      <c r="Z1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Row],[JABATAN]],tbl_refJabatan,8,FALSE),"yr","day")-CONVERT(DATEDIF(H1172,tglAcuan,"y"),"yr","day"))),(NOW()+(CONVERT(VLOOKUP(Table1[[#This Row],[JABATAN]],tbl_refJabatan,8,FALSE),"yr","day")-CONVERT(DATEDIF(H1172,NOW(),"y"),"yr","day")))),"Usia Salah"),"")</f>
        <v>47175.348911689813</v>
      </c>
      <c r="AA1172" s="167" t="str">
        <f ca="1">IF(Table1[[#This Row],[TGL.PENSIUN (usia )]]&lt;&gt;0,TEXT(Table1[[#This Row],[TGL.PENSIUN (usia )]],"yyyy"),"")</f>
        <v>2029</v>
      </c>
      <c r="AB1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Row],[JABATAN]],tbl_refJabatan,9,FALSE),"yr","day")-CONVERT(DATEDIF(M1172,tglAcuan,"y"),"yr","day"))),(NOW()+(CONVERT(VLOOKUP(Table1[[#This Row],[JABATAN]],tbl_refJabatan,9,FALSE),"yr","day")-CONVERT(DATEDIF(M1172,NOW(),"y"),"yr","day")))),"tgl SK salah"),"")</f>
        <v>49366.848911689813</v>
      </c>
      <c r="AC1172" s="167" t="str">
        <f ca="1">IF(Table1[[#This Row],[TGL. PENSIUN (jabatan )]]&lt;&gt;0,TEXT(Table1[[#This Row],[TGL. PENSIUN (jabatan )]],"yyyy"),"")</f>
        <v>2035</v>
      </c>
      <c r="AD11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3" spans="1:30" s="88" customFormat="1" ht="21.75" customHeight="1" x14ac:dyDescent="0.25">
      <c r="A1173" s="43">
        <f t="shared" si="43"/>
        <v>1168</v>
      </c>
      <c r="B1173" s="44" t="s">
        <v>1751</v>
      </c>
      <c r="C1173" s="44" t="s">
        <v>2208</v>
      </c>
      <c r="D1173" s="45" t="s">
        <v>39</v>
      </c>
      <c r="E1173" s="59" t="s">
        <v>2209</v>
      </c>
      <c r="F1173" s="43" t="s">
        <v>41</v>
      </c>
      <c r="G1173" s="46" t="s">
        <v>42</v>
      </c>
      <c r="H1173" s="67">
        <v>26239</v>
      </c>
      <c r="I1173" s="45"/>
      <c r="J1173" s="76"/>
      <c r="K1173" s="63" t="s">
        <v>116</v>
      </c>
      <c r="L1173" s="69" t="s">
        <v>2210</v>
      </c>
      <c r="M1173" s="77">
        <v>43812</v>
      </c>
      <c r="N1173" s="52" t="str">
        <f t="shared" ca="1" si="44"/>
        <v>52 Tahun 3 Bulan 25 hari</v>
      </c>
      <c r="O11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Row],[JABATAN]],tbl_refJabatan,2,FALSE),"yr","day")-CONVERT(DATEDIF(H1173,tglAcuan,"y"),"yr","day"))),(NOW()+(CONVERT(VLOOKUP(Table1[[#This Row],[JABATAN]],tbl_refJabatan,2,FALSE),"yr","day")-CONVERT(DATEDIF(H1173,NOW(),"y"),"yr","day")))),"Usia Salah"),"")</f>
        <v>26356.098911689813</v>
      </c>
      <c r="Q1173" s="167" t="str">
        <f ca="1">IF(Table1[[#This Row],[TGL. PENSIUN (usia)]]&lt;&gt;0,TEXT(Table1[[#This Row],[TGL. PENSIUN (usia)]],"yyyy"),"")</f>
        <v>1972</v>
      </c>
      <c r="R1173" s="166">
        <f ca="1">IF(AND(Table1[[#This Row],[TGL. PENSIUN (usia)]]&lt;&gt;"",Table1[[#This Row],[TGL. PENSIUN (usia)]]&lt;&gt;"USIA SALAH"),IF(tglAcuan&lt;&gt;0,(INT(CONVERT(VLOOKUP(Table1[[#This Row],[JABATAN]],tbl_refJabatan,2,FALSE),"yr","day")-CONVERT(DATEDIF(H1173,tglAcuan,"y"),"yr","day"))),(INT(CONVERT(VLOOKUP(Table1[[#This Row],[JABATAN]],tbl_refJabatan,2,FALSE),"yr","day")-CONVERT(DATEDIF(H1173,NOW(),"y"),"yr","day")))),"")</f>
        <v>-18993</v>
      </c>
      <c r="S1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Row],[JABATAN]],tbl_refJabatan,4,FALSE),"yr","day")-CONVERT(DATEDIF(H1173,tglAcuan,"y"),"yr","day"))),(NOW()+(CONVERT(VLOOKUP(Table1[[#This Row],[JABATAN]],tbl_refJabatan,4,FALSE),"yr","day")-CONVERT(DATEDIF(H1173,NOW(),"y"),"yr","day")))),"Usia Salah"),"")</f>
        <v>26356.098911689813</v>
      </c>
      <c r="T1173" s="167" t="str">
        <f ca="1">IF(Table1[[#This Row],[TGL. PENSIUN ( usia )]]&lt;&gt;0,TEXT(Table1[[#This Row],[TGL. PENSIUN ( usia )]],"yyyy"),"")</f>
        <v>1972</v>
      </c>
      <c r="U1173" s="166">
        <f ca="1">IF(AND(Table1[[#This Row],[TGL. PENSIUN (usia)]]&lt;&gt;"",Table1[[#This Row],[TGL. PENSIUN (usia)]]&lt;&gt;"USIA SALAH"),IF(tglAcuan&lt;&gt;0,(INT(CONVERT(VLOOKUP(Table1[[#This Row],[JABATAN]],tbl_refJabatan,4,FALSE),"yr","day")-CONVERT(DATEDIF(H1173,tglAcuan,"y"),"yr","day"))),(INT(CONVERT(VLOOKUP(Table1[[#This Row],[JABATAN]],tbl_refJabatan,4,FALSE),"yr","day")-CONVERT(DATEDIF(H1173,NOW(),"y"),"yr","day")))),"")</f>
        <v>-18993</v>
      </c>
      <c r="V1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Row],[JABATAN]],tbl_refJabatan,6,FALSE),"yr","day")-CONVERT(DATEDIF(H1173,tglAcuan,"y"),"yr","day"))),(NOW()+(CONVERT(VLOOKUP(Table1[[#This Row],[JABATAN]],tbl_refJabatan,6,FALSE),"yr","day")-CONVERT(DATEDIF(H1173,NOW(),"y"),"yr","day")))),"Usia Salah"),"")</f>
        <v>26356.098911689813</v>
      </c>
      <c r="W1173" s="167" t="str">
        <f ca="1">IF(Table1[[#This Row],[TGL.PENSIUN (usia)]]&lt;&gt;0,TEXT(Table1[[#This Row],[TGL.PENSIUN (usia)]],"yyyy"),"")</f>
        <v>1972</v>
      </c>
      <c r="X1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Row],[JABATAN]],tbl_refJabatan,7,FALSE),"yr","day")-CONVERT(DATEDIF(M1173,tglAcuan,"y"),"yr","day"))),(NOW()+(CONVERT(VLOOKUP(Table1[[#This Row],[JABATAN]],tbl_refJabatan,7,FALSE),"yr","day")-CONVERT(DATEDIF(M1173,NOW(),"y"),"yr","day")))),"tgl SK salah"),"")</f>
        <v>43888.098911689813</v>
      </c>
      <c r="Y1173" s="167" t="str">
        <f ca="1">IF(Table1[[#This Row],[TGL. PENSIUN (jabatan)]]&lt;&gt;0,TEXT(Table1[[#This Row],[TGL. PENSIUN (jabatan)]],"yyyy"),"")</f>
        <v>2020</v>
      </c>
      <c r="Z1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Row],[JABATAN]],tbl_refJabatan,8,FALSE),"yr","day")-CONVERT(DATEDIF(H1173,tglAcuan,"y"),"yr","day"))),(NOW()+(CONVERT(VLOOKUP(Table1[[#This Row],[JABATAN]],tbl_refJabatan,8,FALSE),"yr","day")-CONVERT(DATEDIF(H1173,NOW(),"y"),"yr","day")))),"Usia Salah"),"")</f>
        <v>26356.098911689813</v>
      </c>
      <c r="AA1173" s="167" t="str">
        <f ca="1">IF(Table1[[#This Row],[TGL.PENSIUN (usia )]]&lt;&gt;0,TEXT(Table1[[#This Row],[TGL.PENSIUN (usia )]],"yyyy"),"")</f>
        <v>1972</v>
      </c>
      <c r="AB1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Row],[JABATAN]],tbl_refJabatan,9,FALSE),"yr","day")-CONVERT(DATEDIF(M1173,tglAcuan,"y"),"yr","day"))),(NOW()+(CONVERT(VLOOKUP(Table1[[#This Row],[JABATAN]],tbl_refJabatan,9,FALSE),"yr","day")-CONVERT(DATEDIF(M1173,NOW(),"y"),"yr","day")))),"tgl SK salah"),"")</f>
        <v>43888.098911689813</v>
      </c>
      <c r="AC1173" s="167" t="str">
        <f ca="1">IF(Table1[[#This Row],[TGL. PENSIUN (jabatan )]]&lt;&gt;0,TEXT(Table1[[#This Row],[TGL. PENSIUN (jabatan )]],"yyyy"),"")</f>
        <v>2020</v>
      </c>
      <c r="AD11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4" spans="1:30" s="53" customFormat="1" ht="21.75" customHeight="1" x14ac:dyDescent="0.25">
      <c r="A1174" s="43">
        <f t="shared" si="43"/>
        <v>1169</v>
      </c>
      <c r="B1174" s="44" t="s">
        <v>1751</v>
      </c>
      <c r="C1174" s="44" t="s">
        <v>2208</v>
      </c>
      <c r="D1174" s="72" t="s">
        <v>45</v>
      </c>
      <c r="E1174" s="106" t="s">
        <v>2211</v>
      </c>
      <c r="F1174" s="43" t="s">
        <v>41</v>
      </c>
      <c r="G1174" s="46" t="s">
        <v>42</v>
      </c>
      <c r="H1174" s="67">
        <v>29207</v>
      </c>
      <c r="I1174" s="45"/>
      <c r="J1174" s="76"/>
      <c r="K1174" s="74" t="s">
        <v>43</v>
      </c>
      <c r="L1174" s="63" t="s">
        <v>2212</v>
      </c>
      <c r="M1174" s="77">
        <v>43311</v>
      </c>
      <c r="N1174" s="52" t="str">
        <f t="shared" ca="1" si="44"/>
        <v>44 Tahun 2 Bulan 9 hari</v>
      </c>
      <c r="O11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Row],[JABATAN]],tbl_refJabatan,2,FALSE),"yr","day")-CONVERT(DATEDIF(H1174,tglAcuan,"y"),"yr","day"))),(NOW()+(CONVERT(VLOOKUP(Table1[[#This Row],[JABATAN]],tbl_refJabatan,2,FALSE),"yr","day")-CONVERT(DATEDIF(H1174,NOW(),"y"),"yr","day")))),"Usia Salah"),"")</f>
        <v>29278.098911689813</v>
      </c>
      <c r="Q1174" s="167" t="str">
        <f ca="1">IF(Table1[[#This Row],[TGL. PENSIUN (usia)]]&lt;&gt;0,TEXT(Table1[[#This Row],[TGL. PENSIUN (usia)]],"yyyy"),"")</f>
        <v>1980</v>
      </c>
      <c r="R1174" s="166">
        <f ca="1">IF(AND(Table1[[#This Row],[TGL. PENSIUN (usia)]]&lt;&gt;"",Table1[[#This Row],[TGL. PENSIUN (usia)]]&lt;&gt;"USIA SALAH"),IF(tglAcuan&lt;&gt;0,(INT(CONVERT(VLOOKUP(Table1[[#This Row],[JABATAN]],tbl_refJabatan,2,FALSE),"yr","day")-CONVERT(DATEDIF(H1174,tglAcuan,"y"),"yr","day"))),(INT(CONVERT(VLOOKUP(Table1[[#This Row],[JABATAN]],tbl_refJabatan,2,FALSE),"yr","day")-CONVERT(DATEDIF(H1174,NOW(),"y"),"yr","day")))),"")</f>
        <v>-16071</v>
      </c>
      <c r="S1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Row],[JABATAN]],tbl_refJabatan,4,FALSE),"yr","day")-CONVERT(DATEDIF(H1174,tglAcuan,"y"),"yr","day"))),(NOW()+(CONVERT(VLOOKUP(Table1[[#This Row],[JABATAN]],tbl_refJabatan,4,FALSE),"yr","day")-CONVERT(DATEDIF(H1174,NOW(),"y"),"yr","day")))),"Usia Salah"),"")</f>
        <v>29278.098911689813</v>
      </c>
      <c r="T1174" s="167" t="str">
        <f ca="1">IF(Table1[[#This Row],[TGL. PENSIUN ( usia )]]&lt;&gt;0,TEXT(Table1[[#This Row],[TGL. PENSIUN ( usia )]],"yyyy"),"")</f>
        <v>1980</v>
      </c>
      <c r="U1174" s="166">
        <f ca="1">IF(AND(Table1[[#This Row],[TGL. PENSIUN (usia)]]&lt;&gt;"",Table1[[#This Row],[TGL. PENSIUN (usia)]]&lt;&gt;"USIA SALAH"),IF(tglAcuan&lt;&gt;0,(INT(CONVERT(VLOOKUP(Table1[[#This Row],[JABATAN]],tbl_refJabatan,4,FALSE),"yr","day")-CONVERT(DATEDIF(H1174,tglAcuan,"y"),"yr","day"))),(INT(CONVERT(VLOOKUP(Table1[[#This Row],[JABATAN]],tbl_refJabatan,4,FALSE),"yr","day")-CONVERT(DATEDIF(H1174,NOW(),"y"),"yr","day")))),"")</f>
        <v>-16071</v>
      </c>
      <c r="V1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Row],[JABATAN]],tbl_refJabatan,6,FALSE),"yr","day")-CONVERT(DATEDIF(H1174,tglAcuan,"y"),"yr","day"))),(NOW()+(CONVERT(VLOOKUP(Table1[[#This Row],[JABATAN]],tbl_refJabatan,6,FALSE),"yr","day")-CONVERT(DATEDIF(H1174,NOW(),"y"),"yr","day")))),"Usia Salah"),"")</f>
        <v>29278.098911689813</v>
      </c>
      <c r="W1174" s="167" t="str">
        <f ca="1">IF(Table1[[#This Row],[TGL.PENSIUN (usia)]]&lt;&gt;0,TEXT(Table1[[#This Row],[TGL.PENSIUN (usia)]],"yyyy"),"")</f>
        <v>1980</v>
      </c>
      <c r="X1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Row],[JABATAN]],tbl_refJabatan,7,FALSE),"yr","day")-CONVERT(DATEDIF(M1174,tglAcuan,"y"),"yr","day"))),(NOW()+(CONVERT(VLOOKUP(Table1[[#This Row],[JABATAN]],tbl_refJabatan,7,FALSE),"yr","day")-CONVERT(DATEDIF(M1174,NOW(),"y"),"yr","day")))),"tgl SK salah"),"")</f>
        <v>43522.848911689813</v>
      </c>
      <c r="Y1174" s="167" t="str">
        <f ca="1">IF(Table1[[#This Row],[TGL. PENSIUN (jabatan)]]&lt;&gt;0,TEXT(Table1[[#This Row],[TGL. PENSIUN (jabatan)]],"yyyy"),"")</f>
        <v>2019</v>
      </c>
      <c r="Z1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Row],[JABATAN]],tbl_refJabatan,8,FALSE),"yr","day")-CONVERT(DATEDIF(H1174,tglAcuan,"y"),"yr","day"))),(NOW()+(CONVERT(VLOOKUP(Table1[[#This Row],[JABATAN]],tbl_refJabatan,8,FALSE),"yr","day")-CONVERT(DATEDIF(H1174,NOW(),"y"),"yr","day")))),"Usia Salah"),"")</f>
        <v>29278.098911689813</v>
      </c>
      <c r="AA1174" s="167" t="str">
        <f ca="1">IF(Table1[[#This Row],[TGL.PENSIUN (usia )]]&lt;&gt;0,TEXT(Table1[[#This Row],[TGL.PENSIUN (usia )]],"yyyy"),"")</f>
        <v>1980</v>
      </c>
      <c r="AB1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Row],[JABATAN]],tbl_refJabatan,9,FALSE),"yr","day")-CONVERT(DATEDIF(M1174,tglAcuan,"y"),"yr","day"))),(NOW()+(CONVERT(VLOOKUP(Table1[[#This Row],[JABATAN]],tbl_refJabatan,9,FALSE),"yr","day")-CONVERT(DATEDIF(M1174,NOW(),"y"),"yr","day")))),"tgl SK salah"),"")</f>
        <v>43522.848911689813</v>
      </c>
      <c r="AC1174" s="167" t="str">
        <f ca="1">IF(Table1[[#This Row],[TGL. PENSIUN (jabatan )]]&lt;&gt;0,TEXT(Table1[[#This Row],[TGL. PENSIUN (jabatan )]],"yyyy"),"")</f>
        <v>2019</v>
      </c>
      <c r="AD11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5" spans="1:30" s="53" customFormat="1" ht="21.75" customHeight="1" x14ac:dyDescent="0.25">
      <c r="A1175" s="43">
        <f t="shared" si="43"/>
        <v>1170</v>
      </c>
      <c r="B1175" s="44" t="s">
        <v>1751</v>
      </c>
      <c r="C1175" s="44" t="s">
        <v>2208</v>
      </c>
      <c r="D1175" s="72" t="s">
        <v>48</v>
      </c>
      <c r="E1175" s="106" t="s">
        <v>2213</v>
      </c>
      <c r="F1175" s="43" t="s">
        <v>50</v>
      </c>
      <c r="G1175" s="46" t="s">
        <v>42</v>
      </c>
      <c r="H1175" s="67">
        <v>33966</v>
      </c>
      <c r="I1175" s="45"/>
      <c r="J1175" s="76"/>
      <c r="K1175" s="74" t="s">
        <v>43</v>
      </c>
      <c r="L1175" s="63" t="s">
        <v>2214</v>
      </c>
      <c r="M1175" s="77">
        <v>43311</v>
      </c>
      <c r="N1175" s="52" t="str">
        <f t="shared" ca="1" si="44"/>
        <v>31 Tahun 1 Bulan 30 hari</v>
      </c>
      <c r="O11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Row],[JABATAN]],tbl_refJabatan,2,FALSE),"yr","day")-CONVERT(DATEDIF(H1175,tglAcuan,"y"),"yr","day"))),(NOW()+(CONVERT(VLOOKUP(Table1[[#This Row],[JABATAN]],tbl_refJabatan,2,FALSE),"yr","day")-CONVERT(DATEDIF(H1175,NOW(),"y"),"yr","day")))),"Usia Salah"),"")</f>
        <v>55941.348911689813</v>
      </c>
      <c r="Q1175" s="167" t="str">
        <f ca="1">IF(Table1[[#This Row],[TGL. PENSIUN (usia)]]&lt;&gt;0,TEXT(Table1[[#This Row],[TGL. PENSIUN (usia)]],"yyyy"),"")</f>
        <v>2053</v>
      </c>
      <c r="R1175" s="166">
        <f ca="1">IF(AND(Table1[[#This Row],[TGL. PENSIUN (usia)]]&lt;&gt;"",Table1[[#This Row],[TGL. PENSIUN (usia)]]&lt;&gt;"USIA SALAH"),IF(tglAcuan&lt;&gt;0,(INT(CONVERT(VLOOKUP(Table1[[#This Row],[JABATAN]],tbl_refJabatan,2,FALSE),"yr","day")-CONVERT(DATEDIF(H1175,tglAcuan,"y"),"yr","day"))),(INT(CONVERT(VLOOKUP(Table1[[#This Row],[JABATAN]],tbl_refJabatan,2,FALSE),"yr","day")-CONVERT(DATEDIF(H1175,NOW(),"y"),"yr","day")))),"")</f>
        <v>10592</v>
      </c>
      <c r="S1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Row],[JABATAN]],tbl_refJabatan,4,FALSE),"yr","day")-CONVERT(DATEDIF(H1175,tglAcuan,"y"),"yr","day"))),(NOW()+(CONVERT(VLOOKUP(Table1[[#This Row],[JABATAN]],tbl_refJabatan,4,FALSE),"yr","day")-CONVERT(DATEDIF(H1175,NOW(),"y"),"yr","day")))),"Usia Salah"),"")</f>
        <v>55941.348911689813</v>
      </c>
      <c r="T1175" s="167" t="str">
        <f ca="1">IF(Table1[[#This Row],[TGL. PENSIUN ( usia )]]&lt;&gt;0,TEXT(Table1[[#This Row],[TGL. PENSIUN ( usia )]],"yyyy"),"")</f>
        <v>2053</v>
      </c>
      <c r="U1175" s="166">
        <f ca="1">IF(AND(Table1[[#This Row],[TGL. PENSIUN (usia)]]&lt;&gt;"",Table1[[#This Row],[TGL. PENSIUN (usia)]]&lt;&gt;"USIA SALAH"),IF(tglAcuan&lt;&gt;0,(INT(CONVERT(VLOOKUP(Table1[[#This Row],[JABATAN]],tbl_refJabatan,4,FALSE),"yr","day")-CONVERT(DATEDIF(H1175,tglAcuan,"y"),"yr","day"))),(INT(CONVERT(VLOOKUP(Table1[[#This Row],[JABATAN]],tbl_refJabatan,4,FALSE),"yr","day")-CONVERT(DATEDIF(H1175,NOW(),"y"),"yr","day")))),"")</f>
        <v>10592</v>
      </c>
      <c r="V1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Row],[JABATAN]],tbl_refJabatan,6,FALSE),"yr","day")-CONVERT(DATEDIF(H1175,tglAcuan,"y"),"yr","day"))),(NOW()+(CONVERT(VLOOKUP(Table1[[#This Row],[JABATAN]],tbl_refJabatan,6,FALSE),"yr","day")-CONVERT(DATEDIF(H1175,NOW(),"y"),"yr","day")))),"Usia Salah"),"")</f>
        <v>54480.348911689813</v>
      </c>
      <c r="W1175" s="167" t="str">
        <f ca="1">IF(Table1[[#This Row],[TGL.PENSIUN (usia)]]&lt;&gt;0,TEXT(Table1[[#This Row],[TGL.PENSIUN (usia)]],"yyyy"),"")</f>
        <v>2049</v>
      </c>
      <c r="X1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Row],[JABATAN]],tbl_refJabatan,7,FALSE),"yr","day")-CONVERT(DATEDIF(M1175,tglAcuan,"y"),"yr","day"))),(NOW()+(CONVERT(VLOOKUP(Table1[[#This Row],[JABATAN]],tbl_refJabatan,7,FALSE),"yr","day")-CONVERT(DATEDIF(M1175,NOW(),"y"),"yr","day")))),"tgl SK salah"),"")</f>
        <v>50827.848911689813</v>
      </c>
      <c r="Y1175" s="167" t="str">
        <f ca="1">IF(Table1[[#This Row],[TGL. PENSIUN (jabatan)]]&lt;&gt;0,TEXT(Table1[[#This Row],[TGL. PENSIUN (jabatan)]],"yyyy"),"")</f>
        <v>2039</v>
      </c>
      <c r="Z1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Row],[JABATAN]],tbl_refJabatan,8,FALSE),"yr","day")-CONVERT(DATEDIF(H1175,tglAcuan,"y"),"yr","day"))),(NOW()+(CONVERT(VLOOKUP(Table1[[#This Row],[JABATAN]],tbl_refJabatan,8,FALSE),"yr","day")-CONVERT(DATEDIF(H1175,NOW(),"y"),"yr","day")))),"Usia Salah"),"")</f>
        <v>54480.348911689813</v>
      </c>
      <c r="AA1175" s="167" t="str">
        <f ca="1">IF(Table1[[#This Row],[TGL.PENSIUN (usia )]]&lt;&gt;0,TEXT(Table1[[#This Row],[TGL.PENSIUN (usia )]],"yyyy"),"")</f>
        <v>2049</v>
      </c>
      <c r="AB1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Row],[JABATAN]],tbl_refJabatan,9,FALSE),"yr","day")-CONVERT(DATEDIF(M1175,tglAcuan,"y"),"yr","day"))),(NOW()+(CONVERT(VLOOKUP(Table1[[#This Row],[JABATAN]],tbl_refJabatan,9,FALSE),"yr","day")-CONVERT(DATEDIF(M1175,NOW(),"y"),"yr","day")))),"tgl SK salah"),"")</f>
        <v>50827.848911689813</v>
      </c>
      <c r="AC1175" s="167" t="str">
        <f ca="1">IF(Table1[[#This Row],[TGL. PENSIUN (jabatan )]]&lt;&gt;0,TEXT(Table1[[#This Row],[TGL. PENSIUN (jabatan )]],"yyyy"),"")</f>
        <v>2039</v>
      </c>
      <c r="AD11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6" spans="1:30" s="53" customFormat="1" ht="21.75" customHeight="1" x14ac:dyDescent="0.25">
      <c r="A1176" s="43">
        <f t="shared" si="43"/>
        <v>1171</v>
      </c>
      <c r="B1176" s="44" t="s">
        <v>1751</v>
      </c>
      <c r="C1176" s="44" t="s">
        <v>2208</v>
      </c>
      <c r="D1176" s="72" t="s">
        <v>52</v>
      </c>
      <c r="E1176" s="106" t="s">
        <v>2215</v>
      </c>
      <c r="F1176" s="43" t="s">
        <v>41</v>
      </c>
      <c r="G1176" s="46" t="s">
        <v>42</v>
      </c>
      <c r="H1176" s="67">
        <v>25664</v>
      </c>
      <c r="I1176" s="45"/>
      <c r="J1176" s="76"/>
      <c r="K1176" s="74" t="s">
        <v>43</v>
      </c>
      <c r="L1176" s="63" t="s">
        <v>2216</v>
      </c>
      <c r="M1176" s="94" t="s">
        <v>2217</v>
      </c>
      <c r="N1176" s="52" t="str">
        <f t="shared" ca="1" si="44"/>
        <v>53 Tahun 10 Bulan 21 hari</v>
      </c>
      <c r="O11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0 Hari </v>
      </c>
      <c r="P1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Row],[JABATAN]],tbl_refJabatan,2,FALSE),"yr","day")-CONVERT(DATEDIF(H1176,tglAcuan,"y"),"yr","day"))),(NOW()+(CONVERT(VLOOKUP(Table1[[#This Row],[JABATAN]],tbl_refJabatan,2,FALSE),"yr","day")-CONVERT(DATEDIF(H1176,NOW(),"y"),"yr","day")))),"Usia Salah"),"")</f>
        <v>47905.848911689813</v>
      </c>
      <c r="Q1176" s="167" t="str">
        <f ca="1">IF(Table1[[#This Row],[TGL. PENSIUN (usia)]]&lt;&gt;0,TEXT(Table1[[#This Row],[TGL. PENSIUN (usia)]],"yyyy"),"")</f>
        <v>2031</v>
      </c>
      <c r="R1176" s="166">
        <f ca="1">IF(AND(Table1[[#This Row],[TGL. PENSIUN (usia)]]&lt;&gt;"",Table1[[#This Row],[TGL. PENSIUN (usia)]]&lt;&gt;"USIA SALAH"),IF(tglAcuan&lt;&gt;0,(INT(CONVERT(VLOOKUP(Table1[[#This Row],[JABATAN]],tbl_refJabatan,2,FALSE),"yr","day")-CONVERT(DATEDIF(H1176,tglAcuan,"y"),"yr","day"))),(INT(CONVERT(VLOOKUP(Table1[[#This Row],[JABATAN]],tbl_refJabatan,2,FALSE),"yr","day")-CONVERT(DATEDIF(H1176,NOW(),"y"),"yr","day")))),"")</f>
        <v>2556</v>
      </c>
      <c r="S1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Row],[JABATAN]],tbl_refJabatan,4,FALSE),"yr","day")-CONVERT(DATEDIF(H1176,tglAcuan,"y"),"yr","day"))),(NOW()+(CONVERT(VLOOKUP(Table1[[#This Row],[JABATAN]],tbl_refJabatan,4,FALSE),"yr","day")-CONVERT(DATEDIF(H1176,NOW(),"y"),"yr","day")))),"Usia Salah"),"")</f>
        <v>47905.848911689813</v>
      </c>
      <c r="T1176" s="167" t="str">
        <f ca="1">IF(Table1[[#This Row],[TGL. PENSIUN ( usia )]]&lt;&gt;0,TEXT(Table1[[#This Row],[TGL. PENSIUN ( usia )]],"yyyy"),"")</f>
        <v>2031</v>
      </c>
      <c r="U1176" s="166">
        <f ca="1">IF(AND(Table1[[#This Row],[TGL. PENSIUN (usia)]]&lt;&gt;"",Table1[[#This Row],[TGL. PENSIUN (usia)]]&lt;&gt;"USIA SALAH"),IF(tglAcuan&lt;&gt;0,(INT(CONVERT(VLOOKUP(Table1[[#This Row],[JABATAN]],tbl_refJabatan,4,FALSE),"yr","day")-CONVERT(DATEDIF(H1176,tglAcuan,"y"),"yr","day"))),(INT(CONVERT(VLOOKUP(Table1[[#This Row],[JABATAN]],tbl_refJabatan,4,FALSE),"yr","day")-CONVERT(DATEDIF(H1176,NOW(),"y"),"yr","day")))),"")</f>
        <v>2556</v>
      </c>
      <c r="V1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Row],[JABATAN]],tbl_refJabatan,6,FALSE),"yr","day")-CONVERT(DATEDIF(H1176,tglAcuan,"y"),"yr","day"))),(NOW()+(CONVERT(VLOOKUP(Table1[[#This Row],[JABATAN]],tbl_refJabatan,6,FALSE),"yr","day")-CONVERT(DATEDIF(H1176,NOW(),"y"),"yr","day")))),"Usia Salah"),"")</f>
        <v>46444.848911689813</v>
      </c>
      <c r="W1176" s="167" t="str">
        <f ca="1">IF(Table1[[#This Row],[TGL.PENSIUN (usia)]]&lt;&gt;0,TEXT(Table1[[#This Row],[TGL.PENSIUN (usia)]],"yyyy"),"")</f>
        <v>2027</v>
      </c>
      <c r="X1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Row],[JABATAN]],tbl_refJabatan,7,FALSE),"yr","day")-CONVERT(DATEDIF(M1176,tglAcuan,"y"),"yr","day"))),(NOW()+(CONVERT(VLOOKUP(Table1[[#This Row],[JABATAN]],tbl_refJabatan,7,FALSE),"yr","day")-CONVERT(DATEDIF(M1176,NOW(),"y"),"yr","day")))),"tgl SK salah"),"")</f>
        <v>52288.848911689813</v>
      </c>
      <c r="Y1176" s="167" t="str">
        <f ca="1">IF(Table1[[#This Row],[TGL. PENSIUN (jabatan)]]&lt;&gt;0,TEXT(Table1[[#This Row],[TGL. PENSIUN (jabatan)]],"yyyy"),"")</f>
        <v>2043</v>
      </c>
      <c r="Z1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Row],[JABATAN]],tbl_refJabatan,8,FALSE),"yr","day")-CONVERT(DATEDIF(H1176,tglAcuan,"y"),"yr","day"))),(NOW()+(CONVERT(VLOOKUP(Table1[[#This Row],[JABATAN]],tbl_refJabatan,8,FALSE),"yr","day")-CONVERT(DATEDIF(H1176,NOW(),"y"),"yr","day")))),"Usia Salah"),"")</f>
        <v>46444.848911689813</v>
      </c>
      <c r="AA1176" s="167" t="str">
        <f ca="1">IF(Table1[[#This Row],[TGL.PENSIUN (usia )]]&lt;&gt;0,TEXT(Table1[[#This Row],[TGL.PENSIUN (usia )]],"yyyy"),"")</f>
        <v>2027</v>
      </c>
      <c r="AB1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Row],[JABATAN]],tbl_refJabatan,9,FALSE),"yr","day")-CONVERT(DATEDIF(M1176,tglAcuan,"y"),"yr","day"))),(NOW()+(CONVERT(VLOOKUP(Table1[[#This Row],[JABATAN]],tbl_refJabatan,9,FALSE),"yr","day")-CONVERT(DATEDIF(M1176,NOW(),"y"),"yr","day")))),"tgl SK salah"),"")</f>
        <v>52288.848911689813</v>
      </c>
      <c r="AC1176" s="167" t="str">
        <f ca="1">IF(Table1[[#This Row],[TGL. PENSIUN (jabatan )]]&lt;&gt;0,TEXT(Table1[[#This Row],[TGL. PENSIUN (jabatan )]],"yyyy"),"")</f>
        <v>2043</v>
      </c>
      <c r="AD11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7" spans="1:30" s="53" customFormat="1" ht="21.75" customHeight="1" x14ac:dyDescent="0.25">
      <c r="A1177" s="43">
        <f t="shared" si="43"/>
        <v>1172</v>
      </c>
      <c r="B1177" s="44" t="s">
        <v>1751</v>
      </c>
      <c r="C1177" s="44" t="s">
        <v>2208</v>
      </c>
      <c r="D1177" s="72" t="s">
        <v>54</v>
      </c>
      <c r="E1177" s="106" t="s">
        <v>2218</v>
      </c>
      <c r="F1177" s="43" t="s">
        <v>41</v>
      </c>
      <c r="G1177" s="46" t="s">
        <v>42</v>
      </c>
      <c r="H1177" s="67">
        <v>23980</v>
      </c>
      <c r="I1177" s="45"/>
      <c r="J1177" s="76"/>
      <c r="K1177" s="74" t="s">
        <v>43</v>
      </c>
      <c r="L1177" s="63" t="s">
        <v>2219</v>
      </c>
      <c r="M1177" s="77">
        <v>43311</v>
      </c>
      <c r="N1177" s="52" t="str">
        <f t="shared" ca="1" si="44"/>
        <v>58 Tahun 6 Bulan 1 hari</v>
      </c>
      <c r="O11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Row],[JABATAN]],tbl_refJabatan,2,FALSE),"yr","day")-CONVERT(DATEDIF(H1177,tglAcuan,"y"),"yr","day"))),(NOW()+(CONVERT(VLOOKUP(Table1[[#This Row],[JABATAN]],tbl_refJabatan,2,FALSE),"yr","day")-CONVERT(DATEDIF(H1177,NOW(),"y"),"yr","day")))),"Usia Salah"),"")</f>
        <v>46079.598911689813</v>
      </c>
      <c r="Q1177" s="167" t="str">
        <f ca="1">IF(Table1[[#This Row],[TGL. PENSIUN (usia)]]&lt;&gt;0,TEXT(Table1[[#This Row],[TGL. PENSIUN (usia)]],"yyyy"),"")</f>
        <v>2026</v>
      </c>
      <c r="R1177" s="166">
        <f ca="1">IF(AND(Table1[[#This Row],[TGL. PENSIUN (usia)]]&lt;&gt;"",Table1[[#This Row],[TGL. PENSIUN (usia)]]&lt;&gt;"USIA SALAH"),IF(tglAcuan&lt;&gt;0,(INT(CONVERT(VLOOKUP(Table1[[#This Row],[JABATAN]],tbl_refJabatan,2,FALSE),"yr","day")-CONVERT(DATEDIF(H1177,tglAcuan,"y"),"yr","day"))),(INT(CONVERT(VLOOKUP(Table1[[#This Row],[JABATAN]],tbl_refJabatan,2,FALSE),"yr","day")-CONVERT(DATEDIF(H1177,NOW(),"y"),"yr","day")))),"")</f>
        <v>730</v>
      </c>
      <c r="S1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Row],[JABATAN]],tbl_refJabatan,4,FALSE),"yr","day")-CONVERT(DATEDIF(H1177,tglAcuan,"y"),"yr","day"))),(NOW()+(CONVERT(VLOOKUP(Table1[[#This Row],[JABATAN]],tbl_refJabatan,4,FALSE),"yr","day")-CONVERT(DATEDIF(H1177,NOW(),"y"),"yr","day")))),"Usia Salah"),"")</f>
        <v>46079.598911689813</v>
      </c>
      <c r="T1177" s="167" t="str">
        <f ca="1">IF(Table1[[#This Row],[TGL. PENSIUN ( usia )]]&lt;&gt;0,TEXT(Table1[[#This Row],[TGL. PENSIUN ( usia )]],"yyyy"),"")</f>
        <v>2026</v>
      </c>
      <c r="U1177" s="166">
        <f ca="1">IF(AND(Table1[[#This Row],[TGL. PENSIUN (usia)]]&lt;&gt;"",Table1[[#This Row],[TGL. PENSIUN (usia)]]&lt;&gt;"USIA SALAH"),IF(tglAcuan&lt;&gt;0,(INT(CONVERT(VLOOKUP(Table1[[#This Row],[JABATAN]],tbl_refJabatan,4,FALSE),"yr","day")-CONVERT(DATEDIF(H1177,tglAcuan,"y"),"yr","day"))),(INT(CONVERT(VLOOKUP(Table1[[#This Row],[JABATAN]],tbl_refJabatan,4,FALSE),"yr","day")-CONVERT(DATEDIF(H1177,NOW(),"y"),"yr","day")))),"")</f>
        <v>730</v>
      </c>
      <c r="V1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Row],[JABATAN]],tbl_refJabatan,6,FALSE),"yr","day")-CONVERT(DATEDIF(H1177,tglAcuan,"y"),"yr","day"))),(NOW()+(CONVERT(VLOOKUP(Table1[[#This Row],[JABATAN]],tbl_refJabatan,6,FALSE),"yr","day")-CONVERT(DATEDIF(H1177,NOW(),"y"),"yr","day")))),"Usia Salah"),"")</f>
        <v>44618.598911689813</v>
      </c>
      <c r="W1177" s="167" t="str">
        <f ca="1">IF(Table1[[#This Row],[TGL.PENSIUN (usia)]]&lt;&gt;0,TEXT(Table1[[#This Row],[TGL.PENSIUN (usia)]],"yyyy"),"")</f>
        <v>2022</v>
      </c>
      <c r="X1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Row],[JABATAN]],tbl_refJabatan,7,FALSE),"yr","day")-CONVERT(DATEDIF(M1177,tglAcuan,"y"),"yr","day"))),(NOW()+(CONVERT(VLOOKUP(Table1[[#This Row],[JABATAN]],tbl_refJabatan,7,FALSE),"yr","day")-CONVERT(DATEDIF(M1177,NOW(),"y"),"yr","day")))),"tgl SK salah"),"")</f>
        <v>50827.848911689813</v>
      </c>
      <c r="Y1177" s="167" t="str">
        <f ca="1">IF(Table1[[#This Row],[TGL. PENSIUN (jabatan)]]&lt;&gt;0,TEXT(Table1[[#This Row],[TGL. PENSIUN (jabatan)]],"yyyy"),"")</f>
        <v>2039</v>
      </c>
      <c r="Z1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Row],[JABATAN]],tbl_refJabatan,8,FALSE),"yr","day")-CONVERT(DATEDIF(H1177,tglAcuan,"y"),"yr","day"))),(NOW()+(CONVERT(VLOOKUP(Table1[[#This Row],[JABATAN]],tbl_refJabatan,8,FALSE),"yr","day")-CONVERT(DATEDIF(H1177,NOW(),"y"),"yr","day")))),"Usia Salah"),"")</f>
        <v>44618.598911689813</v>
      </c>
      <c r="AA1177" s="167" t="str">
        <f ca="1">IF(Table1[[#This Row],[TGL.PENSIUN (usia )]]&lt;&gt;0,TEXT(Table1[[#This Row],[TGL.PENSIUN (usia )]],"yyyy"),"")</f>
        <v>2022</v>
      </c>
      <c r="AB1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Row],[JABATAN]],tbl_refJabatan,9,FALSE),"yr","day")-CONVERT(DATEDIF(M1177,tglAcuan,"y"),"yr","day"))),(NOW()+(CONVERT(VLOOKUP(Table1[[#This Row],[JABATAN]],tbl_refJabatan,9,FALSE),"yr","day")-CONVERT(DATEDIF(M1177,NOW(),"y"),"yr","day")))),"tgl SK salah"),"")</f>
        <v>50827.848911689813</v>
      </c>
      <c r="AC1177" s="167" t="str">
        <f ca="1">IF(Table1[[#This Row],[TGL. PENSIUN (jabatan )]]&lt;&gt;0,TEXT(Table1[[#This Row],[TGL. PENSIUN (jabatan )]],"yyyy"),"")</f>
        <v>2039</v>
      </c>
      <c r="AD11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8" spans="1:30" s="53" customFormat="1" ht="21.75" customHeight="1" x14ac:dyDescent="0.25">
      <c r="A1178" s="43">
        <f t="shared" si="43"/>
        <v>1173</v>
      </c>
      <c r="B1178" s="44" t="s">
        <v>1751</v>
      </c>
      <c r="C1178" s="44" t="s">
        <v>2208</v>
      </c>
      <c r="D1178" s="72" t="s">
        <v>57</v>
      </c>
      <c r="E1178" s="106" t="s">
        <v>418</v>
      </c>
      <c r="F1178" s="43" t="s">
        <v>41</v>
      </c>
      <c r="G1178" s="46" t="s">
        <v>42</v>
      </c>
      <c r="H1178" s="67">
        <v>27555</v>
      </c>
      <c r="I1178" s="45"/>
      <c r="J1178" s="76"/>
      <c r="K1178" s="63" t="s">
        <v>43</v>
      </c>
      <c r="L1178" s="63" t="s">
        <v>2220</v>
      </c>
      <c r="M1178" s="77">
        <v>43311</v>
      </c>
      <c r="N1178" s="52" t="str">
        <f t="shared" ca="1" si="44"/>
        <v>48 Tahun 8 Bulan 17 hari</v>
      </c>
      <c r="O11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Row],[JABATAN]],tbl_refJabatan,2,FALSE),"yr","day")-CONVERT(DATEDIF(H1178,tglAcuan,"y"),"yr","day"))),(NOW()+(CONVERT(VLOOKUP(Table1[[#This Row],[JABATAN]],tbl_refJabatan,2,FALSE),"yr","day")-CONVERT(DATEDIF(H1178,NOW(),"y"),"yr","day")))),"Usia Salah"),"")</f>
        <v>49732.098911689813</v>
      </c>
      <c r="Q1178" s="167" t="str">
        <f ca="1">IF(Table1[[#This Row],[TGL. PENSIUN (usia)]]&lt;&gt;0,TEXT(Table1[[#This Row],[TGL. PENSIUN (usia)]],"yyyy"),"")</f>
        <v>2036</v>
      </c>
      <c r="R1178" s="166">
        <f ca="1">IF(AND(Table1[[#This Row],[TGL. PENSIUN (usia)]]&lt;&gt;"",Table1[[#This Row],[TGL. PENSIUN (usia)]]&lt;&gt;"USIA SALAH"),IF(tglAcuan&lt;&gt;0,(INT(CONVERT(VLOOKUP(Table1[[#This Row],[JABATAN]],tbl_refJabatan,2,FALSE),"yr","day")-CONVERT(DATEDIF(H1178,tglAcuan,"y"),"yr","day"))),(INT(CONVERT(VLOOKUP(Table1[[#This Row],[JABATAN]],tbl_refJabatan,2,FALSE),"yr","day")-CONVERT(DATEDIF(H1178,NOW(),"y"),"yr","day")))),"")</f>
        <v>4383</v>
      </c>
      <c r="S1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Row],[JABATAN]],tbl_refJabatan,4,FALSE),"yr","day")-CONVERT(DATEDIF(H1178,tglAcuan,"y"),"yr","day"))),(NOW()+(CONVERT(VLOOKUP(Table1[[#This Row],[JABATAN]],tbl_refJabatan,4,FALSE),"yr","day")-CONVERT(DATEDIF(H1178,NOW(),"y"),"yr","day")))),"Usia Salah"),"")</f>
        <v>49732.098911689813</v>
      </c>
      <c r="T1178" s="167" t="str">
        <f ca="1">IF(Table1[[#This Row],[TGL. PENSIUN ( usia )]]&lt;&gt;0,TEXT(Table1[[#This Row],[TGL. PENSIUN ( usia )]],"yyyy"),"")</f>
        <v>2036</v>
      </c>
      <c r="U1178" s="166">
        <f ca="1">IF(AND(Table1[[#This Row],[TGL. PENSIUN (usia)]]&lt;&gt;"",Table1[[#This Row],[TGL. PENSIUN (usia)]]&lt;&gt;"USIA SALAH"),IF(tglAcuan&lt;&gt;0,(INT(CONVERT(VLOOKUP(Table1[[#This Row],[JABATAN]],tbl_refJabatan,4,FALSE),"yr","day")-CONVERT(DATEDIF(H1178,tglAcuan,"y"),"yr","day"))),(INT(CONVERT(VLOOKUP(Table1[[#This Row],[JABATAN]],tbl_refJabatan,4,FALSE),"yr","day")-CONVERT(DATEDIF(H1178,NOW(),"y"),"yr","day")))),"")</f>
        <v>4383</v>
      </c>
      <c r="V1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Row],[JABATAN]],tbl_refJabatan,6,FALSE),"yr","day")-CONVERT(DATEDIF(H1178,tglAcuan,"y"),"yr","day"))),(NOW()+(CONVERT(VLOOKUP(Table1[[#This Row],[JABATAN]],tbl_refJabatan,6,FALSE),"yr","day")-CONVERT(DATEDIF(H1178,NOW(),"y"),"yr","day")))),"Usia Salah"),"")</f>
        <v>48271.098911689813</v>
      </c>
      <c r="W1178" s="167" t="str">
        <f ca="1">IF(Table1[[#This Row],[TGL.PENSIUN (usia)]]&lt;&gt;0,TEXT(Table1[[#This Row],[TGL.PENSIUN (usia)]],"yyyy"),"")</f>
        <v>2032</v>
      </c>
      <c r="X1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Row],[JABATAN]],tbl_refJabatan,7,FALSE),"yr","day")-CONVERT(DATEDIF(M1178,tglAcuan,"y"),"yr","day"))),(NOW()+(CONVERT(VLOOKUP(Table1[[#This Row],[JABATAN]],tbl_refJabatan,7,FALSE),"yr","day")-CONVERT(DATEDIF(M1178,NOW(),"y"),"yr","day")))),"tgl SK salah"),"")</f>
        <v>50827.848911689813</v>
      </c>
      <c r="Y1178" s="167" t="str">
        <f ca="1">IF(Table1[[#This Row],[TGL. PENSIUN (jabatan)]]&lt;&gt;0,TEXT(Table1[[#This Row],[TGL. PENSIUN (jabatan)]],"yyyy"),"")</f>
        <v>2039</v>
      </c>
      <c r="Z1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Row],[JABATAN]],tbl_refJabatan,8,FALSE),"yr","day")-CONVERT(DATEDIF(H1178,tglAcuan,"y"),"yr","day"))),(NOW()+(CONVERT(VLOOKUP(Table1[[#This Row],[JABATAN]],tbl_refJabatan,8,FALSE),"yr","day")-CONVERT(DATEDIF(H1178,NOW(),"y"),"yr","day")))),"Usia Salah"),"")</f>
        <v>48271.098911689813</v>
      </c>
      <c r="AA1178" s="167" t="str">
        <f ca="1">IF(Table1[[#This Row],[TGL.PENSIUN (usia )]]&lt;&gt;0,TEXT(Table1[[#This Row],[TGL.PENSIUN (usia )]],"yyyy"),"")</f>
        <v>2032</v>
      </c>
      <c r="AB1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Row],[JABATAN]],tbl_refJabatan,9,FALSE),"yr","day")-CONVERT(DATEDIF(M1178,tglAcuan,"y"),"yr","day"))),(NOW()+(CONVERT(VLOOKUP(Table1[[#This Row],[JABATAN]],tbl_refJabatan,9,FALSE),"yr","day")-CONVERT(DATEDIF(M1178,NOW(),"y"),"yr","day")))),"tgl SK salah"),"")</f>
        <v>50827.848911689813</v>
      </c>
      <c r="AC1178" s="167" t="str">
        <f ca="1">IF(Table1[[#This Row],[TGL. PENSIUN (jabatan )]]&lt;&gt;0,TEXT(Table1[[#This Row],[TGL. PENSIUN (jabatan )]],"yyyy"),"")</f>
        <v>2039</v>
      </c>
      <c r="AD11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79" spans="1:30" s="53" customFormat="1" ht="21.75" customHeight="1" x14ac:dyDescent="0.25">
      <c r="A1179" s="43">
        <f t="shared" si="43"/>
        <v>1174</v>
      </c>
      <c r="B1179" s="44" t="s">
        <v>1751</v>
      </c>
      <c r="C1179" s="44" t="s">
        <v>2208</v>
      </c>
      <c r="D1179" s="72" t="s">
        <v>59</v>
      </c>
      <c r="E1179" s="106" t="s">
        <v>2221</v>
      </c>
      <c r="F1179" s="43" t="s">
        <v>41</v>
      </c>
      <c r="G1179" s="46" t="s">
        <v>42</v>
      </c>
      <c r="H1179" s="67">
        <v>28937</v>
      </c>
      <c r="I1179" s="45"/>
      <c r="J1179" s="76"/>
      <c r="K1179" s="63" t="s">
        <v>56</v>
      </c>
      <c r="L1179" s="63" t="s">
        <v>2222</v>
      </c>
      <c r="M1179" s="77">
        <v>43311</v>
      </c>
      <c r="N1179" s="52" t="str">
        <f t="shared" ca="1" si="44"/>
        <v>44 Tahun 11 Bulan 4 hari</v>
      </c>
      <c r="O11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Row],[JABATAN]],tbl_refJabatan,2,FALSE),"yr","day")-CONVERT(DATEDIF(H1179,tglAcuan,"y"),"yr","day"))),(NOW()+(CONVERT(VLOOKUP(Table1[[#This Row],[JABATAN]],tbl_refJabatan,2,FALSE),"yr","day")-CONVERT(DATEDIF(H1179,NOW(),"y"),"yr","day")))),"Usia Salah"),"")</f>
        <v>51193.098911689813</v>
      </c>
      <c r="Q1179" s="167" t="str">
        <f ca="1">IF(Table1[[#This Row],[TGL. PENSIUN (usia)]]&lt;&gt;0,TEXT(Table1[[#This Row],[TGL. PENSIUN (usia)]],"yyyy"),"")</f>
        <v>2040</v>
      </c>
      <c r="R1179" s="166">
        <f ca="1">IF(AND(Table1[[#This Row],[TGL. PENSIUN (usia)]]&lt;&gt;"",Table1[[#This Row],[TGL. PENSIUN (usia)]]&lt;&gt;"USIA SALAH"),IF(tglAcuan&lt;&gt;0,(INT(CONVERT(VLOOKUP(Table1[[#This Row],[JABATAN]],tbl_refJabatan,2,FALSE),"yr","day")-CONVERT(DATEDIF(H1179,tglAcuan,"y"),"yr","day"))),(INT(CONVERT(VLOOKUP(Table1[[#This Row],[JABATAN]],tbl_refJabatan,2,FALSE),"yr","day")-CONVERT(DATEDIF(H1179,NOW(),"y"),"yr","day")))),"")</f>
        <v>5844</v>
      </c>
      <c r="S1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Row],[JABATAN]],tbl_refJabatan,4,FALSE),"yr","day")-CONVERT(DATEDIF(H1179,tglAcuan,"y"),"yr","day"))),(NOW()+(CONVERT(VLOOKUP(Table1[[#This Row],[JABATAN]],tbl_refJabatan,4,FALSE),"yr","day")-CONVERT(DATEDIF(H1179,NOW(),"y"),"yr","day")))),"Usia Salah"),"")</f>
        <v>51193.098911689813</v>
      </c>
      <c r="T1179" s="167" t="str">
        <f ca="1">IF(Table1[[#This Row],[TGL. PENSIUN ( usia )]]&lt;&gt;0,TEXT(Table1[[#This Row],[TGL. PENSIUN ( usia )]],"yyyy"),"")</f>
        <v>2040</v>
      </c>
      <c r="U1179" s="166">
        <f ca="1">IF(AND(Table1[[#This Row],[TGL. PENSIUN (usia)]]&lt;&gt;"",Table1[[#This Row],[TGL. PENSIUN (usia)]]&lt;&gt;"USIA SALAH"),IF(tglAcuan&lt;&gt;0,(INT(CONVERT(VLOOKUP(Table1[[#This Row],[JABATAN]],tbl_refJabatan,4,FALSE),"yr","day")-CONVERT(DATEDIF(H1179,tglAcuan,"y"),"yr","day"))),(INT(CONVERT(VLOOKUP(Table1[[#This Row],[JABATAN]],tbl_refJabatan,4,FALSE),"yr","day")-CONVERT(DATEDIF(H1179,NOW(),"y"),"yr","day")))),"")</f>
        <v>5844</v>
      </c>
      <c r="V1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Row],[JABATAN]],tbl_refJabatan,6,FALSE),"yr","day")-CONVERT(DATEDIF(H1179,tglAcuan,"y"),"yr","day"))),(NOW()+(CONVERT(VLOOKUP(Table1[[#This Row],[JABATAN]],tbl_refJabatan,6,FALSE),"yr","day")-CONVERT(DATEDIF(H1179,NOW(),"y"),"yr","day")))),"Usia Salah"),"")</f>
        <v>49732.098911689813</v>
      </c>
      <c r="W1179" s="167" t="str">
        <f ca="1">IF(Table1[[#This Row],[TGL.PENSIUN (usia)]]&lt;&gt;0,TEXT(Table1[[#This Row],[TGL.PENSIUN (usia)]],"yyyy"),"")</f>
        <v>2036</v>
      </c>
      <c r="X1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Row],[JABATAN]],tbl_refJabatan,7,FALSE),"yr","day")-CONVERT(DATEDIF(M1179,tglAcuan,"y"),"yr","day"))),(NOW()+(CONVERT(VLOOKUP(Table1[[#This Row],[JABATAN]],tbl_refJabatan,7,FALSE),"yr","day")-CONVERT(DATEDIF(M1179,NOW(),"y"),"yr","day")))),"tgl SK salah"),"")</f>
        <v>50827.848911689813</v>
      </c>
      <c r="Y1179" s="167" t="str">
        <f ca="1">IF(Table1[[#This Row],[TGL. PENSIUN (jabatan)]]&lt;&gt;0,TEXT(Table1[[#This Row],[TGL. PENSIUN (jabatan)]],"yyyy"),"")</f>
        <v>2039</v>
      </c>
      <c r="Z1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Row],[JABATAN]],tbl_refJabatan,8,FALSE),"yr","day")-CONVERT(DATEDIF(H1179,tglAcuan,"y"),"yr","day"))),(NOW()+(CONVERT(VLOOKUP(Table1[[#This Row],[JABATAN]],tbl_refJabatan,8,FALSE),"yr","day")-CONVERT(DATEDIF(H1179,NOW(),"y"),"yr","day")))),"Usia Salah"),"")</f>
        <v>49732.098911689813</v>
      </c>
      <c r="AA1179" s="167" t="str">
        <f ca="1">IF(Table1[[#This Row],[TGL.PENSIUN (usia )]]&lt;&gt;0,TEXT(Table1[[#This Row],[TGL.PENSIUN (usia )]],"yyyy"),"")</f>
        <v>2036</v>
      </c>
      <c r="AB1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Row],[JABATAN]],tbl_refJabatan,9,FALSE),"yr","day")-CONVERT(DATEDIF(M1179,tglAcuan,"y"),"yr","day"))),(NOW()+(CONVERT(VLOOKUP(Table1[[#This Row],[JABATAN]],tbl_refJabatan,9,FALSE),"yr","day")-CONVERT(DATEDIF(M1179,NOW(),"y"),"yr","day")))),"tgl SK salah"),"")</f>
        <v>50827.848911689813</v>
      </c>
      <c r="AC1179" s="167" t="str">
        <f ca="1">IF(Table1[[#This Row],[TGL. PENSIUN (jabatan )]]&lt;&gt;0,TEXT(Table1[[#This Row],[TGL. PENSIUN (jabatan )]],"yyyy"),"")</f>
        <v>2039</v>
      </c>
      <c r="AD11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0" spans="1:30" s="53" customFormat="1" ht="21.75" customHeight="1" x14ac:dyDescent="0.25">
      <c r="A1180" s="43">
        <f t="shared" si="43"/>
        <v>1175</v>
      </c>
      <c r="B1180" s="44" t="s">
        <v>1751</v>
      </c>
      <c r="C1180" s="44" t="s">
        <v>2208</v>
      </c>
      <c r="D1180" s="72" t="s">
        <v>61</v>
      </c>
      <c r="E1180" s="106" t="s">
        <v>2223</v>
      </c>
      <c r="F1180" s="43" t="s">
        <v>50</v>
      </c>
      <c r="G1180" s="46" t="s">
        <v>42</v>
      </c>
      <c r="H1180" s="94">
        <v>31229</v>
      </c>
      <c r="I1180" s="45"/>
      <c r="J1180" s="76"/>
      <c r="K1180" s="63" t="s">
        <v>43</v>
      </c>
      <c r="L1180" s="63" t="s">
        <v>2224</v>
      </c>
      <c r="M1180" s="94" t="s">
        <v>2217</v>
      </c>
      <c r="N1180" s="52" t="str">
        <f t="shared" ca="1" si="44"/>
        <v>38 Tahun 7 Bulan 26 hari</v>
      </c>
      <c r="O11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0 Hari </v>
      </c>
      <c r="P1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Row],[JABATAN]],tbl_refJabatan,2,FALSE),"yr","day")-CONVERT(DATEDIF(H1180,tglAcuan,"y"),"yr","day"))),(NOW()+(CONVERT(VLOOKUP(Table1[[#This Row],[JABATAN]],tbl_refJabatan,2,FALSE),"yr","day")-CONVERT(DATEDIF(H1180,NOW(),"y"),"yr","day")))),"Usia Salah"),"")</f>
        <v>53384.598911689813</v>
      </c>
      <c r="Q1180" s="167" t="str">
        <f ca="1">IF(Table1[[#This Row],[TGL. PENSIUN (usia)]]&lt;&gt;0,TEXT(Table1[[#This Row],[TGL. PENSIUN (usia)]],"yyyy"),"")</f>
        <v>2046</v>
      </c>
      <c r="R1180" s="166">
        <f ca="1">IF(AND(Table1[[#This Row],[TGL. PENSIUN (usia)]]&lt;&gt;"",Table1[[#This Row],[TGL. PENSIUN (usia)]]&lt;&gt;"USIA SALAH"),IF(tglAcuan&lt;&gt;0,(INT(CONVERT(VLOOKUP(Table1[[#This Row],[JABATAN]],tbl_refJabatan,2,FALSE),"yr","day")-CONVERT(DATEDIF(H1180,tglAcuan,"y"),"yr","day"))),(INT(CONVERT(VLOOKUP(Table1[[#This Row],[JABATAN]],tbl_refJabatan,2,FALSE),"yr","day")-CONVERT(DATEDIF(H1180,NOW(),"y"),"yr","day")))),"")</f>
        <v>8035</v>
      </c>
      <c r="S1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Row],[JABATAN]],tbl_refJabatan,4,FALSE),"yr","day")-CONVERT(DATEDIF(H1180,tglAcuan,"y"),"yr","day"))),(NOW()+(CONVERT(VLOOKUP(Table1[[#This Row],[JABATAN]],tbl_refJabatan,4,FALSE),"yr","day")-CONVERT(DATEDIF(H1180,NOW(),"y"),"yr","day")))),"Usia Salah"),"")</f>
        <v>53384.598911689813</v>
      </c>
      <c r="T1180" s="167" t="str">
        <f ca="1">IF(Table1[[#This Row],[TGL. PENSIUN ( usia )]]&lt;&gt;0,TEXT(Table1[[#This Row],[TGL. PENSIUN ( usia )]],"yyyy"),"")</f>
        <v>2046</v>
      </c>
      <c r="U1180" s="166">
        <f ca="1">IF(AND(Table1[[#This Row],[TGL. PENSIUN (usia)]]&lt;&gt;"",Table1[[#This Row],[TGL. PENSIUN (usia)]]&lt;&gt;"USIA SALAH"),IF(tglAcuan&lt;&gt;0,(INT(CONVERT(VLOOKUP(Table1[[#This Row],[JABATAN]],tbl_refJabatan,4,FALSE),"yr","day")-CONVERT(DATEDIF(H1180,tglAcuan,"y"),"yr","day"))),(INT(CONVERT(VLOOKUP(Table1[[#This Row],[JABATAN]],tbl_refJabatan,4,FALSE),"yr","day")-CONVERT(DATEDIF(H1180,NOW(),"y"),"yr","day")))),"")</f>
        <v>8035</v>
      </c>
      <c r="V1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Row],[JABATAN]],tbl_refJabatan,6,FALSE),"yr","day")-CONVERT(DATEDIF(H1180,tglAcuan,"y"),"yr","day"))),(NOW()+(CONVERT(VLOOKUP(Table1[[#This Row],[JABATAN]],tbl_refJabatan,6,FALSE),"yr","day")-CONVERT(DATEDIF(H1180,NOW(),"y"),"yr","day")))),"Usia Salah"),"")</f>
        <v>51923.598911689813</v>
      </c>
      <c r="W1180" s="167" t="str">
        <f ca="1">IF(Table1[[#This Row],[TGL.PENSIUN (usia)]]&lt;&gt;0,TEXT(Table1[[#This Row],[TGL.PENSIUN (usia)]],"yyyy"),"")</f>
        <v>2042</v>
      </c>
      <c r="X1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Row],[JABATAN]],tbl_refJabatan,7,FALSE),"yr","day")-CONVERT(DATEDIF(M1180,tglAcuan,"y"),"yr","day"))),(NOW()+(CONVERT(VLOOKUP(Table1[[#This Row],[JABATAN]],tbl_refJabatan,7,FALSE),"yr","day")-CONVERT(DATEDIF(M1180,NOW(),"y"),"yr","day")))),"tgl SK salah"),"")</f>
        <v>52288.848911689813</v>
      </c>
      <c r="Y1180" s="167" t="str">
        <f ca="1">IF(Table1[[#This Row],[TGL. PENSIUN (jabatan)]]&lt;&gt;0,TEXT(Table1[[#This Row],[TGL. PENSIUN (jabatan)]],"yyyy"),"")</f>
        <v>2043</v>
      </c>
      <c r="Z1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Row],[JABATAN]],tbl_refJabatan,8,FALSE),"yr","day")-CONVERT(DATEDIF(H1180,tglAcuan,"y"),"yr","day"))),(NOW()+(CONVERT(VLOOKUP(Table1[[#This Row],[JABATAN]],tbl_refJabatan,8,FALSE),"yr","day")-CONVERT(DATEDIF(H1180,NOW(),"y"),"yr","day")))),"Usia Salah"),"")</f>
        <v>51923.598911689813</v>
      </c>
      <c r="AA1180" s="167" t="str">
        <f ca="1">IF(Table1[[#This Row],[TGL.PENSIUN (usia )]]&lt;&gt;0,TEXT(Table1[[#This Row],[TGL.PENSIUN (usia )]],"yyyy"),"")</f>
        <v>2042</v>
      </c>
      <c r="AB1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Row],[JABATAN]],tbl_refJabatan,9,FALSE),"yr","day")-CONVERT(DATEDIF(M1180,tglAcuan,"y"),"yr","day"))),(NOW()+(CONVERT(VLOOKUP(Table1[[#This Row],[JABATAN]],tbl_refJabatan,9,FALSE),"yr","day")-CONVERT(DATEDIF(M1180,NOW(),"y"),"yr","day")))),"tgl SK salah"),"")</f>
        <v>52288.848911689813</v>
      </c>
      <c r="AC1180" s="167" t="str">
        <f ca="1">IF(Table1[[#This Row],[TGL. PENSIUN (jabatan )]]&lt;&gt;0,TEXT(Table1[[#This Row],[TGL. PENSIUN (jabatan )]],"yyyy"),"")</f>
        <v>2043</v>
      </c>
      <c r="AD11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1" spans="1:30" s="53" customFormat="1" ht="21.75" customHeight="1" x14ac:dyDescent="0.25">
      <c r="A1181" s="43">
        <f t="shared" si="43"/>
        <v>1176</v>
      </c>
      <c r="B1181" s="44" t="s">
        <v>1751</v>
      </c>
      <c r="C1181" s="44" t="s">
        <v>2208</v>
      </c>
      <c r="D1181" s="72" t="s">
        <v>63</v>
      </c>
      <c r="E1181" s="106" t="s">
        <v>2225</v>
      </c>
      <c r="F1181" s="43" t="s">
        <v>41</v>
      </c>
      <c r="G1181" s="46" t="s">
        <v>42</v>
      </c>
      <c r="H1181" s="67">
        <v>31506</v>
      </c>
      <c r="I1181" s="45"/>
      <c r="J1181" s="76"/>
      <c r="K1181" s="63" t="s">
        <v>43</v>
      </c>
      <c r="L1181" s="63" t="s">
        <v>2226</v>
      </c>
      <c r="M1181" s="77">
        <v>43311</v>
      </c>
      <c r="N1181" s="52" t="str">
        <f t="shared" ca="1" si="44"/>
        <v>37 Tahun 10 Bulan 23 hari</v>
      </c>
      <c r="O11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28 Hari </v>
      </c>
      <c r="P1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Row],[JABATAN]],tbl_refJabatan,2,FALSE),"yr","day")-CONVERT(DATEDIF(H1181,tglAcuan,"y"),"yr","day"))),(NOW()+(CONVERT(VLOOKUP(Table1[[#This Row],[JABATAN]],tbl_refJabatan,2,FALSE),"yr","day")-CONVERT(DATEDIF(H1181,NOW(),"y"),"yr","day")))),"Usia Salah"),"")</f>
        <v>53749.848911689813</v>
      </c>
      <c r="Q1181" s="167" t="str">
        <f ca="1">IF(Table1[[#This Row],[TGL. PENSIUN (usia)]]&lt;&gt;0,TEXT(Table1[[#This Row],[TGL. PENSIUN (usia)]],"yyyy"),"")</f>
        <v>2047</v>
      </c>
      <c r="R1181" s="166">
        <f ca="1">IF(AND(Table1[[#This Row],[TGL. PENSIUN (usia)]]&lt;&gt;"",Table1[[#This Row],[TGL. PENSIUN (usia)]]&lt;&gt;"USIA SALAH"),IF(tglAcuan&lt;&gt;0,(INT(CONVERT(VLOOKUP(Table1[[#This Row],[JABATAN]],tbl_refJabatan,2,FALSE),"yr","day")-CONVERT(DATEDIF(H1181,tglAcuan,"y"),"yr","day"))),(INT(CONVERT(VLOOKUP(Table1[[#This Row],[JABATAN]],tbl_refJabatan,2,FALSE),"yr","day")-CONVERT(DATEDIF(H1181,NOW(),"y"),"yr","day")))),"")</f>
        <v>8400</v>
      </c>
      <c r="S1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Row],[JABATAN]],tbl_refJabatan,4,FALSE),"yr","day")-CONVERT(DATEDIF(H1181,tglAcuan,"y"),"yr","day"))),(NOW()+(CONVERT(VLOOKUP(Table1[[#This Row],[JABATAN]],tbl_refJabatan,4,FALSE),"yr","day")-CONVERT(DATEDIF(H1181,NOW(),"y"),"yr","day")))),"Usia Salah"),"")</f>
        <v>39139.848911689813</v>
      </c>
      <c r="T1181" s="167" t="str">
        <f ca="1">IF(Table1[[#This Row],[TGL. PENSIUN ( usia )]]&lt;&gt;0,TEXT(Table1[[#This Row],[TGL. PENSIUN ( usia )]],"yyyy"),"")</f>
        <v>2007</v>
      </c>
      <c r="U1181" s="166">
        <f ca="1">IF(AND(Table1[[#This Row],[TGL. PENSIUN (usia)]]&lt;&gt;"",Table1[[#This Row],[TGL. PENSIUN (usia)]]&lt;&gt;"USIA SALAH"),IF(tglAcuan&lt;&gt;0,(INT(CONVERT(VLOOKUP(Table1[[#This Row],[JABATAN]],tbl_refJabatan,4,FALSE),"yr","day")-CONVERT(DATEDIF(H1181,tglAcuan,"y"),"yr","day"))),(INT(CONVERT(VLOOKUP(Table1[[#This Row],[JABATAN]],tbl_refJabatan,4,FALSE),"yr","day")-CONVERT(DATEDIF(H1181,NOW(),"y"),"yr","day")))),"")</f>
        <v>-6210</v>
      </c>
      <c r="V1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Row],[JABATAN]],tbl_refJabatan,6,FALSE),"yr","day")-CONVERT(DATEDIF(H1181,tglAcuan,"y"),"yr","day"))),(NOW()+(CONVERT(VLOOKUP(Table1[[#This Row],[JABATAN]],tbl_refJabatan,6,FALSE),"yr","day")-CONVERT(DATEDIF(H1181,NOW(),"y"),"yr","day")))),"Usia Salah"),"")</f>
        <v>31834.848911689813</v>
      </c>
      <c r="W1181" s="167" t="str">
        <f ca="1">IF(Table1[[#This Row],[TGL.PENSIUN (usia)]]&lt;&gt;0,TEXT(Table1[[#This Row],[TGL.PENSIUN (usia)]],"yyyy"),"")</f>
        <v>1987</v>
      </c>
      <c r="X1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Row],[JABATAN]],tbl_refJabatan,7,FALSE),"yr","day")-CONVERT(DATEDIF(M1181,tglAcuan,"y"),"yr","day"))),(NOW()+(CONVERT(VLOOKUP(Table1[[#This Row],[JABATAN]],tbl_refJabatan,7,FALSE),"yr","day")-CONVERT(DATEDIF(M1181,NOW(),"y"),"yr","day")))),"tgl SK salah"),"")</f>
        <v>65437.848911689813</v>
      </c>
      <c r="Y1181" s="167" t="str">
        <f ca="1">IF(Table1[[#This Row],[TGL. PENSIUN (jabatan)]]&lt;&gt;0,TEXT(Table1[[#This Row],[TGL. PENSIUN (jabatan)]],"yyyy"),"")</f>
        <v>2079</v>
      </c>
      <c r="Z1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Row],[JABATAN]],tbl_refJabatan,8,FALSE),"yr","day")-CONVERT(DATEDIF(H1181,tglAcuan,"y"),"yr","day"))),(NOW()+(CONVERT(VLOOKUP(Table1[[#This Row],[JABATAN]],tbl_refJabatan,8,FALSE),"yr","day")-CONVERT(DATEDIF(H1181,NOW(),"y"),"yr","day")))),"Usia Salah"),"")</f>
        <v>53749.848911689813</v>
      </c>
      <c r="AA1181" s="167" t="str">
        <f ca="1">IF(Table1[[#This Row],[TGL.PENSIUN (usia )]]&lt;&gt;0,TEXT(Table1[[#This Row],[TGL.PENSIUN (usia )]],"yyyy"),"")</f>
        <v>2047</v>
      </c>
      <c r="AB1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Row],[JABATAN]],tbl_refJabatan,9,FALSE),"yr","day")-CONVERT(DATEDIF(M1181,tglAcuan,"y"),"yr","day"))),(NOW()+(CONVERT(VLOOKUP(Table1[[#This Row],[JABATAN]],tbl_refJabatan,9,FALSE),"yr","day")-CONVERT(DATEDIF(M1181,NOW(),"y"),"yr","day")))),"tgl SK salah"),"")</f>
        <v>49001.598911689813</v>
      </c>
      <c r="AC1181" s="167" t="str">
        <f ca="1">IF(Table1[[#This Row],[TGL. PENSIUN (jabatan )]]&lt;&gt;0,TEXT(Table1[[#This Row],[TGL. PENSIUN (jabatan )]],"yyyy"),"")</f>
        <v>2034</v>
      </c>
      <c r="AD11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2" spans="1:30" s="53" customFormat="1" ht="21.75" customHeight="1" x14ac:dyDescent="0.25">
      <c r="A1182" s="43">
        <f t="shared" si="43"/>
        <v>1177</v>
      </c>
      <c r="B1182" s="44" t="s">
        <v>1751</v>
      </c>
      <c r="C1182" s="44" t="s">
        <v>2208</v>
      </c>
      <c r="D1182" s="72" t="s">
        <v>63</v>
      </c>
      <c r="E1182" s="106" t="s">
        <v>2227</v>
      </c>
      <c r="F1182" s="43" t="s">
        <v>41</v>
      </c>
      <c r="G1182" s="46" t="s">
        <v>42</v>
      </c>
      <c r="H1182" s="67">
        <v>27414</v>
      </c>
      <c r="I1182" s="45"/>
      <c r="J1182" s="76"/>
      <c r="K1182" s="63" t="s">
        <v>43</v>
      </c>
      <c r="L1182" s="63" t="s">
        <v>2228</v>
      </c>
      <c r="M1182" s="77">
        <v>39853</v>
      </c>
      <c r="N1182" s="52" t="str">
        <f t="shared" ca="1" si="44"/>
        <v>49 Tahun 1 Bulan 7 hari</v>
      </c>
      <c r="O11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0 Bulan 18 Hari </v>
      </c>
      <c r="P1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Row],[JABATAN]],tbl_refJabatan,2,FALSE),"yr","day")-CONVERT(DATEDIF(H1182,tglAcuan,"y"),"yr","day"))),(NOW()+(CONVERT(VLOOKUP(Table1[[#This Row],[JABATAN]],tbl_refJabatan,2,FALSE),"yr","day")-CONVERT(DATEDIF(H1182,NOW(),"y"),"yr","day")))),"Usia Salah"),"")</f>
        <v>49366.848911689813</v>
      </c>
      <c r="Q1182" s="167" t="str">
        <f ca="1">IF(Table1[[#This Row],[TGL. PENSIUN (usia)]]&lt;&gt;0,TEXT(Table1[[#This Row],[TGL. PENSIUN (usia)]],"yyyy"),"")</f>
        <v>2035</v>
      </c>
      <c r="R1182" s="166">
        <f ca="1">IF(AND(Table1[[#This Row],[TGL. PENSIUN (usia)]]&lt;&gt;"",Table1[[#This Row],[TGL. PENSIUN (usia)]]&lt;&gt;"USIA SALAH"),IF(tglAcuan&lt;&gt;0,(INT(CONVERT(VLOOKUP(Table1[[#This Row],[JABATAN]],tbl_refJabatan,2,FALSE),"yr","day")-CONVERT(DATEDIF(H1182,tglAcuan,"y"),"yr","day"))),(INT(CONVERT(VLOOKUP(Table1[[#This Row],[JABATAN]],tbl_refJabatan,2,FALSE),"yr","day")-CONVERT(DATEDIF(H1182,NOW(),"y"),"yr","day")))),"")</f>
        <v>4017</v>
      </c>
      <c r="S1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Row],[JABATAN]],tbl_refJabatan,4,FALSE),"yr","day")-CONVERT(DATEDIF(H1182,tglAcuan,"y"),"yr","day"))),(NOW()+(CONVERT(VLOOKUP(Table1[[#This Row],[JABATAN]],tbl_refJabatan,4,FALSE),"yr","day")-CONVERT(DATEDIF(H1182,NOW(),"y"),"yr","day")))),"Usia Salah"),"")</f>
        <v>34756.848911689813</v>
      </c>
      <c r="T1182" s="167" t="str">
        <f ca="1">IF(Table1[[#This Row],[TGL. PENSIUN ( usia )]]&lt;&gt;0,TEXT(Table1[[#This Row],[TGL. PENSIUN ( usia )]],"yyyy"),"")</f>
        <v>1995</v>
      </c>
      <c r="U1182" s="166">
        <f ca="1">IF(AND(Table1[[#This Row],[TGL. PENSIUN (usia)]]&lt;&gt;"",Table1[[#This Row],[TGL. PENSIUN (usia)]]&lt;&gt;"USIA SALAH"),IF(tglAcuan&lt;&gt;0,(INT(CONVERT(VLOOKUP(Table1[[#This Row],[JABATAN]],tbl_refJabatan,4,FALSE),"yr","day")-CONVERT(DATEDIF(H1182,tglAcuan,"y"),"yr","day"))),(INT(CONVERT(VLOOKUP(Table1[[#This Row],[JABATAN]],tbl_refJabatan,4,FALSE),"yr","day")-CONVERT(DATEDIF(H1182,NOW(),"y"),"yr","day")))),"")</f>
        <v>-10593</v>
      </c>
      <c r="V1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Row],[JABATAN]],tbl_refJabatan,6,FALSE),"yr","day")-CONVERT(DATEDIF(H1182,tglAcuan,"y"),"yr","day"))),(NOW()+(CONVERT(VLOOKUP(Table1[[#This Row],[JABATAN]],tbl_refJabatan,6,FALSE),"yr","day")-CONVERT(DATEDIF(H1182,NOW(),"y"),"yr","day")))),"Usia Salah"),"")</f>
        <v>27451.848911689813</v>
      </c>
      <c r="W1182" s="167" t="str">
        <f ca="1">IF(Table1[[#This Row],[TGL.PENSIUN (usia)]]&lt;&gt;0,TEXT(Table1[[#This Row],[TGL.PENSIUN (usia)]],"yyyy"),"")</f>
        <v>1975</v>
      </c>
      <c r="X11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Row],[JABATAN]],tbl_refJabatan,7,FALSE),"yr","day")-CONVERT(DATEDIF(M1182,tglAcuan,"y"),"yr","day"))),(NOW()+(CONVERT(VLOOKUP(Table1[[#This Row],[JABATAN]],tbl_refJabatan,7,FALSE),"yr","day")-CONVERT(DATEDIF(M1182,NOW(),"y"),"yr","day")))),"tgl SK salah"),"")</f>
        <v>61785.348911689813</v>
      </c>
      <c r="Y1182" s="167" t="str">
        <f ca="1">IF(Table1[[#This Row],[TGL. PENSIUN (jabatan)]]&lt;&gt;0,TEXT(Table1[[#This Row],[TGL. PENSIUN (jabatan)]],"yyyy"),"")</f>
        <v>2069</v>
      </c>
      <c r="Z1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Row],[JABATAN]],tbl_refJabatan,8,FALSE),"yr","day")-CONVERT(DATEDIF(H1182,tglAcuan,"y"),"yr","day"))),(NOW()+(CONVERT(VLOOKUP(Table1[[#This Row],[JABATAN]],tbl_refJabatan,8,FALSE),"yr","day")-CONVERT(DATEDIF(H1182,NOW(),"y"),"yr","day")))),"Usia Salah"),"")</f>
        <v>49366.848911689813</v>
      </c>
      <c r="AA1182" s="167" t="str">
        <f ca="1">IF(Table1[[#This Row],[TGL.PENSIUN (usia )]]&lt;&gt;0,TEXT(Table1[[#This Row],[TGL.PENSIUN (usia )]],"yyyy"),"")</f>
        <v>2035</v>
      </c>
      <c r="AB11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Row],[JABATAN]],tbl_refJabatan,9,FALSE),"yr","day")-CONVERT(DATEDIF(M1182,tglAcuan,"y"),"yr","day"))),(NOW()+(CONVERT(VLOOKUP(Table1[[#This Row],[JABATAN]],tbl_refJabatan,9,FALSE),"yr","day")-CONVERT(DATEDIF(M1182,NOW(),"y"),"yr","day")))),"tgl SK salah"),"")</f>
        <v>45349.098911689813</v>
      </c>
      <c r="AC1182" s="167" t="str">
        <f ca="1">IF(Table1[[#This Row],[TGL. PENSIUN (jabatan )]]&lt;&gt;0,TEXT(Table1[[#This Row],[TGL. PENSIUN (jabatan )]],"yyyy"),"")</f>
        <v>2024</v>
      </c>
      <c r="AD11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183" spans="1:30" s="53" customFormat="1" ht="21.75" customHeight="1" x14ac:dyDescent="0.25">
      <c r="A1183" s="43">
        <f t="shared" si="43"/>
        <v>1178</v>
      </c>
      <c r="B1183" s="44" t="s">
        <v>1751</v>
      </c>
      <c r="C1183" s="44" t="s">
        <v>2208</v>
      </c>
      <c r="D1183" s="45" t="s">
        <v>63</v>
      </c>
      <c r="E1183" s="106" t="s">
        <v>74</v>
      </c>
      <c r="F1183" s="43" t="s">
        <v>41</v>
      </c>
      <c r="G1183" s="46" t="s">
        <v>42</v>
      </c>
      <c r="H1183" s="67">
        <v>28256</v>
      </c>
      <c r="I1183" s="45"/>
      <c r="J1183" s="76"/>
      <c r="K1183" s="63" t="s">
        <v>56</v>
      </c>
      <c r="L1183" s="63" t="s">
        <v>2229</v>
      </c>
      <c r="M1183" s="77">
        <v>42535</v>
      </c>
      <c r="N1183" s="52" t="str">
        <f t="shared" ca="1" si="44"/>
        <v>46 Tahun 9 Bulan 16 hari</v>
      </c>
      <c r="O11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13 Hari </v>
      </c>
      <c r="P1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Row],[JABATAN]],tbl_refJabatan,2,FALSE),"yr","day")-CONVERT(DATEDIF(H1183,tglAcuan,"y"),"yr","day"))),(NOW()+(CONVERT(VLOOKUP(Table1[[#This Row],[JABATAN]],tbl_refJabatan,2,FALSE),"yr","day")-CONVERT(DATEDIF(H1183,NOW(),"y"),"yr","day")))),"Usia Salah"),"")</f>
        <v>50462.598911689813</v>
      </c>
      <c r="Q1183" s="167" t="str">
        <f ca="1">IF(Table1[[#This Row],[TGL. PENSIUN (usia)]]&lt;&gt;0,TEXT(Table1[[#This Row],[TGL. PENSIUN (usia)]],"yyyy"),"")</f>
        <v>2038</v>
      </c>
      <c r="R1183" s="166">
        <f ca="1">IF(AND(Table1[[#This Row],[TGL. PENSIUN (usia)]]&lt;&gt;"",Table1[[#This Row],[TGL. PENSIUN (usia)]]&lt;&gt;"USIA SALAH"),IF(tglAcuan&lt;&gt;0,(INT(CONVERT(VLOOKUP(Table1[[#This Row],[JABATAN]],tbl_refJabatan,2,FALSE),"yr","day")-CONVERT(DATEDIF(H1183,tglAcuan,"y"),"yr","day"))),(INT(CONVERT(VLOOKUP(Table1[[#This Row],[JABATAN]],tbl_refJabatan,2,FALSE),"yr","day")-CONVERT(DATEDIF(H1183,NOW(),"y"),"yr","day")))),"")</f>
        <v>5113</v>
      </c>
      <c r="S1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Row],[JABATAN]],tbl_refJabatan,4,FALSE),"yr","day")-CONVERT(DATEDIF(H1183,tglAcuan,"y"),"yr","day"))),(NOW()+(CONVERT(VLOOKUP(Table1[[#This Row],[JABATAN]],tbl_refJabatan,4,FALSE),"yr","day")-CONVERT(DATEDIF(H1183,NOW(),"y"),"yr","day")))),"Usia Salah"),"")</f>
        <v>35852.598911689813</v>
      </c>
      <c r="T1183" s="167" t="str">
        <f ca="1">IF(Table1[[#This Row],[TGL. PENSIUN ( usia )]]&lt;&gt;0,TEXT(Table1[[#This Row],[TGL. PENSIUN ( usia )]],"yyyy"),"")</f>
        <v>1998</v>
      </c>
      <c r="U1183" s="166">
        <f ca="1">IF(AND(Table1[[#This Row],[TGL. PENSIUN (usia)]]&lt;&gt;"",Table1[[#This Row],[TGL. PENSIUN (usia)]]&lt;&gt;"USIA SALAH"),IF(tglAcuan&lt;&gt;0,(INT(CONVERT(VLOOKUP(Table1[[#This Row],[JABATAN]],tbl_refJabatan,4,FALSE),"yr","day")-CONVERT(DATEDIF(H1183,tglAcuan,"y"),"yr","day"))),(INT(CONVERT(VLOOKUP(Table1[[#This Row],[JABATAN]],tbl_refJabatan,4,FALSE),"yr","day")-CONVERT(DATEDIF(H1183,NOW(),"y"),"yr","day")))),"")</f>
        <v>-9497</v>
      </c>
      <c r="V1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Row],[JABATAN]],tbl_refJabatan,6,FALSE),"yr","day")-CONVERT(DATEDIF(H1183,tglAcuan,"y"),"yr","day"))),(NOW()+(CONVERT(VLOOKUP(Table1[[#This Row],[JABATAN]],tbl_refJabatan,6,FALSE),"yr","day")-CONVERT(DATEDIF(H1183,NOW(),"y"),"yr","day")))),"Usia Salah"),"")</f>
        <v>28547.598911689813</v>
      </c>
      <c r="W1183" s="167" t="str">
        <f ca="1">IF(Table1[[#This Row],[TGL.PENSIUN (usia)]]&lt;&gt;0,TEXT(Table1[[#This Row],[TGL.PENSIUN (usia)]],"yyyy"),"")</f>
        <v>1978</v>
      </c>
      <c r="X1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Row],[JABATAN]],tbl_refJabatan,7,FALSE),"yr","day")-CONVERT(DATEDIF(M1183,tglAcuan,"y"),"yr","day"))),(NOW()+(CONVERT(VLOOKUP(Table1[[#This Row],[JABATAN]],tbl_refJabatan,7,FALSE),"yr","day")-CONVERT(DATEDIF(M1183,NOW(),"y"),"yr","day")))),"tgl SK salah"),"")</f>
        <v>64707.348911689813</v>
      </c>
      <c r="Y1183" s="167" t="str">
        <f ca="1">IF(Table1[[#This Row],[TGL. PENSIUN (jabatan)]]&lt;&gt;0,TEXT(Table1[[#This Row],[TGL. PENSIUN (jabatan)]],"yyyy"),"")</f>
        <v>2077</v>
      </c>
      <c r="Z1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Row],[JABATAN]],tbl_refJabatan,8,FALSE),"yr","day")-CONVERT(DATEDIF(H1183,tglAcuan,"y"),"yr","day"))),(NOW()+(CONVERT(VLOOKUP(Table1[[#This Row],[JABATAN]],tbl_refJabatan,8,FALSE),"yr","day")-CONVERT(DATEDIF(H1183,NOW(),"y"),"yr","day")))),"Usia Salah"),"")</f>
        <v>50462.598911689813</v>
      </c>
      <c r="AA1183" s="167" t="str">
        <f ca="1">IF(Table1[[#This Row],[TGL.PENSIUN (usia )]]&lt;&gt;0,TEXT(Table1[[#This Row],[TGL.PENSIUN (usia )]],"yyyy"),"")</f>
        <v>2038</v>
      </c>
      <c r="AB1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Row],[JABATAN]],tbl_refJabatan,9,FALSE),"yr","day")-CONVERT(DATEDIF(M1183,tglAcuan,"y"),"yr","day"))),(NOW()+(CONVERT(VLOOKUP(Table1[[#This Row],[JABATAN]],tbl_refJabatan,9,FALSE),"yr","day")-CONVERT(DATEDIF(M1183,NOW(),"y"),"yr","day")))),"tgl SK salah"),"")</f>
        <v>48271.098911689813</v>
      </c>
      <c r="AC1183" s="167" t="str">
        <f ca="1">IF(Table1[[#This Row],[TGL. PENSIUN (jabatan )]]&lt;&gt;0,TEXT(Table1[[#This Row],[TGL. PENSIUN (jabatan )]],"yyyy"),"")</f>
        <v>2032</v>
      </c>
      <c r="AD11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4" spans="1:30" s="53" customFormat="1" ht="21.75" customHeight="1" x14ac:dyDescent="0.25">
      <c r="A1184" s="43">
        <f t="shared" si="43"/>
        <v>1179</v>
      </c>
      <c r="B1184" s="44" t="s">
        <v>1751</v>
      </c>
      <c r="C1184" s="44" t="s">
        <v>2208</v>
      </c>
      <c r="D1184" s="72" t="s">
        <v>63</v>
      </c>
      <c r="E1184" s="106" t="s">
        <v>2230</v>
      </c>
      <c r="F1184" s="43" t="s">
        <v>41</v>
      </c>
      <c r="G1184" s="46" t="s">
        <v>42</v>
      </c>
      <c r="H1184" s="67">
        <v>34790</v>
      </c>
      <c r="I1184" s="45"/>
      <c r="J1184" s="76"/>
      <c r="K1184" s="63" t="s">
        <v>43</v>
      </c>
      <c r="L1184" s="63" t="s">
        <v>2231</v>
      </c>
      <c r="M1184" s="77">
        <v>42590</v>
      </c>
      <c r="N1184" s="52" t="str">
        <f t="shared" ca="1" si="44"/>
        <v>28 Tahun 10 Bulan 26 hari</v>
      </c>
      <c r="O11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6 Bulan 19 Hari </v>
      </c>
      <c r="P1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Row],[JABATAN]],tbl_refJabatan,2,FALSE),"yr","day")-CONVERT(DATEDIF(H1184,tglAcuan,"y"),"yr","day"))),(NOW()+(CONVERT(VLOOKUP(Table1[[#This Row],[JABATAN]],tbl_refJabatan,2,FALSE),"yr","day")-CONVERT(DATEDIF(H1184,NOW(),"y"),"yr","day")))),"Usia Salah"),"")</f>
        <v>57037.098911689813</v>
      </c>
      <c r="Q1184" s="167" t="str">
        <f ca="1">IF(Table1[[#This Row],[TGL. PENSIUN (usia)]]&lt;&gt;0,TEXT(Table1[[#This Row],[TGL. PENSIUN (usia)]],"yyyy"),"")</f>
        <v>2056</v>
      </c>
      <c r="R1184" s="166">
        <f ca="1">IF(AND(Table1[[#This Row],[TGL. PENSIUN (usia)]]&lt;&gt;"",Table1[[#This Row],[TGL. PENSIUN (usia)]]&lt;&gt;"USIA SALAH"),IF(tglAcuan&lt;&gt;0,(INT(CONVERT(VLOOKUP(Table1[[#This Row],[JABATAN]],tbl_refJabatan,2,FALSE),"yr","day")-CONVERT(DATEDIF(H1184,tglAcuan,"y"),"yr","day"))),(INT(CONVERT(VLOOKUP(Table1[[#This Row],[JABATAN]],tbl_refJabatan,2,FALSE),"yr","day")-CONVERT(DATEDIF(H1184,NOW(),"y"),"yr","day")))),"")</f>
        <v>11688</v>
      </c>
      <c r="S1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Row],[JABATAN]],tbl_refJabatan,4,FALSE),"yr","day")-CONVERT(DATEDIF(H1184,tglAcuan,"y"),"yr","day"))),(NOW()+(CONVERT(VLOOKUP(Table1[[#This Row],[JABATAN]],tbl_refJabatan,4,FALSE),"yr","day")-CONVERT(DATEDIF(H1184,NOW(),"y"),"yr","day")))),"Usia Salah"),"")</f>
        <v>42427.098911689813</v>
      </c>
      <c r="T1184" s="167" t="str">
        <f ca="1">IF(Table1[[#This Row],[TGL. PENSIUN ( usia )]]&lt;&gt;0,TEXT(Table1[[#This Row],[TGL. PENSIUN ( usia )]],"yyyy"),"")</f>
        <v>2016</v>
      </c>
      <c r="U1184" s="166">
        <f ca="1">IF(AND(Table1[[#This Row],[TGL. PENSIUN (usia)]]&lt;&gt;"",Table1[[#This Row],[TGL. PENSIUN (usia)]]&lt;&gt;"USIA SALAH"),IF(tglAcuan&lt;&gt;0,(INT(CONVERT(VLOOKUP(Table1[[#This Row],[JABATAN]],tbl_refJabatan,4,FALSE),"yr","day")-CONVERT(DATEDIF(H1184,tglAcuan,"y"),"yr","day"))),(INT(CONVERT(VLOOKUP(Table1[[#This Row],[JABATAN]],tbl_refJabatan,4,FALSE),"yr","day")-CONVERT(DATEDIF(H1184,NOW(),"y"),"yr","day")))),"")</f>
        <v>-2922</v>
      </c>
      <c r="V1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Row],[JABATAN]],tbl_refJabatan,6,FALSE),"yr","day")-CONVERT(DATEDIF(H1184,tglAcuan,"y"),"yr","day"))),(NOW()+(CONVERT(VLOOKUP(Table1[[#This Row],[JABATAN]],tbl_refJabatan,6,FALSE),"yr","day")-CONVERT(DATEDIF(H1184,NOW(),"y"),"yr","day")))),"Usia Salah"),"")</f>
        <v>35122.098911689813</v>
      </c>
      <c r="W1184" s="167" t="str">
        <f ca="1">IF(Table1[[#This Row],[TGL.PENSIUN (usia)]]&lt;&gt;0,TEXT(Table1[[#This Row],[TGL.PENSIUN (usia)]],"yyyy"),"")</f>
        <v>1996</v>
      </c>
      <c r="X1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Row],[JABATAN]],tbl_refJabatan,7,FALSE),"yr","day")-CONVERT(DATEDIF(M1184,tglAcuan,"y"),"yr","day"))),(NOW()+(CONVERT(VLOOKUP(Table1[[#This Row],[JABATAN]],tbl_refJabatan,7,FALSE),"yr","day")-CONVERT(DATEDIF(M1184,NOW(),"y"),"yr","day")))),"tgl SK salah"),"")</f>
        <v>64707.348911689813</v>
      </c>
      <c r="Y1184" s="167" t="str">
        <f ca="1">IF(Table1[[#This Row],[TGL. PENSIUN (jabatan)]]&lt;&gt;0,TEXT(Table1[[#This Row],[TGL. PENSIUN (jabatan)]],"yyyy"),"")</f>
        <v>2077</v>
      </c>
      <c r="Z1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Row],[JABATAN]],tbl_refJabatan,8,FALSE),"yr","day")-CONVERT(DATEDIF(H1184,tglAcuan,"y"),"yr","day"))),(NOW()+(CONVERT(VLOOKUP(Table1[[#This Row],[JABATAN]],tbl_refJabatan,8,FALSE),"yr","day")-CONVERT(DATEDIF(H1184,NOW(),"y"),"yr","day")))),"Usia Salah"),"")</f>
        <v>57037.098911689813</v>
      </c>
      <c r="AA1184" s="167" t="str">
        <f ca="1">IF(Table1[[#This Row],[TGL.PENSIUN (usia )]]&lt;&gt;0,TEXT(Table1[[#This Row],[TGL.PENSIUN (usia )]],"yyyy"),"")</f>
        <v>2056</v>
      </c>
      <c r="AB1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Row],[JABATAN]],tbl_refJabatan,9,FALSE),"yr","day")-CONVERT(DATEDIF(M1184,tglAcuan,"y"),"yr","day"))),(NOW()+(CONVERT(VLOOKUP(Table1[[#This Row],[JABATAN]],tbl_refJabatan,9,FALSE),"yr","day")-CONVERT(DATEDIF(M1184,NOW(),"y"),"yr","day")))),"tgl SK salah"),"")</f>
        <v>48271.098911689813</v>
      </c>
      <c r="AC1184" s="167" t="str">
        <f ca="1">IF(Table1[[#This Row],[TGL. PENSIUN (jabatan )]]&lt;&gt;0,TEXT(Table1[[#This Row],[TGL. PENSIUN (jabatan )]],"yyyy"),"")</f>
        <v>2032</v>
      </c>
      <c r="AD11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5" spans="1:30" s="53" customFormat="1" ht="21.75" customHeight="1" x14ac:dyDescent="0.25">
      <c r="A1185" s="43">
        <f t="shared" si="43"/>
        <v>1180</v>
      </c>
      <c r="B1185" s="44" t="s">
        <v>1751</v>
      </c>
      <c r="C1185" s="44" t="s">
        <v>2208</v>
      </c>
      <c r="D1185" s="72" t="s">
        <v>63</v>
      </c>
      <c r="E1185" s="106" t="s">
        <v>2232</v>
      </c>
      <c r="F1185" s="43" t="s">
        <v>41</v>
      </c>
      <c r="G1185" s="46" t="s">
        <v>42</v>
      </c>
      <c r="H1185" s="67">
        <v>28501</v>
      </c>
      <c r="I1185" s="45"/>
      <c r="J1185" s="76"/>
      <c r="K1185" s="63" t="s">
        <v>43</v>
      </c>
      <c r="L1185" s="63" t="s">
        <v>2233</v>
      </c>
      <c r="M1185" s="77">
        <v>41946</v>
      </c>
      <c r="N1185" s="52" t="str">
        <f t="shared" ca="1" si="44"/>
        <v>46 Tahun 1 Bulan 16 hari</v>
      </c>
      <c r="O11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24 Hari </v>
      </c>
      <c r="P1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Row],[JABATAN]],tbl_refJabatan,2,FALSE),"yr","day")-CONVERT(DATEDIF(H1185,tglAcuan,"y"),"yr","day"))),(NOW()+(CONVERT(VLOOKUP(Table1[[#This Row],[JABATAN]],tbl_refJabatan,2,FALSE),"yr","day")-CONVERT(DATEDIF(H1185,NOW(),"y"),"yr","day")))),"Usia Salah"),"")</f>
        <v>50462.598911689813</v>
      </c>
      <c r="Q1185" s="167" t="str">
        <f ca="1">IF(Table1[[#This Row],[TGL. PENSIUN (usia)]]&lt;&gt;0,TEXT(Table1[[#This Row],[TGL. PENSIUN (usia)]],"yyyy"),"")</f>
        <v>2038</v>
      </c>
      <c r="R1185" s="166">
        <f ca="1">IF(AND(Table1[[#This Row],[TGL. PENSIUN (usia)]]&lt;&gt;"",Table1[[#This Row],[TGL. PENSIUN (usia)]]&lt;&gt;"USIA SALAH"),IF(tglAcuan&lt;&gt;0,(INT(CONVERT(VLOOKUP(Table1[[#This Row],[JABATAN]],tbl_refJabatan,2,FALSE),"yr","day")-CONVERT(DATEDIF(H1185,tglAcuan,"y"),"yr","day"))),(INT(CONVERT(VLOOKUP(Table1[[#This Row],[JABATAN]],tbl_refJabatan,2,FALSE),"yr","day")-CONVERT(DATEDIF(H1185,NOW(),"y"),"yr","day")))),"")</f>
        <v>5113</v>
      </c>
      <c r="S1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Row],[JABATAN]],tbl_refJabatan,4,FALSE),"yr","day")-CONVERT(DATEDIF(H1185,tglAcuan,"y"),"yr","day"))),(NOW()+(CONVERT(VLOOKUP(Table1[[#This Row],[JABATAN]],tbl_refJabatan,4,FALSE),"yr","day")-CONVERT(DATEDIF(H1185,NOW(),"y"),"yr","day")))),"Usia Salah"),"")</f>
        <v>35852.598911689813</v>
      </c>
      <c r="T1185" s="167" t="str">
        <f ca="1">IF(Table1[[#This Row],[TGL. PENSIUN ( usia )]]&lt;&gt;0,TEXT(Table1[[#This Row],[TGL. PENSIUN ( usia )]],"yyyy"),"")</f>
        <v>1998</v>
      </c>
      <c r="U1185" s="166">
        <f ca="1">IF(AND(Table1[[#This Row],[TGL. PENSIUN (usia)]]&lt;&gt;"",Table1[[#This Row],[TGL. PENSIUN (usia)]]&lt;&gt;"USIA SALAH"),IF(tglAcuan&lt;&gt;0,(INT(CONVERT(VLOOKUP(Table1[[#This Row],[JABATAN]],tbl_refJabatan,4,FALSE),"yr","day")-CONVERT(DATEDIF(H1185,tglAcuan,"y"),"yr","day"))),(INT(CONVERT(VLOOKUP(Table1[[#This Row],[JABATAN]],tbl_refJabatan,4,FALSE),"yr","day")-CONVERT(DATEDIF(H1185,NOW(),"y"),"yr","day")))),"")</f>
        <v>-9497</v>
      </c>
      <c r="V1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Row],[JABATAN]],tbl_refJabatan,6,FALSE),"yr","day")-CONVERT(DATEDIF(H1185,tglAcuan,"y"),"yr","day"))),(NOW()+(CONVERT(VLOOKUP(Table1[[#This Row],[JABATAN]],tbl_refJabatan,6,FALSE),"yr","day")-CONVERT(DATEDIF(H1185,NOW(),"y"),"yr","day")))),"Usia Salah"),"")</f>
        <v>28547.598911689813</v>
      </c>
      <c r="W1185" s="167" t="str">
        <f ca="1">IF(Table1[[#This Row],[TGL.PENSIUN (usia)]]&lt;&gt;0,TEXT(Table1[[#This Row],[TGL.PENSIUN (usia)]],"yyyy"),"")</f>
        <v>1978</v>
      </c>
      <c r="X1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Row],[JABATAN]],tbl_refJabatan,7,FALSE),"yr","day")-CONVERT(DATEDIF(M1185,tglAcuan,"y"),"yr","day"))),(NOW()+(CONVERT(VLOOKUP(Table1[[#This Row],[JABATAN]],tbl_refJabatan,7,FALSE),"yr","day")-CONVERT(DATEDIF(M1185,NOW(),"y"),"yr","day")))),"tgl SK salah"),"")</f>
        <v>63976.848911689813</v>
      </c>
      <c r="Y1185" s="167" t="str">
        <f ca="1">IF(Table1[[#This Row],[TGL. PENSIUN (jabatan)]]&lt;&gt;0,TEXT(Table1[[#This Row],[TGL. PENSIUN (jabatan)]],"yyyy"),"")</f>
        <v>2075</v>
      </c>
      <c r="Z1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Row],[JABATAN]],tbl_refJabatan,8,FALSE),"yr","day")-CONVERT(DATEDIF(H1185,tglAcuan,"y"),"yr","day"))),(NOW()+(CONVERT(VLOOKUP(Table1[[#This Row],[JABATAN]],tbl_refJabatan,8,FALSE),"yr","day")-CONVERT(DATEDIF(H1185,NOW(),"y"),"yr","day")))),"Usia Salah"),"")</f>
        <v>50462.598911689813</v>
      </c>
      <c r="AA1185" s="167" t="str">
        <f ca="1">IF(Table1[[#This Row],[TGL.PENSIUN (usia )]]&lt;&gt;0,TEXT(Table1[[#This Row],[TGL.PENSIUN (usia )]],"yyyy"),"")</f>
        <v>2038</v>
      </c>
      <c r="AB1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Row],[JABATAN]],tbl_refJabatan,9,FALSE),"yr","day")-CONVERT(DATEDIF(M1185,tglAcuan,"y"),"yr","day"))),(NOW()+(CONVERT(VLOOKUP(Table1[[#This Row],[JABATAN]],tbl_refJabatan,9,FALSE),"yr","day")-CONVERT(DATEDIF(M1185,NOW(),"y"),"yr","day")))),"tgl SK salah"),"")</f>
        <v>47540.598911689813</v>
      </c>
      <c r="AC1185" s="167" t="str">
        <f ca="1">IF(Table1[[#This Row],[TGL. PENSIUN (jabatan )]]&lt;&gt;0,TEXT(Table1[[#This Row],[TGL. PENSIUN (jabatan )]],"yyyy"),"")</f>
        <v>2030</v>
      </c>
      <c r="AD11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6" spans="1:30" s="53" customFormat="1" ht="21.75" customHeight="1" x14ac:dyDescent="0.25">
      <c r="A1186" s="43">
        <f t="shared" si="43"/>
        <v>1181</v>
      </c>
      <c r="B1186" s="44" t="s">
        <v>1751</v>
      </c>
      <c r="C1186" s="44" t="s">
        <v>2208</v>
      </c>
      <c r="D1186" s="72" t="s">
        <v>63</v>
      </c>
      <c r="E1186" s="106" t="s">
        <v>2234</v>
      </c>
      <c r="F1186" s="43" t="s">
        <v>41</v>
      </c>
      <c r="G1186" s="46" t="s">
        <v>42</v>
      </c>
      <c r="H1186" s="67">
        <v>29327</v>
      </c>
      <c r="I1186" s="45"/>
      <c r="J1186" s="76"/>
      <c r="K1186" s="63" t="s">
        <v>43</v>
      </c>
      <c r="L1186" s="63" t="s">
        <v>2235</v>
      </c>
      <c r="M1186" s="77">
        <v>40046</v>
      </c>
      <c r="N1186" s="52" t="str">
        <f t="shared" ca="1" si="44"/>
        <v>43 Tahun 10 Bulan 11 hari</v>
      </c>
      <c r="O11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6 Bulan 6 Hari </v>
      </c>
      <c r="P1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Row],[JABATAN]],tbl_refJabatan,2,FALSE),"yr","day")-CONVERT(DATEDIF(H1186,tglAcuan,"y"),"yr","day"))),(NOW()+(CONVERT(VLOOKUP(Table1[[#This Row],[JABATAN]],tbl_refJabatan,2,FALSE),"yr","day")-CONVERT(DATEDIF(H1186,NOW(),"y"),"yr","day")))),"Usia Salah"),"")</f>
        <v>51558.348911689813</v>
      </c>
      <c r="Q1186" s="167" t="str">
        <f ca="1">IF(Table1[[#This Row],[TGL. PENSIUN (usia)]]&lt;&gt;0,TEXT(Table1[[#This Row],[TGL. PENSIUN (usia)]],"yyyy"),"")</f>
        <v>2041</v>
      </c>
      <c r="R1186" s="166">
        <f ca="1">IF(AND(Table1[[#This Row],[TGL. PENSIUN (usia)]]&lt;&gt;"",Table1[[#This Row],[TGL. PENSIUN (usia)]]&lt;&gt;"USIA SALAH"),IF(tglAcuan&lt;&gt;0,(INT(CONVERT(VLOOKUP(Table1[[#This Row],[JABATAN]],tbl_refJabatan,2,FALSE),"yr","day")-CONVERT(DATEDIF(H1186,tglAcuan,"y"),"yr","day"))),(INT(CONVERT(VLOOKUP(Table1[[#This Row],[JABATAN]],tbl_refJabatan,2,FALSE),"yr","day")-CONVERT(DATEDIF(H1186,NOW(),"y"),"yr","day")))),"")</f>
        <v>6209</v>
      </c>
      <c r="S1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Row],[JABATAN]],tbl_refJabatan,4,FALSE),"yr","day")-CONVERT(DATEDIF(H1186,tglAcuan,"y"),"yr","day"))),(NOW()+(CONVERT(VLOOKUP(Table1[[#This Row],[JABATAN]],tbl_refJabatan,4,FALSE),"yr","day")-CONVERT(DATEDIF(H1186,NOW(),"y"),"yr","day")))),"Usia Salah"),"")</f>
        <v>36948.348911689813</v>
      </c>
      <c r="T1186" s="167" t="str">
        <f ca="1">IF(Table1[[#This Row],[TGL. PENSIUN ( usia )]]&lt;&gt;0,TEXT(Table1[[#This Row],[TGL. PENSIUN ( usia )]],"yyyy"),"")</f>
        <v>2001</v>
      </c>
      <c r="U1186" s="166">
        <f ca="1">IF(AND(Table1[[#This Row],[TGL. PENSIUN (usia)]]&lt;&gt;"",Table1[[#This Row],[TGL. PENSIUN (usia)]]&lt;&gt;"USIA SALAH"),IF(tglAcuan&lt;&gt;0,(INT(CONVERT(VLOOKUP(Table1[[#This Row],[JABATAN]],tbl_refJabatan,4,FALSE),"yr","day")-CONVERT(DATEDIF(H1186,tglAcuan,"y"),"yr","day"))),(INT(CONVERT(VLOOKUP(Table1[[#This Row],[JABATAN]],tbl_refJabatan,4,FALSE),"yr","day")-CONVERT(DATEDIF(H1186,NOW(),"y"),"yr","day")))),"")</f>
        <v>-8401</v>
      </c>
      <c r="V1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Row],[JABATAN]],tbl_refJabatan,6,FALSE),"yr","day")-CONVERT(DATEDIF(H1186,tglAcuan,"y"),"yr","day"))),(NOW()+(CONVERT(VLOOKUP(Table1[[#This Row],[JABATAN]],tbl_refJabatan,6,FALSE),"yr","day")-CONVERT(DATEDIF(H1186,NOW(),"y"),"yr","day")))),"Usia Salah"),"")</f>
        <v>29643.348911689813</v>
      </c>
      <c r="W1186" s="167" t="str">
        <f ca="1">IF(Table1[[#This Row],[TGL.PENSIUN (usia)]]&lt;&gt;0,TEXT(Table1[[#This Row],[TGL.PENSIUN (usia)]],"yyyy"),"")</f>
        <v>1981</v>
      </c>
      <c r="X1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Row],[JABATAN]],tbl_refJabatan,7,FALSE),"yr","day")-CONVERT(DATEDIF(M1186,tglAcuan,"y"),"yr","day"))),(NOW()+(CONVERT(VLOOKUP(Table1[[#This Row],[JABATAN]],tbl_refJabatan,7,FALSE),"yr","day")-CONVERT(DATEDIF(M1186,NOW(),"y"),"yr","day")))),"tgl SK salah"),"")</f>
        <v>62150.598911689813</v>
      </c>
      <c r="Y1186" s="167" t="str">
        <f ca="1">IF(Table1[[#This Row],[TGL. PENSIUN (jabatan)]]&lt;&gt;0,TEXT(Table1[[#This Row],[TGL. PENSIUN (jabatan)]],"yyyy"),"")</f>
        <v>2070</v>
      </c>
      <c r="Z1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Row],[JABATAN]],tbl_refJabatan,8,FALSE),"yr","day")-CONVERT(DATEDIF(H1186,tglAcuan,"y"),"yr","day"))),(NOW()+(CONVERT(VLOOKUP(Table1[[#This Row],[JABATAN]],tbl_refJabatan,8,FALSE),"yr","day")-CONVERT(DATEDIF(H1186,NOW(),"y"),"yr","day")))),"Usia Salah"),"")</f>
        <v>51558.348911689813</v>
      </c>
      <c r="AA1186" s="167" t="str">
        <f ca="1">IF(Table1[[#This Row],[TGL.PENSIUN (usia )]]&lt;&gt;0,TEXT(Table1[[#This Row],[TGL.PENSIUN (usia )]],"yyyy"),"")</f>
        <v>2041</v>
      </c>
      <c r="AB1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Row],[JABATAN]],tbl_refJabatan,9,FALSE),"yr","day")-CONVERT(DATEDIF(M1186,tglAcuan,"y"),"yr","day"))),(NOW()+(CONVERT(VLOOKUP(Table1[[#This Row],[JABATAN]],tbl_refJabatan,9,FALSE),"yr","day")-CONVERT(DATEDIF(M1186,NOW(),"y"),"yr","day")))),"tgl SK salah"),"")</f>
        <v>45714.348911689813</v>
      </c>
      <c r="AC1186" s="167" t="str">
        <f ca="1">IF(Table1[[#This Row],[TGL. PENSIUN (jabatan )]]&lt;&gt;0,TEXT(Table1[[#This Row],[TGL. PENSIUN (jabatan )]],"yyyy"),"")</f>
        <v>2025</v>
      </c>
      <c r="AD11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7" spans="1:30" s="53" customFormat="1" ht="21.75" customHeight="1" x14ac:dyDescent="0.25">
      <c r="A1187" s="43">
        <f t="shared" si="43"/>
        <v>1182</v>
      </c>
      <c r="B1187" s="44" t="s">
        <v>1751</v>
      </c>
      <c r="C1187" s="44" t="s">
        <v>2208</v>
      </c>
      <c r="D1187" s="72" t="s">
        <v>63</v>
      </c>
      <c r="E1187" s="106" t="s">
        <v>2236</v>
      </c>
      <c r="F1187" s="43" t="s">
        <v>50</v>
      </c>
      <c r="G1187" s="46" t="s">
        <v>42</v>
      </c>
      <c r="H1187" s="67">
        <v>33155</v>
      </c>
      <c r="I1187" s="45"/>
      <c r="J1187" s="76"/>
      <c r="K1187" s="63" t="s">
        <v>56</v>
      </c>
      <c r="L1187" s="63" t="s">
        <v>2237</v>
      </c>
      <c r="M1187" s="77">
        <v>41946</v>
      </c>
      <c r="N1187" s="52" t="str">
        <f t="shared" ca="1" si="44"/>
        <v>33 Tahun 4 Bulan 18 hari</v>
      </c>
      <c r="O11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24 Hari </v>
      </c>
      <c r="P1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Row],[JABATAN]],tbl_refJabatan,2,FALSE),"yr","day")-CONVERT(DATEDIF(H1187,tglAcuan,"y"),"yr","day"))),(NOW()+(CONVERT(VLOOKUP(Table1[[#This Row],[JABATAN]],tbl_refJabatan,2,FALSE),"yr","day")-CONVERT(DATEDIF(H1187,NOW(),"y"),"yr","day")))),"Usia Salah"),"")</f>
        <v>55210.848911689813</v>
      </c>
      <c r="Q1187" s="167" t="str">
        <f ca="1">IF(Table1[[#This Row],[TGL. PENSIUN (usia)]]&lt;&gt;0,TEXT(Table1[[#This Row],[TGL. PENSIUN (usia)]],"yyyy"),"")</f>
        <v>2051</v>
      </c>
      <c r="R1187" s="166">
        <f ca="1">IF(AND(Table1[[#This Row],[TGL. PENSIUN (usia)]]&lt;&gt;"",Table1[[#This Row],[TGL. PENSIUN (usia)]]&lt;&gt;"USIA SALAH"),IF(tglAcuan&lt;&gt;0,(INT(CONVERT(VLOOKUP(Table1[[#This Row],[JABATAN]],tbl_refJabatan,2,FALSE),"yr","day")-CONVERT(DATEDIF(H1187,tglAcuan,"y"),"yr","day"))),(INT(CONVERT(VLOOKUP(Table1[[#This Row],[JABATAN]],tbl_refJabatan,2,FALSE),"yr","day")-CONVERT(DATEDIF(H1187,NOW(),"y"),"yr","day")))),"")</f>
        <v>9861</v>
      </c>
      <c r="S1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Row],[JABATAN]],tbl_refJabatan,4,FALSE),"yr","day")-CONVERT(DATEDIF(H1187,tglAcuan,"y"),"yr","day"))),(NOW()+(CONVERT(VLOOKUP(Table1[[#This Row],[JABATAN]],tbl_refJabatan,4,FALSE),"yr","day")-CONVERT(DATEDIF(H1187,NOW(),"y"),"yr","day")))),"Usia Salah"),"")</f>
        <v>40600.848911689813</v>
      </c>
      <c r="T1187" s="167" t="str">
        <f ca="1">IF(Table1[[#This Row],[TGL. PENSIUN ( usia )]]&lt;&gt;0,TEXT(Table1[[#This Row],[TGL. PENSIUN ( usia )]],"yyyy"),"")</f>
        <v>2011</v>
      </c>
      <c r="U1187" s="166">
        <f ca="1">IF(AND(Table1[[#This Row],[TGL. PENSIUN (usia)]]&lt;&gt;"",Table1[[#This Row],[TGL. PENSIUN (usia)]]&lt;&gt;"USIA SALAH"),IF(tglAcuan&lt;&gt;0,(INT(CONVERT(VLOOKUP(Table1[[#This Row],[JABATAN]],tbl_refJabatan,4,FALSE),"yr","day")-CONVERT(DATEDIF(H1187,tglAcuan,"y"),"yr","day"))),(INT(CONVERT(VLOOKUP(Table1[[#This Row],[JABATAN]],tbl_refJabatan,4,FALSE),"yr","day")-CONVERT(DATEDIF(H1187,NOW(),"y"),"yr","day")))),"")</f>
        <v>-4749</v>
      </c>
      <c r="V1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Row],[JABATAN]],tbl_refJabatan,6,FALSE),"yr","day")-CONVERT(DATEDIF(H1187,tglAcuan,"y"),"yr","day"))),(NOW()+(CONVERT(VLOOKUP(Table1[[#This Row],[JABATAN]],tbl_refJabatan,6,FALSE),"yr","day")-CONVERT(DATEDIF(H1187,NOW(),"y"),"yr","day")))),"Usia Salah"),"")</f>
        <v>33295.848911689813</v>
      </c>
      <c r="W1187" s="167" t="str">
        <f ca="1">IF(Table1[[#This Row],[TGL.PENSIUN (usia)]]&lt;&gt;0,TEXT(Table1[[#This Row],[TGL.PENSIUN (usia)]],"yyyy"),"")</f>
        <v>1991</v>
      </c>
      <c r="X1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Row],[JABATAN]],tbl_refJabatan,7,FALSE),"yr","day")-CONVERT(DATEDIF(M1187,tglAcuan,"y"),"yr","day"))),(NOW()+(CONVERT(VLOOKUP(Table1[[#This Row],[JABATAN]],tbl_refJabatan,7,FALSE),"yr","day")-CONVERT(DATEDIF(M1187,NOW(),"y"),"yr","day")))),"tgl SK salah"),"")</f>
        <v>63976.848911689813</v>
      </c>
      <c r="Y1187" s="167" t="str">
        <f ca="1">IF(Table1[[#This Row],[TGL. PENSIUN (jabatan)]]&lt;&gt;0,TEXT(Table1[[#This Row],[TGL. PENSIUN (jabatan)]],"yyyy"),"")</f>
        <v>2075</v>
      </c>
      <c r="Z1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Row],[JABATAN]],tbl_refJabatan,8,FALSE),"yr","day")-CONVERT(DATEDIF(H1187,tglAcuan,"y"),"yr","day"))),(NOW()+(CONVERT(VLOOKUP(Table1[[#This Row],[JABATAN]],tbl_refJabatan,8,FALSE),"yr","day")-CONVERT(DATEDIF(H1187,NOW(),"y"),"yr","day")))),"Usia Salah"),"")</f>
        <v>55210.848911689813</v>
      </c>
      <c r="AA1187" s="167" t="str">
        <f ca="1">IF(Table1[[#This Row],[TGL.PENSIUN (usia )]]&lt;&gt;0,TEXT(Table1[[#This Row],[TGL.PENSIUN (usia )]],"yyyy"),"")</f>
        <v>2051</v>
      </c>
      <c r="AB1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Row],[JABATAN]],tbl_refJabatan,9,FALSE),"yr","day")-CONVERT(DATEDIF(M1187,tglAcuan,"y"),"yr","day"))),(NOW()+(CONVERT(VLOOKUP(Table1[[#This Row],[JABATAN]],tbl_refJabatan,9,FALSE),"yr","day")-CONVERT(DATEDIF(M1187,NOW(),"y"),"yr","day")))),"tgl SK salah"),"")</f>
        <v>47540.598911689813</v>
      </c>
      <c r="AC1187" s="167" t="str">
        <f ca="1">IF(Table1[[#This Row],[TGL. PENSIUN (jabatan )]]&lt;&gt;0,TEXT(Table1[[#This Row],[TGL. PENSIUN (jabatan )]],"yyyy"),"")</f>
        <v>2030</v>
      </c>
      <c r="AD11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8" spans="1:30" s="88" customFormat="1" ht="21.75" customHeight="1" x14ac:dyDescent="0.25">
      <c r="A1188" s="43">
        <f t="shared" si="43"/>
        <v>1183</v>
      </c>
      <c r="B1188" s="44" t="s">
        <v>1751</v>
      </c>
      <c r="C1188" s="44" t="s">
        <v>2238</v>
      </c>
      <c r="D1188" s="45" t="s">
        <v>39</v>
      </c>
      <c r="E1188" s="59" t="s">
        <v>1091</v>
      </c>
      <c r="F1188" s="43" t="s">
        <v>41</v>
      </c>
      <c r="G1188" s="46" t="s">
        <v>42</v>
      </c>
      <c r="H1188" s="94">
        <v>24918</v>
      </c>
      <c r="I1188" s="45"/>
      <c r="J1188" s="76"/>
      <c r="K1188" s="63" t="s">
        <v>43</v>
      </c>
      <c r="L1188" s="63" t="s">
        <v>2239</v>
      </c>
      <c r="M1188" s="94">
        <v>43812</v>
      </c>
      <c r="N1188" s="52" t="str">
        <f t="shared" ca="1" si="44"/>
        <v>55 Tahun 11 Bulan 6 hari</v>
      </c>
      <c r="O11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Row],[JABATAN]],tbl_refJabatan,2,FALSE),"yr","day")-CONVERT(DATEDIF(H1188,tglAcuan,"y"),"yr","day"))),(NOW()+(CONVERT(VLOOKUP(Table1[[#This Row],[JABATAN]],tbl_refJabatan,2,FALSE),"yr","day")-CONVERT(DATEDIF(H1188,NOW(),"y"),"yr","day")))),"Usia Salah"),"")</f>
        <v>25260.348911689813</v>
      </c>
      <c r="Q1188" s="167" t="str">
        <f ca="1">IF(Table1[[#This Row],[TGL. PENSIUN (usia)]]&lt;&gt;0,TEXT(Table1[[#This Row],[TGL. PENSIUN (usia)]],"yyyy"),"")</f>
        <v>1969</v>
      </c>
      <c r="R1188" s="166">
        <f ca="1">IF(AND(Table1[[#This Row],[TGL. PENSIUN (usia)]]&lt;&gt;"",Table1[[#This Row],[TGL. PENSIUN (usia)]]&lt;&gt;"USIA SALAH"),IF(tglAcuan&lt;&gt;0,(INT(CONVERT(VLOOKUP(Table1[[#This Row],[JABATAN]],tbl_refJabatan,2,FALSE),"yr","day")-CONVERT(DATEDIF(H1188,tglAcuan,"y"),"yr","day"))),(INT(CONVERT(VLOOKUP(Table1[[#This Row],[JABATAN]],tbl_refJabatan,2,FALSE),"yr","day")-CONVERT(DATEDIF(H1188,NOW(),"y"),"yr","day")))),"")</f>
        <v>-20089</v>
      </c>
      <c r="S1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Row],[JABATAN]],tbl_refJabatan,4,FALSE),"yr","day")-CONVERT(DATEDIF(H1188,tglAcuan,"y"),"yr","day"))),(NOW()+(CONVERT(VLOOKUP(Table1[[#This Row],[JABATAN]],tbl_refJabatan,4,FALSE),"yr","day")-CONVERT(DATEDIF(H1188,NOW(),"y"),"yr","day")))),"Usia Salah"),"")</f>
        <v>25260.348911689813</v>
      </c>
      <c r="T1188" s="167" t="str">
        <f ca="1">IF(Table1[[#This Row],[TGL. PENSIUN ( usia )]]&lt;&gt;0,TEXT(Table1[[#This Row],[TGL. PENSIUN ( usia )]],"yyyy"),"")</f>
        <v>1969</v>
      </c>
      <c r="U1188" s="166">
        <f ca="1">IF(AND(Table1[[#This Row],[TGL. PENSIUN (usia)]]&lt;&gt;"",Table1[[#This Row],[TGL. PENSIUN (usia)]]&lt;&gt;"USIA SALAH"),IF(tglAcuan&lt;&gt;0,(INT(CONVERT(VLOOKUP(Table1[[#This Row],[JABATAN]],tbl_refJabatan,4,FALSE),"yr","day")-CONVERT(DATEDIF(H1188,tglAcuan,"y"),"yr","day"))),(INT(CONVERT(VLOOKUP(Table1[[#This Row],[JABATAN]],tbl_refJabatan,4,FALSE),"yr","day")-CONVERT(DATEDIF(H1188,NOW(),"y"),"yr","day")))),"")</f>
        <v>-20089</v>
      </c>
      <c r="V1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Row],[JABATAN]],tbl_refJabatan,6,FALSE),"yr","day")-CONVERT(DATEDIF(H1188,tglAcuan,"y"),"yr","day"))),(NOW()+(CONVERT(VLOOKUP(Table1[[#This Row],[JABATAN]],tbl_refJabatan,6,FALSE),"yr","day")-CONVERT(DATEDIF(H1188,NOW(),"y"),"yr","day")))),"Usia Salah"),"")</f>
        <v>25260.348911689813</v>
      </c>
      <c r="W1188" s="167" t="str">
        <f ca="1">IF(Table1[[#This Row],[TGL.PENSIUN (usia)]]&lt;&gt;0,TEXT(Table1[[#This Row],[TGL.PENSIUN (usia)]],"yyyy"),"")</f>
        <v>1969</v>
      </c>
      <c r="X1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Row],[JABATAN]],tbl_refJabatan,7,FALSE),"yr","day")-CONVERT(DATEDIF(M1188,tglAcuan,"y"),"yr","day"))),(NOW()+(CONVERT(VLOOKUP(Table1[[#This Row],[JABATAN]],tbl_refJabatan,7,FALSE),"yr","day")-CONVERT(DATEDIF(M1188,NOW(),"y"),"yr","day")))),"tgl SK salah"),"")</f>
        <v>43888.098911689813</v>
      </c>
      <c r="Y1188" s="167" t="str">
        <f ca="1">IF(Table1[[#This Row],[TGL. PENSIUN (jabatan)]]&lt;&gt;0,TEXT(Table1[[#This Row],[TGL. PENSIUN (jabatan)]],"yyyy"),"")</f>
        <v>2020</v>
      </c>
      <c r="Z1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Row],[JABATAN]],tbl_refJabatan,8,FALSE),"yr","day")-CONVERT(DATEDIF(H1188,tglAcuan,"y"),"yr","day"))),(NOW()+(CONVERT(VLOOKUP(Table1[[#This Row],[JABATAN]],tbl_refJabatan,8,FALSE),"yr","day")-CONVERT(DATEDIF(H1188,NOW(),"y"),"yr","day")))),"Usia Salah"),"")</f>
        <v>25260.348911689813</v>
      </c>
      <c r="AA1188" s="167" t="str">
        <f ca="1">IF(Table1[[#This Row],[TGL.PENSIUN (usia )]]&lt;&gt;0,TEXT(Table1[[#This Row],[TGL.PENSIUN (usia )]],"yyyy"),"")</f>
        <v>1969</v>
      </c>
      <c r="AB1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Row],[JABATAN]],tbl_refJabatan,9,FALSE),"yr","day")-CONVERT(DATEDIF(M1188,tglAcuan,"y"),"yr","day"))),(NOW()+(CONVERT(VLOOKUP(Table1[[#This Row],[JABATAN]],tbl_refJabatan,9,FALSE),"yr","day")-CONVERT(DATEDIF(M1188,NOW(),"y"),"yr","day")))),"tgl SK salah"),"")</f>
        <v>43888.098911689813</v>
      </c>
      <c r="AC1188" s="167" t="str">
        <f ca="1">IF(Table1[[#This Row],[TGL. PENSIUN (jabatan )]]&lt;&gt;0,TEXT(Table1[[#This Row],[TGL. PENSIUN (jabatan )]],"yyyy"),"")</f>
        <v>2020</v>
      </c>
      <c r="AD11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89" spans="1:30" s="53" customFormat="1" ht="21.75" customHeight="1" x14ac:dyDescent="0.25">
      <c r="A1189" s="43">
        <f t="shared" si="43"/>
        <v>1184</v>
      </c>
      <c r="B1189" s="44" t="s">
        <v>1751</v>
      </c>
      <c r="C1189" s="44" t="s">
        <v>2238</v>
      </c>
      <c r="D1189" s="72" t="s">
        <v>45</v>
      </c>
      <c r="E1189" s="59" t="s">
        <v>2240</v>
      </c>
      <c r="F1189" s="43" t="s">
        <v>41</v>
      </c>
      <c r="G1189" s="46" t="s">
        <v>42</v>
      </c>
      <c r="H1189" s="94">
        <v>27644</v>
      </c>
      <c r="I1189" s="45"/>
      <c r="J1189" s="76"/>
      <c r="K1189" s="63" t="s">
        <v>56</v>
      </c>
      <c r="L1189" s="63" t="s">
        <v>2241</v>
      </c>
      <c r="M1189" s="94">
        <v>43336</v>
      </c>
      <c r="N1189" s="52" t="str">
        <f t="shared" ca="1" si="44"/>
        <v>48 Tahun 5 Bulan 20 hari</v>
      </c>
      <c r="O11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Row],[JABATAN]],tbl_refJabatan,2,FALSE),"yr","day")-CONVERT(DATEDIF(H1189,tglAcuan,"y"),"yr","day"))),(NOW()+(CONVERT(VLOOKUP(Table1[[#This Row],[JABATAN]],tbl_refJabatan,2,FALSE),"yr","day")-CONVERT(DATEDIF(H1189,NOW(),"y"),"yr","day")))),"Usia Salah"),"")</f>
        <v>27817.098911689813</v>
      </c>
      <c r="Q1189" s="167" t="str">
        <f ca="1">IF(Table1[[#This Row],[TGL. PENSIUN (usia)]]&lt;&gt;0,TEXT(Table1[[#This Row],[TGL. PENSIUN (usia)]],"yyyy"),"")</f>
        <v>1976</v>
      </c>
      <c r="R1189" s="166">
        <f ca="1">IF(AND(Table1[[#This Row],[TGL. PENSIUN (usia)]]&lt;&gt;"",Table1[[#This Row],[TGL. PENSIUN (usia)]]&lt;&gt;"USIA SALAH"),IF(tglAcuan&lt;&gt;0,(INT(CONVERT(VLOOKUP(Table1[[#This Row],[JABATAN]],tbl_refJabatan,2,FALSE),"yr","day")-CONVERT(DATEDIF(H1189,tglAcuan,"y"),"yr","day"))),(INT(CONVERT(VLOOKUP(Table1[[#This Row],[JABATAN]],tbl_refJabatan,2,FALSE),"yr","day")-CONVERT(DATEDIF(H1189,NOW(),"y"),"yr","day")))),"")</f>
        <v>-17532</v>
      </c>
      <c r="S1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Row],[JABATAN]],tbl_refJabatan,4,FALSE),"yr","day")-CONVERT(DATEDIF(H1189,tglAcuan,"y"),"yr","day"))),(NOW()+(CONVERT(VLOOKUP(Table1[[#This Row],[JABATAN]],tbl_refJabatan,4,FALSE),"yr","day")-CONVERT(DATEDIF(H1189,NOW(),"y"),"yr","day")))),"Usia Salah"),"")</f>
        <v>27817.098911689813</v>
      </c>
      <c r="T1189" s="167" t="str">
        <f ca="1">IF(Table1[[#This Row],[TGL. PENSIUN ( usia )]]&lt;&gt;0,TEXT(Table1[[#This Row],[TGL. PENSIUN ( usia )]],"yyyy"),"")</f>
        <v>1976</v>
      </c>
      <c r="U1189" s="166">
        <f ca="1">IF(AND(Table1[[#This Row],[TGL. PENSIUN (usia)]]&lt;&gt;"",Table1[[#This Row],[TGL. PENSIUN (usia)]]&lt;&gt;"USIA SALAH"),IF(tglAcuan&lt;&gt;0,(INT(CONVERT(VLOOKUP(Table1[[#This Row],[JABATAN]],tbl_refJabatan,4,FALSE),"yr","day")-CONVERT(DATEDIF(H1189,tglAcuan,"y"),"yr","day"))),(INT(CONVERT(VLOOKUP(Table1[[#This Row],[JABATAN]],tbl_refJabatan,4,FALSE),"yr","day")-CONVERT(DATEDIF(H1189,NOW(),"y"),"yr","day")))),"")</f>
        <v>-17532</v>
      </c>
      <c r="V1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Row],[JABATAN]],tbl_refJabatan,6,FALSE),"yr","day")-CONVERT(DATEDIF(H1189,tglAcuan,"y"),"yr","day"))),(NOW()+(CONVERT(VLOOKUP(Table1[[#This Row],[JABATAN]],tbl_refJabatan,6,FALSE),"yr","day")-CONVERT(DATEDIF(H1189,NOW(),"y"),"yr","day")))),"Usia Salah"),"")</f>
        <v>27817.098911689813</v>
      </c>
      <c r="W1189" s="167" t="str">
        <f ca="1">IF(Table1[[#This Row],[TGL.PENSIUN (usia)]]&lt;&gt;0,TEXT(Table1[[#This Row],[TGL.PENSIUN (usia)]],"yyyy"),"")</f>
        <v>1976</v>
      </c>
      <c r="X1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Row],[JABATAN]],tbl_refJabatan,7,FALSE),"yr","day")-CONVERT(DATEDIF(M1189,tglAcuan,"y"),"yr","day"))),(NOW()+(CONVERT(VLOOKUP(Table1[[#This Row],[JABATAN]],tbl_refJabatan,7,FALSE),"yr","day")-CONVERT(DATEDIF(M1189,NOW(),"y"),"yr","day")))),"tgl SK salah"),"")</f>
        <v>43522.848911689813</v>
      </c>
      <c r="Y1189" s="167" t="str">
        <f ca="1">IF(Table1[[#This Row],[TGL. PENSIUN (jabatan)]]&lt;&gt;0,TEXT(Table1[[#This Row],[TGL. PENSIUN (jabatan)]],"yyyy"),"")</f>
        <v>2019</v>
      </c>
      <c r="Z1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Row],[JABATAN]],tbl_refJabatan,8,FALSE),"yr","day")-CONVERT(DATEDIF(H1189,tglAcuan,"y"),"yr","day"))),(NOW()+(CONVERT(VLOOKUP(Table1[[#This Row],[JABATAN]],tbl_refJabatan,8,FALSE),"yr","day")-CONVERT(DATEDIF(H1189,NOW(),"y"),"yr","day")))),"Usia Salah"),"")</f>
        <v>27817.098911689813</v>
      </c>
      <c r="AA1189" s="167" t="str">
        <f ca="1">IF(Table1[[#This Row],[TGL.PENSIUN (usia )]]&lt;&gt;0,TEXT(Table1[[#This Row],[TGL.PENSIUN (usia )]],"yyyy"),"")</f>
        <v>1976</v>
      </c>
      <c r="AB1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Row],[JABATAN]],tbl_refJabatan,9,FALSE),"yr","day")-CONVERT(DATEDIF(M1189,tglAcuan,"y"),"yr","day"))),(NOW()+(CONVERT(VLOOKUP(Table1[[#This Row],[JABATAN]],tbl_refJabatan,9,FALSE),"yr","day")-CONVERT(DATEDIF(M1189,NOW(),"y"),"yr","day")))),"tgl SK salah"),"")</f>
        <v>43522.848911689813</v>
      </c>
      <c r="AC1189" s="167" t="str">
        <f ca="1">IF(Table1[[#This Row],[TGL. PENSIUN (jabatan )]]&lt;&gt;0,TEXT(Table1[[#This Row],[TGL. PENSIUN (jabatan )]],"yyyy"),"")</f>
        <v>2019</v>
      </c>
      <c r="AD11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0" spans="1:30" s="53" customFormat="1" ht="21.75" customHeight="1" x14ac:dyDescent="0.25">
      <c r="A1190" s="43">
        <f t="shared" si="43"/>
        <v>1185</v>
      </c>
      <c r="B1190" s="44" t="s">
        <v>1751</v>
      </c>
      <c r="C1190" s="44" t="s">
        <v>2238</v>
      </c>
      <c r="D1190" s="72" t="s">
        <v>48</v>
      </c>
      <c r="E1190" s="59" t="s">
        <v>2242</v>
      </c>
      <c r="F1190" s="43" t="s">
        <v>41</v>
      </c>
      <c r="G1190" s="46" t="s">
        <v>42</v>
      </c>
      <c r="H1190" s="94">
        <v>25980</v>
      </c>
      <c r="I1190" s="45"/>
      <c r="J1190" s="76"/>
      <c r="K1190" s="63" t="s">
        <v>43</v>
      </c>
      <c r="L1190" s="63" t="s">
        <v>2243</v>
      </c>
      <c r="M1190" s="94">
        <v>43336</v>
      </c>
      <c r="N1190" s="52" t="str">
        <f t="shared" ca="1" si="44"/>
        <v>53 Tahun 0 Bulan 11 hari</v>
      </c>
      <c r="O11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Row],[JABATAN]],tbl_refJabatan,2,FALSE),"yr","day")-CONVERT(DATEDIF(H1190,tglAcuan,"y"),"yr","day"))),(NOW()+(CONVERT(VLOOKUP(Table1[[#This Row],[JABATAN]],tbl_refJabatan,2,FALSE),"yr","day")-CONVERT(DATEDIF(H1190,NOW(),"y"),"yr","day")))),"Usia Salah"),"")</f>
        <v>47905.848911689813</v>
      </c>
      <c r="Q1190" s="167" t="str">
        <f ca="1">IF(Table1[[#This Row],[TGL. PENSIUN (usia)]]&lt;&gt;0,TEXT(Table1[[#This Row],[TGL. PENSIUN (usia)]],"yyyy"),"")</f>
        <v>2031</v>
      </c>
      <c r="R1190" s="166">
        <f ca="1">IF(AND(Table1[[#This Row],[TGL. PENSIUN (usia)]]&lt;&gt;"",Table1[[#This Row],[TGL. PENSIUN (usia)]]&lt;&gt;"USIA SALAH"),IF(tglAcuan&lt;&gt;0,(INT(CONVERT(VLOOKUP(Table1[[#This Row],[JABATAN]],tbl_refJabatan,2,FALSE),"yr","day")-CONVERT(DATEDIF(H1190,tglAcuan,"y"),"yr","day"))),(INT(CONVERT(VLOOKUP(Table1[[#This Row],[JABATAN]],tbl_refJabatan,2,FALSE),"yr","day")-CONVERT(DATEDIF(H1190,NOW(),"y"),"yr","day")))),"")</f>
        <v>2556</v>
      </c>
      <c r="S1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Row],[JABATAN]],tbl_refJabatan,4,FALSE),"yr","day")-CONVERT(DATEDIF(H1190,tglAcuan,"y"),"yr","day"))),(NOW()+(CONVERT(VLOOKUP(Table1[[#This Row],[JABATAN]],tbl_refJabatan,4,FALSE),"yr","day")-CONVERT(DATEDIF(H1190,NOW(),"y"),"yr","day")))),"Usia Salah"),"")</f>
        <v>47905.848911689813</v>
      </c>
      <c r="T1190" s="167" t="str">
        <f ca="1">IF(Table1[[#This Row],[TGL. PENSIUN ( usia )]]&lt;&gt;0,TEXT(Table1[[#This Row],[TGL. PENSIUN ( usia )]],"yyyy"),"")</f>
        <v>2031</v>
      </c>
      <c r="U1190" s="166">
        <f ca="1">IF(AND(Table1[[#This Row],[TGL. PENSIUN (usia)]]&lt;&gt;"",Table1[[#This Row],[TGL. PENSIUN (usia)]]&lt;&gt;"USIA SALAH"),IF(tglAcuan&lt;&gt;0,(INT(CONVERT(VLOOKUP(Table1[[#This Row],[JABATAN]],tbl_refJabatan,4,FALSE),"yr","day")-CONVERT(DATEDIF(H1190,tglAcuan,"y"),"yr","day"))),(INT(CONVERT(VLOOKUP(Table1[[#This Row],[JABATAN]],tbl_refJabatan,4,FALSE),"yr","day")-CONVERT(DATEDIF(H1190,NOW(),"y"),"yr","day")))),"")</f>
        <v>2556</v>
      </c>
      <c r="V1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Row],[JABATAN]],tbl_refJabatan,6,FALSE),"yr","day")-CONVERT(DATEDIF(H1190,tglAcuan,"y"),"yr","day"))),(NOW()+(CONVERT(VLOOKUP(Table1[[#This Row],[JABATAN]],tbl_refJabatan,6,FALSE),"yr","day")-CONVERT(DATEDIF(H1190,NOW(),"y"),"yr","day")))),"Usia Salah"),"")</f>
        <v>46444.848911689813</v>
      </c>
      <c r="W1190" s="167" t="str">
        <f ca="1">IF(Table1[[#This Row],[TGL.PENSIUN (usia)]]&lt;&gt;0,TEXT(Table1[[#This Row],[TGL.PENSIUN (usia)]],"yyyy"),"")</f>
        <v>2027</v>
      </c>
      <c r="X1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Row],[JABATAN]],tbl_refJabatan,7,FALSE),"yr","day")-CONVERT(DATEDIF(M1190,tglAcuan,"y"),"yr","day"))),(NOW()+(CONVERT(VLOOKUP(Table1[[#This Row],[JABATAN]],tbl_refJabatan,7,FALSE),"yr","day")-CONVERT(DATEDIF(M1190,NOW(),"y"),"yr","day")))),"tgl SK salah"),"")</f>
        <v>50827.848911689813</v>
      </c>
      <c r="Y1190" s="167" t="str">
        <f ca="1">IF(Table1[[#This Row],[TGL. PENSIUN (jabatan)]]&lt;&gt;0,TEXT(Table1[[#This Row],[TGL. PENSIUN (jabatan)]],"yyyy"),"")</f>
        <v>2039</v>
      </c>
      <c r="Z1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Row],[JABATAN]],tbl_refJabatan,8,FALSE),"yr","day")-CONVERT(DATEDIF(H1190,tglAcuan,"y"),"yr","day"))),(NOW()+(CONVERT(VLOOKUP(Table1[[#This Row],[JABATAN]],tbl_refJabatan,8,FALSE),"yr","day")-CONVERT(DATEDIF(H1190,NOW(),"y"),"yr","day")))),"Usia Salah"),"")</f>
        <v>46444.848911689813</v>
      </c>
      <c r="AA1190" s="167" t="str">
        <f ca="1">IF(Table1[[#This Row],[TGL.PENSIUN (usia )]]&lt;&gt;0,TEXT(Table1[[#This Row],[TGL.PENSIUN (usia )]],"yyyy"),"")</f>
        <v>2027</v>
      </c>
      <c r="AB1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Row],[JABATAN]],tbl_refJabatan,9,FALSE),"yr","day")-CONVERT(DATEDIF(M1190,tglAcuan,"y"),"yr","day"))),(NOW()+(CONVERT(VLOOKUP(Table1[[#This Row],[JABATAN]],tbl_refJabatan,9,FALSE),"yr","day")-CONVERT(DATEDIF(M1190,NOW(),"y"),"yr","day")))),"tgl SK salah"),"")</f>
        <v>50827.848911689813</v>
      </c>
      <c r="AC1190" s="167" t="str">
        <f ca="1">IF(Table1[[#This Row],[TGL. PENSIUN (jabatan )]]&lt;&gt;0,TEXT(Table1[[#This Row],[TGL. PENSIUN (jabatan )]],"yyyy"),"")</f>
        <v>2039</v>
      </c>
      <c r="AD11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1" spans="1:30" s="53" customFormat="1" ht="21.75" customHeight="1" x14ac:dyDescent="0.25">
      <c r="A1191" s="43">
        <f t="shared" si="43"/>
        <v>1186</v>
      </c>
      <c r="B1191" s="44" t="s">
        <v>1751</v>
      </c>
      <c r="C1191" s="44" t="s">
        <v>2238</v>
      </c>
      <c r="D1191" s="72" t="s">
        <v>52</v>
      </c>
      <c r="E1191" s="59" t="s">
        <v>2244</v>
      </c>
      <c r="F1191" s="43" t="s">
        <v>50</v>
      </c>
      <c r="G1191" s="46" t="s">
        <v>42</v>
      </c>
      <c r="H1191" s="94">
        <v>34966</v>
      </c>
      <c r="I1191" s="45"/>
      <c r="J1191" s="76"/>
      <c r="K1191" s="63" t="s">
        <v>43</v>
      </c>
      <c r="L1191" s="63" t="s">
        <v>2245</v>
      </c>
      <c r="M1191" s="94">
        <v>44286</v>
      </c>
      <c r="N1191" s="52" t="str">
        <f t="shared" ca="1" si="44"/>
        <v>28 Tahun 5 Bulan 3 hari</v>
      </c>
      <c r="O11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27 Hari </v>
      </c>
      <c r="P1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Row],[JABATAN]],tbl_refJabatan,2,FALSE),"yr","day")-CONVERT(DATEDIF(H1191,tglAcuan,"y"),"yr","day"))),(NOW()+(CONVERT(VLOOKUP(Table1[[#This Row],[JABATAN]],tbl_refJabatan,2,FALSE),"yr","day")-CONVERT(DATEDIF(H1191,NOW(),"y"),"yr","day")))),"Usia Salah"),"")</f>
        <v>57037.098911689813</v>
      </c>
      <c r="Q1191" s="167" t="str">
        <f ca="1">IF(Table1[[#This Row],[TGL. PENSIUN (usia)]]&lt;&gt;0,TEXT(Table1[[#This Row],[TGL. PENSIUN (usia)]],"yyyy"),"")</f>
        <v>2056</v>
      </c>
      <c r="R1191" s="166">
        <f ca="1">IF(AND(Table1[[#This Row],[TGL. PENSIUN (usia)]]&lt;&gt;"",Table1[[#This Row],[TGL. PENSIUN (usia)]]&lt;&gt;"USIA SALAH"),IF(tglAcuan&lt;&gt;0,(INT(CONVERT(VLOOKUP(Table1[[#This Row],[JABATAN]],tbl_refJabatan,2,FALSE),"yr","day")-CONVERT(DATEDIF(H1191,tglAcuan,"y"),"yr","day"))),(INT(CONVERT(VLOOKUP(Table1[[#This Row],[JABATAN]],tbl_refJabatan,2,FALSE),"yr","day")-CONVERT(DATEDIF(H1191,NOW(),"y"),"yr","day")))),"")</f>
        <v>11688</v>
      </c>
      <c r="S1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Row],[JABATAN]],tbl_refJabatan,4,FALSE),"yr","day")-CONVERT(DATEDIF(H1191,tglAcuan,"y"),"yr","day"))),(NOW()+(CONVERT(VLOOKUP(Table1[[#This Row],[JABATAN]],tbl_refJabatan,4,FALSE),"yr","day")-CONVERT(DATEDIF(H1191,NOW(),"y"),"yr","day")))),"Usia Salah"),"")</f>
        <v>57037.098911689813</v>
      </c>
      <c r="T1191" s="167" t="str">
        <f ca="1">IF(Table1[[#This Row],[TGL. PENSIUN ( usia )]]&lt;&gt;0,TEXT(Table1[[#This Row],[TGL. PENSIUN ( usia )]],"yyyy"),"")</f>
        <v>2056</v>
      </c>
      <c r="U1191" s="166">
        <f ca="1">IF(AND(Table1[[#This Row],[TGL. PENSIUN (usia)]]&lt;&gt;"",Table1[[#This Row],[TGL. PENSIUN (usia)]]&lt;&gt;"USIA SALAH"),IF(tglAcuan&lt;&gt;0,(INT(CONVERT(VLOOKUP(Table1[[#This Row],[JABATAN]],tbl_refJabatan,4,FALSE),"yr","day")-CONVERT(DATEDIF(H1191,tglAcuan,"y"),"yr","day"))),(INT(CONVERT(VLOOKUP(Table1[[#This Row],[JABATAN]],tbl_refJabatan,4,FALSE),"yr","day")-CONVERT(DATEDIF(H1191,NOW(),"y"),"yr","day")))),"")</f>
        <v>11688</v>
      </c>
      <c r="V1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Row],[JABATAN]],tbl_refJabatan,6,FALSE),"yr","day")-CONVERT(DATEDIF(H1191,tglAcuan,"y"),"yr","day"))),(NOW()+(CONVERT(VLOOKUP(Table1[[#This Row],[JABATAN]],tbl_refJabatan,6,FALSE),"yr","day")-CONVERT(DATEDIF(H1191,NOW(),"y"),"yr","day")))),"Usia Salah"),"")</f>
        <v>55576.098911689813</v>
      </c>
      <c r="W1191" s="167" t="str">
        <f ca="1">IF(Table1[[#This Row],[TGL.PENSIUN (usia)]]&lt;&gt;0,TEXT(Table1[[#This Row],[TGL.PENSIUN (usia)]],"yyyy"),"")</f>
        <v>2052</v>
      </c>
      <c r="X1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Row],[JABATAN]],tbl_refJabatan,7,FALSE),"yr","day")-CONVERT(DATEDIF(M1191,tglAcuan,"y"),"yr","day"))),(NOW()+(CONVERT(VLOOKUP(Table1[[#This Row],[JABATAN]],tbl_refJabatan,7,FALSE),"yr","day")-CONVERT(DATEDIF(M1191,NOW(),"y"),"yr","day")))),"tgl SK salah"),"")</f>
        <v>51923.598911689813</v>
      </c>
      <c r="Y1191" s="167" t="str">
        <f ca="1">IF(Table1[[#This Row],[TGL. PENSIUN (jabatan)]]&lt;&gt;0,TEXT(Table1[[#This Row],[TGL. PENSIUN (jabatan)]],"yyyy"),"")</f>
        <v>2042</v>
      </c>
      <c r="Z1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Row],[JABATAN]],tbl_refJabatan,8,FALSE),"yr","day")-CONVERT(DATEDIF(H1191,tglAcuan,"y"),"yr","day"))),(NOW()+(CONVERT(VLOOKUP(Table1[[#This Row],[JABATAN]],tbl_refJabatan,8,FALSE),"yr","day")-CONVERT(DATEDIF(H1191,NOW(),"y"),"yr","day")))),"Usia Salah"),"")</f>
        <v>55576.098911689813</v>
      </c>
      <c r="AA1191" s="167" t="str">
        <f ca="1">IF(Table1[[#This Row],[TGL.PENSIUN (usia )]]&lt;&gt;0,TEXT(Table1[[#This Row],[TGL.PENSIUN (usia )]],"yyyy"),"")</f>
        <v>2052</v>
      </c>
      <c r="AB1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Row],[JABATAN]],tbl_refJabatan,9,FALSE),"yr","day")-CONVERT(DATEDIF(M1191,tglAcuan,"y"),"yr","day"))),(NOW()+(CONVERT(VLOOKUP(Table1[[#This Row],[JABATAN]],tbl_refJabatan,9,FALSE),"yr","day")-CONVERT(DATEDIF(M1191,NOW(),"y"),"yr","day")))),"tgl SK salah"),"")</f>
        <v>51923.598911689813</v>
      </c>
      <c r="AC1191" s="167" t="str">
        <f ca="1">IF(Table1[[#This Row],[TGL. PENSIUN (jabatan )]]&lt;&gt;0,TEXT(Table1[[#This Row],[TGL. PENSIUN (jabatan )]],"yyyy"),"")</f>
        <v>2042</v>
      </c>
      <c r="AD11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2" spans="1:30" s="53" customFormat="1" ht="21.75" customHeight="1" x14ac:dyDescent="0.25">
      <c r="A1192" s="43">
        <f t="shared" si="43"/>
        <v>1187</v>
      </c>
      <c r="B1192" s="44" t="s">
        <v>1751</v>
      </c>
      <c r="C1192" s="44" t="s">
        <v>2238</v>
      </c>
      <c r="D1192" s="72" t="s">
        <v>54</v>
      </c>
      <c r="E1192" s="59" t="s">
        <v>2246</v>
      </c>
      <c r="F1192" s="43" t="s">
        <v>41</v>
      </c>
      <c r="G1192" s="46" t="s">
        <v>42</v>
      </c>
      <c r="H1192" s="94">
        <v>25432</v>
      </c>
      <c r="I1192" s="45"/>
      <c r="J1192" s="76"/>
      <c r="K1192" s="63" t="s">
        <v>43</v>
      </c>
      <c r="L1192" s="63" t="s">
        <v>2247</v>
      </c>
      <c r="M1192" s="94">
        <v>43336</v>
      </c>
      <c r="N1192" s="52" t="str">
        <f t="shared" ca="1" si="44"/>
        <v>54 Tahun 6 Bulan 10 hari</v>
      </c>
      <c r="O11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Row],[JABATAN]],tbl_refJabatan,2,FALSE),"yr","day")-CONVERT(DATEDIF(H1192,tglAcuan,"y"),"yr","day"))),(NOW()+(CONVERT(VLOOKUP(Table1[[#This Row],[JABATAN]],tbl_refJabatan,2,FALSE),"yr","day")-CONVERT(DATEDIF(H1192,NOW(),"y"),"yr","day")))),"Usia Salah"),"")</f>
        <v>47540.598911689813</v>
      </c>
      <c r="Q1192" s="167" t="str">
        <f ca="1">IF(Table1[[#This Row],[TGL. PENSIUN (usia)]]&lt;&gt;0,TEXT(Table1[[#This Row],[TGL. PENSIUN (usia)]],"yyyy"),"")</f>
        <v>2030</v>
      </c>
      <c r="R1192" s="166">
        <f ca="1">IF(AND(Table1[[#This Row],[TGL. PENSIUN (usia)]]&lt;&gt;"",Table1[[#This Row],[TGL. PENSIUN (usia)]]&lt;&gt;"USIA SALAH"),IF(tglAcuan&lt;&gt;0,(INT(CONVERT(VLOOKUP(Table1[[#This Row],[JABATAN]],tbl_refJabatan,2,FALSE),"yr","day")-CONVERT(DATEDIF(H1192,tglAcuan,"y"),"yr","day"))),(INT(CONVERT(VLOOKUP(Table1[[#This Row],[JABATAN]],tbl_refJabatan,2,FALSE),"yr","day")-CONVERT(DATEDIF(H1192,NOW(),"y"),"yr","day")))),"")</f>
        <v>2191</v>
      </c>
      <c r="S1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Row],[JABATAN]],tbl_refJabatan,4,FALSE),"yr","day")-CONVERT(DATEDIF(H1192,tglAcuan,"y"),"yr","day"))),(NOW()+(CONVERT(VLOOKUP(Table1[[#This Row],[JABATAN]],tbl_refJabatan,4,FALSE),"yr","day")-CONVERT(DATEDIF(H1192,NOW(),"y"),"yr","day")))),"Usia Salah"),"")</f>
        <v>47540.598911689813</v>
      </c>
      <c r="T1192" s="167" t="str">
        <f ca="1">IF(Table1[[#This Row],[TGL. PENSIUN ( usia )]]&lt;&gt;0,TEXT(Table1[[#This Row],[TGL. PENSIUN ( usia )]],"yyyy"),"")</f>
        <v>2030</v>
      </c>
      <c r="U1192" s="166">
        <f ca="1">IF(AND(Table1[[#This Row],[TGL. PENSIUN (usia)]]&lt;&gt;"",Table1[[#This Row],[TGL. PENSIUN (usia)]]&lt;&gt;"USIA SALAH"),IF(tglAcuan&lt;&gt;0,(INT(CONVERT(VLOOKUP(Table1[[#This Row],[JABATAN]],tbl_refJabatan,4,FALSE),"yr","day")-CONVERT(DATEDIF(H1192,tglAcuan,"y"),"yr","day"))),(INT(CONVERT(VLOOKUP(Table1[[#This Row],[JABATAN]],tbl_refJabatan,4,FALSE),"yr","day")-CONVERT(DATEDIF(H1192,NOW(),"y"),"yr","day")))),"")</f>
        <v>2191</v>
      </c>
      <c r="V1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Row],[JABATAN]],tbl_refJabatan,6,FALSE),"yr","day")-CONVERT(DATEDIF(H1192,tglAcuan,"y"),"yr","day"))),(NOW()+(CONVERT(VLOOKUP(Table1[[#This Row],[JABATAN]],tbl_refJabatan,6,FALSE),"yr","day")-CONVERT(DATEDIF(H1192,NOW(),"y"),"yr","day")))),"Usia Salah"),"")</f>
        <v>46079.598911689813</v>
      </c>
      <c r="W1192" s="167" t="str">
        <f ca="1">IF(Table1[[#This Row],[TGL.PENSIUN (usia)]]&lt;&gt;0,TEXT(Table1[[#This Row],[TGL.PENSIUN (usia)]],"yyyy"),"")</f>
        <v>2026</v>
      </c>
      <c r="X1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Row],[JABATAN]],tbl_refJabatan,7,FALSE),"yr","day")-CONVERT(DATEDIF(M1192,tglAcuan,"y"),"yr","day"))),(NOW()+(CONVERT(VLOOKUP(Table1[[#This Row],[JABATAN]],tbl_refJabatan,7,FALSE),"yr","day")-CONVERT(DATEDIF(M1192,NOW(),"y"),"yr","day")))),"tgl SK salah"),"")</f>
        <v>50827.848911689813</v>
      </c>
      <c r="Y1192" s="167" t="str">
        <f ca="1">IF(Table1[[#This Row],[TGL. PENSIUN (jabatan)]]&lt;&gt;0,TEXT(Table1[[#This Row],[TGL. PENSIUN (jabatan)]],"yyyy"),"")</f>
        <v>2039</v>
      </c>
      <c r="Z1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Row],[JABATAN]],tbl_refJabatan,8,FALSE),"yr","day")-CONVERT(DATEDIF(H1192,tglAcuan,"y"),"yr","day"))),(NOW()+(CONVERT(VLOOKUP(Table1[[#This Row],[JABATAN]],tbl_refJabatan,8,FALSE),"yr","day")-CONVERT(DATEDIF(H1192,NOW(),"y"),"yr","day")))),"Usia Salah"),"")</f>
        <v>46079.598911689813</v>
      </c>
      <c r="AA1192" s="167" t="str">
        <f ca="1">IF(Table1[[#This Row],[TGL.PENSIUN (usia )]]&lt;&gt;0,TEXT(Table1[[#This Row],[TGL.PENSIUN (usia )]],"yyyy"),"")</f>
        <v>2026</v>
      </c>
      <c r="AB1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Row],[JABATAN]],tbl_refJabatan,9,FALSE),"yr","day")-CONVERT(DATEDIF(M1192,tglAcuan,"y"),"yr","day"))),(NOW()+(CONVERT(VLOOKUP(Table1[[#This Row],[JABATAN]],tbl_refJabatan,9,FALSE),"yr","day")-CONVERT(DATEDIF(M1192,NOW(),"y"),"yr","day")))),"tgl SK salah"),"")</f>
        <v>50827.848911689813</v>
      </c>
      <c r="AC1192" s="167" t="str">
        <f ca="1">IF(Table1[[#This Row],[TGL. PENSIUN (jabatan )]]&lt;&gt;0,TEXT(Table1[[#This Row],[TGL. PENSIUN (jabatan )]],"yyyy"),"")</f>
        <v>2039</v>
      </c>
      <c r="AD11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3" spans="1:30" s="53" customFormat="1" ht="21.75" customHeight="1" x14ac:dyDescent="0.25">
      <c r="A1193" s="43">
        <f t="shared" si="43"/>
        <v>1188</v>
      </c>
      <c r="B1193" s="44" t="s">
        <v>1751</v>
      </c>
      <c r="C1193" s="44" t="s">
        <v>2238</v>
      </c>
      <c r="D1193" s="72" t="s">
        <v>57</v>
      </c>
      <c r="E1193" s="59" t="s">
        <v>2248</v>
      </c>
      <c r="F1193" s="43" t="s">
        <v>50</v>
      </c>
      <c r="G1193" s="46" t="s">
        <v>42</v>
      </c>
      <c r="H1193" s="94">
        <v>33106</v>
      </c>
      <c r="I1193" s="45"/>
      <c r="J1193" s="76"/>
      <c r="K1193" s="63" t="s">
        <v>43</v>
      </c>
      <c r="L1193" s="63" t="s">
        <v>2249</v>
      </c>
      <c r="M1193" s="94">
        <v>43336</v>
      </c>
      <c r="N1193" s="52" t="str">
        <f t="shared" ca="1" si="44"/>
        <v>33 Tahun 6 Bulan 6 hari</v>
      </c>
      <c r="O11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Row],[JABATAN]],tbl_refJabatan,2,FALSE),"yr","day")-CONVERT(DATEDIF(H1193,tglAcuan,"y"),"yr","day"))),(NOW()+(CONVERT(VLOOKUP(Table1[[#This Row],[JABATAN]],tbl_refJabatan,2,FALSE),"yr","day")-CONVERT(DATEDIF(H1193,NOW(),"y"),"yr","day")))),"Usia Salah"),"")</f>
        <v>55210.848911689813</v>
      </c>
      <c r="Q1193" s="167" t="str">
        <f ca="1">IF(Table1[[#This Row],[TGL. PENSIUN (usia)]]&lt;&gt;0,TEXT(Table1[[#This Row],[TGL. PENSIUN (usia)]],"yyyy"),"")</f>
        <v>2051</v>
      </c>
      <c r="R1193" s="166">
        <f ca="1">IF(AND(Table1[[#This Row],[TGL. PENSIUN (usia)]]&lt;&gt;"",Table1[[#This Row],[TGL. PENSIUN (usia)]]&lt;&gt;"USIA SALAH"),IF(tglAcuan&lt;&gt;0,(INT(CONVERT(VLOOKUP(Table1[[#This Row],[JABATAN]],tbl_refJabatan,2,FALSE),"yr","day")-CONVERT(DATEDIF(H1193,tglAcuan,"y"),"yr","day"))),(INT(CONVERT(VLOOKUP(Table1[[#This Row],[JABATAN]],tbl_refJabatan,2,FALSE),"yr","day")-CONVERT(DATEDIF(H1193,NOW(),"y"),"yr","day")))),"")</f>
        <v>9861</v>
      </c>
      <c r="S1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Row],[JABATAN]],tbl_refJabatan,4,FALSE),"yr","day")-CONVERT(DATEDIF(H1193,tglAcuan,"y"),"yr","day"))),(NOW()+(CONVERT(VLOOKUP(Table1[[#This Row],[JABATAN]],tbl_refJabatan,4,FALSE),"yr","day")-CONVERT(DATEDIF(H1193,NOW(),"y"),"yr","day")))),"Usia Salah"),"")</f>
        <v>55210.848911689813</v>
      </c>
      <c r="T1193" s="167" t="str">
        <f ca="1">IF(Table1[[#This Row],[TGL. PENSIUN ( usia )]]&lt;&gt;0,TEXT(Table1[[#This Row],[TGL. PENSIUN ( usia )]],"yyyy"),"")</f>
        <v>2051</v>
      </c>
      <c r="U1193" s="166">
        <f ca="1">IF(AND(Table1[[#This Row],[TGL. PENSIUN (usia)]]&lt;&gt;"",Table1[[#This Row],[TGL. PENSIUN (usia)]]&lt;&gt;"USIA SALAH"),IF(tglAcuan&lt;&gt;0,(INT(CONVERT(VLOOKUP(Table1[[#This Row],[JABATAN]],tbl_refJabatan,4,FALSE),"yr","day")-CONVERT(DATEDIF(H1193,tglAcuan,"y"),"yr","day"))),(INT(CONVERT(VLOOKUP(Table1[[#This Row],[JABATAN]],tbl_refJabatan,4,FALSE),"yr","day")-CONVERT(DATEDIF(H1193,NOW(),"y"),"yr","day")))),"")</f>
        <v>9861</v>
      </c>
      <c r="V1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Row],[JABATAN]],tbl_refJabatan,6,FALSE),"yr","day")-CONVERT(DATEDIF(H1193,tglAcuan,"y"),"yr","day"))),(NOW()+(CONVERT(VLOOKUP(Table1[[#This Row],[JABATAN]],tbl_refJabatan,6,FALSE),"yr","day")-CONVERT(DATEDIF(H1193,NOW(),"y"),"yr","day")))),"Usia Salah"),"")</f>
        <v>53749.848911689813</v>
      </c>
      <c r="W1193" s="167" t="str">
        <f ca="1">IF(Table1[[#This Row],[TGL.PENSIUN (usia)]]&lt;&gt;0,TEXT(Table1[[#This Row],[TGL.PENSIUN (usia)]],"yyyy"),"")</f>
        <v>2047</v>
      </c>
      <c r="X1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Row],[JABATAN]],tbl_refJabatan,7,FALSE),"yr","day")-CONVERT(DATEDIF(M1193,tglAcuan,"y"),"yr","day"))),(NOW()+(CONVERT(VLOOKUP(Table1[[#This Row],[JABATAN]],tbl_refJabatan,7,FALSE),"yr","day")-CONVERT(DATEDIF(M1193,NOW(),"y"),"yr","day")))),"tgl SK salah"),"")</f>
        <v>50827.848911689813</v>
      </c>
      <c r="Y1193" s="167" t="str">
        <f ca="1">IF(Table1[[#This Row],[TGL. PENSIUN (jabatan)]]&lt;&gt;0,TEXT(Table1[[#This Row],[TGL. PENSIUN (jabatan)]],"yyyy"),"")</f>
        <v>2039</v>
      </c>
      <c r="Z1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Row],[JABATAN]],tbl_refJabatan,8,FALSE),"yr","day")-CONVERT(DATEDIF(H1193,tglAcuan,"y"),"yr","day"))),(NOW()+(CONVERT(VLOOKUP(Table1[[#This Row],[JABATAN]],tbl_refJabatan,8,FALSE),"yr","day")-CONVERT(DATEDIF(H1193,NOW(),"y"),"yr","day")))),"Usia Salah"),"")</f>
        <v>53749.848911689813</v>
      </c>
      <c r="AA1193" s="167" t="str">
        <f ca="1">IF(Table1[[#This Row],[TGL.PENSIUN (usia )]]&lt;&gt;0,TEXT(Table1[[#This Row],[TGL.PENSIUN (usia )]],"yyyy"),"")</f>
        <v>2047</v>
      </c>
      <c r="AB1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Row],[JABATAN]],tbl_refJabatan,9,FALSE),"yr","day")-CONVERT(DATEDIF(M1193,tglAcuan,"y"),"yr","day"))),(NOW()+(CONVERT(VLOOKUP(Table1[[#This Row],[JABATAN]],tbl_refJabatan,9,FALSE),"yr","day")-CONVERT(DATEDIF(M1193,NOW(),"y"),"yr","day")))),"tgl SK salah"),"")</f>
        <v>50827.848911689813</v>
      </c>
      <c r="AC1193" s="167" t="str">
        <f ca="1">IF(Table1[[#This Row],[TGL. PENSIUN (jabatan )]]&lt;&gt;0,TEXT(Table1[[#This Row],[TGL. PENSIUN (jabatan )]],"yyyy"),"")</f>
        <v>2039</v>
      </c>
      <c r="AD11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4" spans="1:30" s="53" customFormat="1" ht="21.75" customHeight="1" x14ac:dyDescent="0.25">
      <c r="A1194" s="43">
        <f t="shared" si="43"/>
        <v>1189</v>
      </c>
      <c r="B1194" s="44" t="s">
        <v>1751</v>
      </c>
      <c r="C1194" s="44" t="s">
        <v>2238</v>
      </c>
      <c r="D1194" s="72" t="s">
        <v>59</v>
      </c>
      <c r="E1194" s="59" t="s">
        <v>2250</v>
      </c>
      <c r="F1194" s="43" t="s">
        <v>41</v>
      </c>
      <c r="G1194" s="46" t="s">
        <v>42</v>
      </c>
      <c r="H1194" s="94">
        <v>32488</v>
      </c>
      <c r="I1194" s="45"/>
      <c r="J1194" s="76"/>
      <c r="K1194" s="63" t="s">
        <v>43</v>
      </c>
      <c r="L1194" s="63" t="s">
        <v>2251</v>
      </c>
      <c r="M1194" s="94">
        <v>43336</v>
      </c>
      <c r="N1194" s="52" t="str">
        <f t="shared" ca="1" si="44"/>
        <v>35 Tahun 2 Bulan 16 hari</v>
      </c>
      <c r="O11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Row],[JABATAN]],tbl_refJabatan,2,FALSE),"yr","day")-CONVERT(DATEDIF(H1194,tglAcuan,"y"),"yr","day"))),(NOW()+(CONVERT(VLOOKUP(Table1[[#This Row],[JABATAN]],tbl_refJabatan,2,FALSE),"yr","day")-CONVERT(DATEDIF(H1194,NOW(),"y"),"yr","day")))),"Usia Salah"),"")</f>
        <v>54480.348911689813</v>
      </c>
      <c r="Q1194" s="167" t="str">
        <f ca="1">IF(Table1[[#This Row],[TGL. PENSIUN (usia)]]&lt;&gt;0,TEXT(Table1[[#This Row],[TGL. PENSIUN (usia)]],"yyyy"),"")</f>
        <v>2049</v>
      </c>
      <c r="R1194" s="166">
        <f ca="1">IF(AND(Table1[[#This Row],[TGL. PENSIUN (usia)]]&lt;&gt;"",Table1[[#This Row],[TGL. PENSIUN (usia)]]&lt;&gt;"USIA SALAH"),IF(tglAcuan&lt;&gt;0,(INT(CONVERT(VLOOKUP(Table1[[#This Row],[JABATAN]],tbl_refJabatan,2,FALSE),"yr","day")-CONVERT(DATEDIF(H1194,tglAcuan,"y"),"yr","day"))),(INT(CONVERT(VLOOKUP(Table1[[#This Row],[JABATAN]],tbl_refJabatan,2,FALSE),"yr","day")-CONVERT(DATEDIF(H1194,NOW(),"y"),"yr","day")))),"")</f>
        <v>9131</v>
      </c>
      <c r="S1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Row],[JABATAN]],tbl_refJabatan,4,FALSE),"yr","day")-CONVERT(DATEDIF(H1194,tglAcuan,"y"),"yr","day"))),(NOW()+(CONVERT(VLOOKUP(Table1[[#This Row],[JABATAN]],tbl_refJabatan,4,FALSE),"yr","day")-CONVERT(DATEDIF(H1194,NOW(),"y"),"yr","day")))),"Usia Salah"),"")</f>
        <v>54480.348911689813</v>
      </c>
      <c r="T1194" s="167" t="str">
        <f ca="1">IF(Table1[[#This Row],[TGL. PENSIUN ( usia )]]&lt;&gt;0,TEXT(Table1[[#This Row],[TGL. PENSIUN ( usia )]],"yyyy"),"")</f>
        <v>2049</v>
      </c>
      <c r="U1194" s="166">
        <f ca="1">IF(AND(Table1[[#This Row],[TGL. PENSIUN (usia)]]&lt;&gt;"",Table1[[#This Row],[TGL. PENSIUN (usia)]]&lt;&gt;"USIA SALAH"),IF(tglAcuan&lt;&gt;0,(INT(CONVERT(VLOOKUP(Table1[[#This Row],[JABATAN]],tbl_refJabatan,4,FALSE),"yr","day")-CONVERT(DATEDIF(H1194,tglAcuan,"y"),"yr","day"))),(INT(CONVERT(VLOOKUP(Table1[[#This Row],[JABATAN]],tbl_refJabatan,4,FALSE),"yr","day")-CONVERT(DATEDIF(H1194,NOW(),"y"),"yr","day")))),"")</f>
        <v>9131</v>
      </c>
      <c r="V1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Row],[JABATAN]],tbl_refJabatan,6,FALSE),"yr","day")-CONVERT(DATEDIF(H1194,tglAcuan,"y"),"yr","day"))),(NOW()+(CONVERT(VLOOKUP(Table1[[#This Row],[JABATAN]],tbl_refJabatan,6,FALSE),"yr","day")-CONVERT(DATEDIF(H1194,NOW(),"y"),"yr","day")))),"Usia Salah"),"")</f>
        <v>53019.348911689813</v>
      </c>
      <c r="W1194" s="167" t="str">
        <f ca="1">IF(Table1[[#This Row],[TGL.PENSIUN (usia)]]&lt;&gt;0,TEXT(Table1[[#This Row],[TGL.PENSIUN (usia)]],"yyyy"),"")</f>
        <v>2045</v>
      </c>
      <c r="X1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Row],[JABATAN]],tbl_refJabatan,7,FALSE),"yr","day")-CONVERT(DATEDIF(M1194,tglAcuan,"y"),"yr","day"))),(NOW()+(CONVERT(VLOOKUP(Table1[[#This Row],[JABATAN]],tbl_refJabatan,7,FALSE),"yr","day")-CONVERT(DATEDIF(M1194,NOW(),"y"),"yr","day")))),"tgl SK salah"),"")</f>
        <v>50827.848911689813</v>
      </c>
      <c r="Y1194" s="167" t="str">
        <f ca="1">IF(Table1[[#This Row],[TGL. PENSIUN (jabatan)]]&lt;&gt;0,TEXT(Table1[[#This Row],[TGL. PENSIUN (jabatan)]],"yyyy"),"")</f>
        <v>2039</v>
      </c>
      <c r="Z1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Row],[JABATAN]],tbl_refJabatan,8,FALSE),"yr","day")-CONVERT(DATEDIF(H1194,tglAcuan,"y"),"yr","day"))),(NOW()+(CONVERT(VLOOKUP(Table1[[#This Row],[JABATAN]],tbl_refJabatan,8,FALSE),"yr","day")-CONVERT(DATEDIF(H1194,NOW(),"y"),"yr","day")))),"Usia Salah"),"")</f>
        <v>53019.348911689813</v>
      </c>
      <c r="AA1194" s="167" t="str">
        <f ca="1">IF(Table1[[#This Row],[TGL.PENSIUN (usia )]]&lt;&gt;0,TEXT(Table1[[#This Row],[TGL.PENSIUN (usia )]],"yyyy"),"")</f>
        <v>2045</v>
      </c>
      <c r="AB1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Row],[JABATAN]],tbl_refJabatan,9,FALSE),"yr","day")-CONVERT(DATEDIF(M1194,tglAcuan,"y"),"yr","day"))),(NOW()+(CONVERT(VLOOKUP(Table1[[#This Row],[JABATAN]],tbl_refJabatan,9,FALSE),"yr","day")-CONVERT(DATEDIF(M1194,NOW(),"y"),"yr","day")))),"tgl SK salah"),"")</f>
        <v>50827.848911689813</v>
      </c>
      <c r="AC1194" s="167" t="str">
        <f ca="1">IF(Table1[[#This Row],[TGL. PENSIUN (jabatan )]]&lt;&gt;0,TEXT(Table1[[#This Row],[TGL. PENSIUN (jabatan )]],"yyyy"),"")</f>
        <v>2039</v>
      </c>
      <c r="AD11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5" spans="1:30" s="53" customFormat="1" ht="21.75" customHeight="1" x14ac:dyDescent="0.25">
      <c r="A1195" s="43">
        <f t="shared" si="43"/>
        <v>1190</v>
      </c>
      <c r="B1195" s="44" t="s">
        <v>1751</v>
      </c>
      <c r="C1195" s="44" t="s">
        <v>2238</v>
      </c>
      <c r="D1195" s="72" t="s">
        <v>61</v>
      </c>
      <c r="E1195" s="59" t="s">
        <v>2252</v>
      </c>
      <c r="F1195" s="43" t="s">
        <v>41</v>
      </c>
      <c r="G1195" s="46" t="s">
        <v>42</v>
      </c>
      <c r="H1195" s="94">
        <v>26134</v>
      </c>
      <c r="I1195" s="45"/>
      <c r="J1195" s="76"/>
      <c r="K1195" s="63" t="s">
        <v>43</v>
      </c>
      <c r="L1195" s="63" t="s">
        <v>2253</v>
      </c>
      <c r="M1195" s="94">
        <v>43336</v>
      </c>
      <c r="N1195" s="52" t="str">
        <f t="shared" ca="1" si="44"/>
        <v>52 Tahun 7 Bulan 7 hari</v>
      </c>
      <c r="O11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3 Hari </v>
      </c>
      <c r="P1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Row],[JABATAN]],tbl_refJabatan,2,FALSE),"yr","day")-CONVERT(DATEDIF(H1195,tglAcuan,"y"),"yr","day"))),(NOW()+(CONVERT(VLOOKUP(Table1[[#This Row],[JABATAN]],tbl_refJabatan,2,FALSE),"yr","day")-CONVERT(DATEDIF(H1195,NOW(),"y"),"yr","day")))),"Usia Salah"),"")</f>
        <v>48271.098911689813</v>
      </c>
      <c r="Q1195" s="167" t="str">
        <f ca="1">IF(Table1[[#This Row],[TGL. PENSIUN (usia)]]&lt;&gt;0,TEXT(Table1[[#This Row],[TGL. PENSIUN (usia)]],"yyyy"),"")</f>
        <v>2032</v>
      </c>
      <c r="R1195" s="166">
        <f ca="1">IF(AND(Table1[[#This Row],[TGL. PENSIUN (usia)]]&lt;&gt;"",Table1[[#This Row],[TGL. PENSIUN (usia)]]&lt;&gt;"USIA SALAH"),IF(tglAcuan&lt;&gt;0,(INT(CONVERT(VLOOKUP(Table1[[#This Row],[JABATAN]],tbl_refJabatan,2,FALSE),"yr","day")-CONVERT(DATEDIF(H1195,tglAcuan,"y"),"yr","day"))),(INT(CONVERT(VLOOKUP(Table1[[#This Row],[JABATAN]],tbl_refJabatan,2,FALSE),"yr","day")-CONVERT(DATEDIF(H1195,NOW(),"y"),"yr","day")))),"")</f>
        <v>2922</v>
      </c>
      <c r="S1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Row],[JABATAN]],tbl_refJabatan,4,FALSE),"yr","day")-CONVERT(DATEDIF(H1195,tglAcuan,"y"),"yr","day"))),(NOW()+(CONVERT(VLOOKUP(Table1[[#This Row],[JABATAN]],tbl_refJabatan,4,FALSE),"yr","day")-CONVERT(DATEDIF(H1195,NOW(),"y"),"yr","day")))),"Usia Salah"),"")</f>
        <v>48271.098911689813</v>
      </c>
      <c r="T1195" s="167" t="str">
        <f ca="1">IF(Table1[[#This Row],[TGL. PENSIUN ( usia )]]&lt;&gt;0,TEXT(Table1[[#This Row],[TGL. PENSIUN ( usia )]],"yyyy"),"")</f>
        <v>2032</v>
      </c>
      <c r="U1195" s="166">
        <f ca="1">IF(AND(Table1[[#This Row],[TGL. PENSIUN (usia)]]&lt;&gt;"",Table1[[#This Row],[TGL. PENSIUN (usia)]]&lt;&gt;"USIA SALAH"),IF(tglAcuan&lt;&gt;0,(INT(CONVERT(VLOOKUP(Table1[[#This Row],[JABATAN]],tbl_refJabatan,4,FALSE),"yr","day")-CONVERT(DATEDIF(H1195,tglAcuan,"y"),"yr","day"))),(INT(CONVERT(VLOOKUP(Table1[[#This Row],[JABATAN]],tbl_refJabatan,4,FALSE),"yr","day")-CONVERT(DATEDIF(H1195,NOW(),"y"),"yr","day")))),"")</f>
        <v>2922</v>
      </c>
      <c r="V1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Row],[JABATAN]],tbl_refJabatan,6,FALSE),"yr","day")-CONVERT(DATEDIF(H1195,tglAcuan,"y"),"yr","day"))),(NOW()+(CONVERT(VLOOKUP(Table1[[#This Row],[JABATAN]],tbl_refJabatan,6,FALSE),"yr","day")-CONVERT(DATEDIF(H1195,NOW(),"y"),"yr","day")))),"Usia Salah"),"")</f>
        <v>46810.098911689813</v>
      </c>
      <c r="W1195" s="167" t="str">
        <f ca="1">IF(Table1[[#This Row],[TGL.PENSIUN (usia)]]&lt;&gt;0,TEXT(Table1[[#This Row],[TGL.PENSIUN (usia)]],"yyyy"),"")</f>
        <v>2028</v>
      </c>
      <c r="X1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Row],[JABATAN]],tbl_refJabatan,7,FALSE),"yr","day")-CONVERT(DATEDIF(M1195,tglAcuan,"y"),"yr","day"))),(NOW()+(CONVERT(VLOOKUP(Table1[[#This Row],[JABATAN]],tbl_refJabatan,7,FALSE),"yr","day")-CONVERT(DATEDIF(M1195,NOW(),"y"),"yr","day")))),"tgl SK salah"),"")</f>
        <v>50827.848911689813</v>
      </c>
      <c r="Y1195" s="167" t="str">
        <f ca="1">IF(Table1[[#This Row],[TGL. PENSIUN (jabatan)]]&lt;&gt;0,TEXT(Table1[[#This Row],[TGL. PENSIUN (jabatan)]],"yyyy"),"")</f>
        <v>2039</v>
      </c>
      <c r="Z1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Row],[JABATAN]],tbl_refJabatan,8,FALSE),"yr","day")-CONVERT(DATEDIF(H1195,tglAcuan,"y"),"yr","day"))),(NOW()+(CONVERT(VLOOKUP(Table1[[#This Row],[JABATAN]],tbl_refJabatan,8,FALSE),"yr","day")-CONVERT(DATEDIF(H1195,NOW(),"y"),"yr","day")))),"Usia Salah"),"")</f>
        <v>46810.098911689813</v>
      </c>
      <c r="AA1195" s="167" t="str">
        <f ca="1">IF(Table1[[#This Row],[TGL.PENSIUN (usia )]]&lt;&gt;0,TEXT(Table1[[#This Row],[TGL.PENSIUN (usia )]],"yyyy"),"")</f>
        <v>2028</v>
      </c>
      <c r="AB1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Row],[JABATAN]],tbl_refJabatan,9,FALSE),"yr","day")-CONVERT(DATEDIF(M1195,tglAcuan,"y"),"yr","day"))),(NOW()+(CONVERT(VLOOKUP(Table1[[#This Row],[JABATAN]],tbl_refJabatan,9,FALSE),"yr","day")-CONVERT(DATEDIF(M1195,NOW(),"y"),"yr","day")))),"tgl SK salah"),"")</f>
        <v>50827.848911689813</v>
      </c>
      <c r="AC1195" s="167" t="str">
        <f ca="1">IF(Table1[[#This Row],[TGL. PENSIUN (jabatan )]]&lt;&gt;0,TEXT(Table1[[#This Row],[TGL. PENSIUN (jabatan )]],"yyyy"),"")</f>
        <v>2039</v>
      </c>
      <c r="AD11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6" spans="1:30" s="53" customFormat="1" ht="21.75" customHeight="1" x14ac:dyDescent="0.25">
      <c r="A1196" s="43">
        <f t="shared" si="43"/>
        <v>1191</v>
      </c>
      <c r="B1196" s="44" t="s">
        <v>1751</v>
      </c>
      <c r="C1196" s="44" t="s">
        <v>2238</v>
      </c>
      <c r="D1196" s="72" t="s">
        <v>63</v>
      </c>
      <c r="E1196" s="59" t="s">
        <v>88</v>
      </c>
      <c r="F1196" s="43" t="s">
        <v>41</v>
      </c>
      <c r="G1196" s="46" t="s">
        <v>42</v>
      </c>
      <c r="H1196" s="67">
        <v>28476</v>
      </c>
      <c r="I1196" s="45"/>
      <c r="J1196" s="76"/>
      <c r="K1196" s="63" t="s">
        <v>43</v>
      </c>
      <c r="L1196" s="63" t="s">
        <v>2254</v>
      </c>
      <c r="M1196" s="94">
        <v>42368</v>
      </c>
      <c r="N1196" s="52" t="str">
        <f t="shared" ca="1" si="44"/>
        <v>46 Tahun 2 Bulan 10 hari</v>
      </c>
      <c r="O11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 Bulan 28 Hari </v>
      </c>
      <c r="P1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Row],[JABATAN]],tbl_refJabatan,2,FALSE),"yr","day")-CONVERT(DATEDIF(H1196,tglAcuan,"y"),"yr","day"))),(NOW()+(CONVERT(VLOOKUP(Table1[[#This Row],[JABATAN]],tbl_refJabatan,2,FALSE),"yr","day")-CONVERT(DATEDIF(H1196,NOW(),"y"),"yr","day")))),"Usia Salah"),"")</f>
        <v>50462.598911689813</v>
      </c>
      <c r="Q1196" s="167" t="str">
        <f ca="1">IF(Table1[[#This Row],[TGL. PENSIUN (usia)]]&lt;&gt;0,TEXT(Table1[[#This Row],[TGL. PENSIUN (usia)]],"yyyy"),"")</f>
        <v>2038</v>
      </c>
      <c r="R1196" s="166">
        <f ca="1">IF(AND(Table1[[#This Row],[TGL. PENSIUN (usia)]]&lt;&gt;"",Table1[[#This Row],[TGL. PENSIUN (usia)]]&lt;&gt;"USIA SALAH"),IF(tglAcuan&lt;&gt;0,(INT(CONVERT(VLOOKUP(Table1[[#This Row],[JABATAN]],tbl_refJabatan,2,FALSE),"yr","day")-CONVERT(DATEDIF(H1196,tglAcuan,"y"),"yr","day"))),(INT(CONVERT(VLOOKUP(Table1[[#This Row],[JABATAN]],tbl_refJabatan,2,FALSE),"yr","day")-CONVERT(DATEDIF(H1196,NOW(),"y"),"yr","day")))),"")</f>
        <v>5113</v>
      </c>
      <c r="S1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Row],[JABATAN]],tbl_refJabatan,4,FALSE),"yr","day")-CONVERT(DATEDIF(H1196,tglAcuan,"y"),"yr","day"))),(NOW()+(CONVERT(VLOOKUP(Table1[[#This Row],[JABATAN]],tbl_refJabatan,4,FALSE),"yr","day")-CONVERT(DATEDIF(H1196,NOW(),"y"),"yr","day")))),"Usia Salah"),"")</f>
        <v>35852.598911689813</v>
      </c>
      <c r="T1196" s="167" t="str">
        <f ca="1">IF(Table1[[#This Row],[TGL. PENSIUN ( usia )]]&lt;&gt;0,TEXT(Table1[[#This Row],[TGL. PENSIUN ( usia )]],"yyyy"),"")</f>
        <v>1998</v>
      </c>
      <c r="U1196" s="166">
        <f ca="1">IF(AND(Table1[[#This Row],[TGL. PENSIUN (usia)]]&lt;&gt;"",Table1[[#This Row],[TGL. PENSIUN (usia)]]&lt;&gt;"USIA SALAH"),IF(tglAcuan&lt;&gt;0,(INT(CONVERT(VLOOKUP(Table1[[#This Row],[JABATAN]],tbl_refJabatan,4,FALSE),"yr","day")-CONVERT(DATEDIF(H1196,tglAcuan,"y"),"yr","day"))),(INT(CONVERT(VLOOKUP(Table1[[#This Row],[JABATAN]],tbl_refJabatan,4,FALSE),"yr","day")-CONVERT(DATEDIF(H1196,NOW(),"y"),"yr","day")))),"")</f>
        <v>-9497</v>
      </c>
      <c r="V1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Row],[JABATAN]],tbl_refJabatan,6,FALSE),"yr","day")-CONVERT(DATEDIF(H1196,tglAcuan,"y"),"yr","day"))),(NOW()+(CONVERT(VLOOKUP(Table1[[#This Row],[JABATAN]],tbl_refJabatan,6,FALSE),"yr","day")-CONVERT(DATEDIF(H1196,NOW(),"y"),"yr","day")))),"Usia Salah"),"")</f>
        <v>28547.598911689813</v>
      </c>
      <c r="W1196" s="167" t="str">
        <f ca="1">IF(Table1[[#This Row],[TGL.PENSIUN (usia)]]&lt;&gt;0,TEXT(Table1[[#This Row],[TGL.PENSIUN (usia)]],"yyyy"),"")</f>
        <v>1978</v>
      </c>
      <c r="X1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Row],[JABATAN]],tbl_refJabatan,7,FALSE),"yr","day")-CONVERT(DATEDIF(M1196,tglAcuan,"y"),"yr","day"))),(NOW()+(CONVERT(VLOOKUP(Table1[[#This Row],[JABATAN]],tbl_refJabatan,7,FALSE),"yr","day")-CONVERT(DATEDIF(M1196,NOW(),"y"),"yr","day")))),"tgl SK salah"),"")</f>
        <v>64342.098911689813</v>
      </c>
      <c r="Y1196" s="167" t="str">
        <f ca="1">IF(Table1[[#This Row],[TGL. PENSIUN (jabatan)]]&lt;&gt;0,TEXT(Table1[[#This Row],[TGL. PENSIUN (jabatan)]],"yyyy"),"")</f>
        <v>2076</v>
      </c>
      <c r="Z1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Row],[JABATAN]],tbl_refJabatan,8,FALSE),"yr","day")-CONVERT(DATEDIF(H1196,tglAcuan,"y"),"yr","day"))),(NOW()+(CONVERT(VLOOKUP(Table1[[#This Row],[JABATAN]],tbl_refJabatan,8,FALSE),"yr","day")-CONVERT(DATEDIF(H1196,NOW(),"y"),"yr","day")))),"Usia Salah"),"")</f>
        <v>50462.598911689813</v>
      </c>
      <c r="AA1196" s="167" t="str">
        <f ca="1">IF(Table1[[#This Row],[TGL.PENSIUN (usia )]]&lt;&gt;0,TEXT(Table1[[#This Row],[TGL.PENSIUN (usia )]],"yyyy"),"")</f>
        <v>2038</v>
      </c>
      <c r="AB1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Row],[JABATAN]],tbl_refJabatan,9,FALSE),"yr","day")-CONVERT(DATEDIF(M1196,tglAcuan,"y"),"yr","day"))),(NOW()+(CONVERT(VLOOKUP(Table1[[#This Row],[JABATAN]],tbl_refJabatan,9,FALSE),"yr","day")-CONVERT(DATEDIF(M1196,NOW(),"y"),"yr","day")))),"tgl SK salah"),"")</f>
        <v>47905.848911689813</v>
      </c>
      <c r="AC1196" s="167" t="str">
        <f ca="1">IF(Table1[[#This Row],[TGL. PENSIUN (jabatan )]]&lt;&gt;0,TEXT(Table1[[#This Row],[TGL. PENSIUN (jabatan )]],"yyyy"),"")</f>
        <v>2031</v>
      </c>
      <c r="AD11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7" spans="1:30" s="53" customFormat="1" ht="21.75" customHeight="1" x14ac:dyDescent="0.25">
      <c r="A1197" s="43">
        <f t="shared" si="43"/>
        <v>1192</v>
      </c>
      <c r="B1197" s="44" t="s">
        <v>1751</v>
      </c>
      <c r="C1197" s="44" t="s">
        <v>2238</v>
      </c>
      <c r="D1197" s="72" t="s">
        <v>63</v>
      </c>
      <c r="E1197" s="59" t="s">
        <v>2255</v>
      </c>
      <c r="F1197" s="43" t="s">
        <v>41</v>
      </c>
      <c r="G1197" s="46" t="s">
        <v>42</v>
      </c>
      <c r="H1197" s="94">
        <v>25513</v>
      </c>
      <c r="I1197" s="45"/>
      <c r="J1197" s="76"/>
      <c r="K1197" s="63" t="s">
        <v>43</v>
      </c>
      <c r="L1197" s="63" t="s">
        <v>2256</v>
      </c>
      <c r="M1197" s="94">
        <v>40717</v>
      </c>
      <c r="N1197" s="52" t="str">
        <f t="shared" ca="1" si="44"/>
        <v>54 Tahun 3 Bulan 21 hari</v>
      </c>
      <c r="O11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8 Bulan 4 Hari </v>
      </c>
      <c r="P1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Row],[JABATAN]],tbl_refJabatan,2,FALSE),"yr","day")-CONVERT(DATEDIF(H1197,tglAcuan,"y"),"yr","day"))),(NOW()+(CONVERT(VLOOKUP(Table1[[#This Row],[JABATAN]],tbl_refJabatan,2,FALSE),"yr","day")-CONVERT(DATEDIF(H1197,NOW(),"y"),"yr","day")))),"Usia Salah"),"")</f>
        <v>47540.598911689813</v>
      </c>
      <c r="Q1197" s="167" t="str">
        <f ca="1">IF(Table1[[#This Row],[TGL. PENSIUN (usia)]]&lt;&gt;0,TEXT(Table1[[#This Row],[TGL. PENSIUN (usia)]],"yyyy"),"")</f>
        <v>2030</v>
      </c>
      <c r="R1197" s="166">
        <f ca="1">IF(AND(Table1[[#This Row],[TGL. PENSIUN (usia)]]&lt;&gt;"",Table1[[#This Row],[TGL. PENSIUN (usia)]]&lt;&gt;"USIA SALAH"),IF(tglAcuan&lt;&gt;0,(INT(CONVERT(VLOOKUP(Table1[[#This Row],[JABATAN]],tbl_refJabatan,2,FALSE),"yr","day")-CONVERT(DATEDIF(H1197,tglAcuan,"y"),"yr","day"))),(INT(CONVERT(VLOOKUP(Table1[[#This Row],[JABATAN]],tbl_refJabatan,2,FALSE),"yr","day")-CONVERT(DATEDIF(H1197,NOW(),"y"),"yr","day")))),"")</f>
        <v>2191</v>
      </c>
      <c r="S1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Row],[JABATAN]],tbl_refJabatan,4,FALSE),"yr","day")-CONVERT(DATEDIF(H1197,tglAcuan,"y"),"yr","day"))),(NOW()+(CONVERT(VLOOKUP(Table1[[#This Row],[JABATAN]],tbl_refJabatan,4,FALSE),"yr","day")-CONVERT(DATEDIF(H1197,NOW(),"y"),"yr","day")))),"Usia Salah"),"")</f>
        <v>32930.598911689813</v>
      </c>
      <c r="T1197" s="167" t="str">
        <f ca="1">IF(Table1[[#This Row],[TGL. PENSIUN ( usia )]]&lt;&gt;0,TEXT(Table1[[#This Row],[TGL. PENSIUN ( usia )]],"yyyy"),"")</f>
        <v>1990</v>
      </c>
      <c r="U1197" s="166">
        <f ca="1">IF(AND(Table1[[#This Row],[TGL. PENSIUN (usia)]]&lt;&gt;"",Table1[[#This Row],[TGL. PENSIUN (usia)]]&lt;&gt;"USIA SALAH"),IF(tglAcuan&lt;&gt;0,(INT(CONVERT(VLOOKUP(Table1[[#This Row],[JABATAN]],tbl_refJabatan,4,FALSE),"yr","day")-CONVERT(DATEDIF(H1197,tglAcuan,"y"),"yr","day"))),(INT(CONVERT(VLOOKUP(Table1[[#This Row],[JABATAN]],tbl_refJabatan,4,FALSE),"yr","day")-CONVERT(DATEDIF(H1197,NOW(),"y"),"yr","day")))),"")</f>
        <v>-12419</v>
      </c>
      <c r="V1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Row],[JABATAN]],tbl_refJabatan,6,FALSE),"yr","day")-CONVERT(DATEDIF(H1197,tglAcuan,"y"),"yr","day"))),(NOW()+(CONVERT(VLOOKUP(Table1[[#This Row],[JABATAN]],tbl_refJabatan,6,FALSE),"yr","day")-CONVERT(DATEDIF(H1197,NOW(),"y"),"yr","day")))),"Usia Salah"),"")</f>
        <v>25625.598911689813</v>
      </c>
      <c r="W1197" s="167" t="str">
        <f ca="1">IF(Table1[[#This Row],[TGL.PENSIUN (usia)]]&lt;&gt;0,TEXT(Table1[[#This Row],[TGL.PENSIUN (usia)]],"yyyy"),"")</f>
        <v>1970</v>
      </c>
      <c r="X1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Row],[JABATAN]],tbl_refJabatan,7,FALSE),"yr","day")-CONVERT(DATEDIF(M1197,tglAcuan,"y"),"yr","day"))),(NOW()+(CONVERT(VLOOKUP(Table1[[#This Row],[JABATAN]],tbl_refJabatan,7,FALSE),"yr","day")-CONVERT(DATEDIF(M1197,NOW(),"y"),"yr","day")))),"tgl SK salah"),"")</f>
        <v>62881.098911689813</v>
      </c>
      <c r="Y1197" s="167" t="str">
        <f ca="1">IF(Table1[[#This Row],[TGL. PENSIUN (jabatan)]]&lt;&gt;0,TEXT(Table1[[#This Row],[TGL. PENSIUN (jabatan)]],"yyyy"),"")</f>
        <v>2072</v>
      </c>
      <c r="Z1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Row],[JABATAN]],tbl_refJabatan,8,FALSE),"yr","day")-CONVERT(DATEDIF(H1197,tglAcuan,"y"),"yr","day"))),(NOW()+(CONVERT(VLOOKUP(Table1[[#This Row],[JABATAN]],tbl_refJabatan,8,FALSE),"yr","day")-CONVERT(DATEDIF(H1197,NOW(),"y"),"yr","day")))),"Usia Salah"),"")</f>
        <v>47540.598911689813</v>
      </c>
      <c r="AA1197" s="167" t="str">
        <f ca="1">IF(Table1[[#This Row],[TGL.PENSIUN (usia )]]&lt;&gt;0,TEXT(Table1[[#This Row],[TGL.PENSIUN (usia )]],"yyyy"),"")</f>
        <v>2030</v>
      </c>
      <c r="AB1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Row],[JABATAN]],tbl_refJabatan,9,FALSE),"yr","day")-CONVERT(DATEDIF(M1197,tglAcuan,"y"),"yr","day"))),(NOW()+(CONVERT(VLOOKUP(Table1[[#This Row],[JABATAN]],tbl_refJabatan,9,FALSE),"yr","day")-CONVERT(DATEDIF(M1197,NOW(),"y"),"yr","day")))),"tgl SK salah"),"")</f>
        <v>46444.848911689813</v>
      </c>
      <c r="AC1197" s="167" t="str">
        <f ca="1">IF(Table1[[#This Row],[TGL. PENSIUN (jabatan )]]&lt;&gt;0,TEXT(Table1[[#This Row],[TGL. PENSIUN (jabatan )]],"yyyy"),"")</f>
        <v>2027</v>
      </c>
      <c r="AD11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8" spans="1:30" s="53" customFormat="1" ht="21.75" customHeight="1" x14ac:dyDescent="0.25">
      <c r="A1198" s="43">
        <f t="shared" si="43"/>
        <v>1193</v>
      </c>
      <c r="B1198" s="44" t="s">
        <v>1751</v>
      </c>
      <c r="C1198" s="44" t="s">
        <v>2238</v>
      </c>
      <c r="D1198" s="72" t="s">
        <v>63</v>
      </c>
      <c r="E1198" s="59" t="s">
        <v>2257</v>
      </c>
      <c r="F1198" s="43" t="s">
        <v>41</v>
      </c>
      <c r="G1198" s="46" t="s">
        <v>42</v>
      </c>
      <c r="H1198" s="94">
        <v>28357</v>
      </c>
      <c r="I1198" s="45"/>
      <c r="J1198" s="76"/>
      <c r="K1198" s="63" t="s">
        <v>43</v>
      </c>
      <c r="L1198" s="63" t="s">
        <v>2258</v>
      </c>
      <c r="M1198" s="94">
        <v>41617</v>
      </c>
      <c r="N1198" s="52" t="str">
        <f t="shared" ca="1" si="44"/>
        <v>46 Tahun 6 Bulan 7 hari</v>
      </c>
      <c r="O11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2 Bulan 18 Hari </v>
      </c>
      <c r="P1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Row],[JABATAN]],tbl_refJabatan,2,FALSE),"yr","day")-CONVERT(DATEDIF(H1198,tglAcuan,"y"),"yr","day"))),(NOW()+(CONVERT(VLOOKUP(Table1[[#This Row],[JABATAN]],tbl_refJabatan,2,FALSE),"yr","day")-CONVERT(DATEDIF(H1198,NOW(),"y"),"yr","day")))),"Usia Salah"),"")</f>
        <v>50462.598911689813</v>
      </c>
      <c r="Q1198" s="167" t="str">
        <f ca="1">IF(Table1[[#This Row],[TGL. PENSIUN (usia)]]&lt;&gt;0,TEXT(Table1[[#This Row],[TGL. PENSIUN (usia)]],"yyyy"),"")</f>
        <v>2038</v>
      </c>
      <c r="R1198" s="166">
        <f ca="1">IF(AND(Table1[[#This Row],[TGL. PENSIUN (usia)]]&lt;&gt;"",Table1[[#This Row],[TGL. PENSIUN (usia)]]&lt;&gt;"USIA SALAH"),IF(tglAcuan&lt;&gt;0,(INT(CONVERT(VLOOKUP(Table1[[#This Row],[JABATAN]],tbl_refJabatan,2,FALSE),"yr","day")-CONVERT(DATEDIF(H1198,tglAcuan,"y"),"yr","day"))),(INT(CONVERT(VLOOKUP(Table1[[#This Row],[JABATAN]],tbl_refJabatan,2,FALSE),"yr","day")-CONVERT(DATEDIF(H1198,NOW(),"y"),"yr","day")))),"")</f>
        <v>5113</v>
      </c>
      <c r="S1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Row],[JABATAN]],tbl_refJabatan,4,FALSE),"yr","day")-CONVERT(DATEDIF(H1198,tglAcuan,"y"),"yr","day"))),(NOW()+(CONVERT(VLOOKUP(Table1[[#This Row],[JABATAN]],tbl_refJabatan,4,FALSE),"yr","day")-CONVERT(DATEDIF(H1198,NOW(),"y"),"yr","day")))),"Usia Salah"),"")</f>
        <v>35852.598911689813</v>
      </c>
      <c r="T1198" s="167" t="str">
        <f ca="1">IF(Table1[[#This Row],[TGL. PENSIUN ( usia )]]&lt;&gt;0,TEXT(Table1[[#This Row],[TGL. PENSIUN ( usia )]],"yyyy"),"")</f>
        <v>1998</v>
      </c>
      <c r="U1198" s="166">
        <f ca="1">IF(AND(Table1[[#This Row],[TGL. PENSIUN (usia)]]&lt;&gt;"",Table1[[#This Row],[TGL. PENSIUN (usia)]]&lt;&gt;"USIA SALAH"),IF(tglAcuan&lt;&gt;0,(INT(CONVERT(VLOOKUP(Table1[[#This Row],[JABATAN]],tbl_refJabatan,4,FALSE),"yr","day")-CONVERT(DATEDIF(H1198,tglAcuan,"y"),"yr","day"))),(INT(CONVERT(VLOOKUP(Table1[[#This Row],[JABATAN]],tbl_refJabatan,4,FALSE),"yr","day")-CONVERT(DATEDIF(H1198,NOW(),"y"),"yr","day")))),"")</f>
        <v>-9497</v>
      </c>
      <c r="V1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Row],[JABATAN]],tbl_refJabatan,6,FALSE),"yr","day")-CONVERT(DATEDIF(H1198,tglAcuan,"y"),"yr","day"))),(NOW()+(CONVERT(VLOOKUP(Table1[[#This Row],[JABATAN]],tbl_refJabatan,6,FALSE),"yr","day")-CONVERT(DATEDIF(H1198,NOW(),"y"),"yr","day")))),"Usia Salah"),"")</f>
        <v>28547.598911689813</v>
      </c>
      <c r="W1198" s="167" t="str">
        <f ca="1">IF(Table1[[#This Row],[TGL.PENSIUN (usia)]]&lt;&gt;0,TEXT(Table1[[#This Row],[TGL.PENSIUN (usia)]],"yyyy"),"")</f>
        <v>1978</v>
      </c>
      <c r="X1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Row],[JABATAN]],tbl_refJabatan,7,FALSE),"yr","day")-CONVERT(DATEDIF(M1198,tglAcuan,"y"),"yr","day"))),(NOW()+(CONVERT(VLOOKUP(Table1[[#This Row],[JABATAN]],tbl_refJabatan,7,FALSE),"yr","day")-CONVERT(DATEDIF(M1198,NOW(),"y"),"yr","day")))),"tgl SK salah"),"")</f>
        <v>63611.598911689813</v>
      </c>
      <c r="Y1198" s="167" t="str">
        <f ca="1">IF(Table1[[#This Row],[TGL. PENSIUN (jabatan)]]&lt;&gt;0,TEXT(Table1[[#This Row],[TGL. PENSIUN (jabatan)]],"yyyy"),"")</f>
        <v>2074</v>
      </c>
      <c r="Z1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Row],[JABATAN]],tbl_refJabatan,8,FALSE),"yr","day")-CONVERT(DATEDIF(H1198,tglAcuan,"y"),"yr","day"))),(NOW()+(CONVERT(VLOOKUP(Table1[[#This Row],[JABATAN]],tbl_refJabatan,8,FALSE),"yr","day")-CONVERT(DATEDIF(H1198,NOW(),"y"),"yr","day")))),"Usia Salah"),"")</f>
        <v>50462.598911689813</v>
      </c>
      <c r="AA1198" s="167" t="str">
        <f ca="1">IF(Table1[[#This Row],[TGL.PENSIUN (usia )]]&lt;&gt;0,TEXT(Table1[[#This Row],[TGL.PENSIUN (usia )]],"yyyy"),"")</f>
        <v>2038</v>
      </c>
      <c r="AB1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Row],[JABATAN]],tbl_refJabatan,9,FALSE),"yr","day")-CONVERT(DATEDIF(M1198,tglAcuan,"y"),"yr","day"))),(NOW()+(CONVERT(VLOOKUP(Table1[[#This Row],[JABATAN]],tbl_refJabatan,9,FALSE),"yr","day")-CONVERT(DATEDIF(M1198,NOW(),"y"),"yr","day")))),"tgl SK salah"),"")</f>
        <v>47175.348911689813</v>
      </c>
      <c r="AC1198" s="167" t="str">
        <f ca="1">IF(Table1[[#This Row],[TGL. PENSIUN (jabatan )]]&lt;&gt;0,TEXT(Table1[[#This Row],[TGL. PENSIUN (jabatan )]],"yyyy"),"")</f>
        <v>2029</v>
      </c>
      <c r="AD11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199" spans="1:30" s="53" customFormat="1" ht="21.75" customHeight="1" x14ac:dyDescent="0.25">
      <c r="A1199" s="43">
        <f t="shared" si="43"/>
        <v>1194</v>
      </c>
      <c r="B1199" s="44" t="s">
        <v>1751</v>
      </c>
      <c r="C1199" s="44" t="s">
        <v>2238</v>
      </c>
      <c r="D1199" s="72" t="s">
        <v>63</v>
      </c>
      <c r="E1199" s="59" t="s">
        <v>2259</v>
      </c>
      <c r="F1199" s="43" t="s">
        <v>41</v>
      </c>
      <c r="G1199" s="46" t="s">
        <v>42</v>
      </c>
      <c r="H1199" s="94">
        <v>32127</v>
      </c>
      <c r="I1199" s="45"/>
      <c r="J1199" s="76"/>
      <c r="K1199" s="63" t="s">
        <v>43</v>
      </c>
      <c r="L1199" s="63" t="s">
        <v>2260</v>
      </c>
      <c r="M1199" s="94">
        <v>42957</v>
      </c>
      <c r="N1199" s="52" t="str">
        <f t="shared" ca="1" si="44"/>
        <v>36 Tahun 2 Bulan 11 hari</v>
      </c>
      <c r="O11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6 Bulan 17 Hari </v>
      </c>
      <c r="P1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Row],[JABATAN]],tbl_refJabatan,2,FALSE),"yr","day")-CONVERT(DATEDIF(H1199,tglAcuan,"y"),"yr","day"))),(NOW()+(CONVERT(VLOOKUP(Table1[[#This Row],[JABATAN]],tbl_refJabatan,2,FALSE),"yr","day")-CONVERT(DATEDIF(H1199,NOW(),"y"),"yr","day")))),"Usia Salah"),"")</f>
        <v>54115.098911689813</v>
      </c>
      <c r="Q1199" s="167" t="str">
        <f ca="1">IF(Table1[[#This Row],[TGL. PENSIUN (usia)]]&lt;&gt;0,TEXT(Table1[[#This Row],[TGL. PENSIUN (usia)]],"yyyy"),"")</f>
        <v>2048</v>
      </c>
      <c r="R1199" s="166">
        <f ca="1">IF(AND(Table1[[#This Row],[TGL. PENSIUN (usia)]]&lt;&gt;"",Table1[[#This Row],[TGL. PENSIUN (usia)]]&lt;&gt;"USIA SALAH"),IF(tglAcuan&lt;&gt;0,(INT(CONVERT(VLOOKUP(Table1[[#This Row],[JABATAN]],tbl_refJabatan,2,FALSE),"yr","day")-CONVERT(DATEDIF(H1199,tglAcuan,"y"),"yr","day"))),(INT(CONVERT(VLOOKUP(Table1[[#This Row],[JABATAN]],tbl_refJabatan,2,FALSE),"yr","day")-CONVERT(DATEDIF(H1199,NOW(),"y"),"yr","day")))),"")</f>
        <v>8766</v>
      </c>
      <c r="S1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Row],[JABATAN]],tbl_refJabatan,4,FALSE),"yr","day")-CONVERT(DATEDIF(H1199,tglAcuan,"y"),"yr","day"))),(NOW()+(CONVERT(VLOOKUP(Table1[[#This Row],[JABATAN]],tbl_refJabatan,4,FALSE),"yr","day")-CONVERT(DATEDIF(H1199,NOW(),"y"),"yr","day")))),"Usia Salah"),"")</f>
        <v>39505.098911689813</v>
      </c>
      <c r="T1199" s="167" t="str">
        <f ca="1">IF(Table1[[#This Row],[TGL. PENSIUN ( usia )]]&lt;&gt;0,TEXT(Table1[[#This Row],[TGL. PENSIUN ( usia )]],"yyyy"),"")</f>
        <v>2008</v>
      </c>
      <c r="U1199" s="166">
        <f ca="1">IF(AND(Table1[[#This Row],[TGL. PENSIUN (usia)]]&lt;&gt;"",Table1[[#This Row],[TGL. PENSIUN (usia)]]&lt;&gt;"USIA SALAH"),IF(tglAcuan&lt;&gt;0,(INT(CONVERT(VLOOKUP(Table1[[#This Row],[JABATAN]],tbl_refJabatan,4,FALSE),"yr","day")-CONVERT(DATEDIF(H1199,tglAcuan,"y"),"yr","day"))),(INT(CONVERT(VLOOKUP(Table1[[#This Row],[JABATAN]],tbl_refJabatan,4,FALSE),"yr","day")-CONVERT(DATEDIF(H1199,NOW(),"y"),"yr","day")))),"")</f>
        <v>-5844</v>
      </c>
      <c r="V1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Row],[JABATAN]],tbl_refJabatan,6,FALSE),"yr","day")-CONVERT(DATEDIF(H1199,tglAcuan,"y"),"yr","day"))),(NOW()+(CONVERT(VLOOKUP(Table1[[#This Row],[JABATAN]],tbl_refJabatan,6,FALSE),"yr","day")-CONVERT(DATEDIF(H1199,NOW(),"y"),"yr","day")))),"Usia Salah"),"")</f>
        <v>32200.098911689813</v>
      </c>
      <c r="W1199" s="167" t="str">
        <f ca="1">IF(Table1[[#This Row],[TGL.PENSIUN (usia)]]&lt;&gt;0,TEXT(Table1[[#This Row],[TGL.PENSIUN (usia)]],"yyyy"),"")</f>
        <v>1988</v>
      </c>
      <c r="X1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Row],[JABATAN]],tbl_refJabatan,7,FALSE),"yr","day")-CONVERT(DATEDIF(M1199,tglAcuan,"y"),"yr","day"))),(NOW()+(CONVERT(VLOOKUP(Table1[[#This Row],[JABATAN]],tbl_refJabatan,7,FALSE),"yr","day")-CONVERT(DATEDIF(M1199,NOW(),"y"),"yr","day")))),"tgl SK salah"),"")</f>
        <v>65072.598911689813</v>
      </c>
      <c r="Y1199" s="167" t="str">
        <f ca="1">IF(Table1[[#This Row],[TGL. PENSIUN (jabatan)]]&lt;&gt;0,TEXT(Table1[[#This Row],[TGL. PENSIUN (jabatan)]],"yyyy"),"")</f>
        <v>2078</v>
      </c>
      <c r="Z1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Row],[JABATAN]],tbl_refJabatan,8,FALSE),"yr","day")-CONVERT(DATEDIF(H1199,tglAcuan,"y"),"yr","day"))),(NOW()+(CONVERT(VLOOKUP(Table1[[#This Row],[JABATAN]],tbl_refJabatan,8,FALSE),"yr","day")-CONVERT(DATEDIF(H1199,NOW(),"y"),"yr","day")))),"Usia Salah"),"")</f>
        <v>54115.098911689813</v>
      </c>
      <c r="AA1199" s="167" t="str">
        <f ca="1">IF(Table1[[#This Row],[TGL.PENSIUN (usia )]]&lt;&gt;0,TEXT(Table1[[#This Row],[TGL.PENSIUN (usia )]],"yyyy"),"")</f>
        <v>2048</v>
      </c>
      <c r="AB1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Row],[JABATAN]],tbl_refJabatan,9,FALSE),"yr","day")-CONVERT(DATEDIF(M1199,tglAcuan,"y"),"yr","day"))),(NOW()+(CONVERT(VLOOKUP(Table1[[#This Row],[JABATAN]],tbl_refJabatan,9,FALSE),"yr","day")-CONVERT(DATEDIF(M1199,NOW(),"y"),"yr","day")))),"tgl SK salah"),"")</f>
        <v>48636.348911689813</v>
      </c>
      <c r="AC1199" s="167" t="str">
        <f ca="1">IF(Table1[[#This Row],[TGL. PENSIUN (jabatan )]]&lt;&gt;0,TEXT(Table1[[#This Row],[TGL. PENSIUN (jabatan )]],"yyyy"),"")</f>
        <v>2033</v>
      </c>
      <c r="AD11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0" spans="1:30" s="53" customFormat="1" ht="21.75" customHeight="1" x14ac:dyDescent="0.25">
      <c r="A1200" s="43">
        <f t="shared" si="43"/>
        <v>1195</v>
      </c>
      <c r="B1200" s="44" t="s">
        <v>1751</v>
      </c>
      <c r="C1200" s="44" t="s">
        <v>2238</v>
      </c>
      <c r="D1200" s="72" t="s">
        <v>63</v>
      </c>
      <c r="E1200" s="59" t="s">
        <v>2261</v>
      </c>
      <c r="F1200" s="43" t="s">
        <v>41</v>
      </c>
      <c r="G1200" s="46" t="s">
        <v>42</v>
      </c>
      <c r="H1200" s="94">
        <v>25514</v>
      </c>
      <c r="I1200" s="45"/>
      <c r="J1200" s="76"/>
      <c r="K1200" s="63" t="s">
        <v>43</v>
      </c>
      <c r="L1200" s="90" t="s">
        <v>969</v>
      </c>
      <c r="M1200" s="94">
        <v>40152</v>
      </c>
      <c r="N1200" s="52" t="str">
        <f t="shared" ca="1" si="44"/>
        <v>54 Tahun 3 Bulan 20 hari</v>
      </c>
      <c r="O12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2 Bulan 22 Hari </v>
      </c>
      <c r="P1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Row],[JABATAN]],tbl_refJabatan,2,FALSE),"yr","day")-CONVERT(DATEDIF(H1200,tglAcuan,"y"),"yr","day"))),(NOW()+(CONVERT(VLOOKUP(Table1[[#This Row],[JABATAN]],tbl_refJabatan,2,FALSE),"yr","day")-CONVERT(DATEDIF(H1200,NOW(),"y"),"yr","day")))),"Usia Salah"),"")</f>
        <v>47540.598911689813</v>
      </c>
      <c r="Q1200" s="167" t="str">
        <f ca="1">IF(Table1[[#This Row],[TGL. PENSIUN (usia)]]&lt;&gt;0,TEXT(Table1[[#This Row],[TGL. PENSIUN (usia)]],"yyyy"),"")</f>
        <v>2030</v>
      </c>
      <c r="R1200" s="166">
        <f ca="1">IF(AND(Table1[[#This Row],[TGL. PENSIUN (usia)]]&lt;&gt;"",Table1[[#This Row],[TGL. PENSIUN (usia)]]&lt;&gt;"USIA SALAH"),IF(tglAcuan&lt;&gt;0,(INT(CONVERT(VLOOKUP(Table1[[#This Row],[JABATAN]],tbl_refJabatan,2,FALSE),"yr","day")-CONVERT(DATEDIF(H1200,tglAcuan,"y"),"yr","day"))),(INT(CONVERT(VLOOKUP(Table1[[#This Row],[JABATAN]],tbl_refJabatan,2,FALSE),"yr","day")-CONVERT(DATEDIF(H1200,NOW(),"y"),"yr","day")))),"")</f>
        <v>2191</v>
      </c>
      <c r="S1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Row],[JABATAN]],tbl_refJabatan,4,FALSE),"yr","day")-CONVERT(DATEDIF(H1200,tglAcuan,"y"),"yr","day"))),(NOW()+(CONVERT(VLOOKUP(Table1[[#This Row],[JABATAN]],tbl_refJabatan,4,FALSE),"yr","day")-CONVERT(DATEDIF(H1200,NOW(),"y"),"yr","day")))),"Usia Salah"),"")</f>
        <v>32930.598911689813</v>
      </c>
      <c r="T1200" s="167" t="str">
        <f ca="1">IF(Table1[[#This Row],[TGL. PENSIUN ( usia )]]&lt;&gt;0,TEXT(Table1[[#This Row],[TGL. PENSIUN ( usia )]],"yyyy"),"")</f>
        <v>1990</v>
      </c>
      <c r="U1200" s="166">
        <f ca="1">IF(AND(Table1[[#This Row],[TGL. PENSIUN (usia)]]&lt;&gt;"",Table1[[#This Row],[TGL. PENSIUN (usia)]]&lt;&gt;"USIA SALAH"),IF(tglAcuan&lt;&gt;0,(INT(CONVERT(VLOOKUP(Table1[[#This Row],[JABATAN]],tbl_refJabatan,4,FALSE),"yr","day")-CONVERT(DATEDIF(H1200,tglAcuan,"y"),"yr","day"))),(INT(CONVERT(VLOOKUP(Table1[[#This Row],[JABATAN]],tbl_refJabatan,4,FALSE),"yr","day")-CONVERT(DATEDIF(H1200,NOW(),"y"),"yr","day")))),"")</f>
        <v>-12419</v>
      </c>
      <c r="V1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Row],[JABATAN]],tbl_refJabatan,6,FALSE),"yr","day")-CONVERT(DATEDIF(H1200,tglAcuan,"y"),"yr","day"))),(NOW()+(CONVERT(VLOOKUP(Table1[[#This Row],[JABATAN]],tbl_refJabatan,6,FALSE),"yr","day")-CONVERT(DATEDIF(H1200,NOW(),"y"),"yr","day")))),"Usia Salah"),"")</f>
        <v>25625.598911689813</v>
      </c>
      <c r="W1200" s="167" t="str">
        <f ca="1">IF(Table1[[#This Row],[TGL.PENSIUN (usia)]]&lt;&gt;0,TEXT(Table1[[#This Row],[TGL.PENSIUN (usia)]],"yyyy"),"")</f>
        <v>1970</v>
      </c>
      <c r="X1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Row],[JABATAN]],tbl_refJabatan,7,FALSE),"yr","day")-CONVERT(DATEDIF(M1200,tglAcuan,"y"),"yr","day"))),(NOW()+(CONVERT(VLOOKUP(Table1[[#This Row],[JABATAN]],tbl_refJabatan,7,FALSE),"yr","day")-CONVERT(DATEDIF(M1200,NOW(),"y"),"yr","day")))),"tgl SK salah"),"")</f>
        <v>62150.598911689813</v>
      </c>
      <c r="Y1200" s="167" t="str">
        <f ca="1">IF(Table1[[#This Row],[TGL. PENSIUN (jabatan)]]&lt;&gt;0,TEXT(Table1[[#This Row],[TGL. PENSIUN (jabatan)]],"yyyy"),"")</f>
        <v>2070</v>
      </c>
      <c r="Z1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Row],[JABATAN]],tbl_refJabatan,8,FALSE),"yr","day")-CONVERT(DATEDIF(H1200,tglAcuan,"y"),"yr","day"))),(NOW()+(CONVERT(VLOOKUP(Table1[[#This Row],[JABATAN]],tbl_refJabatan,8,FALSE),"yr","day")-CONVERT(DATEDIF(H1200,NOW(),"y"),"yr","day")))),"Usia Salah"),"")</f>
        <v>47540.598911689813</v>
      </c>
      <c r="AA1200" s="167" t="str">
        <f ca="1">IF(Table1[[#This Row],[TGL.PENSIUN (usia )]]&lt;&gt;0,TEXT(Table1[[#This Row],[TGL.PENSIUN (usia )]],"yyyy"),"")</f>
        <v>2030</v>
      </c>
      <c r="AB1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Row],[JABATAN]],tbl_refJabatan,9,FALSE),"yr","day")-CONVERT(DATEDIF(M1200,tglAcuan,"y"),"yr","day"))),(NOW()+(CONVERT(VLOOKUP(Table1[[#This Row],[JABATAN]],tbl_refJabatan,9,FALSE),"yr","day")-CONVERT(DATEDIF(M1200,NOW(),"y"),"yr","day")))),"tgl SK salah"),"")</f>
        <v>45714.348911689813</v>
      </c>
      <c r="AC1200" s="167" t="str">
        <f ca="1">IF(Table1[[#This Row],[TGL. PENSIUN (jabatan )]]&lt;&gt;0,TEXT(Table1[[#This Row],[TGL. PENSIUN (jabatan )]],"yyyy"),"")</f>
        <v>2025</v>
      </c>
      <c r="AD12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1" spans="1:30" s="53" customFormat="1" ht="21.75" customHeight="1" x14ac:dyDescent="0.25">
      <c r="A1201" s="43">
        <f t="shared" si="43"/>
        <v>1196</v>
      </c>
      <c r="B1201" s="44" t="s">
        <v>1751</v>
      </c>
      <c r="C1201" s="44" t="s">
        <v>2238</v>
      </c>
      <c r="D1201" s="72" t="s">
        <v>63</v>
      </c>
      <c r="E1201" s="59" t="s">
        <v>2262</v>
      </c>
      <c r="F1201" s="43" t="s">
        <v>41</v>
      </c>
      <c r="G1201" s="46" t="s">
        <v>42</v>
      </c>
      <c r="H1201" s="94">
        <v>27501</v>
      </c>
      <c r="I1201" s="45"/>
      <c r="J1201" s="76"/>
      <c r="K1201" s="63" t="s">
        <v>43</v>
      </c>
      <c r="L1201" s="63" t="s">
        <v>2263</v>
      </c>
      <c r="M1201" s="94">
        <v>42368</v>
      </c>
      <c r="N1201" s="52" t="str">
        <f t="shared" ca="1" si="44"/>
        <v>48 Tahun 10 Bulan 10 hari</v>
      </c>
      <c r="O12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 Bulan 28 Hari </v>
      </c>
      <c r="P1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Row],[JABATAN]],tbl_refJabatan,2,FALSE),"yr","day")-CONVERT(DATEDIF(H1201,tglAcuan,"y"),"yr","day"))),(NOW()+(CONVERT(VLOOKUP(Table1[[#This Row],[JABATAN]],tbl_refJabatan,2,FALSE),"yr","day")-CONVERT(DATEDIF(H1201,NOW(),"y"),"yr","day")))),"Usia Salah"),"")</f>
        <v>49732.098911689813</v>
      </c>
      <c r="Q1201" s="167" t="str">
        <f ca="1">IF(Table1[[#This Row],[TGL. PENSIUN (usia)]]&lt;&gt;0,TEXT(Table1[[#This Row],[TGL. PENSIUN (usia)]],"yyyy"),"")</f>
        <v>2036</v>
      </c>
      <c r="R1201" s="166">
        <f ca="1">IF(AND(Table1[[#This Row],[TGL. PENSIUN (usia)]]&lt;&gt;"",Table1[[#This Row],[TGL. PENSIUN (usia)]]&lt;&gt;"USIA SALAH"),IF(tglAcuan&lt;&gt;0,(INT(CONVERT(VLOOKUP(Table1[[#This Row],[JABATAN]],tbl_refJabatan,2,FALSE),"yr","day")-CONVERT(DATEDIF(H1201,tglAcuan,"y"),"yr","day"))),(INT(CONVERT(VLOOKUP(Table1[[#This Row],[JABATAN]],tbl_refJabatan,2,FALSE),"yr","day")-CONVERT(DATEDIF(H1201,NOW(),"y"),"yr","day")))),"")</f>
        <v>4383</v>
      </c>
      <c r="S1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Row],[JABATAN]],tbl_refJabatan,4,FALSE),"yr","day")-CONVERT(DATEDIF(H1201,tglAcuan,"y"),"yr","day"))),(NOW()+(CONVERT(VLOOKUP(Table1[[#This Row],[JABATAN]],tbl_refJabatan,4,FALSE),"yr","day")-CONVERT(DATEDIF(H1201,NOW(),"y"),"yr","day")))),"Usia Salah"),"")</f>
        <v>35122.098911689813</v>
      </c>
      <c r="T1201" s="167" t="str">
        <f ca="1">IF(Table1[[#This Row],[TGL. PENSIUN ( usia )]]&lt;&gt;0,TEXT(Table1[[#This Row],[TGL. PENSIUN ( usia )]],"yyyy"),"")</f>
        <v>1996</v>
      </c>
      <c r="U1201" s="166">
        <f ca="1">IF(AND(Table1[[#This Row],[TGL. PENSIUN (usia)]]&lt;&gt;"",Table1[[#This Row],[TGL. PENSIUN (usia)]]&lt;&gt;"USIA SALAH"),IF(tglAcuan&lt;&gt;0,(INT(CONVERT(VLOOKUP(Table1[[#This Row],[JABATAN]],tbl_refJabatan,4,FALSE),"yr","day")-CONVERT(DATEDIF(H1201,tglAcuan,"y"),"yr","day"))),(INT(CONVERT(VLOOKUP(Table1[[#This Row],[JABATAN]],tbl_refJabatan,4,FALSE),"yr","day")-CONVERT(DATEDIF(H1201,NOW(),"y"),"yr","day")))),"")</f>
        <v>-10227</v>
      </c>
      <c r="V1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Row],[JABATAN]],tbl_refJabatan,6,FALSE),"yr","day")-CONVERT(DATEDIF(H1201,tglAcuan,"y"),"yr","day"))),(NOW()+(CONVERT(VLOOKUP(Table1[[#This Row],[JABATAN]],tbl_refJabatan,6,FALSE),"yr","day")-CONVERT(DATEDIF(H1201,NOW(),"y"),"yr","day")))),"Usia Salah"),"")</f>
        <v>27817.098911689813</v>
      </c>
      <c r="W1201" s="167" t="str">
        <f ca="1">IF(Table1[[#This Row],[TGL.PENSIUN (usia)]]&lt;&gt;0,TEXT(Table1[[#This Row],[TGL.PENSIUN (usia)]],"yyyy"),"")</f>
        <v>1976</v>
      </c>
      <c r="X1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Row],[JABATAN]],tbl_refJabatan,7,FALSE),"yr","day")-CONVERT(DATEDIF(M1201,tglAcuan,"y"),"yr","day"))),(NOW()+(CONVERT(VLOOKUP(Table1[[#This Row],[JABATAN]],tbl_refJabatan,7,FALSE),"yr","day")-CONVERT(DATEDIF(M1201,NOW(),"y"),"yr","day")))),"tgl SK salah"),"")</f>
        <v>64342.098911689813</v>
      </c>
      <c r="Y1201" s="167" t="str">
        <f ca="1">IF(Table1[[#This Row],[TGL. PENSIUN (jabatan)]]&lt;&gt;0,TEXT(Table1[[#This Row],[TGL. PENSIUN (jabatan)]],"yyyy"),"")</f>
        <v>2076</v>
      </c>
      <c r="Z1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Row],[JABATAN]],tbl_refJabatan,8,FALSE),"yr","day")-CONVERT(DATEDIF(H1201,tglAcuan,"y"),"yr","day"))),(NOW()+(CONVERT(VLOOKUP(Table1[[#This Row],[JABATAN]],tbl_refJabatan,8,FALSE),"yr","day")-CONVERT(DATEDIF(H1201,NOW(),"y"),"yr","day")))),"Usia Salah"),"")</f>
        <v>49732.098911689813</v>
      </c>
      <c r="AA1201" s="167" t="str">
        <f ca="1">IF(Table1[[#This Row],[TGL.PENSIUN (usia )]]&lt;&gt;0,TEXT(Table1[[#This Row],[TGL.PENSIUN (usia )]],"yyyy"),"")</f>
        <v>2036</v>
      </c>
      <c r="AB1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Row],[JABATAN]],tbl_refJabatan,9,FALSE),"yr","day")-CONVERT(DATEDIF(M1201,tglAcuan,"y"),"yr","day"))),(NOW()+(CONVERT(VLOOKUP(Table1[[#This Row],[JABATAN]],tbl_refJabatan,9,FALSE),"yr","day")-CONVERT(DATEDIF(M1201,NOW(),"y"),"yr","day")))),"tgl SK salah"),"")</f>
        <v>47905.848911689813</v>
      </c>
      <c r="AC1201" s="167" t="str">
        <f ca="1">IF(Table1[[#This Row],[TGL. PENSIUN (jabatan )]]&lt;&gt;0,TEXT(Table1[[#This Row],[TGL. PENSIUN (jabatan )]],"yyyy"),"")</f>
        <v>2031</v>
      </c>
      <c r="AD12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2" spans="1:30" s="53" customFormat="1" ht="21.75" customHeight="1" x14ac:dyDescent="0.25">
      <c r="A1202" s="43">
        <f t="shared" si="43"/>
        <v>1197</v>
      </c>
      <c r="B1202" s="44" t="s">
        <v>1751</v>
      </c>
      <c r="C1202" s="44" t="s">
        <v>2238</v>
      </c>
      <c r="D1202" s="72" t="s">
        <v>63</v>
      </c>
      <c r="E1202" s="59" t="s">
        <v>2264</v>
      </c>
      <c r="F1202" s="43" t="s">
        <v>50</v>
      </c>
      <c r="G1202" s="46" t="s">
        <v>42</v>
      </c>
      <c r="H1202" s="94">
        <v>30000</v>
      </c>
      <c r="I1202" s="45"/>
      <c r="J1202" s="76"/>
      <c r="K1202" s="74" t="s">
        <v>43</v>
      </c>
      <c r="L1202" s="90" t="s">
        <v>2265</v>
      </c>
      <c r="M1202" s="94">
        <v>44286</v>
      </c>
      <c r="N1202" s="52" t="str">
        <f t="shared" ca="1" si="44"/>
        <v>42 Tahun 0 Bulan 9 hari</v>
      </c>
      <c r="O12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27 Hari </v>
      </c>
      <c r="P1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Row],[JABATAN]],tbl_refJabatan,2,FALSE),"yr","day")-CONVERT(DATEDIF(H1202,tglAcuan,"y"),"yr","day"))),(NOW()+(CONVERT(VLOOKUP(Table1[[#This Row],[JABATAN]],tbl_refJabatan,2,FALSE),"yr","day")-CONVERT(DATEDIF(H1202,NOW(),"y"),"yr","day")))),"Usia Salah"),"")</f>
        <v>51923.598911689813</v>
      </c>
      <c r="Q1202" s="167" t="str">
        <f ca="1">IF(Table1[[#This Row],[TGL. PENSIUN (usia)]]&lt;&gt;0,TEXT(Table1[[#This Row],[TGL. PENSIUN (usia)]],"yyyy"),"")</f>
        <v>2042</v>
      </c>
      <c r="R1202" s="166">
        <f ca="1">IF(AND(Table1[[#This Row],[TGL. PENSIUN (usia)]]&lt;&gt;"",Table1[[#This Row],[TGL. PENSIUN (usia)]]&lt;&gt;"USIA SALAH"),IF(tglAcuan&lt;&gt;0,(INT(CONVERT(VLOOKUP(Table1[[#This Row],[JABATAN]],tbl_refJabatan,2,FALSE),"yr","day")-CONVERT(DATEDIF(H1202,tglAcuan,"y"),"yr","day"))),(INT(CONVERT(VLOOKUP(Table1[[#This Row],[JABATAN]],tbl_refJabatan,2,FALSE),"yr","day")-CONVERT(DATEDIF(H1202,NOW(),"y"),"yr","day")))),"")</f>
        <v>6574</v>
      </c>
      <c r="S1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Row],[JABATAN]],tbl_refJabatan,4,FALSE),"yr","day")-CONVERT(DATEDIF(H1202,tglAcuan,"y"),"yr","day"))),(NOW()+(CONVERT(VLOOKUP(Table1[[#This Row],[JABATAN]],tbl_refJabatan,4,FALSE),"yr","day")-CONVERT(DATEDIF(H1202,NOW(),"y"),"yr","day")))),"Usia Salah"),"")</f>
        <v>37313.598911689813</v>
      </c>
      <c r="T1202" s="167" t="str">
        <f ca="1">IF(Table1[[#This Row],[TGL. PENSIUN ( usia )]]&lt;&gt;0,TEXT(Table1[[#This Row],[TGL. PENSIUN ( usia )]],"yyyy"),"")</f>
        <v>2002</v>
      </c>
      <c r="U1202" s="166">
        <f ca="1">IF(AND(Table1[[#This Row],[TGL. PENSIUN (usia)]]&lt;&gt;"",Table1[[#This Row],[TGL. PENSIUN (usia)]]&lt;&gt;"USIA SALAH"),IF(tglAcuan&lt;&gt;0,(INT(CONVERT(VLOOKUP(Table1[[#This Row],[JABATAN]],tbl_refJabatan,4,FALSE),"yr","day")-CONVERT(DATEDIF(H1202,tglAcuan,"y"),"yr","day"))),(INT(CONVERT(VLOOKUP(Table1[[#This Row],[JABATAN]],tbl_refJabatan,4,FALSE),"yr","day")-CONVERT(DATEDIF(H1202,NOW(),"y"),"yr","day")))),"")</f>
        <v>-8036</v>
      </c>
      <c r="V1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Row],[JABATAN]],tbl_refJabatan,6,FALSE),"yr","day")-CONVERT(DATEDIF(H1202,tglAcuan,"y"),"yr","day"))),(NOW()+(CONVERT(VLOOKUP(Table1[[#This Row],[JABATAN]],tbl_refJabatan,6,FALSE),"yr","day")-CONVERT(DATEDIF(H1202,NOW(),"y"),"yr","day")))),"Usia Salah"),"")</f>
        <v>30008.598911689813</v>
      </c>
      <c r="W1202" s="167" t="str">
        <f ca="1">IF(Table1[[#This Row],[TGL.PENSIUN (usia)]]&lt;&gt;0,TEXT(Table1[[#This Row],[TGL.PENSIUN (usia)]],"yyyy"),"")</f>
        <v>1982</v>
      </c>
      <c r="X1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Row],[JABATAN]],tbl_refJabatan,7,FALSE),"yr","day")-CONVERT(DATEDIF(M1202,tglAcuan,"y"),"yr","day"))),(NOW()+(CONVERT(VLOOKUP(Table1[[#This Row],[JABATAN]],tbl_refJabatan,7,FALSE),"yr","day")-CONVERT(DATEDIF(M1202,NOW(),"y"),"yr","day")))),"tgl SK salah"),"")</f>
        <v>66533.598911689813</v>
      </c>
      <c r="Y1202" s="167" t="str">
        <f ca="1">IF(Table1[[#This Row],[TGL. PENSIUN (jabatan)]]&lt;&gt;0,TEXT(Table1[[#This Row],[TGL. PENSIUN (jabatan)]],"yyyy"),"")</f>
        <v>2082</v>
      </c>
      <c r="Z1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Row],[JABATAN]],tbl_refJabatan,8,FALSE),"yr","day")-CONVERT(DATEDIF(H1202,tglAcuan,"y"),"yr","day"))),(NOW()+(CONVERT(VLOOKUP(Table1[[#This Row],[JABATAN]],tbl_refJabatan,8,FALSE),"yr","day")-CONVERT(DATEDIF(H1202,NOW(),"y"),"yr","day")))),"Usia Salah"),"")</f>
        <v>51923.598911689813</v>
      </c>
      <c r="AA1202" s="167" t="str">
        <f ca="1">IF(Table1[[#This Row],[TGL.PENSIUN (usia )]]&lt;&gt;0,TEXT(Table1[[#This Row],[TGL.PENSIUN (usia )]],"yyyy"),"")</f>
        <v>2042</v>
      </c>
      <c r="AB1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Row],[JABATAN]],tbl_refJabatan,9,FALSE),"yr","day")-CONVERT(DATEDIF(M1202,tglAcuan,"y"),"yr","day"))),(NOW()+(CONVERT(VLOOKUP(Table1[[#This Row],[JABATAN]],tbl_refJabatan,9,FALSE),"yr","day")-CONVERT(DATEDIF(M1202,NOW(),"y"),"yr","day")))),"tgl SK salah"),"")</f>
        <v>50097.348911689813</v>
      </c>
      <c r="AC1202" s="167" t="str">
        <f ca="1">IF(Table1[[#This Row],[TGL. PENSIUN (jabatan )]]&lt;&gt;0,TEXT(Table1[[#This Row],[TGL. PENSIUN (jabatan )]],"yyyy"),"")</f>
        <v>2037</v>
      </c>
      <c r="AD12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3" spans="1:30" s="88" customFormat="1" ht="21.75" customHeight="1" x14ac:dyDescent="0.25">
      <c r="A1203" s="43">
        <f t="shared" si="43"/>
        <v>1198</v>
      </c>
      <c r="B1203" s="44" t="s">
        <v>2266</v>
      </c>
      <c r="C1203" s="44" t="s">
        <v>2267</v>
      </c>
      <c r="D1203" s="45" t="s">
        <v>39</v>
      </c>
      <c r="E1203" s="195" t="s">
        <v>2268</v>
      </c>
      <c r="F1203" s="43" t="s">
        <v>41</v>
      </c>
      <c r="G1203" s="46" t="s">
        <v>42</v>
      </c>
      <c r="H1203" s="47">
        <v>23595</v>
      </c>
      <c r="I1203" s="45"/>
      <c r="J1203" s="76"/>
      <c r="K1203" s="74" t="s">
        <v>43</v>
      </c>
      <c r="L1203" s="173" t="s">
        <v>2269</v>
      </c>
      <c r="M1203" s="196">
        <v>43812</v>
      </c>
      <c r="N1203" s="52" t="str">
        <f t="shared" ca="1" si="44"/>
        <v>59 Tahun 6 Bulan 21 hari</v>
      </c>
      <c r="O12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Row],[JABATAN]],tbl_refJabatan,2,FALSE),"yr","day")-CONVERT(DATEDIF(H1203,tglAcuan,"y"),"yr","day"))),(NOW()+(CONVERT(VLOOKUP(Table1[[#This Row],[JABATAN]],tbl_refJabatan,2,FALSE),"yr","day")-CONVERT(DATEDIF(H1203,NOW(),"y"),"yr","day")))),"Usia Salah"),"")</f>
        <v>23799.348911689813</v>
      </c>
      <c r="Q1203" s="167" t="str">
        <f ca="1">IF(Table1[[#This Row],[TGL. PENSIUN (usia)]]&lt;&gt;0,TEXT(Table1[[#This Row],[TGL. PENSIUN (usia)]],"yyyy"),"")</f>
        <v>1965</v>
      </c>
      <c r="R1203" s="166">
        <f ca="1">IF(AND(Table1[[#This Row],[TGL. PENSIUN (usia)]]&lt;&gt;"",Table1[[#This Row],[TGL. PENSIUN (usia)]]&lt;&gt;"USIA SALAH"),IF(tglAcuan&lt;&gt;0,(INT(CONVERT(VLOOKUP(Table1[[#This Row],[JABATAN]],tbl_refJabatan,2,FALSE),"yr","day")-CONVERT(DATEDIF(H1203,tglAcuan,"y"),"yr","day"))),(INT(CONVERT(VLOOKUP(Table1[[#This Row],[JABATAN]],tbl_refJabatan,2,FALSE),"yr","day")-CONVERT(DATEDIF(H1203,NOW(),"y"),"yr","day")))),"")</f>
        <v>-21550</v>
      </c>
      <c r="S1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Row],[JABATAN]],tbl_refJabatan,4,FALSE),"yr","day")-CONVERT(DATEDIF(H1203,tglAcuan,"y"),"yr","day"))),(NOW()+(CONVERT(VLOOKUP(Table1[[#This Row],[JABATAN]],tbl_refJabatan,4,FALSE),"yr","day")-CONVERT(DATEDIF(H1203,NOW(),"y"),"yr","day")))),"Usia Salah"),"")</f>
        <v>23799.348911689813</v>
      </c>
      <c r="T1203" s="167" t="str">
        <f ca="1">IF(Table1[[#This Row],[TGL. PENSIUN ( usia )]]&lt;&gt;0,TEXT(Table1[[#This Row],[TGL. PENSIUN ( usia )]],"yyyy"),"")</f>
        <v>1965</v>
      </c>
      <c r="U1203" s="166">
        <f ca="1">IF(AND(Table1[[#This Row],[TGL. PENSIUN (usia)]]&lt;&gt;"",Table1[[#This Row],[TGL. PENSIUN (usia)]]&lt;&gt;"USIA SALAH"),IF(tglAcuan&lt;&gt;0,(INT(CONVERT(VLOOKUP(Table1[[#This Row],[JABATAN]],tbl_refJabatan,4,FALSE),"yr","day")-CONVERT(DATEDIF(H1203,tglAcuan,"y"),"yr","day"))),(INT(CONVERT(VLOOKUP(Table1[[#This Row],[JABATAN]],tbl_refJabatan,4,FALSE),"yr","day")-CONVERT(DATEDIF(H1203,NOW(),"y"),"yr","day")))),"")</f>
        <v>-21550</v>
      </c>
      <c r="V1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Row],[JABATAN]],tbl_refJabatan,6,FALSE),"yr","day")-CONVERT(DATEDIF(H1203,tglAcuan,"y"),"yr","day"))),(NOW()+(CONVERT(VLOOKUP(Table1[[#This Row],[JABATAN]],tbl_refJabatan,6,FALSE),"yr","day")-CONVERT(DATEDIF(H1203,NOW(),"y"),"yr","day")))),"Usia Salah"),"")</f>
        <v>23799.348911689813</v>
      </c>
      <c r="W1203" s="167" t="str">
        <f ca="1">IF(Table1[[#This Row],[TGL.PENSIUN (usia)]]&lt;&gt;0,TEXT(Table1[[#This Row],[TGL.PENSIUN (usia)]],"yyyy"),"")</f>
        <v>1965</v>
      </c>
      <c r="X1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Row],[JABATAN]],tbl_refJabatan,7,FALSE),"yr","day")-CONVERT(DATEDIF(M1203,tglAcuan,"y"),"yr","day"))),(NOW()+(CONVERT(VLOOKUP(Table1[[#This Row],[JABATAN]],tbl_refJabatan,7,FALSE),"yr","day")-CONVERT(DATEDIF(M1203,NOW(),"y"),"yr","day")))),"tgl SK salah"),"")</f>
        <v>43888.098911689813</v>
      </c>
      <c r="Y1203" s="167" t="str">
        <f ca="1">IF(Table1[[#This Row],[TGL. PENSIUN (jabatan)]]&lt;&gt;0,TEXT(Table1[[#This Row],[TGL. PENSIUN (jabatan)]],"yyyy"),"")</f>
        <v>2020</v>
      </c>
      <c r="Z1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Row],[JABATAN]],tbl_refJabatan,8,FALSE),"yr","day")-CONVERT(DATEDIF(H1203,tglAcuan,"y"),"yr","day"))),(NOW()+(CONVERT(VLOOKUP(Table1[[#This Row],[JABATAN]],tbl_refJabatan,8,FALSE),"yr","day")-CONVERT(DATEDIF(H1203,NOW(),"y"),"yr","day")))),"Usia Salah"),"")</f>
        <v>23799.348911689813</v>
      </c>
      <c r="AA1203" s="167" t="str">
        <f ca="1">IF(Table1[[#This Row],[TGL.PENSIUN (usia )]]&lt;&gt;0,TEXT(Table1[[#This Row],[TGL.PENSIUN (usia )]],"yyyy"),"")</f>
        <v>1965</v>
      </c>
      <c r="AB1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Row],[JABATAN]],tbl_refJabatan,9,FALSE),"yr","day")-CONVERT(DATEDIF(M1203,tglAcuan,"y"),"yr","day"))),(NOW()+(CONVERT(VLOOKUP(Table1[[#This Row],[JABATAN]],tbl_refJabatan,9,FALSE),"yr","day")-CONVERT(DATEDIF(M1203,NOW(),"y"),"yr","day")))),"tgl SK salah"),"")</f>
        <v>43888.098911689813</v>
      </c>
      <c r="AC1203" s="167" t="str">
        <f ca="1">IF(Table1[[#This Row],[TGL. PENSIUN (jabatan )]]&lt;&gt;0,TEXT(Table1[[#This Row],[TGL. PENSIUN (jabatan )]],"yyyy"),"")</f>
        <v>2020</v>
      </c>
      <c r="AD12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4" spans="1:30" s="53" customFormat="1" ht="21.75" customHeight="1" x14ac:dyDescent="0.25">
      <c r="A1204" s="43">
        <f t="shared" si="43"/>
        <v>1199</v>
      </c>
      <c r="B1204" s="44" t="s">
        <v>2266</v>
      </c>
      <c r="C1204" s="44" t="s">
        <v>2267</v>
      </c>
      <c r="D1204" s="72" t="s">
        <v>45</v>
      </c>
      <c r="E1204" s="195" t="s">
        <v>2270</v>
      </c>
      <c r="F1204" s="43" t="s">
        <v>41</v>
      </c>
      <c r="G1204" s="46" t="s">
        <v>42</v>
      </c>
      <c r="H1204" s="47">
        <v>26504</v>
      </c>
      <c r="I1204" s="45"/>
      <c r="J1204" s="76"/>
      <c r="K1204" s="74" t="s">
        <v>43</v>
      </c>
      <c r="L1204" s="173" t="s">
        <v>2271</v>
      </c>
      <c r="M1204" s="196">
        <v>43409</v>
      </c>
      <c r="N1204" s="52" t="str">
        <f t="shared" ca="1" si="44"/>
        <v>51 Tahun 7 Bulan 3 hari</v>
      </c>
      <c r="O12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Row],[JABATAN]],tbl_refJabatan,2,FALSE),"yr","day")-CONVERT(DATEDIF(H1204,tglAcuan,"y"),"yr","day"))),(NOW()+(CONVERT(VLOOKUP(Table1[[#This Row],[JABATAN]],tbl_refJabatan,2,FALSE),"yr","day")-CONVERT(DATEDIF(H1204,NOW(),"y"),"yr","day")))),"Usia Salah"),"")</f>
        <v>26721.348911689813</v>
      </c>
      <c r="Q1204" s="167" t="str">
        <f ca="1">IF(Table1[[#This Row],[TGL. PENSIUN (usia)]]&lt;&gt;0,TEXT(Table1[[#This Row],[TGL. PENSIUN (usia)]],"yyyy"),"")</f>
        <v>1973</v>
      </c>
      <c r="R1204" s="166">
        <f ca="1">IF(AND(Table1[[#This Row],[TGL. PENSIUN (usia)]]&lt;&gt;"",Table1[[#This Row],[TGL. PENSIUN (usia)]]&lt;&gt;"USIA SALAH"),IF(tglAcuan&lt;&gt;0,(INT(CONVERT(VLOOKUP(Table1[[#This Row],[JABATAN]],tbl_refJabatan,2,FALSE),"yr","day")-CONVERT(DATEDIF(H1204,tglAcuan,"y"),"yr","day"))),(INT(CONVERT(VLOOKUP(Table1[[#This Row],[JABATAN]],tbl_refJabatan,2,FALSE),"yr","day")-CONVERT(DATEDIF(H1204,NOW(),"y"),"yr","day")))),"")</f>
        <v>-18628</v>
      </c>
      <c r="S1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Row],[JABATAN]],tbl_refJabatan,4,FALSE),"yr","day")-CONVERT(DATEDIF(H1204,tglAcuan,"y"),"yr","day"))),(NOW()+(CONVERT(VLOOKUP(Table1[[#This Row],[JABATAN]],tbl_refJabatan,4,FALSE),"yr","day")-CONVERT(DATEDIF(H1204,NOW(),"y"),"yr","day")))),"Usia Salah"),"")</f>
        <v>26721.348911689813</v>
      </c>
      <c r="T1204" s="167" t="str">
        <f ca="1">IF(Table1[[#This Row],[TGL. PENSIUN ( usia )]]&lt;&gt;0,TEXT(Table1[[#This Row],[TGL. PENSIUN ( usia )]],"yyyy"),"")</f>
        <v>1973</v>
      </c>
      <c r="U1204" s="166">
        <f ca="1">IF(AND(Table1[[#This Row],[TGL. PENSIUN (usia)]]&lt;&gt;"",Table1[[#This Row],[TGL. PENSIUN (usia)]]&lt;&gt;"USIA SALAH"),IF(tglAcuan&lt;&gt;0,(INT(CONVERT(VLOOKUP(Table1[[#This Row],[JABATAN]],tbl_refJabatan,4,FALSE),"yr","day")-CONVERT(DATEDIF(H1204,tglAcuan,"y"),"yr","day"))),(INT(CONVERT(VLOOKUP(Table1[[#This Row],[JABATAN]],tbl_refJabatan,4,FALSE),"yr","day")-CONVERT(DATEDIF(H1204,NOW(),"y"),"yr","day")))),"")</f>
        <v>-18628</v>
      </c>
      <c r="V1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Row],[JABATAN]],tbl_refJabatan,6,FALSE),"yr","day")-CONVERT(DATEDIF(H1204,tglAcuan,"y"),"yr","day"))),(NOW()+(CONVERT(VLOOKUP(Table1[[#This Row],[JABATAN]],tbl_refJabatan,6,FALSE),"yr","day")-CONVERT(DATEDIF(H1204,NOW(),"y"),"yr","day")))),"Usia Salah"),"")</f>
        <v>26721.348911689813</v>
      </c>
      <c r="W1204" s="167" t="str">
        <f ca="1">IF(Table1[[#This Row],[TGL.PENSIUN (usia)]]&lt;&gt;0,TEXT(Table1[[#This Row],[TGL.PENSIUN (usia)]],"yyyy"),"")</f>
        <v>1973</v>
      </c>
      <c r="X1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Row],[JABATAN]],tbl_refJabatan,7,FALSE),"yr","day")-CONVERT(DATEDIF(M1204,tglAcuan,"y"),"yr","day"))),(NOW()+(CONVERT(VLOOKUP(Table1[[#This Row],[JABATAN]],tbl_refJabatan,7,FALSE),"yr","day")-CONVERT(DATEDIF(M1204,NOW(),"y"),"yr","day")))),"tgl SK salah"),"")</f>
        <v>43522.848911689813</v>
      </c>
      <c r="Y1204" s="167" t="str">
        <f ca="1">IF(Table1[[#This Row],[TGL. PENSIUN (jabatan)]]&lt;&gt;0,TEXT(Table1[[#This Row],[TGL. PENSIUN (jabatan)]],"yyyy"),"")</f>
        <v>2019</v>
      </c>
      <c r="Z1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Row],[JABATAN]],tbl_refJabatan,8,FALSE),"yr","day")-CONVERT(DATEDIF(H1204,tglAcuan,"y"),"yr","day"))),(NOW()+(CONVERT(VLOOKUP(Table1[[#This Row],[JABATAN]],tbl_refJabatan,8,FALSE),"yr","day")-CONVERT(DATEDIF(H1204,NOW(),"y"),"yr","day")))),"Usia Salah"),"")</f>
        <v>26721.348911689813</v>
      </c>
      <c r="AA1204" s="167" t="str">
        <f ca="1">IF(Table1[[#This Row],[TGL.PENSIUN (usia )]]&lt;&gt;0,TEXT(Table1[[#This Row],[TGL.PENSIUN (usia )]],"yyyy"),"")</f>
        <v>1973</v>
      </c>
      <c r="AB1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Row],[JABATAN]],tbl_refJabatan,9,FALSE),"yr","day")-CONVERT(DATEDIF(M1204,tglAcuan,"y"),"yr","day"))),(NOW()+(CONVERT(VLOOKUP(Table1[[#This Row],[JABATAN]],tbl_refJabatan,9,FALSE),"yr","day")-CONVERT(DATEDIF(M1204,NOW(),"y"),"yr","day")))),"tgl SK salah"),"")</f>
        <v>43522.848911689813</v>
      </c>
      <c r="AC1204" s="167" t="str">
        <f ca="1">IF(Table1[[#This Row],[TGL. PENSIUN (jabatan )]]&lt;&gt;0,TEXT(Table1[[#This Row],[TGL. PENSIUN (jabatan )]],"yyyy"),"")</f>
        <v>2019</v>
      </c>
      <c r="AD12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5" spans="1:30" s="53" customFormat="1" ht="21.75" customHeight="1" x14ac:dyDescent="0.25">
      <c r="A1205" s="43">
        <f t="shared" si="43"/>
        <v>1200</v>
      </c>
      <c r="B1205" s="44" t="s">
        <v>2266</v>
      </c>
      <c r="C1205" s="44" t="s">
        <v>2267</v>
      </c>
      <c r="D1205" s="72" t="s">
        <v>48</v>
      </c>
      <c r="E1205" s="195" t="s">
        <v>2272</v>
      </c>
      <c r="F1205" s="43" t="s">
        <v>41</v>
      </c>
      <c r="G1205" s="46" t="s">
        <v>42</v>
      </c>
      <c r="H1205" s="117">
        <v>24425</v>
      </c>
      <c r="I1205" s="45"/>
      <c r="J1205" s="76"/>
      <c r="K1205" s="74" t="s">
        <v>43</v>
      </c>
      <c r="L1205" s="173" t="s">
        <v>2271</v>
      </c>
      <c r="M1205" s="196">
        <v>43774</v>
      </c>
      <c r="N1205" s="52" t="str">
        <f t="shared" ca="1" si="44"/>
        <v>57 Tahun 3 Bulan 13 hari</v>
      </c>
      <c r="O12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22 Hari </v>
      </c>
      <c r="P1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Row],[JABATAN]],tbl_refJabatan,2,FALSE),"yr","day")-CONVERT(DATEDIF(H1205,tglAcuan,"y"),"yr","day"))),(NOW()+(CONVERT(VLOOKUP(Table1[[#This Row],[JABATAN]],tbl_refJabatan,2,FALSE),"yr","day")-CONVERT(DATEDIF(H1205,NOW(),"y"),"yr","day")))),"Usia Salah"),"")</f>
        <v>46444.848911689813</v>
      </c>
      <c r="Q1205" s="167" t="str">
        <f ca="1">IF(Table1[[#This Row],[TGL. PENSIUN (usia)]]&lt;&gt;0,TEXT(Table1[[#This Row],[TGL. PENSIUN (usia)]],"yyyy"),"")</f>
        <v>2027</v>
      </c>
      <c r="R1205" s="166">
        <f ca="1">IF(AND(Table1[[#This Row],[TGL. PENSIUN (usia)]]&lt;&gt;"",Table1[[#This Row],[TGL. PENSIUN (usia)]]&lt;&gt;"USIA SALAH"),IF(tglAcuan&lt;&gt;0,(INT(CONVERT(VLOOKUP(Table1[[#This Row],[JABATAN]],tbl_refJabatan,2,FALSE),"yr","day")-CONVERT(DATEDIF(H1205,tglAcuan,"y"),"yr","day"))),(INT(CONVERT(VLOOKUP(Table1[[#This Row],[JABATAN]],tbl_refJabatan,2,FALSE),"yr","day")-CONVERT(DATEDIF(H1205,NOW(),"y"),"yr","day")))),"")</f>
        <v>1095</v>
      </c>
      <c r="S1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Row],[JABATAN]],tbl_refJabatan,4,FALSE),"yr","day")-CONVERT(DATEDIF(H1205,tglAcuan,"y"),"yr","day"))),(NOW()+(CONVERT(VLOOKUP(Table1[[#This Row],[JABATAN]],tbl_refJabatan,4,FALSE),"yr","day")-CONVERT(DATEDIF(H1205,NOW(),"y"),"yr","day")))),"Usia Salah"),"")</f>
        <v>46444.848911689813</v>
      </c>
      <c r="T1205" s="167" t="str">
        <f ca="1">IF(Table1[[#This Row],[TGL. PENSIUN ( usia )]]&lt;&gt;0,TEXT(Table1[[#This Row],[TGL. PENSIUN ( usia )]],"yyyy"),"")</f>
        <v>2027</v>
      </c>
      <c r="U1205" s="166">
        <f ca="1">IF(AND(Table1[[#This Row],[TGL. PENSIUN (usia)]]&lt;&gt;"",Table1[[#This Row],[TGL. PENSIUN (usia)]]&lt;&gt;"USIA SALAH"),IF(tglAcuan&lt;&gt;0,(INT(CONVERT(VLOOKUP(Table1[[#This Row],[JABATAN]],tbl_refJabatan,4,FALSE),"yr","day")-CONVERT(DATEDIF(H1205,tglAcuan,"y"),"yr","day"))),(INT(CONVERT(VLOOKUP(Table1[[#This Row],[JABATAN]],tbl_refJabatan,4,FALSE),"yr","day")-CONVERT(DATEDIF(H1205,NOW(),"y"),"yr","day")))),"")</f>
        <v>1095</v>
      </c>
      <c r="V1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Row],[JABATAN]],tbl_refJabatan,6,FALSE),"yr","day")-CONVERT(DATEDIF(H1205,tglAcuan,"y"),"yr","day"))),(NOW()+(CONVERT(VLOOKUP(Table1[[#This Row],[JABATAN]],tbl_refJabatan,6,FALSE),"yr","day")-CONVERT(DATEDIF(H1205,NOW(),"y"),"yr","day")))),"Usia Salah"),"")</f>
        <v>44983.848911689813</v>
      </c>
      <c r="W1205" s="167" t="str">
        <f ca="1">IF(Table1[[#This Row],[TGL.PENSIUN (usia)]]&lt;&gt;0,TEXT(Table1[[#This Row],[TGL.PENSIUN (usia)]],"yyyy"),"")</f>
        <v>2023</v>
      </c>
      <c r="X1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Row],[JABATAN]],tbl_refJabatan,7,FALSE),"yr","day")-CONVERT(DATEDIF(M1205,tglAcuan,"y"),"yr","day"))),(NOW()+(CONVERT(VLOOKUP(Table1[[#This Row],[JABATAN]],tbl_refJabatan,7,FALSE),"yr","day")-CONVERT(DATEDIF(M1205,NOW(),"y"),"yr","day")))),"tgl SK salah"),"")</f>
        <v>51193.098911689813</v>
      </c>
      <c r="Y1205" s="167" t="str">
        <f ca="1">IF(Table1[[#This Row],[TGL. PENSIUN (jabatan)]]&lt;&gt;0,TEXT(Table1[[#This Row],[TGL. PENSIUN (jabatan)]],"yyyy"),"")</f>
        <v>2040</v>
      </c>
      <c r="Z1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Row],[JABATAN]],tbl_refJabatan,8,FALSE),"yr","day")-CONVERT(DATEDIF(H1205,tglAcuan,"y"),"yr","day"))),(NOW()+(CONVERT(VLOOKUP(Table1[[#This Row],[JABATAN]],tbl_refJabatan,8,FALSE),"yr","day")-CONVERT(DATEDIF(H1205,NOW(),"y"),"yr","day")))),"Usia Salah"),"")</f>
        <v>44983.848911689813</v>
      </c>
      <c r="AA1205" s="167" t="str">
        <f ca="1">IF(Table1[[#This Row],[TGL.PENSIUN (usia )]]&lt;&gt;0,TEXT(Table1[[#This Row],[TGL.PENSIUN (usia )]],"yyyy"),"")</f>
        <v>2023</v>
      </c>
      <c r="AB1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Row],[JABATAN]],tbl_refJabatan,9,FALSE),"yr","day")-CONVERT(DATEDIF(M1205,tglAcuan,"y"),"yr","day"))),(NOW()+(CONVERT(VLOOKUP(Table1[[#This Row],[JABATAN]],tbl_refJabatan,9,FALSE),"yr","day")-CONVERT(DATEDIF(M1205,NOW(),"y"),"yr","day")))),"tgl SK salah"),"")</f>
        <v>51193.098911689813</v>
      </c>
      <c r="AC1205" s="167" t="str">
        <f ca="1">IF(Table1[[#This Row],[TGL. PENSIUN (jabatan )]]&lt;&gt;0,TEXT(Table1[[#This Row],[TGL. PENSIUN (jabatan )]],"yyyy"),"")</f>
        <v>2040</v>
      </c>
      <c r="AD12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6" spans="1:30" s="53" customFormat="1" ht="21.75" customHeight="1" x14ac:dyDescent="0.25">
      <c r="A1206" s="43">
        <f t="shared" si="43"/>
        <v>1201</v>
      </c>
      <c r="B1206" s="55" t="s">
        <v>2266</v>
      </c>
      <c r="C1206" s="55" t="s">
        <v>2267</v>
      </c>
      <c r="D1206" s="97" t="s">
        <v>52</v>
      </c>
      <c r="E1206" s="197" t="s">
        <v>2273</v>
      </c>
      <c r="F1206" s="57" t="s">
        <v>50</v>
      </c>
      <c r="G1206" s="58" t="s">
        <v>42</v>
      </c>
      <c r="H1206" s="117">
        <v>32549</v>
      </c>
      <c r="I1206" s="45"/>
      <c r="J1206" s="76"/>
      <c r="K1206" s="128" t="s">
        <v>56</v>
      </c>
      <c r="L1206" s="198" t="s">
        <v>2274</v>
      </c>
      <c r="M1206" s="199">
        <v>45187</v>
      </c>
      <c r="N1206" s="52" t="str">
        <f t="shared" ca="1" si="44"/>
        <v>35 Tahun 0 Bulan 17 hari</v>
      </c>
      <c r="O12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5 Bulan 9 Hari </v>
      </c>
      <c r="P1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Row],[JABATAN]],tbl_refJabatan,2,FALSE),"yr","day")-CONVERT(DATEDIF(H1206,tglAcuan,"y"),"yr","day"))),(NOW()+(CONVERT(VLOOKUP(Table1[[#This Row],[JABATAN]],tbl_refJabatan,2,FALSE),"yr","day")-CONVERT(DATEDIF(H1206,NOW(),"y"),"yr","day")))),"Usia Salah"),"")</f>
        <v>54480.348911689813</v>
      </c>
      <c r="Q1206" s="167" t="str">
        <f ca="1">IF(Table1[[#This Row],[TGL. PENSIUN (usia)]]&lt;&gt;0,TEXT(Table1[[#This Row],[TGL. PENSIUN (usia)]],"yyyy"),"")</f>
        <v>2049</v>
      </c>
      <c r="R1206" s="166">
        <f ca="1">IF(AND(Table1[[#This Row],[TGL. PENSIUN (usia)]]&lt;&gt;"",Table1[[#This Row],[TGL. PENSIUN (usia)]]&lt;&gt;"USIA SALAH"),IF(tglAcuan&lt;&gt;0,(INT(CONVERT(VLOOKUP(Table1[[#This Row],[JABATAN]],tbl_refJabatan,2,FALSE),"yr","day")-CONVERT(DATEDIF(H1206,tglAcuan,"y"),"yr","day"))),(INT(CONVERT(VLOOKUP(Table1[[#This Row],[JABATAN]],tbl_refJabatan,2,FALSE),"yr","day")-CONVERT(DATEDIF(H1206,NOW(),"y"),"yr","day")))),"")</f>
        <v>9131</v>
      </c>
      <c r="S1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Row],[JABATAN]],tbl_refJabatan,4,FALSE),"yr","day")-CONVERT(DATEDIF(H1206,tglAcuan,"y"),"yr","day"))),(NOW()+(CONVERT(VLOOKUP(Table1[[#This Row],[JABATAN]],tbl_refJabatan,4,FALSE),"yr","day")-CONVERT(DATEDIF(H1206,NOW(),"y"),"yr","day")))),"Usia Salah"),"")</f>
        <v>54480.348911689813</v>
      </c>
      <c r="T1206" s="167" t="str">
        <f ca="1">IF(Table1[[#This Row],[TGL. PENSIUN ( usia )]]&lt;&gt;0,TEXT(Table1[[#This Row],[TGL. PENSIUN ( usia )]],"yyyy"),"")</f>
        <v>2049</v>
      </c>
      <c r="U1206" s="166">
        <f ca="1">IF(AND(Table1[[#This Row],[TGL. PENSIUN (usia)]]&lt;&gt;"",Table1[[#This Row],[TGL. PENSIUN (usia)]]&lt;&gt;"USIA SALAH"),IF(tglAcuan&lt;&gt;0,(INT(CONVERT(VLOOKUP(Table1[[#This Row],[JABATAN]],tbl_refJabatan,4,FALSE),"yr","day")-CONVERT(DATEDIF(H1206,tglAcuan,"y"),"yr","day"))),(INT(CONVERT(VLOOKUP(Table1[[#This Row],[JABATAN]],tbl_refJabatan,4,FALSE),"yr","day")-CONVERT(DATEDIF(H1206,NOW(),"y"),"yr","day")))),"")</f>
        <v>9131</v>
      </c>
      <c r="V1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Row],[JABATAN]],tbl_refJabatan,6,FALSE),"yr","day")-CONVERT(DATEDIF(H1206,tglAcuan,"y"),"yr","day"))),(NOW()+(CONVERT(VLOOKUP(Table1[[#This Row],[JABATAN]],tbl_refJabatan,6,FALSE),"yr","day")-CONVERT(DATEDIF(H1206,NOW(),"y"),"yr","day")))),"Usia Salah"),"")</f>
        <v>53019.348911689813</v>
      </c>
      <c r="W1206" s="167" t="str">
        <f ca="1">IF(Table1[[#This Row],[TGL.PENSIUN (usia)]]&lt;&gt;0,TEXT(Table1[[#This Row],[TGL.PENSIUN (usia)]],"yyyy"),"")</f>
        <v>2045</v>
      </c>
      <c r="X1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Row],[JABATAN]],tbl_refJabatan,7,FALSE),"yr","day")-CONVERT(DATEDIF(M1206,tglAcuan,"y"),"yr","day"))),(NOW()+(CONVERT(VLOOKUP(Table1[[#This Row],[JABATAN]],tbl_refJabatan,7,FALSE),"yr","day")-CONVERT(DATEDIF(M1206,NOW(),"y"),"yr","day")))),"tgl SK salah"),"")</f>
        <v>52654.098911689813</v>
      </c>
      <c r="Y1206" s="167" t="str">
        <f ca="1">IF(Table1[[#This Row],[TGL. PENSIUN (jabatan)]]&lt;&gt;0,TEXT(Table1[[#This Row],[TGL. PENSIUN (jabatan)]],"yyyy"),"")</f>
        <v>2044</v>
      </c>
      <c r="Z1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Row],[JABATAN]],tbl_refJabatan,8,FALSE),"yr","day")-CONVERT(DATEDIF(H1206,tglAcuan,"y"),"yr","day"))),(NOW()+(CONVERT(VLOOKUP(Table1[[#This Row],[JABATAN]],tbl_refJabatan,8,FALSE),"yr","day")-CONVERT(DATEDIF(H1206,NOW(),"y"),"yr","day")))),"Usia Salah"),"")</f>
        <v>53019.348911689813</v>
      </c>
      <c r="AA1206" s="167" t="str">
        <f ca="1">IF(Table1[[#This Row],[TGL.PENSIUN (usia )]]&lt;&gt;0,TEXT(Table1[[#This Row],[TGL.PENSIUN (usia )]],"yyyy"),"")</f>
        <v>2045</v>
      </c>
      <c r="AB1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Row],[JABATAN]],tbl_refJabatan,9,FALSE),"yr","day")-CONVERT(DATEDIF(M1206,tglAcuan,"y"),"yr","day"))),(NOW()+(CONVERT(VLOOKUP(Table1[[#This Row],[JABATAN]],tbl_refJabatan,9,FALSE),"yr","day")-CONVERT(DATEDIF(M1206,NOW(),"y"),"yr","day")))),"tgl SK salah"),"")</f>
        <v>52654.098911689813</v>
      </c>
      <c r="AC1206" s="167" t="str">
        <f ca="1">IF(Table1[[#This Row],[TGL. PENSIUN (jabatan )]]&lt;&gt;0,TEXT(Table1[[#This Row],[TGL. PENSIUN (jabatan )]],"yyyy"),"")</f>
        <v>2044</v>
      </c>
      <c r="AD12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7" spans="1:30" s="53" customFormat="1" ht="21.75" customHeight="1" x14ac:dyDescent="0.25">
      <c r="A1207" s="43">
        <f t="shared" si="43"/>
        <v>1202</v>
      </c>
      <c r="B1207" s="44" t="s">
        <v>2266</v>
      </c>
      <c r="C1207" s="44" t="s">
        <v>2267</v>
      </c>
      <c r="D1207" s="72" t="s">
        <v>54</v>
      </c>
      <c r="E1207" s="195" t="s">
        <v>2275</v>
      </c>
      <c r="F1207" s="43" t="s">
        <v>41</v>
      </c>
      <c r="G1207" s="46" t="s">
        <v>42</v>
      </c>
      <c r="H1207" s="47">
        <v>28960</v>
      </c>
      <c r="I1207" s="45"/>
      <c r="J1207" s="76"/>
      <c r="K1207" s="178" t="s">
        <v>93</v>
      </c>
      <c r="L1207" s="173" t="s">
        <v>2271</v>
      </c>
      <c r="M1207" s="196">
        <v>43409</v>
      </c>
      <c r="N1207" s="52" t="str">
        <f t="shared" ca="1" si="44"/>
        <v>44 Tahun 10 Bulan 12 hari</v>
      </c>
      <c r="O12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Row],[JABATAN]],tbl_refJabatan,2,FALSE),"yr","day")-CONVERT(DATEDIF(H1207,tglAcuan,"y"),"yr","day"))),(NOW()+(CONVERT(VLOOKUP(Table1[[#This Row],[JABATAN]],tbl_refJabatan,2,FALSE),"yr","day")-CONVERT(DATEDIF(H1207,NOW(),"y"),"yr","day")))),"Usia Salah"),"")</f>
        <v>51193.098911689813</v>
      </c>
      <c r="Q1207" s="167" t="str">
        <f ca="1">IF(Table1[[#This Row],[TGL. PENSIUN (usia)]]&lt;&gt;0,TEXT(Table1[[#This Row],[TGL. PENSIUN (usia)]],"yyyy"),"")</f>
        <v>2040</v>
      </c>
      <c r="R1207" s="166">
        <f ca="1">IF(AND(Table1[[#This Row],[TGL. PENSIUN (usia)]]&lt;&gt;"",Table1[[#This Row],[TGL. PENSIUN (usia)]]&lt;&gt;"USIA SALAH"),IF(tglAcuan&lt;&gt;0,(INT(CONVERT(VLOOKUP(Table1[[#This Row],[JABATAN]],tbl_refJabatan,2,FALSE),"yr","day")-CONVERT(DATEDIF(H1207,tglAcuan,"y"),"yr","day"))),(INT(CONVERT(VLOOKUP(Table1[[#This Row],[JABATAN]],tbl_refJabatan,2,FALSE),"yr","day")-CONVERT(DATEDIF(H1207,NOW(),"y"),"yr","day")))),"")</f>
        <v>5844</v>
      </c>
      <c r="S1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Row],[JABATAN]],tbl_refJabatan,4,FALSE),"yr","day")-CONVERT(DATEDIF(H1207,tglAcuan,"y"),"yr","day"))),(NOW()+(CONVERT(VLOOKUP(Table1[[#This Row],[JABATAN]],tbl_refJabatan,4,FALSE),"yr","day")-CONVERT(DATEDIF(H1207,NOW(),"y"),"yr","day")))),"Usia Salah"),"")</f>
        <v>51193.098911689813</v>
      </c>
      <c r="T1207" s="167" t="str">
        <f ca="1">IF(Table1[[#This Row],[TGL. PENSIUN ( usia )]]&lt;&gt;0,TEXT(Table1[[#This Row],[TGL. PENSIUN ( usia )]],"yyyy"),"")</f>
        <v>2040</v>
      </c>
      <c r="U1207" s="166">
        <f ca="1">IF(AND(Table1[[#This Row],[TGL. PENSIUN (usia)]]&lt;&gt;"",Table1[[#This Row],[TGL. PENSIUN (usia)]]&lt;&gt;"USIA SALAH"),IF(tglAcuan&lt;&gt;0,(INT(CONVERT(VLOOKUP(Table1[[#This Row],[JABATAN]],tbl_refJabatan,4,FALSE),"yr","day")-CONVERT(DATEDIF(H1207,tglAcuan,"y"),"yr","day"))),(INT(CONVERT(VLOOKUP(Table1[[#This Row],[JABATAN]],tbl_refJabatan,4,FALSE),"yr","day")-CONVERT(DATEDIF(H1207,NOW(),"y"),"yr","day")))),"")</f>
        <v>5844</v>
      </c>
      <c r="V1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Row],[JABATAN]],tbl_refJabatan,6,FALSE),"yr","day")-CONVERT(DATEDIF(H1207,tglAcuan,"y"),"yr","day"))),(NOW()+(CONVERT(VLOOKUP(Table1[[#This Row],[JABATAN]],tbl_refJabatan,6,FALSE),"yr","day")-CONVERT(DATEDIF(H1207,NOW(),"y"),"yr","day")))),"Usia Salah"),"")</f>
        <v>49732.098911689813</v>
      </c>
      <c r="W1207" s="167" t="str">
        <f ca="1">IF(Table1[[#This Row],[TGL.PENSIUN (usia)]]&lt;&gt;0,TEXT(Table1[[#This Row],[TGL.PENSIUN (usia)]],"yyyy"),"")</f>
        <v>2036</v>
      </c>
      <c r="X1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Row],[JABATAN]],tbl_refJabatan,7,FALSE),"yr","day")-CONVERT(DATEDIF(M1207,tglAcuan,"y"),"yr","day"))),(NOW()+(CONVERT(VLOOKUP(Table1[[#This Row],[JABATAN]],tbl_refJabatan,7,FALSE),"yr","day")-CONVERT(DATEDIF(M1207,NOW(),"y"),"yr","day")))),"tgl SK salah"),"")</f>
        <v>50827.848911689813</v>
      </c>
      <c r="Y1207" s="167" t="str">
        <f ca="1">IF(Table1[[#This Row],[TGL. PENSIUN (jabatan)]]&lt;&gt;0,TEXT(Table1[[#This Row],[TGL. PENSIUN (jabatan)]],"yyyy"),"")</f>
        <v>2039</v>
      </c>
      <c r="Z1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Row],[JABATAN]],tbl_refJabatan,8,FALSE),"yr","day")-CONVERT(DATEDIF(H1207,tglAcuan,"y"),"yr","day"))),(NOW()+(CONVERT(VLOOKUP(Table1[[#This Row],[JABATAN]],tbl_refJabatan,8,FALSE),"yr","day")-CONVERT(DATEDIF(H1207,NOW(),"y"),"yr","day")))),"Usia Salah"),"")</f>
        <v>49732.098911689813</v>
      </c>
      <c r="AA1207" s="167" t="str">
        <f ca="1">IF(Table1[[#This Row],[TGL.PENSIUN (usia )]]&lt;&gt;0,TEXT(Table1[[#This Row],[TGL.PENSIUN (usia )]],"yyyy"),"")</f>
        <v>2036</v>
      </c>
      <c r="AB1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Row],[JABATAN]],tbl_refJabatan,9,FALSE),"yr","day")-CONVERT(DATEDIF(M1207,tglAcuan,"y"),"yr","day"))),(NOW()+(CONVERT(VLOOKUP(Table1[[#This Row],[JABATAN]],tbl_refJabatan,9,FALSE),"yr","day")-CONVERT(DATEDIF(M1207,NOW(),"y"),"yr","day")))),"tgl SK salah"),"")</f>
        <v>50827.848911689813</v>
      </c>
      <c r="AC1207" s="167" t="str">
        <f ca="1">IF(Table1[[#This Row],[TGL. PENSIUN (jabatan )]]&lt;&gt;0,TEXT(Table1[[#This Row],[TGL. PENSIUN (jabatan )]],"yyyy"),"")</f>
        <v>2039</v>
      </c>
      <c r="AD12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8" spans="1:30" s="53" customFormat="1" ht="21.75" customHeight="1" x14ac:dyDescent="0.25">
      <c r="A1208" s="43">
        <f t="shared" si="43"/>
        <v>1203</v>
      </c>
      <c r="B1208" s="55" t="s">
        <v>2266</v>
      </c>
      <c r="C1208" s="55" t="s">
        <v>2267</v>
      </c>
      <c r="D1208" s="72" t="s">
        <v>57</v>
      </c>
      <c r="E1208" s="195" t="s">
        <v>2276</v>
      </c>
      <c r="F1208" s="43" t="s">
        <v>41</v>
      </c>
      <c r="G1208" s="46" t="s">
        <v>42</v>
      </c>
      <c r="H1208" s="117">
        <v>32681</v>
      </c>
      <c r="I1208" s="56"/>
      <c r="J1208" s="162"/>
      <c r="K1208" s="74" t="s">
        <v>43</v>
      </c>
      <c r="L1208" s="173" t="s">
        <v>2277</v>
      </c>
      <c r="M1208" s="200">
        <v>44361</v>
      </c>
      <c r="N1208" s="52" t="str">
        <f t="shared" ca="1" si="44"/>
        <v>34 Tahun 8 Bulan 5 hari</v>
      </c>
      <c r="O1208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13 Hari </v>
      </c>
      <c r="P1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Row],[JABATAN]],tbl_refJabatan,2,FALSE),"yr","day")-CONVERT(DATEDIF(H1208,tglAcuan,"y"),"yr","day"))),(NOW()+(CONVERT(VLOOKUP(Table1[[#This Row],[JABATAN]],tbl_refJabatan,2,FALSE),"yr","day")-CONVERT(DATEDIF(H1208,NOW(),"y"),"yr","day")))),"Usia Salah"),"")</f>
        <v>54845.598911689813</v>
      </c>
      <c r="Q1208" s="167" t="str">
        <f ca="1">IF(Table1[[#This Row],[TGL. PENSIUN (usia)]]&lt;&gt;0,TEXT(Table1[[#This Row],[TGL. PENSIUN (usia)]],"yyyy"),"")</f>
        <v>2050</v>
      </c>
      <c r="R1208" s="166">
        <f ca="1">IF(AND(Table1[[#This Row],[TGL. PENSIUN (usia)]]&lt;&gt;"",Table1[[#This Row],[TGL. PENSIUN (usia)]]&lt;&gt;"USIA SALAH"),IF(tglAcuan&lt;&gt;0,(INT(CONVERT(VLOOKUP(Table1[[#This Row],[JABATAN]],tbl_refJabatan,2,FALSE),"yr","day")-CONVERT(DATEDIF(H1208,tglAcuan,"y"),"yr","day"))),(INT(CONVERT(VLOOKUP(Table1[[#This Row],[JABATAN]],tbl_refJabatan,2,FALSE),"yr","day")-CONVERT(DATEDIF(H1208,NOW(),"y"),"yr","day")))),"")</f>
        <v>9496</v>
      </c>
      <c r="S1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Row],[JABATAN]],tbl_refJabatan,4,FALSE),"yr","day")-CONVERT(DATEDIF(H1208,tglAcuan,"y"),"yr","day"))),(NOW()+(CONVERT(VLOOKUP(Table1[[#This Row],[JABATAN]],tbl_refJabatan,4,FALSE),"yr","day")-CONVERT(DATEDIF(H1208,NOW(),"y"),"yr","day")))),"Usia Salah"),"")</f>
        <v>54845.598911689813</v>
      </c>
      <c r="T1208" s="167" t="str">
        <f ca="1">IF(Table1[[#This Row],[TGL. PENSIUN ( usia )]]&lt;&gt;0,TEXT(Table1[[#This Row],[TGL. PENSIUN ( usia )]],"yyyy"),"")</f>
        <v>2050</v>
      </c>
      <c r="U1208" s="166">
        <f ca="1">IF(AND(Table1[[#This Row],[TGL. PENSIUN (usia)]]&lt;&gt;"",Table1[[#This Row],[TGL. PENSIUN (usia)]]&lt;&gt;"USIA SALAH"),IF(tglAcuan&lt;&gt;0,(INT(CONVERT(VLOOKUP(Table1[[#This Row],[JABATAN]],tbl_refJabatan,4,FALSE),"yr","day")-CONVERT(DATEDIF(H1208,tglAcuan,"y"),"yr","day"))),(INT(CONVERT(VLOOKUP(Table1[[#This Row],[JABATAN]],tbl_refJabatan,4,FALSE),"yr","day")-CONVERT(DATEDIF(H1208,NOW(),"y"),"yr","day")))),"")</f>
        <v>9496</v>
      </c>
      <c r="V1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Row],[JABATAN]],tbl_refJabatan,6,FALSE),"yr","day")-CONVERT(DATEDIF(H1208,tglAcuan,"y"),"yr","day"))),(NOW()+(CONVERT(VLOOKUP(Table1[[#This Row],[JABATAN]],tbl_refJabatan,6,FALSE),"yr","day")-CONVERT(DATEDIF(H1208,NOW(),"y"),"yr","day")))),"Usia Salah"),"")</f>
        <v>53384.598911689813</v>
      </c>
      <c r="W1208" s="167" t="str">
        <f ca="1">IF(Table1[[#This Row],[TGL.PENSIUN (usia)]]&lt;&gt;0,TEXT(Table1[[#This Row],[TGL.PENSIUN (usia)]],"yyyy"),"")</f>
        <v>2046</v>
      </c>
      <c r="X1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Row],[JABATAN]],tbl_refJabatan,7,FALSE),"yr","day")-CONVERT(DATEDIF(M1208,tglAcuan,"y"),"yr","day"))),(NOW()+(CONVERT(VLOOKUP(Table1[[#This Row],[JABATAN]],tbl_refJabatan,7,FALSE),"yr","day")-CONVERT(DATEDIF(M1208,NOW(),"y"),"yr","day")))),"tgl SK salah"),"")</f>
        <v>51923.598911689813</v>
      </c>
      <c r="Y1208" s="167" t="str">
        <f ca="1">IF(Table1[[#This Row],[TGL. PENSIUN (jabatan)]]&lt;&gt;0,TEXT(Table1[[#This Row],[TGL. PENSIUN (jabatan)]],"yyyy"),"")</f>
        <v>2042</v>
      </c>
      <c r="Z1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Row],[JABATAN]],tbl_refJabatan,8,FALSE),"yr","day")-CONVERT(DATEDIF(H1208,tglAcuan,"y"),"yr","day"))),(NOW()+(CONVERT(VLOOKUP(Table1[[#This Row],[JABATAN]],tbl_refJabatan,8,FALSE),"yr","day")-CONVERT(DATEDIF(H1208,NOW(),"y"),"yr","day")))),"Usia Salah"),"")</f>
        <v>53384.598911689813</v>
      </c>
      <c r="AA1208" s="167" t="str">
        <f ca="1">IF(Table1[[#This Row],[TGL.PENSIUN (usia )]]&lt;&gt;0,TEXT(Table1[[#This Row],[TGL.PENSIUN (usia )]],"yyyy"),"")</f>
        <v>2046</v>
      </c>
      <c r="AB1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Row],[JABATAN]],tbl_refJabatan,9,FALSE),"yr","day")-CONVERT(DATEDIF(M1208,tglAcuan,"y"),"yr","day"))),(NOW()+(CONVERT(VLOOKUP(Table1[[#This Row],[JABATAN]],tbl_refJabatan,9,FALSE),"yr","day")-CONVERT(DATEDIF(M1208,NOW(),"y"),"yr","day")))),"tgl SK salah"),"")</f>
        <v>51923.598911689813</v>
      </c>
      <c r="AC1208" s="167" t="str">
        <f ca="1">IF(Table1[[#This Row],[TGL. PENSIUN (jabatan )]]&lt;&gt;0,TEXT(Table1[[#This Row],[TGL. PENSIUN (jabatan )]],"yyyy"),"")</f>
        <v>2042</v>
      </c>
      <c r="AD12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09" spans="1:30" s="53" customFormat="1" ht="21.75" customHeight="1" x14ac:dyDescent="0.25">
      <c r="A1209" s="43">
        <f t="shared" si="43"/>
        <v>1204</v>
      </c>
      <c r="B1209" s="55" t="s">
        <v>2266</v>
      </c>
      <c r="C1209" s="55" t="s">
        <v>2267</v>
      </c>
      <c r="D1209" s="97" t="s">
        <v>59</v>
      </c>
      <c r="E1209" s="197" t="s">
        <v>2278</v>
      </c>
      <c r="F1209" s="57" t="s">
        <v>41</v>
      </c>
      <c r="G1209" s="58" t="s">
        <v>42</v>
      </c>
      <c r="H1209" s="131">
        <v>30341</v>
      </c>
      <c r="I1209" s="45"/>
      <c r="J1209" s="76"/>
      <c r="K1209" s="128" t="s">
        <v>43</v>
      </c>
      <c r="L1209" s="198" t="s">
        <v>2279</v>
      </c>
      <c r="M1209" s="199">
        <v>44939</v>
      </c>
      <c r="N1209" s="52" t="str">
        <f t="shared" ca="1" si="44"/>
        <v>41 Tahun 1 Bulan 2 hari</v>
      </c>
      <c r="O12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14 Hari </v>
      </c>
      <c r="P1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Row],[JABATAN]],tbl_refJabatan,2,FALSE),"yr","day")-CONVERT(DATEDIF(H1209,tglAcuan,"y"),"yr","day"))),(NOW()+(CONVERT(VLOOKUP(Table1[[#This Row],[JABATAN]],tbl_refJabatan,2,FALSE),"yr","day")-CONVERT(DATEDIF(H1209,NOW(),"y"),"yr","day")))),"Usia Salah"),"")</f>
        <v>52288.848911689813</v>
      </c>
      <c r="Q1209" s="167" t="str">
        <f ca="1">IF(Table1[[#This Row],[TGL. PENSIUN (usia)]]&lt;&gt;0,TEXT(Table1[[#This Row],[TGL. PENSIUN (usia)]],"yyyy"),"")</f>
        <v>2043</v>
      </c>
      <c r="R1209" s="166">
        <f ca="1">IF(AND(Table1[[#This Row],[TGL. PENSIUN (usia)]]&lt;&gt;"",Table1[[#This Row],[TGL. PENSIUN (usia)]]&lt;&gt;"USIA SALAH"),IF(tglAcuan&lt;&gt;0,(INT(CONVERT(VLOOKUP(Table1[[#This Row],[JABATAN]],tbl_refJabatan,2,FALSE),"yr","day")-CONVERT(DATEDIF(H1209,tglAcuan,"y"),"yr","day"))),(INT(CONVERT(VLOOKUP(Table1[[#This Row],[JABATAN]],tbl_refJabatan,2,FALSE),"yr","day")-CONVERT(DATEDIF(H1209,NOW(),"y"),"yr","day")))),"")</f>
        <v>6939</v>
      </c>
      <c r="S1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Row],[JABATAN]],tbl_refJabatan,4,FALSE),"yr","day")-CONVERT(DATEDIF(H1209,tglAcuan,"y"),"yr","day"))),(NOW()+(CONVERT(VLOOKUP(Table1[[#This Row],[JABATAN]],tbl_refJabatan,4,FALSE),"yr","day")-CONVERT(DATEDIF(H1209,NOW(),"y"),"yr","day")))),"Usia Salah"),"")</f>
        <v>52288.848911689813</v>
      </c>
      <c r="T1209" s="167" t="str">
        <f ca="1">IF(Table1[[#This Row],[TGL. PENSIUN ( usia )]]&lt;&gt;0,TEXT(Table1[[#This Row],[TGL. PENSIUN ( usia )]],"yyyy"),"")</f>
        <v>2043</v>
      </c>
      <c r="U1209" s="166">
        <f ca="1">IF(AND(Table1[[#This Row],[TGL. PENSIUN (usia)]]&lt;&gt;"",Table1[[#This Row],[TGL. PENSIUN (usia)]]&lt;&gt;"USIA SALAH"),IF(tglAcuan&lt;&gt;0,(INT(CONVERT(VLOOKUP(Table1[[#This Row],[JABATAN]],tbl_refJabatan,4,FALSE),"yr","day")-CONVERT(DATEDIF(H1209,tglAcuan,"y"),"yr","day"))),(INT(CONVERT(VLOOKUP(Table1[[#This Row],[JABATAN]],tbl_refJabatan,4,FALSE),"yr","day")-CONVERT(DATEDIF(H1209,NOW(),"y"),"yr","day")))),"")</f>
        <v>6939</v>
      </c>
      <c r="V1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Row],[JABATAN]],tbl_refJabatan,6,FALSE),"yr","day")-CONVERT(DATEDIF(H1209,tglAcuan,"y"),"yr","day"))),(NOW()+(CONVERT(VLOOKUP(Table1[[#This Row],[JABATAN]],tbl_refJabatan,6,FALSE),"yr","day")-CONVERT(DATEDIF(H1209,NOW(),"y"),"yr","day")))),"Usia Salah"),"")</f>
        <v>50827.848911689813</v>
      </c>
      <c r="W1209" s="167" t="str">
        <f ca="1">IF(Table1[[#This Row],[TGL.PENSIUN (usia)]]&lt;&gt;0,TEXT(Table1[[#This Row],[TGL.PENSIUN (usia)]],"yyyy"),"")</f>
        <v>2039</v>
      </c>
      <c r="X1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Row],[JABATAN]],tbl_refJabatan,7,FALSE),"yr","day")-CONVERT(DATEDIF(M1209,tglAcuan,"y"),"yr","day"))),(NOW()+(CONVERT(VLOOKUP(Table1[[#This Row],[JABATAN]],tbl_refJabatan,7,FALSE),"yr","day")-CONVERT(DATEDIF(M1209,NOW(),"y"),"yr","day")))),"tgl SK salah"),"")</f>
        <v>52288.848911689813</v>
      </c>
      <c r="Y1209" s="167" t="str">
        <f ca="1">IF(Table1[[#This Row],[TGL. PENSIUN (jabatan)]]&lt;&gt;0,TEXT(Table1[[#This Row],[TGL. PENSIUN (jabatan)]],"yyyy"),"")</f>
        <v>2043</v>
      </c>
      <c r="Z1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Row],[JABATAN]],tbl_refJabatan,8,FALSE),"yr","day")-CONVERT(DATEDIF(H1209,tglAcuan,"y"),"yr","day"))),(NOW()+(CONVERT(VLOOKUP(Table1[[#This Row],[JABATAN]],tbl_refJabatan,8,FALSE),"yr","day")-CONVERT(DATEDIF(H1209,NOW(),"y"),"yr","day")))),"Usia Salah"),"")</f>
        <v>50827.848911689813</v>
      </c>
      <c r="AA1209" s="167" t="str">
        <f ca="1">IF(Table1[[#This Row],[TGL.PENSIUN (usia )]]&lt;&gt;0,TEXT(Table1[[#This Row],[TGL.PENSIUN (usia )]],"yyyy"),"")</f>
        <v>2039</v>
      </c>
      <c r="AB1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Row],[JABATAN]],tbl_refJabatan,9,FALSE),"yr","day")-CONVERT(DATEDIF(M1209,tglAcuan,"y"),"yr","day"))),(NOW()+(CONVERT(VLOOKUP(Table1[[#This Row],[JABATAN]],tbl_refJabatan,9,FALSE),"yr","day")-CONVERT(DATEDIF(M1209,NOW(),"y"),"yr","day")))),"tgl SK salah"),"")</f>
        <v>52288.848911689813</v>
      </c>
      <c r="AC1209" s="167" t="str">
        <f ca="1">IF(Table1[[#This Row],[TGL. PENSIUN (jabatan )]]&lt;&gt;0,TEXT(Table1[[#This Row],[TGL. PENSIUN (jabatan )]],"yyyy"),"")</f>
        <v>2043</v>
      </c>
      <c r="AD12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0" spans="1:30" s="53" customFormat="1" ht="21.75" customHeight="1" x14ac:dyDescent="0.25">
      <c r="A1210" s="43">
        <f t="shared" si="43"/>
        <v>1205</v>
      </c>
      <c r="B1210" s="55" t="s">
        <v>2266</v>
      </c>
      <c r="C1210" s="55" t="s">
        <v>2267</v>
      </c>
      <c r="D1210" s="97" t="s">
        <v>61</v>
      </c>
      <c r="E1210" s="197" t="s">
        <v>2280</v>
      </c>
      <c r="F1210" s="57" t="s">
        <v>41</v>
      </c>
      <c r="G1210" s="58" t="s">
        <v>42</v>
      </c>
      <c r="H1210" s="117">
        <v>32880</v>
      </c>
      <c r="I1210" s="45"/>
      <c r="J1210" s="76"/>
      <c r="K1210" s="128" t="s">
        <v>43</v>
      </c>
      <c r="L1210" s="198" t="s">
        <v>2281</v>
      </c>
      <c r="M1210" s="199">
        <v>45187</v>
      </c>
      <c r="N1210" s="52" t="str">
        <f t="shared" ca="1" si="44"/>
        <v>34 Tahun 1 Bulan 20 hari</v>
      </c>
      <c r="O12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5 Bulan 9 Hari </v>
      </c>
      <c r="P1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Row],[JABATAN]],tbl_refJabatan,2,FALSE),"yr","day")-CONVERT(DATEDIF(H1210,tglAcuan,"y"),"yr","day"))),(NOW()+(CONVERT(VLOOKUP(Table1[[#This Row],[JABATAN]],tbl_refJabatan,2,FALSE),"yr","day")-CONVERT(DATEDIF(H1210,NOW(),"y"),"yr","day")))),"Usia Salah"),"")</f>
        <v>54845.598911689813</v>
      </c>
      <c r="Q1210" s="167" t="str">
        <f ca="1">IF(Table1[[#This Row],[TGL. PENSIUN (usia)]]&lt;&gt;0,TEXT(Table1[[#This Row],[TGL. PENSIUN (usia)]],"yyyy"),"")</f>
        <v>2050</v>
      </c>
      <c r="R1210" s="166">
        <f ca="1">IF(AND(Table1[[#This Row],[TGL. PENSIUN (usia)]]&lt;&gt;"",Table1[[#This Row],[TGL. PENSIUN (usia)]]&lt;&gt;"USIA SALAH"),IF(tglAcuan&lt;&gt;0,(INT(CONVERT(VLOOKUP(Table1[[#This Row],[JABATAN]],tbl_refJabatan,2,FALSE),"yr","day")-CONVERT(DATEDIF(H1210,tglAcuan,"y"),"yr","day"))),(INT(CONVERT(VLOOKUP(Table1[[#This Row],[JABATAN]],tbl_refJabatan,2,FALSE),"yr","day")-CONVERT(DATEDIF(H1210,NOW(),"y"),"yr","day")))),"")</f>
        <v>9496</v>
      </c>
      <c r="S1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Row],[JABATAN]],tbl_refJabatan,4,FALSE),"yr","day")-CONVERT(DATEDIF(H1210,tglAcuan,"y"),"yr","day"))),(NOW()+(CONVERT(VLOOKUP(Table1[[#This Row],[JABATAN]],tbl_refJabatan,4,FALSE),"yr","day")-CONVERT(DATEDIF(H1210,NOW(),"y"),"yr","day")))),"Usia Salah"),"")</f>
        <v>54845.598911689813</v>
      </c>
      <c r="T1210" s="167" t="str">
        <f ca="1">IF(Table1[[#This Row],[TGL. PENSIUN ( usia )]]&lt;&gt;0,TEXT(Table1[[#This Row],[TGL. PENSIUN ( usia )]],"yyyy"),"")</f>
        <v>2050</v>
      </c>
      <c r="U1210" s="166">
        <f ca="1">IF(AND(Table1[[#This Row],[TGL. PENSIUN (usia)]]&lt;&gt;"",Table1[[#This Row],[TGL. PENSIUN (usia)]]&lt;&gt;"USIA SALAH"),IF(tglAcuan&lt;&gt;0,(INT(CONVERT(VLOOKUP(Table1[[#This Row],[JABATAN]],tbl_refJabatan,4,FALSE),"yr","day")-CONVERT(DATEDIF(H1210,tglAcuan,"y"),"yr","day"))),(INT(CONVERT(VLOOKUP(Table1[[#This Row],[JABATAN]],tbl_refJabatan,4,FALSE),"yr","day")-CONVERT(DATEDIF(H1210,NOW(),"y"),"yr","day")))),"")</f>
        <v>9496</v>
      </c>
      <c r="V1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Row],[JABATAN]],tbl_refJabatan,6,FALSE),"yr","day")-CONVERT(DATEDIF(H1210,tglAcuan,"y"),"yr","day"))),(NOW()+(CONVERT(VLOOKUP(Table1[[#This Row],[JABATAN]],tbl_refJabatan,6,FALSE),"yr","day")-CONVERT(DATEDIF(H1210,NOW(),"y"),"yr","day")))),"Usia Salah"),"")</f>
        <v>53384.598911689813</v>
      </c>
      <c r="W1210" s="167" t="str">
        <f ca="1">IF(Table1[[#This Row],[TGL.PENSIUN (usia)]]&lt;&gt;0,TEXT(Table1[[#This Row],[TGL.PENSIUN (usia)]],"yyyy"),"")</f>
        <v>2046</v>
      </c>
      <c r="X1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Row],[JABATAN]],tbl_refJabatan,7,FALSE),"yr","day")-CONVERT(DATEDIF(M1210,tglAcuan,"y"),"yr","day"))),(NOW()+(CONVERT(VLOOKUP(Table1[[#This Row],[JABATAN]],tbl_refJabatan,7,FALSE),"yr","day")-CONVERT(DATEDIF(M1210,NOW(),"y"),"yr","day")))),"tgl SK salah"),"")</f>
        <v>52654.098911689813</v>
      </c>
      <c r="Y1210" s="167" t="str">
        <f ca="1">IF(Table1[[#This Row],[TGL. PENSIUN (jabatan)]]&lt;&gt;0,TEXT(Table1[[#This Row],[TGL. PENSIUN (jabatan)]],"yyyy"),"")</f>
        <v>2044</v>
      </c>
      <c r="Z1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Row],[JABATAN]],tbl_refJabatan,8,FALSE),"yr","day")-CONVERT(DATEDIF(H1210,tglAcuan,"y"),"yr","day"))),(NOW()+(CONVERT(VLOOKUP(Table1[[#This Row],[JABATAN]],tbl_refJabatan,8,FALSE),"yr","day")-CONVERT(DATEDIF(H1210,NOW(),"y"),"yr","day")))),"Usia Salah"),"")</f>
        <v>53384.598911689813</v>
      </c>
      <c r="AA1210" s="167" t="str">
        <f ca="1">IF(Table1[[#This Row],[TGL.PENSIUN (usia )]]&lt;&gt;0,TEXT(Table1[[#This Row],[TGL.PENSIUN (usia )]],"yyyy"),"")</f>
        <v>2046</v>
      </c>
      <c r="AB1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Row],[JABATAN]],tbl_refJabatan,9,FALSE),"yr","day")-CONVERT(DATEDIF(M1210,tglAcuan,"y"),"yr","day"))),(NOW()+(CONVERT(VLOOKUP(Table1[[#This Row],[JABATAN]],tbl_refJabatan,9,FALSE),"yr","day")-CONVERT(DATEDIF(M1210,NOW(),"y"),"yr","day")))),"tgl SK salah"),"")</f>
        <v>52654.098911689813</v>
      </c>
      <c r="AC1210" s="167" t="str">
        <f ca="1">IF(Table1[[#This Row],[TGL. PENSIUN (jabatan )]]&lt;&gt;0,TEXT(Table1[[#This Row],[TGL. PENSIUN (jabatan )]],"yyyy"),"")</f>
        <v>2044</v>
      </c>
      <c r="AD12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1" spans="1:30" s="53" customFormat="1" ht="21.75" customHeight="1" x14ac:dyDescent="0.25">
      <c r="A1211" s="43">
        <f t="shared" si="43"/>
        <v>1206</v>
      </c>
      <c r="B1211" s="55" t="s">
        <v>2266</v>
      </c>
      <c r="C1211" s="55" t="s">
        <v>2267</v>
      </c>
      <c r="D1211" s="72" t="s">
        <v>63</v>
      </c>
      <c r="E1211" s="195" t="s">
        <v>2282</v>
      </c>
      <c r="F1211" s="43" t="s">
        <v>41</v>
      </c>
      <c r="G1211" s="46" t="s">
        <v>42</v>
      </c>
      <c r="H1211" s="117">
        <v>35753</v>
      </c>
      <c r="I1211" s="56"/>
      <c r="J1211" s="162"/>
      <c r="K1211" s="178" t="s">
        <v>43</v>
      </c>
      <c r="L1211" s="69" t="s">
        <v>2283</v>
      </c>
      <c r="M1211" s="200">
        <v>44361</v>
      </c>
      <c r="N1211" s="52" t="str">
        <f t="shared" ca="1" si="44"/>
        <v>26 Tahun 3 Bulan 8 hari</v>
      </c>
      <c r="O1211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13 Hari </v>
      </c>
      <c r="P1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Row],[JABATAN]],tbl_refJabatan,2,FALSE),"yr","day")-CONVERT(DATEDIF(H1211,tglAcuan,"y"),"yr","day"))),(NOW()+(CONVERT(VLOOKUP(Table1[[#This Row],[JABATAN]],tbl_refJabatan,2,FALSE),"yr","day")-CONVERT(DATEDIF(H1211,NOW(),"y"),"yr","day")))),"Usia Salah"),"")</f>
        <v>57767.598911689813</v>
      </c>
      <c r="Q1211" s="167" t="str">
        <f ca="1">IF(Table1[[#This Row],[TGL. PENSIUN (usia)]]&lt;&gt;0,TEXT(Table1[[#This Row],[TGL. PENSIUN (usia)]],"yyyy"),"")</f>
        <v>2058</v>
      </c>
      <c r="R1211" s="166">
        <f ca="1">IF(AND(Table1[[#This Row],[TGL. PENSIUN (usia)]]&lt;&gt;"",Table1[[#This Row],[TGL. PENSIUN (usia)]]&lt;&gt;"USIA SALAH"),IF(tglAcuan&lt;&gt;0,(INT(CONVERT(VLOOKUP(Table1[[#This Row],[JABATAN]],tbl_refJabatan,2,FALSE),"yr","day")-CONVERT(DATEDIF(H1211,tglAcuan,"y"),"yr","day"))),(INT(CONVERT(VLOOKUP(Table1[[#This Row],[JABATAN]],tbl_refJabatan,2,FALSE),"yr","day")-CONVERT(DATEDIF(H1211,NOW(),"y"),"yr","day")))),"")</f>
        <v>12418</v>
      </c>
      <c r="S1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Row],[JABATAN]],tbl_refJabatan,4,FALSE),"yr","day")-CONVERT(DATEDIF(H1211,tglAcuan,"y"),"yr","day"))),(NOW()+(CONVERT(VLOOKUP(Table1[[#This Row],[JABATAN]],tbl_refJabatan,4,FALSE),"yr","day")-CONVERT(DATEDIF(H1211,NOW(),"y"),"yr","day")))),"Usia Salah"),"")</f>
        <v>43157.598911689813</v>
      </c>
      <c r="T1211" s="167" t="str">
        <f ca="1">IF(Table1[[#This Row],[TGL. PENSIUN ( usia )]]&lt;&gt;0,TEXT(Table1[[#This Row],[TGL. PENSIUN ( usia )]],"yyyy"),"")</f>
        <v>2018</v>
      </c>
      <c r="U1211" s="166">
        <f ca="1">IF(AND(Table1[[#This Row],[TGL. PENSIUN (usia)]]&lt;&gt;"",Table1[[#This Row],[TGL. PENSIUN (usia)]]&lt;&gt;"USIA SALAH"),IF(tglAcuan&lt;&gt;0,(INT(CONVERT(VLOOKUP(Table1[[#This Row],[JABATAN]],tbl_refJabatan,4,FALSE),"yr","day")-CONVERT(DATEDIF(H1211,tglAcuan,"y"),"yr","day"))),(INT(CONVERT(VLOOKUP(Table1[[#This Row],[JABATAN]],tbl_refJabatan,4,FALSE),"yr","day")-CONVERT(DATEDIF(H1211,NOW(),"y"),"yr","day")))),"")</f>
        <v>-2192</v>
      </c>
      <c r="V1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Row],[JABATAN]],tbl_refJabatan,6,FALSE),"yr","day")-CONVERT(DATEDIF(H1211,tglAcuan,"y"),"yr","day"))),(NOW()+(CONVERT(VLOOKUP(Table1[[#This Row],[JABATAN]],tbl_refJabatan,6,FALSE),"yr","day")-CONVERT(DATEDIF(H1211,NOW(),"y"),"yr","day")))),"Usia Salah"),"")</f>
        <v>35852.598911689813</v>
      </c>
      <c r="W1211" s="167" t="str">
        <f ca="1">IF(Table1[[#This Row],[TGL.PENSIUN (usia)]]&lt;&gt;0,TEXT(Table1[[#This Row],[TGL.PENSIUN (usia)]],"yyyy"),"")</f>
        <v>1998</v>
      </c>
      <c r="X1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Row],[JABATAN]],tbl_refJabatan,7,FALSE),"yr","day")-CONVERT(DATEDIF(M1211,tglAcuan,"y"),"yr","day"))),(NOW()+(CONVERT(VLOOKUP(Table1[[#This Row],[JABATAN]],tbl_refJabatan,7,FALSE),"yr","day")-CONVERT(DATEDIF(M1211,NOW(),"y"),"yr","day")))),"tgl SK salah"),"")</f>
        <v>66533.598911689813</v>
      </c>
      <c r="Y1211" s="167" t="str">
        <f ca="1">IF(Table1[[#This Row],[TGL. PENSIUN (jabatan)]]&lt;&gt;0,TEXT(Table1[[#This Row],[TGL. PENSIUN (jabatan)]],"yyyy"),"")</f>
        <v>2082</v>
      </c>
      <c r="Z1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Row],[JABATAN]],tbl_refJabatan,8,FALSE),"yr","day")-CONVERT(DATEDIF(H1211,tglAcuan,"y"),"yr","day"))),(NOW()+(CONVERT(VLOOKUP(Table1[[#This Row],[JABATAN]],tbl_refJabatan,8,FALSE),"yr","day")-CONVERT(DATEDIF(H1211,NOW(),"y"),"yr","day")))),"Usia Salah"),"")</f>
        <v>57767.598911689813</v>
      </c>
      <c r="AA1211" s="167" t="str">
        <f ca="1">IF(Table1[[#This Row],[TGL.PENSIUN (usia )]]&lt;&gt;0,TEXT(Table1[[#This Row],[TGL.PENSIUN (usia )]],"yyyy"),"")</f>
        <v>2058</v>
      </c>
      <c r="AB1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Row],[JABATAN]],tbl_refJabatan,9,FALSE),"yr","day")-CONVERT(DATEDIF(M1211,tglAcuan,"y"),"yr","day"))),(NOW()+(CONVERT(VLOOKUP(Table1[[#This Row],[JABATAN]],tbl_refJabatan,9,FALSE),"yr","day")-CONVERT(DATEDIF(M1211,NOW(),"y"),"yr","day")))),"tgl SK salah"),"")</f>
        <v>50097.348911689813</v>
      </c>
      <c r="AC1211" s="167" t="str">
        <f ca="1">IF(Table1[[#This Row],[TGL. PENSIUN (jabatan )]]&lt;&gt;0,TEXT(Table1[[#This Row],[TGL. PENSIUN (jabatan )]],"yyyy"),"")</f>
        <v>2037</v>
      </c>
      <c r="AD12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2" spans="1:30" s="53" customFormat="1" ht="21.75" customHeight="1" x14ac:dyDescent="0.25">
      <c r="A1212" s="43">
        <f t="shared" si="43"/>
        <v>1207</v>
      </c>
      <c r="B1212" s="44" t="s">
        <v>2266</v>
      </c>
      <c r="C1212" s="44" t="s">
        <v>2267</v>
      </c>
      <c r="D1212" s="72" t="s">
        <v>63</v>
      </c>
      <c r="E1212" s="195" t="s">
        <v>2284</v>
      </c>
      <c r="F1212" s="43" t="s">
        <v>41</v>
      </c>
      <c r="G1212" s="46" t="s">
        <v>42</v>
      </c>
      <c r="H1212" s="47">
        <v>23953</v>
      </c>
      <c r="I1212" s="45"/>
      <c r="J1212" s="76"/>
      <c r="K1212" s="178" t="s">
        <v>93</v>
      </c>
      <c r="L1212" s="69" t="s">
        <v>2285</v>
      </c>
      <c r="M1212" s="196">
        <v>39795</v>
      </c>
      <c r="N1212" s="52" t="str">
        <f t="shared" ca="1" si="44"/>
        <v>58 Tahun 6 Bulan 28 hari</v>
      </c>
      <c r="O12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2 Bulan 14 Hari </v>
      </c>
      <c r="P1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Row],[JABATAN]],tbl_refJabatan,2,FALSE),"yr","day")-CONVERT(DATEDIF(H1212,tglAcuan,"y"),"yr","day"))),(NOW()+(CONVERT(VLOOKUP(Table1[[#This Row],[JABATAN]],tbl_refJabatan,2,FALSE),"yr","day")-CONVERT(DATEDIF(H1212,NOW(),"y"),"yr","day")))),"Usia Salah"),"")</f>
        <v>46079.598911689813</v>
      </c>
      <c r="Q1212" s="167" t="str">
        <f ca="1">IF(Table1[[#This Row],[TGL. PENSIUN (usia)]]&lt;&gt;0,TEXT(Table1[[#This Row],[TGL. PENSIUN (usia)]],"yyyy"),"")</f>
        <v>2026</v>
      </c>
      <c r="R1212" s="166">
        <f ca="1">IF(AND(Table1[[#This Row],[TGL. PENSIUN (usia)]]&lt;&gt;"",Table1[[#This Row],[TGL. PENSIUN (usia)]]&lt;&gt;"USIA SALAH"),IF(tglAcuan&lt;&gt;0,(INT(CONVERT(VLOOKUP(Table1[[#This Row],[JABATAN]],tbl_refJabatan,2,FALSE),"yr","day")-CONVERT(DATEDIF(H1212,tglAcuan,"y"),"yr","day"))),(INT(CONVERT(VLOOKUP(Table1[[#This Row],[JABATAN]],tbl_refJabatan,2,FALSE),"yr","day")-CONVERT(DATEDIF(H1212,NOW(),"y"),"yr","day")))),"")</f>
        <v>730</v>
      </c>
      <c r="S1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Row],[JABATAN]],tbl_refJabatan,4,FALSE),"yr","day")-CONVERT(DATEDIF(H1212,tglAcuan,"y"),"yr","day"))),(NOW()+(CONVERT(VLOOKUP(Table1[[#This Row],[JABATAN]],tbl_refJabatan,4,FALSE),"yr","day")-CONVERT(DATEDIF(H1212,NOW(),"y"),"yr","day")))),"Usia Salah"),"")</f>
        <v>31469.598911689813</v>
      </c>
      <c r="T1212" s="167" t="str">
        <f ca="1">IF(Table1[[#This Row],[TGL. PENSIUN ( usia )]]&lt;&gt;0,TEXT(Table1[[#This Row],[TGL. PENSIUN ( usia )]],"yyyy"),"")</f>
        <v>1986</v>
      </c>
      <c r="U1212" s="166">
        <f ca="1">IF(AND(Table1[[#This Row],[TGL. PENSIUN (usia)]]&lt;&gt;"",Table1[[#This Row],[TGL. PENSIUN (usia)]]&lt;&gt;"USIA SALAH"),IF(tglAcuan&lt;&gt;0,(INT(CONVERT(VLOOKUP(Table1[[#This Row],[JABATAN]],tbl_refJabatan,4,FALSE),"yr","day")-CONVERT(DATEDIF(H1212,tglAcuan,"y"),"yr","day"))),(INT(CONVERT(VLOOKUP(Table1[[#This Row],[JABATAN]],tbl_refJabatan,4,FALSE),"yr","day")-CONVERT(DATEDIF(H1212,NOW(),"y"),"yr","day")))),"")</f>
        <v>-13880</v>
      </c>
      <c r="V1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Row],[JABATAN]],tbl_refJabatan,6,FALSE),"yr","day")-CONVERT(DATEDIF(H1212,tglAcuan,"y"),"yr","day"))),(NOW()+(CONVERT(VLOOKUP(Table1[[#This Row],[JABATAN]],tbl_refJabatan,6,FALSE),"yr","day")-CONVERT(DATEDIF(H1212,NOW(),"y"),"yr","day")))),"Usia Salah"),"")</f>
        <v>24164.598911689813</v>
      </c>
      <c r="W1212" s="167" t="str">
        <f ca="1">IF(Table1[[#This Row],[TGL.PENSIUN (usia)]]&lt;&gt;0,TEXT(Table1[[#This Row],[TGL.PENSIUN (usia)]],"yyyy"),"")</f>
        <v>1966</v>
      </c>
      <c r="X1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Row],[JABATAN]],tbl_refJabatan,7,FALSE),"yr","day")-CONVERT(DATEDIF(M1212,tglAcuan,"y"),"yr","day"))),(NOW()+(CONVERT(VLOOKUP(Table1[[#This Row],[JABATAN]],tbl_refJabatan,7,FALSE),"yr","day")-CONVERT(DATEDIF(M1212,NOW(),"y"),"yr","day")))),"tgl SK salah"),"")</f>
        <v>61785.348911689813</v>
      </c>
      <c r="Y1212" s="167" t="str">
        <f ca="1">IF(Table1[[#This Row],[TGL. PENSIUN (jabatan)]]&lt;&gt;0,TEXT(Table1[[#This Row],[TGL. PENSIUN (jabatan)]],"yyyy"),"")</f>
        <v>2069</v>
      </c>
      <c r="Z1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Row],[JABATAN]],tbl_refJabatan,8,FALSE),"yr","day")-CONVERT(DATEDIF(H1212,tglAcuan,"y"),"yr","day"))),(NOW()+(CONVERT(VLOOKUP(Table1[[#This Row],[JABATAN]],tbl_refJabatan,8,FALSE),"yr","day")-CONVERT(DATEDIF(H1212,NOW(),"y"),"yr","day")))),"Usia Salah"),"")</f>
        <v>46079.598911689813</v>
      </c>
      <c r="AA1212" s="167" t="str">
        <f ca="1">IF(Table1[[#This Row],[TGL.PENSIUN (usia )]]&lt;&gt;0,TEXT(Table1[[#This Row],[TGL.PENSIUN (usia )]],"yyyy"),"")</f>
        <v>2026</v>
      </c>
      <c r="AB1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Row],[JABATAN]],tbl_refJabatan,9,FALSE),"yr","day")-CONVERT(DATEDIF(M1212,tglAcuan,"y"),"yr","day"))),(NOW()+(CONVERT(VLOOKUP(Table1[[#This Row],[JABATAN]],tbl_refJabatan,9,FALSE),"yr","day")-CONVERT(DATEDIF(M1212,NOW(),"y"),"yr","day")))),"tgl SK salah"),"")</f>
        <v>45349.098911689813</v>
      </c>
      <c r="AC1212" s="167" t="str">
        <f ca="1">IF(Table1[[#This Row],[TGL. PENSIUN (jabatan )]]&lt;&gt;0,TEXT(Table1[[#This Row],[TGL. PENSIUN (jabatan )]],"yyyy"),"")</f>
        <v>2024</v>
      </c>
      <c r="AD12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13" spans="1:30" s="53" customFormat="1" ht="21.75" customHeight="1" x14ac:dyDescent="0.25">
      <c r="A1213" s="43">
        <f t="shared" si="43"/>
        <v>1208</v>
      </c>
      <c r="B1213" s="44" t="s">
        <v>2266</v>
      </c>
      <c r="C1213" s="44" t="s">
        <v>2267</v>
      </c>
      <c r="D1213" s="45" t="s">
        <v>63</v>
      </c>
      <c r="E1213" s="195" t="s">
        <v>2286</v>
      </c>
      <c r="F1213" s="43" t="s">
        <v>41</v>
      </c>
      <c r="G1213" s="46" t="s">
        <v>42</v>
      </c>
      <c r="H1213" s="47">
        <v>36118</v>
      </c>
      <c r="I1213" s="45"/>
      <c r="J1213" s="76"/>
      <c r="K1213" s="178" t="s">
        <v>56</v>
      </c>
      <c r="L1213" s="69" t="s">
        <v>2287</v>
      </c>
      <c r="M1213" s="196">
        <v>44956</v>
      </c>
      <c r="N1213" s="52" t="str">
        <f t="shared" ca="1" si="44"/>
        <v>25 Tahun 3 Bulan 8 hari</v>
      </c>
      <c r="O12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0 Bulan 28 Hari </v>
      </c>
      <c r="P1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Row],[JABATAN]],tbl_refJabatan,2,FALSE),"yr","day")-CONVERT(DATEDIF(H1213,tglAcuan,"y"),"yr","day"))),(NOW()+(CONVERT(VLOOKUP(Table1[[#This Row],[JABATAN]],tbl_refJabatan,2,FALSE),"yr","day")-CONVERT(DATEDIF(H1213,NOW(),"y"),"yr","day")))),"Usia Salah"),"")</f>
        <v>58132.848911689813</v>
      </c>
      <c r="Q1213" s="167" t="str">
        <f ca="1">IF(Table1[[#This Row],[TGL. PENSIUN (usia)]]&lt;&gt;0,TEXT(Table1[[#This Row],[TGL. PENSIUN (usia)]],"yyyy"),"")</f>
        <v>2059</v>
      </c>
      <c r="R1213" s="166">
        <f ca="1">IF(AND(Table1[[#This Row],[TGL. PENSIUN (usia)]]&lt;&gt;"",Table1[[#This Row],[TGL. PENSIUN (usia)]]&lt;&gt;"USIA SALAH"),IF(tglAcuan&lt;&gt;0,(INT(CONVERT(VLOOKUP(Table1[[#This Row],[JABATAN]],tbl_refJabatan,2,FALSE),"yr","day")-CONVERT(DATEDIF(H1213,tglAcuan,"y"),"yr","day"))),(INT(CONVERT(VLOOKUP(Table1[[#This Row],[JABATAN]],tbl_refJabatan,2,FALSE),"yr","day")-CONVERT(DATEDIF(H1213,NOW(),"y"),"yr","day")))),"")</f>
        <v>12783</v>
      </c>
      <c r="S1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Row],[JABATAN]],tbl_refJabatan,4,FALSE),"yr","day")-CONVERT(DATEDIF(H1213,tglAcuan,"y"),"yr","day"))),(NOW()+(CONVERT(VLOOKUP(Table1[[#This Row],[JABATAN]],tbl_refJabatan,4,FALSE),"yr","day")-CONVERT(DATEDIF(H1213,NOW(),"y"),"yr","day")))),"Usia Salah"),"")</f>
        <v>43522.848911689813</v>
      </c>
      <c r="T1213" s="167" t="str">
        <f ca="1">IF(Table1[[#This Row],[TGL. PENSIUN ( usia )]]&lt;&gt;0,TEXT(Table1[[#This Row],[TGL. PENSIUN ( usia )]],"yyyy"),"")</f>
        <v>2019</v>
      </c>
      <c r="U1213" s="166">
        <f ca="1">IF(AND(Table1[[#This Row],[TGL. PENSIUN (usia)]]&lt;&gt;"",Table1[[#This Row],[TGL. PENSIUN (usia)]]&lt;&gt;"USIA SALAH"),IF(tglAcuan&lt;&gt;0,(INT(CONVERT(VLOOKUP(Table1[[#This Row],[JABATAN]],tbl_refJabatan,4,FALSE),"yr","day")-CONVERT(DATEDIF(H1213,tglAcuan,"y"),"yr","day"))),(INT(CONVERT(VLOOKUP(Table1[[#This Row],[JABATAN]],tbl_refJabatan,4,FALSE),"yr","day")-CONVERT(DATEDIF(H1213,NOW(),"y"),"yr","day")))),"")</f>
        <v>-1827</v>
      </c>
      <c r="V1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Row],[JABATAN]],tbl_refJabatan,6,FALSE),"yr","day")-CONVERT(DATEDIF(H1213,tglAcuan,"y"),"yr","day"))),(NOW()+(CONVERT(VLOOKUP(Table1[[#This Row],[JABATAN]],tbl_refJabatan,6,FALSE),"yr","day")-CONVERT(DATEDIF(H1213,NOW(),"y"),"yr","day")))),"Usia Salah"),"")</f>
        <v>36217.848911689813</v>
      </c>
      <c r="W1213" s="167" t="str">
        <f ca="1">IF(Table1[[#This Row],[TGL.PENSIUN (usia)]]&lt;&gt;0,TEXT(Table1[[#This Row],[TGL.PENSIUN (usia)]],"yyyy"),"")</f>
        <v>1999</v>
      </c>
      <c r="X1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Row],[JABATAN]],tbl_refJabatan,7,FALSE),"yr","day")-CONVERT(DATEDIF(M1213,tglAcuan,"y"),"yr","day"))),(NOW()+(CONVERT(VLOOKUP(Table1[[#This Row],[JABATAN]],tbl_refJabatan,7,FALSE),"yr","day")-CONVERT(DATEDIF(M1213,NOW(),"y"),"yr","day")))),"tgl SK salah"),"")</f>
        <v>66898.848911689813</v>
      </c>
      <c r="Y1213" s="167" t="str">
        <f ca="1">IF(Table1[[#This Row],[TGL. PENSIUN (jabatan)]]&lt;&gt;0,TEXT(Table1[[#This Row],[TGL. PENSIUN (jabatan)]],"yyyy"),"")</f>
        <v>2083</v>
      </c>
      <c r="Z1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Row],[JABATAN]],tbl_refJabatan,8,FALSE),"yr","day")-CONVERT(DATEDIF(H1213,tglAcuan,"y"),"yr","day"))),(NOW()+(CONVERT(VLOOKUP(Table1[[#This Row],[JABATAN]],tbl_refJabatan,8,FALSE),"yr","day")-CONVERT(DATEDIF(H1213,NOW(),"y"),"yr","day")))),"Usia Salah"),"")</f>
        <v>58132.848911689813</v>
      </c>
      <c r="AA1213" s="167" t="str">
        <f ca="1">IF(Table1[[#This Row],[TGL.PENSIUN (usia )]]&lt;&gt;0,TEXT(Table1[[#This Row],[TGL.PENSIUN (usia )]],"yyyy"),"")</f>
        <v>2059</v>
      </c>
      <c r="AB1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Row],[JABATAN]],tbl_refJabatan,9,FALSE),"yr","day")-CONVERT(DATEDIF(M1213,tglAcuan,"y"),"yr","day"))),(NOW()+(CONVERT(VLOOKUP(Table1[[#This Row],[JABATAN]],tbl_refJabatan,9,FALSE),"yr","day")-CONVERT(DATEDIF(M1213,NOW(),"y"),"yr","day")))),"tgl SK salah"),"")</f>
        <v>50462.598911689813</v>
      </c>
      <c r="AC1213" s="167" t="str">
        <f ca="1">IF(Table1[[#This Row],[TGL. PENSIUN (jabatan )]]&lt;&gt;0,TEXT(Table1[[#This Row],[TGL. PENSIUN (jabatan )]],"yyyy"),"")</f>
        <v>2038</v>
      </c>
      <c r="AD12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4" spans="1:30" s="53" customFormat="1" ht="21.75" customHeight="1" x14ac:dyDescent="0.25">
      <c r="A1214" s="43">
        <f t="shared" si="43"/>
        <v>1209</v>
      </c>
      <c r="B1214" s="44" t="s">
        <v>2266</v>
      </c>
      <c r="C1214" s="44" t="s">
        <v>2267</v>
      </c>
      <c r="D1214" s="72" t="s">
        <v>63</v>
      </c>
      <c r="E1214" s="195" t="s">
        <v>2288</v>
      </c>
      <c r="F1214" s="43" t="s">
        <v>41</v>
      </c>
      <c r="G1214" s="46" t="s">
        <v>42</v>
      </c>
      <c r="H1214" s="47">
        <v>25517</v>
      </c>
      <c r="I1214" s="45"/>
      <c r="J1214" s="76"/>
      <c r="K1214" s="178" t="s">
        <v>43</v>
      </c>
      <c r="L1214" s="95" t="s">
        <v>2289</v>
      </c>
      <c r="M1214" s="196">
        <v>41418</v>
      </c>
      <c r="N1214" s="52" t="str">
        <f t="shared" ca="1" si="44"/>
        <v>54 Tahun 3 Bulan 17 hari</v>
      </c>
      <c r="O12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9 Bulan 3 Hari </v>
      </c>
      <c r="P1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Row],[JABATAN]],tbl_refJabatan,2,FALSE),"yr","day")-CONVERT(DATEDIF(H1214,tglAcuan,"y"),"yr","day"))),(NOW()+(CONVERT(VLOOKUP(Table1[[#This Row],[JABATAN]],tbl_refJabatan,2,FALSE),"yr","day")-CONVERT(DATEDIF(H1214,NOW(),"y"),"yr","day")))),"Usia Salah"),"")</f>
        <v>47540.598911689813</v>
      </c>
      <c r="Q1214" s="167" t="str">
        <f ca="1">IF(Table1[[#This Row],[TGL. PENSIUN (usia)]]&lt;&gt;0,TEXT(Table1[[#This Row],[TGL. PENSIUN (usia)]],"yyyy"),"")</f>
        <v>2030</v>
      </c>
      <c r="R1214" s="166">
        <f ca="1">IF(AND(Table1[[#This Row],[TGL. PENSIUN (usia)]]&lt;&gt;"",Table1[[#This Row],[TGL. PENSIUN (usia)]]&lt;&gt;"USIA SALAH"),IF(tglAcuan&lt;&gt;0,(INT(CONVERT(VLOOKUP(Table1[[#This Row],[JABATAN]],tbl_refJabatan,2,FALSE),"yr","day")-CONVERT(DATEDIF(H1214,tglAcuan,"y"),"yr","day"))),(INT(CONVERT(VLOOKUP(Table1[[#This Row],[JABATAN]],tbl_refJabatan,2,FALSE),"yr","day")-CONVERT(DATEDIF(H1214,NOW(),"y"),"yr","day")))),"")</f>
        <v>2191</v>
      </c>
      <c r="S1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Row],[JABATAN]],tbl_refJabatan,4,FALSE),"yr","day")-CONVERT(DATEDIF(H1214,tglAcuan,"y"),"yr","day"))),(NOW()+(CONVERT(VLOOKUP(Table1[[#This Row],[JABATAN]],tbl_refJabatan,4,FALSE),"yr","day")-CONVERT(DATEDIF(H1214,NOW(),"y"),"yr","day")))),"Usia Salah"),"")</f>
        <v>32930.598911689813</v>
      </c>
      <c r="T1214" s="167" t="str">
        <f ca="1">IF(Table1[[#This Row],[TGL. PENSIUN ( usia )]]&lt;&gt;0,TEXT(Table1[[#This Row],[TGL. PENSIUN ( usia )]],"yyyy"),"")</f>
        <v>1990</v>
      </c>
      <c r="U1214" s="166">
        <f ca="1">IF(AND(Table1[[#This Row],[TGL. PENSIUN (usia)]]&lt;&gt;"",Table1[[#This Row],[TGL. PENSIUN (usia)]]&lt;&gt;"USIA SALAH"),IF(tglAcuan&lt;&gt;0,(INT(CONVERT(VLOOKUP(Table1[[#This Row],[JABATAN]],tbl_refJabatan,4,FALSE),"yr","day")-CONVERT(DATEDIF(H1214,tglAcuan,"y"),"yr","day"))),(INT(CONVERT(VLOOKUP(Table1[[#This Row],[JABATAN]],tbl_refJabatan,4,FALSE),"yr","day")-CONVERT(DATEDIF(H1214,NOW(),"y"),"yr","day")))),"")</f>
        <v>-12419</v>
      </c>
      <c r="V1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Row],[JABATAN]],tbl_refJabatan,6,FALSE),"yr","day")-CONVERT(DATEDIF(H1214,tglAcuan,"y"),"yr","day"))),(NOW()+(CONVERT(VLOOKUP(Table1[[#This Row],[JABATAN]],tbl_refJabatan,6,FALSE),"yr","day")-CONVERT(DATEDIF(H1214,NOW(),"y"),"yr","day")))),"Usia Salah"),"")</f>
        <v>25625.598911689813</v>
      </c>
      <c r="W1214" s="167" t="str">
        <f ca="1">IF(Table1[[#This Row],[TGL.PENSIUN (usia)]]&lt;&gt;0,TEXT(Table1[[#This Row],[TGL.PENSIUN (usia)]],"yyyy"),"")</f>
        <v>1970</v>
      </c>
      <c r="X1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Row],[JABATAN]],tbl_refJabatan,7,FALSE),"yr","day")-CONVERT(DATEDIF(M1214,tglAcuan,"y"),"yr","day"))),(NOW()+(CONVERT(VLOOKUP(Table1[[#This Row],[JABATAN]],tbl_refJabatan,7,FALSE),"yr","day")-CONVERT(DATEDIF(M1214,NOW(),"y"),"yr","day")))),"tgl SK salah"),"")</f>
        <v>63611.598911689813</v>
      </c>
      <c r="Y1214" s="167" t="str">
        <f ca="1">IF(Table1[[#This Row],[TGL. PENSIUN (jabatan)]]&lt;&gt;0,TEXT(Table1[[#This Row],[TGL. PENSIUN (jabatan)]],"yyyy"),"")</f>
        <v>2074</v>
      </c>
      <c r="Z1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Row],[JABATAN]],tbl_refJabatan,8,FALSE),"yr","day")-CONVERT(DATEDIF(H1214,tglAcuan,"y"),"yr","day"))),(NOW()+(CONVERT(VLOOKUP(Table1[[#This Row],[JABATAN]],tbl_refJabatan,8,FALSE),"yr","day")-CONVERT(DATEDIF(H1214,NOW(),"y"),"yr","day")))),"Usia Salah"),"")</f>
        <v>47540.598911689813</v>
      </c>
      <c r="AA1214" s="167" t="str">
        <f ca="1">IF(Table1[[#This Row],[TGL.PENSIUN (usia )]]&lt;&gt;0,TEXT(Table1[[#This Row],[TGL.PENSIUN (usia )]],"yyyy"),"")</f>
        <v>2030</v>
      </c>
      <c r="AB1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Row],[JABATAN]],tbl_refJabatan,9,FALSE),"yr","day")-CONVERT(DATEDIF(M1214,tglAcuan,"y"),"yr","day"))),(NOW()+(CONVERT(VLOOKUP(Table1[[#This Row],[JABATAN]],tbl_refJabatan,9,FALSE),"yr","day")-CONVERT(DATEDIF(M1214,NOW(),"y"),"yr","day")))),"tgl SK salah"),"")</f>
        <v>47175.348911689813</v>
      </c>
      <c r="AC1214" s="167" t="str">
        <f ca="1">IF(Table1[[#This Row],[TGL. PENSIUN (jabatan )]]&lt;&gt;0,TEXT(Table1[[#This Row],[TGL. PENSIUN (jabatan )]],"yyyy"),"")</f>
        <v>2029</v>
      </c>
      <c r="AD12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5" spans="1:30" s="53" customFormat="1" ht="21.75" customHeight="1" x14ac:dyDescent="0.25">
      <c r="A1215" s="43">
        <f t="shared" si="43"/>
        <v>1210</v>
      </c>
      <c r="B1215" s="44" t="s">
        <v>2266</v>
      </c>
      <c r="C1215" s="44" t="s">
        <v>2267</v>
      </c>
      <c r="D1215" s="72" t="s">
        <v>63</v>
      </c>
      <c r="E1215" s="195" t="s">
        <v>1024</v>
      </c>
      <c r="F1215" s="43" t="s">
        <v>41</v>
      </c>
      <c r="G1215" s="46" t="s">
        <v>42</v>
      </c>
      <c r="H1215" s="47">
        <v>26033</v>
      </c>
      <c r="I1215" s="45"/>
      <c r="J1215" s="76"/>
      <c r="K1215" s="178" t="s">
        <v>93</v>
      </c>
      <c r="L1215" s="69" t="s">
        <v>2290</v>
      </c>
      <c r="M1215" s="196">
        <v>41082</v>
      </c>
      <c r="N1215" s="52" t="str">
        <f t="shared" ca="1" si="44"/>
        <v>52 Tahun 10 Bulan 17 hari</v>
      </c>
      <c r="O12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8 Bulan 5 Hari </v>
      </c>
      <c r="P1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Row],[JABATAN]],tbl_refJabatan,2,FALSE),"yr","day")-CONVERT(DATEDIF(H1215,tglAcuan,"y"),"yr","day"))),(NOW()+(CONVERT(VLOOKUP(Table1[[#This Row],[JABATAN]],tbl_refJabatan,2,FALSE),"yr","day")-CONVERT(DATEDIF(H1215,NOW(),"y"),"yr","day")))),"Usia Salah"),"")</f>
        <v>48271.098911689813</v>
      </c>
      <c r="Q1215" s="167" t="str">
        <f ca="1">IF(Table1[[#This Row],[TGL. PENSIUN (usia)]]&lt;&gt;0,TEXT(Table1[[#This Row],[TGL. PENSIUN (usia)]],"yyyy"),"")</f>
        <v>2032</v>
      </c>
      <c r="R1215" s="166">
        <f ca="1">IF(AND(Table1[[#This Row],[TGL. PENSIUN (usia)]]&lt;&gt;"",Table1[[#This Row],[TGL. PENSIUN (usia)]]&lt;&gt;"USIA SALAH"),IF(tglAcuan&lt;&gt;0,(INT(CONVERT(VLOOKUP(Table1[[#This Row],[JABATAN]],tbl_refJabatan,2,FALSE),"yr","day")-CONVERT(DATEDIF(H1215,tglAcuan,"y"),"yr","day"))),(INT(CONVERT(VLOOKUP(Table1[[#This Row],[JABATAN]],tbl_refJabatan,2,FALSE),"yr","day")-CONVERT(DATEDIF(H1215,NOW(),"y"),"yr","day")))),"")</f>
        <v>2922</v>
      </c>
      <c r="S1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Row],[JABATAN]],tbl_refJabatan,4,FALSE),"yr","day")-CONVERT(DATEDIF(H1215,tglAcuan,"y"),"yr","day"))),(NOW()+(CONVERT(VLOOKUP(Table1[[#This Row],[JABATAN]],tbl_refJabatan,4,FALSE),"yr","day")-CONVERT(DATEDIF(H1215,NOW(),"y"),"yr","day")))),"Usia Salah"),"")</f>
        <v>33661.098911689813</v>
      </c>
      <c r="T1215" s="167" t="str">
        <f ca="1">IF(Table1[[#This Row],[TGL. PENSIUN ( usia )]]&lt;&gt;0,TEXT(Table1[[#This Row],[TGL. PENSIUN ( usia )]],"yyyy"),"")</f>
        <v>1992</v>
      </c>
      <c r="U1215" s="166">
        <f ca="1">IF(AND(Table1[[#This Row],[TGL. PENSIUN (usia)]]&lt;&gt;"",Table1[[#This Row],[TGL. PENSIUN (usia)]]&lt;&gt;"USIA SALAH"),IF(tglAcuan&lt;&gt;0,(INT(CONVERT(VLOOKUP(Table1[[#This Row],[JABATAN]],tbl_refJabatan,4,FALSE),"yr","day")-CONVERT(DATEDIF(H1215,tglAcuan,"y"),"yr","day"))),(INT(CONVERT(VLOOKUP(Table1[[#This Row],[JABATAN]],tbl_refJabatan,4,FALSE),"yr","day")-CONVERT(DATEDIF(H1215,NOW(),"y"),"yr","day")))),"")</f>
        <v>-11688</v>
      </c>
      <c r="V1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Row],[JABATAN]],tbl_refJabatan,6,FALSE),"yr","day")-CONVERT(DATEDIF(H1215,tglAcuan,"y"),"yr","day"))),(NOW()+(CONVERT(VLOOKUP(Table1[[#This Row],[JABATAN]],tbl_refJabatan,6,FALSE),"yr","day")-CONVERT(DATEDIF(H1215,NOW(),"y"),"yr","day")))),"Usia Salah"),"")</f>
        <v>26356.098911689813</v>
      </c>
      <c r="W1215" s="167" t="str">
        <f ca="1">IF(Table1[[#This Row],[TGL.PENSIUN (usia)]]&lt;&gt;0,TEXT(Table1[[#This Row],[TGL.PENSIUN (usia)]],"yyyy"),"")</f>
        <v>1972</v>
      </c>
      <c r="X1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Row],[JABATAN]],tbl_refJabatan,7,FALSE),"yr","day")-CONVERT(DATEDIF(M1215,tglAcuan,"y"),"yr","day"))),(NOW()+(CONVERT(VLOOKUP(Table1[[#This Row],[JABATAN]],tbl_refJabatan,7,FALSE),"yr","day")-CONVERT(DATEDIF(M1215,NOW(),"y"),"yr","day")))),"tgl SK salah"),"")</f>
        <v>63246.348911689813</v>
      </c>
      <c r="Y1215" s="167" t="str">
        <f ca="1">IF(Table1[[#This Row],[TGL. PENSIUN (jabatan)]]&lt;&gt;0,TEXT(Table1[[#This Row],[TGL. PENSIUN (jabatan)]],"yyyy"),"")</f>
        <v>2073</v>
      </c>
      <c r="Z1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Row],[JABATAN]],tbl_refJabatan,8,FALSE),"yr","day")-CONVERT(DATEDIF(H1215,tglAcuan,"y"),"yr","day"))),(NOW()+(CONVERT(VLOOKUP(Table1[[#This Row],[JABATAN]],tbl_refJabatan,8,FALSE),"yr","day")-CONVERT(DATEDIF(H1215,NOW(),"y"),"yr","day")))),"Usia Salah"),"")</f>
        <v>48271.098911689813</v>
      </c>
      <c r="AA1215" s="167" t="str">
        <f ca="1">IF(Table1[[#This Row],[TGL.PENSIUN (usia )]]&lt;&gt;0,TEXT(Table1[[#This Row],[TGL.PENSIUN (usia )]],"yyyy"),"")</f>
        <v>2032</v>
      </c>
      <c r="AB1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Row],[JABATAN]],tbl_refJabatan,9,FALSE),"yr","day")-CONVERT(DATEDIF(M1215,tglAcuan,"y"),"yr","day"))),(NOW()+(CONVERT(VLOOKUP(Table1[[#This Row],[JABATAN]],tbl_refJabatan,9,FALSE),"yr","day")-CONVERT(DATEDIF(M1215,NOW(),"y"),"yr","day")))),"tgl SK salah"),"")</f>
        <v>46810.098911689813</v>
      </c>
      <c r="AC1215" s="167" t="str">
        <f ca="1">IF(Table1[[#This Row],[TGL. PENSIUN (jabatan )]]&lt;&gt;0,TEXT(Table1[[#This Row],[TGL. PENSIUN (jabatan )]],"yyyy"),"")</f>
        <v>2028</v>
      </c>
      <c r="AD12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6" spans="1:30" s="53" customFormat="1" ht="21.75" customHeight="1" x14ac:dyDescent="0.25">
      <c r="A1216" s="43">
        <f t="shared" si="43"/>
        <v>1211</v>
      </c>
      <c r="B1216" s="44" t="s">
        <v>2266</v>
      </c>
      <c r="C1216" s="44" t="s">
        <v>2267</v>
      </c>
      <c r="D1216" s="72" t="s">
        <v>63</v>
      </c>
      <c r="E1216" s="195" t="s">
        <v>2291</v>
      </c>
      <c r="F1216" s="43" t="s">
        <v>41</v>
      </c>
      <c r="G1216" s="46" t="s">
        <v>42</v>
      </c>
      <c r="H1216" s="47">
        <v>32425</v>
      </c>
      <c r="I1216" s="45"/>
      <c r="J1216" s="76"/>
      <c r="K1216" s="178" t="s">
        <v>56</v>
      </c>
      <c r="L1216" s="69" t="s">
        <v>1369</v>
      </c>
      <c r="M1216" s="196">
        <v>44312</v>
      </c>
      <c r="N1216" s="52" t="str">
        <f t="shared" ca="1" si="44"/>
        <v>35 Tahun 4 Bulan 18 hari</v>
      </c>
      <c r="O12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 Hari </v>
      </c>
      <c r="P1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Row],[JABATAN]],tbl_refJabatan,2,FALSE),"yr","day")-CONVERT(DATEDIF(H1216,tglAcuan,"y"),"yr","day"))),(NOW()+(CONVERT(VLOOKUP(Table1[[#This Row],[JABATAN]],tbl_refJabatan,2,FALSE),"yr","day")-CONVERT(DATEDIF(H1216,NOW(),"y"),"yr","day")))),"Usia Salah"),"")</f>
        <v>54480.348911689813</v>
      </c>
      <c r="Q1216" s="167" t="str">
        <f ca="1">IF(Table1[[#This Row],[TGL. PENSIUN (usia)]]&lt;&gt;0,TEXT(Table1[[#This Row],[TGL. PENSIUN (usia)]],"yyyy"),"")</f>
        <v>2049</v>
      </c>
      <c r="R1216" s="166">
        <f ca="1">IF(AND(Table1[[#This Row],[TGL. PENSIUN (usia)]]&lt;&gt;"",Table1[[#This Row],[TGL. PENSIUN (usia)]]&lt;&gt;"USIA SALAH"),IF(tglAcuan&lt;&gt;0,(INT(CONVERT(VLOOKUP(Table1[[#This Row],[JABATAN]],tbl_refJabatan,2,FALSE),"yr","day")-CONVERT(DATEDIF(H1216,tglAcuan,"y"),"yr","day"))),(INT(CONVERT(VLOOKUP(Table1[[#This Row],[JABATAN]],tbl_refJabatan,2,FALSE),"yr","day")-CONVERT(DATEDIF(H1216,NOW(),"y"),"yr","day")))),"")</f>
        <v>9131</v>
      </c>
      <c r="S1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Row],[JABATAN]],tbl_refJabatan,4,FALSE),"yr","day")-CONVERT(DATEDIF(H1216,tglAcuan,"y"),"yr","day"))),(NOW()+(CONVERT(VLOOKUP(Table1[[#This Row],[JABATAN]],tbl_refJabatan,4,FALSE),"yr","day")-CONVERT(DATEDIF(H1216,NOW(),"y"),"yr","day")))),"Usia Salah"),"")</f>
        <v>39870.348911689813</v>
      </c>
      <c r="T1216" s="167" t="str">
        <f ca="1">IF(Table1[[#This Row],[TGL. PENSIUN ( usia )]]&lt;&gt;0,TEXT(Table1[[#This Row],[TGL. PENSIUN ( usia )]],"yyyy"),"")</f>
        <v>2009</v>
      </c>
      <c r="U1216" s="166">
        <f ca="1">IF(AND(Table1[[#This Row],[TGL. PENSIUN (usia)]]&lt;&gt;"",Table1[[#This Row],[TGL. PENSIUN (usia)]]&lt;&gt;"USIA SALAH"),IF(tglAcuan&lt;&gt;0,(INT(CONVERT(VLOOKUP(Table1[[#This Row],[JABATAN]],tbl_refJabatan,4,FALSE),"yr","day")-CONVERT(DATEDIF(H1216,tglAcuan,"y"),"yr","day"))),(INT(CONVERT(VLOOKUP(Table1[[#This Row],[JABATAN]],tbl_refJabatan,4,FALSE),"yr","day")-CONVERT(DATEDIF(H1216,NOW(),"y"),"yr","day")))),"")</f>
        <v>-5479</v>
      </c>
      <c r="V1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Row],[JABATAN]],tbl_refJabatan,6,FALSE),"yr","day")-CONVERT(DATEDIF(H1216,tglAcuan,"y"),"yr","day"))),(NOW()+(CONVERT(VLOOKUP(Table1[[#This Row],[JABATAN]],tbl_refJabatan,6,FALSE),"yr","day")-CONVERT(DATEDIF(H1216,NOW(),"y"),"yr","day")))),"Usia Salah"),"")</f>
        <v>32565.348911689813</v>
      </c>
      <c r="W1216" s="167" t="str">
        <f ca="1">IF(Table1[[#This Row],[TGL.PENSIUN (usia)]]&lt;&gt;0,TEXT(Table1[[#This Row],[TGL.PENSIUN (usia)]],"yyyy"),"")</f>
        <v>1989</v>
      </c>
      <c r="X1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Row],[JABATAN]],tbl_refJabatan,7,FALSE),"yr","day")-CONVERT(DATEDIF(M1216,tglAcuan,"y"),"yr","day"))),(NOW()+(CONVERT(VLOOKUP(Table1[[#This Row],[JABATAN]],tbl_refJabatan,7,FALSE),"yr","day")-CONVERT(DATEDIF(M1216,NOW(),"y"),"yr","day")))),"tgl SK salah"),"")</f>
        <v>66533.598911689813</v>
      </c>
      <c r="Y1216" s="167" t="str">
        <f ca="1">IF(Table1[[#This Row],[TGL. PENSIUN (jabatan)]]&lt;&gt;0,TEXT(Table1[[#This Row],[TGL. PENSIUN (jabatan)]],"yyyy"),"")</f>
        <v>2082</v>
      </c>
      <c r="Z1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Row],[JABATAN]],tbl_refJabatan,8,FALSE),"yr","day")-CONVERT(DATEDIF(H1216,tglAcuan,"y"),"yr","day"))),(NOW()+(CONVERT(VLOOKUP(Table1[[#This Row],[JABATAN]],tbl_refJabatan,8,FALSE),"yr","day")-CONVERT(DATEDIF(H1216,NOW(),"y"),"yr","day")))),"Usia Salah"),"")</f>
        <v>54480.348911689813</v>
      </c>
      <c r="AA1216" s="167" t="str">
        <f ca="1">IF(Table1[[#This Row],[TGL.PENSIUN (usia )]]&lt;&gt;0,TEXT(Table1[[#This Row],[TGL.PENSIUN (usia )]],"yyyy"),"")</f>
        <v>2049</v>
      </c>
      <c r="AB1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Row],[JABATAN]],tbl_refJabatan,9,FALSE),"yr","day")-CONVERT(DATEDIF(M1216,tglAcuan,"y"),"yr","day"))),(NOW()+(CONVERT(VLOOKUP(Table1[[#This Row],[JABATAN]],tbl_refJabatan,9,FALSE),"yr","day")-CONVERT(DATEDIF(M1216,NOW(),"y"),"yr","day")))),"tgl SK salah"),"")</f>
        <v>50097.348911689813</v>
      </c>
      <c r="AC1216" s="167" t="str">
        <f ca="1">IF(Table1[[#This Row],[TGL. PENSIUN (jabatan )]]&lt;&gt;0,TEXT(Table1[[#This Row],[TGL. PENSIUN (jabatan )]],"yyyy"),"")</f>
        <v>2037</v>
      </c>
      <c r="AD12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7" spans="1:30" s="53" customFormat="1" ht="21.75" customHeight="1" x14ac:dyDescent="0.25">
      <c r="A1217" s="43">
        <f t="shared" si="43"/>
        <v>1212</v>
      </c>
      <c r="B1217" s="44" t="s">
        <v>2266</v>
      </c>
      <c r="C1217" s="44" t="s">
        <v>2267</v>
      </c>
      <c r="D1217" s="72" t="s">
        <v>63</v>
      </c>
      <c r="E1217" s="195" t="s">
        <v>2292</v>
      </c>
      <c r="F1217" s="43" t="s">
        <v>41</v>
      </c>
      <c r="G1217" s="46" t="s">
        <v>42</v>
      </c>
      <c r="H1217" s="47">
        <v>29338</v>
      </c>
      <c r="I1217" s="45"/>
      <c r="J1217" s="76"/>
      <c r="K1217" s="178" t="s">
        <v>43</v>
      </c>
      <c r="L1217" s="69" t="s">
        <v>2293</v>
      </c>
      <c r="M1217" s="196">
        <v>41235</v>
      </c>
      <c r="N1217" s="52" t="str">
        <f t="shared" ca="1" si="44"/>
        <v>43 Tahun 10 Bulan 0 hari</v>
      </c>
      <c r="O12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5 Hari </v>
      </c>
      <c r="P1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Row],[JABATAN]],tbl_refJabatan,2,FALSE),"yr","day")-CONVERT(DATEDIF(H1217,tglAcuan,"y"),"yr","day"))),(NOW()+(CONVERT(VLOOKUP(Table1[[#This Row],[JABATAN]],tbl_refJabatan,2,FALSE),"yr","day")-CONVERT(DATEDIF(H1217,NOW(),"y"),"yr","day")))),"Usia Salah"),"")</f>
        <v>51558.348911689813</v>
      </c>
      <c r="Q1217" s="167" t="str">
        <f ca="1">IF(Table1[[#This Row],[TGL. PENSIUN (usia)]]&lt;&gt;0,TEXT(Table1[[#This Row],[TGL. PENSIUN (usia)]],"yyyy"),"")</f>
        <v>2041</v>
      </c>
      <c r="R1217" s="166">
        <f ca="1">IF(AND(Table1[[#This Row],[TGL. PENSIUN (usia)]]&lt;&gt;"",Table1[[#This Row],[TGL. PENSIUN (usia)]]&lt;&gt;"USIA SALAH"),IF(tglAcuan&lt;&gt;0,(INT(CONVERT(VLOOKUP(Table1[[#This Row],[JABATAN]],tbl_refJabatan,2,FALSE),"yr","day")-CONVERT(DATEDIF(H1217,tglAcuan,"y"),"yr","day"))),(INT(CONVERT(VLOOKUP(Table1[[#This Row],[JABATAN]],tbl_refJabatan,2,FALSE),"yr","day")-CONVERT(DATEDIF(H1217,NOW(),"y"),"yr","day")))),"")</f>
        <v>6209</v>
      </c>
      <c r="S1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Row],[JABATAN]],tbl_refJabatan,4,FALSE),"yr","day")-CONVERT(DATEDIF(H1217,tglAcuan,"y"),"yr","day"))),(NOW()+(CONVERT(VLOOKUP(Table1[[#This Row],[JABATAN]],tbl_refJabatan,4,FALSE),"yr","day")-CONVERT(DATEDIF(H1217,NOW(),"y"),"yr","day")))),"Usia Salah"),"")</f>
        <v>36948.348911689813</v>
      </c>
      <c r="T1217" s="167" t="str">
        <f ca="1">IF(Table1[[#This Row],[TGL. PENSIUN ( usia )]]&lt;&gt;0,TEXT(Table1[[#This Row],[TGL. PENSIUN ( usia )]],"yyyy"),"")</f>
        <v>2001</v>
      </c>
      <c r="U1217" s="166">
        <f ca="1">IF(AND(Table1[[#This Row],[TGL. PENSIUN (usia)]]&lt;&gt;"",Table1[[#This Row],[TGL. PENSIUN (usia)]]&lt;&gt;"USIA SALAH"),IF(tglAcuan&lt;&gt;0,(INT(CONVERT(VLOOKUP(Table1[[#This Row],[JABATAN]],tbl_refJabatan,4,FALSE),"yr","day")-CONVERT(DATEDIF(H1217,tglAcuan,"y"),"yr","day"))),(INT(CONVERT(VLOOKUP(Table1[[#This Row],[JABATAN]],tbl_refJabatan,4,FALSE),"yr","day")-CONVERT(DATEDIF(H1217,NOW(),"y"),"yr","day")))),"")</f>
        <v>-8401</v>
      </c>
      <c r="V1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Row],[JABATAN]],tbl_refJabatan,6,FALSE),"yr","day")-CONVERT(DATEDIF(H1217,tglAcuan,"y"),"yr","day"))),(NOW()+(CONVERT(VLOOKUP(Table1[[#This Row],[JABATAN]],tbl_refJabatan,6,FALSE),"yr","day")-CONVERT(DATEDIF(H1217,NOW(),"y"),"yr","day")))),"Usia Salah"),"")</f>
        <v>29643.348911689813</v>
      </c>
      <c r="W1217" s="167" t="str">
        <f ca="1">IF(Table1[[#This Row],[TGL.PENSIUN (usia)]]&lt;&gt;0,TEXT(Table1[[#This Row],[TGL.PENSIUN (usia)]],"yyyy"),"")</f>
        <v>1981</v>
      </c>
      <c r="X1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Row],[JABATAN]],tbl_refJabatan,7,FALSE),"yr","day")-CONVERT(DATEDIF(M1217,tglAcuan,"y"),"yr","day"))),(NOW()+(CONVERT(VLOOKUP(Table1[[#This Row],[JABATAN]],tbl_refJabatan,7,FALSE),"yr","day")-CONVERT(DATEDIF(M1217,NOW(),"y"),"yr","day")))),"tgl SK salah"),"")</f>
        <v>63246.348911689813</v>
      </c>
      <c r="Y1217" s="167" t="str">
        <f ca="1">IF(Table1[[#This Row],[TGL. PENSIUN (jabatan)]]&lt;&gt;0,TEXT(Table1[[#This Row],[TGL. PENSIUN (jabatan)]],"yyyy"),"")</f>
        <v>2073</v>
      </c>
      <c r="Z1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Row],[JABATAN]],tbl_refJabatan,8,FALSE),"yr","day")-CONVERT(DATEDIF(H1217,tglAcuan,"y"),"yr","day"))),(NOW()+(CONVERT(VLOOKUP(Table1[[#This Row],[JABATAN]],tbl_refJabatan,8,FALSE),"yr","day")-CONVERT(DATEDIF(H1217,NOW(),"y"),"yr","day")))),"Usia Salah"),"")</f>
        <v>51558.348911689813</v>
      </c>
      <c r="AA1217" s="167" t="str">
        <f ca="1">IF(Table1[[#This Row],[TGL.PENSIUN (usia )]]&lt;&gt;0,TEXT(Table1[[#This Row],[TGL.PENSIUN (usia )]],"yyyy"),"")</f>
        <v>2041</v>
      </c>
      <c r="AB1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Row],[JABATAN]],tbl_refJabatan,9,FALSE),"yr","day")-CONVERT(DATEDIF(M1217,tglAcuan,"y"),"yr","day"))),(NOW()+(CONVERT(VLOOKUP(Table1[[#This Row],[JABATAN]],tbl_refJabatan,9,FALSE),"yr","day")-CONVERT(DATEDIF(M1217,NOW(),"y"),"yr","day")))),"tgl SK salah"),"")</f>
        <v>46810.098911689813</v>
      </c>
      <c r="AC1217" s="167" t="str">
        <f ca="1">IF(Table1[[#This Row],[TGL. PENSIUN (jabatan )]]&lt;&gt;0,TEXT(Table1[[#This Row],[TGL. PENSIUN (jabatan )]],"yyyy"),"")</f>
        <v>2028</v>
      </c>
      <c r="AD12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8" spans="1:30" s="53" customFormat="1" ht="21.75" customHeight="1" x14ac:dyDescent="0.25">
      <c r="A1218" s="43">
        <f t="shared" si="43"/>
        <v>1213</v>
      </c>
      <c r="B1218" s="44" t="s">
        <v>2266</v>
      </c>
      <c r="C1218" s="44" t="s">
        <v>2267</v>
      </c>
      <c r="D1218" s="72" t="s">
        <v>63</v>
      </c>
      <c r="E1218" s="195" t="s">
        <v>848</v>
      </c>
      <c r="F1218" s="43" t="s">
        <v>41</v>
      </c>
      <c r="G1218" s="46" t="s">
        <v>42</v>
      </c>
      <c r="H1218" s="47">
        <v>24805</v>
      </c>
      <c r="I1218" s="45"/>
      <c r="J1218" s="76"/>
      <c r="K1218" s="178" t="s">
        <v>93</v>
      </c>
      <c r="L1218" s="69" t="s">
        <v>2294</v>
      </c>
      <c r="M1218" s="196">
        <v>39891</v>
      </c>
      <c r="N1218" s="52" t="str">
        <f t="shared" ca="1" si="44"/>
        <v>56 Tahun 2 Bulan 29 hari</v>
      </c>
      <c r="O12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11 Bulan 8 Hari </v>
      </c>
      <c r="P1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Row],[JABATAN]],tbl_refJabatan,2,FALSE),"yr","day")-CONVERT(DATEDIF(H1218,tglAcuan,"y"),"yr","day"))),(NOW()+(CONVERT(VLOOKUP(Table1[[#This Row],[JABATAN]],tbl_refJabatan,2,FALSE),"yr","day")-CONVERT(DATEDIF(H1218,NOW(),"y"),"yr","day")))),"Usia Salah"),"")</f>
        <v>46810.098911689813</v>
      </c>
      <c r="Q1218" s="167" t="str">
        <f ca="1">IF(Table1[[#This Row],[TGL. PENSIUN (usia)]]&lt;&gt;0,TEXT(Table1[[#This Row],[TGL. PENSIUN (usia)]],"yyyy"),"")</f>
        <v>2028</v>
      </c>
      <c r="R1218" s="166">
        <f ca="1">IF(AND(Table1[[#This Row],[TGL. PENSIUN (usia)]]&lt;&gt;"",Table1[[#This Row],[TGL. PENSIUN (usia)]]&lt;&gt;"USIA SALAH"),IF(tglAcuan&lt;&gt;0,(INT(CONVERT(VLOOKUP(Table1[[#This Row],[JABATAN]],tbl_refJabatan,2,FALSE),"yr","day")-CONVERT(DATEDIF(H1218,tglAcuan,"y"),"yr","day"))),(INT(CONVERT(VLOOKUP(Table1[[#This Row],[JABATAN]],tbl_refJabatan,2,FALSE),"yr","day")-CONVERT(DATEDIF(H1218,NOW(),"y"),"yr","day")))),"")</f>
        <v>1461</v>
      </c>
      <c r="S1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Row],[JABATAN]],tbl_refJabatan,4,FALSE),"yr","day")-CONVERT(DATEDIF(H1218,tglAcuan,"y"),"yr","day"))),(NOW()+(CONVERT(VLOOKUP(Table1[[#This Row],[JABATAN]],tbl_refJabatan,4,FALSE),"yr","day")-CONVERT(DATEDIF(H1218,NOW(),"y"),"yr","day")))),"Usia Salah"),"")</f>
        <v>32200.098911689813</v>
      </c>
      <c r="T1218" s="167" t="str">
        <f ca="1">IF(Table1[[#This Row],[TGL. PENSIUN ( usia )]]&lt;&gt;0,TEXT(Table1[[#This Row],[TGL. PENSIUN ( usia )]],"yyyy"),"")</f>
        <v>1988</v>
      </c>
      <c r="U1218" s="166">
        <f ca="1">IF(AND(Table1[[#This Row],[TGL. PENSIUN (usia)]]&lt;&gt;"",Table1[[#This Row],[TGL. PENSIUN (usia)]]&lt;&gt;"USIA SALAH"),IF(tglAcuan&lt;&gt;0,(INT(CONVERT(VLOOKUP(Table1[[#This Row],[JABATAN]],tbl_refJabatan,4,FALSE),"yr","day")-CONVERT(DATEDIF(H1218,tglAcuan,"y"),"yr","day"))),(INT(CONVERT(VLOOKUP(Table1[[#This Row],[JABATAN]],tbl_refJabatan,4,FALSE),"yr","day")-CONVERT(DATEDIF(H1218,NOW(),"y"),"yr","day")))),"")</f>
        <v>-13149</v>
      </c>
      <c r="V1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Row],[JABATAN]],tbl_refJabatan,6,FALSE),"yr","day")-CONVERT(DATEDIF(H1218,tglAcuan,"y"),"yr","day"))),(NOW()+(CONVERT(VLOOKUP(Table1[[#This Row],[JABATAN]],tbl_refJabatan,6,FALSE),"yr","day")-CONVERT(DATEDIF(H1218,NOW(),"y"),"yr","day")))),"Usia Salah"),"")</f>
        <v>24895.098911689813</v>
      </c>
      <c r="W1218" s="167" t="str">
        <f ca="1">IF(Table1[[#This Row],[TGL.PENSIUN (usia)]]&lt;&gt;0,TEXT(Table1[[#This Row],[TGL.PENSIUN (usia)]],"yyyy"),"")</f>
        <v>1968</v>
      </c>
      <c r="X1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Row],[JABATAN]],tbl_refJabatan,7,FALSE),"yr","day")-CONVERT(DATEDIF(M1218,tglAcuan,"y"),"yr","day"))),(NOW()+(CONVERT(VLOOKUP(Table1[[#This Row],[JABATAN]],tbl_refJabatan,7,FALSE),"yr","day")-CONVERT(DATEDIF(M1218,NOW(),"y"),"yr","day")))),"tgl SK salah"),"")</f>
        <v>62150.598911689813</v>
      </c>
      <c r="Y1218" s="167" t="str">
        <f ca="1">IF(Table1[[#This Row],[TGL. PENSIUN (jabatan)]]&lt;&gt;0,TEXT(Table1[[#This Row],[TGL. PENSIUN (jabatan)]],"yyyy"),"")</f>
        <v>2070</v>
      </c>
      <c r="Z1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Row],[JABATAN]],tbl_refJabatan,8,FALSE),"yr","day")-CONVERT(DATEDIF(H1218,tglAcuan,"y"),"yr","day"))),(NOW()+(CONVERT(VLOOKUP(Table1[[#This Row],[JABATAN]],tbl_refJabatan,8,FALSE),"yr","day")-CONVERT(DATEDIF(H1218,NOW(),"y"),"yr","day")))),"Usia Salah"),"")</f>
        <v>46810.098911689813</v>
      </c>
      <c r="AA1218" s="167" t="str">
        <f ca="1">IF(Table1[[#This Row],[TGL.PENSIUN (usia )]]&lt;&gt;0,TEXT(Table1[[#This Row],[TGL.PENSIUN (usia )]],"yyyy"),"")</f>
        <v>2028</v>
      </c>
      <c r="AB1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Row],[JABATAN]],tbl_refJabatan,9,FALSE),"yr","day")-CONVERT(DATEDIF(M1218,tglAcuan,"y"),"yr","day"))),(NOW()+(CONVERT(VLOOKUP(Table1[[#This Row],[JABATAN]],tbl_refJabatan,9,FALSE),"yr","day")-CONVERT(DATEDIF(M1218,NOW(),"y"),"yr","day")))),"tgl SK salah"),"")</f>
        <v>45714.348911689813</v>
      </c>
      <c r="AC1218" s="167" t="str">
        <f ca="1">IF(Table1[[#This Row],[TGL. PENSIUN (jabatan )]]&lt;&gt;0,TEXT(Table1[[#This Row],[TGL. PENSIUN (jabatan )]],"yyyy"),"")</f>
        <v>2025</v>
      </c>
      <c r="AD12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19" spans="1:30" s="53" customFormat="1" ht="21.75" customHeight="1" x14ac:dyDescent="0.25">
      <c r="A1219" s="43">
        <f t="shared" si="43"/>
        <v>1214</v>
      </c>
      <c r="B1219" s="44" t="s">
        <v>2266</v>
      </c>
      <c r="C1219" s="44" t="s">
        <v>2267</v>
      </c>
      <c r="D1219" s="72" t="s">
        <v>63</v>
      </c>
      <c r="E1219" s="195" t="s">
        <v>2295</v>
      </c>
      <c r="F1219" s="43" t="s">
        <v>41</v>
      </c>
      <c r="G1219" s="46" t="s">
        <v>42</v>
      </c>
      <c r="H1219" s="47">
        <v>24536</v>
      </c>
      <c r="I1219" s="45"/>
      <c r="J1219" s="76"/>
      <c r="K1219" s="178" t="s">
        <v>43</v>
      </c>
      <c r="L1219" s="69" t="s">
        <v>2296</v>
      </c>
      <c r="M1219" s="196">
        <v>39601</v>
      </c>
      <c r="N1219" s="52" t="str">
        <f t="shared" ca="1" si="44"/>
        <v>56 Tahun 11 Bulan 22 hari</v>
      </c>
      <c r="O12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8 Bulan 25 Hari </v>
      </c>
      <c r="P1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Row],[JABATAN]],tbl_refJabatan,2,FALSE),"yr","day")-CONVERT(DATEDIF(H1219,tglAcuan,"y"),"yr","day"))),(NOW()+(CONVERT(VLOOKUP(Table1[[#This Row],[JABATAN]],tbl_refJabatan,2,FALSE),"yr","day")-CONVERT(DATEDIF(H1219,NOW(),"y"),"yr","day")))),"Usia Salah"),"")</f>
        <v>46810.098911689813</v>
      </c>
      <c r="Q1219" s="167" t="str">
        <f ca="1">IF(Table1[[#This Row],[TGL. PENSIUN (usia)]]&lt;&gt;0,TEXT(Table1[[#This Row],[TGL. PENSIUN (usia)]],"yyyy"),"")</f>
        <v>2028</v>
      </c>
      <c r="R1219" s="166">
        <f ca="1">IF(AND(Table1[[#This Row],[TGL. PENSIUN (usia)]]&lt;&gt;"",Table1[[#This Row],[TGL. PENSIUN (usia)]]&lt;&gt;"USIA SALAH"),IF(tglAcuan&lt;&gt;0,(INT(CONVERT(VLOOKUP(Table1[[#This Row],[JABATAN]],tbl_refJabatan,2,FALSE),"yr","day")-CONVERT(DATEDIF(H1219,tglAcuan,"y"),"yr","day"))),(INT(CONVERT(VLOOKUP(Table1[[#This Row],[JABATAN]],tbl_refJabatan,2,FALSE),"yr","day")-CONVERT(DATEDIF(H1219,NOW(),"y"),"yr","day")))),"")</f>
        <v>1461</v>
      </c>
      <c r="S1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Row],[JABATAN]],tbl_refJabatan,4,FALSE),"yr","day")-CONVERT(DATEDIF(H1219,tglAcuan,"y"),"yr","day"))),(NOW()+(CONVERT(VLOOKUP(Table1[[#This Row],[JABATAN]],tbl_refJabatan,4,FALSE),"yr","day")-CONVERT(DATEDIF(H1219,NOW(),"y"),"yr","day")))),"Usia Salah"),"")</f>
        <v>32200.098911689813</v>
      </c>
      <c r="T1219" s="167" t="str">
        <f ca="1">IF(Table1[[#This Row],[TGL. PENSIUN ( usia )]]&lt;&gt;0,TEXT(Table1[[#This Row],[TGL. PENSIUN ( usia )]],"yyyy"),"")</f>
        <v>1988</v>
      </c>
      <c r="U1219" s="166">
        <f ca="1">IF(AND(Table1[[#This Row],[TGL. PENSIUN (usia)]]&lt;&gt;"",Table1[[#This Row],[TGL. PENSIUN (usia)]]&lt;&gt;"USIA SALAH"),IF(tglAcuan&lt;&gt;0,(INT(CONVERT(VLOOKUP(Table1[[#This Row],[JABATAN]],tbl_refJabatan,4,FALSE),"yr","day")-CONVERT(DATEDIF(H1219,tglAcuan,"y"),"yr","day"))),(INT(CONVERT(VLOOKUP(Table1[[#This Row],[JABATAN]],tbl_refJabatan,4,FALSE),"yr","day")-CONVERT(DATEDIF(H1219,NOW(),"y"),"yr","day")))),"")</f>
        <v>-13149</v>
      </c>
      <c r="V1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Row],[JABATAN]],tbl_refJabatan,6,FALSE),"yr","day")-CONVERT(DATEDIF(H1219,tglAcuan,"y"),"yr","day"))),(NOW()+(CONVERT(VLOOKUP(Table1[[#This Row],[JABATAN]],tbl_refJabatan,6,FALSE),"yr","day")-CONVERT(DATEDIF(H1219,NOW(),"y"),"yr","day")))),"Usia Salah"),"")</f>
        <v>24895.098911689813</v>
      </c>
      <c r="W1219" s="167" t="str">
        <f ca="1">IF(Table1[[#This Row],[TGL.PENSIUN (usia)]]&lt;&gt;0,TEXT(Table1[[#This Row],[TGL.PENSIUN (usia)]],"yyyy"),"")</f>
        <v>1968</v>
      </c>
      <c r="X1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Row],[JABATAN]],tbl_refJabatan,7,FALSE),"yr","day")-CONVERT(DATEDIF(M1219,tglAcuan,"y"),"yr","day"))),(NOW()+(CONVERT(VLOOKUP(Table1[[#This Row],[JABATAN]],tbl_refJabatan,7,FALSE),"yr","day")-CONVERT(DATEDIF(M1219,NOW(),"y"),"yr","day")))),"tgl SK salah"),"")</f>
        <v>61785.348911689813</v>
      </c>
      <c r="Y1219" s="167" t="str">
        <f ca="1">IF(Table1[[#This Row],[TGL. PENSIUN (jabatan)]]&lt;&gt;0,TEXT(Table1[[#This Row],[TGL. PENSIUN (jabatan)]],"yyyy"),"")</f>
        <v>2069</v>
      </c>
      <c r="Z1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Row],[JABATAN]],tbl_refJabatan,8,FALSE),"yr","day")-CONVERT(DATEDIF(H1219,tglAcuan,"y"),"yr","day"))),(NOW()+(CONVERT(VLOOKUP(Table1[[#This Row],[JABATAN]],tbl_refJabatan,8,FALSE),"yr","day")-CONVERT(DATEDIF(H1219,NOW(),"y"),"yr","day")))),"Usia Salah"),"")</f>
        <v>46810.098911689813</v>
      </c>
      <c r="AA1219" s="167" t="str">
        <f ca="1">IF(Table1[[#This Row],[TGL.PENSIUN (usia )]]&lt;&gt;0,TEXT(Table1[[#This Row],[TGL.PENSIUN (usia )]],"yyyy"),"")</f>
        <v>2028</v>
      </c>
      <c r="AB1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Row],[JABATAN]],tbl_refJabatan,9,FALSE),"yr","day")-CONVERT(DATEDIF(M1219,tglAcuan,"y"),"yr","day"))),(NOW()+(CONVERT(VLOOKUP(Table1[[#This Row],[JABATAN]],tbl_refJabatan,9,FALSE),"yr","day")-CONVERT(DATEDIF(M1219,NOW(),"y"),"yr","day")))),"tgl SK salah"),"")</f>
        <v>45349.098911689813</v>
      </c>
      <c r="AC1219" s="167" t="str">
        <f ca="1">IF(Table1[[#This Row],[TGL. PENSIUN (jabatan )]]&lt;&gt;0,TEXT(Table1[[#This Row],[TGL. PENSIUN (jabatan )]],"yyyy"),"")</f>
        <v>2024</v>
      </c>
      <c r="AD12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20" spans="1:30" s="53" customFormat="1" ht="21.75" customHeight="1" x14ac:dyDescent="0.25">
      <c r="A1220" s="43">
        <f t="shared" si="43"/>
        <v>1215</v>
      </c>
      <c r="B1220" s="44" t="s">
        <v>2266</v>
      </c>
      <c r="C1220" s="44" t="s">
        <v>2267</v>
      </c>
      <c r="D1220" s="72" t="s">
        <v>63</v>
      </c>
      <c r="E1220" s="195" t="s">
        <v>2297</v>
      </c>
      <c r="F1220" s="43" t="s">
        <v>41</v>
      </c>
      <c r="G1220" s="46" t="s">
        <v>42</v>
      </c>
      <c r="H1220" s="47">
        <v>26395</v>
      </c>
      <c r="I1220" s="45"/>
      <c r="J1220" s="76"/>
      <c r="K1220" s="178" t="s">
        <v>93</v>
      </c>
      <c r="L1220" s="69" t="s">
        <v>2285</v>
      </c>
      <c r="M1220" s="196">
        <v>39480</v>
      </c>
      <c r="N1220" s="52" t="str">
        <f t="shared" ca="1" si="44"/>
        <v>51 Tahun 10 Bulan 21 hari</v>
      </c>
      <c r="O12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25 Hari </v>
      </c>
      <c r="P1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Row],[JABATAN]],tbl_refJabatan,2,FALSE),"yr","day")-CONVERT(DATEDIF(H1220,tglAcuan,"y"),"yr","day"))),(NOW()+(CONVERT(VLOOKUP(Table1[[#This Row],[JABATAN]],tbl_refJabatan,2,FALSE),"yr","day")-CONVERT(DATEDIF(H1220,NOW(),"y"),"yr","day")))),"Usia Salah"),"")</f>
        <v>48636.348911689813</v>
      </c>
      <c r="Q1220" s="167" t="str">
        <f ca="1">IF(Table1[[#This Row],[TGL. PENSIUN (usia)]]&lt;&gt;0,TEXT(Table1[[#This Row],[TGL. PENSIUN (usia)]],"yyyy"),"")</f>
        <v>2033</v>
      </c>
      <c r="R1220" s="166">
        <f ca="1">IF(AND(Table1[[#This Row],[TGL. PENSIUN (usia)]]&lt;&gt;"",Table1[[#This Row],[TGL. PENSIUN (usia)]]&lt;&gt;"USIA SALAH"),IF(tglAcuan&lt;&gt;0,(INT(CONVERT(VLOOKUP(Table1[[#This Row],[JABATAN]],tbl_refJabatan,2,FALSE),"yr","day")-CONVERT(DATEDIF(H1220,tglAcuan,"y"),"yr","day"))),(INT(CONVERT(VLOOKUP(Table1[[#This Row],[JABATAN]],tbl_refJabatan,2,FALSE),"yr","day")-CONVERT(DATEDIF(H1220,NOW(),"y"),"yr","day")))),"")</f>
        <v>3287</v>
      </c>
      <c r="S1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Row],[JABATAN]],tbl_refJabatan,4,FALSE),"yr","day")-CONVERT(DATEDIF(H1220,tglAcuan,"y"),"yr","day"))),(NOW()+(CONVERT(VLOOKUP(Table1[[#This Row],[JABATAN]],tbl_refJabatan,4,FALSE),"yr","day")-CONVERT(DATEDIF(H1220,NOW(),"y"),"yr","day")))),"Usia Salah"),"")</f>
        <v>34026.348911689813</v>
      </c>
      <c r="T1220" s="167" t="str">
        <f ca="1">IF(Table1[[#This Row],[TGL. PENSIUN ( usia )]]&lt;&gt;0,TEXT(Table1[[#This Row],[TGL. PENSIUN ( usia )]],"yyyy"),"")</f>
        <v>1993</v>
      </c>
      <c r="U1220" s="166">
        <f ca="1">IF(AND(Table1[[#This Row],[TGL. PENSIUN (usia)]]&lt;&gt;"",Table1[[#This Row],[TGL. PENSIUN (usia)]]&lt;&gt;"USIA SALAH"),IF(tglAcuan&lt;&gt;0,(INT(CONVERT(VLOOKUP(Table1[[#This Row],[JABATAN]],tbl_refJabatan,4,FALSE),"yr","day")-CONVERT(DATEDIF(H1220,tglAcuan,"y"),"yr","day"))),(INT(CONVERT(VLOOKUP(Table1[[#This Row],[JABATAN]],tbl_refJabatan,4,FALSE),"yr","day")-CONVERT(DATEDIF(H1220,NOW(),"y"),"yr","day")))),"")</f>
        <v>-11323</v>
      </c>
      <c r="V1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Row],[JABATAN]],tbl_refJabatan,6,FALSE),"yr","day")-CONVERT(DATEDIF(H1220,tglAcuan,"y"),"yr","day"))),(NOW()+(CONVERT(VLOOKUP(Table1[[#This Row],[JABATAN]],tbl_refJabatan,6,FALSE),"yr","day")-CONVERT(DATEDIF(H1220,NOW(),"y"),"yr","day")))),"Usia Salah"),"")</f>
        <v>26721.348911689813</v>
      </c>
      <c r="W1220" s="167" t="str">
        <f ca="1">IF(Table1[[#This Row],[TGL.PENSIUN (usia)]]&lt;&gt;0,TEXT(Table1[[#This Row],[TGL.PENSIUN (usia)]],"yyyy"),"")</f>
        <v>1973</v>
      </c>
      <c r="X1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Row],[JABATAN]],tbl_refJabatan,7,FALSE),"yr","day")-CONVERT(DATEDIF(M1220,tglAcuan,"y"),"yr","day"))),(NOW()+(CONVERT(VLOOKUP(Table1[[#This Row],[JABATAN]],tbl_refJabatan,7,FALSE),"yr","day")-CONVERT(DATEDIF(M1220,NOW(),"y"),"yr","day")))),"tgl SK salah"),"")</f>
        <v>61420.098911689813</v>
      </c>
      <c r="Y1220" s="167" t="str">
        <f ca="1">IF(Table1[[#This Row],[TGL. PENSIUN (jabatan)]]&lt;&gt;0,TEXT(Table1[[#This Row],[TGL. PENSIUN (jabatan)]],"yyyy"),"")</f>
        <v>2068</v>
      </c>
      <c r="Z1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Row],[JABATAN]],tbl_refJabatan,8,FALSE),"yr","day")-CONVERT(DATEDIF(H1220,tglAcuan,"y"),"yr","day"))),(NOW()+(CONVERT(VLOOKUP(Table1[[#This Row],[JABATAN]],tbl_refJabatan,8,FALSE),"yr","day")-CONVERT(DATEDIF(H1220,NOW(),"y"),"yr","day")))),"Usia Salah"),"")</f>
        <v>48636.348911689813</v>
      </c>
      <c r="AA1220" s="167" t="str">
        <f ca="1">IF(Table1[[#This Row],[TGL.PENSIUN (usia )]]&lt;&gt;0,TEXT(Table1[[#This Row],[TGL.PENSIUN (usia )]],"yyyy"),"")</f>
        <v>2033</v>
      </c>
      <c r="AB1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Row],[JABATAN]],tbl_refJabatan,9,FALSE),"yr","day")-CONVERT(DATEDIF(M1220,tglAcuan,"y"),"yr","day"))),(NOW()+(CONVERT(VLOOKUP(Table1[[#This Row],[JABATAN]],tbl_refJabatan,9,FALSE),"yr","day")-CONVERT(DATEDIF(M1220,NOW(),"y"),"yr","day")))),"tgl SK salah"),"")</f>
        <v>44983.848911689813</v>
      </c>
      <c r="AC1220" s="167" t="str">
        <f ca="1">IF(Table1[[#This Row],[TGL. PENSIUN (jabatan )]]&lt;&gt;0,TEXT(Table1[[#This Row],[TGL. PENSIUN (jabatan )]],"yyyy"),"")</f>
        <v>2023</v>
      </c>
      <c r="AD12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1" spans="1:30" s="145" customFormat="1" ht="21.75" customHeight="1" x14ac:dyDescent="0.25">
      <c r="A1221" s="43">
        <f t="shared" si="43"/>
        <v>1216</v>
      </c>
      <c r="B1221" s="55" t="s">
        <v>2266</v>
      </c>
      <c r="C1221" s="55" t="s">
        <v>2267</v>
      </c>
      <c r="D1221" s="72" t="s">
        <v>63</v>
      </c>
      <c r="E1221" s="195" t="s">
        <v>2298</v>
      </c>
      <c r="F1221" s="43" t="s">
        <v>41</v>
      </c>
      <c r="G1221" s="46" t="s">
        <v>42</v>
      </c>
      <c r="H1221" s="117">
        <v>25936</v>
      </c>
      <c r="I1221" s="56"/>
      <c r="J1221" s="162"/>
      <c r="K1221" s="178" t="s">
        <v>93</v>
      </c>
      <c r="L1221" s="173" t="s">
        <v>2294</v>
      </c>
      <c r="M1221" s="196">
        <v>43543</v>
      </c>
      <c r="N1221" s="52" t="str">
        <f t="shared" ca="1" si="44"/>
        <v>53 Tahun 1 Bulan 24 hari</v>
      </c>
      <c r="O1221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8 Hari </v>
      </c>
      <c r="P1221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Row],[JABATAN]],tbl_refJabatan,2,FALSE),"yr","day")-CONVERT(DATEDIF(H1221,tglAcuan,"y"),"yr","day"))),(NOW()+(CONVERT(VLOOKUP(Table1[[#This Row],[JABATAN]],tbl_refJabatan,2,FALSE),"yr","day")-CONVERT(DATEDIF(H1221,NOW(),"y"),"yr","day")))),"Usia Salah"),"")</f>
        <v>47905.848911689813</v>
      </c>
      <c r="Q1221" s="250" t="str">
        <f ca="1">IF(Table1[[#This Row],[TGL. PENSIUN (usia)]]&lt;&gt;0,TEXT(Table1[[#This Row],[TGL. PENSIUN (usia)]],"yyyy"),"")</f>
        <v>2031</v>
      </c>
      <c r="R1221" s="201">
        <f ca="1">IF(AND(Table1[[#This Row],[TGL. PENSIUN (usia)]]&lt;&gt;"",Table1[[#This Row],[TGL. PENSIUN (usia)]]&lt;&gt;"USIA SALAH"),IF(tglAcuan&lt;&gt;0,(INT(CONVERT(VLOOKUP(Table1[[#This Row],[JABATAN]],tbl_refJabatan,2,FALSE),"yr","day")-CONVERT(DATEDIF(H1221,tglAcuan,"y"),"yr","day"))),(INT(CONVERT(VLOOKUP(Table1[[#This Row],[JABATAN]],tbl_refJabatan,2,FALSE),"yr","day")-CONVERT(DATEDIF(H1221,NOW(),"y"),"yr","day")))),"")</f>
        <v>2556</v>
      </c>
      <c r="S1221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Row],[JABATAN]],tbl_refJabatan,4,FALSE),"yr","day")-CONVERT(DATEDIF(H1221,tglAcuan,"y"),"yr","day"))),(NOW()+(CONVERT(VLOOKUP(Table1[[#This Row],[JABATAN]],tbl_refJabatan,4,FALSE),"yr","day")-CONVERT(DATEDIF(H1221,NOW(),"y"),"yr","day")))),"Usia Salah"),"")</f>
        <v>33295.848911689813</v>
      </c>
      <c r="T1221" s="250" t="str">
        <f ca="1">IF(Table1[[#This Row],[TGL. PENSIUN ( usia )]]&lt;&gt;0,TEXT(Table1[[#This Row],[TGL. PENSIUN ( usia )]],"yyyy"),"")</f>
        <v>1991</v>
      </c>
      <c r="U1221" s="201">
        <f ca="1">IF(AND(Table1[[#This Row],[TGL. PENSIUN (usia)]]&lt;&gt;"",Table1[[#This Row],[TGL. PENSIUN (usia)]]&lt;&gt;"USIA SALAH"),IF(tglAcuan&lt;&gt;0,(INT(CONVERT(VLOOKUP(Table1[[#This Row],[JABATAN]],tbl_refJabatan,4,FALSE),"yr","day")-CONVERT(DATEDIF(H1221,tglAcuan,"y"),"yr","day"))),(INT(CONVERT(VLOOKUP(Table1[[#This Row],[JABATAN]],tbl_refJabatan,4,FALSE),"yr","day")-CONVERT(DATEDIF(H1221,NOW(),"y"),"yr","day")))),"")</f>
        <v>-12054</v>
      </c>
      <c r="V1221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Row],[JABATAN]],tbl_refJabatan,6,FALSE),"yr","day")-CONVERT(DATEDIF(H1221,tglAcuan,"y"),"yr","day"))),(NOW()+(CONVERT(VLOOKUP(Table1[[#This Row],[JABATAN]],tbl_refJabatan,6,FALSE),"yr","day")-CONVERT(DATEDIF(H1221,NOW(),"y"),"yr","day")))),"Usia Salah"),"")</f>
        <v>25990.848911689813</v>
      </c>
      <c r="W1221" s="250" t="str">
        <f ca="1">IF(Table1[[#This Row],[TGL.PENSIUN (usia)]]&lt;&gt;0,TEXT(Table1[[#This Row],[TGL.PENSIUN (usia)]],"yyyy"),"")</f>
        <v>1971</v>
      </c>
      <c r="X1221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Row],[JABATAN]],tbl_refJabatan,7,FALSE),"yr","day")-CONVERT(DATEDIF(M1221,tglAcuan,"y"),"yr","day"))),(NOW()+(CONVERT(VLOOKUP(Table1[[#This Row],[JABATAN]],tbl_refJabatan,7,FALSE),"yr","day")-CONVERT(DATEDIF(M1221,NOW(),"y"),"yr","day")))),"tgl SK salah"),"")</f>
        <v>65803.098911689813</v>
      </c>
      <c r="Y1221" s="250" t="str">
        <f ca="1">IF(Table1[[#This Row],[TGL. PENSIUN (jabatan)]]&lt;&gt;0,TEXT(Table1[[#This Row],[TGL. PENSIUN (jabatan)]],"yyyy"),"")</f>
        <v>2080</v>
      </c>
      <c r="Z1221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Row],[JABATAN]],tbl_refJabatan,8,FALSE),"yr","day")-CONVERT(DATEDIF(H1221,tglAcuan,"y"),"yr","day"))),(NOW()+(CONVERT(VLOOKUP(Table1[[#This Row],[JABATAN]],tbl_refJabatan,8,FALSE),"yr","day")-CONVERT(DATEDIF(H1221,NOW(),"y"),"yr","day")))),"Usia Salah"),"")</f>
        <v>47905.848911689813</v>
      </c>
      <c r="AA1221" s="250" t="str">
        <f ca="1">IF(Table1[[#This Row],[TGL.PENSIUN (usia )]]&lt;&gt;0,TEXT(Table1[[#This Row],[TGL.PENSIUN (usia )]],"yyyy"),"")</f>
        <v>2031</v>
      </c>
      <c r="AB1221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Row],[JABATAN]],tbl_refJabatan,9,FALSE),"yr","day")-CONVERT(DATEDIF(M1221,tglAcuan,"y"),"yr","day"))),(NOW()+(CONVERT(VLOOKUP(Table1[[#This Row],[JABATAN]],tbl_refJabatan,9,FALSE),"yr","day")-CONVERT(DATEDIF(M1221,NOW(),"y"),"yr","day")))),"tgl SK salah"),"")</f>
        <v>49366.848911689813</v>
      </c>
      <c r="AC1221" s="250" t="str">
        <f ca="1">IF(Table1[[#This Row],[TGL. PENSIUN (jabatan )]]&lt;&gt;0,TEXT(Table1[[#This Row],[TGL. PENSIUN (jabatan )]],"yyyy"),"")</f>
        <v>2035</v>
      </c>
      <c r="AD1221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2" spans="1:30" s="88" customFormat="1" ht="21.75" customHeight="1" x14ac:dyDescent="0.25">
      <c r="A1222" s="43">
        <f t="shared" si="43"/>
        <v>1217</v>
      </c>
      <c r="B1222" s="44" t="s">
        <v>2266</v>
      </c>
      <c r="C1222" s="44" t="s">
        <v>2299</v>
      </c>
      <c r="D1222" s="45" t="s">
        <v>39</v>
      </c>
      <c r="E1222" s="141" t="s">
        <v>2300</v>
      </c>
      <c r="F1222" s="43" t="s">
        <v>41</v>
      </c>
      <c r="G1222" s="46" t="s">
        <v>42</v>
      </c>
      <c r="H1222" s="213">
        <v>21774</v>
      </c>
      <c r="I1222" s="45"/>
      <c r="J1222" s="76"/>
      <c r="K1222" s="86" t="s">
        <v>90</v>
      </c>
      <c r="L1222" s="83" t="s">
        <v>2301</v>
      </c>
      <c r="M1222" s="260">
        <v>43812</v>
      </c>
      <c r="N1222" s="52" t="str">
        <f t="shared" ca="1" si="44"/>
        <v>64 Tahun 6 Bulan 15 hari</v>
      </c>
      <c r="O12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Row],[JABATAN]],tbl_refJabatan,2,FALSE),"yr","day")-CONVERT(DATEDIF(H1222,tglAcuan,"y"),"yr","day"))),(NOW()+(CONVERT(VLOOKUP(Table1[[#This Row],[JABATAN]],tbl_refJabatan,2,FALSE),"yr","day")-CONVERT(DATEDIF(H1222,NOW(),"y"),"yr","day")))),"Usia Salah"),"")</f>
        <v>21973.098911689813</v>
      </c>
      <c r="Q1222" s="167" t="str">
        <f ca="1">IF(Table1[[#This Row],[TGL. PENSIUN (usia)]]&lt;&gt;0,TEXT(Table1[[#This Row],[TGL. PENSIUN (usia)]],"yyyy"),"")</f>
        <v>1960</v>
      </c>
      <c r="R1222" s="166">
        <f ca="1">IF(AND(Table1[[#This Row],[TGL. PENSIUN (usia)]]&lt;&gt;"",Table1[[#This Row],[TGL. PENSIUN (usia)]]&lt;&gt;"USIA SALAH"),IF(tglAcuan&lt;&gt;0,(INT(CONVERT(VLOOKUP(Table1[[#This Row],[JABATAN]],tbl_refJabatan,2,FALSE),"yr","day")-CONVERT(DATEDIF(H1222,tglAcuan,"y"),"yr","day"))),(INT(CONVERT(VLOOKUP(Table1[[#This Row],[JABATAN]],tbl_refJabatan,2,FALSE),"yr","day")-CONVERT(DATEDIF(H1222,NOW(),"y"),"yr","day")))),"")</f>
        <v>-23376</v>
      </c>
      <c r="S1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Row],[JABATAN]],tbl_refJabatan,4,FALSE),"yr","day")-CONVERT(DATEDIF(H1222,tglAcuan,"y"),"yr","day"))),(NOW()+(CONVERT(VLOOKUP(Table1[[#This Row],[JABATAN]],tbl_refJabatan,4,FALSE),"yr","day")-CONVERT(DATEDIF(H1222,NOW(),"y"),"yr","day")))),"Usia Salah"),"")</f>
        <v>21973.098911689813</v>
      </c>
      <c r="T1222" s="167" t="str">
        <f ca="1">IF(Table1[[#This Row],[TGL. PENSIUN ( usia )]]&lt;&gt;0,TEXT(Table1[[#This Row],[TGL. PENSIUN ( usia )]],"yyyy"),"")</f>
        <v>1960</v>
      </c>
      <c r="U1222" s="166">
        <f ca="1">IF(AND(Table1[[#This Row],[TGL. PENSIUN (usia)]]&lt;&gt;"",Table1[[#This Row],[TGL. PENSIUN (usia)]]&lt;&gt;"USIA SALAH"),IF(tglAcuan&lt;&gt;0,(INT(CONVERT(VLOOKUP(Table1[[#This Row],[JABATAN]],tbl_refJabatan,4,FALSE),"yr","day")-CONVERT(DATEDIF(H1222,tglAcuan,"y"),"yr","day"))),(INT(CONVERT(VLOOKUP(Table1[[#This Row],[JABATAN]],tbl_refJabatan,4,FALSE),"yr","day")-CONVERT(DATEDIF(H1222,NOW(),"y"),"yr","day")))),"")</f>
        <v>-23376</v>
      </c>
      <c r="V1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Row],[JABATAN]],tbl_refJabatan,6,FALSE),"yr","day")-CONVERT(DATEDIF(H1222,tglAcuan,"y"),"yr","day"))),(NOW()+(CONVERT(VLOOKUP(Table1[[#This Row],[JABATAN]],tbl_refJabatan,6,FALSE),"yr","day")-CONVERT(DATEDIF(H1222,NOW(),"y"),"yr","day")))),"Usia Salah"),"")</f>
        <v>21973.098911689813</v>
      </c>
      <c r="W1222" s="167" t="str">
        <f ca="1">IF(Table1[[#This Row],[TGL.PENSIUN (usia)]]&lt;&gt;0,TEXT(Table1[[#This Row],[TGL.PENSIUN (usia)]],"yyyy"),"")</f>
        <v>1960</v>
      </c>
      <c r="X1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Row],[JABATAN]],tbl_refJabatan,7,FALSE),"yr","day")-CONVERT(DATEDIF(M1222,tglAcuan,"y"),"yr","day"))),(NOW()+(CONVERT(VLOOKUP(Table1[[#This Row],[JABATAN]],tbl_refJabatan,7,FALSE),"yr","day")-CONVERT(DATEDIF(M1222,NOW(),"y"),"yr","day")))),"tgl SK salah"),"")</f>
        <v>43888.098911689813</v>
      </c>
      <c r="Y1222" s="167" t="str">
        <f ca="1">IF(Table1[[#This Row],[TGL. PENSIUN (jabatan)]]&lt;&gt;0,TEXT(Table1[[#This Row],[TGL. PENSIUN (jabatan)]],"yyyy"),"")</f>
        <v>2020</v>
      </c>
      <c r="Z1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Row],[JABATAN]],tbl_refJabatan,8,FALSE),"yr","day")-CONVERT(DATEDIF(H1222,tglAcuan,"y"),"yr","day"))),(NOW()+(CONVERT(VLOOKUP(Table1[[#This Row],[JABATAN]],tbl_refJabatan,8,FALSE),"yr","day")-CONVERT(DATEDIF(H1222,NOW(),"y"),"yr","day")))),"Usia Salah"),"")</f>
        <v>21973.098911689813</v>
      </c>
      <c r="AA1222" s="167" t="str">
        <f ca="1">IF(Table1[[#This Row],[TGL.PENSIUN (usia )]]&lt;&gt;0,TEXT(Table1[[#This Row],[TGL.PENSIUN (usia )]],"yyyy"),"")</f>
        <v>1960</v>
      </c>
      <c r="AB1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Row],[JABATAN]],tbl_refJabatan,9,FALSE),"yr","day")-CONVERT(DATEDIF(M1222,tglAcuan,"y"),"yr","day"))),(NOW()+(CONVERT(VLOOKUP(Table1[[#This Row],[JABATAN]],tbl_refJabatan,9,FALSE),"yr","day")-CONVERT(DATEDIF(M1222,NOW(),"y"),"yr","day")))),"tgl SK salah"),"")</f>
        <v>43888.098911689813</v>
      </c>
      <c r="AC1222" s="167" t="str">
        <f ca="1">IF(Table1[[#This Row],[TGL. PENSIUN (jabatan )]]&lt;&gt;0,TEXT(Table1[[#This Row],[TGL. PENSIUN (jabatan )]],"yyyy"),"")</f>
        <v>2020</v>
      </c>
      <c r="AD12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3" spans="1:30" s="53" customFormat="1" ht="21.75" customHeight="1" x14ac:dyDescent="0.25">
      <c r="A1223" s="43">
        <f t="shared" si="43"/>
        <v>1218</v>
      </c>
      <c r="B1223" s="44" t="s">
        <v>2266</v>
      </c>
      <c r="C1223" s="44" t="s">
        <v>2299</v>
      </c>
      <c r="D1223" s="72" t="s">
        <v>45</v>
      </c>
      <c r="E1223" s="141" t="s">
        <v>2302</v>
      </c>
      <c r="F1223" s="43" t="s">
        <v>41</v>
      </c>
      <c r="G1223" s="46" t="s">
        <v>42</v>
      </c>
      <c r="H1223" s="202">
        <v>32505</v>
      </c>
      <c r="I1223" s="45"/>
      <c r="J1223" s="76"/>
      <c r="K1223" s="86" t="s">
        <v>56</v>
      </c>
      <c r="L1223" s="83" t="s">
        <v>2303</v>
      </c>
      <c r="M1223" s="261">
        <v>44155</v>
      </c>
      <c r="N1223" s="52" t="str">
        <f t="shared" ca="1" si="44"/>
        <v>35 Tahun 1 Bulan 30 hari</v>
      </c>
      <c r="O12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7 Hari </v>
      </c>
      <c r="P1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Row],[JABATAN]],tbl_refJabatan,2,FALSE),"yr","day")-CONVERT(DATEDIF(H1223,tglAcuan,"y"),"yr","day"))),(NOW()+(CONVERT(VLOOKUP(Table1[[#This Row],[JABATAN]],tbl_refJabatan,2,FALSE),"yr","day")-CONVERT(DATEDIF(H1223,NOW(),"y"),"yr","day")))),"Usia Salah"),"")</f>
        <v>32565.348911689813</v>
      </c>
      <c r="Q1223" s="167" t="str">
        <f ca="1">IF(Table1[[#This Row],[TGL. PENSIUN (usia)]]&lt;&gt;0,TEXT(Table1[[#This Row],[TGL. PENSIUN (usia)]],"yyyy"),"")</f>
        <v>1989</v>
      </c>
      <c r="R1223" s="166">
        <f ca="1">IF(AND(Table1[[#This Row],[TGL. PENSIUN (usia)]]&lt;&gt;"",Table1[[#This Row],[TGL. PENSIUN (usia)]]&lt;&gt;"USIA SALAH"),IF(tglAcuan&lt;&gt;0,(INT(CONVERT(VLOOKUP(Table1[[#This Row],[JABATAN]],tbl_refJabatan,2,FALSE),"yr","day")-CONVERT(DATEDIF(H1223,tglAcuan,"y"),"yr","day"))),(INT(CONVERT(VLOOKUP(Table1[[#This Row],[JABATAN]],tbl_refJabatan,2,FALSE),"yr","day")-CONVERT(DATEDIF(H1223,NOW(),"y"),"yr","day")))),"")</f>
        <v>-12784</v>
      </c>
      <c r="S1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Row],[JABATAN]],tbl_refJabatan,4,FALSE),"yr","day")-CONVERT(DATEDIF(H1223,tglAcuan,"y"),"yr","day"))),(NOW()+(CONVERT(VLOOKUP(Table1[[#This Row],[JABATAN]],tbl_refJabatan,4,FALSE),"yr","day")-CONVERT(DATEDIF(H1223,NOW(),"y"),"yr","day")))),"Usia Salah"),"")</f>
        <v>32565.348911689813</v>
      </c>
      <c r="T1223" s="167" t="str">
        <f ca="1">IF(Table1[[#This Row],[TGL. PENSIUN ( usia )]]&lt;&gt;0,TEXT(Table1[[#This Row],[TGL. PENSIUN ( usia )]],"yyyy"),"")</f>
        <v>1989</v>
      </c>
      <c r="U1223" s="166">
        <f ca="1">IF(AND(Table1[[#This Row],[TGL. PENSIUN (usia)]]&lt;&gt;"",Table1[[#This Row],[TGL. PENSIUN (usia)]]&lt;&gt;"USIA SALAH"),IF(tglAcuan&lt;&gt;0,(INT(CONVERT(VLOOKUP(Table1[[#This Row],[JABATAN]],tbl_refJabatan,4,FALSE),"yr","day")-CONVERT(DATEDIF(H1223,tglAcuan,"y"),"yr","day"))),(INT(CONVERT(VLOOKUP(Table1[[#This Row],[JABATAN]],tbl_refJabatan,4,FALSE),"yr","day")-CONVERT(DATEDIF(H1223,NOW(),"y"),"yr","day")))),"")</f>
        <v>-12784</v>
      </c>
      <c r="V1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Row],[JABATAN]],tbl_refJabatan,6,FALSE),"yr","day")-CONVERT(DATEDIF(H1223,tglAcuan,"y"),"yr","day"))),(NOW()+(CONVERT(VLOOKUP(Table1[[#This Row],[JABATAN]],tbl_refJabatan,6,FALSE),"yr","day")-CONVERT(DATEDIF(H1223,NOW(),"y"),"yr","day")))),"Usia Salah"),"")</f>
        <v>32565.348911689813</v>
      </c>
      <c r="W1223" s="167" t="str">
        <f ca="1">IF(Table1[[#This Row],[TGL.PENSIUN (usia)]]&lt;&gt;0,TEXT(Table1[[#This Row],[TGL.PENSIUN (usia)]],"yyyy"),"")</f>
        <v>1989</v>
      </c>
      <c r="X1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Row],[JABATAN]],tbl_refJabatan,7,FALSE),"yr","day")-CONVERT(DATEDIF(M1223,tglAcuan,"y"),"yr","day"))),(NOW()+(CONVERT(VLOOKUP(Table1[[#This Row],[JABATAN]],tbl_refJabatan,7,FALSE),"yr","day")-CONVERT(DATEDIF(M1223,NOW(),"y"),"yr","day")))),"tgl SK salah"),"")</f>
        <v>44253.348911689813</v>
      </c>
      <c r="Y1223" s="167" t="str">
        <f ca="1">IF(Table1[[#This Row],[TGL. PENSIUN (jabatan)]]&lt;&gt;0,TEXT(Table1[[#This Row],[TGL. PENSIUN (jabatan)]],"yyyy"),"")</f>
        <v>2021</v>
      </c>
      <c r="Z1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Row],[JABATAN]],tbl_refJabatan,8,FALSE),"yr","day")-CONVERT(DATEDIF(H1223,tglAcuan,"y"),"yr","day"))),(NOW()+(CONVERT(VLOOKUP(Table1[[#This Row],[JABATAN]],tbl_refJabatan,8,FALSE),"yr","day")-CONVERT(DATEDIF(H1223,NOW(),"y"),"yr","day")))),"Usia Salah"),"")</f>
        <v>32565.348911689813</v>
      </c>
      <c r="AA1223" s="167" t="str">
        <f ca="1">IF(Table1[[#This Row],[TGL.PENSIUN (usia )]]&lt;&gt;0,TEXT(Table1[[#This Row],[TGL.PENSIUN (usia )]],"yyyy"),"")</f>
        <v>1989</v>
      </c>
      <c r="AB1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Row],[JABATAN]],tbl_refJabatan,9,FALSE),"yr","day")-CONVERT(DATEDIF(M1223,tglAcuan,"y"),"yr","day"))),(NOW()+(CONVERT(VLOOKUP(Table1[[#This Row],[JABATAN]],tbl_refJabatan,9,FALSE),"yr","day")-CONVERT(DATEDIF(M1223,NOW(),"y"),"yr","day")))),"tgl SK salah"),"")</f>
        <v>44253.348911689813</v>
      </c>
      <c r="AC1223" s="167" t="str">
        <f ca="1">IF(Table1[[#This Row],[TGL. PENSIUN (jabatan )]]&lt;&gt;0,TEXT(Table1[[#This Row],[TGL. PENSIUN (jabatan )]],"yyyy"),"")</f>
        <v>2021</v>
      </c>
      <c r="AD12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4" spans="1:30" s="53" customFormat="1" ht="21.75" customHeight="1" x14ac:dyDescent="0.25">
      <c r="A1224" s="43">
        <f t="shared" si="43"/>
        <v>1219</v>
      </c>
      <c r="B1224" s="44" t="s">
        <v>2266</v>
      </c>
      <c r="C1224" s="44" t="s">
        <v>2299</v>
      </c>
      <c r="D1224" s="72" t="s">
        <v>48</v>
      </c>
      <c r="E1224" s="141" t="s">
        <v>2304</v>
      </c>
      <c r="F1224" s="43" t="s">
        <v>41</v>
      </c>
      <c r="G1224" s="46" t="s">
        <v>42</v>
      </c>
      <c r="H1224" s="47">
        <v>31891</v>
      </c>
      <c r="I1224" s="45"/>
      <c r="J1224" s="76"/>
      <c r="K1224" s="86" t="s">
        <v>56</v>
      </c>
      <c r="L1224" s="83" t="s">
        <v>2305</v>
      </c>
      <c r="M1224" s="260">
        <v>43469</v>
      </c>
      <c r="N1224" s="52" t="str">
        <f t="shared" ca="1" si="44"/>
        <v>36 Tahun 10 Bulan 3 hari</v>
      </c>
      <c r="O12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23 Hari </v>
      </c>
      <c r="P1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Row],[JABATAN]],tbl_refJabatan,2,FALSE),"yr","day")-CONVERT(DATEDIF(H1224,tglAcuan,"y"),"yr","day"))),(NOW()+(CONVERT(VLOOKUP(Table1[[#This Row],[JABATAN]],tbl_refJabatan,2,FALSE),"yr","day")-CONVERT(DATEDIF(H1224,NOW(),"y"),"yr","day")))),"Usia Salah"),"")</f>
        <v>54115.098911689813</v>
      </c>
      <c r="Q1224" s="167" t="str">
        <f ca="1">IF(Table1[[#This Row],[TGL. PENSIUN (usia)]]&lt;&gt;0,TEXT(Table1[[#This Row],[TGL. PENSIUN (usia)]],"yyyy"),"")</f>
        <v>2048</v>
      </c>
      <c r="R1224" s="166">
        <f ca="1">IF(AND(Table1[[#This Row],[TGL. PENSIUN (usia)]]&lt;&gt;"",Table1[[#This Row],[TGL. PENSIUN (usia)]]&lt;&gt;"USIA SALAH"),IF(tglAcuan&lt;&gt;0,(INT(CONVERT(VLOOKUP(Table1[[#This Row],[JABATAN]],tbl_refJabatan,2,FALSE),"yr","day")-CONVERT(DATEDIF(H1224,tglAcuan,"y"),"yr","day"))),(INT(CONVERT(VLOOKUP(Table1[[#This Row],[JABATAN]],tbl_refJabatan,2,FALSE),"yr","day")-CONVERT(DATEDIF(H1224,NOW(),"y"),"yr","day")))),"")</f>
        <v>8766</v>
      </c>
      <c r="S1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Row],[JABATAN]],tbl_refJabatan,4,FALSE),"yr","day")-CONVERT(DATEDIF(H1224,tglAcuan,"y"),"yr","day"))),(NOW()+(CONVERT(VLOOKUP(Table1[[#This Row],[JABATAN]],tbl_refJabatan,4,FALSE),"yr","day")-CONVERT(DATEDIF(H1224,NOW(),"y"),"yr","day")))),"Usia Salah"),"")</f>
        <v>54115.098911689813</v>
      </c>
      <c r="T1224" s="167" t="str">
        <f ca="1">IF(Table1[[#This Row],[TGL. PENSIUN ( usia )]]&lt;&gt;0,TEXT(Table1[[#This Row],[TGL. PENSIUN ( usia )]],"yyyy"),"")</f>
        <v>2048</v>
      </c>
      <c r="U1224" s="166">
        <f ca="1">IF(AND(Table1[[#This Row],[TGL. PENSIUN (usia)]]&lt;&gt;"",Table1[[#This Row],[TGL. PENSIUN (usia)]]&lt;&gt;"USIA SALAH"),IF(tglAcuan&lt;&gt;0,(INT(CONVERT(VLOOKUP(Table1[[#This Row],[JABATAN]],tbl_refJabatan,4,FALSE),"yr","day")-CONVERT(DATEDIF(H1224,tglAcuan,"y"),"yr","day"))),(INT(CONVERT(VLOOKUP(Table1[[#This Row],[JABATAN]],tbl_refJabatan,4,FALSE),"yr","day")-CONVERT(DATEDIF(H1224,NOW(),"y"),"yr","day")))),"")</f>
        <v>8766</v>
      </c>
      <c r="V1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Row],[JABATAN]],tbl_refJabatan,6,FALSE),"yr","day")-CONVERT(DATEDIF(H1224,tglAcuan,"y"),"yr","day"))),(NOW()+(CONVERT(VLOOKUP(Table1[[#This Row],[JABATAN]],tbl_refJabatan,6,FALSE),"yr","day")-CONVERT(DATEDIF(H1224,NOW(),"y"),"yr","day")))),"Usia Salah"),"")</f>
        <v>52654.098911689813</v>
      </c>
      <c r="W1224" s="167" t="str">
        <f ca="1">IF(Table1[[#This Row],[TGL.PENSIUN (usia)]]&lt;&gt;0,TEXT(Table1[[#This Row],[TGL.PENSIUN (usia)]],"yyyy"),"")</f>
        <v>2044</v>
      </c>
      <c r="X1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Row],[JABATAN]],tbl_refJabatan,7,FALSE),"yr","day")-CONVERT(DATEDIF(M1224,tglAcuan,"y"),"yr","day"))),(NOW()+(CONVERT(VLOOKUP(Table1[[#This Row],[JABATAN]],tbl_refJabatan,7,FALSE),"yr","day")-CONVERT(DATEDIF(M1224,NOW(),"y"),"yr","day")))),"tgl SK salah"),"")</f>
        <v>50827.848911689813</v>
      </c>
      <c r="Y1224" s="167" t="str">
        <f ca="1">IF(Table1[[#This Row],[TGL. PENSIUN (jabatan)]]&lt;&gt;0,TEXT(Table1[[#This Row],[TGL. PENSIUN (jabatan)]],"yyyy"),"")</f>
        <v>2039</v>
      </c>
      <c r="Z1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Row],[JABATAN]],tbl_refJabatan,8,FALSE),"yr","day")-CONVERT(DATEDIF(H1224,tglAcuan,"y"),"yr","day"))),(NOW()+(CONVERT(VLOOKUP(Table1[[#This Row],[JABATAN]],tbl_refJabatan,8,FALSE),"yr","day")-CONVERT(DATEDIF(H1224,NOW(),"y"),"yr","day")))),"Usia Salah"),"")</f>
        <v>52654.098911689813</v>
      </c>
      <c r="AA1224" s="167" t="str">
        <f ca="1">IF(Table1[[#This Row],[TGL.PENSIUN (usia )]]&lt;&gt;0,TEXT(Table1[[#This Row],[TGL.PENSIUN (usia )]],"yyyy"),"")</f>
        <v>2044</v>
      </c>
      <c r="AB1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Row],[JABATAN]],tbl_refJabatan,9,FALSE),"yr","day")-CONVERT(DATEDIF(M1224,tglAcuan,"y"),"yr","day"))),(NOW()+(CONVERT(VLOOKUP(Table1[[#This Row],[JABATAN]],tbl_refJabatan,9,FALSE),"yr","day")-CONVERT(DATEDIF(M1224,NOW(),"y"),"yr","day")))),"tgl SK salah"),"")</f>
        <v>50827.848911689813</v>
      </c>
      <c r="AC1224" s="167" t="str">
        <f ca="1">IF(Table1[[#This Row],[TGL. PENSIUN (jabatan )]]&lt;&gt;0,TEXT(Table1[[#This Row],[TGL. PENSIUN (jabatan )]],"yyyy"),"")</f>
        <v>2039</v>
      </c>
      <c r="AD12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5" spans="1:30" s="53" customFormat="1" ht="21.75" customHeight="1" x14ac:dyDescent="0.25">
      <c r="A1225" s="43">
        <f t="shared" ref="A1225:A1288" si="45">ROW()-5</f>
        <v>1220</v>
      </c>
      <c r="B1225" s="44" t="s">
        <v>2266</v>
      </c>
      <c r="C1225" s="44" t="s">
        <v>2299</v>
      </c>
      <c r="D1225" s="72" t="s">
        <v>52</v>
      </c>
      <c r="E1225" s="141" t="s">
        <v>2306</v>
      </c>
      <c r="F1225" s="43" t="s">
        <v>50</v>
      </c>
      <c r="G1225" s="46" t="s">
        <v>42</v>
      </c>
      <c r="H1225" s="47">
        <v>34588</v>
      </c>
      <c r="I1225" s="45"/>
      <c r="J1225" s="76"/>
      <c r="K1225" s="86" t="s">
        <v>43</v>
      </c>
      <c r="L1225" s="83" t="s">
        <v>2307</v>
      </c>
      <c r="M1225" s="260">
        <v>43469</v>
      </c>
      <c r="N1225" s="52" t="str">
        <f t="shared" ca="1" si="44"/>
        <v>29 Tahun 5 Bulan 16 hari</v>
      </c>
      <c r="O12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23 Hari </v>
      </c>
      <c r="P1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Row],[JABATAN]],tbl_refJabatan,2,FALSE),"yr","day")-CONVERT(DATEDIF(H1225,tglAcuan,"y"),"yr","day"))),(NOW()+(CONVERT(VLOOKUP(Table1[[#This Row],[JABATAN]],tbl_refJabatan,2,FALSE),"yr","day")-CONVERT(DATEDIF(H1225,NOW(),"y"),"yr","day")))),"Usia Salah"),"")</f>
        <v>56671.848911689813</v>
      </c>
      <c r="Q1225" s="167" t="str">
        <f ca="1">IF(Table1[[#This Row],[TGL. PENSIUN (usia)]]&lt;&gt;0,TEXT(Table1[[#This Row],[TGL. PENSIUN (usia)]],"yyyy"),"")</f>
        <v>2055</v>
      </c>
      <c r="R1225" s="166">
        <f ca="1">IF(AND(Table1[[#This Row],[TGL. PENSIUN (usia)]]&lt;&gt;"",Table1[[#This Row],[TGL. PENSIUN (usia)]]&lt;&gt;"USIA SALAH"),IF(tglAcuan&lt;&gt;0,(INT(CONVERT(VLOOKUP(Table1[[#This Row],[JABATAN]],tbl_refJabatan,2,FALSE),"yr","day")-CONVERT(DATEDIF(H1225,tglAcuan,"y"),"yr","day"))),(INT(CONVERT(VLOOKUP(Table1[[#This Row],[JABATAN]],tbl_refJabatan,2,FALSE),"yr","day")-CONVERT(DATEDIF(H1225,NOW(),"y"),"yr","day")))),"")</f>
        <v>11322</v>
      </c>
      <c r="S1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Row],[JABATAN]],tbl_refJabatan,4,FALSE),"yr","day")-CONVERT(DATEDIF(H1225,tglAcuan,"y"),"yr","day"))),(NOW()+(CONVERT(VLOOKUP(Table1[[#This Row],[JABATAN]],tbl_refJabatan,4,FALSE),"yr","day")-CONVERT(DATEDIF(H1225,NOW(),"y"),"yr","day")))),"Usia Salah"),"")</f>
        <v>56671.848911689813</v>
      </c>
      <c r="T1225" s="167" t="str">
        <f ca="1">IF(Table1[[#This Row],[TGL. PENSIUN ( usia )]]&lt;&gt;0,TEXT(Table1[[#This Row],[TGL. PENSIUN ( usia )]],"yyyy"),"")</f>
        <v>2055</v>
      </c>
      <c r="U1225" s="166">
        <f ca="1">IF(AND(Table1[[#This Row],[TGL. PENSIUN (usia)]]&lt;&gt;"",Table1[[#This Row],[TGL. PENSIUN (usia)]]&lt;&gt;"USIA SALAH"),IF(tglAcuan&lt;&gt;0,(INT(CONVERT(VLOOKUP(Table1[[#This Row],[JABATAN]],tbl_refJabatan,4,FALSE),"yr","day")-CONVERT(DATEDIF(H1225,tglAcuan,"y"),"yr","day"))),(INT(CONVERT(VLOOKUP(Table1[[#This Row],[JABATAN]],tbl_refJabatan,4,FALSE),"yr","day")-CONVERT(DATEDIF(H1225,NOW(),"y"),"yr","day")))),"")</f>
        <v>11322</v>
      </c>
      <c r="V1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Row],[JABATAN]],tbl_refJabatan,6,FALSE),"yr","day")-CONVERT(DATEDIF(H1225,tglAcuan,"y"),"yr","day"))),(NOW()+(CONVERT(VLOOKUP(Table1[[#This Row],[JABATAN]],tbl_refJabatan,6,FALSE),"yr","day")-CONVERT(DATEDIF(H1225,NOW(),"y"),"yr","day")))),"Usia Salah"),"")</f>
        <v>55210.848911689813</v>
      </c>
      <c r="W1225" s="167" t="str">
        <f ca="1">IF(Table1[[#This Row],[TGL.PENSIUN (usia)]]&lt;&gt;0,TEXT(Table1[[#This Row],[TGL.PENSIUN (usia)]],"yyyy"),"")</f>
        <v>2051</v>
      </c>
      <c r="X1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Row],[JABATAN]],tbl_refJabatan,7,FALSE),"yr","day")-CONVERT(DATEDIF(M1225,tglAcuan,"y"),"yr","day"))),(NOW()+(CONVERT(VLOOKUP(Table1[[#This Row],[JABATAN]],tbl_refJabatan,7,FALSE),"yr","day")-CONVERT(DATEDIF(M1225,NOW(),"y"),"yr","day")))),"tgl SK salah"),"")</f>
        <v>50827.848911689813</v>
      </c>
      <c r="Y1225" s="167" t="str">
        <f ca="1">IF(Table1[[#This Row],[TGL. PENSIUN (jabatan)]]&lt;&gt;0,TEXT(Table1[[#This Row],[TGL. PENSIUN (jabatan)]],"yyyy"),"")</f>
        <v>2039</v>
      </c>
      <c r="Z1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Row],[JABATAN]],tbl_refJabatan,8,FALSE),"yr","day")-CONVERT(DATEDIF(H1225,tglAcuan,"y"),"yr","day"))),(NOW()+(CONVERT(VLOOKUP(Table1[[#This Row],[JABATAN]],tbl_refJabatan,8,FALSE),"yr","day")-CONVERT(DATEDIF(H1225,NOW(),"y"),"yr","day")))),"Usia Salah"),"")</f>
        <v>55210.848911689813</v>
      </c>
      <c r="AA1225" s="167" t="str">
        <f ca="1">IF(Table1[[#This Row],[TGL.PENSIUN (usia )]]&lt;&gt;0,TEXT(Table1[[#This Row],[TGL.PENSIUN (usia )]],"yyyy"),"")</f>
        <v>2051</v>
      </c>
      <c r="AB1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Row],[JABATAN]],tbl_refJabatan,9,FALSE),"yr","day")-CONVERT(DATEDIF(M1225,tglAcuan,"y"),"yr","day"))),(NOW()+(CONVERT(VLOOKUP(Table1[[#This Row],[JABATAN]],tbl_refJabatan,9,FALSE),"yr","day")-CONVERT(DATEDIF(M1225,NOW(),"y"),"yr","day")))),"tgl SK salah"),"")</f>
        <v>50827.848911689813</v>
      </c>
      <c r="AC1225" s="167" t="str">
        <f ca="1">IF(Table1[[#This Row],[TGL. PENSIUN (jabatan )]]&lt;&gt;0,TEXT(Table1[[#This Row],[TGL. PENSIUN (jabatan )]],"yyyy"),"")</f>
        <v>2039</v>
      </c>
      <c r="AD12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6" spans="1:30" s="53" customFormat="1" ht="21.75" customHeight="1" x14ac:dyDescent="0.25">
      <c r="A1226" s="43">
        <f t="shared" si="45"/>
        <v>1221</v>
      </c>
      <c r="B1226" s="44" t="s">
        <v>2266</v>
      </c>
      <c r="C1226" s="44" t="s">
        <v>2299</v>
      </c>
      <c r="D1226" s="72" t="s">
        <v>54</v>
      </c>
      <c r="E1226" s="141" t="s">
        <v>2308</v>
      </c>
      <c r="F1226" s="43" t="s">
        <v>41</v>
      </c>
      <c r="G1226" s="46" t="s">
        <v>42</v>
      </c>
      <c r="H1226" s="47">
        <v>29720</v>
      </c>
      <c r="I1226" s="45"/>
      <c r="J1226" s="76"/>
      <c r="K1226" s="86" t="s">
        <v>43</v>
      </c>
      <c r="L1226" s="83" t="s">
        <v>2309</v>
      </c>
      <c r="M1226" s="260">
        <v>43434</v>
      </c>
      <c r="N1226" s="52" t="str">
        <f t="shared" ref="N1226:N1289" ca="1" si="46">IFERROR(IF(H1226&lt;&gt;0,IF(tglAcuan&lt;&gt;0,DATEDIF(H1226,tglAcuan,"y")&amp;" Tahun "&amp;DATEDIF(H1226,tglAcuan,"ym")&amp;" Bulan "&amp;DATEDIF(H1226,tglAcuan,"md")&amp;" hari",DATEDIF(H1226,NOW(),"y")&amp;" Tahun "&amp;DATEDIF(H1226,NOW(),"ym")&amp;" Bulan "&amp;DATEDIF(H1226,NOW(),"md")&amp;" hari"),"tgl lahir salah/ null"),"tgl lahir salah")</f>
        <v>42 Tahun 9 Bulan 13 hari</v>
      </c>
      <c r="O12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28 Hari </v>
      </c>
      <c r="P1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Row],[JABATAN]],tbl_refJabatan,2,FALSE),"yr","day")-CONVERT(DATEDIF(H1226,tglAcuan,"y"),"yr","day"))),(NOW()+(CONVERT(VLOOKUP(Table1[[#This Row],[JABATAN]],tbl_refJabatan,2,FALSE),"yr","day")-CONVERT(DATEDIF(H1226,NOW(),"y"),"yr","day")))),"Usia Salah"),"")</f>
        <v>51923.598911689813</v>
      </c>
      <c r="Q1226" s="167" t="str">
        <f ca="1">IF(Table1[[#This Row],[TGL. PENSIUN (usia)]]&lt;&gt;0,TEXT(Table1[[#This Row],[TGL. PENSIUN (usia)]],"yyyy"),"")</f>
        <v>2042</v>
      </c>
      <c r="R1226" s="166">
        <f ca="1">IF(AND(Table1[[#This Row],[TGL. PENSIUN (usia)]]&lt;&gt;"",Table1[[#This Row],[TGL. PENSIUN (usia)]]&lt;&gt;"USIA SALAH"),IF(tglAcuan&lt;&gt;0,(INT(CONVERT(VLOOKUP(Table1[[#This Row],[JABATAN]],tbl_refJabatan,2,FALSE),"yr","day")-CONVERT(DATEDIF(H1226,tglAcuan,"y"),"yr","day"))),(INT(CONVERT(VLOOKUP(Table1[[#This Row],[JABATAN]],tbl_refJabatan,2,FALSE),"yr","day")-CONVERT(DATEDIF(H1226,NOW(),"y"),"yr","day")))),"")</f>
        <v>6574</v>
      </c>
      <c r="S1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Row],[JABATAN]],tbl_refJabatan,4,FALSE),"yr","day")-CONVERT(DATEDIF(H1226,tglAcuan,"y"),"yr","day"))),(NOW()+(CONVERT(VLOOKUP(Table1[[#This Row],[JABATAN]],tbl_refJabatan,4,FALSE),"yr","day")-CONVERT(DATEDIF(H1226,NOW(),"y"),"yr","day")))),"Usia Salah"),"")</f>
        <v>51923.598911689813</v>
      </c>
      <c r="T1226" s="167" t="str">
        <f ca="1">IF(Table1[[#This Row],[TGL. PENSIUN ( usia )]]&lt;&gt;0,TEXT(Table1[[#This Row],[TGL. PENSIUN ( usia )]],"yyyy"),"")</f>
        <v>2042</v>
      </c>
      <c r="U1226" s="166">
        <f ca="1">IF(AND(Table1[[#This Row],[TGL. PENSIUN (usia)]]&lt;&gt;"",Table1[[#This Row],[TGL. PENSIUN (usia)]]&lt;&gt;"USIA SALAH"),IF(tglAcuan&lt;&gt;0,(INT(CONVERT(VLOOKUP(Table1[[#This Row],[JABATAN]],tbl_refJabatan,4,FALSE),"yr","day")-CONVERT(DATEDIF(H1226,tglAcuan,"y"),"yr","day"))),(INT(CONVERT(VLOOKUP(Table1[[#This Row],[JABATAN]],tbl_refJabatan,4,FALSE),"yr","day")-CONVERT(DATEDIF(H1226,NOW(),"y"),"yr","day")))),"")</f>
        <v>6574</v>
      </c>
      <c r="V1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Row],[JABATAN]],tbl_refJabatan,6,FALSE),"yr","day")-CONVERT(DATEDIF(H1226,tglAcuan,"y"),"yr","day"))),(NOW()+(CONVERT(VLOOKUP(Table1[[#This Row],[JABATAN]],tbl_refJabatan,6,FALSE),"yr","day")-CONVERT(DATEDIF(H1226,NOW(),"y"),"yr","day")))),"Usia Salah"),"")</f>
        <v>50462.598911689813</v>
      </c>
      <c r="W1226" s="167" t="str">
        <f ca="1">IF(Table1[[#This Row],[TGL.PENSIUN (usia)]]&lt;&gt;0,TEXT(Table1[[#This Row],[TGL.PENSIUN (usia)]],"yyyy"),"")</f>
        <v>2038</v>
      </c>
      <c r="X12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Row],[JABATAN]],tbl_refJabatan,7,FALSE),"yr","day")-CONVERT(DATEDIF(M1226,tglAcuan,"y"),"yr","day"))),(NOW()+(CONVERT(VLOOKUP(Table1[[#This Row],[JABATAN]],tbl_refJabatan,7,FALSE),"yr","day")-CONVERT(DATEDIF(M1226,NOW(),"y"),"yr","day")))),"tgl SK salah"),"")</f>
        <v>50827.848911689813</v>
      </c>
      <c r="Y1226" s="167" t="str">
        <f ca="1">IF(Table1[[#This Row],[TGL. PENSIUN (jabatan)]]&lt;&gt;0,TEXT(Table1[[#This Row],[TGL. PENSIUN (jabatan)]],"yyyy"),"")</f>
        <v>2039</v>
      </c>
      <c r="Z1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Row],[JABATAN]],tbl_refJabatan,8,FALSE),"yr","day")-CONVERT(DATEDIF(H1226,tglAcuan,"y"),"yr","day"))),(NOW()+(CONVERT(VLOOKUP(Table1[[#This Row],[JABATAN]],tbl_refJabatan,8,FALSE),"yr","day")-CONVERT(DATEDIF(H1226,NOW(),"y"),"yr","day")))),"Usia Salah"),"")</f>
        <v>50462.598911689813</v>
      </c>
      <c r="AA1226" s="167" t="str">
        <f ca="1">IF(Table1[[#This Row],[TGL.PENSIUN (usia )]]&lt;&gt;0,TEXT(Table1[[#This Row],[TGL.PENSIUN (usia )]],"yyyy"),"")</f>
        <v>2038</v>
      </c>
      <c r="AB12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Row],[JABATAN]],tbl_refJabatan,9,FALSE),"yr","day")-CONVERT(DATEDIF(M1226,tglAcuan,"y"),"yr","day"))),(NOW()+(CONVERT(VLOOKUP(Table1[[#This Row],[JABATAN]],tbl_refJabatan,9,FALSE),"yr","day")-CONVERT(DATEDIF(M1226,NOW(),"y"),"yr","day")))),"tgl SK salah"),"")</f>
        <v>50827.848911689813</v>
      </c>
      <c r="AC1226" s="167" t="str">
        <f ca="1">IF(Table1[[#This Row],[TGL. PENSIUN (jabatan )]]&lt;&gt;0,TEXT(Table1[[#This Row],[TGL. PENSIUN (jabatan )]],"yyyy"),"")</f>
        <v>2039</v>
      </c>
      <c r="AD12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7" spans="1:30" s="53" customFormat="1" ht="21.75" customHeight="1" x14ac:dyDescent="0.25">
      <c r="A1227" s="43">
        <f t="shared" si="45"/>
        <v>1222</v>
      </c>
      <c r="B1227" s="44" t="s">
        <v>2266</v>
      </c>
      <c r="C1227" s="44" t="s">
        <v>2299</v>
      </c>
      <c r="D1227" s="72" t="s">
        <v>57</v>
      </c>
      <c r="E1227" s="141" t="s">
        <v>2310</v>
      </c>
      <c r="F1227" s="43" t="s">
        <v>41</v>
      </c>
      <c r="G1227" s="46" t="s">
        <v>42</v>
      </c>
      <c r="H1227" s="94">
        <v>31464</v>
      </c>
      <c r="I1227" s="45"/>
      <c r="J1227" s="76"/>
      <c r="K1227" s="86" t="s">
        <v>56</v>
      </c>
      <c r="L1227" s="83" t="s">
        <v>2311</v>
      </c>
      <c r="M1227" s="260">
        <v>43434</v>
      </c>
      <c r="N1227" s="52" t="str">
        <f t="shared" ca="1" si="46"/>
        <v>38 Tahun 0 Bulan 6 hari</v>
      </c>
      <c r="O12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28 Hari </v>
      </c>
      <c r="P1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Row],[JABATAN]],tbl_refJabatan,2,FALSE),"yr","day")-CONVERT(DATEDIF(H1227,tglAcuan,"y"),"yr","day"))),(NOW()+(CONVERT(VLOOKUP(Table1[[#This Row],[JABATAN]],tbl_refJabatan,2,FALSE),"yr","day")-CONVERT(DATEDIF(H1227,NOW(),"y"),"yr","day")))),"Usia Salah"),"")</f>
        <v>53384.598911689813</v>
      </c>
      <c r="Q1227" s="167" t="str">
        <f ca="1">IF(Table1[[#This Row],[TGL. PENSIUN (usia)]]&lt;&gt;0,TEXT(Table1[[#This Row],[TGL. PENSIUN (usia)]],"yyyy"),"")</f>
        <v>2046</v>
      </c>
      <c r="R1227" s="166">
        <f ca="1">IF(AND(Table1[[#This Row],[TGL. PENSIUN (usia)]]&lt;&gt;"",Table1[[#This Row],[TGL. PENSIUN (usia)]]&lt;&gt;"USIA SALAH"),IF(tglAcuan&lt;&gt;0,(INT(CONVERT(VLOOKUP(Table1[[#This Row],[JABATAN]],tbl_refJabatan,2,FALSE),"yr","day")-CONVERT(DATEDIF(H1227,tglAcuan,"y"),"yr","day"))),(INT(CONVERT(VLOOKUP(Table1[[#This Row],[JABATAN]],tbl_refJabatan,2,FALSE),"yr","day")-CONVERT(DATEDIF(H1227,NOW(),"y"),"yr","day")))),"")</f>
        <v>8035</v>
      </c>
      <c r="S1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Row],[JABATAN]],tbl_refJabatan,4,FALSE),"yr","day")-CONVERT(DATEDIF(H1227,tglAcuan,"y"),"yr","day"))),(NOW()+(CONVERT(VLOOKUP(Table1[[#This Row],[JABATAN]],tbl_refJabatan,4,FALSE),"yr","day")-CONVERT(DATEDIF(H1227,NOW(),"y"),"yr","day")))),"Usia Salah"),"")</f>
        <v>53384.598911689813</v>
      </c>
      <c r="T1227" s="167" t="str">
        <f ca="1">IF(Table1[[#This Row],[TGL. PENSIUN ( usia )]]&lt;&gt;0,TEXT(Table1[[#This Row],[TGL. PENSIUN ( usia )]],"yyyy"),"")</f>
        <v>2046</v>
      </c>
      <c r="U1227" s="166">
        <f ca="1">IF(AND(Table1[[#This Row],[TGL. PENSIUN (usia)]]&lt;&gt;"",Table1[[#This Row],[TGL. PENSIUN (usia)]]&lt;&gt;"USIA SALAH"),IF(tglAcuan&lt;&gt;0,(INT(CONVERT(VLOOKUP(Table1[[#This Row],[JABATAN]],tbl_refJabatan,4,FALSE),"yr","day")-CONVERT(DATEDIF(H1227,tglAcuan,"y"),"yr","day"))),(INT(CONVERT(VLOOKUP(Table1[[#This Row],[JABATAN]],tbl_refJabatan,4,FALSE),"yr","day")-CONVERT(DATEDIF(H1227,NOW(),"y"),"yr","day")))),"")</f>
        <v>8035</v>
      </c>
      <c r="V1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Row],[JABATAN]],tbl_refJabatan,6,FALSE),"yr","day")-CONVERT(DATEDIF(H1227,tglAcuan,"y"),"yr","day"))),(NOW()+(CONVERT(VLOOKUP(Table1[[#This Row],[JABATAN]],tbl_refJabatan,6,FALSE),"yr","day")-CONVERT(DATEDIF(H1227,NOW(),"y"),"yr","day")))),"Usia Salah"),"")</f>
        <v>51923.598911689813</v>
      </c>
      <c r="W1227" s="167" t="str">
        <f ca="1">IF(Table1[[#This Row],[TGL.PENSIUN (usia)]]&lt;&gt;0,TEXT(Table1[[#This Row],[TGL.PENSIUN (usia)]],"yyyy"),"")</f>
        <v>2042</v>
      </c>
      <c r="X1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Row],[JABATAN]],tbl_refJabatan,7,FALSE),"yr","day")-CONVERT(DATEDIF(M1227,tglAcuan,"y"),"yr","day"))),(NOW()+(CONVERT(VLOOKUP(Table1[[#This Row],[JABATAN]],tbl_refJabatan,7,FALSE),"yr","day")-CONVERT(DATEDIF(M1227,NOW(),"y"),"yr","day")))),"tgl SK salah"),"")</f>
        <v>50827.848911689813</v>
      </c>
      <c r="Y1227" s="167" t="str">
        <f ca="1">IF(Table1[[#This Row],[TGL. PENSIUN (jabatan)]]&lt;&gt;0,TEXT(Table1[[#This Row],[TGL. PENSIUN (jabatan)]],"yyyy"),"")</f>
        <v>2039</v>
      </c>
      <c r="Z1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Row],[JABATAN]],tbl_refJabatan,8,FALSE),"yr","day")-CONVERT(DATEDIF(H1227,tglAcuan,"y"),"yr","day"))),(NOW()+(CONVERT(VLOOKUP(Table1[[#This Row],[JABATAN]],tbl_refJabatan,8,FALSE),"yr","day")-CONVERT(DATEDIF(H1227,NOW(),"y"),"yr","day")))),"Usia Salah"),"")</f>
        <v>51923.598911689813</v>
      </c>
      <c r="AA1227" s="167" t="str">
        <f ca="1">IF(Table1[[#This Row],[TGL.PENSIUN (usia )]]&lt;&gt;0,TEXT(Table1[[#This Row],[TGL.PENSIUN (usia )]],"yyyy"),"")</f>
        <v>2042</v>
      </c>
      <c r="AB1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Row],[JABATAN]],tbl_refJabatan,9,FALSE),"yr","day")-CONVERT(DATEDIF(M1227,tglAcuan,"y"),"yr","day"))),(NOW()+(CONVERT(VLOOKUP(Table1[[#This Row],[JABATAN]],tbl_refJabatan,9,FALSE),"yr","day")-CONVERT(DATEDIF(M1227,NOW(),"y"),"yr","day")))),"tgl SK salah"),"")</f>
        <v>50827.848911689813</v>
      </c>
      <c r="AC1227" s="167" t="str">
        <f ca="1">IF(Table1[[#This Row],[TGL. PENSIUN (jabatan )]]&lt;&gt;0,TEXT(Table1[[#This Row],[TGL. PENSIUN (jabatan )]],"yyyy"),"")</f>
        <v>2039</v>
      </c>
      <c r="AD12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8" spans="1:30" s="53" customFormat="1" ht="21.75" customHeight="1" x14ac:dyDescent="0.25">
      <c r="A1228" s="43">
        <f t="shared" si="45"/>
        <v>1223</v>
      </c>
      <c r="B1228" s="44" t="s">
        <v>2266</v>
      </c>
      <c r="C1228" s="44" t="s">
        <v>2299</v>
      </c>
      <c r="D1228" s="72" t="s">
        <v>59</v>
      </c>
      <c r="E1228" s="141" t="s">
        <v>2312</v>
      </c>
      <c r="F1228" s="43" t="s">
        <v>41</v>
      </c>
      <c r="G1228" s="46" t="s">
        <v>42</v>
      </c>
      <c r="H1228" s="202">
        <v>26439</v>
      </c>
      <c r="I1228" s="45"/>
      <c r="J1228" s="76"/>
      <c r="K1228" s="86" t="s">
        <v>43</v>
      </c>
      <c r="L1228" s="83" t="s">
        <v>2313</v>
      </c>
      <c r="M1228" s="260">
        <v>43434</v>
      </c>
      <c r="N1228" s="52" t="str">
        <f t="shared" ca="1" si="46"/>
        <v>51 Tahun 9 Bulan 7 hari</v>
      </c>
      <c r="O12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28 Hari </v>
      </c>
      <c r="P1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Row],[JABATAN]],tbl_refJabatan,2,FALSE),"yr","day")-CONVERT(DATEDIF(H1228,tglAcuan,"y"),"yr","day"))),(NOW()+(CONVERT(VLOOKUP(Table1[[#This Row],[JABATAN]],tbl_refJabatan,2,FALSE),"yr","day")-CONVERT(DATEDIF(H1228,NOW(),"y"),"yr","day")))),"Usia Salah"),"")</f>
        <v>48636.348911689813</v>
      </c>
      <c r="Q1228" s="167" t="str">
        <f ca="1">IF(Table1[[#This Row],[TGL. PENSIUN (usia)]]&lt;&gt;0,TEXT(Table1[[#This Row],[TGL. PENSIUN (usia)]],"yyyy"),"")</f>
        <v>2033</v>
      </c>
      <c r="R1228" s="166">
        <f ca="1">IF(AND(Table1[[#This Row],[TGL. PENSIUN (usia)]]&lt;&gt;"",Table1[[#This Row],[TGL. PENSIUN (usia)]]&lt;&gt;"USIA SALAH"),IF(tglAcuan&lt;&gt;0,(INT(CONVERT(VLOOKUP(Table1[[#This Row],[JABATAN]],tbl_refJabatan,2,FALSE),"yr","day")-CONVERT(DATEDIF(H1228,tglAcuan,"y"),"yr","day"))),(INT(CONVERT(VLOOKUP(Table1[[#This Row],[JABATAN]],tbl_refJabatan,2,FALSE),"yr","day")-CONVERT(DATEDIF(H1228,NOW(),"y"),"yr","day")))),"")</f>
        <v>3287</v>
      </c>
      <c r="S1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Row],[JABATAN]],tbl_refJabatan,4,FALSE),"yr","day")-CONVERT(DATEDIF(H1228,tglAcuan,"y"),"yr","day"))),(NOW()+(CONVERT(VLOOKUP(Table1[[#This Row],[JABATAN]],tbl_refJabatan,4,FALSE),"yr","day")-CONVERT(DATEDIF(H1228,NOW(),"y"),"yr","day")))),"Usia Salah"),"")</f>
        <v>48636.348911689813</v>
      </c>
      <c r="T1228" s="167" t="str">
        <f ca="1">IF(Table1[[#This Row],[TGL. PENSIUN ( usia )]]&lt;&gt;0,TEXT(Table1[[#This Row],[TGL. PENSIUN ( usia )]],"yyyy"),"")</f>
        <v>2033</v>
      </c>
      <c r="U1228" s="166">
        <f ca="1">IF(AND(Table1[[#This Row],[TGL. PENSIUN (usia)]]&lt;&gt;"",Table1[[#This Row],[TGL. PENSIUN (usia)]]&lt;&gt;"USIA SALAH"),IF(tglAcuan&lt;&gt;0,(INT(CONVERT(VLOOKUP(Table1[[#This Row],[JABATAN]],tbl_refJabatan,4,FALSE),"yr","day")-CONVERT(DATEDIF(H1228,tglAcuan,"y"),"yr","day"))),(INT(CONVERT(VLOOKUP(Table1[[#This Row],[JABATAN]],tbl_refJabatan,4,FALSE),"yr","day")-CONVERT(DATEDIF(H1228,NOW(),"y"),"yr","day")))),"")</f>
        <v>3287</v>
      </c>
      <c r="V1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Row],[JABATAN]],tbl_refJabatan,6,FALSE),"yr","day")-CONVERT(DATEDIF(H1228,tglAcuan,"y"),"yr","day"))),(NOW()+(CONVERT(VLOOKUP(Table1[[#This Row],[JABATAN]],tbl_refJabatan,6,FALSE),"yr","day")-CONVERT(DATEDIF(H1228,NOW(),"y"),"yr","day")))),"Usia Salah"),"")</f>
        <v>47175.348911689813</v>
      </c>
      <c r="W1228" s="167" t="str">
        <f ca="1">IF(Table1[[#This Row],[TGL.PENSIUN (usia)]]&lt;&gt;0,TEXT(Table1[[#This Row],[TGL.PENSIUN (usia)]],"yyyy"),"")</f>
        <v>2029</v>
      </c>
      <c r="X1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Row],[JABATAN]],tbl_refJabatan,7,FALSE),"yr","day")-CONVERT(DATEDIF(M1228,tglAcuan,"y"),"yr","day"))),(NOW()+(CONVERT(VLOOKUP(Table1[[#This Row],[JABATAN]],tbl_refJabatan,7,FALSE),"yr","day")-CONVERT(DATEDIF(M1228,NOW(),"y"),"yr","day")))),"tgl SK salah"),"")</f>
        <v>50827.848911689813</v>
      </c>
      <c r="Y1228" s="167" t="str">
        <f ca="1">IF(Table1[[#This Row],[TGL. PENSIUN (jabatan)]]&lt;&gt;0,TEXT(Table1[[#This Row],[TGL. PENSIUN (jabatan)]],"yyyy"),"")</f>
        <v>2039</v>
      </c>
      <c r="Z1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Row],[JABATAN]],tbl_refJabatan,8,FALSE),"yr","day")-CONVERT(DATEDIF(H1228,tglAcuan,"y"),"yr","day"))),(NOW()+(CONVERT(VLOOKUP(Table1[[#This Row],[JABATAN]],tbl_refJabatan,8,FALSE),"yr","day")-CONVERT(DATEDIF(H1228,NOW(),"y"),"yr","day")))),"Usia Salah"),"")</f>
        <v>47175.348911689813</v>
      </c>
      <c r="AA1228" s="167" t="str">
        <f ca="1">IF(Table1[[#This Row],[TGL.PENSIUN (usia )]]&lt;&gt;0,TEXT(Table1[[#This Row],[TGL.PENSIUN (usia )]],"yyyy"),"")</f>
        <v>2029</v>
      </c>
      <c r="AB1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Row],[JABATAN]],tbl_refJabatan,9,FALSE),"yr","day")-CONVERT(DATEDIF(M1228,tglAcuan,"y"),"yr","day"))),(NOW()+(CONVERT(VLOOKUP(Table1[[#This Row],[JABATAN]],tbl_refJabatan,9,FALSE),"yr","day")-CONVERT(DATEDIF(M1228,NOW(),"y"),"yr","day")))),"tgl SK salah"),"")</f>
        <v>50827.848911689813</v>
      </c>
      <c r="AC1228" s="167" t="str">
        <f ca="1">IF(Table1[[#This Row],[TGL. PENSIUN (jabatan )]]&lt;&gt;0,TEXT(Table1[[#This Row],[TGL. PENSIUN (jabatan )]],"yyyy"),"")</f>
        <v>2039</v>
      </c>
      <c r="AD12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29" spans="1:30" s="53" customFormat="1" ht="21.75" customHeight="1" x14ac:dyDescent="0.25">
      <c r="A1229" s="43">
        <f t="shared" si="45"/>
        <v>1224</v>
      </c>
      <c r="B1229" s="44" t="s">
        <v>2266</v>
      </c>
      <c r="C1229" s="44" t="s">
        <v>2299</v>
      </c>
      <c r="D1229" s="72" t="s">
        <v>61</v>
      </c>
      <c r="E1229" s="141" t="s">
        <v>2314</v>
      </c>
      <c r="F1229" s="43" t="s">
        <v>41</v>
      </c>
      <c r="G1229" s="46" t="s">
        <v>42</v>
      </c>
      <c r="H1229" s="203">
        <v>31020</v>
      </c>
      <c r="I1229" s="45"/>
      <c r="J1229" s="76"/>
      <c r="K1229" s="86" t="s">
        <v>56</v>
      </c>
      <c r="L1229" s="83" t="s">
        <v>2315</v>
      </c>
      <c r="M1229" s="260">
        <v>43434</v>
      </c>
      <c r="N1229" s="52" t="str">
        <f t="shared" ca="1" si="46"/>
        <v>39 Tahun 2 Bulan 23 hari</v>
      </c>
      <c r="O12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28 Hari </v>
      </c>
      <c r="P1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Row],[JABATAN]],tbl_refJabatan,2,FALSE),"yr","day")-CONVERT(DATEDIF(H1229,tglAcuan,"y"),"yr","day"))),(NOW()+(CONVERT(VLOOKUP(Table1[[#This Row],[JABATAN]],tbl_refJabatan,2,FALSE),"yr","day")-CONVERT(DATEDIF(H1229,NOW(),"y"),"yr","day")))),"Usia Salah"),"")</f>
        <v>53019.348911689813</v>
      </c>
      <c r="Q1229" s="167" t="str">
        <f ca="1">IF(Table1[[#This Row],[TGL. PENSIUN (usia)]]&lt;&gt;0,TEXT(Table1[[#This Row],[TGL. PENSIUN (usia)]],"yyyy"),"")</f>
        <v>2045</v>
      </c>
      <c r="R1229" s="166">
        <f ca="1">IF(AND(Table1[[#This Row],[TGL. PENSIUN (usia)]]&lt;&gt;"",Table1[[#This Row],[TGL. PENSIUN (usia)]]&lt;&gt;"USIA SALAH"),IF(tglAcuan&lt;&gt;0,(INT(CONVERT(VLOOKUP(Table1[[#This Row],[JABATAN]],tbl_refJabatan,2,FALSE),"yr","day")-CONVERT(DATEDIF(H1229,tglAcuan,"y"),"yr","day"))),(INT(CONVERT(VLOOKUP(Table1[[#This Row],[JABATAN]],tbl_refJabatan,2,FALSE),"yr","day")-CONVERT(DATEDIF(H1229,NOW(),"y"),"yr","day")))),"")</f>
        <v>7670</v>
      </c>
      <c r="S1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Row],[JABATAN]],tbl_refJabatan,4,FALSE),"yr","day")-CONVERT(DATEDIF(H1229,tglAcuan,"y"),"yr","day"))),(NOW()+(CONVERT(VLOOKUP(Table1[[#This Row],[JABATAN]],tbl_refJabatan,4,FALSE),"yr","day")-CONVERT(DATEDIF(H1229,NOW(),"y"),"yr","day")))),"Usia Salah"),"")</f>
        <v>53019.348911689813</v>
      </c>
      <c r="T1229" s="167" t="str">
        <f ca="1">IF(Table1[[#This Row],[TGL. PENSIUN ( usia )]]&lt;&gt;0,TEXT(Table1[[#This Row],[TGL. PENSIUN ( usia )]],"yyyy"),"")</f>
        <v>2045</v>
      </c>
      <c r="U1229" s="166">
        <f ca="1">IF(AND(Table1[[#This Row],[TGL. PENSIUN (usia)]]&lt;&gt;"",Table1[[#This Row],[TGL. PENSIUN (usia)]]&lt;&gt;"USIA SALAH"),IF(tglAcuan&lt;&gt;0,(INT(CONVERT(VLOOKUP(Table1[[#This Row],[JABATAN]],tbl_refJabatan,4,FALSE),"yr","day")-CONVERT(DATEDIF(H1229,tglAcuan,"y"),"yr","day"))),(INT(CONVERT(VLOOKUP(Table1[[#This Row],[JABATAN]],tbl_refJabatan,4,FALSE),"yr","day")-CONVERT(DATEDIF(H1229,NOW(),"y"),"yr","day")))),"")</f>
        <v>7670</v>
      </c>
      <c r="V1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Row],[JABATAN]],tbl_refJabatan,6,FALSE),"yr","day")-CONVERT(DATEDIF(H1229,tglAcuan,"y"),"yr","day"))),(NOW()+(CONVERT(VLOOKUP(Table1[[#This Row],[JABATAN]],tbl_refJabatan,6,FALSE),"yr","day")-CONVERT(DATEDIF(H1229,NOW(),"y"),"yr","day")))),"Usia Salah"),"")</f>
        <v>51558.348911689813</v>
      </c>
      <c r="W1229" s="167" t="str">
        <f ca="1">IF(Table1[[#This Row],[TGL.PENSIUN (usia)]]&lt;&gt;0,TEXT(Table1[[#This Row],[TGL.PENSIUN (usia)]],"yyyy"),"")</f>
        <v>2041</v>
      </c>
      <c r="X1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Row],[JABATAN]],tbl_refJabatan,7,FALSE),"yr","day")-CONVERT(DATEDIF(M1229,tglAcuan,"y"),"yr","day"))),(NOW()+(CONVERT(VLOOKUP(Table1[[#This Row],[JABATAN]],tbl_refJabatan,7,FALSE),"yr","day")-CONVERT(DATEDIF(M1229,NOW(),"y"),"yr","day")))),"tgl SK salah"),"")</f>
        <v>50827.848911689813</v>
      </c>
      <c r="Y1229" s="167" t="str">
        <f ca="1">IF(Table1[[#This Row],[TGL. PENSIUN (jabatan)]]&lt;&gt;0,TEXT(Table1[[#This Row],[TGL. PENSIUN (jabatan)]],"yyyy"),"")</f>
        <v>2039</v>
      </c>
      <c r="Z1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Row],[JABATAN]],tbl_refJabatan,8,FALSE),"yr","day")-CONVERT(DATEDIF(H1229,tglAcuan,"y"),"yr","day"))),(NOW()+(CONVERT(VLOOKUP(Table1[[#This Row],[JABATAN]],tbl_refJabatan,8,FALSE),"yr","day")-CONVERT(DATEDIF(H1229,NOW(),"y"),"yr","day")))),"Usia Salah"),"")</f>
        <v>51558.348911689813</v>
      </c>
      <c r="AA1229" s="167" t="str">
        <f ca="1">IF(Table1[[#This Row],[TGL.PENSIUN (usia )]]&lt;&gt;0,TEXT(Table1[[#This Row],[TGL.PENSIUN (usia )]],"yyyy"),"")</f>
        <v>2041</v>
      </c>
      <c r="AB1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Row],[JABATAN]],tbl_refJabatan,9,FALSE),"yr","day")-CONVERT(DATEDIF(M1229,tglAcuan,"y"),"yr","day"))),(NOW()+(CONVERT(VLOOKUP(Table1[[#This Row],[JABATAN]],tbl_refJabatan,9,FALSE),"yr","day")-CONVERT(DATEDIF(M1229,NOW(),"y"),"yr","day")))),"tgl SK salah"),"")</f>
        <v>50827.848911689813</v>
      </c>
      <c r="AC1229" s="167" t="str">
        <f ca="1">IF(Table1[[#This Row],[TGL. PENSIUN (jabatan )]]&lt;&gt;0,TEXT(Table1[[#This Row],[TGL. PENSIUN (jabatan )]],"yyyy"),"")</f>
        <v>2039</v>
      </c>
      <c r="AD12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0" spans="1:30" s="53" customFormat="1" ht="21.75" customHeight="1" x14ac:dyDescent="0.25">
      <c r="A1230" s="43">
        <f t="shared" si="45"/>
        <v>1225</v>
      </c>
      <c r="B1230" s="44" t="s">
        <v>2266</v>
      </c>
      <c r="C1230" s="44" t="s">
        <v>2299</v>
      </c>
      <c r="D1230" s="72" t="s">
        <v>63</v>
      </c>
      <c r="E1230" s="141" t="s">
        <v>2316</v>
      </c>
      <c r="F1230" s="43" t="s">
        <v>41</v>
      </c>
      <c r="G1230" s="46" t="s">
        <v>42</v>
      </c>
      <c r="H1230" s="47">
        <v>29604</v>
      </c>
      <c r="I1230" s="45"/>
      <c r="J1230" s="76"/>
      <c r="K1230" s="86" t="s">
        <v>43</v>
      </c>
      <c r="L1230" s="83" t="s">
        <v>2317</v>
      </c>
      <c r="M1230" s="260">
        <v>42310</v>
      </c>
      <c r="N1230" s="52" t="str">
        <f t="shared" ca="1" si="46"/>
        <v>43 Tahun 1 Bulan 9 hari</v>
      </c>
      <c r="O12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3 Bulan 25 Hari </v>
      </c>
      <c r="P1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Row],[JABATAN]],tbl_refJabatan,2,FALSE),"yr","day")-CONVERT(DATEDIF(H1230,tglAcuan,"y"),"yr","day"))),(NOW()+(CONVERT(VLOOKUP(Table1[[#This Row],[JABATAN]],tbl_refJabatan,2,FALSE),"yr","day")-CONVERT(DATEDIF(H1230,NOW(),"y"),"yr","day")))),"Usia Salah"),"")</f>
        <v>51558.348911689813</v>
      </c>
      <c r="Q1230" s="167" t="str">
        <f ca="1">IF(Table1[[#This Row],[TGL. PENSIUN (usia)]]&lt;&gt;0,TEXT(Table1[[#This Row],[TGL. PENSIUN (usia)]],"yyyy"),"")</f>
        <v>2041</v>
      </c>
      <c r="R1230" s="166">
        <f ca="1">IF(AND(Table1[[#This Row],[TGL. PENSIUN (usia)]]&lt;&gt;"",Table1[[#This Row],[TGL. PENSIUN (usia)]]&lt;&gt;"USIA SALAH"),IF(tglAcuan&lt;&gt;0,(INT(CONVERT(VLOOKUP(Table1[[#This Row],[JABATAN]],tbl_refJabatan,2,FALSE),"yr","day")-CONVERT(DATEDIF(H1230,tglAcuan,"y"),"yr","day"))),(INT(CONVERT(VLOOKUP(Table1[[#This Row],[JABATAN]],tbl_refJabatan,2,FALSE),"yr","day")-CONVERT(DATEDIF(H1230,NOW(),"y"),"yr","day")))),"")</f>
        <v>6209</v>
      </c>
      <c r="S1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Row],[JABATAN]],tbl_refJabatan,4,FALSE),"yr","day")-CONVERT(DATEDIF(H1230,tglAcuan,"y"),"yr","day"))),(NOW()+(CONVERT(VLOOKUP(Table1[[#This Row],[JABATAN]],tbl_refJabatan,4,FALSE),"yr","day")-CONVERT(DATEDIF(H1230,NOW(),"y"),"yr","day")))),"Usia Salah"),"")</f>
        <v>36948.348911689813</v>
      </c>
      <c r="T1230" s="167" t="str">
        <f ca="1">IF(Table1[[#This Row],[TGL. PENSIUN ( usia )]]&lt;&gt;0,TEXT(Table1[[#This Row],[TGL. PENSIUN ( usia )]],"yyyy"),"")</f>
        <v>2001</v>
      </c>
      <c r="U1230" s="166">
        <f ca="1">IF(AND(Table1[[#This Row],[TGL. PENSIUN (usia)]]&lt;&gt;"",Table1[[#This Row],[TGL. PENSIUN (usia)]]&lt;&gt;"USIA SALAH"),IF(tglAcuan&lt;&gt;0,(INT(CONVERT(VLOOKUP(Table1[[#This Row],[JABATAN]],tbl_refJabatan,4,FALSE),"yr","day")-CONVERT(DATEDIF(H1230,tglAcuan,"y"),"yr","day"))),(INT(CONVERT(VLOOKUP(Table1[[#This Row],[JABATAN]],tbl_refJabatan,4,FALSE),"yr","day")-CONVERT(DATEDIF(H1230,NOW(),"y"),"yr","day")))),"")</f>
        <v>-8401</v>
      </c>
      <c r="V1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Row],[JABATAN]],tbl_refJabatan,6,FALSE),"yr","day")-CONVERT(DATEDIF(H1230,tglAcuan,"y"),"yr","day"))),(NOW()+(CONVERT(VLOOKUP(Table1[[#This Row],[JABATAN]],tbl_refJabatan,6,FALSE),"yr","day")-CONVERT(DATEDIF(H1230,NOW(),"y"),"yr","day")))),"Usia Salah"),"")</f>
        <v>29643.348911689813</v>
      </c>
      <c r="W1230" s="167" t="str">
        <f ca="1">IF(Table1[[#This Row],[TGL.PENSIUN (usia)]]&lt;&gt;0,TEXT(Table1[[#This Row],[TGL.PENSIUN (usia)]],"yyyy"),"")</f>
        <v>1981</v>
      </c>
      <c r="X1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Row],[JABATAN]],tbl_refJabatan,7,FALSE),"yr","day")-CONVERT(DATEDIF(M1230,tglAcuan,"y"),"yr","day"))),(NOW()+(CONVERT(VLOOKUP(Table1[[#This Row],[JABATAN]],tbl_refJabatan,7,FALSE),"yr","day")-CONVERT(DATEDIF(M1230,NOW(),"y"),"yr","day")))),"tgl SK salah"),"")</f>
        <v>64342.098911689813</v>
      </c>
      <c r="Y1230" s="167" t="str">
        <f ca="1">IF(Table1[[#This Row],[TGL. PENSIUN (jabatan)]]&lt;&gt;0,TEXT(Table1[[#This Row],[TGL. PENSIUN (jabatan)]],"yyyy"),"")</f>
        <v>2076</v>
      </c>
      <c r="Z1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Row],[JABATAN]],tbl_refJabatan,8,FALSE),"yr","day")-CONVERT(DATEDIF(H1230,tglAcuan,"y"),"yr","day"))),(NOW()+(CONVERT(VLOOKUP(Table1[[#This Row],[JABATAN]],tbl_refJabatan,8,FALSE),"yr","day")-CONVERT(DATEDIF(H1230,NOW(),"y"),"yr","day")))),"Usia Salah"),"")</f>
        <v>51558.348911689813</v>
      </c>
      <c r="AA1230" s="167" t="str">
        <f ca="1">IF(Table1[[#This Row],[TGL.PENSIUN (usia )]]&lt;&gt;0,TEXT(Table1[[#This Row],[TGL.PENSIUN (usia )]],"yyyy"),"")</f>
        <v>2041</v>
      </c>
      <c r="AB1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Row],[JABATAN]],tbl_refJabatan,9,FALSE),"yr","day")-CONVERT(DATEDIF(M1230,tglAcuan,"y"),"yr","day"))),(NOW()+(CONVERT(VLOOKUP(Table1[[#This Row],[JABATAN]],tbl_refJabatan,9,FALSE),"yr","day")-CONVERT(DATEDIF(M1230,NOW(),"y"),"yr","day")))),"tgl SK salah"),"")</f>
        <v>47905.848911689813</v>
      </c>
      <c r="AC1230" s="167" t="str">
        <f ca="1">IF(Table1[[#This Row],[TGL. PENSIUN (jabatan )]]&lt;&gt;0,TEXT(Table1[[#This Row],[TGL. PENSIUN (jabatan )]],"yyyy"),"")</f>
        <v>2031</v>
      </c>
      <c r="AD12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1" spans="1:30" s="53" customFormat="1" ht="21.75" customHeight="1" x14ac:dyDescent="0.25">
      <c r="A1231" s="43">
        <f t="shared" si="45"/>
        <v>1226</v>
      </c>
      <c r="B1231" s="44" t="s">
        <v>2266</v>
      </c>
      <c r="C1231" s="44" t="s">
        <v>2299</v>
      </c>
      <c r="D1231" s="72" t="s">
        <v>63</v>
      </c>
      <c r="E1231" s="141" t="s">
        <v>2318</v>
      </c>
      <c r="F1231" s="43" t="s">
        <v>41</v>
      </c>
      <c r="G1231" s="46" t="s">
        <v>42</v>
      </c>
      <c r="H1231" s="47">
        <v>28317</v>
      </c>
      <c r="I1231" s="45"/>
      <c r="J1231" s="76"/>
      <c r="K1231" s="86" t="s">
        <v>43</v>
      </c>
      <c r="L1231" s="86" t="s">
        <v>2319</v>
      </c>
      <c r="M1231" s="260">
        <v>42310</v>
      </c>
      <c r="N1231" s="52" t="str">
        <f t="shared" ca="1" si="46"/>
        <v>46 Tahun 7 Bulan 16 hari</v>
      </c>
      <c r="O12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3 Bulan 25 Hari </v>
      </c>
      <c r="P1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Row],[JABATAN]],tbl_refJabatan,2,FALSE),"yr","day")-CONVERT(DATEDIF(H1231,tglAcuan,"y"),"yr","day"))),(NOW()+(CONVERT(VLOOKUP(Table1[[#This Row],[JABATAN]],tbl_refJabatan,2,FALSE),"yr","day")-CONVERT(DATEDIF(H1231,NOW(),"y"),"yr","day")))),"Usia Salah"),"")</f>
        <v>50462.598911689813</v>
      </c>
      <c r="Q1231" s="167" t="str">
        <f ca="1">IF(Table1[[#This Row],[TGL. PENSIUN (usia)]]&lt;&gt;0,TEXT(Table1[[#This Row],[TGL. PENSIUN (usia)]],"yyyy"),"")</f>
        <v>2038</v>
      </c>
      <c r="R1231" s="166">
        <f ca="1">IF(AND(Table1[[#This Row],[TGL. PENSIUN (usia)]]&lt;&gt;"",Table1[[#This Row],[TGL. PENSIUN (usia)]]&lt;&gt;"USIA SALAH"),IF(tglAcuan&lt;&gt;0,(INT(CONVERT(VLOOKUP(Table1[[#This Row],[JABATAN]],tbl_refJabatan,2,FALSE),"yr","day")-CONVERT(DATEDIF(H1231,tglAcuan,"y"),"yr","day"))),(INT(CONVERT(VLOOKUP(Table1[[#This Row],[JABATAN]],tbl_refJabatan,2,FALSE),"yr","day")-CONVERT(DATEDIF(H1231,NOW(),"y"),"yr","day")))),"")</f>
        <v>5113</v>
      </c>
      <c r="S1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Row],[JABATAN]],tbl_refJabatan,4,FALSE),"yr","day")-CONVERT(DATEDIF(H1231,tglAcuan,"y"),"yr","day"))),(NOW()+(CONVERT(VLOOKUP(Table1[[#This Row],[JABATAN]],tbl_refJabatan,4,FALSE),"yr","day")-CONVERT(DATEDIF(H1231,NOW(),"y"),"yr","day")))),"Usia Salah"),"")</f>
        <v>35852.598911689813</v>
      </c>
      <c r="T1231" s="167" t="str">
        <f ca="1">IF(Table1[[#This Row],[TGL. PENSIUN ( usia )]]&lt;&gt;0,TEXT(Table1[[#This Row],[TGL. PENSIUN ( usia )]],"yyyy"),"")</f>
        <v>1998</v>
      </c>
      <c r="U1231" s="166">
        <f ca="1">IF(AND(Table1[[#This Row],[TGL. PENSIUN (usia)]]&lt;&gt;"",Table1[[#This Row],[TGL. PENSIUN (usia)]]&lt;&gt;"USIA SALAH"),IF(tglAcuan&lt;&gt;0,(INT(CONVERT(VLOOKUP(Table1[[#This Row],[JABATAN]],tbl_refJabatan,4,FALSE),"yr","day")-CONVERT(DATEDIF(H1231,tglAcuan,"y"),"yr","day"))),(INT(CONVERT(VLOOKUP(Table1[[#This Row],[JABATAN]],tbl_refJabatan,4,FALSE),"yr","day")-CONVERT(DATEDIF(H1231,NOW(),"y"),"yr","day")))),"")</f>
        <v>-9497</v>
      </c>
      <c r="V1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Row],[JABATAN]],tbl_refJabatan,6,FALSE),"yr","day")-CONVERT(DATEDIF(H1231,tglAcuan,"y"),"yr","day"))),(NOW()+(CONVERT(VLOOKUP(Table1[[#This Row],[JABATAN]],tbl_refJabatan,6,FALSE),"yr","day")-CONVERT(DATEDIF(H1231,NOW(),"y"),"yr","day")))),"Usia Salah"),"")</f>
        <v>28547.598911689813</v>
      </c>
      <c r="W1231" s="167" t="str">
        <f ca="1">IF(Table1[[#This Row],[TGL.PENSIUN (usia)]]&lt;&gt;0,TEXT(Table1[[#This Row],[TGL.PENSIUN (usia)]],"yyyy"),"")</f>
        <v>1978</v>
      </c>
      <c r="X1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Row],[JABATAN]],tbl_refJabatan,7,FALSE),"yr","day")-CONVERT(DATEDIF(M1231,tglAcuan,"y"),"yr","day"))),(NOW()+(CONVERT(VLOOKUP(Table1[[#This Row],[JABATAN]],tbl_refJabatan,7,FALSE),"yr","day")-CONVERT(DATEDIF(M1231,NOW(),"y"),"yr","day")))),"tgl SK salah"),"")</f>
        <v>64342.098911689813</v>
      </c>
      <c r="Y1231" s="167" t="str">
        <f ca="1">IF(Table1[[#This Row],[TGL. PENSIUN (jabatan)]]&lt;&gt;0,TEXT(Table1[[#This Row],[TGL. PENSIUN (jabatan)]],"yyyy"),"")</f>
        <v>2076</v>
      </c>
      <c r="Z1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Row],[JABATAN]],tbl_refJabatan,8,FALSE),"yr","day")-CONVERT(DATEDIF(H1231,tglAcuan,"y"),"yr","day"))),(NOW()+(CONVERT(VLOOKUP(Table1[[#This Row],[JABATAN]],tbl_refJabatan,8,FALSE),"yr","day")-CONVERT(DATEDIF(H1231,NOW(),"y"),"yr","day")))),"Usia Salah"),"")</f>
        <v>50462.598911689813</v>
      </c>
      <c r="AA1231" s="167" t="str">
        <f ca="1">IF(Table1[[#This Row],[TGL.PENSIUN (usia )]]&lt;&gt;0,TEXT(Table1[[#This Row],[TGL.PENSIUN (usia )]],"yyyy"),"")</f>
        <v>2038</v>
      </c>
      <c r="AB1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Row],[JABATAN]],tbl_refJabatan,9,FALSE),"yr","day")-CONVERT(DATEDIF(M1231,tglAcuan,"y"),"yr","day"))),(NOW()+(CONVERT(VLOOKUP(Table1[[#This Row],[JABATAN]],tbl_refJabatan,9,FALSE),"yr","day")-CONVERT(DATEDIF(M1231,NOW(),"y"),"yr","day")))),"tgl SK salah"),"")</f>
        <v>47905.848911689813</v>
      </c>
      <c r="AC1231" s="167" t="str">
        <f ca="1">IF(Table1[[#This Row],[TGL. PENSIUN (jabatan )]]&lt;&gt;0,TEXT(Table1[[#This Row],[TGL. PENSIUN (jabatan )]],"yyyy"),"")</f>
        <v>2031</v>
      </c>
      <c r="AD12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2" spans="1:30" s="53" customFormat="1" ht="21.75" customHeight="1" x14ac:dyDescent="0.25">
      <c r="A1232" s="43">
        <f t="shared" si="45"/>
        <v>1227</v>
      </c>
      <c r="B1232" s="44" t="s">
        <v>2266</v>
      </c>
      <c r="C1232" s="44" t="s">
        <v>2299</v>
      </c>
      <c r="D1232" s="72" t="s">
        <v>63</v>
      </c>
      <c r="E1232" s="141" t="s">
        <v>2320</v>
      </c>
      <c r="F1232" s="43" t="s">
        <v>41</v>
      </c>
      <c r="G1232" s="46" t="s">
        <v>42</v>
      </c>
      <c r="H1232" s="47">
        <v>26062</v>
      </c>
      <c r="I1232" s="45"/>
      <c r="J1232" s="76"/>
      <c r="K1232" s="86" t="s">
        <v>43</v>
      </c>
      <c r="L1232" s="70" t="s">
        <v>2321</v>
      </c>
      <c r="M1232" s="260">
        <v>39741</v>
      </c>
      <c r="N1232" s="52" t="str">
        <f t="shared" ca="1" si="46"/>
        <v>52 Tahun 9 Bulan 18 hari</v>
      </c>
      <c r="O12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4 Bulan 7 Hari </v>
      </c>
      <c r="P1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Row],[JABATAN]],tbl_refJabatan,2,FALSE),"yr","day")-CONVERT(DATEDIF(H1232,tglAcuan,"y"),"yr","day"))),(NOW()+(CONVERT(VLOOKUP(Table1[[#This Row],[JABATAN]],tbl_refJabatan,2,FALSE),"yr","day")-CONVERT(DATEDIF(H1232,NOW(),"y"),"yr","day")))),"Usia Salah"),"")</f>
        <v>48271.098911689813</v>
      </c>
      <c r="Q1232" s="167" t="str">
        <f ca="1">IF(Table1[[#This Row],[TGL. PENSIUN (usia)]]&lt;&gt;0,TEXT(Table1[[#This Row],[TGL. PENSIUN (usia)]],"yyyy"),"")</f>
        <v>2032</v>
      </c>
      <c r="R1232" s="166">
        <f ca="1">IF(AND(Table1[[#This Row],[TGL. PENSIUN (usia)]]&lt;&gt;"",Table1[[#This Row],[TGL. PENSIUN (usia)]]&lt;&gt;"USIA SALAH"),IF(tglAcuan&lt;&gt;0,(INT(CONVERT(VLOOKUP(Table1[[#This Row],[JABATAN]],tbl_refJabatan,2,FALSE),"yr","day")-CONVERT(DATEDIF(H1232,tglAcuan,"y"),"yr","day"))),(INT(CONVERT(VLOOKUP(Table1[[#This Row],[JABATAN]],tbl_refJabatan,2,FALSE),"yr","day")-CONVERT(DATEDIF(H1232,NOW(),"y"),"yr","day")))),"")</f>
        <v>2922</v>
      </c>
      <c r="S1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Row],[JABATAN]],tbl_refJabatan,4,FALSE),"yr","day")-CONVERT(DATEDIF(H1232,tglAcuan,"y"),"yr","day"))),(NOW()+(CONVERT(VLOOKUP(Table1[[#This Row],[JABATAN]],tbl_refJabatan,4,FALSE),"yr","day")-CONVERT(DATEDIF(H1232,NOW(),"y"),"yr","day")))),"Usia Salah"),"")</f>
        <v>33661.098911689813</v>
      </c>
      <c r="T1232" s="167" t="str">
        <f ca="1">IF(Table1[[#This Row],[TGL. PENSIUN ( usia )]]&lt;&gt;0,TEXT(Table1[[#This Row],[TGL. PENSIUN ( usia )]],"yyyy"),"")</f>
        <v>1992</v>
      </c>
      <c r="U1232" s="166">
        <f ca="1">IF(AND(Table1[[#This Row],[TGL. PENSIUN (usia)]]&lt;&gt;"",Table1[[#This Row],[TGL. PENSIUN (usia)]]&lt;&gt;"USIA SALAH"),IF(tglAcuan&lt;&gt;0,(INT(CONVERT(VLOOKUP(Table1[[#This Row],[JABATAN]],tbl_refJabatan,4,FALSE),"yr","day")-CONVERT(DATEDIF(H1232,tglAcuan,"y"),"yr","day"))),(INT(CONVERT(VLOOKUP(Table1[[#This Row],[JABATAN]],tbl_refJabatan,4,FALSE),"yr","day")-CONVERT(DATEDIF(H1232,NOW(),"y"),"yr","day")))),"")</f>
        <v>-11688</v>
      </c>
      <c r="V1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Row],[JABATAN]],tbl_refJabatan,6,FALSE),"yr","day")-CONVERT(DATEDIF(H1232,tglAcuan,"y"),"yr","day"))),(NOW()+(CONVERT(VLOOKUP(Table1[[#This Row],[JABATAN]],tbl_refJabatan,6,FALSE),"yr","day")-CONVERT(DATEDIF(H1232,NOW(),"y"),"yr","day")))),"Usia Salah"),"")</f>
        <v>26356.098911689813</v>
      </c>
      <c r="W1232" s="167" t="str">
        <f ca="1">IF(Table1[[#This Row],[TGL.PENSIUN (usia)]]&lt;&gt;0,TEXT(Table1[[#This Row],[TGL.PENSIUN (usia)]],"yyyy"),"")</f>
        <v>1972</v>
      </c>
      <c r="X1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Row],[JABATAN]],tbl_refJabatan,7,FALSE),"yr","day")-CONVERT(DATEDIF(M1232,tglAcuan,"y"),"yr","day"))),(NOW()+(CONVERT(VLOOKUP(Table1[[#This Row],[JABATAN]],tbl_refJabatan,7,FALSE),"yr","day")-CONVERT(DATEDIF(M1232,NOW(),"y"),"yr","day")))),"tgl SK salah"),"")</f>
        <v>61785.348911689813</v>
      </c>
      <c r="Y1232" s="167" t="str">
        <f ca="1">IF(Table1[[#This Row],[TGL. PENSIUN (jabatan)]]&lt;&gt;0,TEXT(Table1[[#This Row],[TGL. PENSIUN (jabatan)]],"yyyy"),"")</f>
        <v>2069</v>
      </c>
      <c r="Z1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Row],[JABATAN]],tbl_refJabatan,8,FALSE),"yr","day")-CONVERT(DATEDIF(H1232,tglAcuan,"y"),"yr","day"))),(NOW()+(CONVERT(VLOOKUP(Table1[[#This Row],[JABATAN]],tbl_refJabatan,8,FALSE),"yr","day")-CONVERT(DATEDIF(H1232,NOW(),"y"),"yr","day")))),"Usia Salah"),"")</f>
        <v>48271.098911689813</v>
      </c>
      <c r="AA1232" s="167" t="str">
        <f ca="1">IF(Table1[[#This Row],[TGL.PENSIUN (usia )]]&lt;&gt;0,TEXT(Table1[[#This Row],[TGL.PENSIUN (usia )]],"yyyy"),"")</f>
        <v>2032</v>
      </c>
      <c r="AB1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Row],[JABATAN]],tbl_refJabatan,9,FALSE),"yr","day")-CONVERT(DATEDIF(M1232,tglAcuan,"y"),"yr","day"))),(NOW()+(CONVERT(VLOOKUP(Table1[[#This Row],[JABATAN]],tbl_refJabatan,9,FALSE),"yr","day")-CONVERT(DATEDIF(M1232,NOW(),"y"),"yr","day")))),"tgl SK salah"),"")</f>
        <v>45349.098911689813</v>
      </c>
      <c r="AC1232" s="167" t="str">
        <f ca="1">IF(Table1[[#This Row],[TGL. PENSIUN (jabatan )]]&lt;&gt;0,TEXT(Table1[[#This Row],[TGL. PENSIUN (jabatan )]],"yyyy"),"")</f>
        <v>2024</v>
      </c>
      <c r="AD12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33" spans="1:30" s="53" customFormat="1" ht="21.75" customHeight="1" x14ac:dyDescent="0.25">
      <c r="A1233" s="43">
        <f t="shared" si="45"/>
        <v>1228</v>
      </c>
      <c r="B1233" s="44" t="s">
        <v>2266</v>
      </c>
      <c r="C1233" s="44" t="s">
        <v>2299</v>
      </c>
      <c r="D1233" s="72" t="s">
        <v>63</v>
      </c>
      <c r="E1233" s="141" t="s">
        <v>2322</v>
      </c>
      <c r="F1233" s="43" t="s">
        <v>41</v>
      </c>
      <c r="G1233" s="46" t="s">
        <v>42</v>
      </c>
      <c r="H1233" s="47">
        <v>19151</v>
      </c>
      <c r="I1233" s="45"/>
      <c r="J1233" s="76"/>
      <c r="K1233" s="86" t="s">
        <v>93</v>
      </c>
      <c r="L1233" s="86" t="s">
        <v>2323</v>
      </c>
      <c r="M1233" s="260">
        <v>40429</v>
      </c>
      <c r="N1233" s="52" t="str">
        <f t="shared" ca="1" si="46"/>
        <v>71 Tahun 8 Bulan 21 hari</v>
      </c>
      <c r="O12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5 Bulan 19 Hari </v>
      </c>
      <c r="P1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Row],[JABATAN]],tbl_refJabatan,2,FALSE),"yr","day")-CONVERT(DATEDIF(H1233,tglAcuan,"y"),"yr","day"))),(NOW()+(CONVERT(VLOOKUP(Table1[[#This Row],[JABATAN]],tbl_refJabatan,2,FALSE),"yr","day")-CONVERT(DATEDIF(H1233,NOW(),"y"),"yr","day")))),"Usia Salah"),"")</f>
        <v>41331.348911689813</v>
      </c>
      <c r="Q1233" s="167" t="str">
        <f ca="1">IF(Table1[[#This Row],[TGL. PENSIUN (usia)]]&lt;&gt;0,TEXT(Table1[[#This Row],[TGL. PENSIUN (usia)]],"yyyy"),"")</f>
        <v>2013</v>
      </c>
      <c r="R1233" s="166">
        <f ca="1">IF(AND(Table1[[#This Row],[TGL. PENSIUN (usia)]]&lt;&gt;"",Table1[[#This Row],[TGL. PENSIUN (usia)]]&lt;&gt;"USIA SALAH"),IF(tglAcuan&lt;&gt;0,(INT(CONVERT(VLOOKUP(Table1[[#This Row],[JABATAN]],tbl_refJabatan,2,FALSE),"yr","day")-CONVERT(DATEDIF(H1233,tglAcuan,"y"),"yr","day"))),(INT(CONVERT(VLOOKUP(Table1[[#This Row],[JABATAN]],tbl_refJabatan,2,FALSE),"yr","day")-CONVERT(DATEDIF(H1233,NOW(),"y"),"yr","day")))),"")</f>
        <v>-4018</v>
      </c>
      <c r="S1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Row],[JABATAN]],tbl_refJabatan,4,FALSE),"yr","day")-CONVERT(DATEDIF(H1233,tglAcuan,"y"),"yr","day"))),(NOW()+(CONVERT(VLOOKUP(Table1[[#This Row],[JABATAN]],tbl_refJabatan,4,FALSE),"yr","day")-CONVERT(DATEDIF(H1233,NOW(),"y"),"yr","day")))),"Usia Salah"),"")</f>
        <v>26721.348911689813</v>
      </c>
      <c r="T1233" s="167" t="str">
        <f ca="1">IF(Table1[[#This Row],[TGL. PENSIUN ( usia )]]&lt;&gt;0,TEXT(Table1[[#This Row],[TGL. PENSIUN ( usia )]],"yyyy"),"")</f>
        <v>1973</v>
      </c>
      <c r="U1233" s="166">
        <f ca="1">IF(AND(Table1[[#This Row],[TGL. PENSIUN (usia)]]&lt;&gt;"",Table1[[#This Row],[TGL. PENSIUN (usia)]]&lt;&gt;"USIA SALAH"),IF(tglAcuan&lt;&gt;0,(INT(CONVERT(VLOOKUP(Table1[[#This Row],[JABATAN]],tbl_refJabatan,4,FALSE),"yr","day")-CONVERT(DATEDIF(H1233,tglAcuan,"y"),"yr","day"))),(INT(CONVERT(VLOOKUP(Table1[[#This Row],[JABATAN]],tbl_refJabatan,4,FALSE),"yr","day")-CONVERT(DATEDIF(H1233,NOW(),"y"),"yr","day")))),"")</f>
        <v>-18628</v>
      </c>
      <c r="V1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Row],[JABATAN]],tbl_refJabatan,6,FALSE),"yr","day")-CONVERT(DATEDIF(H1233,tglAcuan,"y"),"yr","day"))),(NOW()+(CONVERT(VLOOKUP(Table1[[#This Row],[JABATAN]],tbl_refJabatan,6,FALSE),"yr","day")-CONVERT(DATEDIF(H1233,NOW(),"y"),"yr","day")))),"Usia Salah"),"")</f>
        <v>19416.348911689813</v>
      </c>
      <c r="W1233" s="167" t="str">
        <f ca="1">IF(Table1[[#This Row],[TGL.PENSIUN (usia)]]&lt;&gt;0,TEXT(Table1[[#This Row],[TGL.PENSIUN (usia)]],"yyyy"),"")</f>
        <v>1953</v>
      </c>
      <c r="X1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Row],[JABATAN]],tbl_refJabatan,7,FALSE),"yr","day")-CONVERT(DATEDIF(M1233,tglAcuan,"y"),"yr","day"))),(NOW()+(CONVERT(VLOOKUP(Table1[[#This Row],[JABATAN]],tbl_refJabatan,7,FALSE),"yr","day")-CONVERT(DATEDIF(M1233,NOW(),"y"),"yr","day")))),"tgl SK salah"),"")</f>
        <v>62515.848911689813</v>
      </c>
      <c r="Y1233" s="167" t="str">
        <f ca="1">IF(Table1[[#This Row],[TGL. PENSIUN (jabatan)]]&lt;&gt;0,TEXT(Table1[[#This Row],[TGL. PENSIUN (jabatan)]],"yyyy"),"")</f>
        <v>2071</v>
      </c>
      <c r="Z1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Row],[JABATAN]],tbl_refJabatan,8,FALSE),"yr","day")-CONVERT(DATEDIF(H1233,tglAcuan,"y"),"yr","day"))),(NOW()+(CONVERT(VLOOKUP(Table1[[#This Row],[JABATAN]],tbl_refJabatan,8,FALSE),"yr","day")-CONVERT(DATEDIF(H1233,NOW(),"y"),"yr","day")))),"Usia Salah"),"")</f>
        <v>41331.348911689813</v>
      </c>
      <c r="AA1233" s="167" t="str">
        <f ca="1">IF(Table1[[#This Row],[TGL.PENSIUN (usia )]]&lt;&gt;0,TEXT(Table1[[#This Row],[TGL.PENSIUN (usia )]],"yyyy"),"")</f>
        <v>2013</v>
      </c>
      <c r="AB1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Row],[JABATAN]],tbl_refJabatan,9,FALSE),"yr","day")-CONVERT(DATEDIF(M1233,tglAcuan,"y"),"yr","day"))),(NOW()+(CONVERT(VLOOKUP(Table1[[#This Row],[JABATAN]],tbl_refJabatan,9,FALSE),"yr","day")-CONVERT(DATEDIF(M1233,NOW(),"y"),"yr","day")))),"tgl SK salah"),"")</f>
        <v>46079.598911689813</v>
      </c>
      <c r="AC1233" s="167" t="str">
        <f ca="1">IF(Table1[[#This Row],[TGL. PENSIUN (jabatan )]]&lt;&gt;0,TEXT(Table1[[#This Row],[TGL. PENSIUN (jabatan )]],"yyyy"),"")</f>
        <v>2026</v>
      </c>
      <c r="AD12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4" spans="1:30" s="53" customFormat="1" ht="21.75" customHeight="1" x14ac:dyDescent="0.25">
      <c r="A1234" s="43">
        <f t="shared" si="45"/>
        <v>1229</v>
      </c>
      <c r="B1234" s="44" t="s">
        <v>2266</v>
      </c>
      <c r="C1234" s="44" t="s">
        <v>2299</v>
      </c>
      <c r="D1234" s="72" t="s">
        <v>63</v>
      </c>
      <c r="E1234" s="141" t="s">
        <v>2324</v>
      </c>
      <c r="F1234" s="43" t="s">
        <v>41</v>
      </c>
      <c r="G1234" s="46" t="s">
        <v>42</v>
      </c>
      <c r="H1234" s="47">
        <v>29390</v>
      </c>
      <c r="I1234" s="45"/>
      <c r="J1234" s="76"/>
      <c r="K1234" s="86" t="s">
        <v>43</v>
      </c>
      <c r="L1234" s="86" t="s">
        <v>2325</v>
      </c>
      <c r="M1234" s="260">
        <v>41983</v>
      </c>
      <c r="N1234" s="52" t="str">
        <f t="shared" ca="1" si="46"/>
        <v>43 Tahun 8 Bulan 9 hari</v>
      </c>
      <c r="O12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17 Hari </v>
      </c>
      <c r="P1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Row],[JABATAN]],tbl_refJabatan,2,FALSE),"yr","day")-CONVERT(DATEDIF(H1234,tglAcuan,"y"),"yr","day"))),(NOW()+(CONVERT(VLOOKUP(Table1[[#This Row],[JABATAN]],tbl_refJabatan,2,FALSE),"yr","day")-CONVERT(DATEDIF(H1234,NOW(),"y"),"yr","day")))),"Usia Salah"),"")</f>
        <v>51558.348911689813</v>
      </c>
      <c r="Q1234" s="167" t="str">
        <f ca="1">IF(Table1[[#This Row],[TGL. PENSIUN (usia)]]&lt;&gt;0,TEXT(Table1[[#This Row],[TGL. PENSIUN (usia)]],"yyyy"),"")</f>
        <v>2041</v>
      </c>
      <c r="R1234" s="166">
        <f ca="1">IF(AND(Table1[[#This Row],[TGL. PENSIUN (usia)]]&lt;&gt;"",Table1[[#This Row],[TGL. PENSIUN (usia)]]&lt;&gt;"USIA SALAH"),IF(tglAcuan&lt;&gt;0,(INT(CONVERT(VLOOKUP(Table1[[#This Row],[JABATAN]],tbl_refJabatan,2,FALSE),"yr","day")-CONVERT(DATEDIF(H1234,tglAcuan,"y"),"yr","day"))),(INT(CONVERT(VLOOKUP(Table1[[#This Row],[JABATAN]],tbl_refJabatan,2,FALSE),"yr","day")-CONVERT(DATEDIF(H1234,NOW(),"y"),"yr","day")))),"")</f>
        <v>6209</v>
      </c>
      <c r="S1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Row],[JABATAN]],tbl_refJabatan,4,FALSE),"yr","day")-CONVERT(DATEDIF(H1234,tglAcuan,"y"),"yr","day"))),(NOW()+(CONVERT(VLOOKUP(Table1[[#This Row],[JABATAN]],tbl_refJabatan,4,FALSE),"yr","day")-CONVERT(DATEDIF(H1234,NOW(),"y"),"yr","day")))),"Usia Salah"),"")</f>
        <v>36948.348911689813</v>
      </c>
      <c r="T1234" s="167" t="str">
        <f ca="1">IF(Table1[[#This Row],[TGL. PENSIUN ( usia )]]&lt;&gt;0,TEXT(Table1[[#This Row],[TGL. PENSIUN ( usia )]],"yyyy"),"")</f>
        <v>2001</v>
      </c>
      <c r="U1234" s="166">
        <f ca="1">IF(AND(Table1[[#This Row],[TGL. PENSIUN (usia)]]&lt;&gt;"",Table1[[#This Row],[TGL. PENSIUN (usia)]]&lt;&gt;"USIA SALAH"),IF(tglAcuan&lt;&gt;0,(INT(CONVERT(VLOOKUP(Table1[[#This Row],[JABATAN]],tbl_refJabatan,4,FALSE),"yr","day")-CONVERT(DATEDIF(H1234,tglAcuan,"y"),"yr","day"))),(INT(CONVERT(VLOOKUP(Table1[[#This Row],[JABATAN]],tbl_refJabatan,4,FALSE),"yr","day")-CONVERT(DATEDIF(H1234,NOW(),"y"),"yr","day")))),"")</f>
        <v>-8401</v>
      </c>
      <c r="V1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Row],[JABATAN]],tbl_refJabatan,6,FALSE),"yr","day")-CONVERT(DATEDIF(H1234,tglAcuan,"y"),"yr","day"))),(NOW()+(CONVERT(VLOOKUP(Table1[[#This Row],[JABATAN]],tbl_refJabatan,6,FALSE),"yr","day")-CONVERT(DATEDIF(H1234,NOW(),"y"),"yr","day")))),"Usia Salah"),"")</f>
        <v>29643.348911689813</v>
      </c>
      <c r="W1234" s="167" t="str">
        <f ca="1">IF(Table1[[#This Row],[TGL.PENSIUN (usia)]]&lt;&gt;0,TEXT(Table1[[#This Row],[TGL.PENSIUN (usia)]],"yyyy"),"")</f>
        <v>1981</v>
      </c>
      <c r="X1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Row],[JABATAN]],tbl_refJabatan,7,FALSE),"yr","day")-CONVERT(DATEDIF(M1234,tglAcuan,"y"),"yr","day"))),(NOW()+(CONVERT(VLOOKUP(Table1[[#This Row],[JABATAN]],tbl_refJabatan,7,FALSE),"yr","day")-CONVERT(DATEDIF(M1234,NOW(),"y"),"yr","day")))),"tgl SK salah"),"")</f>
        <v>63976.848911689813</v>
      </c>
      <c r="Y1234" s="167" t="str">
        <f ca="1">IF(Table1[[#This Row],[TGL. PENSIUN (jabatan)]]&lt;&gt;0,TEXT(Table1[[#This Row],[TGL. PENSIUN (jabatan)]],"yyyy"),"")</f>
        <v>2075</v>
      </c>
      <c r="Z1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Row],[JABATAN]],tbl_refJabatan,8,FALSE),"yr","day")-CONVERT(DATEDIF(H1234,tglAcuan,"y"),"yr","day"))),(NOW()+(CONVERT(VLOOKUP(Table1[[#This Row],[JABATAN]],tbl_refJabatan,8,FALSE),"yr","day")-CONVERT(DATEDIF(H1234,NOW(),"y"),"yr","day")))),"Usia Salah"),"")</f>
        <v>51558.348911689813</v>
      </c>
      <c r="AA1234" s="167" t="str">
        <f ca="1">IF(Table1[[#This Row],[TGL.PENSIUN (usia )]]&lt;&gt;0,TEXT(Table1[[#This Row],[TGL.PENSIUN (usia )]],"yyyy"),"")</f>
        <v>2041</v>
      </c>
      <c r="AB1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Row],[JABATAN]],tbl_refJabatan,9,FALSE),"yr","day")-CONVERT(DATEDIF(M1234,tglAcuan,"y"),"yr","day"))),(NOW()+(CONVERT(VLOOKUP(Table1[[#This Row],[JABATAN]],tbl_refJabatan,9,FALSE),"yr","day")-CONVERT(DATEDIF(M1234,NOW(),"y"),"yr","day")))),"tgl SK salah"),"")</f>
        <v>47540.598911689813</v>
      </c>
      <c r="AC1234" s="167" t="str">
        <f ca="1">IF(Table1[[#This Row],[TGL. PENSIUN (jabatan )]]&lt;&gt;0,TEXT(Table1[[#This Row],[TGL. PENSIUN (jabatan )]],"yyyy"),"")</f>
        <v>2030</v>
      </c>
      <c r="AD12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5" spans="1:30" s="53" customFormat="1" ht="21.75" customHeight="1" x14ac:dyDescent="0.25">
      <c r="A1235" s="43">
        <f t="shared" si="45"/>
        <v>1230</v>
      </c>
      <c r="B1235" s="44" t="s">
        <v>2266</v>
      </c>
      <c r="C1235" s="44" t="s">
        <v>2299</v>
      </c>
      <c r="D1235" s="72" t="s">
        <v>63</v>
      </c>
      <c r="E1235" s="141" t="s">
        <v>2326</v>
      </c>
      <c r="F1235" s="43" t="s">
        <v>41</v>
      </c>
      <c r="G1235" s="46" t="s">
        <v>42</v>
      </c>
      <c r="H1235" s="47">
        <v>26668</v>
      </c>
      <c r="I1235" s="45"/>
      <c r="J1235" s="76"/>
      <c r="K1235" s="86" t="s">
        <v>43</v>
      </c>
      <c r="L1235" s="83" t="s">
        <v>2327</v>
      </c>
      <c r="M1235" s="260">
        <v>41984</v>
      </c>
      <c r="N1235" s="52" t="str">
        <f t="shared" ca="1" si="46"/>
        <v>51 Tahun 1 Bulan 23 hari</v>
      </c>
      <c r="O12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16 Hari </v>
      </c>
      <c r="P1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Row],[JABATAN]],tbl_refJabatan,2,FALSE),"yr","day")-CONVERT(DATEDIF(H1235,tglAcuan,"y"),"yr","day"))),(NOW()+(CONVERT(VLOOKUP(Table1[[#This Row],[JABATAN]],tbl_refJabatan,2,FALSE),"yr","day")-CONVERT(DATEDIF(H1235,NOW(),"y"),"yr","day")))),"Usia Salah"),"")</f>
        <v>48636.348911689813</v>
      </c>
      <c r="Q1235" s="167" t="str">
        <f ca="1">IF(Table1[[#This Row],[TGL. PENSIUN (usia)]]&lt;&gt;0,TEXT(Table1[[#This Row],[TGL. PENSIUN (usia)]],"yyyy"),"")</f>
        <v>2033</v>
      </c>
      <c r="R1235" s="166">
        <f ca="1">IF(AND(Table1[[#This Row],[TGL. PENSIUN (usia)]]&lt;&gt;"",Table1[[#This Row],[TGL. PENSIUN (usia)]]&lt;&gt;"USIA SALAH"),IF(tglAcuan&lt;&gt;0,(INT(CONVERT(VLOOKUP(Table1[[#This Row],[JABATAN]],tbl_refJabatan,2,FALSE),"yr","day")-CONVERT(DATEDIF(H1235,tglAcuan,"y"),"yr","day"))),(INT(CONVERT(VLOOKUP(Table1[[#This Row],[JABATAN]],tbl_refJabatan,2,FALSE),"yr","day")-CONVERT(DATEDIF(H1235,NOW(),"y"),"yr","day")))),"")</f>
        <v>3287</v>
      </c>
      <c r="S1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Row],[JABATAN]],tbl_refJabatan,4,FALSE),"yr","day")-CONVERT(DATEDIF(H1235,tglAcuan,"y"),"yr","day"))),(NOW()+(CONVERT(VLOOKUP(Table1[[#This Row],[JABATAN]],tbl_refJabatan,4,FALSE),"yr","day")-CONVERT(DATEDIF(H1235,NOW(),"y"),"yr","day")))),"Usia Salah"),"")</f>
        <v>34026.348911689813</v>
      </c>
      <c r="T1235" s="167" t="str">
        <f ca="1">IF(Table1[[#This Row],[TGL. PENSIUN ( usia )]]&lt;&gt;0,TEXT(Table1[[#This Row],[TGL. PENSIUN ( usia )]],"yyyy"),"")</f>
        <v>1993</v>
      </c>
      <c r="U1235" s="166">
        <f ca="1">IF(AND(Table1[[#This Row],[TGL. PENSIUN (usia)]]&lt;&gt;"",Table1[[#This Row],[TGL. PENSIUN (usia)]]&lt;&gt;"USIA SALAH"),IF(tglAcuan&lt;&gt;0,(INT(CONVERT(VLOOKUP(Table1[[#This Row],[JABATAN]],tbl_refJabatan,4,FALSE),"yr","day")-CONVERT(DATEDIF(H1235,tglAcuan,"y"),"yr","day"))),(INT(CONVERT(VLOOKUP(Table1[[#This Row],[JABATAN]],tbl_refJabatan,4,FALSE),"yr","day")-CONVERT(DATEDIF(H1235,NOW(),"y"),"yr","day")))),"")</f>
        <v>-11323</v>
      </c>
      <c r="V1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Row],[JABATAN]],tbl_refJabatan,6,FALSE),"yr","day")-CONVERT(DATEDIF(H1235,tglAcuan,"y"),"yr","day"))),(NOW()+(CONVERT(VLOOKUP(Table1[[#This Row],[JABATAN]],tbl_refJabatan,6,FALSE),"yr","day")-CONVERT(DATEDIF(H1235,NOW(),"y"),"yr","day")))),"Usia Salah"),"")</f>
        <v>26721.348911689813</v>
      </c>
      <c r="W1235" s="167" t="str">
        <f ca="1">IF(Table1[[#This Row],[TGL.PENSIUN (usia)]]&lt;&gt;0,TEXT(Table1[[#This Row],[TGL.PENSIUN (usia)]],"yyyy"),"")</f>
        <v>1973</v>
      </c>
      <c r="X1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Row],[JABATAN]],tbl_refJabatan,7,FALSE),"yr","day")-CONVERT(DATEDIF(M1235,tglAcuan,"y"),"yr","day"))),(NOW()+(CONVERT(VLOOKUP(Table1[[#This Row],[JABATAN]],tbl_refJabatan,7,FALSE),"yr","day")-CONVERT(DATEDIF(M1235,NOW(),"y"),"yr","day")))),"tgl SK salah"),"")</f>
        <v>63976.848911689813</v>
      </c>
      <c r="Y1235" s="167" t="str">
        <f ca="1">IF(Table1[[#This Row],[TGL. PENSIUN (jabatan)]]&lt;&gt;0,TEXT(Table1[[#This Row],[TGL. PENSIUN (jabatan)]],"yyyy"),"")</f>
        <v>2075</v>
      </c>
      <c r="Z1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Row],[JABATAN]],tbl_refJabatan,8,FALSE),"yr","day")-CONVERT(DATEDIF(H1235,tglAcuan,"y"),"yr","day"))),(NOW()+(CONVERT(VLOOKUP(Table1[[#This Row],[JABATAN]],tbl_refJabatan,8,FALSE),"yr","day")-CONVERT(DATEDIF(H1235,NOW(),"y"),"yr","day")))),"Usia Salah"),"")</f>
        <v>48636.348911689813</v>
      </c>
      <c r="AA1235" s="167" t="str">
        <f ca="1">IF(Table1[[#This Row],[TGL.PENSIUN (usia )]]&lt;&gt;0,TEXT(Table1[[#This Row],[TGL.PENSIUN (usia )]],"yyyy"),"")</f>
        <v>2033</v>
      </c>
      <c r="AB1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Row],[JABATAN]],tbl_refJabatan,9,FALSE),"yr","day")-CONVERT(DATEDIF(M1235,tglAcuan,"y"),"yr","day"))),(NOW()+(CONVERT(VLOOKUP(Table1[[#This Row],[JABATAN]],tbl_refJabatan,9,FALSE),"yr","day")-CONVERT(DATEDIF(M1235,NOW(),"y"),"yr","day")))),"tgl SK salah"),"")</f>
        <v>47540.598911689813</v>
      </c>
      <c r="AC1235" s="167" t="str">
        <f ca="1">IF(Table1[[#This Row],[TGL. PENSIUN (jabatan )]]&lt;&gt;0,TEXT(Table1[[#This Row],[TGL. PENSIUN (jabatan )]],"yyyy"),"")</f>
        <v>2030</v>
      </c>
      <c r="AD12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6" spans="1:30" s="53" customFormat="1" ht="21.75" customHeight="1" x14ac:dyDescent="0.25">
      <c r="A1236" s="43">
        <f t="shared" si="45"/>
        <v>1231</v>
      </c>
      <c r="B1236" s="44" t="s">
        <v>2266</v>
      </c>
      <c r="C1236" s="44" t="s">
        <v>2299</v>
      </c>
      <c r="D1236" s="72" t="s">
        <v>63</v>
      </c>
      <c r="E1236" s="141" t="s">
        <v>2328</v>
      </c>
      <c r="F1236" s="43" t="s">
        <v>41</v>
      </c>
      <c r="G1236" s="46" t="s">
        <v>42</v>
      </c>
      <c r="H1236" s="47">
        <v>26216</v>
      </c>
      <c r="I1236" s="45"/>
      <c r="J1236" s="76"/>
      <c r="K1236" s="86" t="s">
        <v>56</v>
      </c>
      <c r="L1236" s="86" t="s">
        <v>2329</v>
      </c>
      <c r="M1236" s="260">
        <v>40399</v>
      </c>
      <c r="N1236" s="52" t="str">
        <f t="shared" ca="1" si="46"/>
        <v>52 Tahun 4 Bulan 17 hari</v>
      </c>
      <c r="O12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18 Hari </v>
      </c>
      <c r="P1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Row],[JABATAN]],tbl_refJabatan,2,FALSE),"yr","day")-CONVERT(DATEDIF(H1236,tglAcuan,"y"),"yr","day"))),(NOW()+(CONVERT(VLOOKUP(Table1[[#This Row],[JABATAN]],tbl_refJabatan,2,FALSE),"yr","day")-CONVERT(DATEDIF(H1236,NOW(),"y"),"yr","day")))),"Usia Salah"),"")</f>
        <v>48271.098911689813</v>
      </c>
      <c r="Q1236" s="167" t="str">
        <f ca="1">IF(Table1[[#This Row],[TGL. PENSIUN (usia)]]&lt;&gt;0,TEXT(Table1[[#This Row],[TGL. PENSIUN (usia)]],"yyyy"),"")</f>
        <v>2032</v>
      </c>
      <c r="R1236" s="166">
        <f ca="1">IF(AND(Table1[[#This Row],[TGL. PENSIUN (usia)]]&lt;&gt;"",Table1[[#This Row],[TGL. PENSIUN (usia)]]&lt;&gt;"USIA SALAH"),IF(tglAcuan&lt;&gt;0,(INT(CONVERT(VLOOKUP(Table1[[#This Row],[JABATAN]],tbl_refJabatan,2,FALSE),"yr","day")-CONVERT(DATEDIF(H1236,tglAcuan,"y"),"yr","day"))),(INT(CONVERT(VLOOKUP(Table1[[#This Row],[JABATAN]],tbl_refJabatan,2,FALSE),"yr","day")-CONVERT(DATEDIF(H1236,NOW(),"y"),"yr","day")))),"")</f>
        <v>2922</v>
      </c>
      <c r="S1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Row],[JABATAN]],tbl_refJabatan,4,FALSE),"yr","day")-CONVERT(DATEDIF(H1236,tglAcuan,"y"),"yr","day"))),(NOW()+(CONVERT(VLOOKUP(Table1[[#This Row],[JABATAN]],tbl_refJabatan,4,FALSE),"yr","day")-CONVERT(DATEDIF(H1236,NOW(),"y"),"yr","day")))),"Usia Salah"),"")</f>
        <v>33661.098911689813</v>
      </c>
      <c r="T1236" s="167" t="str">
        <f ca="1">IF(Table1[[#This Row],[TGL. PENSIUN ( usia )]]&lt;&gt;0,TEXT(Table1[[#This Row],[TGL. PENSIUN ( usia )]],"yyyy"),"")</f>
        <v>1992</v>
      </c>
      <c r="U1236" s="166">
        <f ca="1">IF(AND(Table1[[#This Row],[TGL. PENSIUN (usia)]]&lt;&gt;"",Table1[[#This Row],[TGL. PENSIUN (usia)]]&lt;&gt;"USIA SALAH"),IF(tglAcuan&lt;&gt;0,(INT(CONVERT(VLOOKUP(Table1[[#This Row],[JABATAN]],tbl_refJabatan,4,FALSE),"yr","day")-CONVERT(DATEDIF(H1236,tglAcuan,"y"),"yr","day"))),(INT(CONVERT(VLOOKUP(Table1[[#This Row],[JABATAN]],tbl_refJabatan,4,FALSE),"yr","day")-CONVERT(DATEDIF(H1236,NOW(),"y"),"yr","day")))),"")</f>
        <v>-11688</v>
      </c>
      <c r="V1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Row],[JABATAN]],tbl_refJabatan,6,FALSE),"yr","day")-CONVERT(DATEDIF(H1236,tglAcuan,"y"),"yr","day"))),(NOW()+(CONVERT(VLOOKUP(Table1[[#This Row],[JABATAN]],tbl_refJabatan,6,FALSE),"yr","day")-CONVERT(DATEDIF(H1236,NOW(),"y"),"yr","day")))),"Usia Salah"),"")</f>
        <v>26356.098911689813</v>
      </c>
      <c r="W1236" s="167" t="str">
        <f ca="1">IF(Table1[[#This Row],[TGL.PENSIUN (usia)]]&lt;&gt;0,TEXT(Table1[[#This Row],[TGL.PENSIUN (usia)]],"yyyy"),"")</f>
        <v>1972</v>
      </c>
      <c r="X1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Row],[JABATAN]],tbl_refJabatan,7,FALSE),"yr","day")-CONVERT(DATEDIF(M1236,tglAcuan,"y"),"yr","day"))),(NOW()+(CONVERT(VLOOKUP(Table1[[#This Row],[JABATAN]],tbl_refJabatan,7,FALSE),"yr","day")-CONVERT(DATEDIF(M1236,NOW(),"y"),"yr","day")))),"tgl SK salah"),"")</f>
        <v>62515.848911689813</v>
      </c>
      <c r="Y1236" s="167" t="str">
        <f ca="1">IF(Table1[[#This Row],[TGL. PENSIUN (jabatan)]]&lt;&gt;0,TEXT(Table1[[#This Row],[TGL. PENSIUN (jabatan)]],"yyyy"),"")</f>
        <v>2071</v>
      </c>
      <c r="Z1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Row],[JABATAN]],tbl_refJabatan,8,FALSE),"yr","day")-CONVERT(DATEDIF(H1236,tglAcuan,"y"),"yr","day"))),(NOW()+(CONVERT(VLOOKUP(Table1[[#This Row],[JABATAN]],tbl_refJabatan,8,FALSE),"yr","day")-CONVERT(DATEDIF(H1236,NOW(),"y"),"yr","day")))),"Usia Salah"),"")</f>
        <v>48271.098911689813</v>
      </c>
      <c r="AA1236" s="167" t="str">
        <f ca="1">IF(Table1[[#This Row],[TGL.PENSIUN (usia )]]&lt;&gt;0,TEXT(Table1[[#This Row],[TGL.PENSIUN (usia )]],"yyyy"),"")</f>
        <v>2032</v>
      </c>
      <c r="AB1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Row],[JABATAN]],tbl_refJabatan,9,FALSE),"yr","day")-CONVERT(DATEDIF(M1236,tglAcuan,"y"),"yr","day"))),(NOW()+(CONVERT(VLOOKUP(Table1[[#This Row],[JABATAN]],tbl_refJabatan,9,FALSE),"yr","day")-CONVERT(DATEDIF(M1236,NOW(),"y"),"yr","day")))),"tgl SK salah"),"")</f>
        <v>46079.598911689813</v>
      </c>
      <c r="AC1236" s="167" t="str">
        <f ca="1">IF(Table1[[#This Row],[TGL. PENSIUN (jabatan )]]&lt;&gt;0,TEXT(Table1[[#This Row],[TGL. PENSIUN (jabatan )]],"yyyy"),"")</f>
        <v>2026</v>
      </c>
      <c r="AD12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7" spans="1:30" s="53" customFormat="1" ht="21.75" customHeight="1" x14ac:dyDescent="0.25">
      <c r="A1237" s="43">
        <f t="shared" si="45"/>
        <v>1232</v>
      </c>
      <c r="B1237" s="44" t="s">
        <v>2266</v>
      </c>
      <c r="C1237" s="44" t="s">
        <v>2299</v>
      </c>
      <c r="D1237" s="72" t="s">
        <v>63</v>
      </c>
      <c r="E1237" s="141" t="s">
        <v>2330</v>
      </c>
      <c r="F1237" s="43" t="s">
        <v>41</v>
      </c>
      <c r="G1237" s="46" t="s">
        <v>42</v>
      </c>
      <c r="H1237" s="47">
        <v>34510</v>
      </c>
      <c r="I1237" s="45"/>
      <c r="J1237" s="76"/>
      <c r="K1237" s="86" t="s">
        <v>43</v>
      </c>
      <c r="L1237" s="86" t="s">
        <v>2331</v>
      </c>
      <c r="M1237" s="260">
        <v>42310</v>
      </c>
      <c r="N1237" s="52" t="str">
        <f t="shared" ca="1" si="46"/>
        <v>29 Tahun 8 Bulan 2 hari</v>
      </c>
      <c r="O12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3 Bulan 25 Hari </v>
      </c>
      <c r="P1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Row],[JABATAN]],tbl_refJabatan,2,FALSE),"yr","day")-CONVERT(DATEDIF(H1237,tglAcuan,"y"),"yr","day"))),(NOW()+(CONVERT(VLOOKUP(Table1[[#This Row],[JABATAN]],tbl_refJabatan,2,FALSE),"yr","day")-CONVERT(DATEDIF(H1237,NOW(),"y"),"yr","day")))),"Usia Salah"),"")</f>
        <v>56671.848911689813</v>
      </c>
      <c r="Q1237" s="167" t="str">
        <f ca="1">IF(Table1[[#This Row],[TGL. PENSIUN (usia)]]&lt;&gt;0,TEXT(Table1[[#This Row],[TGL. PENSIUN (usia)]],"yyyy"),"")</f>
        <v>2055</v>
      </c>
      <c r="R1237" s="166">
        <f ca="1">IF(AND(Table1[[#This Row],[TGL. PENSIUN (usia)]]&lt;&gt;"",Table1[[#This Row],[TGL. PENSIUN (usia)]]&lt;&gt;"USIA SALAH"),IF(tglAcuan&lt;&gt;0,(INT(CONVERT(VLOOKUP(Table1[[#This Row],[JABATAN]],tbl_refJabatan,2,FALSE),"yr","day")-CONVERT(DATEDIF(H1237,tglAcuan,"y"),"yr","day"))),(INT(CONVERT(VLOOKUP(Table1[[#This Row],[JABATAN]],tbl_refJabatan,2,FALSE),"yr","day")-CONVERT(DATEDIF(H1237,NOW(),"y"),"yr","day")))),"")</f>
        <v>11322</v>
      </c>
      <c r="S1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Row],[JABATAN]],tbl_refJabatan,4,FALSE),"yr","day")-CONVERT(DATEDIF(H1237,tglAcuan,"y"),"yr","day"))),(NOW()+(CONVERT(VLOOKUP(Table1[[#This Row],[JABATAN]],tbl_refJabatan,4,FALSE),"yr","day")-CONVERT(DATEDIF(H1237,NOW(),"y"),"yr","day")))),"Usia Salah"),"")</f>
        <v>42061.848911689813</v>
      </c>
      <c r="T1237" s="167" t="str">
        <f ca="1">IF(Table1[[#This Row],[TGL. PENSIUN ( usia )]]&lt;&gt;0,TEXT(Table1[[#This Row],[TGL. PENSIUN ( usia )]],"yyyy"),"")</f>
        <v>2015</v>
      </c>
      <c r="U1237" s="166">
        <f ca="1">IF(AND(Table1[[#This Row],[TGL. PENSIUN (usia)]]&lt;&gt;"",Table1[[#This Row],[TGL. PENSIUN (usia)]]&lt;&gt;"USIA SALAH"),IF(tglAcuan&lt;&gt;0,(INT(CONVERT(VLOOKUP(Table1[[#This Row],[JABATAN]],tbl_refJabatan,4,FALSE),"yr","day")-CONVERT(DATEDIF(H1237,tglAcuan,"y"),"yr","day"))),(INT(CONVERT(VLOOKUP(Table1[[#This Row],[JABATAN]],tbl_refJabatan,4,FALSE),"yr","day")-CONVERT(DATEDIF(H1237,NOW(),"y"),"yr","day")))),"")</f>
        <v>-3288</v>
      </c>
      <c r="V1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Row],[JABATAN]],tbl_refJabatan,6,FALSE),"yr","day")-CONVERT(DATEDIF(H1237,tglAcuan,"y"),"yr","day"))),(NOW()+(CONVERT(VLOOKUP(Table1[[#This Row],[JABATAN]],tbl_refJabatan,6,FALSE),"yr","day")-CONVERT(DATEDIF(H1237,NOW(),"y"),"yr","day")))),"Usia Salah"),"")</f>
        <v>34756.848911689813</v>
      </c>
      <c r="W1237" s="167" t="str">
        <f ca="1">IF(Table1[[#This Row],[TGL.PENSIUN (usia)]]&lt;&gt;0,TEXT(Table1[[#This Row],[TGL.PENSIUN (usia)]],"yyyy"),"")</f>
        <v>1995</v>
      </c>
      <c r="X1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Row],[JABATAN]],tbl_refJabatan,7,FALSE),"yr","day")-CONVERT(DATEDIF(M1237,tglAcuan,"y"),"yr","day"))),(NOW()+(CONVERT(VLOOKUP(Table1[[#This Row],[JABATAN]],tbl_refJabatan,7,FALSE),"yr","day")-CONVERT(DATEDIF(M1237,NOW(),"y"),"yr","day")))),"tgl SK salah"),"")</f>
        <v>64342.098911689813</v>
      </c>
      <c r="Y1237" s="167" t="str">
        <f ca="1">IF(Table1[[#This Row],[TGL. PENSIUN (jabatan)]]&lt;&gt;0,TEXT(Table1[[#This Row],[TGL. PENSIUN (jabatan)]],"yyyy"),"")</f>
        <v>2076</v>
      </c>
      <c r="Z1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Row],[JABATAN]],tbl_refJabatan,8,FALSE),"yr","day")-CONVERT(DATEDIF(H1237,tglAcuan,"y"),"yr","day"))),(NOW()+(CONVERT(VLOOKUP(Table1[[#This Row],[JABATAN]],tbl_refJabatan,8,FALSE),"yr","day")-CONVERT(DATEDIF(H1237,NOW(),"y"),"yr","day")))),"Usia Salah"),"")</f>
        <v>56671.848911689813</v>
      </c>
      <c r="AA1237" s="167" t="str">
        <f ca="1">IF(Table1[[#This Row],[TGL.PENSIUN (usia )]]&lt;&gt;0,TEXT(Table1[[#This Row],[TGL.PENSIUN (usia )]],"yyyy"),"")</f>
        <v>2055</v>
      </c>
      <c r="AB1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Row],[JABATAN]],tbl_refJabatan,9,FALSE),"yr","day")-CONVERT(DATEDIF(M1237,tglAcuan,"y"),"yr","day"))),(NOW()+(CONVERT(VLOOKUP(Table1[[#This Row],[JABATAN]],tbl_refJabatan,9,FALSE),"yr","day")-CONVERT(DATEDIF(M1237,NOW(),"y"),"yr","day")))),"tgl SK salah"),"")</f>
        <v>47905.848911689813</v>
      </c>
      <c r="AC1237" s="167" t="str">
        <f ca="1">IF(Table1[[#This Row],[TGL. PENSIUN (jabatan )]]&lt;&gt;0,TEXT(Table1[[#This Row],[TGL. PENSIUN (jabatan )]],"yyyy"),"")</f>
        <v>2031</v>
      </c>
      <c r="AD12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8" spans="1:30" s="53" customFormat="1" ht="21.75" customHeight="1" x14ac:dyDescent="0.25">
      <c r="A1238" s="43">
        <f t="shared" si="45"/>
        <v>1233</v>
      </c>
      <c r="B1238" s="44" t="s">
        <v>2266</v>
      </c>
      <c r="C1238" s="44" t="s">
        <v>2299</v>
      </c>
      <c r="D1238" s="72" t="s">
        <v>63</v>
      </c>
      <c r="E1238" s="141" t="s">
        <v>2332</v>
      </c>
      <c r="F1238" s="43" t="s">
        <v>41</v>
      </c>
      <c r="G1238" s="46" t="s">
        <v>42</v>
      </c>
      <c r="H1238" s="47">
        <v>27642</v>
      </c>
      <c r="I1238" s="45"/>
      <c r="J1238" s="76"/>
      <c r="K1238" s="86" t="s">
        <v>43</v>
      </c>
      <c r="L1238" s="86" t="s">
        <v>2333</v>
      </c>
      <c r="M1238" s="260">
        <v>42311</v>
      </c>
      <c r="N1238" s="52" t="str">
        <f t="shared" ca="1" si="46"/>
        <v>48 Tahun 5 Bulan 22 hari</v>
      </c>
      <c r="O12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3 Bulan 24 Hari </v>
      </c>
      <c r="P1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Row],[JABATAN]],tbl_refJabatan,2,FALSE),"yr","day")-CONVERT(DATEDIF(H1238,tglAcuan,"y"),"yr","day"))),(NOW()+(CONVERT(VLOOKUP(Table1[[#This Row],[JABATAN]],tbl_refJabatan,2,FALSE),"yr","day")-CONVERT(DATEDIF(H1238,NOW(),"y"),"yr","day")))),"Usia Salah"),"")</f>
        <v>49732.098911689813</v>
      </c>
      <c r="Q1238" s="167" t="str">
        <f ca="1">IF(Table1[[#This Row],[TGL. PENSIUN (usia)]]&lt;&gt;0,TEXT(Table1[[#This Row],[TGL. PENSIUN (usia)]],"yyyy"),"")</f>
        <v>2036</v>
      </c>
      <c r="R1238" s="166">
        <f ca="1">IF(AND(Table1[[#This Row],[TGL. PENSIUN (usia)]]&lt;&gt;"",Table1[[#This Row],[TGL. PENSIUN (usia)]]&lt;&gt;"USIA SALAH"),IF(tglAcuan&lt;&gt;0,(INT(CONVERT(VLOOKUP(Table1[[#This Row],[JABATAN]],tbl_refJabatan,2,FALSE),"yr","day")-CONVERT(DATEDIF(H1238,tglAcuan,"y"),"yr","day"))),(INT(CONVERT(VLOOKUP(Table1[[#This Row],[JABATAN]],tbl_refJabatan,2,FALSE),"yr","day")-CONVERT(DATEDIF(H1238,NOW(),"y"),"yr","day")))),"")</f>
        <v>4383</v>
      </c>
      <c r="S1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Row],[JABATAN]],tbl_refJabatan,4,FALSE),"yr","day")-CONVERT(DATEDIF(H1238,tglAcuan,"y"),"yr","day"))),(NOW()+(CONVERT(VLOOKUP(Table1[[#This Row],[JABATAN]],tbl_refJabatan,4,FALSE),"yr","day")-CONVERT(DATEDIF(H1238,NOW(),"y"),"yr","day")))),"Usia Salah"),"")</f>
        <v>35122.098911689813</v>
      </c>
      <c r="T1238" s="167" t="str">
        <f ca="1">IF(Table1[[#This Row],[TGL. PENSIUN ( usia )]]&lt;&gt;0,TEXT(Table1[[#This Row],[TGL. PENSIUN ( usia )]],"yyyy"),"")</f>
        <v>1996</v>
      </c>
      <c r="U1238" s="166">
        <f ca="1">IF(AND(Table1[[#This Row],[TGL. PENSIUN (usia)]]&lt;&gt;"",Table1[[#This Row],[TGL. PENSIUN (usia)]]&lt;&gt;"USIA SALAH"),IF(tglAcuan&lt;&gt;0,(INT(CONVERT(VLOOKUP(Table1[[#This Row],[JABATAN]],tbl_refJabatan,4,FALSE),"yr","day")-CONVERT(DATEDIF(H1238,tglAcuan,"y"),"yr","day"))),(INT(CONVERT(VLOOKUP(Table1[[#This Row],[JABATAN]],tbl_refJabatan,4,FALSE),"yr","day")-CONVERT(DATEDIF(H1238,NOW(),"y"),"yr","day")))),"")</f>
        <v>-10227</v>
      </c>
      <c r="V1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Row],[JABATAN]],tbl_refJabatan,6,FALSE),"yr","day")-CONVERT(DATEDIF(H1238,tglAcuan,"y"),"yr","day"))),(NOW()+(CONVERT(VLOOKUP(Table1[[#This Row],[JABATAN]],tbl_refJabatan,6,FALSE),"yr","day")-CONVERT(DATEDIF(H1238,NOW(),"y"),"yr","day")))),"Usia Salah"),"")</f>
        <v>27817.098911689813</v>
      </c>
      <c r="W1238" s="167" t="str">
        <f ca="1">IF(Table1[[#This Row],[TGL.PENSIUN (usia)]]&lt;&gt;0,TEXT(Table1[[#This Row],[TGL.PENSIUN (usia)]],"yyyy"),"")</f>
        <v>1976</v>
      </c>
      <c r="X1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Row],[JABATAN]],tbl_refJabatan,7,FALSE),"yr","day")-CONVERT(DATEDIF(M1238,tglAcuan,"y"),"yr","day"))),(NOW()+(CONVERT(VLOOKUP(Table1[[#This Row],[JABATAN]],tbl_refJabatan,7,FALSE),"yr","day")-CONVERT(DATEDIF(M1238,NOW(),"y"),"yr","day")))),"tgl SK salah"),"")</f>
        <v>64342.098911689813</v>
      </c>
      <c r="Y1238" s="167" t="str">
        <f ca="1">IF(Table1[[#This Row],[TGL. PENSIUN (jabatan)]]&lt;&gt;0,TEXT(Table1[[#This Row],[TGL. PENSIUN (jabatan)]],"yyyy"),"")</f>
        <v>2076</v>
      </c>
      <c r="Z1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Row],[JABATAN]],tbl_refJabatan,8,FALSE),"yr","day")-CONVERT(DATEDIF(H1238,tglAcuan,"y"),"yr","day"))),(NOW()+(CONVERT(VLOOKUP(Table1[[#This Row],[JABATAN]],tbl_refJabatan,8,FALSE),"yr","day")-CONVERT(DATEDIF(H1238,NOW(),"y"),"yr","day")))),"Usia Salah"),"")</f>
        <v>49732.098911689813</v>
      </c>
      <c r="AA1238" s="167" t="str">
        <f ca="1">IF(Table1[[#This Row],[TGL.PENSIUN (usia )]]&lt;&gt;0,TEXT(Table1[[#This Row],[TGL.PENSIUN (usia )]],"yyyy"),"")</f>
        <v>2036</v>
      </c>
      <c r="AB1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Row],[JABATAN]],tbl_refJabatan,9,FALSE),"yr","day")-CONVERT(DATEDIF(M1238,tglAcuan,"y"),"yr","day"))),(NOW()+(CONVERT(VLOOKUP(Table1[[#This Row],[JABATAN]],tbl_refJabatan,9,FALSE),"yr","day")-CONVERT(DATEDIF(M1238,NOW(),"y"),"yr","day")))),"tgl SK salah"),"")</f>
        <v>47905.848911689813</v>
      </c>
      <c r="AC1238" s="167" t="str">
        <f ca="1">IF(Table1[[#This Row],[TGL. PENSIUN (jabatan )]]&lt;&gt;0,TEXT(Table1[[#This Row],[TGL. PENSIUN (jabatan )]],"yyyy"),"")</f>
        <v>2031</v>
      </c>
      <c r="AD12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39" spans="1:30" s="53" customFormat="1" ht="21.75" customHeight="1" x14ac:dyDescent="0.25">
      <c r="A1239" s="43">
        <f t="shared" si="45"/>
        <v>1234</v>
      </c>
      <c r="B1239" s="44" t="s">
        <v>2266</v>
      </c>
      <c r="C1239" s="44" t="s">
        <v>2299</v>
      </c>
      <c r="D1239" s="72" t="s">
        <v>63</v>
      </c>
      <c r="E1239" s="141" t="s">
        <v>2334</v>
      </c>
      <c r="F1239" s="43" t="s">
        <v>41</v>
      </c>
      <c r="G1239" s="46" t="s">
        <v>42</v>
      </c>
      <c r="H1239" s="202">
        <v>29299</v>
      </c>
      <c r="I1239" s="45"/>
      <c r="J1239" s="76"/>
      <c r="K1239" s="86" t="s">
        <v>43</v>
      </c>
      <c r="L1239" s="86" t="s">
        <v>2335</v>
      </c>
      <c r="M1239" s="260">
        <v>44372</v>
      </c>
      <c r="N1239" s="52" t="str">
        <f t="shared" ca="1" si="46"/>
        <v>43 Tahun 11 Bulan 8 hari</v>
      </c>
      <c r="O12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2 Hari </v>
      </c>
      <c r="P1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Row],[JABATAN]],tbl_refJabatan,2,FALSE),"yr","day")-CONVERT(DATEDIF(H1239,tglAcuan,"y"),"yr","day"))),(NOW()+(CONVERT(VLOOKUP(Table1[[#This Row],[JABATAN]],tbl_refJabatan,2,FALSE),"yr","day")-CONVERT(DATEDIF(H1239,NOW(),"y"),"yr","day")))),"Usia Salah"),"")</f>
        <v>51558.348911689813</v>
      </c>
      <c r="Q1239" s="167" t="str">
        <f ca="1">IF(Table1[[#This Row],[TGL. PENSIUN (usia)]]&lt;&gt;0,TEXT(Table1[[#This Row],[TGL. PENSIUN (usia)]],"yyyy"),"")</f>
        <v>2041</v>
      </c>
      <c r="R1239" s="166">
        <f ca="1">IF(AND(Table1[[#This Row],[TGL. PENSIUN (usia)]]&lt;&gt;"",Table1[[#This Row],[TGL. PENSIUN (usia)]]&lt;&gt;"USIA SALAH"),IF(tglAcuan&lt;&gt;0,(INT(CONVERT(VLOOKUP(Table1[[#This Row],[JABATAN]],tbl_refJabatan,2,FALSE),"yr","day")-CONVERT(DATEDIF(H1239,tglAcuan,"y"),"yr","day"))),(INT(CONVERT(VLOOKUP(Table1[[#This Row],[JABATAN]],tbl_refJabatan,2,FALSE),"yr","day")-CONVERT(DATEDIF(H1239,NOW(),"y"),"yr","day")))),"")</f>
        <v>6209</v>
      </c>
      <c r="S1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Row],[JABATAN]],tbl_refJabatan,4,FALSE),"yr","day")-CONVERT(DATEDIF(H1239,tglAcuan,"y"),"yr","day"))),(NOW()+(CONVERT(VLOOKUP(Table1[[#This Row],[JABATAN]],tbl_refJabatan,4,FALSE),"yr","day")-CONVERT(DATEDIF(H1239,NOW(),"y"),"yr","day")))),"Usia Salah"),"")</f>
        <v>36948.348911689813</v>
      </c>
      <c r="T1239" s="167" t="str">
        <f ca="1">IF(Table1[[#This Row],[TGL. PENSIUN ( usia )]]&lt;&gt;0,TEXT(Table1[[#This Row],[TGL. PENSIUN ( usia )]],"yyyy"),"")</f>
        <v>2001</v>
      </c>
      <c r="U1239" s="166">
        <f ca="1">IF(AND(Table1[[#This Row],[TGL. PENSIUN (usia)]]&lt;&gt;"",Table1[[#This Row],[TGL. PENSIUN (usia)]]&lt;&gt;"USIA SALAH"),IF(tglAcuan&lt;&gt;0,(INT(CONVERT(VLOOKUP(Table1[[#This Row],[JABATAN]],tbl_refJabatan,4,FALSE),"yr","day")-CONVERT(DATEDIF(H1239,tglAcuan,"y"),"yr","day"))),(INT(CONVERT(VLOOKUP(Table1[[#This Row],[JABATAN]],tbl_refJabatan,4,FALSE),"yr","day")-CONVERT(DATEDIF(H1239,NOW(),"y"),"yr","day")))),"")</f>
        <v>-8401</v>
      </c>
      <c r="V1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Row],[JABATAN]],tbl_refJabatan,6,FALSE),"yr","day")-CONVERT(DATEDIF(H1239,tglAcuan,"y"),"yr","day"))),(NOW()+(CONVERT(VLOOKUP(Table1[[#This Row],[JABATAN]],tbl_refJabatan,6,FALSE),"yr","day")-CONVERT(DATEDIF(H1239,NOW(),"y"),"yr","day")))),"Usia Salah"),"")</f>
        <v>29643.348911689813</v>
      </c>
      <c r="W1239" s="167" t="str">
        <f ca="1">IF(Table1[[#This Row],[TGL.PENSIUN (usia)]]&lt;&gt;0,TEXT(Table1[[#This Row],[TGL.PENSIUN (usia)]],"yyyy"),"")</f>
        <v>1981</v>
      </c>
      <c r="X1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Row],[JABATAN]],tbl_refJabatan,7,FALSE),"yr","day")-CONVERT(DATEDIF(M1239,tglAcuan,"y"),"yr","day"))),(NOW()+(CONVERT(VLOOKUP(Table1[[#This Row],[JABATAN]],tbl_refJabatan,7,FALSE),"yr","day")-CONVERT(DATEDIF(M1239,NOW(),"y"),"yr","day")))),"tgl SK salah"),"")</f>
        <v>66533.598911689813</v>
      </c>
      <c r="Y1239" s="167" t="str">
        <f ca="1">IF(Table1[[#This Row],[TGL. PENSIUN (jabatan)]]&lt;&gt;0,TEXT(Table1[[#This Row],[TGL. PENSIUN (jabatan)]],"yyyy"),"")</f>
        <v>2082</v>
      </c>
      <c r="Z1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Row],[JABATAN]],tbl_refJabatan,8,FALSE),"yr","day")-CONVERT(DATEDIF(H1239,tglAcuan,"y"),"yr","day"))),(NOW()+(CONVERT(VLOOKUP(Table1[[#This Row],[JABATAN]],tbl_refJabatan,8,FALSE),"yr","day")-CONVERT(DATEDIF(H1239,NOW(),"y"),"yr","day")))),"Usia Salah"),"")</f>
        <v>51558.348911689813</v>
      </c>
      <c r="AA1239" s="167" t="str">
        <f ca="1">IF(Table1[[#This Row],[TGL.PENSIUN (usia )]]&lt;&gt;0,TEXT(Table1[[#This Row],[TGL.PENSIUN (usia )]],"yyyy"),"")</f>
        <v>2041</v>
      </c>
      <c r="AB1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Row],[JABATAN]],tbl_refJabatan,9,FALSE),"yr","day")-CONVERT(DATEDIF(M1239,tglAcuan,"y"),"yr","day"))),(NOW()+(CONVERT(VLOOKUP(Table1[[#This Row],[JABATAN]],tbl_refJabatan,9,FALSE),"yr","day")-CONVERT(DATEDIF(M1239,NOW(),"y"),"yr","day")))),"tgl SK salah"),"")</f>
        <v>50097.348911689813</v>
      </c>
      <c r="AC1239" s="167" t="str">
        <f ca="1">IF(Table1[[#This Row],[TGL. PENSIUN (jabatan )]]&lt;&gt;0,TEXT(Table1[[#This Row],[TGL. PENSIUN (jabatan )]],"yyyy"),"")</f>
        <v>2037</v>
      </c>
      <c r="AD12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0" spans="1:30" s="88" customFormat="1" ht="21.75" customHeight="1" x14ac:dyDescent="0.25">
      <c r="A1240" s="43">
        <f t="shared" si="45"/>
        <v>1235</v>
      </c>
      <c r="B1240" s="44" t="s">
        <v>2266</v>
      </c>
      <c r="C1240" s="44" t="s">
        <v>2336</v>
      </c>
      <c r="D1240" s="45" t="s">
        <v>39</v>
      </c>
      <c r="E1240" s="59" t="s">
        <v>2337</v>
      </c>
      <c r="F1240" s="43" t="s">
        <v>41</v>
      </c>
      <c r="G1240" s="46" t="s">
        <v>42</v>
      </c>
      <c r="H1240" s="95">
        <v>29816</v>
      </c>
      <c r="I1240" s="45"/>
      <c r="J1240" s="76"/>
      <c r="K1240" s="86" t="s">
        <v>43</v>
      </c>
      <c r="L1240" s="63" t="s">
        <v>2338</v>
      </c>
      <c r="M1240" s="77">
        <v>44522</v>
      </c>
      <c r="N1240" s="52" t="str">
        <f t="shared" ca="1" si="46"/>
        <v>42 Tahun 6 Bulan 9 hari</v>
      </c>
      <c r="O12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5 Hari </v>
      </c>
      <c r="P1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Row],[JABATAN]],tbl_refJabatan,2,FALSE),"yr","day")-CONVERT(DATEDIF(H1240,tglAcuan,"y"),"yr","day"))),(NOW()+(CONVERT(VLOOKUP(Table1[[#This Row],[JABATAN]],tbl_refJabatan,2,FALSE),"yr","day")-CONVERT(DATEDIF(H1240,NOW(),"y"),"yr","day")))),"Usia Salah"),"")</f>
        <v>30008.598911689813</v>
      </c>
      <c r="Q1240" s="167" t="str">
        <f ca="1">IF(Table1[[#This Row],[TGL. PENSIUN (usia)]]&lt;&gt;0,TEXT(Table1[[#This Row],[TGL. PENSIUN (usia)]],"yyyy"),"")</f>
        <v>1982</v>
      </c>
      <c r="R1240" s="166">
        <f ca="1">IF(AND(Table1[[#This Row],[TGL. PENSIUN (usia)]]&lt;&gt;"",Table1[[#This Row],[TGL. PENSIUN (usia)]]&lt;&gt;"USIA SALAH"),IF(tglAcuan&lt;&gt;0,(INT(CONVERT(VLOOKUP(Table1[[#This Row],[JABATAN]],tbl_refJabatan,2,FALSE),"yr","day")-CONVERT(DATEDIF(H1240,tglAcuan,"y"),"yr","day"))),(INT(CONVERT(VLOOKUP(Table1[[#This Row],[JABATAN]],tbl_refJabatan,2,FALSE),"yr","day")-CONVERT(DATEDIF(H1240,NOW(),"y"),"yr","day")))),"")</f>
        <v>-15341</v>
      </c>
      <c r="S1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Row],[JABATAN]],tbl_refJabatan,4,FALSE),"yr","day")-CONVERT(DATEDIF(H1240,tglAcuan,"y"),"yr","day"))),(NOW()+(CONVERT(VLOOKUP(Table1[[#This Row],[JABATAN]],tbl_refJabatan,4,FALSE),"yr","day")-CONVERT(DATEDIF(H1240,NOW(),"y"),"yr","day")))),"Usia Salah"),"")</f>
        <v>30008.598911689813</v>
      </c>
      <c r="T1240" s="167" t="str">
        <f ca="1">IF(Table1[[#This Row],[TGL. PENSIUN ( usia )]]&lt;&gt;0,TEXT(Table1[[#This Row],[TGL. PENSIUN ( usia )]],"yyyy"),"")</f>
        <v>1982</v>
      </c>
      <c r="U1240" s="166">
        <f ca="1">IF(AND(Table1[[#This Row],[TGL. PENSIUN (usia)]]&lt;&gt;"",Table1[[#This Row],[TGL. PENSIUN (usia)]]&lt;&gt;"USIA SALAH"),IF(tglAcuan&lt;&gt;0,(INT(CONVERT(VLOOKUP(Table1[[#This Row],[JABATAN]],tbl_refJabatan,4,FALSE),"yr","day")-CONVERT(DATEDIF(H1240,tglAcuan,"y"),"yr","day"))),(INT(CONVERT(VLOOKUP(Table1[[#This Row],[JABATAN]],tbl_refJabatan,4,FALSE),"yr","day")-CONVERT(DATEDIF(H1240,NOW(),"y"),"yr","day")))),"")</f>
        <v>-15341</v>
      </c>
      <c r="V1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Row],[JABATAN]],tbl_refJabatan,6,FALSE),"yr","day")-CONVERT(DATEDIF(H1240,tglAcuan,"y"),"yr","day"))),(NOW()+(CONVERT(VLOOKUP(Table1[[#This Row],[JABATAN]],tbl_refJabatan,6,FALSE),"yr","day")-CONVERT(DATEDIF(H1240,NOW(),"y"),"yr","day")))),"Usia Salah"),"")</f>
        <v>30008.598911689813</v>
      </c>
      <c r="W1240" s="167" t="str">
        <f ca="1">IF(Table1[[#This Row],[TGL.PENSIUN (usia)]]&lt;&gt;0,TEXT(Table1[[#This Row],[TGL.PENSIUN (usia)]],"yyyy"),"")</f>
        <v>1982</v>
      </c>
      <c r="X1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Row],[JABATAN]],tbl_refJabatan,7,FALSE),"yr","day")-CONVERT(DATEDIF(M1240,tglAcuan,"y"),"yr","day"))),(NOW()+(CONVERT(VLOOKUP(Table1[[#This Row],[JABATAN]],tbl_refJabatan,7,FALSE),"yr","day")-CONVERT(DATEDIF(M1240,NOW(),"y"),"yr","day")))),"tgl SK salah"),"")</f>
        <v>44618.598911689813</v>
      </c>
      <c r="Y1240" s="167" t="str">
        <f ca="1">IF(Table1[[#This Row],[TGL. PENSIUN (jabatan)]]&lt;&gt;0,TEXT(Table1[[#This Row],[TGL. PENSIUN (jabatan)]],"yyyy"),"")</f>
        <v>2022</v>
      </c>
      <c r="Z1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Row],[JABATAN]],tbl_refJabatan,8,FALSE),"yr","day")-CONVERT(DATEDIF(H1240,tglAcuan,"y"),"yr","day"))),(NOW()+(CONVERT(VLOOKUP(Table1[[#This Row],[JABATAN]],tbl_refJabatan,8,FALSE),"yr","day")-CONVERT(DATEDIF(H1240,NOW(),"y"),"yr","day")))),"Usia Salah"),"")</f>
        <v>30008.598911689813</v>
      </c>
      <c r="AA1240" s="167" t="str">
        <f ca="1">IF(Table1[[#This Row],[TGL.PENSIUN (usia )]]&lt;&gt;0,TEXT(Table1[[#This Row],[TGL.PENSIUN (usia )]],"yyyy"),"")</f>
        <v>1982</v>
      </c>
      <c r="AB1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Row],[JABATAN]],tbl_refJabatan,9,FALSE),"yr","day")-CONVERT(DATEDIF(M1240,tglAcuan,"y"),"yr","day"))),(NOW()+(CONVERT(VLOOKUP(Table1[[#This Row],[JABATAN]],tbl_refJabatan,9,FALSE),"yr","day")-CONVERT(DATEDIF(M1240,NOW(),"y"),"yr","day")))),"tgl SK salah"),"")</f>
        <v>44618.598911689813</v>
      </c>
      <c r="AC1240" s="167" t="str">
        <f ca="1">IF(Table1[[#This Row],[TGL. PENSIUN (jabatan )]]&lt;&gt;0,TEXT(Table1[[#This Row],[TGL. PENSIUN (jabatan )]],"yyyy"),"")</f>
        <v>2022</v>
      </c>
      <c r="AD12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1" spans="1:30" s="53" customFormat="1" ht="21.75" customHeight="1" x14ac:dyDescent="0.25">
      <c r="A1241" s="43">
        <f t="shared" si="45"/>
        <v>1236</v>
      </c>
      <c r="B1241" s="44" t="s">
        <v>2266</v>
      </c>
      <c r="C1241" s="44" t="s">
        <v>2336</v>
      </c>
      <c r="D1241" s="72" t="s">
        <v>45</v>
      </c>
      <c r="E1241" s="141" t="s">
        <v>2339</v>
      </c>
      <c r="F1241" s="43" t="s">
        <v>41</v>
      </c>
      <c r="G1241" s="46" t="s">
        <v>42</v>
      </c>
      <c r="H1241" s="95">
        <v>31936</v>
      </c>
      <c r="I1241" s="45"/>
      <c r="J1241" s="76"/>
      <c r="K1241" s="86" t="s">
        <v>43</v>
      </c>
      <c r="L1241" s="63" t="s">
        <v>2340</v>
      </c>
      <c r="M1241" s="77">
        <v>43475</v>
      </c>
      <c r="N1241" s="52" t="str">
        <f t="shared" ca="1" si="46"/>
        <v>36 Tahun 8 Bulan 19 hari</v>
      </c>
      <c r="O12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17 Hari </v>
      </c>
      <c r="P1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Row],[JABATAN]],tbl_refJabatan,2,FALSE),"yr","day")-CONVERT(DATEDIF(H1241,tglAcuan,"y"),"yr","day"))),(NOW()+(CONVERT(VLOOKUP(Table1[[#This Row],[JABATAN]],tbl_refJabatan,2,FALSE),"yr","day")-CONVERT(DATEDIF(H1241,NOW(),"y"),"yr","day")))),"Usia Salah"),"")</f>
        <v>32200.098911689813</v>
      </c>
      <c r="Q1241" s="167" t="str">
        <f ca="1">IF(Table1[[#This Row],[TGL. PENSIUN (usia)]]&lt;&gt;0,TEXT(Table1[[#This Row],[TGL. PENSIUN (usia)]],"yyyy"),"")</f>
        <v>1988</v>
      </c>
      <c r="R1241" s="166">
        <f ca="1">IF(AND(Table1[[#This Row],[TGL. PENSIUN (usia)]]&lt;&gt;"",Table1[[#This Row],[TGL. PENSIUN (usia)]]&lt;&gt;"USIA SALAH"),IF(tglAcuan&lt;&gt;0,(INT(CONVERT(VLOOKUP(Table1[[#This Row],[JABATAN]],tbl_refJabatan,2,FALSE),"yr","day")-CONVERT(DATEDIF(H1241,tglAcuan,"y"),"yr","day"))),(INT(CONVERT(VLOOKUP(Table1[[#This Row],[JABATAN]],tbl_refJabatan,2,FALSE),"yr","day")-CONVERT(DATEDIF(H1241,NOW(),"y"),"yr","day")))),"")</f>
        <v>-13149</v>
      </c>
      <c r="S1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Row],[JABATAN]],tbl_refJabatan,4,FALSE),"yr","day")-CONVERT(DATEDIF(H1241,tglAcuan,"y"),"yr","day"))),(NOW()+(CONVERT(VLOOKUP(Table1[[#This Row],[JABATAN]],tbl_refJabatan,4,FALSE),"yr","day")-CONVERT(DATEDIF(H1241,NOW(),"y"),"yr","day")))),"Usia Salah"),"")</f>
        <v>32200.098911689813</v>
      </c>
      <c r="T1241" s="167" t="str">
        <f ca="1">IF(Table1[[#This Row],[TGL. PENSIUN ( usia )]]&lt;&gt;0,TEXT(Table1[[#This Row],[TGL. PENSIUN ( usia )]],"yyyy"),"")</f>
        <v>1988</v>
      </c>
      <c r="U1241" s="166">
        <f ca="1">IF(AND(Table1[[#This Row],[TGL. PENSIUN (usia)]]&lt;&gt;"",Table1[[#This Row],[TGL. PENSIUN (usia)]]&lt;&gt;"USIA SALAH"),IF(tglAcuan&lt;&gt;0,(INT(CONVERT(VLOOKUP(Table1[[#This Row],[JABATAN]],tbl_refJabatan,4,FALSE),"yr","day")-CONVERT(DATEDIF(H1241,tglAcuan,"y"),"yr","day"))),(INT(CONVERT(VLOOKUP(Table1[[#This Row],[JABATAN]],tbl_refJabatan,4,FALSE),"yr","day")-CONVERT(DATEDIF(H1241,NOW(),"y"),"yr","day")))),"")</f>
        <v>-13149</v>
      </c>
      <c r="V1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Row],[JABATAN]],tbl_refJabatan,6,FALSE),"yr","day")-CONVERT(DATEDIF(H1241,tglAcuan,"y"),"yr","day"))),(NOW()+(CONVERT(VLOOKUP(Table1[[#This Row],[JABATAN]],tbl_refJabatan,6,FALSE),"yr","day")-CONVERT(DATEDIF(H1241,NOW(),"y"),"yr","day")))),"Usia Salah"),"")</f>
        <v>32200.098911689813</v>
      </c>
      <c r="W1241" s="167" t="str">
        <f ca="1">IF(Table1[[#This Row],[TGL.PENSIUN (usia)]]&lt;&gt;0,TEXT(Table1[[#This Row],[TGL.PENSIUN (usia)]],"yyyy"),"")</f>
        <v>1988</v>
      </c>
      <c r="X1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Row],[JABATAN]],tbl_refJabatan,7,FALSE),"yr","day")-CONVERT(DATEDIF(M1241,tglAcuan,"y"),"yr","day"))),(NOW()+(CONVERT(VLOOKUP(Table1[[#This Row],[JABATAN]],tbl_refJabatan,7,FALSE),"yr","day")-CONVERT(DATEDIF(M1241,NOW(),"y"),"yr","day")))),"tgl SK salah"),"")</f>
        <v>43522.848911689813</v>
      </c>
      <c r="Y1241" s="167" t="str">
        <f ca="1">IF(Table1[[#This Row],[TGL. PENSIUN (jabatan)]]&lt;&gt;0,TEXT(Table1[[#This Row],[TGL. PENSIUN (jabatan)]],"yyyy"),"")</f>
        <v>2019</v>
      </c>
      <c r="Z1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Row],[JABATAN]],tbl_refJabatan,8,FALSE),"yr","day")-CONVERT(DATEDIF(H1241,tglAcuan,"y"),"yr","day"))),(NOW()+(CONVERT(VLOOKUP(Table1[[#This Row],[JABATAN]],tbl_refJabatan,8,FALSE),"yr","day")-CONVERT(DATEDIF(H1241,NOW(),"y"),"yr","day")))),"Usia Salah"),"")</f>
        <v>32200.098911689813</v>
      </c>
      <c r="AA1241" s="167" t="str">
        <f ca="1">IF(Table1[[#This Row],[TGL.PENSIUN (usia )]]&lt;&gt;0,TEXT(Table1[[#This Row],[TGL.PENSIUN (usia )]],"yyyy"),"")</f>
        <v>1988</v>
      </c>
      <c r="AB1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Row],[JABATAN]],tbl_refJabatan,9,FALSE),"yr","day")-CONVERT(DATEDIF(M1241,tglAcuan,"y"),"yr","day"))),(NOW()+(CONVERT(VLOOKUP(Table1[[#This Row],[JABATAN]],tbl_refJabatan,9,FALSE),"yr","day")-CONVERT(DATEDIF(M1241,NOW(),"y"),"yr","day")))),"tgl SK salah"),"")</f>
        <v>43522.848911689813</v>
      </c>
      <c r="AC1241" s="167" t="str">
        <f ca="1">IF(Table1[[#This Row],[TGL. PENSIUN (jabatan )]]&lt;&gt;0,TEXT(Table1[[#This Row],[TGL. PENSIUN (jabatan )]],"yyyy"),"")</f>
        <v>2019</v>
      </c>
      <c r="AD12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2" spans="1:30" s="53" customFormat="1" ht="21.75" customHeight="1" x14ac:dyDescent="0.2">
      <c r="A1242" s="43">
        <f t="shared" si="45"/>
        <v>1237</v>
      </c>
      <c r="B1242" s="44" t="s">
        <v>2266</v>
      </c>
      <c r="C1242" s="44" t="s">
        <v>2336</v>
      </c>
      <c r="D1242" s="72" t="s">
        <v>48</v>
      </c>
      <c r="E1242" s="141" t="s">
        <v>2341</v>
      </c>
      <c r="F1242" s="43" t="s">
        <v>41</v>
      </c>
      <c r="G1242" s="46" t="s">
        <v>42</v>
      </c>
      <c r="H1242" s="125" t="s">
        <v>2342</v>
      </c>
      <c r="I1242" s="45"/>
      <c r="J1242" s="76"/>
      <c r="K1242" s="86" t="s">
        <v>43</v>
      </c>
      <c r="L1242" s="69" t="s">
        <v>2343</v>
      </c>
      <c r="M1242" s="204">
        <v>43408</v>
      </c>
      <c r="N1242" s="52" t="str">
        <f t="shared" ca="1" si="46"/>
        <v>50 Tahun 2 Bulan 23 hari</v>
      </c>
      <c r="O12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Row],[JABATAN]],tbl_refJabatan,2,FALSE),"yr","day")-CONVERT(DATEDIF(H1242,tglAcuan,"y"),"yr","day"))),(NOW()+(CONVERT(VLOOKUP(Table1[[#This Row],[JABATAN]],tbl_refJabatan,2,FALSE),"yr","day")-CONVERT(DATEDIF(H1242,NOW(),"y"),"yr","day")))),"Usia Salah"),"")</f>
        <v>49001.598911689813</v>
      </c>
      <c r="Q1242" s="167" t="str">
        <f ca="1">IF(Table1[[#This Row],[TGL. PENSIUN (usia)]]&lt;&gt;0,TEXT(Table1[[#This Row],[TGL. PENSIUN (usia)]],"yyyy"),"")</f>
        <v>2034</v>
      </c>
      <c r="R1242" s="166">
        <f ca="1">IF(AND(Table1[[#This Row],[TGL. PENSIUN (usia)]]&lt;&gt;"",Table1[[#This Row],[TGL. PENSIUN (usia)]]&lt;&gt;"USIA SALAH"),IF(tglAcuan&lt;&gt;0,(INT(CONVERT(VLOOKUP(Table1[[#This Row],[JABATAN]],tbl_refJabatan,2,FALSE),"yr","day")-CONVERT(DATEDIF(H1242,tglAcuan,"y"),"yr","day"))),(INT(CONVERT(VLOOKUP(Table1[[#This Row],[JABATAN]],tbl_refJabatan,2,FALSE),"yr","day")-CONVERT(DATEDIF(H1242,NOW(),"y"),"yr","day")))),"")</f>
        <v>3652</v>
      </c>
      <c r="S1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Row],[JABATAN]],tbl_refJabatan,4,FALSE),"yr","day")-CONVERT(DATEDIF(H1242,tglAcuan,"y"),"yr","day"))),(NOW()+(CONVERT(VLOOKUP(Table1[[#This Row],[JABATAN]],tbl_refJabatan,4,FALSE),"yr","day")-CONVERT(DATEDIF(H1242,NOW(),"y"),"yr","day")))),"Usia Salah"),"")</f>
        <v>49001.598911689813</v>
      </c>
      <c r="T1242" s="167" t="str">
        <f ca="1">IF(Table1[[#This Row],[TGL. PENSIUN ( usia )]]&lt;&gt;0,TEXT(Table1[[#This Row],[TGL. PENSIUN ( usia )]],"yyyy"),"")</f>
        <v>2034</v>
      </c>
      <c r="U1242" s="166">
        <f ca="1">IF(AND(Table1[[#This Row],[TGL. PENSIUN (usia)]]&lt;&gt;"",Table1[[#This Row],[TGL. PENSIUN (usia)]]&lt;&gt;"USIA SALAH"),IF(tglAcuan&lt;&gt;0,(INT(CONVERT(VLOOKUP(Table1[[#This Row],[JABATAN]],tbl_refJabatan,4,FALSE),"yr","day")-CONVERT(DATEDIF(H1242,tglAcuan,"y"),"yr","day"))),(INT(CONVERT(VLOOKUP(Table1[[#This Row],[JABATAN]],tbl_refJabatan,4,FALSE),"yr","day")-CONVERT(DATEDIF(H1242,NOW(),"y"),"yr","day")))),"")</f>
        <v>3652</v>
      </c>
      <c r="V1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Row],[JABATAN]],tbl_refJabatan,6,FALSE),"yr","day")-CONVERT(DATEDIF(H1242,tglAcuan,"y"),"yr","day"))),(NOW()+(CONVERT(VLOOKUP(Table1[[#This Row],[JABATAN]],tbl_refJabatan,6,FALSE),"yr","day")-CONVERT(DATEDIF(H1242,NOW(),"y"),"yr","day")))),"Usia Salah"),"")</f>
        <v>47540.598911689813</v>
      </c>
      <c r="W1242" s="167" t="str">
        <f ca="1">IF(Table1[[#This Row],[TGL.PENSIUN (usia)]]&lt;&gt;0,TEXT(Table1[[#This Row],[TGL.PENSIUN (usia)]],"yyyy"),"")</f>
        <v>2030</v>
      </c>
      <c r="X1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Row],[JABATAN]],tbl_refJabatan,7,FALSE),"yr","day")-CONVERT(DATEDIF(M1242,tglAcuan,"y"),"yr","day"))),(NOW()+(CONVERT(VLOOKUP(Table1[[#This Row],[JABATAN]],tbl_refJabatan,7,FALSE),"yr","day")-CONVERT(DATEDIF(M1242,NOW(),"y"),"yr","day")))),"tgl SK salah"),"")</f>
        <v>50827.848911689813</v>
      </c>
      <c r="Y1242" s="167" t="str">
        <f ca="1">IF(Table1[[#This Row],[TGL. PENSIUN (jabatan)]]&lt;&gt;0,TEXT(Table1[[#This Row],[TGL. PENSIUN (jabatan)]],"yyyy"),"")</f>
        <v>2039</v>
      </c>
      <c r="Z1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Row],[JABATAN]],tbl_refJabatan,8,FALSE),"yr","day")-CONVERT(DATEDIF(H1242,tglAcuan,"y"),"yr","day"))),(NOW()+(CONVERT(VLOOKUP(Table1[[#This Row],[JABATAN]],tbl_refJabatan,8,FALSE),"yr","day")-CONVERT(DATEDIF(H1242,NOW(),"y"),"yr","day")))),"Usia Salah"),"")</f>
        <v>47540.598911689813</v>
      </c>
      <c r="AA1242" s="167" t="str">
        <f ca="1">IF(Table1[[#This Row],[TGL.PENSIUN (usia )]]&lt;&gt;0,TEXT(Table1[[#This Row],[TGL.PENSIUN (usia )]],"yyyy"),"")</f>
        <v>2030</v>
      </c>
      <c r="AB1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Row],[JABATAN]],tbl_refJabatan,9,FALSE),"yr","day")-CONVERT(DATEDIF(M1242,tglAcuan,"y"),"yr","day"))),(NOW()+(CONVERT(VLOOKUP(Table1[[#This Row],[JABATAN]],tbl_refJabatan,9,FALSE),"yr","day")-CONVERT(DATEDIF(M1242,NOW(),"y"),"yr","day")))),"tgl SK salah"),"")</f>
        <v>50827.848911689813</v>
      </c>
      <c r="AC1242" s="167" t="str">
        <f ca="1">IF(Table1[[#This Row],[TGL. PENSIUN (jabatan )]]&lt;&gt;0,TEXT(Table1[[#This Row],[TGL. PENSIUN (jabatan )]],"yyyy"),"")</f>
        <v>2039</v>
      </c>
      <c r="AD12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3" spans="1:30" s="53" customFormat="1" ht="21.75" customHeight="1" x14ac:dyDescent="0.2">
      <c r="A1243" s="43">
        <f t="shared" si="45"/>
        <v>1238</v>
      </c>
      <c r="B1243" s="44" t="s">
        <v>2266</v>
      </c>
      <c r="C1243" s="44" t="s">
        <v>2336</v>
      </c>
      <c r="D1243" s="72" t="s">
        <v>52</v>
      </c>
      <c r="E1243" s="59" t="s">
        <v>2344</v>
      </c>
      <c r="F1243" s="43" t="s">
        <v>41</v>
      </c>
      <c r="G1243" s="46" t="s">
        <v>42</v>
      </c>
      <c r="H1243" s="67">
        <v>24326</v>
      </c>
      <c r="I1243" s="45"/>
      <c r="J1243" s="76"/>
      <c r="K1243" s="86" t="s">
        <v>43</v>
      </c>
      <c r="L1243" s="69" t="s">
        <v>2343</v>
      </c>
      <c r="M1243" s="204">
        <v>43408</v>
      </c>
      <c r="N1243" s="52" t="str">
        <f t="shared" ca="1" si="46"/>
        <v>57 Tahun 6 Bulan 20 hari</v>
      </c>
      <c r="O12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Row],[JABATAN]],tbl_refJabatan,2,FALSE),"yr","day")-CONVERT(DATEDIF(H1243,tglAcuan,"y"),"yr","day"))),(NOW()+(CONVERT(VLOOKUP(Table1[[#This Row],[JABATAN]],tbl_refJabatan,2,FALSE),"yr","day")-CONVERT(DATEDIF(H1243,NOW(),"y"),"yr","day")))),"Usia Salah"),"")</f>
        <v>46444.848911689813</v>
      </c>
      <c r="Q1243" s="167" t="str">
        <f ca="1">IF(Table1[[#This Row],[TGL. PENSIUN (usia)]]&lt;&gt;0,TEXT(Table1[[#This Row],[TGL. PENSIUN (usia)]],"yyyy"),"")</f>
        <v>2027</v>
      </c>
      <c r="R1243" s="166">
        <f ca="1">IF(AND(Table1[[#This Row],[TGL. PENSIUN (usia)]]&lt;&gt;"",Table1[[#This Row],[TGL. PENSIUN (usia)]]&lt;&gt;"USIA SALAH"),IF(tglAcuan&lt;&gt;0,(INT(CONVERT(VLOOKUP(Table1[[#This Row],[JABATAN]],tbl_refJabatan,2,FALSE),"yr","day")-CONVERT(DATEDIF(H1243,tglAcuan,"y"),"yr","day"))),(INT(CONVERT(VLOOKUP(Table1[[#This Row],[JABATAN]],tbl_refJabatan,2,FALSE),"yr","day")-CONVERT(DATEDIF(H1243,NOW(),"y"),"yr","day")))),"")</f>
        <v>1095</v>
      </c>
      <c r="S1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Row],[JABATAN]],tbl_refJabatan,4,FALSE),"yr","day")-CONVERT(DATEDIF(H1243,tglAcuan,"y"),"yr","day"))),(NOW()+(CONVERT(VLOOKUP(Table1[[#This Row],[JABATAN]],tbl_refJabatan,4,FALSE),"yr","day")-CONVERT(DATEDIF(H1243,NOW(),"y"),"yr","day")))),"Usia Salah"),"")</f>
        <v>46444.848911689813</v>
      </c>
      <c r="T1243" s="167" t="str">
        <f ca="1">IF(Table1[[#This Row],[TGL. PENSIUN ( usia )]]&lt;&gt;0,TEXT(Table1[[#This Row],[TGL. PENSIUN ( usia )]],"yyyy"),"")</f>
        <v>2027</v>
      </c>
      <c r="U1243" s="166">
        <f ca="1">IF(AND(Table1[[#This Row],[TGL. PENSIUN (usia)]]&lt;&gt;"",Table1[[#This Row],[TGL. PENSIUN (usia)]]&lt;&gt;"USIA SALAH"),IF(tglAcuan&lt;&gt;0,(INT(CONVERT(VLOOKUP(Table1[[#This Row],[JABATAN]],tbl_refJabatan,4,FALSE),"yr","day")-CONVERT(DATEDIF(H1243,tglAcuan,"y"),"yr","day"))),(INT(CONVERT(VLOOKUP(Table1[[#This Row],[JABATAN]],tbl_refJabatan,4,FALSE),"yr","day")-CONVERT(DATEDIF(H1243,NOW(),"y"),"yr","day")))),"")</f>
        <v>1095</v>
      </c>
      <c r="V1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Row],[JABATAN]],tbl_refJabatan,6,FALSE),"yr","day")-CONVERT(DATEDIF(H1243,tglAcuan,"y"),"yr","day"))),(NOW()+(CONVERT(VLOOKUP(Table1[[#This Row],[JABATAN]],tbl_refJabatan,6,FALSE),"yr","day")-CONVERT(DATEDIF(H1243,NOW(),"y"),"yr","day")))),"Usia Salah"),"")</f>
        <v>44983.848911689813</v>
      </c>
      <c r="W1243" s="167" t="str">
        <f ca="1">IF(Table1[[#This Row],[TGL.PENSIUN (usia)]]&lt;&gt;0,TEXT(Table1[[#This Row],[TGL.PENSIUN (usia)]],"yyyy"),"")</f>
        <v>2023</v>
      </c>
      <c r="X1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Row],[JABATAN]],tbl_refJabatan,7,FALSE),"yr","day")-CONVERT(DATEDIF(M1243,tglAcuan,"y"),"yr","day"))),(NOW()+(CONVERT(VLOOKUP(Table1[[#This Row],[JABATAN]],tbl_refJabatan,7,FALSE),"yr","day")-CONVERT(DATEDIF(M1243,NOW(),"y"),"yr","day")))),"tgl SK salah"),"")</f>
        <v>50827.848911689813</v>
      </c>
      <c r="Y1243" s="167" t="str">
        <f ca="1">IF(Table1[[#This Row],[TGL. PENSIUN (jabatan)]]&lt;&gt;0,TEXT(Table1[[#This Row],[TGL. PENSIUN (jabatan)]],"yyyy"),"")</f>
        <v>2039</v>
      </c>
      <c r="Z1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Row],[JABATAN]],tbl_refJabatan,8,FALSE),"yr","day")-CONVERT(DATEDIF(H1243,tglAcuan,"y"),"yr","day"))),(NOW()+(CONVERT(VLOOKUP(Table1[[#This Row],[JABATAN]],tbl_refJabatan,8,FALSE),"yr","day")-CONVERT(DATEDIF(H1243,NOW(),"y"),"yr","day")))),"Usia Salah"),"")</f>
        <v>44983.848911689813</v>
      </c>
      <c r="AA1243" s="167" t="str">
        <f ca="1">IF(Table1[[#This Row],[TGL.PENSIUN (usia )]]&lt;&gt;0,TEXT(Table1[[#This Row],[TGL.PENSIUN (usia )]],"yyyy"),"")</f>
        <v>2023</v>
      </c>
      <c r="AB1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Row],[JABATAN]],tbl_refJabatan,9,FALSE),"yr","day")-CONVERT(DATEDIF(M1243,tglAcuan,"y"),"yr","day"))),(NOW()+(CONVERT(VLOOKUP(Table1[[#This Row],[JABATAN]],tbl_refJabatan,9,FALSE),"yr","day")-CONVERT(DATEDIF(M1243,NOW(),"y"),"yr","day")))),"tgl SK salah"),"")</f>
        <v>50827.848911689813</v>
      </c>
      <c r="AC1243" s="167" t="str">
        <f ca="1">IF(Table1[[#This Row],[TGL. PENSIUN (jabatan )]]&lt;&gt;0,TEXT(Table1[[#This Row],[TGL. PENSIUN (jabatan )]],"yyyy"),"")</f>
        <v>2039</v>
      </c>
      <c r="AD12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4" spans="1:30" s="53" customFormat="1" ht="21.75" customHeight="1" x14ac:dyDescent="0.2">
      <c r="A1244" s="43">
        <f t="shared" si="45"/>
        <v>1239</v>
      </c>
      <c r="B1244" s="44" t="s">
        <v>2266</v>
      </c>
      <c r="C1244" s="44" t="s">
        <v>2336</v>
      </c>
      <c r="D1244" s="72" t="s">
        <v>54</v>
      </c>
      <c r="E1244" s="59" t="s">
        <v>2345</v>
      </c>
      <c r="F1244" s="43" t="s">
        <v>41</v>
      </c>
      <c r="G1244" s="46" t="s">
        <v>42</v>
      </c>
      <c r="H1244" s="67">
        <v>23805</v>
      </c>
      <c r="I1244" s="45"/>
      <c r="J1244" s="76"/>
      <c r="K1244" s="86" t="s">
        <v>43</v>
      </c>
      <c r="L1244" s="69" t="s">
        <v>2343</v>
      </c>
      <c r="M1244" s="204">
        <v>43408</v>
      </c>
      <c r="N1244" s="52" t="str">
        <f t="shared" ca="1" si="46"/>
        <v>58 Tahun 11 Bulan 23 hari</v>
      </c>
      <c r="O12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Row],[JABATAN]],tbl_refJabatan,2,FALSE),"yr","day")-CONVERT(DATEDIF(H1244,tglAcuan,"y"),"yr","day"))),(NOW()+(CONVERT(VLOOKUP(Table1[[#This Row],[JABATAN]],tbl_refJabatan,2,FALSE),"yr","day")-CONVERT(DATEDIF(H1244,NOW(),"y"),"yr","day")))),"Usia Salah"),"")</f>
        <v>46079.598911689813</v>
      </c>
      <c r="Q1244" s="167" t="str">
        <f ca="1">IF(Table1[[#This Row],[TGL. PENSIUN (usia)]]&lt;&gt;0,TEXT(Table1[[#This Row],[TGL. PENSIUN (usia)]],"yyyy"),"")</f>
        <v>2026</v>
      </c>
      <c r="R1244" s="166">
        <f ca="1">IF(AND(Table1[[#This Row],[TGL. PENSIUN (usia)]]&lt;&gt;"",Table1[[#This Row],[TGL. PENSIUN (usia)]]&lt;&gt;"USIA SALAH"),IF(tglAcuan&lt;&gt;0,(INT(CONVERT(VLOOKUP(Table1[[#This Row],[JABATAN]],tbl_refJabatan,2,FALSE),"yr","day")-CONVERT(DATEDIF(H1244,tglAcuan,"y"),"yr","day"))),(INT(CONVERT(VLOOKUP(Table1[[#This Row],[JABATAN]],tbl_refJabatan,2,FALSE),"yr","day")-CONVERT(DATEDIF(H1244,NOW(),"y"),"yr","day")))),"")</f>
        <v>730</v>
      </c>
      <c r="S1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Row],[JABATAN]],tbl_refJabatan,4,FALSE),"yr","day")-CONVERT(DATEDIF(H1244,tglAcuan,"y"),"yr","day"))),(NOW()+(CONVERT(VLOOKUP(Table1[[#This Row],[JABATAN]],tbl_refJabatan,4,FALSE),"yr","day")-CONVERT(DATEDIF(H1244,NOW(),"y"),"yr","day")))),"Usia Salah"),"")</f>
        <v>46079.598911689813</v>
      </c>
      <c r="T1244" s="167" t="str">
        <f ca="1">IF(Table1[[#This Row],[TGL. PENSIUN ( usia )]]&lt;&gt;0,TEXT(Table1[[#This Row],[TGL. PENSIUN ( usia )]],"yyyy"),"")</f>
        <v>2026</v>
      </c>
      <c r="U1244" s="166">
        <f ca="1">IF(AND(Table1[[#This Row],[TGL. PENSIUN (usia)]]&lt;&gt;"",Table1[[#This Row],[TGL. PENSIUN (usia)]]&lt;&gt;"USIA SALAH"),IF(tglAcuan&lt;&gt;0,(INT(CONVERT(VLOOKUP(Table1[[#This Row],[JABATAN]],tbl_refJabatan,4,FALSE),"yr","day")-CONVERT(DATEDIF(H1244,tglAcuan,"y"),"yr","day"))),(INT(CONVERT(VLOOKUP(Table1[[#This Row],[JABATAN]],tbl_refJabatan,4,FALSE),"yr","day")-CONVERT(DATEDIF(H1244,NOW(),"y"),"yr","day")))),"")</f>
        <v>730</v>
      </c>
      <c r="V1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Row],[JABATAN]],tbl_refJabatan,6,FALSE),"yr","day")-CONVERT(DATEDIF(H1244,tglAcuan,"y"),"yr","day"))),(NOW()+(CONVERT(VLOOKUP(Table1[[#This Row],[JABATAN]],tbl_refJabatan,6,FALSE),"yr","day")-CONVERT(DATEDIF(H1244,NOW(),"y"),"yr","day")))),"Usia Salah"),"")</f>
        <v>44618.598911689813</v>
      </c>
      <c r="W1244" s="167" t="str">
        <f ca="1">IF(Table1[[#This Row],[TGL.PENSIUN (usia)]]&lt;&gt;0,TEXT(Table1[[#This Row],[TGL.PENSIUN (usia)]],"yyyy"),"")</f>
        <v>2022</v>
      </c>
      <c r="X1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Row],[JABATAN]],tbl_refJabatan,7,FALSE),"yr","day")-CONVERT(DATEDIF(M1244,tglAcuan,"y"),"yr","day"))),(NOW()+(CONVERT(VLOOKUP(Table1[[#This Row],[JABATAN]],tbl_refJabatan,7,FALSE),"yr","day")-CONVERT(DATEDIF(M1244,NOW(),"y"),"yr","day")))),"tgl SK salah"),"")</f>
        <v>50827.848911689813</v>
      </c>
      <c r="Y1244" s="167" t="str">
        <f ca="1">IF(Table1[[#This Row],[TGL. PENSIUN (jabatan)]]&lt;&gt;0,TEXT(Table1[[#This Row],[TGL. PENSIUN (jabatan)]],"yyyy"),"")</f>
        <v>2039</v>
      </c>
      <c r="Z1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Row],[JABATAN]],tbl_refJabatan,8,FALSE),"yr","day")-CONVERT(DATEDIF(H1244,tglAcuan,"y"),"yr","day"))),(NOW()+(CONVERT(VLOOKUP(Table1[[#This Row],[JABATAN]],tbl_refJabatan,8,FALSE),"yr","day")-CONVERT(DATEDIF(H1244,NOW(),"y"),"yr","day")))),"Usia Salah"),"")</f>
        <v>44618.598911689813</v>
      </c>
      <c r="AA1244" s="167" t="str">
        <f ca="1">IF(Table1[[#This Row],[TGL.PENSIUN (usia )]]&lt;&gt;0,TEXT(Table1[[#This Row],[TGL.PENSIUN (usia )]],"yyyy"),"")</f>
        <v>2022</v>
      </c>
      <c r="AB1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Row],[JABATAN]],tbl_refJabatan,9,FALSE),"yr","day")-CONVERT(DATEDIF(M1244,tglAcuan,"y"),"yr","day"))),(NOW()+(CONVERT(VLOOKUP(Table1[[#This Row],[JABATAN]],tbl_refJabatan,9,FALSE),"yr","day")-CONVERT(DATEDIF(M1244,NOW(),"y"),"yr","day")))),"tgl SK salah"),"")</f>
        <v>50827.848911689813</v>
      </c>
      <c r="AC1244" s="167" t="str">
        <f ca="1">IF(Table1[[#This Row],[TGL. PENSIUN (jabatan )]]&lt;&gt;0,TEXT(Table1[[#This Row],[TGL. PENSIUN (jabatan )]],"yyyy"),"")</f>
        <v>2039</v>
      </c>
      <c r="AD12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5" spans="1:30" s="53" customFormat="1" ht="21.75" customHeight="1" x14ac:dyDescent="0.2">
      <c r="A1245" s="43">
        <f t="shared" si="45"/>
        <v>1240</v>
      </c>
      <c r="B1245" s="44" t="s">
        <v>2266</v>
      </c>
      <c r="C1245" s="44" t="s">
        <v>2336</v>
      </c>
      <c r="D1245" s="72" t="s">
        <v>57</v>
      </c>
      <c r="E1245" s="141" t="s">
        <v>2346</v>
      </c>
      <c r="F1245" s="43" t="s">
        <v>41</v>
      </c>
      <c r="G1245" s="46" t="s">
        <v>42</v>
      </c>
      <c r="H1245" s="95">
        <v>27939</v>
      </c>
      <c r="I1245" s="45"/>
      <c r="J1245" s="76"/>
      <c r="K1245" s="86" t="s">
        <v>43</v>
      </c>
      <c r="L1245" s="69" t="s">
        <v>2343</v>
      </c>
      <c r="M1245" s="204">
        <v>43408</v>
      </c>
      <c r="N1245" s="52" t="str">
        <f t="shared" ca="1" si="46"/>
        <v>47 Tahun 7 Bulan 30 hari</v>
      </c>
      <c r="O12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Row],[JABATAN]],tbl_refJabatan,2,FALSE),"yr","day")-CONVERT(DATEDIF(H1245,tglAcuan,"y"),"yr","day"))),(NOW()+(CONVERT(VLOOKUP(Table1[[#This Row],[JABATAN]],tbl_refJabatan,2,FALSE),"yr","day")-CONVERT(DATEDIF(H1245,NOW(),"y"),"yr","day")))),"Usia Salah"),"")</f>
        <v>50097.348911689813</v>
      </c>
      <c r="Q1245" s="167" t="str">
        <f ca="1">IF(Table1[[#This Row],[TGL. PENSIUN (usia)]]&lt;&gt;0,TEXT(Table1[[#This Row],[TGL. PENSIUN (usia)]],"yyyy"),"")</f>
        <v>2037</v>
      </c>
      <c r="R1245" s="166">
        <f ca="1">IF(AND(Table1[[#This Row],[TGL. PENSIUN (usia)]]&lt;&gt;"",Table1[[#This Row],[TGL. PENSIUN (usia)]]&lt;&gt;"USIA SALAH"),IF(tglAcuan&lt;&gt;0,(INT(CONVERT(VLOOKUP(Table1[[#This Row],[JABATAN]],tbl_refJabatan,2,FALSE),"yr","day")-CONVERT(DATEDIF(H1245,tglAcuan,"y"),"yr","day"))),(INT(CONVERT(VLOOKUP(Table1[[#This Row],[JABATAN]],tbl_refJabatan,2,FALSE),"yr","day")-CONVERT(DATEDIF(H1245,NOW(),"y"),"yr","day")))),"")</f>
        <v>4748</v>
      </c>
      <c r="S1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Row],[JABATAN]],tbl_refJabatan,4,FALSE),"yr","day")-CONVERT(DATEDIF(H1245,tglAcuan,"y"),"yr","day"))),(NOW()+(CONVERT(VLOOKUP(Table1[[#This Row],[JABATAN]],tbl_refJabatan,4,FALSE),"yr","day")-CONVERT(DATEDIF(H1245,NOW(),"y"),"yr","day")))),"Usia Salah"),"")</f>
        <v>50097.348911689813</v>
      </c>
      <c r="T1245" s="167" t="str">
        <f ca="1">IF(Table1[[#This Row],[TGL. PENSIUN ( usia )]]&lt;&gt;0,TEXT(Table1[[#This Row],[TGL. PENSIUN ( usia )]],"yyyy"),"")</f>
        <v>2037</v>
      </c>
      <c r="U1245" s="166">
        <f ca="1">IF(AND(Table1[[#This Row],[TGL. PENSIUN (usia)]]&lt;&gt;"",Table1[[#This Row],[TGL. PENSIUN (usia)]]&lt;&gt;"USIA SALAH"),IF(tglAcuan&lt;&gt;0,(INT(CONVERT(VLOOKUP(Table1[[#This Row],[JABATAN]],tbl_refJabatan,4,FALSE),"yr","day")-CONVERT(DATEDIF(H1245,tglAcuan,"y"),"yr","day"))),(INT(CONVERT(VLOOKUP(Table1[[#This Row],[JABATAN]],tbl_refJabatan,4,FALSE),"yr","day")-CONVERT(DATEDIF(H1245,NOW(),"y"),"yr","day")))),"")</f>
        <v>4748</v>
      </c>
      <c r="V1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Row],[JABATAN]],tbl_refJabatan,6,FALSE),"yr","day")-CONVERT(DATEDIF(H1245,tglAcuan,"y"),"yr","day"))),(NOW()+(CONVERT(VLOOKUP(Table1[[#This Row],[JABATAN]],tbl_refJabatan,6,FALSE),"yr","day")-CONVERT(DATEDIF(H1245,NOW(),"y"),"yr","day")))),"Usia Salah"),"")</f>
        <v>48636.348911689813</v>
      </c>
      <c r="W1245" s="167" t="str">
        <f ca="1">IF(Table1[[#This Row],[TGL.PENSIUN (usia)]]&lt;&gt;0,TEXT(Table1[[#This Row],[TGL.PENSIUN (usia)]],"yyyy"),"")</f>
        <v>2033</v>
      </c>
      <c r="X1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Row],[JABATAN]],tbl_refJabatan,7,FALSE),"yr","day")-CONVERT(DATEDIF(M1245,tglAcuan,"y"),"yr","day"))),(NOW()+(CONVERT(VLOOKUP(Table1[[#This Row],[JABATAN]],tbl_refJabatan,7,FALSE),"yr","day")-CONVERT(DATEDIF(M1245,NOW(),"y"),"yr","day")))),"tgl SK salah"),"")</f>
        <v>50827.848911689813</v>
      </c>
      <c r="Y1245" s="167" t="str">
        <f ca="1">IF(Table1[[#This Row],[TGL. PENSIUN (jabatan)]]&lt;&gt;0,TEXT(Table1[[#This Row],[TGL. PENSIUN (jabatan)]],"yyyy"),"")</f>
        <v>2039</v>
      </c>
      <c r="Z1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Row],[JABATAN]],tbl_refJabatan,8,FALSE),"yr","day")-CONVERT(DATEDIF(H1245,tglAcuan,"y"),"yr","day"))),(NOW()+(CONVERT(VLOOKUP(Table1[[#This Row],[JABATAN]],tbl_refJabatan,8,FALSE),"yr","day")-CONVERT(DATEDIF(H1245,NOW(),"y"),"yr","day")))),"Usia Salah"),"")</f>
        <v>48636.348911689813</v>
      </c>
      <c r="AA1245" s="167" t="str">
        <f ca="1">IF(Table1[[#This Row],[TGL.PENSIUN (usia )]]&lt;&gt;0,TEXT(Table1[[#This Row],[TGL.PENSIUN (usia )]],"yyyy"),"")</f>
        <v>2033</v>
      </c>
      <c r="AB1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Row],[JABATAN]],tbl_refJabatan,9,FALSE),"yr","day")-CONVERT(DATEDIF(M1245,tglAcuan,"y"),"yr","day"))),(NOW()+(CONVERT(VLOOKUP(Table1[[#This Row],[JABATAN]],tbl_refJabatan,9,FALSE),"yr","day")-CONVERT(DATEDIF(M1245,NOW(),"y"),"yr","day")))),"tgl SK salah"),"")</f>
        <v>50827.848911689813</v>
      </c>
      <c r="AC1245" s="167" t="str">
        <f ca="1">IF(Table1[[#This Row],[TGL. PENSIUN (jabatan )]]&lt;&gt;0,TEXT(Table1[[#This Row],[TGL. PENSIUN (jabatan )]],"yyyy"),"")</f>
        <v>2039</v>
      </c>
      <c r="AD12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6" spans="1:30" s="53" customFormat="1" ht="21.75" customHeight="1" x14ac:dyDescent="0.2">
      <c r="A1246" s="43">
        <f t="shared" si="45"/>
        <v>1241</v>
      </c>
      <c r="B1246" s="44" t="s">
        <v>2266</v>
      </c>
      <c r="C1246" s="44" t="s">
        <v>2336</v>
      </c>
      <c r="D1246" s="72" t="s">
        <v>1519</v>
      </c>
      <c r="E1246" s="59" t="s">
        <v>2347</v>
      </c>
      <c r="F1246" s="43" t="s">
        <v>41</v>
      </c>
      <c r="G1246" s="46" t="s">
        <v>42</v>
      </c>
      <c r="H1246" s="67">
        <v>33176</v>
      </c>
      <c r="I1246" s="45"/>
      <c r="J1246" s="76"/>
      <c r="K1246" s="86" t="s">
        <v>43</v>
      </c>
      <c r="L1246" s="69" t="s">
        <v>2343</v>
      </c>
      <c r="M1246" s="204">
        <v>43408</v>
      </c>
      <c r="N1246" s="52" t="str">
        <f t="shared" ca="1" si="46"/>
        <v>33 Tahun 3 Bulan 28 hari</v>
      </c>
      <c r="O12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Row],[JABATAN]],tbl_refJabatan,2,FALSE),"yr","day")-CONVERT(DATEDIF(H1246,tglAcuan,"y"),"yr","day"))),(NOW()+(CONVERT(VLOOKUP(Table1[[#This Row],[JABATAN]],tbl_refJabatan,2,FALSE),"yr","day")-CONVERT(DATEDIF(H1246,NOW(),"y"),"yr","day")))),"Usia Salah"),"")</f>
        <v>33295.848911689813</v>
      </c>
      <c r="Q1246" s="167" t="str">
        <f ca="1">IF(Table1[[#This Row],[TGL. PENSIUN (usia)]]&lt;&gt;0,TEXT(Table1[[#This Row],[TGL. PENSIUN (usia)]],"yyyy"),"")</f>
        <v>1991</v>
      </c>
      <c r="R1246" s="166">
        <f ca="1">IF(AND(Table1[[#This Row],[TGL. PENSIUN (usia)]]&lt;&gt;"",Table1[[#This Row],[TGL. PENSIUN (usia)]]&lt;&gt;"USIA SALAH"),IF(tglAcuan&lt;&gt;0,(INT(CONVERT(VLOOKUP(Table1[[#This Row],[JABATAN]],tbl_refJabatan,2,FALSE),"yr","day")-CONVERT(DATEDIF(H1246,tglAcuan,"y"),"yr","day"))),(INT(CONVERT(VLOOKUP(Table1[[#This Row],[JABATAN]],tbl_refJabatan,2,FALSE),"yr","day")-CONVERT(DATEDIF(H1246,NOW(),"y"),"yr","day")))),"")</f>
        <v>-12054</v>
      </c>
      <c r="S1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Row],[JABATAN]],tbl_refJabatan,4,FALSE),"yr","day")-CONVERT(DATEDIF(H1246,tglAcuan,"y"),"yr","day"))),(NOW()+(CONVERT(VLOOKUP(Table1[[#This Row],[JABATAN]],tbl_refJabatan,4,FALSE),"yr","day")-CONVERT(DATEDIF(H1246,NOW(),"y"),"yr","day")))),"Usia Salah"),"")</f>
        <v>33295.848911689813</v>
      </c>
      <c r="T1246" s="167" t="str">
        <f ca="1">IF(Table1[[#This Row],[TGL. PENSIUN ( usia )]]&lt;&gt;0,TEXT(Table1[[#This Row],[TGL. PENSIUN ( usia )]],"yyyy"),"")</f>
        <v>1991</v>
      </c>
      <c r="U1246" s="166">
        <f ca="1">IF(AND(Table1[[#This Row],[TGL. PENSIUN (usia)]]&lt;&gt;"",Table1[[#This Row],[TGL. PENSIUN (usia)]]&lt;&gt;"USIA SALAH"),IF(tglAcuan&lt;&gt;0,(INT(CONVERT(VLOOKUP(Table1[[#This Row],[JABATAN]],tbl_refJabatan,4,FALSE),"yr","day")-CONVERT(DATEDIF(H1246,tglAcuan,"y"),"yr","day"))),(INT(CONVERT(VLOOKUP(Table1[[#This Row],[JABATAN]],tbl_refJabatan,4,FALSE),"yr","day")-CONVERT(DATEDIF(H1246,NOW(),"y"),"yr","day")))),"")</f>
        <v>-12054</v>
      </c>
      <c r="V1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Row],[JABATAN]],tbl_refJabatan,6,FALSE),"yr","day")-CONVERT(DATEDIF(H1246,tglAcuan,"y"),"yr","day"))),(NOW()+(CONVERT(VLOOKUP(Table1[[#This Row],[JABATAN]],tbl_refJabatan,6,FALSE),"yr","day")-CONVERT(DATEDIF(H1246,NOW(),"y"),"yr","day")))),"Usia Salah"),"")</f>
        <v>33295.848911689813</v>
      </c>
      <c r="W1246" s="167" t="str">
        <f ca="1">IF(Table1[[#This Row],[TGL.PENSIUN (usia)]]&lt;&gt;0,TEXT(Table1[[#This Row],[TGL.PENSIUN (usia)]],"yyyy"),"")</f>
        <v>1991</v>
      </c>
      <c r="X1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Row],[JABATAN]],tbl_refJabatan,7,FALSE),"yr","day")-CONVERT(DATEDIF(M1246,tglAcuan,"y"),"yr","day"))),(NOW()+(CONVERT(VLOOKUP(Table1[[#This Row],[JABATAN]],tbl_refJabatan,7,FALSE),"yr","day")-CONVERT(DATEDIF(M1246,NOW(),"y"),"yr","day")))),"tgl SK salah"),"")</f>
        <v>43522.848911689813</v>
      </c>
      <c r="Y1246" s="167" t="str">
        <f ca="1">IF(Table1[[#This Row],[TGL. PENSIUN (jabatan)]]&lt;&gt;0,TEXT(Table1[[#This Row],[TGL. PENSIUN (jabatan)]],"yyyy"),"")</f>
        <v>2019</v>
      </c>
      <c r="Z1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Row],[JABATAN]],tbl_refJabatan,8,FALSE),"yr","day")-CONVERT(DATEDIF(H1246,tglAcuan,"y"),"yr","day"))),(NOW()+(CONVERT(VLOOKUP(Table1[[#This Row],[JABATAN]],tbl_refJabatan,8,FALSE),"yr","day")-CONVERT(DATEDIF(H1246,NOW(),"y"),"yr","day")))),"Usia Salah"),"")</f>
        <v>33295.848911689813</v>
      </c>
      <c r="AA1246" s="167" t="str">
        <f ca="1">IF(Table1[[#This Row],[TGL.PENSIUN (usia )]]&lt;&gt;0,TEXT(Table1[[#This Row],[TGL.PENSIUN (usia )]],"yyyy"),"")</f>
        <v>1991</v>
      </c>
      <c r="AB1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Row],[JABATAN]],tbl_refJabatan,9,FALSE),"yr","day")-CONVERT(DATEDIF(M1246,tglAcuan,"y"),"yr","day"))),(NOW()+(CONVERT(VLOOKUP(Table1[[#This Row],[JABATAN]],tbl_refJabatan,9,FALSE),"yr","day")-CONVERT(DATEDIF(M1246,NOW(),"y"),"yr","day")))),"tgl SK salah"),"")</f>
        <v>43522.848911689813</v>
      </c>
      <c r="AC1246" s="167" t="str">
        <f ca="1">IF(Table1[[#This Row],[TGL. PENSIUN (jabatan )]]&lt;&gt;0,TEXT(Table1[[#This Row],[TGL. PENSIUN (jabatan )]],"yyyy"),"")</f>
        <v>2019</v>
      </c>
      <c r="AD12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7" spans="1:30" s="145" customFormat="1" ht="21.75" customHeight="1" x14ac:dyDescent="0.2">
      <c r="A1247" s="43">
        <f t="shared" si="45"/>
        <v>1242</v>
      </c>
      <c r="B1247" s="55" t="s">
        <v>2266</v>
      </c>
      <c r="C1247" s="55" t="s">
        <v>2336</v>
      </c>
      <c r="D1247" s="72" t="s">
        <v>1250</v>
      </c>
      <c r="E1247" s="59" t="s">
        <v>2348</v>
      </c>
      <c r="F1247" s="43" t="s">
        <v>41</v>
      </c>
      <c r="G1247" s="46" t="s">
        <v>42</v>
      </c>
      <c r="H1247" s="67" t="s">
        <v>2349</v>
      </c>
      <c r="I1247" s="56"/>
      <c r="J1247" s="162"/>
      <c r="K1247" s="86" t="s">
        <v>43</v>
      </c>
      <c r="L1247" s="69" t="s">
        <v>2343</v>
      </c>
      <c r="M1247" s="204">
        <v>43408</v>
      </c>
      <c r="N1247" s="52" t="str">
        <f t="shared" ca="1" si="46"/>
        <v>58 Tahun 0 Bulan 7 hari</v>
      </c>
      <c r="O1247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7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Row],[JABATAN]],tbl_refJabatan,2,FALSE),"yr","day")-CONVERT(DATEDIF(H1247,tglAcuan,"y"),"yr","day"))),(NOW()+(CONVERT(VLOOKUP(Table1[[#This Row],[JABATAN]],tbl_refJabatan,2,FALSE),"yr","day")-CONVERT(DATEDIF(H1247,NOW(),"y"),"yr","day")))),"Usia Salah"),"")</f>
        <v>46079.598911689813</v>
      </c>
      <c r="Q1247" s="250" t="str">
        <f ca="1">IF(Table1[[#This Row],[TGL. PENSIUN (usia)]]&lt;&gt;0,TEXT(Table1[[#This Row],[TGL. PENSIUN (usia)]],"yyyy"),"")</f>
        <v>2026</v>
      </c>
      <c r="R1247" s="201">
        <f ca="1">IF(AND(Table1[[#This Row],[TGL. PENSIUN (usia)]]&lt;&gt;"",Table1[[#This Row],[TGL. PENSIUN (usia)]]&lt;&gt;"USIA SALAH"),IF(tglAcuan&lt;&gt;0,(INT(CONVERT(VLOOKUP(Table1[[#This Row],[JABATAN]],tbl_refJabatan,2,FALSE),"yr","day")-CONVERT(DATEDIF(H1247,tglAcuan,"y"),"yr","day"))),(INT(CONVERT(VLOOKUP(Table1[[#This Row],[JABATAN]],tbl_refJabatan,2,FALSE),"yr","day")-CONVERT(DATEDIF(H1247,NOW(),"y"),"yr","day")))),"")</f>
        <v>730</v>
      </c>
      <c r="S1247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Row],[JABATAN]],tbl_refJabatan,4,FALSE),"yr","day")-CONVERT(DATEDIF(H1247,tglAcuan,"y"),"yr","day"))),(NOW()+(CONVERT(VLOOKUP(Table1[[#This Row],[JABATAN]],tbl_refJabatan,4,FALSE),"yr","day")-CONVERT(DATEDIF(H1247,NOW(),"y"),"yr","day")))),"Usia Salah"),"")</f>
        <v>46079.598911689813</v>
      </c>
      <c r="T1247" s="250" t="str">
        <f ca="1">IF(Table1[[#This Row],[TGL. PENSIUN ( usia )]]&lt;&gt;0,TEXT(Table1[[#This Row],[TGL. PENSIUN ( usia )]],"yyyy"),"")</f>
        <v>2026</v>
      </c>
      <c r="U1247" s="201">
        <f ca="1">IF(AND(Table1[[#This Row],[TGL. PENSIUN (usia)]]&lt;&gt;"",Table1[[#This Row],[TGL. PENSIUN (usia)]]&lt;&gt;"USIA SALAH"),IF(tglAcuan&lt;&gt;0,(INT(CONVERT(VLOOKUP(Table1[[#This Row],[JABATAN]],tbl_refJabatan,4,FALSE),"yr","day")-CONVERT(DATEDIF(H1247,tglAcuan,"y"),"yr","day"))),(INT(CONVERT(VLOOKUP(Table1[[#This Row],[JABATAN]],tbl_refJabatan,4,FALSE),"yr","day")-CONVERT(DATEDIF(H1247,NOW(),"y"),"yr","day")))),"")</f>
        <v>730</v>
      </c>
      <c r="V1247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Row],[JABATAN]],tbl_refJabatan,6,FALSE),"yr","day")-CONVERT(DATEDIF(H1247,tglAcuan,"y"),"yr","day"))),(NOW()+(CONVERT(VLOOKUP(Table1[[#This Row],[JABATAN]],tbl_refJabatan,6,FALSE),"yr","day")-CONVERT(DATEDIF(H1247,NOW(),"y"),"yr","day")))),"Usia Salah"),"")</f>
        <v>46079.598911689813</v>
      </c>
      <c r="W1247" s="250" t="str">
        <f ca="1">IF(Table1[[#This Row],[TGL.PENSIUN (usia)]]&lt;&gt;0,TEXT(Table1[[#This Row],[TGL.PENSIUN (usia)]],"yyyy"),"")</f>
        <v>2026</v>
      </c>
      <c r="X1247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Row],[JABATAN]],tbl_refJabatan,7,FALSE),"yr","day")-CONVERT(DATEDIF(M1247,tglAcuan,"y"),"yr","day"))),(NOW()+(CONVERT(VLOOKUP(Table1[[#This Row],[JABATAN]],tbl_refJabatan,7,FALSE),"yr","day")-CONVERT(DATEDIF(M1247,NOW(),"y"),"yr","day")))),"tgl SK salah"),"")</f>
        <v>43522.848911689813</v>
      </c>
      <c r="Y1247" s="250" t="str">
        <f ca="1">IF(Table1[[#This Row],[TGL. PENSIUN (jabatan)]]&lt;&gt;0,TEXT(Table1[[#This Row],[TGL. PENSIUN (jabatan)]],"yyyy"),"")</f>
        <v>2019</v>
      </c>
      <c r="Z1247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Row],[JABATAN]],tbl_refJabatan,8,FALSE),"yr","day")-CONVERT(DATEDIF(H1247,tglAcuan,"y"),"yr","day"))),(NOW()+(CONVERT(VLOOKUP(Table1[[#This Row],[JABATAN]],tbl_refJabatan,8,FALSE),"yr","day")-CONVERT(DATEDIF(H1247,NOW(),"y"),"yr","day")))),"Usia Salah"),"")</f>
        <v>24164.598911689813</v>
      </c>
      <c r="AA1247" s="250" t="str">
        <f ca="1">IF(Table1[[#This Row],[TGL.PENSIUN (usia )]]&lt;&gt;0,TEXT(Table1[[#This Row],[TGL.PENSIUN (usia )]],"yyyy"),"")</f>
        <v>1966</v>
      </c>
      <c r="AB1247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Row],[JABATAN]],tbl_refJabatan,9,FALSE),"yr","day")-CONVERT(DATEDIF(M1247,tglAcuan,"y"),"yr","day"))),(NOW()+(CONVERT(VLOOKUP(Table1[[#This Row],[JABATAN]],tbl_refJabatan,9,FALSE),"yr","day")-CONVERT(DATEDIF(M1247,NOW(),"y"),"yr","day")))),"tgl SK salah"),"")</f>
        <v>43522.848911689813</v>
      </c>
      <c r="AC1247" s="250" t="str">
        <f ca="1">IF(Table1[[#This Row],[TGL. PENSIUN (jabatan )]]&lt;&gt;0,TEXT(Table1[[#This Row],[TGL. PENSIUN (jabatan )]],"yyyy"),"")</f>
        <v>2019</v>
      </c>
      <c r="AD1247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8" spans="1:30" s="145" customFormat="1" ht="21.75" customHeight="1" x14ac:dyDescent="0.2">
      <c r="A1248" s="43">
        <f t="shared" si="45"/>
        <v>1243</v>
      </c>
      <c r="B1248" s="55" t="s">
        <v>2266</v>
      </c>
      <c r="C1248" s="55" t="s">
        <v>2336</v>
      </c>
      <c r="D1248" s="72" t="s">
        <v>1250</v>
      </c>
      <c r="E1248" s="59" t="s">
        <v>2350</v>
      </c>
      <c r="F1248" s="43" t="s">
        <v>41</v>
      </c>
      <c r="G1248" s="46" t="s">
        <v>42</v>
      </c>
      <c r="H1248" s="67">
        <v>25129</v>
      </c>
      <c r="I1248" s="56"/>
      <c r="J1248" s="162"/>
      <c r="K1248" s="86" t="s">
        <v>43</v>
      </c>
      <c r="L1248" s="69" t="s">
        <v>2343</v>
      </c>
      <c r="M1248" s="204">
        <v>43408</v>
      </c>
      <c r="N1248" s="52" t="str">
        <f t="shared" ca="1" si="46"/>
        <v>55 Tahun 4 Bulan 9 hari</v>
      </c>
      <c r="O1248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23 Hari </v>
      </c>
      <c r="P124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Row],[JABATAN]],tbl_refJabatan,2,FALSE),"yr","day")-CONVERT(DATEDIF(H1248,tglAcuan,"y"),"yr","day"))),(NOW()+(CONVERT(VLOOKUP(Table1[[#This Row],[JABATAN]],tbl_refJabatan,2,FALSE),"yr","day")-CONVERT(DATEDIF(H1248,NOW(),"y"),"yr","day")))),"Usia Salah"),"")</f>
        <v>47175.348911689813</v>
      </c>
      <c r="Q1248" s="250" t="str">
        <f ca="1">IF(Table1[[#This Row],[TGL. PENSIUN (usia)]]&lt;&gt;0,TEXT(Table1[[#This Row],[TGL. PENSIUN (usia)]],"yyyy"),"")</f>
        <v>2029</v>
      </c>
      <c r="R1248" s="201">
        <f ca="1">IF(AND(Table1[[#This Row],[TGL. PENSIUN (usia)]]&lt;&gt;"",Table1[[#This Row],[TGL. PENSIUN (usia)]]&lt;&gt;"USIA SALAH"),IF(tglAcuan&lt;&gt;0,(INT(CONVERT(VLOOKUP(Table1[[#This Row],[JABATAN]],tbl_refJabatan,2,FALSE),"yr","day")-CONVERT(DATEDIF(H1248,tglAcuan,"y"),"yr","day"))),(INT(CONVERT(VLOOKUP(Table1[[#This Row],[JABATAN]],tbl_refJabatan,2,FALSE),"yr","day")-CONVERT(DATEDIF(H1248,NOW(),"y"),"yr","day")))),"")</f>
        <v>1826</v>
      </c>
      <c r="S124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Row],[JABATAN]],tbl_refJabatan,4,FALSE),"yr","day")-CONVERT(DATEDIF(H1248,tglAcuan,"y"),"yr","day"))),(NOW()+(CONVERT(VLOOKUP(Table1[[#This Row],[JABATAN]],tbl_refJabatan,4,FALSE),"yr","day")-CONVERT(DATEDIF(H1248,NOW(),"y"),"yr","day")))),"Usia Salah"),"")</f>
        <v>47175.348911689813</v>
      </c>
      <c r="T1248" s="250" t="str">
        <f ca="1">IF(Table1[[#This Row],[TGL. PENSIUN ( usia )]]&lt;&gt;0,TEXT(Table1[[#This Row],[TGL. PENSIUN ( usia )]],"yyyy"),"")</f>
        <v>2029</v>
      </c>
      <c r="U1248" s="201">
        <f ca="1">IF(AND(Table1[[#This Row],[TGL. PENSIUN (usia)]]&lt;&gt;"",Table1[[#This Row],[TGL. PENSIUN (usia)]]&lt;&gt;"USIA SALAH"),IF(tglAcuan&lt;&gt;0,(INT(CONVERT(VLOOKUP(Table1[[#This Row],[JABATAN]],tbl_refJabatan,4,FALSE),"yr","day")-CONVERT(DATEDIF(H1248,tglAcuan,"y"),"yr","day"))),(INT(CONVERT(VLOOKUP(Table1[[#This Row],[JABATAN]],tbl_refJabatan,4,FALSE),"yr","day")-CONVERT(DATEDIF(H1248,NOW(),"y"),"yr","day")))),"")</f>
        <v>1826</v>
      </c>
      <c r="V124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Row],[JABATAN]],tbl_refJabatan,6,FALSE),"yr","day")-CONVERT(DATEDIF(H1248,tglAcuan,"y"),"yr","day"))),(NOW()+(CONVERT(VLOOKUP(Table1[[#This Row],[JABATAN]],tbl_refJabatan,6,FALSE),"yr","day")-CONVERT(DATEDIF(H1248,NOW(),"y"),"yr","day")))),"Usia Salah"),"")</f>
        <v>47175.348911689813</v>
      </c>
      <c r="W1248" s="250" t="str">
        <f ca="1">IF(Table1[[#This Row],[TGL.PENSIUN (usia)]]&lt;&gt;0,TEXT(Table1[[#This Row],[TGL.PENSIUN (usia)]],"yyyy"),"")</f>
        <v>2029</v>
      </c>
      <c r="X1248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Row],[JABATAN]],tbl_refJabatan,7,FALSE),"yr","day")-CONVERT(DATEDIF(M1248,tglAcuan,"y"),"yr","day"))),(NOW()+(CONVERT(VLOOKUP(Table1[[#This Row],[JABATAN]],tbl_refJabatan,7,FALSE),"yr","day")-CONVERT(DATEDIF(M1248,NOW(),"y"),"yr","day")))),"tgl SK salah"),"")</f>
        <v>43522.848911689813</v>
      </c>
      <c r="Y1248" s="250" t="str">
        <f ca="1">IF(Table1[[#This Row],[TGL. PENSIUN (jabatan)]]&lt;&gt;0,TEXT(Table1[[#This Row],[TGL. PENSIUN (jabatan)]],"yyyy"),"")</f>
        <v>2019</v>
      </c>
      <c r="Z1248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Row],[JABATAN]],tbl_refJabatan,8,FALSE),"yr","day")-CONVERT(DATEDIF(H1248,tglAcuan,"y"),"yr","day"))),(NOW()+(CONVERT(VLOOKUP(Table1[[#This Row],[JABATAN]],tbl_refJabatan,8,FALSE),"yr","day")-CONVERT(DATEDIF(H1248,NOW(),"y"),"yr","day")))),"Usia Salah"),"")</f>
        <v>25260.348911689813</v>
      </c>
      <c r="AA1248" s="250" t="str">
        <f ca="1">IF(Table1[[#This Row],[TGL.PENSIUN (usia )]]&lt;&gt;0,TEXT(Table1[[#This Row],[TGL.PENSIUN (usia )]],"yyyy"),"")</f>
        <v>1969</v>
      </c>
      <c r="AB1248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Row],[JABATAN]],tbl_refJabatan,9,FALSE),"yr","day")-CONVERT(DATEDIF(M1248,tglAcuan,"y"),"yr","day"))),(NOW()+(CONVERT(VLOOKUP(Table1[[#This Row],[JABATAN]],tbl_refJabatan,9,FALSE),"yr","day")-CONVERT(DATEDIF(M1248,NOW(),"y"),"yr","day")))),"tgl SK salah"),"")</f>
        <v>43522.848911689813</v>
      </c>
      <c r="AC1248" s="250" t="str">
        <f ca="1">IF(Table1[[#This Row],[TGL. PENSIUN (jabatan )]]&lt;&gt;0,TEXT(Table1[[#This Row],[TGL. PENSIUN (jabatan )]],"yyyy"),"")</f>
        <v>2019</v>
      </c>
      <c r="AD1248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49" spans="1:30" s="53" customFormat="1" ht="21.75" customHeight="1" x14ac:dyDescent="0.25">
      <c r="A1249" s="43">
        <f t="shared" si="45"/>
        <v>1244</v>
      </c>
      <c r="B1249" s="44" t="s">
        <v>2266</v>
      </c>
      <c r="C1249" s="44" t="s">
        <v>2336</v>
      </c>
      <c r="D1249" s="72" t="s">
        <v>63</v>
      </c>
      <c r="E1249" s="59" t="s">
        <v>2351</v>
      </c>
      <c r="F1249" s="43" t="s">
        <v>41</v>
      </c>
      <c r="G1249" s="46" t="s">
        <v>42</v>
      </c>
      <c r="H1249" s="67">
        <v>24506</v>
      </c>
      <c r="I1249" s="45"/>
      <c r="J1249" s="76"/>
      <c r="K1249" s="86" t="s">
        <v>43</v>
      </c>
      <c r="L1249" s="63" t="s">
        <v>2352</v>
      </c>
      <c r="M1249" s="77">
        <v>40611</v>
      </c>
      <c r="N1249" s="52" t="str">
        <f t="shared" ca="1" si="46"/>
        <v>57 Tahun 0 Bulan 24 hari</v>
      </c>
      <c r="O12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11 Bulan 18 Hari </v>
      </c>
      <c r="P1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Row],[JABATAN]],tbl_refJabatan,2,FALSE),"yr","day")-CONVERT(DATEDIF(H1249,tglAcuan,"y"),"yr","day"))),(NOW()+(CONVERT(VLOOKUP(Table1[[#This Row],[JABATAN]],tbl_refJabatan,2,FALSE),"yr","day")-CONVERT(DATEDIF(H1249,NOW(),"y"),"yr","day")))),"Usia Salah"),"")</f>
        <v>46444.848911689813</v>
      </c>
      <c r="Q1249" s="167" t="str">
        <f ca="1">IF(Table1[[#This Row],[TGL. PENSIUN (usia)]]&lt;&gt;0,TEXT(Table1[[#This Row],[TGL. PENSIUN (usia)]],"yyyy"),"")</f>
        <v>2027</v>
      </c>
      <c r="R1249" s="166">
        <f ca="1">IF(AND(Table1[[#This Row],[TGL. PENSIUN (usia)]]&lt;&gt;"",Table1[[#This Row],[TGL. PENSIUN (usia)]]&lt;&gt;"USIA SALAH"),IF(tglAcuan&lt;&gt;0,(INT(CONVERT(VLOOKUP(Table1[[#This Row],[JABATAN]],tbl_refJabatan,2,FALSE),"yr","day")-CONVERT(DATEDIF(H1249,tglAcuan,"y"),"yr","day"))),(INT(CONVERT(VLOOKUP(Table1[[#This Row],[JABATAN]],tbl_refJabatan,2,FALSE),"yr","day")-CONVERT(DATEDIF(H1249,NOW(),"y"),"yr","day")))),"")</f>
        <v>1095</v>
      </c>
      <c r="S1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Row],[JABATAN]],tbl_refJabatan,4,FALSE),"yr","day")-CONVERT(DATEDIF(H1249,tglAcuan,"y"),"yr","day"))),(NOW()+(CONVERT(VLOOKUP(Table1[[#This Row],[JABATAN]],tbl_refJabatan,4,FALSE),"yr","day")-CONVERT(DATEDIF(H1249,NOW(),"y"),"yr","day")))),"Usia Salah"),"")</f>
        <v>31834.848911689813</v>
      </c>
      <c r="T1249" s="167" t="str">
        <f ca="1">IF(Table1[[#This Row],[TGL. PENSIUN ( usia )]]&lt;&gt;0,TEXT(Table1[[#This Row],[TGL. PENSIUN ( usia )]],"yyyy"),"")</f>
        <v>1987</v>
      </c>
      <c r="U1249" s="166">
        <f ca="1">IF(AND(Table1[[#This Row],[TGL. PENSIUN (usia)]]&lt;&gt;"",Table1[[#This Row],[TGL. PENSIUN (usia)]]&lt;&gt;"USIA SALAH"),IF(tglAcuan&lt;&gt;0,(INT(CONVERT(VLOOKUP(Table1[[#This Row],[JABATAN]],tbl_refJabatan,4,FALSE),"yr","day")-CONVERT(DATEDIF(H1249,tglAcuan,"y"),"yr","day"))),(INT(CONVERT(VLOOKUP(Table1[[#This Row],[JABATAN]],tbl_refJabatan,4,FALSE),"yr","day")-CONVERT(DATEDIF(H1249,NOW(),"y"),"yr","day")))),"")</f>
        <v>-13515</v>
      </c>
      <c r="V1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Row],[JABATAN]],tbl_refJabatan,6,FALSE),"yr","day")-CONVERT(DATEDIF(H1249,tglAcuan,"y"),"yr","day"))),(NOW()+(CONVERT(VLOOKUP(Table1[[#This Row],[JABATAN]],tbl_refJabatan,6,FALSE),"yr","day")-CONVERT(DATEDIF(H1249,NOW(),"y"),"yr","day")))),"Usia Salah"),"")</f>
        <v>24529.848911689813</v>
      </c>
      <c r="W1249" s="167" t="str">
        <f ca="1">IF(Table1[[#This Row],[TGL.PENSIUN (usia)]]&lt;&gt;0,TEXT(Table1[[#This Row],[TGL.PENSIUN (usia)]],"yyyy"),"")</f>
        <v>1967</v>
      </c>
      <c r="X1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Row],[JABATAN]],tbl_refJabatan,7,FALSE),"yr","day")-CONVERT(DATEDIF(M1249,tglAcuan,"y"),"yr","day"))),(NOW()+(CONVERT(VLOOKUP(Table1[[#This Row],[JABATAN]],tbl_refJabatan,7,FALSE),"yr","day")-CONVERT(DATEDIF(M1249,NOW(),"y"),"yr","day")))),"tgl SK salah"),"")</f>
        <v>62881.098911689813</v>
      </c>
      <c r="Y1249" s="167" t="str">
        <f ca="1">IF(Table1[[#This Row],[TGL. PENSIUN (jabatan)]]&lt;&gt;0,TEXT(Table1[[#This Row],[TGL. PENSIUN (jabatan)]],"yyyy"),"")</f>
        <v>2072</v>
      </c>
      <c r="Z1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Row],[JABATAN]],tbl_refJabatan,8,FALSE),"yr","day")-CONVERT(DATEDIF(H1249,tglAcuan,"y"),"yr","day"))),(NOW()+(CONVERT(VLOOKUP(Table1[[#This Row],[JABATAN]],tbl_refJabatan,8,FALSE),"yr","day")-CONVERT(DATEDIF(H1249,NOW(),"y"),"yr","day")))),"Usia Salah"),"")</f>
        <v>46444.848911689813</v>
      </c>
      <c r="AA1249" s="167" t="str">
        <f ca="1">IF(Table1[[#This Row],[TGL.PENSIUN (usia )]]&lt;&gt;0,TEXT(Table1[[#This Row],[TGL.PENSIUN (usia )]],"yyyy"),"")</f>
        <v>2027</v>
      </c>
      <c r="AB1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Row],[JABATAN]],tbl_refJabatan,9,FALSE),"yr","day")-CONVERT(DATEDIF(M1249,tglAcuan,"y"),"yr","day"))),(NOW()+(CONVERT(VLOOKUP(Table1[[#This Row],[JABATAN]],tbl_refJabatan,9,FALSE),"yr","day")-CONVERT(DATEDIF(M1249,NOW(),"y"),"yr","day")))),"tgl SK salah"),"")</f>
        <v>46444.848911689813</v>
      </c>
      <c r="AC1249" s="167" t="str">
        <f ca="1">IF(Table1[[#This Row],[TGL. PENSIUN (jabatan )]]&lt;&gt;0,TEXT(Table1[[#This Row],[TGL. PENSIUN (jabatan )]],"yyyy"),"")</f>
        <v>2027</v>
      </c>
      <c r="AD12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0" spans="1:30" s="53" customFormat="1" ht="21.75" customHeight="1" x14ac:dyDescent="0.25">
      <c r="A1250" s="43">
        <f t="shared" si="45"/>
        <v>1245</v>
      </c>
      <c r="B1250" s="44" t="s">
        <v>2266</v>
      </c>
      <c r="C1250" s="44" t="s">
        <v>2336</v>
      </c>
      <c r="D1250" s="72" t="s">
        <v>63</v>
      </c>
      <c r="E1250" s="59" t="s">
        <v>2353</v>
      </c>
      <c r="F1250" s="43" t="s">
        <v>41</v>
      </c>
      <c r="G1250" s="46" t="s">
        <v>42</v>
      </c>
      <c r="H1250" s="67">
        <v>31919</v>
      </c>
      <c r="I1250" s="45"/>
      <c r="J1250" s="76"/>
      <c r="K1250" s="86" t="s">
        <v>43</v>
      </c>
      <c r="L1250" s="63" t="s">
        <v>2354</v>
      </c>
      <c r="M1250" s="77">
        <v>42873</v>
      </c>
      <c r="N1250" s="52" t="str">
        <f t="shared" ca="1" si="46"/>
        <v>36 Tahun 9 Bulan 5 hari</v>
      </c>
      <c r="O12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9 Bulan 9 Hari </v>
      </c>
      <c r="P1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Row],[JABATAN]],tbl_refJabatan,2,FALSE),"yr","day")-CONVERT(DATEDIF(H1250,tglAcuan,"y"),"yr","day"))),(NOW()+(CONVERT(VLOOKUP(Table1[[#This Row],[JABATAN]],tbl_refJabatan,2,FALSE),"yr","day")-CONVERT(DATEDIF(H1250,NOW(),"y"),"yr","day")))),"Usia Salah"),"")</f>
        <v>54115.098911689813</v>
      </c>
      <c r="Q1250" s="167" t="str">
        <f ca="1">IF(Table1[[#This Row],[TGL. PENSIUN (usia)]]&lt;&gt;0,TEXT(Table1[[#This Row],[TGL. PENSIUN (usia)]],"yyyy"),"")</f>
        <v>2048</v>
      </c>
      <c r="R1250" s="166">
        <f ca="1">IF(AND(Table1[[#This Row],[TGL. PENSIUN (usia)]]&lt;&gt;"",Table1[[#This Row],[TGL. PENSIUN (usia)]]&lt;&gt;"USIA SALAH"),IF(tglAcuan&lt;&gt;0,(INT(CONVERT(VLOOKUP(Table1[[#This Row],[JABATAN]],tbl_refJabatan,2,FALSE),"yr","day")-CONVERT(DATEDIF(H1250,tglAcuan,"y"),"yr","day"))),(INT(CONVERT(VLOOKUP(Table1[[#This Row],[JABATAN]],tbl_refJabatan,2,FALSE),"yr","day")-CONVERT(DATEDIF(H1250,NOW(),"y"),"yr","day")))),"")</f>
        <v>8766</v>
      </c>
      <c r="S1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Row],[JABATAN]],tbl_refJabatan,4,FALSE),"yr","day")-CONVERT(DATEDIF(H1250,tglAcuan,"y"),"yr","day"))),(NOW()+(CONVERT(VLOOKUP(Table1[[#This Row],[JABATAN]],tbl_refJabatan,4,FALSE),"yr","day")-CONVERT(DATEDIF(H1250,NOW(),"y"),"yr","day")))),"Usia Salah"),"")</f>
        <v>39505.098911689813</v>
      </c>
      <c r="T1250" s="167" t="str">
        <f ca="1">IF(Table1[[#This Row],[TGL. PENSIUN ( usia )]]&lt;&gt;0,TEXT(Table1[[#This Row],[TGL. PENSIUN ( usia )]],"yyyy"),"")</f>
        <v>2008</v>
      </c>
      <c r="U1250" s="166">
        <f ca="1">IF(AND(Table1[[#This Row],[TGL. PENSIUN (usia)]]&lt;&gt;"",Table1[[#This Row],[TGL. PENSIUN (usia)]]&lt;&gt;"USIA SALAH"),IF(tglAcuan&lt;&gt;0,(INT(CONVERT(VLOOKUP(Table1[[#This Row],[JABATAN]],tbl_refJabatan,4,FALSE),"yr","day")-CONVERT(DATEDIF(H1250,tglAcuan,"y"),"yr","day"))),(INT(CONVERT(VLOOKUP(Table1[[#This Row],[JABATAN]],tbl_refJabatan,4,FALSE),"yr","day")-CONVERT(DATEDIF(H1250,NOW(),"y"),"yr","day")))),"")</f>
        <v>-5844</v>
      </c>
      <c r="V1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Row],[JABATAN]],tbl_refJabatan,6,FALSE),"yr","day")-CONVERT(DATEDIF(H1250,tglAcuan,"y"),"yr","day"))),(NOW()+(CONVERT(VLOOKUP(Table1[[#This Row],[JABATAN]],tbl_refJabatan,6,FALSE),"yr","day")-CONVERT(DATEDIF(H1250,NOW(),"y"),"yr","day")))),"Usia Salah"),"")</f>
        <v>32200.098911689813</v>
      </c>
      <c r="W1250" s="167" t="str">
        <f ca="1">IF(Table1[[#This Row],[TGL.PENSIUN (usia)]]&lt;&gt;0,TEXT(Table1[[#This Row],[TGL.PENSIUN (usia)]],"yyyy"),"")</f>
        <v>1988</v>
      </c>
      <c r="X1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Row],[JABATAN]],tbl_refJabatan,7,FALSE),"yr","day")-CONVERT(DATEDIF(M1250,tglAcuan,"y"),"yr","day"))),(NOW()+(CONVERT(VLOOKUP(Table1[[#This Row],[JABATAN]],tbl_refJabatan,7,FALSE),"yr","day")-CONVERT(DATEDIF(M1250,NOW(),"y"),"yr","day")))),"tgl SK salah"),"")</f>
        <v>65072.598911689813</v>
      </c>
      <c r="Y1250" s="167" t="str">
        <f ca="1">IF(Table1[[#This Row],[TGL. PENSIUN (jabatan)]]&lt;&gt;0,TEXT(Table1[[#This Row],[TGL. PENSIUN (jabatan)]],"yyyy"),"")</f>
        <v>2078</v>
      </c>
      <c r="Z1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Row],[JABATAN]],tbl_refJabatan,8,FALSE),"yr","day")-CONVERT(DATEDIF(H1250,tglAcuan,"y"),"yr","day"))),(NOW()+(CONVERT(VLOOKUP(Table1[[#This Row],[JABATAN]],tbl_refJabatan,8,FALSE),"yr","day")-CONVERT(DATEDIF(H1250,NOW(),"y"),"yr","day")))),"Usia Salah"),"")</f>
        <v>54115.098911689813</v>
      </c>
      <c r="AA1250" s="167" t="str">
        <f ca="1">IF(Table1[[#This Row],[TGL.PENSIUN (usia )]]&lt;&gt;0,TEXT(Table1[[#This Row],[TGL.PENSIUN (usia )]],"yyyy"),"")</f>
        <v>2048</v>
      </c>
      <c r="AB1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Row],[JABATAN]],tbl_refJabatan,9,FALSE),"yr","day")-CONVERT(DATEDIF(M1250,tglAcuan,"y"),"yr","day"))),(NOW()+(CONVERT(VLOOKUP(Table1[[#This Row],[JABATAN]],tbl_refJabatan,9,FALSE),"yr","day")-CONVERT(DATEDIF(M1250,NOW(),"y"),"yr","day")))),"tgl SK salah"),"")</f>
        <v>48636.348911689813</v>
      </c>
      <c r="AC1250" s="167" t="str">
        <f ca="1">IF(Table1[[#This Row],[TGL. PENSIUN (jabatan )]]&lt;&gt;0,TEXT(Table1[[#This Row],[TGL. PENSIUN (jabatan )]],"yyyy"),"")</f>
        <v>2033</v>
      </c>
      <c r="AD12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1" spans="1:30" s="53" customFormat="1" ht="21.75" customHeight="1" x14ac:dyDescent="0.25">
      <c r="A1251" s="43">
        <f t="shared" si="45"/>
        <v>1246</v>
      </c>
      <c r="B1251" s="44" t="s">
        <v>2266</v>
      </c>
      <c r="C1251" s="44" t="s">
        <v>2336</v>
      </c>
      <c r="D1251" s="72" t="s">
        <v>63</v>
      </c>
      <c r="E1251" s="59" t="s">
        <v>2355</v>
      </c>
      <c r="F1251" s="43" t="s">
        <v>41</v>
      </c>
      <c r="G1251" s="46" t="s">
        <v>42</v>
      </c>
      <c r="H1251" s="67">
        <v>31778</v>
      </c>
      <c r="I1251" s="45"/>
      <c r="J1251" s="76"/>
      <c r="K1251" s="86" t="s">
        <v>43</v>
      </c>
      <c r="L1251" s="63" t="s">
        <v>2356</v>
      </c>
      <c r="M1251" s="77" t="s">
        <v>2357</v>
      </c>
      <c r="N1251" s="52" t="str">
        <f t="shared" ca="1" si="46"/>
        <v>37 Tahun 1 Bulan 26 hari</v>
      </c>
      <c r="O12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</v>
      </c>
      <c r="P1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Row],[JABATAN]],tbl_refJabatan,2,FALSE),"yr","day")-CONVERT(DATEDIF(H1251,tglAcuan,"y"),"yr","day"))),(NOW()+(CONVERT(VLOOKUP(Table1[[#This Row],[JABATAN]],tbl_refJabatan,2,FALSE),"yr","day")-CONVERT(DATEDIF(H1251,NOW(),"y"),"yr","day")))),"Usia Salah"),"")</f>
        <v>53749.848911689813</v>
      </c>
      <c r="Q1251" s="167" t="str">
        <f ca="1">IF(Table1[[#This Row],[TGL. PENSIUN (usia)]]&lt;&gt;0,TEXT(Table1[[#This Row],[TGL. PENSIUN (usia)]],"yyyy"),"")</f>
        <v>2047</v>
      </c>
      <c r="R1251" s="166">
        <f ca="1">IF(AND(Table1[[#This Row],[TGL. PENSIUN (usia)]]&lt;&gt;"",Table1[[#This Row],[TGL. PENSIUN (usia)]]&lt;&gt;"USIA SALAH"),IF(tglAcuan&lt;&gt;0,(INT(CONVERT(VLOOKUP(Table1[[#This Row],[JABATAN]],tbl_refJabatan,2,FALSE),"yr","day")-CONVERT(DATEDIF(H1251,tglAcuan,"y"),"yr","day"))),(INT(CONVERT(VLOOKUP(Table1[[#This Row],[JABATAN]],tbl_refJabatan,2,FALSE),"yr","day")-CONVERT(DATEDIF(H1251,NOW(),"y"),"yr","day")))),"")</f>
        <v>8400</v>
      </c>
      <c r="S1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Row],[JABATAN]],tbl_refJabatan,4,FALSE),"yr","day")-CONVERT(DATEDIF(H1251,tglAcuan,"y"),"yr","day"))),(NOW()+(CONVERT(VLOOKUP(Table1[[#This Row],[JABATAN]],tbl_refJabatan,4,FALSE),"yr","day")-CONVERT(DATEDIF(H1251,NOW(),"y"),"yr","day")))),"Usia Salah"),"")</f>
        <v>39139.848911689813</v>
      </c>
      <c r="T1251" s="167" t="str">
        <f ca="1">IF(Table1[[#This Row],[TGL. PENSIUN ( usia )]]&lt;&gt;0,TEXT(Table1[[#This Row],[TGL. PENSIUN ( usia )]],"yyyy"),"")</f>
        <v>2007</v>
      </c>
      <c r="U1251" s="166">
        <f ca="1">IF(AND(Table1[[#This Row],[TGL. PENSIUN (usia)]]&lt;&gt;"",Table1[[#This Row],[TGL. PENSIUN (usia)]]&lt;&gt;"USIA SALAH"),IF(tglAcuan&lt;&gt;0,(INT(CONVERT(VLOOKUP(Table1[[#This Row],[JABATAN]],tbl_refJabatan,4,FALSE),"yr","day")-CONVERT(DATEDIF(H1251,tglAcuan,"y"),"yr","day"))),(INT(CONVERT(VLOOKUP(Table1[[#This Row],[JABATAN]],tbl_refJabatan,4,FALSE),"yr","day")-CONVERT(DATEDIF(H1251,NOW(),"y"),"yr","day")))),"")</f>
        <v>-6210</v>
      </c>
      <c r="V1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Row],[JABATAN]],tbl_refJabatan,6,FALSE),"yr","day")-CONVERT(DATEDIF(H1251,tglAcuan,"y"),"yr","day"))),(NOW()+(CONVERT(VLOOKUP(Table1[[#This Row],[JABATAN]],tbl_refJabatan,6,FALSE),"yr","day")-CONVERT(DATEDIF(H1251,NOW(),"y"),"yr","day")))),"Usia Salah"),"")</f>
        <v>31834.848911689813</v>
      </c>
      <c r="W1251" s="167" t="str">
        <f ca="1">IF(Table1[[#This Row],[TGL.PENSIUN (usia)]]&lt;&gt;0,TEXT(Table1[[#This Row],[TGL.PENSIUN (usia)]],"yyyy"),"")</f>
        <v>1987</v>
      </c>
      <c r="X125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Row],[JABATAN]],tbl_refJabatan,7,FALSE),"yr","day")-CONVERT(DATEDIF(M1251,tglAcuan,"y"),"yr","day"))),(NOW()+(CONVERT(VLOOKUP(Table1[[#This Row],[JABATAN]],tbl_refJabatan,7,FALSE),"yr","day")-CONVERT(DATEDIF(M1251,NOW(),"y"),"yr","day")))),"tgl SK salah"),"")</f>
        <v>tgl SK salah</v>
      </c>
      <c r="Y1251" s="167" t="str">
        <f ca="1">IF(Table1[[#This Row],[TGL. PENSIUN (jabatan)]]&lt;&gt;0,TEXT(Table1[[#This Row],[TGL. PENSIUN (jabatan)]],"yyyy"),"")</f>
        <v>tgl SK salah</v>
      </c>
      <c r="Z1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Row],[JABATAN]],tbl_refJabatan,8,FALSE),"yr","day")-CONVERT(DATEDIF(H1251,tglAcuan,"y"),"yr","day"))),(NOW()+(CONVERT(VLOOKUP(Table1[[#This Row],[JABATAN]],tbl_refJabatan,8,FALSE),"yr","day")-CONVERT(DATEDIF(H1251,NOW(),"y"),"yr","day")))),"Usia Salah"),"")</f>
        <v>53749.848911689813</v>
      </c>
      <c r="AA1251" s="167" t="str">
        <f ca="1">IF(Table1[[#This Row],[TGL.PENSIUN (usia )]]&lt;&gt;0,TEXT(Table1[[#This Row],[TGL.PENSIUN (usia )]],"yyyy"),"")</f>
        <v>2047</v>
      </c>
      <c r="AB125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Row],[JABATAN]],tbl_refJabatan,9,FALSE),"yr","day")-CONVERT(DATEDIF(M1251,tglAcuan,"y"),"yr","day"))),(NOW()+(CONVERT(VLOOKUP(Table1[[#This Row],[JABATAN]],tbl_refJabatan,9,FALSE),"yr","day")-CONVERT(DATEDIF(M1251,NOW(),"y"),"yr","day")))),"tgl SK salah"),"")</f>
        <v>tgl SK salah</v>
      </c>
      <c r="AC1251" s="167" t="str">
        <f ca="1">IF(Table1[[#This Row],[TGL. PENSIUN (jabatan )]]&lt;&gt;0,TEXT(Table1[[#This Row],[TGL. PENSIUN (jabatan )]],"yyyy"),"")</f>
        <v>tgl SK salah</v>
      </c>
      <c r="AD12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2" spans="1:30" s="53" customFormat="1" ht="21.75" customHeight="1" x14ac:dyDescent="0.25">
      <c r="A1252" s="43">
        <f t="shared" si="45"/>
        <v>1247</v>
      </c>
      <c r="B1252" s="44" t="s">
        <v>2266</v>
      </c>
      <c r="C1252" s="44" t="s">
        <v>2336</v>
      </c>
      <c r="D1252" s="72" t="s">
        <v>63</v>
      </c>
      <c r="E1252" s="59" t="s">
        <v>2358</v>
      </c>
      <c r="F1252" s="43" t="s">
        <v>41</v>
      </c>
      <c r="G1252" s="46" t="s">
        <v>42</v>
      </c>
      <c r="H1252" s="67">
        <v>27536</v>
      </c>
      <c r="I1252" s="45"/>
      <c r="J1252" s="76"/>
      <c r="K1252" s="86" t="s">
        <v>43</v>
      </c>
      <c r="L1252" s="63" t="s">
        <v>2359</v>
      </c>
      <c r="M1252" s="77">
        <v>41997</v>
      </c>
      <c r="N1252" s="52" t="str">
        <f t="shared" ca="1" si="46"/>
        <v>48 Tahun 9 Bulan 5 hari</v>
      </c>
      <c r="O12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3 Hari </v>
      </c>
      <c r="P1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Row],[JABATAN]],tbl_refJabatan,2,FALSE),"yr","day")-CONVERT(DATEDIF(H1252,tglAcuan,"y"),"yr","day"))),(NOW()+(CONVERT(VLOOKUP(Table1[[#This Row],[JABATAN]],tbl_refJabatan,2,FALSE),"yr","day")-CONVERT(DATEDIF(H1252,NOW(),"y"),"yr","day")))),"Usia Salah"),"")</f>
        <v>49732.098911689813</v>
      </c>
      <c r="Q1252" s="167" t="str">
        <f ca="1">IF(Table1[[#This Row],[TGL. PENSIUN (usia)]]&lt;&gt;0,TEXT(Table1[[#This Row],[TGL. PENSIUN (usia)]],"yyyy"),"")</f>
        <v>2036</v>
      </c>
      <c r="R1252" s="166">
        <f ca="1">IF(AND(Table1[[#This Row],[TGL. PENSIUN (usia)]]&lt;&gt;"",Table1[[#This Row],[TGL. PENSIUN (usia)]]&lt;&gt;"USIA SALAH"),IF(tglAcuan&lt;&gt;0,(INT(CONVERT(VLOOKUP(Table1[[#This Row],[JABATAN]],tbl_refJabatan,2,FALSE),"yr","day")-CONVERT(DATEDIF(H1252,tglAcuan,"y"),"yr","day"))),(INT(CONVERT(VLOOKUP(Table1[[#This Row],[JABATAN]],tbl_refJabatan,2,FALSE),"yr","day")-CONVERT(DATEDIF(H1252,NOW(),"y"),"yr","day")))),"")</f>
        <v>4383</v>
      </c>
      <c r="S1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Row],[JABATAN]],tbl_refJabatan,4,FALSE),"yr","day")-CONVERT(DATEDIF(H1252,tglAcuan,"y"),"yr","day"))),(NOW()+(CONVERT(VLOOKUP(Table1[[#This Row],[JABATAN]],tbl_refJabatan,4,FALSE),"yr","day")-CONVERT(DATEDIF(H1252,NOW(),"y"),"yr","day")))),"Usia Salah"),"")</f>
        <v>35122.098911689813</v>
      </c>
      <c r="T1252" s="167" t="str">
        <f ca="1">IF(Table1[[#This Row],[TGL. PENSIUN ( usia )]]&lt;&gt;0,TEXT(Table1[[#This Row],[TGL. PENSIUN ( usia )]],"yyyy"),"")</f>
        <v>1996</v>
      </c>
      <c r="U1252" s="166">
        <f ca="1">IF(AND(Table1[[#This Row],[TGL. PENSIUN (usia)]]&lt;&gt;"",Table1[[#This Row],[TGL. PENSIUN (usia)]]&lt;&gt;"USIA SALAH"),IF(tglAcuan&lt;&gt;0,(INT(CONVERT(VLOOKUP(Table1[[#This Row],[JABATAN]],tbl_refJabatan,4,FALSE),"yr","day")-CONVERT(DATEDIF(H1252,tglAcuan,"y"),"yr","day"))),(INT(CONVERT(VLOOKUP(Table1[[#This Row],[JABATAN]],tbl_refJabatan,4,FALSE),"yr","day")-CONVERT(DATEDIF(H1252,NOW(),"y"),"yr","day")))),"")</f>
        <v>-10227</v>
      </c>
      <c r="V1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Row],[JABATAN]],tbl_refJabatan,6,FALSE),"yr","day")-CONVERT(DATEDIF(H1252,tglAcuan,"y"),"yr","day"))),(NOW()+(CONVERT(VLOOKUP(Table1[[#This Row],[JABATAN]],tbl_refJabatan,6,FALSE),"yr","day")-CONVERT(DATEDIF(H1252,NOW(),"y"),"yr","day")))),"Usia Salah"),"")</f>
        <v>27817.098911689813</v>
      </c>
      <c r="W1252" s="167" t="str">
        <f ca="1">IF(Table1[[#This Row],[TGL.PENSIUN (usia)]]&lt;&gt;0,TEXT(Table1[[#This Row],[TGL.PENSIUN (usia)]],"yyyy"),"")</f>
        <v>1976</v>
      </c>
      <c r="X1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Row],[JABATAN]],tbl_refJabatan,7,FALSE),"yr","day")-CONVERT(DATEDIF(M1252,tglAcuan,"y"),"yr","day"))),(NOW()+(CONVERT(VLOOKUP(Table1[[#This Row],[JABATAN]],tbl_refJabatan,7,FALSE),"yr","day")-CONVERT(DATEDIF(M1252,NOW(),"y"),"yr","day")))),"tgl SK salah"),"")</f>
        <v>63976.848911689813</v>
      </c>
      <c r="Y1252" s="167" t="str">
        <f ca="1">IF(Table1[[#This Row],[TGL. PENSIUN (jabatan)]]&lt;&gt;0,TEXT(Table1[[#This Row],[TGL. PENSIUN (jabatan)]],"yyyy"),"")</f>
        <v>2075</v>
      </c>
      <c r="Z1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Row],[JABATAN]],tbl_refJabatan,8,FALSE),"yr","day")-CONVERT(DATEDIF(H1252,tglAcuan,"y"),"yr","day"))),(NOW()+(CONVERT(VLOOKUP(Table1[[#This Row],[JABATAN]],tbl_refJabatan,8,FALSE),"yr","day")-CONVERT(DATEDIF(H1252,NOW(),"y"),"yr","day")))),"Usia Salah"),"")</f>
        <v>49732.098911689813</v>
      </c>
      <c r="AA1252" s="167" t="str">
        <f ca="1">IF(Table1[[#This Row],[TGL.PENSIUN (usia )]]&lt;&gt;0,TEXT(Table1[[#This Row],[TGL.PENSIUN (usia )]],"yyyy"),"")</f>
        <v>2036</v>
      </c>
      <c r="AB1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Row],[JABATAN]],tbl_refJabatan,9,FALSE),"yr","day")-CONVERT(DATEDIF(M1252,tglAcuan,"y"),"yr","day"))),(NOW()+(CONVERT(VLOOKUP(Table1[[#This Row],[JABATAN]],tbl_refJabatan,9,FALSE),"yr","day")-CONVERT(DATEDIF(M1252,NOW(),"y"),"yr","day")))),"tgl SK salah"),"")</f>
        <v>47540.598911689813</v>
      </c>
      <c r="AC1252" s="167" t="str">
        <f ca="1">IF(Table1[[#This Row],[TGL. PENSIUN (jabatan )]]&lt;&gt;0,TEXT(Table1[[#This Row],[TGL. PENSIUN (jabatan )]],"yyyy"),"")</f>
        <v>2030</v>
      </c>
      <c r="AD12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3" spans="1:30" s="53" customFormat="1" ht="21.75" customHeight="1" x14ac:dyDescent="0.25">
      <c r="A1253" s="43">
        <f t="shared" si="45"/>
        <v>1248</v>
      </c>
      <c r="B1253" s="44" t="s">
        <v>2266</v>
      </c>
      <c r="C1253" s="44" t="s">
        <v>2336</v>
      </c>
      <c r="D1253" s="72" t="s">
        <v>63</v>
      </c>
      <c r="E1253" s="59" t="s">
        <v>2360</v>
      </c>
      <c r="F1253" s="43" t="s">
        <v>41</v>
      </c>
      <c r="G1253" s="46" t="s">
        <v>42</v>
      </c>
      <c r="H1253" s="67">
        <v>26477</v>
      </c>
      <c r="I1253" s="45"/>
      <c r="J1253" s="76"/>
      <c r="K1253" s="86" t="s">
        <v>43</v>
      </c>
      <c r="L1253" s="63" t="s">
        <v>2361</v>
      </c>
      <c r="M1253" s="77">
        <v>39776</v>
      </c>
      <c r="N1253" s="52" t="str">
        <f t="shared" ca="1" si="46"/>
        <v>51 Tahun 8 Bulan 0 hari</v>
      </c>
      <c r="O12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3 Bulan 3 Hari </v>
      </c>
      <c r="P1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Row],[JABATAN]],tbl_refJabatan,2,FALSE),"yr","day")-CONVERT(DATEDIF(H1253,tglAcuan,"y"),"yr","day"))),(NOW()+(CONVERT(VLOOKUP(Table1[[#This Row],[JABATAN]],tbl_refJabatan,2,FALSE),"yr","day")-CONVERT(DATEDIF(H1253,NOW(),"y"),"yr","day")))),"Usia Salah"),"")</f>
        <v>48636.348911689813</v>
      </c>
      <c r="Q1253" s="167" t="str">
        <f ca="1">IF(Table1[[#This Row],[TGL. PENSIUN (usia)]]&lt;&gt;0,TEXT(Table1[[#This Row],[TGL. PENSIUN (usia)]],"yyyy"),"")</f>
        <v>2033</v>
      </c>
      <c r="R1253" s="166">
        <f ca="1">IF(AND(Table1[[#This Row],[TGL. PENSIUN (usia)]]&lt;&gt;"",Table1[[#This Row],[TGL. PENSIUN (usia)]]&lt;&gt;"USIA SALAH"),IF(tglAcuan&lt;&gt;0,(INT(CONVERT(VLOOKUP(Table1[[#This Row],[JABATAN]],tbl_refJabatan,2,FALSE),"yr","day")-CONVERT(DATEDIF(H1253,tglAcuan,"y"),"yr","day"))),(INT(CONVERT(VLOOKUP(Table1[[#This Row],[JABATAN]],tbl_refJabatan,2,FALSE),"yr","day")-CONVERT(DATEDIF(H1253,NOW(),"y"),"yr","day")))),"")</f>
        <v>3287</v>
      </c>
      <c r="S1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Row],[JABATAN]],tbl_refJabatan,4,FALSE),"yr","day")-CONVERT(DATEDIF(H1253,tglAcuan,"y"),"yr","day"))),(NOW()+(CONVERT(VLOOKUP(Table1[[#This Row],[JABATAN]],tbl_refJabatan,4,FALSE),"yr","day")-CONVERT(DATEDIF(H1253,NOW(),"y"),"yr","day")))),"Usia Salah"),"")</f>
        <v>34026.348911689813</v>
      </c>
      <c r="T1253" s="167" t="str">
        <f ca="1">IF(Table1[[#This Row],[TGL. PENSIUN ( usia )]]&lt;&gt;0,TEXT(Table1[[#This Row],[TGL. PENSIUN ( usia )]],"yyyy"),"")</f>
        <v>1993</v>
      </c>
      <c r="U1253" s="166">
        <f ca="1">IF(AND(Table1[[#This Row],[TGL. PENSIUN (usia)]]&lt;&gt;"",Table1[[#This Row],[TGL. PENSIUN (usia)]]&lt;&gt;"USIA SALAH"),IF(tglAcuan&lt;&gt;0,(INT(CONVERT(VLOOKUP(Table1[[#This Row],[JABATAN]],tbl_refJabatan,4,FALSE),"yr","day")-CONVERT(DATEDIF(H1253,tglAcuan,"y"),"yr","day"))),(INT(CONVERT(VLOOKUP(Table1[[#This Row],[JABATAN]],tbl_refJabatan,4,FALSE),"yr","day")-CONVERT(DATEDIF(H1253,NOW(),"y"),"yr","day")))),"")</f>
        <v>-11323</v>
      </c>
      <c r="V1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Row],[JABATAN]],tbl_refJabatan,6,FALSE),"yr","day")-CONVERT(DATEDIF(H1253,tglAcuan,"y"),"yr","day"))),(NOW()+(CONVERT(VLOOKUP(Table1[[#This Row],[JABATAN]],tbl_refJabatan,6,FALSE),"yr","day")-CONVERT(DATEDIF(H1253,NOW(),"y"),"yr","day")))),"Usia Salah"),"")</f>
        <v>26721.348911689813</v>
      </c>
      <c r="W1253" s="167" t="str">
        <f ca="1">IF(Table1[[#This Row],[TGL.PENSIUN (usia)]]&lt;&gt;0,TEXT(Table1[[#This Row],[TGL.PENSIUN (usia)]],"yyyy"),"")</f>
        <v>1973</v>
      </c>
      <c r="X1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Row],[JABATAN]],tbl_refJabatan,7,FALSE),"yr","day")-CONVERT(DATEDIF(M1253,tglAcuan,"y"),"yr","day"))),(NOW()+(CONVERT(VLOOKUP(Table1[[#This Row],[JABATAN]],tbl_refJabatan,7,FALSE),"yr","day")-CONVERT(DATEDIF(M1253,NOW(),"y"),"yr","day")))),"tgl SK salah"),"")</f>
        <v>61785.348911689813</v>
      </c>
      <c r="Y1253" s="167" t="str">
        <f ca="1">IF(Table1[[#This Row],[TGL. PENSIUN (jabatan)]]&lt;&gt;0,TEXT(Table1[[#This Row],[TGL. PENSIUN (jabatan)]],"yyyy"),"")</f>
        <v>2069</v>
      </c>
      <c r="Z1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Row],[JABATAN]],tbl_refJabatan,8,FALSE),"yr","day")-CONVERT(DATEDIF(H1253,tglAcuan,"y"),"yr","day"))),(NOW()+(CONVERT(VLOOKUP(Table1[[#This Row],[JABATAN]],tbl_refJabatan,8,FALSE),"yr","day")-CONVERT(DATEDIF(H1253,NOW(),"y"),"yr","day")))),"Usia Salah"),"")</f>
        <v>48636.348911689813</v>
      </c>
      <c r="AA1253" s="167" t="str">
        <f ca="1">IF(Table1[[#This Row],[TGL.PENSIUN (usia )]]&lt;&gt;0,TEXT(Table1[[#This Row],[TGL.PENSIUN (usia )]],"yyyy"),"")</f>
        <v>2033</v>
      </c>
      <c r="AB1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Row],[JABATAN]],tbl_refJabatan,9,FALSE),"yr","day")-CONVERT(DATEDIF(M1253,tglAcuan,"y"),"yr","day"))),(NOW()+(CONVERT(VLOOKUP(Table1[[#This Row],[JABATAN]],tbl_refJabatan,9,FALSE),"yr","day")-CONVERT(DATEDIF(M1253,NOW(),"y"),"yr","day")))),"tgl SK salah"),"")</f>
        <v>45349.098911689813</v>
      </c>
      <c r="AC1253" s="167" t="str">
        <f ca="1">IF(Table1[[#This Row],[TGL. PENSIUN (jabatan )]]&lt;&gt;0,TEXT(Table1[[#This Row],[TGL. PENSIUN (jabatan )]],"yyyy"),"")</f>
        <v>2024</v>
      </c>
      <c r="AD12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54" spans="1:30" s="53" customFormat="1" ht="21.75" customHeight="1" x14ac:dyDescent="0.25">
      <c r="A1254" s="43">
        <f t="shared" si="45"/>
        <v>1249</v>
      </c>
      <c r="B1254" s="44" t="s">
        <v>2266</v>
      </c>
      <c r="C1254" s="44" t="s">
        <v>2336</v>
      </c>
      <c r="D1254" s="72" t="s">
        <v>63</v>
      </c>
      <c r="E1254" s="59" t="s">
        <v>2362</v>
      </c>
      <c r="F1254" s="43" t="s">
        <v>41</v>
      </c>
      <c r="G1254" s="46" t="s">
        <v>42</v>
      </c>
      <c r="H1254" s="67">
        <v>27882</v>
      </c>
      <c r="I1254" s="45"/>
      <c r="J1254" s="76"/>
      <c r="K1254" s="86" t="s">
        <v>43</v>
      </c>
      <c r="L1254" s="63" t="s">
        <v>2363</v>
      </c>
      <c r="M1254" s="77">
        <v>40365</v>
      </c>
      <c r="N1254" s="52" t="str">
        <f t="shared" ca="1" si="46"/>
        <v>47 Tahun 9 Bulan 25 hari</v>
      </c>
      <c r="O12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7 Bulan 21 Hari </v>
      </c>
      <c r="P1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Row],[JABATAN]],tbl_refJabatan,2,FALSE),"yr","day")-CONVERT(DATEDIF(H1254,tglAcuan,"y"),"yr","day"))),(NOW()+(CONVERT(VLOOKUP(Table1[[#This Row],[JABATAN]],tbl_refJabatan,2,FALSE),"yr","day")-CONVERT(DATEDIF(H1254,NOW(),"y"),"yr","day")))),"Usia Salah"),"")</f>
        <v>50097.348911689813</v>
      </c>
      <c r="Q1254" s="167" t="str">
        <f ca="1">IF(Table1[[#This Row],[TGL. PENSIUN (usia)]]&lt;&gt;0,TEXT(Table1[[#This Row],[TGL. PENSIUN (usia)]],"yyyy"),"")</f>
        <v>2037</v>
      </c>
      <c r="R1254" s="166">
        <f ca="1">IF(AND(Table1[[#This Row],[TGL. PENSIUN (usia)]]&lt;&gt;"",Table1[[#This Row],[TGL. PENSIUN (usia)]]&lt;&gt;"USIA SALAH"),IF(tglAcuan&lt;&gt;0,(INT(CONVERT(VLOOKUP(Table1[[#This Row],[JABATAN]],tbl_refJabatan,2,FALSE),"yr","day")-CONVERT(DATEDIF(H1254,tglAcuan,"y"),"yr","day"))),(INT(CONVERT(VLOOKUP(Table1[[#This Row],[JABATAN]],tbl_refJabatan,2,FALSE),"yr","day")-CONVERT(DATEDIF(H1254,NOW(),"y"),"yr","day")))),"")</f>
        <v>4748</v>
      </c>
      <c r="S1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Row],[JABATAN]],tbl_refJabatan,4,FALSE),"yr","day")-CONVERT(DATEDIF(H1254,tglAcuan,"y"),"yr","day"))),(NOW()+(CONVERT(VLOOKUP(Table1[[#This Row],[JABATAN]],tbl_refJabatan,4,FALSE),"yr","day")-CONVERT(DATEDIF(H1254,NOW(),"y"),"yr","day")))),"Usia Salah"),"")</f>
        <v>35487.348911689813</v>
      </c>
      <c r="T1254" s="167" t="str">
        <f ca="1">IF(Table1[[#This Row],[TGL. PENSIUN ( usia )]]&lt;&gt;0,TEXT(Table1[[#This Row],[TGL. PENSIUN ( usia )]],"yyyy"),"")</f>
        <v>1997</v>
      </c>
      <c r="U1254" s="166">
        <f ca="1">IF(AND(Table1[[#This Row],[TGL. PENSIUN (usia)]]&lt;&gt;"",Table1[[#This Row],[TGL. PENSIUN (usia)]]&lt;&gt;"USIA SALAH"),IF(tglAcuan&lt;&gt;0,(INT(CONVERT(VLOOKUP(Table1[[#This Row],[JABATAN]],tbl_refJabatan,4,FALSE),"yr","day")-CONVERT(DATEDIF(H1254,tglAcuan,"y"),"yr","day"))),(INT(CONVERT(VLOOKUP(Table1[[#This Row],[JABATAN]],tbl_refJabatan,4,FALSE),"yr","day")-CONVERT(DATEDIF(H1254,NOW(),"y"),"yr","day")))),"")</f>
        <v>-9862</v>
      </c>
      <c r="V1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Row],[JABATAN]],tbl_refJabatan,6,FALSE),"yr","day")-CONVERT(DATEDIF(H1254,tglAcuan,"y"),"yr","day"))),(NOW()+(CONVERT(VLOOKUP(Table1[[#This Row],[JABATAN]],tbl_refJabatan,6,FALSE),"yr","day")-CONVERT(DATEDIF(H1254,NOW(),"y"),"yr","day")))),"Usia Salah"),"")</f>
        <v>28182.348911689813</v>
      </c>
      <c r="W1254" s="167" t="str">
        <f ca="1">IF(Table1[[#This Row],[TGL.PENSIUN (usia)]]&lt;&gt;0,TEXT(Table1[[#This Row],[TGL.PENSIUN (usia)]],"yyyy"),"")</f>
        <v>1977</v>
      </c>
      <c r="X1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Row],[JABATAN]],tbl_refJabatan,7,FALSE),"yr","day")-CONVERT(DATEDIF(M1254,tglAcuan,"y"),"yr","day"))),(NOW()+(CONVERT(VLOOKUP(Table1[[#This Row],[JABATAN]],tbl_refJabatan,7,FALSE),"yr","day")-CONVERT(DATEDIF(M1254,NOW(),"y"),"yr","day")))),"tgl SK salah"),"")</f>
        <v>62515.848911689813</v>
      </c>
      <c r="Y1254" s="167" t="str">
        <f ca="1">IF(Table1[[#This Row],[TGL. PENSIUN (jabatan)]]&lt;&gt;0,TEXT(Table1[[#This Row],[TGL. PENSIUN (jabatan)]],"yyyy"),"")</f>
        <v>2071</v>
      </c>
      <c r="Z1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Row],[JABATAN]],tbl_refJabatan,8,FALSE),"yr","day")-CONVERT(DATEDIF(H1254,tglAcuan,"y"),"yr","day"))),(NOW()+(CONVERT(VLOOKUP(Table1[[#This Row],[JABATAN]],tbl_refJabatan,8,FALSE),"yr","day")-CONVERT(DATEDIF(H1254,NOW(),"y"),"yr","day")))),"Usia Salah"),"")</f>
        <v>50097.348911689813</v>
      </c>
      <c r="AA1254" s="167" t="str">
        <f ca="1">IF(Table1[[#This Row],[TGL.PENSIUN (usia )]]&lt;&gt;0,TEXT(Table1[[#This Row],[TGL.PENSIUN (usia )]],"yyyy"),"")</f>
        <v>2037</v>
      </c>
      <c r="AB1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Row],[JABATAN]],tbl_refJabatan,9,FALSE),"yr","day")-CONVERT(DATEDIF(M1254,tglAcuan,"y"),"yr","day"))),(NOW()+(CONVERT(VLOOKUP(Table1[[#This Row],[JABATAN]],tbl_refJabatan,9,FALSE),"yr","day")-CONVERT(DATEDIF(M1254,NOW(),"y"),"yr","day")))),"tgl SK salah"),"")</f>
        <v>46079.598911689813</v>
      </c>
      <c r="AC1254" s="167" t="str">
        <f ca="1">IF(Table1[[#This Row],[TGL. PENSIUN (jabatan )]]&lt;&gt;0,TEXT(Table1[[#This Row],[TGL. PENSIUN (jabatan )]],"yyyy"),"")</f>
        <v>2026</v>
      </c>
      <c r="AD12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5" spans="1:30" s="88" customFormat="1" ht="21.75" customHeight="1" x14ac:dyDescent="0.25">
      <c r="A1255" s="43">
        <f t="shared" si="45"/>
        <v>1250</v>
      </c>
      <c r="B1255" s="44" t="s">
        <v>2266</v>
      </c>
      <c r="C1255" s="44" t="s">
        <v>2266</v>
      </c>
      <c r="D1255" s="45" t="s">
        <v>39</v>
      </c>
      <c r="E1255" s="59" t="s">
        <v>2364</v>
      </c>
      <c r="F1255" s="43" t="s">
        <v>41</v>
      </c>
      <c r="G1255" s="46" t="s">
        <v>42</v>
      </c>
      <c r="H1255" s="47">
        <v>23049</v>
      </c>
      <c r="I1255" s="45"/>
      <c r="J1255" s="76"/>
      <c r="K1255" s="74" t="s">
        <v>56</v>
      </c>
      <c r="L1255" s="69" t="s">
        <v>2365</v>
      </c>
      <c r="M1255" s="95">
        <v>43812</v>
      </c>
      <c r="N1255" s="52" t="str">
        <f t="shared" ca="1" si="46"/>
        <v>61 Tahun 0 Bulan 20 hari</v>
      </c>
      <c r="O12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Row],[JABATAN]],tbl_refJabatan,2,FALSE),"yr","day")-CONVERT(DATEDIF(H1255,tglAcuan,"y"),"yr","day"))),(NOW()+(CONVERT(VLOOKUP(Table1[[#This Row],[JABATAN]],tbl_refJabatan,2,FALSE),"yr","day")-CONVERT(DATEDIF(H1255,NOW(),"y"),"yr","day")))),"Usia Salah"),"")</f>
        <v>23068.848911689813</v>
      </c>
      <c r="Q1255" s="167" t="str">
        <f ca="1">IF(Table1[[#This Row],[TGL. PENSIUN (usia)]]&lt;&gt;0,TEXT(Table1[[#This Row],[TGL. PENSIUN (usia)]],"yyyy"),"")</f>
        <v>1963</v>
      </c>
      <c r="R1255" s="166">
        <f ca="1">IF(AND(Table1[[#This Row],[TGL. PENSIUN (usia)]]&lt;&gt;"",Table1[[#This Row],[TGL. PENSIUN (usia)]]&lt;&gt;"USIA SALAH"),IF(tglAcuan&lt;&gt;0,(INT(CONVERT(VLOOKUP(Table1[[#This Row],[JABATAN]],tbl_refJabatan,2,FALSE),"yr","day")-CONVERT(DATEDIF(H1255,tglAcuan,"y"),"yr","day"))),(INT(CONVERT(VLOOKUP(Table1[[#This Row],[JABATAN]],tbl_refJabatan,2,FALSE),"yr","day")-CONVERT(DATEDIF(H1255,NOW(),"y"),"yr","day")))),"")</f>
        <v>-22281</v>
      </c>
      <c r="S1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Row],[JABATAN]],tbl_refJabatan,4,FALSE),"yr","day")-CONVERT(DATEDIF(H1255,tglAcuan,"y"),"yr","day"))),(NOW()+(CONVERT(VLOOKUP(Table1[[#This Row],[JABATAN]],tbl_refJabatan,4,FALSE),"yr","day")-CONVERT(DATEDIF(H1255,NOW(),"y"),"yr","day")))),"Usia Salah"),"")</f>
        <v>23068.848911689813</v>
      </c>
      <c r="T1255" s="167" t="str">
        <f ca="1">IF(Table1[[#This Row],[TGL. PENSIUN ( usia )]]&lt;&gt;0,TEXT(Table1[[#This Row],[TGL. PENSIUN ( usia )]],"yyyy"),"")</f>
        <v>1963</v>
      </c>
      <c r="U1255" s="166">
        <f ca="1">IF(AND(Table1[[#This Row],[TGL. PENSIUN (usia)]]&lt;&gt;"",Table1[[#This Row],[TGL. PENSIUN (usia)]]&lt;&gt;"USIA SALAH"),IF(tglAcuan&lt;&gt;0,(INT(CONVERT(VLOOKUP(Table1[[#This Row],[JABATAN]],tbl_refJabatan,4,FALSE),"yr","day")-CONVERT(DATEDIF(H1255,tglAcuan,"y"),"yr","day"))),(INT(CONVERT(VLOOKUP(Table1[[#This Row],[JABATAN]],tbl_refJabatan,4,FALSE),"yr","day")-CONVERT(DATEDIF(H1255,NOW(),"y"),"yr","day")))),"")</f>
        <v>-22281</v>
      </c>
      <c r="V1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Row],[JABATAN]],tbl_refJabatan,6,FALSE),"yr","day")-CONVERT(DATEDIF(H1255,tglAcuan,"y"),"yr","day"))),(NOW()+(CONVERT(VLOOKUP(Table1[[#This Row],[JABATAN]],tbl_refJabatan,6,FALSE),"yr","day")-CONVERT(DATEDIF(H1255,NOW(),"y"),"yr","day")))),"Usia Salah"),"")</f>
        <v>23068.848911689813</v>
      </c>
      <c r="W1255" s="167" t="str">
        <f ca="1">IF(Table1[[#This Row],[TGL.PENSIUN (usia)]]&lt;&gt;0,TEXT(Table1[[#This Row],[TGL.PENSIUN (usia)]],"yyyy"),"")</f>
        <v>1963</v>
      </c>
      <c r="X1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Row],[JABATAN]],tbl_refJabatan,7,FALSE),"yr","day")-CONVERT(DATEDIF(M1255,tglAcuan,"y"),"yr","day"))),(NOW()+(CONVERT(VLOOKUP(Table1[[#This Row],[JABATAN]],tbl_refJabatan,7,FALSE),"yr","day")-CONVERT(DATEDIF(M1255,NOW(),"y"),"yr","day")))),"tgl SK salah"),"")</f>
        <v>43888.098911689813</v>
      </c>
      <c r="Y1255" s="167" t="str">
        <f ca="1">IF(Table1[[#This Row],[TGL. PENSIUN (jabatan)]]&lt;&gt;0,TEXT(Table1[[#This Row],[TGL. PENSIUN (jabatan)]],"yyyy"),"")</f>
        <v>2020</v>
      </c>
      <c r="Z1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Row],[JABATAN]],tbl_refJabatan,8,FALSE),"yr","day")-CONVERT(DATEDIF(H1255,tglAcuan,"y"),"yr","day"))),(NOW()+(CONVERT(VLOOKUP(Table1[[#This Row],[JABATAN]],tbl_refJabatan,8,FALSE),"yr","day")-CONVERT(DATEDIF(H1255,NOW(),"y"),"yr","day")))),"Usia Salah"),"")</f>
        <v>23068.848911689813</v>
      </c>
      <c r="AA1255" s="167" t="str">
        <f ca="1">IF(Table1[[#This Row],[TGL.PENSIUN (usia )]]&lt;&gt;0,TEXT(Table1[[#This Row],[TGL.PENSIUN (usia )]],"yyyy"),"")</f>
        <v>1963</v>
      </c>
      <c r="AB1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Row],[JABATAN]],tbl_refJabatan,9,FALSE),"yr","day")-CONVERT(DATEDIF(M1255,tglAcuan,"y"),"yr","day"))),(NOW()+(CONVERT(VLOOKUP(Table1[[#This Row],[JABATAN]],tbl_refJabatan,9,FALSE),"yr","day")-CONVERT(DATEDIF(M1255,NOW(),"y"),"yr","day")))),"tgl SK salah"),"")</f>
        <v>43888.098911689813</v>
      </c>
      <c r="AC1255" s="167" t="str">
        <f ca="1">IF(Table1[[#This Row],[TGL. PENSIUN (jabatan )]]&lt;&gt;0,TEXT(Table1[[#This Row],[TGL. PENSIUN (jabatan )]],"yyyy"),"")</f>
        <v>2020</v>
      </c>
      <c r="AD12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6" spans="1:30" s="53" customFormat="1" ht="21.75" customHeight="1" x14ac:dyDescent="0.25">
      <c r="A1256" s="43">
        <f t="shared" si="45"/>
        <v>1251</v>
      </c>
      <c r="B1256" s="44" t="s">
        <v>2266</v>
      </c>
      <c r="C1256" s="44" t="s">
        <v>2266</v>
      </c>
      <c r="D1256" s="72" t="s">
        <v>45</v>
      </c>
      <c r="E1256" s="59" t="s">
        <v>2366</v>
      </c>
      <c r="F1256" s="43" t="s">
        <v>41</v>
      </c>
      <c r="G1256" s="46" t="s">
        <v>42</v>
      </c>
      <c r="H1256" s="47">
        <v>32609</v>
      </c>
      <c r="I1256" s="45"/>
      <c r="J1256" s="76"/>
      <c r="K1256" s="74" t="s">
        <v>43</v>
      </c>
      <c r="L1256" s="69" t="s">
        <v>2367</v>
      </c>
      <c r="M1256" s="67">
        <v>43908</v>
      </c>
      <c r="N1256" s="52" t="str">
        <f t="shared" ca="1" si="46"/>
        <v>34 Tahun 10 Bulan 16 hari</v>
      </c>
      <c r="O12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9 Hari </v>
      </c>
      <c r="P1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Row],[JABATAN]],tbl_refJabatan,2,FALSE),"yr","day")-CONVERT(DATEDIF(H1256,tglAcuan,"y"),"yr","day"))),(NOW()+(CONVERT(VLOOKUP(Table1[[#This Row],[JABATAN]],tbl_refJabatan,2,FALSE),"yr","day")-CONVERT(DATEDIF(H1256,NOW(),"y"),"yr","day")))),"Usia Salah"),"")</f>
        <v>32930.598911689813</v>
      </c>
      <c r="Q1256" s="167" t="str">
        <f ca="1">IF(Table1[[#This Row],[TGL. PENSIUN (usia)]]&lt;&gt;0,TEXT(Table1[[#This Row],[TGL. PENSIUN (usia)]],"yyyy"),"")</f>
        <v>1990</v>
      </c>
      <c r="R1256" s="166">
        <f ca="1">IF(AND(Table1[[#This Row],[TGL. PENSIUN (usia)]]&lt;&gt;"",Table1[[#This Row],[TGL. PENSIUN (usia)]]&lt;&gt;"USIA SALAH"),IF(tglAcuan&lt;&gt;0,(INT(CONVERT(VLOOKUP(Table1[[#This Row],[JABATAN]],tbl_refJabatan,2,FALSE),"yr","day")-CONVERT(DATEDIF(H1256,tglAcuan,"y"),"yr","day"))),(INT(CONVERT(VLOOKUP(Table1[[#This Row],[JABATAN]],tbl_refJabatan,2,FALSE),"yr","day")-CONVERT(DATEDIF(H1256,NOW(),"y"),"yr","day")))),"")</f>
        <v>-12419</v>
      </c>
      <c r="S1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Row],[JABATAN]],tbl_refJabatan,4,FALSE),"yr","day")-CONVERT(DATEDIF(H1256,tglAcuan,"y"),"yr","day"))),(NOW()+(CONVERT(VLOOKUP(Table1[[#This Row],[JABATAN]],tbl_refJabatan,4,FALSE),"yr","day")-CONVERT(DATEDIF(H1256,NOW(),"y"),"yr","day")))),"Usia Salah"),"")</f>
        <v>32930.598911689813</v>
      </c>
      <c r="T1256" s="167" t="str">
        <f ca="1">IF(Table1[[#This Row],[TGL. PENSIUN ( usia )]]&lt;&gt;0,TEXT(Table1[[#This Row],[TGL. PENSIUN ( usia )]],"yyyy"),"")</f>
        <v>1990</v>
      </c>
      <c r="U1256" s="166">
        <f ca="1">IF(AND(Table1[[#This Row],[TGL. PENSIUN (usia)]]&lt;&gt;"",Table1[[#This Row],[TGL. PENSIUN (usia)]]&lt;&gt;"USIA SALAH"),IF(tglAcuan&lt;&gt;0,(INT(CONVERT(VLOOKUP(Table1[[#This Row],[JABATAN]],tbl_refJabatan,4,FALSE),"yr","day")-CONVERT(DATEDIF(H1256,tglAcuan,"y"),"yr","day"))),(INT(CONVERT(VLOOKUP(Table1[[#This Row],[JABATAN]],tbl_refJabatan,4,FALSE),"yr","day")-CONVERT(DATEDIF(H1256,NOW(),"y"),"yr","day")))),"")</f>
        <v>-12419</v>
      </c>
      <c r="V1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Row],[JABATAN]],tbl_refJabatan,6,FALSE),"yr","day")-CONVERT(DATEDIF(H1256,tglAcuan,"y"),"yr","day"))),(NOW()+(CONVERT(VLOOKUP(Table1[[#This Row],[JABATAN]],tbl_refJabatan,6,FALSE),"yr","day")-CONVERT(DATEDIF(H1256,NOW(),"y"),"yr","day")))),"Usia Salah"),"")</f>
        <v>32930.598911689813</v>
      </c>
      <c r="W1256" s="167" t="str">
        <f ca="1">IF(Table1[[#This Row],[TGL.PENSIUN (usia)]]&lt;&gt;0,TEXT(Table1[[#This Row],[TGL.PENSIUN (usia)]],"yyyy"),"")</f>
        <v>1990</v>
      </c>
      <c r="X1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Row],[JABATAN]],tbl_refJabatan,7,FALSE),"yr","day")-CONVERT(DATEDIF(M1256,tglAcuan,"y"),"yr","day"))),(NOW()+(CONVERT(VLOOKUP(Table1[[#This Row],[JABATAN]],tbl_refJabatan,7,FALSE),"yr","day")-CONVERT(DATEDIF(M1256,NOW(),"y"),"yr","day")))),"tgl SK salah"),"")</f>
        <v>44253.348911689813</v>
      </c>
      <c r="Y1256" s="167" t="str">
        <f ca="1">IF(Table1[[#This Row],[TGL. PENSIUN (jabatan)]]&lt;&gt;0,TEXT(Table1[[#This Row],[TGL. PENSIUN (jabatan)]],"yyyy"),"")</f>
        <v>2021</v>
      </c>
      <c r="Z1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Row],[JABATAN]],tbl_refJabatan,8,FALSE),"yr","day")-CONVERT(DATEDIF(H1256,tglAcuan,"y"),"yr","day"))),(NOW()+(CONVERT(VLOOKUP(Table1[[#This Row],[JABATAN]],tbl_refJabatan,8,FALSE),"yr","day")-CONVERT(DATEDIF(H1256,NOW(),"y"),"yr","day")))),"Usia Salah"),"")</f>
        <v>32930.598911689813</v>
      </c>
      <c r="AA1256" s="167" t="str">
        <f ca="1">IF(Table1[[#This Row],[TGL.PENSIUN (usia )]]&lt;&gt;0,TEXT(Table1[[#This Row],[TGL.PENSIUN (usia )]],"yyyy"),"")</f>
        <v>1990</v>
      </c>
      <c r="AB1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Row],[JABATAN]],tbl_refJabatan,9,FALSE),"yr","day")-CONVERT(DATEDIF(M1256,tglAcuan,"y"),"yr","day"))),(NOW()+(CONVERT(VLOOKUP(Table1[[#This Row],[JABATAN]],tbl_refJabatan,9,FALSE),"yr","day")-CONVERT(DATEDIF(M1256,NOW(),"y"),"yr","day")))),"tgl SK salah"),"")</f>
        <v>44253.348911689813</v>
      </c>
      <c r="AC1256" s="167" t="str">
        <f ca="1">IF(Table1[[#This Row],[TGL. PENSIUN (jabatan )]]&lt;&gt;0,TEXT(Table1[[#This Row],[TGL. PENSIUN (jabatan )]],"yyyy"),"")</f>
        <v>2021</v>
      </c>
      <c r="AD12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7" spans="1:30" s="53" customFormat="1" ht="21.75" customHeight="1" x14ac:dyDescent="0.25">
      <c r="A1257" s="43">
        <f t="shared" si="45"/>
        <v>1252</v>
      </c>
      <c r="B1257" s="44" t="s">
        <v>2266</v>
      </c>
      <c r="C1257" s="44" t="s">
        <v>2266</v>
      </c>
      <c r="D1257" s="72" t="s">
        <v>48</v>
      </c>
      <c r="E1257" s="141" t="s">
        <v>2368</v>
      </c>
      <c r="F1257" s="43" t="s">
        <v>50</v>
      </c>
      <c r="G1257" s="46" t="s">
        <v>42</v>
      </c>
      <c r="H1257" s="47">
        <v>27917</v>
      </c>
      <c r="I1257" s="45"/>
      <c r="J1257" s="76"/>
      <c r="K1257" s="74" t="s">
        <v>43</v>
      </c>
      <c r="L1257" s="69" t="s">
        <v>2369</v>
      </c>
      <c r="M1257" s="95">
        <v>43463</v>
      </c>
      <c r="N1257" s="52" t="str">
        <f t="shared" ca="1" si="46"/>
        <v>47 Tahun 8 Bulan 21 hari</v>
      </c>
      <c r="O12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29 Hari </v>
      </c>
      <c r="P1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Row],[JABATAN]],tbl_refJabatan,2,FALSE),"yr","day")-CONVERT(DATEDIF(H1257,tglAcuan,"y"),"yr","day"))),(NOW()+(CONVERT(VLOOKUP(Table1[[#This Row],[JABATAN]],tbl_refJabatan,2,FALSE),"yr","day")-CONVERT(DATEDIF(H1257,NOW(),"y"),"yr","day")))),"Usia Salah"),"")</f>
        <v>50097.348911689813</v>
      </c>
      <c r="Q1257" s="167" t="str">
        <f ca="1">IF(Table1[[#This Row],[TGL. PENSIUN (usia)]]&lt;&gt;0,TEXT(Table1[[#This Row],[TGL. PENSIUN (usia)]],"yyyy"),"")</f>
        <v>2037</v>
      </c>
      <c r="R1257" s="166">
        <f ca="1">IF(AND(Table1[[#This Row],[TGL. PENSIUN (usia)]]&lt;&gt;"",Table1[[#This Row],[TGL. PENSIUN (usia)]]&lt;&gt;"USIA SALAH"),IF(tglAcuan&lt;&gt;0,(INT(CONVERT(VLOOKUP(Table1[[#This Row],[JABATAN]],tbl_refJabatan,2,FALSE),"yr","day")-CONVERT(DATEDIF(H1257,tglAcuan,"y"),"yr","day"))),(INT(CONVERT(VLOOKUP(Table1[[#This Row],[JABATAN]],tbl_refJabatan,2,FALSE),"yr","day")-CONVERT(DATEDIF(H1257,NOW(),"y"),"yr","day")))),"")</f>
        <v>4748</v>
      </c>
      <c r="S1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Row],[JABATAN]],tbl_refJabatan,4,FALSE),"yr","day")-CONVERT(DATEDIF(H1257,tglAcuan,"y"),"yr","day"))),(NOW()+(CONVERT(VLOOKUP(Table1[[#This Row],[JABATAN]],tbl_refJabatan,4,FALSE),"yr","day")-CONVERT(DATEDIF(H1257,NOW(),"y"),"yr","day")))),"Usia Salah"),"")</f>
        <v>50097.348911689813</v>
      </c>
      <c r="T1257" s="167" t="str">
        <f ca="1">IF(Table1[[#This Row],[TGL. PENSIUN ( usia )]]&lt;&gt;0,TEXT(Table1[[#This Row],[TGL. PENSIUN ( usia )]],"yyyy"),"")</f>
        <v>2037</v>
      </c>
      <c r="U1257" s="166">
        <f ca="1">IF(AND(Table1[[#This Row],[TGL. PENSIUN (usia)]]&lt;&gt;"",Table1[[#This Row],[TGL. PENSIUN (usia)]]&lt;&gt;"USIA SALAH"),IF(tglAcuan&lt;&gt;0,(INT(CONVERT(VLOOKUP(Table1[[#This Row],[JABATAN]],tbl_refJabatan,4,FALSE),"yr","day")-CONVERT(DATEDIF(H1257,tglAcuan,"y"),"yr","day"))),(INT(CONVERT(VLOOKUP(Table1[[#This Row],[JABATAN]],tbl_refJabatan,4,FALSE),"yr","day")-CONVERT(DATEDIF(H1257,NOW(),"y"),"yr","day")))),"")</f>
        <v>4748</v>
      </c>
      <c r="V1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Row],[JABATAN]],tbl_refJabatan,6,FALSE),"yr","day")-CONVERT(DATEDIF(H1257,tglAcuan,"y"),"yr","day"))),(NOW()+(CONVERT(VLOOKUP(Table1[[#This Row],[JABATAN]],tbl_refJabatan,6,FALSE),"yr","day")-CONVERT(DATEDIF(H1257,NOW(),"y"),"yr","day")))),"Usia Salah"),"")</f>
        <v>48636.348911689813</v>
      </c>
      <c r="W1257" s="167" t="str">
        <f ca="1">IF(Table1[[#This Row],[TGL.PENSIUN (usia)]]&lt;&gt;0,TEXT(Table1[[#This Row],[TGL.PENSIUN (usia)]],"yyyy"),"")</f>
        <v>2033</v>
      </c>
      <c r="X1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Row],[JABATAN]],tbl_refJabatan,7,FALSE),"yr","day")-CONVERT(DATEDIF(M1257,tglAcuan,"y"),"yr","day"))),(NOW()+(CONVERT(VLOOKUP(Table1[[#This Row],[JABATAN]],tbl_refJabatan,7,FALSE),"yr","day")-CONVERT(DATEDIF(M1257,NOW(),"y"),"yr","day")))),"tgl SK salah"),"")</f>
        <v>50827.848911689813</v>
      </c>
      <c r="Y1257" s="167" t="str">
        <f ca="1">IF(Table1[[#This Row],[TGL. PENSIUN (jabatan)]]&lt;&gt;0,TEXT(Table1[[#This Row],[TGL. PENSIUN (jabatan)]],"yyyy"),"")</f>
        <v>2039</v>
      </c>
      <c r="Z1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Row],[JABATAN]],tbl_refJabatan,8,FALSE),"yr","day")-CONVERT(DATEDIF(H1257,tglAcuan,"y"),"yr","day"))),(NOW()+(CONVERT(VLOOKUP(Table1[[#This Row],[JABATAN]],tbl_refJabatan,8,FALSE),"yr","day")-CONVERT(DATEDIF(H1257,NOW(),"y"),"yr","day")))),"Usia Salah"),"")</f>
        <v>48636.348911689813</v>
      </c>
      <c r="AA1257" s="167" t="str">
        <f ca="1">IF(Table1[[#This Row],[TGL.PENSIUN (usia )]]&lt;&gt;0,TEXT(Table1[[#This Row],[TGL.PENSIUN (usia )]],"yyyy"),"")</f>
        <v>2033</v>
      </c>
      <c r="AB1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Row],[JABATAN]],tbl_refJabatan,9,FALSE),"yr","day")-CONVERT(DATEDIF(M1257,tglAcuan,"y"),"yr","day"))),(NOW()+(CONVERT(VLOOKUP(Table1[[#This Row],[JABATAN]],tbl_refJabatan,9,FALSE),"yr","day")-CONVERT(DATEDIF(M1257,NOW(),"y"),"yr","day")))),"tgl SK salah"),"")</f>
        <v>50827.848911689813</v>
      </c>
      <c r="AC1257" s="167" t="str">
        <f ca="1">IF(Table1[[#This Row],[TGL. PENSIUN (jabatan )]]&lt;&gt;0,TEXT(Table1[[#This Row],[TGL. PENSIUN (jabatan )]],"yyyy"),"")</f>
        <v>2039</v>
      </c>
      <c r="AD12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8" spans="1:30" s="53" customFormat="1" ht="21.75" customHeight="1" x14ac:dyDescent="0.25">
      <c r="A1258" s="43">
        <f t="shared" si="45"/>
        <v>1253</v>
      </c>
      <c r="B1258" s="44" t="s">
        <v>2266</v>
      </c>
      <c r="C1258" s="44" t="s">
        <v>2266</v>
      </c>
      <c r="D1258" s="72" t="s">
        <v>52</v>
      </c>
      <c r="E1258" s="141" t="s">
        <v>2370</v>
      </c>
      <c r="F1258" s="43" t="s">
        <v>41</v>
      </c>
      <c r="G1258" s="46" t="s">
        <v>42</v>
      </c>
      <c r="H1258" s="47">
        <v>23478</v>
      </c>
      <c r="I1258" s="45"/>
      <c r="J1258" s="76"/>
      <c r="K1258" s="74" t="s">
        <v>43</v>
      </c>
      <c r="L1258" s="69" t="s">
        <v>2369</v>
      </c>
      <c r="M1258" s="95">
        <v>43464</v>
      </c>
      <c r="N1258" s="52" t="str">
        <f t="shared" ca="1" si="46"/>
        <v>59 Tahun 10 Bulan 16 hari</v>
      </c>
      <c r="O12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28 Hari </v>
      </c>
      <c r="P1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Row],[JABATAN]],tbl_refJabatan,2,FALSE),"yr","day")-CONVERT(DATEDIF(H1258,tglAcuan,"y"),"yr","day"))),(NOW()+(CONVERT(VLOOKUP(Table1[[#This Row],[JABATAN]],tbl_refJabatan,2,FALSE),"yr","day")-CONVERT(DATEDIF(H1258,NOW(),"y"),"yr","day")))),"Usia Salah"),"")</f>
        <v>45714.348911689813</v>
      </c>
      <c r="Q1258" s="167" t="str">
        <f ca="1">IF(Table1[[#This Row],[TGL. PENSIUN (usia)]]&lt;&gt;0,TEXT(Table1[[#This Row],[TGL. PENSIUN (usia)]],"yyyy"),"")</f>
        <v>2025</v>
      </c>
      <c r="R1258" s="166">
        <f ca="1">IF(AND(Table1[[#This Row],[TGL. PENSIUN (usia)]]&lt;&gt;"",Table1[[#This Row],[TGL. PENSIUN (usia)]]&lt;&gt;"USIA SALAH"),IF(tglAcuan&lt;&gt;0,(INT(CONVERT(VLOOKUP(Table1[[#This Row],[JABATAN]],tbl_refJabatan,2,FALSE),"yr","day")-CONVERT(DATEDIF(H1258,tglAcuan,"y"),"yr","day"))),(INT(CONVERT(VLOOKUP(Table1[[#This Row],[JABATAN]],tbl_refJabatan,2,FALSE),"yr","day")-CONVERT(DATEDIF(H1258,NOW(),"y"),"yr","day")))),"")</f>
        <v>365</v>
      </c>
      <c r="S1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Row],[JABATAN]],tbl_refJabatan,4,FALSE),"yr","day")-CONVERT(DATEDIF(H1258,tglAcuan,"y"),"yr","day"))),(NOW()+(CONVERT(VLOOKUP(Table1[[#This Row],[JABATAN]],tbl_refJabatan,4,FALSE),"yr","day")-CONVERT(DATEDIF(H1258,NOW(),"y"),"yr","day")))),"Usia Salah"),"")</f>
        <v>45714.348911689813</v>
      </c>
      <c r="T1258" s="167" t="str">
        <f ca="1">IF(Table1[[#This Row],[TGL. PENSIUN ( usia )]]&lt;&gt;0,TEXT(Table1[[#This Row],[TGL. PENSIUN ( usia )]],"yyyy"),"")</f>
        <v>2025</v>
      </c>
      <c r="U1258" s="166">
        <f ca="1">IF(AND(Table1[[#This Row],[TGL. PENSIUN (usia)]]&lt;&gt;"",Table1[[#This Row],[TGL. PENSIUN (usia)]]&lt;&gt;"USIA SALAH"),IF(tglAcuan&lt;&gt;0,(INT(CONVERT(VLOOKUP(Table1[[#This Row],[JABATAN]],tbl_refJabatan,4,FALSE),"yr","day")-CONVERT(DATEDIF(H1258,tglAcuan,"y"),"yr","day"))),(INT(CONVERT(VLOOKUP(Table1[[#This Row],[JABATAN]],tbl_refJabatan,4,FALSE),"yr","day")-CONVERT(DATEDIF(H1258,NOW(),"y"),"yr","day")))),"")</f>
        <v>365</v>
      </c>
      <c r="V1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Row],[JABATAN]],tbl_refJabatan,6,FALSE),"yr","day")-CONVERT(DATEDIF(H1258,tglAcuan,"y"),"yr","day"))),(NOW()+(CONVERT(VLOOKUP(Table1[[#This Row],[JABATAN]],tbl_refJabatan,6,FALSE),"yr","day")-CONVERT(DATEDIF(H1258,NOW(),"y"),"yr","day")))),"Usia Salah"),"")</f>
        <v>44253.348911689813</v>
      </c>
      <c r="W1258" s="167" t="str">
        <f ca="1">IF(Table1[[#This Row],[TGL.PENSIUN (usia)]]&lt;&gt;0,TEXT(Table1[[#This Row],[TGL.PENSIUN (usia)]],"yyyy"),"")</f>
        <v>2021</v>
      </c>
      <c r="X1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Row],[JABATAN]],tbl_refJabatan,7,FALSE),"yr","day")-CONVERT(DATEDIF(M1258,tglAcuan,"y"),"yr","day"))),(NOW()+(CONVERT(VLOOKUP(Table1[[#This Row],[JABATAN]],tbl_refJabatan,7,FALSE),"yr","day")-CONVERT(DATEDIF(M1258,NOW(),"y"),"yr","day")))),"tgl SK salah"),"")</f>
        <v>50827.848911689813</v>
      </c>
      <c r="Y1258" s="167" t="str">
        <f ca="1">IF(Table1[[#This Row],[TGL. PENSIUN (jabatan)]]&lt;&gt;0,TEXT(Table1[[#This Row],[TGL. PENSIUN (jabatan)]],"yyyy"),"")</f>
        <v>2039</v>
      </c>
      <c r="Z1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Row],[JABATAN]],tbl_refJabatan,8,FALSE),"yr","day")-CONVERT(DATEDIF(H1258,tglAcuan,"y"),"yr","day"))),(NOW()+(CONVERT(VLOOKUP(Table1[[#This Row],[JABATAN]],tbl_refJabatan,8,FALSE),"yr","day")-CONVERT(DATEDIF(H1258,NOW(),"y"),"yr","day")))),"Usia Salah"),"")</f>
        <v>44253.348911689813</v>
      </c>
      <c r="AA1258" s="167" t="str">
        <f ca="1">IF(Table1[[#This Row],[TGL.PENSIUN (usia )]]&lt;&gt;0,TEXT(Table1[[#This Row],[TGL.PENSIUN (usia )]],"yyyy"),"")</f>
        <v>2021</v>
      </c>
      <c r="AB1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Row],[JABATAN]],tbl_refJabatan,9,FALSE),"yr","day")-CONVERT(DATEDIF(M1258,tglAcuan,"y"),"yr","day"))),(NOW()+(CONVERT(VLOOKUP(Table1[[#This Row],[JABATAN]],tbl_refJabatan,9,FALSE),"yr","day")-CONVERT(DATEDIF(M1258,NOW(),"y"),"yr","day")))),"tgl SK salah"),"")</f>
        <v>50827.848911689813</v>
      </c>
      <c r="AC1258" s="167" t="str">
        <f ca="1">IF(Table1[[#This Row],[TGL. PENSIUN (jabatan )]]&lt;&gt;0,TEXT(Table1[[#This Row],[TGL. PENSIUN (jabatan )]],"yyyy"),"")</f>
        <v>2039</v>
      </c>
      <c r="AD12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59" spans="1:30" s="53" customFormat="1" ht="21.75" customHeight="1" x14ac:dyDescent="0.25">
      <c r="A1259" s="43">
        <f t="shared" si="45"/>
        <v>1254</v>
      </c>
      <c r="B1259" s="44" t="s">
        <v>2266</v>
      </c>
      <c r="C1259" s="44" t="s">
        <v>2266</v>
      </c>
      <c r="D1259" s="72" t="s">
        <v>54</v>
      </c>
      <c r="E1259" s="59" t="s">
        <v>2371</v>
      </c>
      <c r="F1259" s="43" t="s">
        <v>41</v>
      </c>
      <c r="G1259" s="46" t="s">
        <v>42</v>
      </c>
      <c r="H1259" s="47">
        <v>24113</v>
      </c>
      <c r="I1259" s="45"/>
      <c r="J1259" s="76"/>
      <c r="K1259" s="74" t="s">
        <v>43</v>
      </c>
      <c r="L1259" s="69" t="s">
        <v>2369</v>
      </c>
      <c r="M1259" s="95">
        <v>43462</v>
      </c>
      <c r="N1259" s="52" t="str">
        <f t="shared" ca="1" si="46"/>
        <v>58 Tahun 1 Bulan 21 hari</v>
      </c>
      <c r="O12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Row],[JABATAN]],tbl_refJabatan,2,FALSE),"yr","day")-CONVERT(DATEDIF(H1259,tglAcuan,"y"),"yr","day"))),(NOW()+(CONVERT(VLOOKUP(Table1[[#This Row],[JABATAN]],tbl_refJabatan,2,FALSE),"yr","day")-CONVERT(DATEDIF(H1259,NOW(),"y"),"yr","day")))),"Usia Salah"),"")</f>
        <v>46079.598911689813</v>
      </c>
      <c r="Q1259" s="167" t="str">
        <f ca="1">IF(Table1[[#This Row],[TGL. PENSIUN (usia)]]&lt;&gt;0,TEXT(Table1[[#This Row],[TGL. PENSIUN (usia)]],"yyyy"),"")</f>
        <v>2026</v>
      </c>
      <c r="R1259" s="166">
        <f ca="1">IF(AND(Table1[[#This Row],[TGL. PENSIUN (usia)]]&lt;&gt;"",Table1[[#This Row],[TGL. PENSIUN (usia)]]&lt;&gt;"USIA SALAH"),IF(tglAcuan&lt;&gt;0,(INT(CONVERT(VLOOKUP(Table1[[#This Row],[JABATAN]],tbl_refJabatan,2,FALSE),"yr","day")-CONVERT(DATEDIF(H1259,tglAcuan,"y"),"yr","day"))),(INT(CONVERT(VLOOKUP(Table1[[#This Row],[JABATAN]],tbl_refJabatan,2,FALSE),"yr","day")-CONVERT(DATEDIF(H1259,NOW(),"y"),"yr","day")))),"")</f>
        <v>730</v>
      </c>
      <c r="S1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Row],[JABATAN]],tbl_refJabatan,4,FALSE),"yr","day")-CONVERT(DATEDIF(H1259,tglAcuan,"y"),"yr","day"))),(NOW()+(CONVERT(VLOOKUP(Table1[[#This Row],[JABATAN]],tbl_refJabatan,4,FALSE),"yr","day")-CONVERT(DATEDIF(H1259,NOW(),"y"),"yr","day")))),"Usia Salah"),"")</f>
        <v>46079.598911689813</v>
      </c>
      <c r="T1259" s="167" t="str">
        <f ca="1">IF(Table1[[#This Row],[TGL. PENSIUN ( usia )]]&lt;&gt;0,TEXT(Table1[[#This Row],[TGL. PENSIUN ( usia )]],"yyyy"),"")</f>
        <v>2026</v>
      </c>
      <c r="U1259" s="166">
        <f ca="1">IF(AND(Table1[[#This Row],[TGL. PENSIUN (usia)]]&lt;&gt;"",Table1[[#This Row],[TGL. PENSIUN (usia)]]&lt;&gt;"USIA SALAH"),IF(tglAcuan&lt;&gt;0,(INT(CONVERT(VLOOKUP(Table1[[#This Row],[JABATAN]],tbl_refJabatan,4,FALSE),"yr","day")-CONVERT(DATEDIF(H1259,tglAcuan,"y"),"yr","day"))),(INT(CONVERT(VLOOKUP(Table1[[#This Row],[JABATAN]],tbl_refJabatan,4,FALSE),"yr","day")-CONVERT(DATEDIF(H1259,NOW(),"y"),"yr","day")))),"")</f>
        <v>730</v>
      </c>
      <c r="V1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Row],[JABATAN]],tbl_refJabatan,6,FALSE),"yr","day")-CONVERT(DATEDIF(H1259,tglAcuan,"y"),"yr","day"))),(NOW()+(CONVERT(VLOOKUP(Table1[[#This Row],[JABATAN]],tbl_refJabatan,6,FALSE),"yr","day")-CONVERT(DATEDIF(H1259,NOW(),"y"),"yr","day")))),"Usia Salah"),"")</f>
        <v>44618.598911689813</v>
      </c>
      <c r="W1259" s="167" t="str">
        <f ca="1">IF(Table1[[#This Row],[TGL.PENSIUN (usia)]]&lt;&gt;0,TEXT(Table1[[#This Row],[TGL.PENSIUN (usia)]],"yyyy"),"")</f>
        <v>2022</v>
      </c>
      <c r="X1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Row],[JABATAN]],tbl_refJabatan,7,FALSE),"yr","day")-CONVERT(DATEDIF(M1259,tglAcuan,"y"),"yr","day"))),(NOW()+(CONVERT(VLOOKUP(Table1[[#This Row],[JABATAN]],tbl_refJabatan,7,FALSE),"yr","day")-CONVERT(DATEDIF(M1259,NOW(),"y"),"yr","day")))),"tgl SK salah"),"")</f>
        <v>50827.848911689813</v>
      </c>
      <c r="Y1259" s="167" t="str">
        <f ca="1">IF(Table1[[#This Row],[TGL. PENSIUN (jabatan)]]&lt;&gt;0,TEXT(Table1[[#This Row],[TGL. PENSIUN (jabatan)]],"yyyy"),"")</f>
        <v>2039</v>
      </c>
      <c r="Z1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Row],[JABATAN]],tbl_refJabatan,8,FALSE),"yr","day")-CONVERT(DATEDIF(H1259,tglAcuan,"y"),"yr","day"))),(NOW()+(CONVERT(VLOOKUP(Table1[[#This Row],[JABATAN]],tbl_refJabatan,8,FALSE),"yr","day")-CONVERT(DATEDIF(H1259,NOW(),"y"),"yr","day")))),"Usia Salah"),"")</f>
        <v>44618.598911689813</v>
      </c>
      <c r="AA1259" s="167" t="str">
        <f ca="1">IF(Table1[[#This Row],[TGL.PENSIUN (usia )]]&lt;&gt;0,TEXT(Table1[[#This Row],[TGL.PENSIUN (usia )]],"yyyy"),"")</f>
        <v>2022</v>
      </c>
      <c r="AB1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Row],[JABATAN]],tbl_refJabatan,9,FALSE),"yr","day")-CONVERT(DATEDIF(M1259,tglAcuan,"y"),"yr","day"))),(NOW()+(CONVERT(VLOOKUP(Table1[[#This Row],[JABATAN]],tbl_refJabatan,9,FALSE),"yr","day")-CONVERT(DATEDIF(M1259,NOW(),"y"),"yr","day")))),"tgl SK salah"),"")</f>
        <v>50827.848911689813</v>
      </c>
      <c r="AC1259" s="167" t="str">
        <f ca="1">IF(Table1[[#This Row],[TGL. PENSIUN (jabatan )]]&lt;&gt;0,TEXT(Table1[[#This Row],[TGL. PENSIUN (jabatan )]],"yyyy"),"")</f>
        <v>2039</v>
      </c>
      <c r="AD12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0" spans="1:30" s="53" customFormat="1" ht="21.75" customHeight="1" x14ac:dyDescent="0.25">
      <c r="A1260" s="43">
        <f t="shared" si="45"/>
        <v>1255</v>
      </c>
      <c r="B1260" s="44" t="s">
        <v>2266</v>
      </c>
      <c r="C1260" s="44" t="s">
        <v>2266</v>
      </c>
      <c r="D1260" s="72" t="s">
        <v>57</v>
      </c>
      <c r="E1260" s="141" t="s">
        <v>2372</v>
      </c>
      <c r="F1260" s="43" t="s">
        <v>41</v>
      </c>
      <c r="G1260" s="46" t="s">
        <v>42</v>
      </c>
      <c r="H1260" s="47">
        <v>32554</v>
      </c>
      <c r="I1260" s="45"/>
      <c r="J1260" s="76"/>
      <c r="K1260" s="74" t="s">
        <v>986</v>
      </c>
      <c r="L1260" s="69" t="s">
        <v>2373</v>
      </c>
      <c r="M1260" s="95">
        <v>44382</v>
      </c>
      <c r="N1260" s="52" t="str">
        <f t="shared" ca="1" si="46"/>
        <v>35 Tahun 0 Bulan 12 hari</v>
      </c>
      <c r="O12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22 Hari </v>
      </c>
      <c r="P1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Row],[JABATAN]],tbl_refJabatan,2,FALSE),"yr","day")-CONVERT(DATEDIF(H1260,tglAcuan,"y"),"yr","day"))),(NOW()+(CONVERT(VLOOKUP(Table1[[#This Row],[JABATAN]],tbl_refJabatan,2,FALSE),"yr","day")-CONVERT(DATEDIF(H1260,NOW(),"y"),"yr","day")))),"Usia Salah"),"")</f>
        <v>54480.348911689813</v>
      </c>
      <c r="Q1260" s="167" t="str">
        <f ca="1">IF(Table1[[#This Row],[TGL. PENSIUN (usia)]]&lt;&gt;0,TEXT(Table1[[#This Row],[TGL. PENSIUN (usia)]],"yyyy"),"")</f>
        <v>2049</v>
      </c>
      <c r="R1260" s="166">
        <f ca="1">IF(AND(Table1[[#This Row],[TGL. PENSIUN (usia)]]&lt;&gt;"",Table1[[#This Row],[TGL. PENSIUN (usia)]]&lt;&gt;"USIA SALAH"),IF(tglAcuan&lt;&gt;0,(INT(CONVERT(VLOOKUP(Table1[[#This Row],[JABATAN]],tbl_refJabatan,2,FALSE),"yr","day")-CONVERT(DATEDIF(H1260,tglAcuan,"y"),"yr","day"))),(INT(CONVERT(VLOOKUP(Table1[[#This Row],[JABATAN]],tbl_refJabatan,2,FALSE),"yr","day")-CONVERT(DATEDIF(H1260,NOW(),"y"),"yr","day")))),"")</f>
        <v>9131</v>
      </c>
      <c r="S1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Row],[JABATAN]],tbl_refJabatan,4,FALSE),"yr","day")-CONVERT(DATEDIF(H1260,tglAcuan,"y"),"yr","day"))),(NOW()+(CONVERT(VLOOKUP(Table1[[#This Row],[JABATAN]],tbl_refJabatan,4,FALSE),"yr","day")-CONVERT(DATEDIF(H1260,NOW(),"y"),"yr","day")))),"Usia Salah"),"")</f>
        <v>54480.348911689813</v>
      </c>
      <c r="T1260" s="167" t="str">
        <f ca="1">IF(Table1[[#This Row],[TGL. PENSIUN ( usia )]]&lt;&gt;0,TEXT(Table1[[#This Row],[TGL. PENSIUN ( usia )]],"yyyy"),"")</f>
        <v>2049</v>
      </c>
      <c r="U1260" s="166">
        <f ca="1">IF(AND(Table1[[#This Row],[TGL. PENSIUN (usia)]]&lt;&gt;"",Table1[[#This Row],[TGL. PENSIUN (usia)]]&lt;&gt;"USIA SALAH"),IF(tglAcuan&lt;&gt;0,(INT(CONVERT(VLOOKUP(Table1[[#This Row],[JABATAN]],tbl_refJabatan,4,FALSE),"yr","day")-CONVERT(DATEDIF(H1260,tglAcuan,"y"),"yr","day"))),(INT(CONVERT(VLOOKUP(Table1[[#This Row],[JABATAN]],tbl_refJabatan,4,FALSE),"yr","day")-CONVERT(DATEDIF(H1260,NOW(),"y"),"yr","day")))),"")</f>
        <v>9131</v>
      </c>
      <c r="V1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Row],[JABATAN]],tbl_refJabatan,6,FALSE),"yr","day")-CONVERT(DATEDIF(H1260,tglAcuan,"y"),"yr","day"))),(NOW()+(CONVERT(VLOOKUP(Table1[[#This Row],[JABATAN]],tbl_refJabatan,6,FALSE),"yr","day")-CONVERT(DATEDIF(H1260,NOW(),"y"),"yr","day")))),"Usia Salah"),"")</f>
        <v>53019.348911689813</v>
      </c>
      <c r="W1260" s="167" t="str">
        <f ca="1">IF(Table1[[#This Row],[TGL.PENSIUN (usia)]]&lt;&gt;0,TEXT(Table1[[#This Row],[TGL.PENSIUN (usia)]],"yyyy"),"")</f>
        <v>2045</v>
      </c>
      <c r="X1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Row],[JABATAN]],tbl_refJabatan,7,FALSE),"yr","day")-CONVERT(DATEDIF(M1260,tglAcuan,"y"),"yr","day"))),(NOW()+(CONVERT(VLOOKUP(Table1[[#This Row],[JABATAN]],tbl_refJabatan,7,FALSE),"yr","day")-CONVERT(DATEDIF(M1260,NOW(),"y"),"yr","day")))),"tgl SK salah"),"")</f>
        <v>51923.598911689813</v>
      </c>
      <c r="Y1260" s="167" t="str">
        <f ca="1">IF(Table1[[#This Row],[TGL. PENSIUN (jabatan)]]&lt;&gt;0,TEXT(Table1[[#This Row],[TGL. PENSIUN (jabatan)]],"yyyy"),"")</f>
        <v>2042</v>
      </c>
      <c r="Z1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Row],[JABATAN]],tbl_refJabatan,8,FALSE),"yr","day")-CONVERT(DATEDIF(H1260,tglAcuan,"y"),"yr","day"))),(NOW()+(CONVERT(VLOOKUP(Table1[[#This Row],[JABATAN]],tbl_refJabatan,8,FALSE),"yr","day")-CONVERT(DATEDIF(H1260,NOW(),"y"),"yr","day")))),"Usia Salah"),"")</f>
        <v>53019.348911689813</v>
      </c>
      <c r="AA1260" s="167" t="str">
        <f ca="1">IF(Table1[[#This Row],[TGL.PENSIUN (usia )]]&lt;&gt;0,TEXT(Table1[[#This Row],[TGL.PENSIUN (usia )]],"yyyy"),"")</f>
        <v>2045</v>
      </c>
      <c r="AB1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Row],[JABATAN]],tbl_refJabatan,9,FALSE),"yr","day")-CONVERT(DATEDIF(M1260,tglAcuan,"y"),"yr","day"))),(NOW()+(CONVERT(VLOOKUP(Table1[[#This Row],[JABATAN]],tbl_refJabatan,9,FALSE),"yr","day")-CONVERT(DATEDIF(M1260,NOW(),"y"),"yr","day")))),"tgl SK salah"),"")</f>
        <v>51923.598911689813</v>
      </c>
      <c r="AC1260" s="167" t="str">
        <f ca="1">IF(Table1[[#This Row],[TGL. PENSIUN (jabatan )]]&lt;&gt;0,TEXT(Table1[[#This Row],[TGL. PENSIUN (jabatan )]],"yyyy"),"")</f>
        <v>2042</v>
      </c>
      <c r="AD12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1" spans="1:30" s="53" customFormat="1" ht="21.75" customHeight="1" x14ac:dyDescent="0.25">
      <c r="A1261" s="43">
        <f t="shared" si="45"/>
        <v>1256</v>
      </c>
      <c r="B1261" s="44" t="s">
        <v>2266</v>
      </c>
      <c r="C1261" s="44" t="s">
        <v>2266</v>
      </c>
      <c r="D1261" s="72" t="s">
        <v>59</v>
      </c>
      <c r="E1261" s="141" t="s">
        <v>2374</v>
      </c>
      <c r="F1261" s="43" t="s">
        <v>41</v>
      </c>
      <c r="G1261" s="46" t="s">
        <v>42</v>
      </c>
      <c r="H1261" s="47">
        <v>28240</v>
      </c>
      <c r="I1261" s="45"/>
      <c r="J1261" s="76"/>
      <c r="K1261" s="74" t="s">
        <v>116</v>
      </c>
      <c r="L1261" s="69" t="s">
        <v>2369</v>
      </c>
      <c r="M1261" s="95">
        <v>43462</v>
      </c>
      <c r="N1261" s="52" t="str">
        <f t="shared" ca="1" si="46"/>
        <v>46 Tahun 10 Bulan 2 hari</v>
      </c>
      <c r="O12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Row],[JABATAN]],tbl_refJabatan,2,FALSE),"yr","day")-CONVERT(DATEDIF(H1261,tglAcuan,"y"),"yr","day"))),(NOW()+(CONVERT(VLOOKUP(Table1[[#This Row],[JABATAN]],tbl_refJabatan,2,FALSE),"yr","day")-CONVERT(DATEDIF(H1261,NOW(),"y"),"yr","day")))),"Usia Salah"),"")</f>
        <v>50462.598911689813</v>
      </c>
      <c r="Q1261" s="167" t="str">
        <f ca="1">IF(Table1[[#This Row],[TGL. PENSIUN (usia)]]&lt;&gt;0,TEXT(Table1[[#This Row],[TGL. PENSIUN (usia)]],"yyyy"),"")</f>
        <v>2038</v>
      </c>
      <c r="R1261" s="166">
        <f ca="1">IF(AND(Table1[[#This Row],[TGL. PENSIUN (usia)]]&lt;&gt;"",Table1[[#This Row],[TGL. PENSIUN (usia)]]&lt;&gt;"USIA SALAH"),IF(tglAcuan&lt;&gt;0,(INT(CONVERT(VLOOKUP(Table1[[#This Row],[JABATAN]],tbl_refJabatan,2,FALSE),"yr","day")-CONVERT(DATEDIF(H1261,tglAcuan,"y"),"yr","day"))),(INT(CONVERT(VLOOKUP(Table1[[#This Row],[JABATAN]],tbl_refJabatan,2,FALSE),"yr","day")-CONVERT(DATEDIF(H1261,NOW(),"y"),"yr","day")))),"")</f>
        <v>5113</v>
      </c>
      <c r="S1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Row],[JABATAN]],tbl_refJabatan,4,FALSE),"yr","day")-CONVERT(DATEDIF(H1261,tglAcuan,"y"),"yr","day"))),(NOW()+(CONVERT(VLOOKUP(Table1[[#This Row],[JABATAN]],tbl_refJabatan,4,FALSE),"yr","day")-CONVERT(DATEDIF(H1261,NOW(),"y"),"yr","day")))),"Usia Salah"),"")</f>
        <v>50462.598911689813</v>
      </c>
      <c r="T1261" s="167" t="str">
        <f ca="1">IF(Table1[[#This Row],[TGL. PENSIUN ( usia )]]&lt;&gt;0,TEXT(Table1[[#This Row],[TGL. PENSIUN ( usia )]],"yyyy"),"")</f>
        <v>2038</v>
      </c>
      <c r="U1261" s="166">
        <f ca="1">IF(AND(Table1[[#This Row],[TGL. PENSIUN (usia)]]&lt;&gt;"",Table1[[#This Row],[TGL. PENSIUN (usia)]]&lt;&gt;"USIA SALAH"),IF(tglAcuan&lt;&gt;0,(INT(CONVERT(VLOOKUP(Table1[[#This Row],[JABATAN]],tbl_refJabatan,4,FALSE),"yr","day")-CONVERT(DATEDIF(H1261,tglAcuan,"y"),"yr","day"))),(INT(CONVERT(VLOOKUP(Table1[[#This Row],[JABATAN]],tbl_refJabatan,4,FALSE),"yr","day")-CONVERT(DATEDIF(H1261,NOW(),"y"),"yr","day")))),"")</f>
        <v>5113</v>
      </c>
      <c r="V1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Row],[JABATAN]],tbl_refJabatan,6,FALSE),"yr","day")-CONVERT(DATEDIF(H1261,tglAcuan,"y"),"yr","day"))),(NOW()+(CONVERT(VLOOKUP(Table1[[#This Row],[JABATAN]],tbl_refJabatan,6,FALSE),"yr","day")-CONVERT(DATEDIF(H1261,NOW(),"y"),"yr","day")))),"Usia Salah"),"")</f>
        <v>49001.598911689813</v>
      </c>
      <c r="W1261" s="167" t="str">
        <f ca="1">IF(Table1[[#This Row],[TGL.PENSIUN (usia)]]&lt;&gt;0,TEXT(Table1[[#This Row],[TGL.PENSIUN (usia)]],"yyyy"),"")</f>
        <v>2034</v>
      </c>
      <c r="X1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Row],[JABATAN]],tbl_refJabatan,7,FALSE),"yr","day")-CONVERT(DATEDIF(M1261,tglAcuan,"y"),"yr","day"))),(NOW()+(CONVERT(VLOOKUP(Table1[[#This Row],[JABATAN]],tbl_refJabatan,7,FALSE),"yr","day")-CONVERT(DATEDIF(M1261,NOW(),"y"),"yr","day")))),"tgl SK salah"),"")</f>
        <v>50827.848911689813</v>
      </c>
      <c r="Y1261" s="167" t="str">
        <f ca="1">IF(Table1[[#This Row],[TGL. PENSIUN (jabatan)]]&lt;&gt;0,TEXT(Table1[[#This Row],[TGL. PENSIUN (jabatan)]],"yyyy"),"")</f>
        <v>2039</v>
      </c>
      <c r="Z1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Row],[JABATAN]],tbl_refJabatan,8,FALSE),"yr","day")-CONVERT(DATEDIF(H1261,tglAcuan,"y"),"yr","day"))),(NOW()+(CONVERT(VLOOKUP(Table1[[#This Row],[JABATAN]],tbl_refJabatan,8,FALSE),"yr","day")-CONVERT(DATEDIF(H1261,NOW(),"y"),"yr","day")))),"Usia Salah"),"")</f>
        <v>49001.598911689813</v>
      </c>
      <c r="AA1261" s="167" t="str">
        <f ca="1">IF(Table1[[#This Row],[TGL.PENSIUN (usia )]]&lt;&gt;0,TEXT(Table1[[#This Row],[TGL.PENSIUN (usia )]],"yyyy"),"")</f>
        <v>2034</v>
      </c>
      <c r="AB1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Row],[JABATAN]],tbl_refJabatan,9,FALSE),"yr","day")-CONVERT(DATEDIF(M1261,tglAcuan,"y"),"yr","day"))),(NOW()+(CONVERT(VLOOKUP(Table1[[#This Row],[JABATAN]],tbl_refJabatan,9,FALSE),"yr","day")-CONVERT(DATEDIF(M1261,NOW(),"y"),"yr","day")))),"tgl SK salah"),"")</f>
        <v>50827.848911689813</v>
      </c>
      <c r="AC1261" s="167" t="str">
        <f ca="1">IF(Table1[[#This Row],[TGL. PENSIUN (jabatan )]]&lt;&gt;0,TEXT(Table1[[#This Row],[TGL. PENSIUN (jabatan )]],"yyyy"),"")</f>
        <v>2039</v>
      </c>
      <c r="AD12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2" spans="1:30" s="53" customFormat="1" ht="21.75" customHeight="1" x14ac:dyDescent="0.25">
      <c r="A1262" s="43">
        <f t="shared" si="45"/>
        <v>1257</v>
      </c>
      <c r="B1262" s="44" t="s">
        <v>2266</v>
      </c>
      <c r="C1262" s="44" t="s">
        <v>2266</v>
      </c>
      <c r="D1262" s="72" t="s">
        <v>61</v>
      </c>
      <c r="E1262" s="292" t="s">
        <v>2375</v>
      </c>
      <c r="F1262" s="43" t="s">
        <v>50</v>
      </c>
      <c r="G1262" s="46" t="s">
        <v>42</v>
      </c>
      <c r="H1262" s="47">
        <v>32616</v>
      </c>
      <c r="I1262" s="45"/>
      <c r="J1262" s="76"/>
      <c r="K1262" s="74" t="s">
        <v>43</v>
      </c>
      <c r="L1262" s="69" t="s">
        <v>2376</v>
      </c>
      <c r="M1262" s="95">
        <v>44382</v>
      </c>
      <c r="N1262" s="52" t="str">
        <f t="shared" ca="1" si="46"/>
        <v>34 Tahun 10 Bulan 9 hari</v>
      </c>
      <c r="O12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22 Hari </v>
      </c>
      <c r="P1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Row],[JABATAN]],tbl_refJabatan,2,FALSE),"yr","day")-CONVERT(DATEDIF(H1262,tglAcuan,"y"),"yr","day"))),(NOW()+(CONVERT(VLOOKUP(Table1[[#This Row],[JABATAN]],tbl_refJabatan,2,FALSE),"yr","day")-CONVERT(DATEDIF(H1262,NOW(),"y"),"yr","day")))),"Usia Salah"),"")</f>
        <v>54845.598911689813</v>
      </c>
      <c r="Q1262" s="167" t="str">
        <f ca="1">IF(Table1[[#This Row],[TGL. PENSIUN (usia)]]&lt;&gt;0,TEXT(Table1[[#This Row],[TGL. PENSIUN (usia)]],"yyyy"),"")</f>
        <v>2050</v>
      </c>
      <c r="R1262" s="166">
        <f ca="1">IF(AND(Table1[[#This Row],[TGL. PENSIUN (usia)]]&lt;&gt;"",Table1[[#This Row],[TGL. PENSIUN (usia)]]&lt;&gt;"USIA SALAH"),IF(tglAcuan&lt;&gt;0,(INT(CONVERT(VLOOKUP(Table1[[#This Row],[JABATAN]],tbl_refJabatan,2,FALSE),"yr","day")-CONVERT(DATEDIF(H1262,tglAcuan,"y"),"yr","day"))),(INT(CONVERT(VLOOKUP(Table1[[#This Row],[JABATAN]],tbl_refJabatan,2,FALSE),"yr","day")-CONVERT(DATEDIF(H1262,NOW(),"y"),"yr","day")))),"")</f>
        <v>9496</v>
      </c>
      <c r="S1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Row],[JABATAN]],tbl_refJabatan,4,FALSE),"yr","day")-CONVERT(DATEDIF(H1262,tglAcuan,"y"),"yr","day"))),(NOW()+(CONVERT(VLOOKUP(Table1[[#This Row],[JABATAN]],tbl_refJabatan,4,FALSE),"yr","day")-CONVERT(DATEDIF(H1262,NOW(),"y"),"yr","day")))),"Usia Salah"),"")</f>
        <v>54845.598911689813</v>
      </c>
      <c r="T1262" s="167" t="str">
        <f ca="1">IF(Table1[[#This Row],[TGL. PENSIUN ( usia )]]&lt;&gt;0,TEXT(Table1[[#This Row],[TGL. PENSIUN ( usia )]],"yyyy"),"")</f>
        <v>2050</v>
      </c>
      <c r="U1262" s="166">
        <f ca="1">IF(AND(Table1[[#This Row],[TGL. PENSIUN (usia)]]&lt;&gt;"",Table1[[#This Row],[TGL. PENSIUN (usia)]]&lt;&gt;"USIA SALAH"),IF(tglAcuan&lt;&gt;0,(INT(CONVERT(VLOOKUP(Table1[[#This Row],[JABATAN]],tbl_refJabatan,4,FALSE),"yr","day")-CONVERT(DATEDIF(H1262,tglAcuan,"y"),"yr","day"))),(INT(CONVERT(VLOOKUP(Table1[[#This Row],[JABATAN]],tbl_refJabatan,4,FALSE),"yr","day")-CONVERT(DATEDIF(H1262,NOW(),"y"),"yr","day")))),"")</f>
        <v>9496</v>
      </c>
      <c r="V1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Row],[JABATAN]],tbl_refJabatan,6,FALSE),"yr","day")-CONVERT(DATEDIF(H1262,tglAcuan,"y"),"yr","day"))),(NOW()+(CONVERT(VLOOKUP(Table1[[#This Row],[JABATAN]],tbl_refJabatan,6,FALSE),"yr","day")-CONVERT(DATEDIF(H1262,NOW(),"y"),"yr","day")))),"Usia Salah"),"")</f>
        <v>53384.598911689813</v>
      </c>
      <c r="W1262" s="167" t="str">
        <f ca="1">IF(Table1[[#This Row],[TGL.PENSIUN (usia)]]&lt;&gt;0,TEXT(Table1[[#This Row],[TGL.PENSIUN (usia)]],"yyyy"),"")</f>
        <v>2046</v>
      </c>
      <c r="X1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Row],[JABATAN]],tbl_refJabatan,7,FALSE),"yr","day")-CONVERT(DATEDIF(M1262,tglAcuan,"y"),"yr","day"))),(NOW()+(CONVERT(VLOOKUP(Table1[[#This Row],[JABATAN]],tbl_refJabatan,7,FALSE),"yr","day")-CONVERT(DATEDIF(M1262,NOW(),"y"),"yr","day")))),"tgl SK salah"),"")</f>
        <v>51923.598911689813</v>
      </c>
      <c r="Y1262" s="167" t="str">
        <f ca="1">IF(Table1[[#This Row],[TGL. PENSIUN (jabatan)]]&lt;&gt;0,TEXT(Table1[[#This Row],[TGL. PENSIUN (jabatan)]],"yyyy"),"")</f>
        <v>2042</v>
      </c>
      <c r="Z1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Row],[JABATAN]],tbl_refJabatan,8,FALSE),"yr","day")-CONVERT(DATEDIF(H1262,tglAcuan,"y"),"yr","day"))),(NOW()+(CONVERT(VLOOKUP(Table1[[#This Row],[JABATAN]],tbl_refJabatan,8,FALSE),"yr","day")-CONVERT(DATEDIF(H1262,NOW(),"y"),"yr","day")))),"Usia Salah"),"")</f>
        <v>53384.598911689813</v>
      </c>
      <c r="AA1262" s="167" t="str">
        <f ca="1">IF(Table1[[#This Row],[TGL.PENSIUN (usia )]]&lt;&gt;0,TEXT(Table1[[#This Row],[TGL.PENSIUN (usia )]],"yyyy"),"")</f>
        <v>2046</v>
      </c>
      <c r="AB1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Row],[JABATAN]],tbl_refJabatan,9,FALSE),"yr","day")-CONVERT(DATEDIF(M1262,tglAcuan,"y"),"yr","day"))),(NOW()+(CONVERT(VLOOKUP(Table1[[#This Row],[JABATAN]],tbl_refJabatan,9,FALSE),"yr","day")-CONVERT(DATEDIF(M1262,NOW(),"y"),"yr","day")))),"tgl SK salah"),"")</f>
        <v>51923.598911689813</v>
      </c>
      <c r="AC1262" s="167" t="str">
        <f ca="1">IF(Table1[[#This Row],[TGL. PENSIUN (jabatan )]]&lt;&gt;0,TEXT(Table1[[#This Row],[TGL. PENSIUN (jabatan )]],"yyyy"),"")</f>
        <v>2042</v>
      </c>
      <c r="AD12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3" spans="1:30" s="145" customFormat="1" ht="21.75" customHeight="1" x14ac:dyDescent="0.25">
      <c r="A1263" s="43">
        <f t="shared" si="45"/>
        <v>1258</v>
      </c>
      <c r="B1263" s="55" t="s">
        <v>2266</v>
      </c>
      <c r="C1263" s="55" t="s">
        <v>2266</v>
      </c>
      <c r="D1263" s="72" t="s">
        <v>1250</v>
      </c>
      <c r="E1263" s="141" t="s">
        <v>2377</v>
      </c>
      <c r="F1263" s="43" t="s">
        <v>41</v>
      </c>
      <c r="G1263" s="46" t="s">
        <v>42</v>
      </c>
      <c r="H1263" s="117">
        <v>26037</v>
      </c>
      <c r="I1263" s="56"/>
      <c r="J1263" s="162"/>
      <c r="K1263" s="74" t="s">
        <v>43</v>
      </c>
      <c r="L1263" s="69" t="s">
        <v>2369</v>
      </c>
      <c r="M1263" s="95">
        <v>43465</v>
      </c>
      <c r="N1263" s="52" t="str">
        <f t="shared" ca="1" si="46"/>
        <v>52 Tahun 10 Bulan 13 hari</v>
      </c>
      <c r="O1263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6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Row],[JABATAN]],tbl_refJabatan,2,FALSE),"yr","day")-CONVERT(DATEDIF(H1263,tglAcuan,"y"),"yr","day"))),(NOW()+(CONVERT(VLOOKUP(Table1[[#This Row],[JABATAN]],tbl_refJabatan,2,FALSE),"yr","day")-CONVERT(DATEDIF(H1263,NOW(),"y"),"yr","day")))),"Usia Salah"),"")</f>
        <v>48271.098911689813</v>
      </c>
      <c r="Q1263" s="250" t="str">
        <f ca="1">IF(Table1[[#This Row],[TGL. PENSIUN (usia)]]&lt;&gt;0,TEXT(Table1[[#This Row],[TGL. PENSIUN (usia)]],"yyyy"),"")</f>
        <v>2032</v>
      </c>
      <c r="R1263" s="201">
        <f ca="1">IF(AND(Table1[[#This Row],[TGL. PENSIUN (usia)]]&lt;&gt;"",Table1[[#This Row],[TGL. PENSIUN (usia)]]&lt;&gt;"USIA SALAH"),IF(tglAcuan&lt;&gt;0,(INT(CONVERT(VLOOKUP(Table1[[#This Row],[JABATAN]],tbl_refJabatan,2,FALSE),"yr","day")-CONVERT(DATEDIF(H1263,tglAcuan,"y"),"yr","day"))),(INT(CONVERT(VLOOKUP(Table1[[#This Row],[JABATAN]],tbl_refJabatan,2,FALSE),"yr","day")-CONVERT(DATEDIF(H1263,NOW(),"y"),"yr","day")))),"")</f>
        <v>2922</v>
      </c>
      <c r="S126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Row],[JABATAN]],tbl_refJabatan,4,FALSE),"yr","day")-CONVERT(DATEDIF(H1263,tglAcuan,"y"),"yr","day"))),(NOW()+(CONVERT(VLOOKUP(Table1[[#This Row],[JABATAN]],tbl_refJabatan,4,FALSE),"yr","day")-CONVERT(DATEDIF(H1263,NOW(),"y"),"yr","day")))),"Usia Salah"),"")</f>
        <v>48271.098911689813</v>
      </c>
      <c r="T1263" s="250" t="str">
        <f ca="1">IF(Table1[[#This Row],[TGL. PENSIUN ( usia )]]&lt;&gt;0,TEXT(Table1[[#This Row],[TGL. PENSIUN ( usia )]],"yyyy"),"")</f>
        <v>2032</v>
      </c>
      <c r="U1263" s="201">
        <f ca="1">IF(AND(Table1[[#This Row],[TGL. PENSIUN (usia)]]&lt;&gt;"",Table1[[#This Row],[TGL. PENSIUN (usia)]]&lt;&gt;"USIA SALAH"),IF(tglAcuan&lt;&gt;0,(INT(CONVERT(VLOOKUP(Table1[[#This Row],[JABATAN]],tbl_refJabatan,4,FALSE),"yr","day")-CONVERT(DATEDIF(H1263,tglAcuan,"y"),"yr","day"))),(INT(CONVERT(VLOOKUP(Table1[[#This Row],[JABATAN]],tbl_refJabatan,4,FALSE),"yr","day")-CONVERT(DATEDIF(H1263,NOW(),"y"),"yr","day")))),"")</f>
        <v>2922</v>
      </c>
      <c r="V126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Row],[JABATAN]],tbl_refJabatan,6,FALSE),"yr","day")-CONVERT(DATEDIF(H1263,tglAcuan,"y"),"yr","day"))),(NOW()+(CONVERT(VLOOKUP(Table1[[#This Row],[JABATAN]],tbl_refJabatan,6,FALSE),"yr","day")-CONVERT(DATEDIF(H1263,NOW(),"y"),"yr","day")))),"Usia Salah"),"")</f>
        <v>48271.098911689813</v>
      </c>
      <c r="W1263" s="250" t="str">
        <f ca="1">IF(Table1[[#This Row],[TGL.PENSIUN (usia)]]&lt;&gt;0,TEXT(Table1[[#This Row],[TGL.PENSIUN (usia)]],"yyyy"),"")</f>
        <v>2032</v>
      </c>
      <c r="X1263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Row],[JABATAN]],tbl_refJabatan,7,FALSE),"yr","day")-CONVERT(DATEDIF(M1263,tglAcuan,"y"),"yr","day"))),(NOW()+(CONVERT(VLOOKUP(Table1[[#This Row],[JABATAN]],tbl_refJabatan,7,FALSE),"yr","day")-CONVERT(DATEDIF(M1263,NOW(),"y"),"yr","day")))),"tgl SK salah"),"")</f>
        <v>43522.848911689813</v>
      </c>
      <c r="Y1263" s="250" t="str">
        <f ca="1">IF(Table1[[#This Row],[TGL. PENSIUN (jabatan)]]&lt;&gt;0,TEXT(Table1[[#This Row],[TGL. PENSIUN (jabatan)]],"yyyy"),"")</f>
        <v>2019</v>
      </c>
      <c r="Z1263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Row],[JABATAN]],tbl_refJabatan,8,FALSE),"yr","day")-CONVERT(DATEDIF(H1263,tglAcuan,"y"),"yr","day"))),(NOW()+(CONVERT(VLOOKUP(Table1[[#This Row],[JABATAN]],tbl_refJabatan,8,FALSE),"yr","day")-CONVERT(DATEDIF(H1263,NOW(),"y"),"yr","day")))),"Usia Salah"),"")</f>
        <v>26356.098911689813</v>
      </c>
      <c r="AA1263" s="250" t="str">
        <f ca="1">IF(Table1[[#This Row],[TGL.PENSIUN (usia )]]&lt;&gt;0,TEXT(Table1[[#This Row],[TGL.PENSIUN (usia )]],"yyyy"),"")</f>
        <v>1972</v>
      </c>
      <c r="AB1263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Row],[JABATAN]],tbl_refJabatan,9,FALSE),"yr","day")-CONVERT(DATEDIF(M1263,tglAcuan,"y"),"yr","day"))),(NOW()+(CONVERT(VLOOKUP(Table1[[#This Row],[JABATAN]],tbl_refJabatan,9,FALSE),"yr","day")-CONVERT(DATEDIF(M1263,NOW(),"y"),"yr","day")))),"tgl SK salah"),"")</f>
        <v>43522.848911689813</v>
      </c>
      <c r="AC1263" s="250" t="str">
        <f ca="1">IF(Table1[[#This Row],[TGL. PENSIUN (jabatan )]]&lt;&gt;0,TEXT(Table1[[#This Row],[TGL. PENSIUN (jabatan )]],"yyyy"),"")</f>
        <v>2019</v>
      </c>
      <c r="AD1263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4" spans="1:30" s="53" customFormat="1" ht="21.75" customHeight="1" x14ac:dyDescent="0.25">
      <c r="A1264" s="43">
        <f t="shared" si="45"/>
        <v>1259</v>
      </c>
      <c r="B1264" s="44" t="s">
        <v>2266</v>
      </c>
      <c r="C1264" s="44" t="s">
        <v>2266</v>
      </c>
      <c r="D1264" s="72" t="s">
        <v>63</v>
      </c>
      <c r="E1264" s="141" t="s">
        <v>2378</v>
      </c>
      <c r="F1264" s="43" t="s">
        <v>41</v>
      </c>
      <c r="G1264" s="46" t="s">
        <v>42</v>
      </c>
      <c r="H1264" s="47">
        <v>23823</v>
      </c>
      <c r="I1264" s="45"/>
      <c r="J1264" s="76"/>
      <c r="K1264" s="74" t="s">
        <v>43</v>
      </c>
      <c r="L1264" s="69" t="s">
        <v>2379</v>
      </c>
      <c r="M1264" s="95">
        <v>39692</v>
      </c>
      <c r="N1264" s="52" t="str">
        <f t="shared" ca="1" si="46"/>
        <v>58 Tahun 11 Bulan 5 hari</v>
      </c>
      <c r="O12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5 Bulan 26 Hari </v>
      </c>
      <c r="P1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Row],[JABATAN]],tbl_refJabatan,2,FALSE),"yr","day")-CONVERT(DATEDIF(H1264,tglAcuan,"y"),"yr","day"))),(NOW()+(CONVERT(VLOOKUP(Table1[[#This Row],[JABATAN]],tbl_refJabatan,2,FALSE),"yr","day")-CONVERT(DATEDIF(H1264,NOW(),"y"),"yr","day")))),"Usia Salah"),"")</f>
        <v>46079.598911689813</v>
      </c>
      <c r="Q1264" s="167" t="str">
        <f ca="1">IF(Table1[[#This Row],[TGL. PENSIUN (usia)]]&lt;&gt;0,TEXT(Table1[[#This Row],[TGL. PENSIUN (usia)]],"yyyy"),"")</f>
        <v>2026</v>
      </c>
      <c r="R1264" s="166">
        <f ca="1">IF(AND(Table1[[#This Row],[TGL. PENSIUN (usia)]]&lt;&gt;"",Table1[[#This Row],[TGL. PENSIUN (usia)]]&lt;&gt;"USIA SALAH"),IF(tglAcuan&lt;&gt;0,(INT(CONVERT(VLOOKUP(Table1[[#This Row],[JABATAN]],tbl_refJabatan,2,FALSE),"yr","day")-CONVERT(DATEDIF(H1264,tglAcuan,"y"),"yr","day"))),(INT(CONVERT(VLOOKUP(Table1[[#This Row],[JABATAN]],tbl_refJabatan,2,FALSE),"yr","day")-CONVERT(DATEDIF(H1264,NOW(),"y"),"yr","day")))),"")</f>
        <v>730</v>
      </c>
      <c r="S1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Row],[JABATAN]],tbl_refJabatan,4,FALSE),"yr","day")-CONVERT(DATEDIF(H1264,tglAcuan,"y"),"yr","day"))),(NOW()+(CONVERT(VLOOKUP(Table1[[#This Row],[JABATAN]],tbl_refJabatan,4,FALSE),"yr","day")-CONVERT(DATEDIF(H1264,NOW(),"y"),"yr","day")))),"Usia Salah"),"")</f>
        <v>31469.598911689813</v>
      </c>
      <c r="T1264" s="167" t="str">
        <f ca="1">IF(Table1[[#This Row],[TGL. PENSIUN ( usia )]]&lt;&gt;0,TEXT(Table1[[#This Row],[TGL. PENSIUN ( usia )]],"yyyy"),"")</f>
        <v>1986</v>
      </c>
      <c r="U1264" s="166">
        <f ca="1">IF(AND(Table1[[#This Row],[TGL. PENSIUN (usia)]]&lt;&gt;"",Table1[[#This Row],[TGL. PENSIUN (usia)]]&lt;&gt;"USIA SALAH"),IF(tglAcuan&lt;&gt;0,(INT(CONVERT(VLOOKUP(Table1[[#This Row],[JABATAN]],tbl_refJabatan,4,FALSE),"yr","day")-CONVERT(DATEDIF(H1264,tglAcuan,"y"),"yr","day"))),(INT(CONVERT(VLOOKUP(Table1[[#This Row],[JABATAN]],tbl_refJabatan,4,FALSE),"yr","day")-CONVERT(DATEDIF(H1264,NOW(),"y"),"yr","day")))),"")</f>
        <v>-13880</v>
      </c>
      <c r="V1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Row],[JABATAN]],tbl_refJabatan,6,FALSE),"yr","day")-CONVERT(DATEDIF(H1264,tglAcuan,"y"),"yr","day"))),(NOW()+(CONVERT(VLOOKUP(Table1[[#This Row],[JABATAN]],tbl_refJabatan,6,FALSE),"yr","day")-CONVERT(DATEDIF(H1264,NOW(),"y"),"yr","day")))),"Usia Salah"),"")</f>
        <v>24164.598911689813</v>
      </c>
      <c r="W1264" s="167" t="str">
        <f ca="1">IF(Table1[[#This Row],[TGL.PENSIUN (usia)]]&lt;&gt;0,TEXT(Table1[[#This Row],[TGL.PENSIUN (usia)]],"yyyy"),"")</f>
        <v>1966</v>
      </c>
      <c r="X1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Row],[JABATAN]],tbl_refJabatan,7,FALSE),"yr","day")-CONVERT(DATEDIF(M1264,tglAcuan,"y"),"yr","day"))),(NOW()+(CONVERT(VLOOKUP(Table1[[#This Row],[JABATAN]],tbl_refJabatan,7,FALSE),"yr","day")-CONVERT(DATEDIF(M1264,NOW(),"y"),"yr","day")))),"tgl SK salah"),"")</f>
        <v>61785.348911689813</v>
      </c>
      <c r="Y1264" s="167" t="str">
        <f ca="1">IF(Table1[[#This Row],[TGL. PENSIUN (jabatan)]]&lt;&gt;0,TEXT(Table1[[#This Row],[TGL. PENSIUN (jabatan)]],"yyyy"),"")</f>
        <v>2069</v>
      </c>
      <c r="Z1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Row],[JABATAN]],tbl_refJabatan,8,FALSE),"yr","day")-CONVERT(DATEDIF(H1264,tglAcuan,"y"),"yr","day"))),(NOW()+(CONVERT(VLOOKUP(Table1[[#This Row],[JABATAN]],tbl_refJabatan,8,FALSE),"yr","day")-CONVERT(DATEDIF(H1264,NOW(),"y"),"yr","day")))),"Usia Salah"),"")</f>
        <v>46079.598911689813</v>
      </c>
      <c r="AA1264" s="167" t="str">
        <f ca="1">IF(Table1[[#This Row],[TGL.PENSIUN (usia )]]&lt;&gt;0,TEXT(Table1[[#This Row],[TGL.PENSIUN (usia )]],"yyyy"),"")</f>
        <v>2026</v>
      </c>
      <c r="AB1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Row],[JABATAN]],tbl_refJabatan,9,FALSE),"yr","day")-CONVERT(DATEDIF(M1264,tglAcuan,"y"),"yr","day"))),(NOW()+(CONVERT(VLOOKUP(Table1[[#This Row],[JABATAN]],tbl_refJabatan,9,FALSE),"yr","day")-CONVERT(DATEDIF(M1264,NOW(),"y"),"yr","day")))),"tgl SK salah"),"")</f>
        <v>45349.098911689813</v>
      </c>
      <c r="AC1264" s="167" t="str">
        <f ca="1">IF(Table1[[#This Row],[TGL. PENSIUN (jabatan )]]&lt;&gt;0,TEXT(Table1[[#This Row],[TGL. PENSIUN (jabatan )]],"yyyy"),"")</f>
        <v>2024</v>
      </c>
      <c r="AD12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65" spans="1:30" s="53" customFormat="1" ht="21.75" customHeight="1" x14ac:dyDescent="0.25">
      <c r="A1265" s="43">
        <f t="shared" si="45"/>
        <v>1260</v>
      </c>
      <c r="B1265" s="44" t="s">
        <v>2266</v>
      </c>
      <c r="C1265" s="44" t="s">
        <v>2266</v>
      </c>
      <c r="D1265" s="72" t="s">
        <v>63</v>
      </c>
      <c r="E1265" s="141" t="s">
        <v>2380</v>
      </c>
      <c r="F1265" s="43" t="s">
        <v>41</v>
      </c>
      <c r="G1265" s="46" t="s">
        <v>42</v>
      </c>
      <c r="H1265" s="47">
        <v>24945</v>
      </c>
      <c r="I1265" s="45"/>
      <c r="J1265" s="76"/>
      <c r="K1265" s="74" t="s">
        <v>43</v>
      </c>
      <c r="L1265" s="69" t="s">
        <v>2381</v>
      </c>
      <c r="M1265" s="95">
        <v>40718</v>
      </c>
      <c r="N1265" s="52" t="str">
        <f t="shared" ca="1" si="46"/>
        <v>55 Tahun 10 Bulan 10 hari</v>
      </c>
      <c r="O12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8 Bulan 3 Hari </v>
      </c>
      <c r="P1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Row],[JABATAN]],tbl_refJabatan,2,FALSE),"yr","day")-CONVERT(DATEDIF(H1265,tglAcuan,"y"),"yr","day"))),(NOW()+(CONVERT(VLOOKUP(Table1[[#This Row],[JABATAN]],tbl_refJabatan,2,FALSE),"yr","day")-CONVERT(DATEDIF(H1265,NOW(),"y"),"yr","day")))),"Usia Salah"),"")</f>
        <v>47175.348911689813</v>
      </c>
      <c r="Q1265" s="167" t="str">
        <f ca="1">IF(Table1[[#This Row],[TGL. PENSIUN (usia)]]&lt;&gt;0,TEXT(Table1[[#This Row],[TGL. PENSIUN (usia)]],"yyyy"),"")</f>
        <v>2029</v>
      </c>
      <c r="R1265" s="166">
        <f ca="1">IF(AND(Table1[[#This Row],[TGL. PENSIUN (usia)]]&lt;&gt;"",Table1[[#This Row],[TGL. PENSIUN (usia)]]&lt;&gt;"USIA SALAH"),IF(tglAcuan&lt;&gt;0,(INT(CONVERT(VLOOKUP(Table1[[#This Row],[JABATAN]],tbl_refJabatan,2,FALSE),"yr","day")-CONVERT(DATEDIF(H1265,tglAcuan,"y"),"yr","day"))),(INT(CONVERT(VLOOKUP(Table1[[#This Row],[JABATAN]],tbl_refJabatan,2,FALSE),"yr","day")-CONVERT(DATEDIF(H1265,NOW(),"y"),"yr","day")))),"")</f>
        <v>1826</v>
      </c>
      <c r="S1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Row],[JABATAN]],tbl_refJabatan,4,FALSE),"yr","day")-CONVERT(DATEDIF(H1265,tglAcuan,"y"),"yr","day"))),(NOW()+(CONVERT(VLOOKUP(Table1[[#This Row],[JABATAN]],tbl_refJabatan,4,FALSE),"yr","day")-CONVERT(DATEDIF(H1265,NOW(),"y"),"yr","day")))),"Usia Salah"),"")</f>
        <v>32565.348911689813</v>
      </c>
      <c r="T1265" s="167" t="str">
        <f ca="1">IF(Table1[[#This Row],[TGL. PENSIUN ( usia )]]&lt;&gt;0,TEXT(Table1[[#This Row],[TGL. PENSIUN ( usia )]],"yyyy"),"")</f>
        <v>1989</v>
      </c>
      <c r="U1265" s="166">
        <f ca="1">IF(AND(Table1[[#This Row],[TGL. PENSIUN (usia)]]&lt;&gt;"",Table1[[#This Row],[TGL. PENSIUN (usia)]]&lt;&gt;"USIA SALAH"),IF(tglAcuan&lt;&gt;0,(INT(CONVERT(VLOOKUP(Table1[[#This Row],[JABATAN]],tbl_refJabatan,4,FALSE),"yr","day")-CONVERT(DATEDIF(H1265,tglAcuan,"y"),"yr","day"))),(INT(CONVERT(VLOOKUP(Table1[[#This Row],[JABATAN]],tbl_refJabatan,4,FALSE),"yr","day")-CONVERT(DATEDIF(H1265,NOW(),"y"),"yr","day")))),"")</f>
        <v>-12784</v>
      </c>
      <c r="V1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Row],[JABATAN]],tbl_refJabatan,6,FALSE),"yr","day")-CONVERT(DATEDIF(H1265,tglAcuan,"y"),"yr","day"))),(NOW()+(CONVERT(VLOOKUP(Table1[[#This Row],[JABATAN]],tbl_refJabatan,6,FALSE),"yr","day")-CONVERT(DATEDIF(H1265,NOW(),"y"),"yr","day")))),"Usia Salah"),"")</f>
        <v>25260.348911689813</v>
      </c>
      <c r="W1265" s="167" t="str">
        <f ca="1">IF(Table1[[#This Row],[TGL.PENSIUN (usia)]]&lt;&gt;0,TEXT(Table1[[#This Row],[TGL.PENSIUN (usia)]],"yyyy"),"")</f>
        <v>1969</v>
      </c>
      <c r="X1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Row],[JABATAN]],tbl_refJabatan,7,FALSE),"yr","day")-CONVERT(DATEDIF(M1265,tglAcuan,"y"),"yr","day"))),(NOW()+(CONVERT(VLOOKUP(Table1[[#This Row],[JABATAN]],tbl_refJabatan,7,FALSE),"yr","day")-CONVERT(DATEDIF(M1265,NOW(),"y"),"yr","day")))),"tgl SK salah"),"")</f>
        <v>62881.098911689813</v>
      </c>
      <c r="Y1265" s="167" t="str">
        <f ca="1">IF(Table1[[#This Row],[TGL. PENSIUN (jabatan)]]&lt;&gt;0,TEXT(Table1[[#This Row],[TGL. PENSIUN (jabatan)]],"yyyy"),"")</f>
        <v>2072</v>
      </c>
      <c r="Z1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Row],[JABATAN]],tbl_refJabatan,8,FALSE),"yr","day")-CONVERT(DATEDIF(H1265,tglAcuan,"y"),"yr","day"))),(NOW()+(CONVERT(VLOOKUP(Table1[[#This Row],[JABATAN]],tbl_refJabatan,8,FALSE),"yr","day")-CONVERT(DATEDIF(H1265,NOW(),"y"),"yr","day")))),"Usia Salah"),"")</f>
        <v>47175.348911689813</v>
      </c>
      <c r="AA1265" s="167" t="str">
        <f ca="1">IF(Table1[[#This Row],[TGL.PENSIUN (usia )]]&lt;&gt;0,TEXT(Table1[[#This Row],[TGL.PENSIUN (usia )]],"yyyy"),"")</f>
        <v>2029</v>
      </c>
      <c r="AB1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Row],[JABATAN]],tbl_refJabatan,9,FALSE),"yr","day")-CONVERT(DATEDIF(M1265,tglAcuan,"y"),"yr","day"))),(NOW()+(CONVERT(VLOOKUP(Table1[[#This Row],[JABATAN]],tbl_refJabatan,9,FALSE),"yr","day")-CONVERT(DATEDIF(M1265,NOW(),"y"),"yr","day")))),"tgl SK salah"),"")</f>
        <v>46444.848911689813</v>
      </c>
      <c r="AC1265" s="167" t="str">
        <f ca="1">IF(Table1[[#This Row],[TGL. PENSIUN (jabatan )]]&lt;&gt;0,TEXT(Table1[[#This Row],[TGL. PENSIUN (jabatan )]],"yyyy"),"")</f>
        <v>2027</v>
      </c>
      <c r="AD12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6" spans="1:30" s="53" customFormat="1" ht="21.75" customHeight="1" x14ac:dyDescent="0.25">
      <c r="A1266" s="43">
        <f t="shared" si="45"/>
        <v>1261</v>
      </c>
      <c r="B1266" s="44" t="s">
        <v>2266</v>
      </c>
      <c r="C1266" s="44" t="s">
        <v>2266</v>
      </c>
      <c r="D1266" s="72" t="s">
        <v>63</v>
      </c>
      <c r="E1266" s="141" t="s">
        <v>2382</v>
      </c>
      <c r="F1266" s="43" t="s">
        <v>41</v>
      </c>
      <c r="G1266" s="46" t="s">
        <v>42</v>
      </c>
      <c r="H1266" s="47">
        <v>30051</v>
      </c>
      <c r="I1266" s="45"/>
      <c r="J1266" s="76"/>
      <c r="K1266" s="74" t="s">
        <v>43</v>
      </c>
      <c r="L1266" s="69" t="s">
        <v>2383</v>
      </c>
      <c r="M1266" s="95">
        <v>43920</v>
      </c>
      <c r="N1266" s="52" t="str">
        <f t="shared" ca="1" si="46"/>
        <v>41 Tahun 10 Bulan 17 hari</v>
      </c>
      <c r="O12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28 Hari </v>
      </c>
      <c r="P1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Row],[JABATAN]],tbl_refJabatan,2,FALSE),"yr","day")-CONVERT(DATEDIF(H1266,tglAcuan,"y"),"yr","day"))),(NOW()+(CONVERT(VLOOKUP(Table1[[#This Row],[JABATAN]],tbl_refJabatan,2,FALSE),"yr","day")-CONVERT(DATEDIF(H1266,NOW(),"y"),"yr","day")))),"Usia Salah"),"")</f>
        <v>52288.848911689813</v>
      </c>
      <c r="Q1266" s="167" t="str">
        <f ca="1">IF(Table1[[#This Row],[TGL. PENSIUN (usia)]]&lt;&gt;0,TEXT(Table1[[#This Row],[TGL. PENSIUN (usia)]],"yyyy"),"")</f>
        <v>2043</v>
      </c>
      <c r="R1266" s="166">
        <f ca="1">IF(AND(Table1[[#This Row],[TGL. PENSIUN (usia)]]&lt;&gt;"",Table1[[#This Row],[TGL. PENSIUN (usia)]]&lt;&gt;"USIA SALAH"),IF(tglAcuan&lt;&gt;0,(INT(CONVERT(VLOOKUP(Table1[[#This Row],[JABATAN]],tbl_refJabatan,2,FALSE),"yr","day")-CONVERT(DATEDIF(H1266,tglAcuan,"y"),"yr","day"))),(INT(CONVERT(VLOOKUP(Table1[[#This Row],[JABATAN]],tbl_refJabatan,2,FALSE),"yr","day")-CONVERT(DATEDIF(H1266,NOW(),"y"),"yr","day")))),"")</f>
        <v>6939</v>
      </c>
      <c r="S1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Row],[JABATAN]],tbl_refJabatan,4,FALSE),"yr","day")-CONVERT(DATEDIF(H1266,tglAcuan,"y"),"yr","day"))),(NOW()+(CONVERT(VLOOKUP(Table1[[#This Row],[JABATAN]],tbl_refJabatan,4,FALSE),"yr","day")-CONVERT(DATEDIF(H1266,NOW(),"y"),"yr","day")))),"Usia Salah"),"")</f>
        <v>37678.848911689813</v>
      </c>
      <c r="T1266" s="167" t="str">
        <f ca="1">IF(Table1[[#This Row],[TGL. PENSIUN ( usia )]]&lt;&gt;0,TEXT(Table1[[#This Row],[TGL. PENSIUN ( usia )]],"yyyy"),"")</f>
        <v>2003</v>
      </c>
      <c r="U1266" s="166">
        <f ca="1">IF(AND(Table1[[#This Row],[TGL. PENSIUN (usia)]]&lt;&gt;"",Table1[[#This Row],[TGL. PENSIUN (usia)]]&lt;&gt;"USIA SALAH"),IF(tglAcuan&lt;&gt;0,(INT(CONVERT(VLOOKUP(Table1[[#This Row],[JABATAN]],tbl_refJabatan,4,FALSE),"yr","day")-CONVERT(DATEDIF(H1266,tglAcuan,"y"),"yr","day"))),(INT(CONVERT(VLOOKUP(Table1[[#This Row],[JABATAN]],tbl_refJabatan,4,FALSE),"yr","day")-CONVERT(DATEDIF(H1266,NOW(),"y"),"yr","day")))),"")</f>
        <v>-7671</v>
      </c>
      <c r="V1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Row],[JABATAN]],tbl_refJabatan,6,FALSE),"yr","day")-CONVERT(DATEDIF(H1266,tglAcuan,"y"),"yr","day"))),(NOW()+(CONVERT(VLOOKUP(Table1[[#This Row],[JABATAN]],tbl_refJabatan,6,FALSE),"yr","day")-CONVERT(DATEDIF(H1266,NOW(),"y"),"yr","day")))),"Usia Salah"),"")</f>
        <v>30373.848911689813</v>
      </c>
      <c r="W1266" s="167" t="str">
        <f ca="1">IF(Table1[[#This Row],[TGL.PENSIUN (usia)]]&lt;&gt;0,TEXT(Table1[[#This Row],[TGL.PENSIUN (usia)]],"yyyy"),"")</f>
        <v>1983</v>
      </c>
      <c r="X1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Row],[JABATAN]],tbl_refJabatan,7,FALSE),"yr","day")-CONVERT(DATEDIF(M1266,tglAcuan,"y"),"yr","day"))),(NOW()+(CONVERT(VLOOKUP(Table1[[#This Row],[JABATAN]],tbl_refJabatan,7,FALSE),"yr","day")-CONVERT(DATEDIF(M1266,NOW(),"y"),"yr","day")))),"tgl SK salah"),"")</f>
        <v>66168.348911689813</v>
      </c>
      <c r="Y1266" s="167" t="str">
        <f ca="1">IF(Table1[[#This Row],[TGL. PENSIUN (jabatan)]]&lt;&gt;0,TEXT(Table1[[#This Row],[TGL. PENSIUN (jabatan)]],"yyyy"),"")</f>
        <v>2081</v>
      </c>
      <c r="Z1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Row],[JABATAN]],tbl_refJabatan,8,FALSE),"yr","day")-CONVERT(DATEDIF(H1266,tglAcuan,"y"),"yr","day"))),(NOW()+(CONVERT(VLOOKUP(Table1[[#This Row],[JABATAN]],tbl_refJabatan,8,FALSE),"yr","day")-CONVERT(DATEDIF(H1266,NOW(),"y"),"yr","day")))),"Usia Salah"),"")</f>
        <v>52288.848911689813</v>
      </c>
      <c r="AA1266" s="167" t="str">
        <f ca="1">IF(Table1[[#This Row],[TGL.PENSIUN (usia )]]&lt;&gt;0,TEXT(Table1[[#This Row],[TGL.PENSIUN (usia )]],"yyyy"),"")</f>
        <v>2043</v>
      </c>
      <c r="AB1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Row],[JABATAN]],tbl_refJabatan,9,FALSE),"yr","day")-CONVERT(DATEDIF(M1266,tglAcuan,"y"),"yr","day"))),(NOW()+(CONVERT(VLOOKUP(Table1[[#This Row],[JABATAN]],tbl_refJabatan,9,FALSE),"yr","day")-CONVERT(DATEDIF(M1266,NOW(),"y"),"yr","day")))),"tgl SK salah"),"")</f>
        <v>49732.098911689813</v>
      </c>
      <c r="AC1266" s="167" t="str">
        <f ca="1">IF(Table1[[#This Row],[TGL. PENSIUN (jabatan )]]&lt;&gt;0,TEXT(Table1[[#This Row],[TGL. PENSIUN (jabatan )]],"yyyy"),"")</f>
        <v>2036</v>
      </c>
      <c r="AD12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7" spans="1:30" s="53" customFormat="1" ht="21.75" customHeight="1" x14ac:dyDescent="0.25">
      <c r="A1267" s="43">
        <f t="shared" si="45"/>
        <v>1262</v>
      </c>
      <c r="B1267" s="44" t="s">
        <v>2266</v>
      </c>
      <c r="C1267" s="44" t="s">
        <v>2266</v>
      </c>
      <c r="D1267" s="72" t="s">
        <v>63</v>
      </c>
      <c r="E1267" s="141" t="s">
        <v>2384</v>
      </c>
      <c r="F1267" s="43" t="s">
        <v>41</v>
      </c>
      <c r="G1267" s="46" t="s">
        <v>42</v>
      </c>
      <c r="H1267" s="47">
        <v>25238</v>
      </c>
      <c r="I1267" s="45"/>
      <c r="J1267" s="76"/>
      <c r="K1267" s="74" t="s">
        <v>43</v>
      </c>
      <c r="L1267" s="69" t="s">
        <v>2385</v>
      </c>
      <c r="M1267" s="95">
        <v>40718</v>
      </c>
      <c r="N1267" s="52" t="str">
        <f t="shared" ca="1" si="46"/>
        <v>55 Tahun 0 Bulan 23 hari</v>
      </c>
      <c r="O12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8 Bulan 3 Hari </v>
      </c>
      <c r="P1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Row],[JABATAN]],tbl_refJabatan,2,FALSE),"yr","day")-CONVERT(DATEDIF(H1267,tglAcuan,"y"),"yr","day"))),(NOW()+(CONVERT(VLOOKUP(Table1[[#This Row],[JABATAN]],tbl_refJabatan,2,FALSE),"yr","day")-CONVERT(DATEDIF(H1267,NOW(),"y"),"yr","day")))),"Usia Salah"),"")</f>
        <v>47175.348911689813</v>
      </c>
      <c r="Q1267" s="167" t="str">
        <f ca="1">IF(Table1[[#This Row],[TGL. PENSIUN (usia)]]&lt;&gt;0,TEXT(Table1[[#This Row],[TGL. PENSIUN (usia)]],"yyyy"),"")</f>
        <v>2029</v>
      </c>
      <c r="R1267" s="166">
        <f ca="1">IF(AND(Table1[[#This Row],[TGL. PENSIUN (usia)]]&lt;&gt;"",Table1[[#This Row],[TGL. PENSIUN (usia)]]&lt;&gt;"USIA SALAH"),IF(tglAcuan&lt;&gt;0,(INT(CONVERT(VLOOKUP(Table1[[#This Row],[JABATAN]],tbl_refJabatan,2,FALSE),"yr","day")-CONVERT(DATEDIF(H1267,tglAcuan,"y"),"yr","day"))),(INT(CONVERT(VLOOKUP(Table1[[#This Row],[JABATAN]],tbl_refJabatan,2,FALSE),"yr","day")-CONVERT(DATEDIF(H1267,NOW(),"y"),"yr","day")))),"")</f>
        <v>1826</v>
      </c>
      <c r="S1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Row],[JABATAN]],tbl_refJabatan,4,FALSE),"yr","day")-CONVERT(DATEDIF(H1267,tglAcuan,"y"),"yr","day"))),(NOW()+(CONVERT(VLOOKUP(Table1[[#This Row],[JABATAN]],tbl_refJabatan,4,FALSE),"yr","day")-CONVERT(DATEDIF(H1267,NOW(),"y"),"yr","day")))),"Usia Salah"),"")</f>
        <v>32565.348911689813</v>
      </c>
      <c r="T1267" s="167" t="str">
        <f ca="1">IF(Table1[[#This Row],[TGL. PENSIUN ( usia )]]&lt;&gt;0,TEXT(Table1[[#This Row],[TGL. PENSIUN ( usia )]],"yyyy"),"")</f>
        <v>1989</v>
      </c>
      <c r="U1267" s="166">
        <f ca="1">IF(AND(Table1[[#This Row],[TGL. PENSIUN (usia)]]&lt;&gt;"",Table1[[#This Row],[TGL. PENSIUN (usia)]]&lt;&gt;"USIA SALAH"),IF(tglAcuan&lt;&gt;0,(INT(CONVERT(VLOOKUP(Table1[[#This Row],[JABATAN]],tbl_refJabatan,4,FALSE),"yr","day")-CONVERT(DATEDIF(H1267,tglAcuan,"y"),"yr","day"))),(INT(CONVERT(VLOOKUP(Table1[[#This Row],[JABATAN]],tbl_refJabatan,4,FALSE),"yr","day")-CONVERT(DATEDIF(H1267,NOW(),"y"),"yr","day")))),"")</f>
        <v>-12784</v>
      </c>
      <c r="V1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Row],[JABATAN]],tbl_refJabatan,6,FALSE),"yr","day")-CONVERT(DATEDIF(H1267,tglAcuan,"y"),"yr","day"))),(NOW()+(CONVERT(VLOOKUP(Table1[[#This Row],[JABATAN]],tbl_refJabatan,6,FALSE),"yr","day")-CONVERT(DATEDIF(H1267,NOW(),"y"),"yr","day")))),"Usia Salah"),"")</f>
        <v>25260.348911689813</v>
      </c>
      <c r="W1267" s="167" t="str">
        <f ca="1">IF(Table1[[#This Row],[TGL.PENSIUN (usia)]]&lt;&gt;0,TEXT(Table1[[#This Row],[TGL.PENSIUN (usia)]],"yyyy"),"")</f>
        <v>1969</v>
      </c>
      <c r="X1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Row],[JABATAN]],tbl_refJabatan,7,FALSE),"yr","day")-CONVERT(DATEDIF(M1267,tglAcuan,"y"),"yr","day"))),(NOW()+(CONVERT(VLOOKUP(Table1[[#This Row],[JABATAN]],tbl_refJabatan,7,FALSE),"yr","day")-CONVERT(DATEDIF(M1267,NOW(),"y"),"yr","day")))),"tgl SK salah"),"")</f>
        <v>62881.098911689813</v>
      </c>
      <c r="Y1267" s="167" t="str">
        <f ca="1">IF(Table1[[#This Row],[TGL. PENSIUN (jabatan)]]&lt;&gt;0,TEXT(Table1[[#This Row],[TGL. PENSIUN (jabatan)]],"yyyy"),"")</f>
        <v>2072</v>
      </c>
      <c r="Z1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Row],[JABATAN]],tbl_refJabatan,8,FALSE),"yr","day")-CONVERT(DATEDIF(H1267,tglAcuan,"y"),"yr","day"))),(NOW()+(CONVERT(VLOOKUP(Table1[[#This Row],[JABATAN]],tbl_refJabatan,8,FALSE),"yr","day")-CONVERT(DATEDIF(H1267,NOW(),"y"),"yr","day")))),"Usia Salah"),"")</f>
        <v>47175.348911689813</v>
      </c>
      <c r="AA1267" s="167" t="str">
        <f ca="1">IF(Table1[[#This Row],[TGL.PENSIUN (usia )]]&lt;&gt;0,TEXT(Table1[[#This Row],[TGL.PENSIUN (usia )]],"yyyy"),"")</f>
        <v>2029</v>
      </c>
      <c r="AB1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Row],[JABATAN]],tbl_refJabatan,9,FALSE),"yr","day")-CONVERT(DATEDIF(M1267,tglAcuan,"y"),"yr","day"))),(NOW()+(CONVERT(VLOOKUP(Table1[[#This Row],[JABATAN]],tbl_refJabatan,9,FALSE),"yr","day")-CONVERT(DATEDIF(M1267,NOW(),"y"),"yr","day")))),"tgl SK salah"),"")</f>
        <v>46444.848911689813</v>
      </c>
      <c r="AC1267" s="167" t="str">
        <f ca="1">IF(Table1[[#This Row],[TGL. PENSIUN (jabatan )]]&lt;&gt;0,TEXT(Table1[[#This Row],[TGL. PENSIUN (jabatan )]],"yyyy"),"")</f>
        <v>2027</v>
      </c>
      <c r="AD12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8" spans="1:30" s="88" customFormat="1" ht="21.75" customHeight="1" x14ac:dyDescent="0.25">
      <c r="A1268" s="43">
        <f t="shared" si="45"/>
        <v>1263</v>
      </c>
      <c r="B1268" s="44" t="s">
        <v>2266</v>
      </c>
      <c r="C1268" s="44" t="s">
        <v>2386</v>
      </c>
      <c r="D1268" s="45" t="s">
        <v>39</v>
      </c>
      <c r="E1268" s="141" t="s">
        <v>2387</v>
      </c>
      <c r="F1268" s="43" t="s">
        <v>41</v>
      </c>
      <c r="G1268" s="46" t="s">
        <v>42</v>
      </c>
      <c r="H1268" s="47">
        <v>27870</v>
      </c>
      <c r="I1268" s="45"/>
      <c r="J1268" s="76"/>
      <c r="K1268" s="74" t="s">
        <v>43</v>
      </c>
      <c r="L1268" s="74"/>
      <c r="M1268" s="80">
        <v>27870</v>
      </c>
      <c r="N1268" s="52" t="str">
        <f t="shared" ca="1" si="46"/>
        <v>47 Tahun 10 Bulan 7 hari</v>
      </c>
      <c r="O12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47 Tahun 10 Bulan 7 Hari </v>
      </c>
      <c r="P1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Row],[JABATAN]],tbl_refJabatan,2,FALSE),"yr","day")-CONVERT(DATEDIF(H1268,tglAcuan,"y"),"yr","day"))),(NOW()+(CONVERT(VLOOKUP(Table1[[#This Row],[JABATAN]],tbl_refJabatan,2,FALSE),"yr","day")-CONVERT(DATEDIF(H1268,NOW(),"y"),"yr","day")))),"Usia Salah"),"")</f>
        <v>28182.348911689813</v>
      </c>
      <c r="Q1268" s="167" t="str">
        <f ca="1">IF(Table1[[#This Row],[TGL. PENSIUN (usia)]]&lt;&gt;0,TEXT(Table1[[#This Row],[TGL. PENSIUN (usia)]],"yyyy"),"")</f>
        <v>1977</v>
      </c>
      <c r="R1268" s="166">
        <f ca="1">IF(AND(Table1[[#This Row],[TGL. PENSIUN (usia)]]&lt;&gt;"",Table1[[#This Row],[TGL. PENSIUN (usia)]]&lt;&gt;"USIA SALAH"),IF(tglAcuan&lt;&gt;0,(INT(CONVERT(VLOOKUP(Table1[[#This Row],[JABATAN]],tbl_refJabatan,2,FALSE),"yr","day")-CONVERT(DATEDIF(H1268,tglAcuan,"y"),"yr","day"))),(INT(CONVERT(VLOOKUP(Table1[[#This Row],[JABATAN]],tbl_refJabatan,2,FALSE),"yr","day")-CONVERT(DATEDIF(H1268,NOW(),"y"),"yr","day")))),"")</f>
        <v>-17167</v>
      </c>
      <c r="S1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Row],[JABATAN]],tbl_refJabatan,4,FALSE),"yr","day")-CONVERT(DATEDIF(H1268,tglAcuan,"y"),"yr","day"))),(NOW()+(CONVERT(VLOOKUP(Table1[[#This Row],[JABATAN]],tbl_refJabatan,4,FALSE),"yr","day")-CONVERT(DATEDIF(H1268,NOW(),"y"),"yr","day")))),"Usia Salah"),"")</f>
        <v>28182.348911689813</v>
      </c>
      <c r="T1268" s="167" t="str">
        <f ca="1">IF(Table1[[#This Row],[TGL. PENSIUN ( usia )]]&lt;&gt;0,TEXT(Table1[[#This Row],[TGL. PENSIUN ( usia )]],"yyyy"),"")</f>
        <v>1977</v>
      </c>
      <c r="U1268" s="166">
        <f ca="1">IF(AND(Table1[[#This Row],[TGL. PENSIUN (usia)]]&lt;&gt;"",Table1[[#This Row],[TGL. PENSIUN (usia)]]&lt;&gt;"USIA SALAH"),IF(tglAcuan&lt;&gt;0,(INT(CONVERT(VLOOKUP(Table1[[#This Row],[JABATAN]],tbl_refJabatan,4,FALSE),"yr","day")-CONVERT(DATEDIF(H1268,tglAcuan,"y"),"yr","day"))),(INT(CONVERT(VLOOKUP(Table1[[#This Row],[JABATAN]],tbl_refJabatan,4,FALSE),"yr","day")-CONVERT(DATEDIF(H1268,NOW(),"y"),"yr","day")))),"")</f>
        <v>-17167</v>
      </c>
      <c r="V1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Row],[JABATAN]],tbl_refJabatan,6,FALSE),"yr","day")-CONVERT(DATEDIF(H1268,tglAcuan,"y"),"yr","day"))),(NOW()+(CONVERT(VLOOKUP(Table1[[#This Row],[JABATAN]],tbl_refJabatan,6,FALSE),"yr","day")-CONVERT(DATEDIF(H1268,NOW(),"y"),"yr","day")))),"Usia Salah"),"")</f>
        <v>28182.348911689813</v>
      </c>
      <c r="W1268" s="167" t="str">
        <f ca="1">IF(Table1[[#This Row],[TGL.PENSIUN (usia)]]&lt;&gt;0,TEXT(Table1[[#This Row],[TGL.PENSIUN (usia)]],"yyyy"),"")</f>
        <v>1977</v>
      </c>
      <c r="X1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Row],[JABATAN]],tbl_refJabatan,7,FALSE),"yr","day")-CONVERT(DATEDIF(M1268,tglAcuan,"y"),"yr","day"))),(NOW()+(CONVERT(VLOOKUP(Table1[[#This Row],[JABATAN]],tbl_refJabatan,7,FALSE),"yr","day")-CONVERT(DATEDIF(M1268,NOW(),"y"),"yr","day")))),"tgl SK salah"),"")</f>
        <v>28182.348911689813</v>
      </c>
      <c r="Y1268" s="167" t="str">
        <f ca="1">IF(Table1[[#This Row],[TGL. PENSIUN (jabatan)]]&lt;&gt;0,TEXT(Table1[[#This Row],[TGL. PENSIUN (jabatan)]],"yyyy"),"")</f>
        <v>1977</v>
      </c>
      <c r="Z1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Row],[JABATAN]],tbl_refJabatan,8,FALSE),"yr","day")-CONVERT(DATEDIF(H1268,tglAcuan,"y"),"yr","day"))),(NOW()+(CONVERT(VLOOKUP(Table1[[#This Row],[JABATAN]],tbl_refJabatan,8,FALSE),"yr","day")-CONVERT(DATEDIF(H1268,NOW(),"y"),"yr","day")))),"Usia Salah"),"")</f>
        <v>28182.348911689813</v>
      </c>
      <c r="AA1268" s="167" t="str">
        <f ca="1">IF(Table1[[#This Row],[TGL.PENSIUN (usia )]]&lt;&gt;0,TEXT(Table1[[#This Row],[TGL.PENSIUN (usia )]],"yyyy"),"")</f>
        <v>1977</v>
      </c>
      <c r="AB1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Row],[JABATAN]],tbl_refJabatan,9,FALSE),"yr","day")-CONVERT(DATEDIF(M1268,tglAcuan,"y"),"yr","day"))),(NOW()+(CONVERT(VLOOKUP(Table1[[#This Row],[JABATAN]],tbl_refJabatan,9,FALSE),"yr","day")-CONVERT(DATEDIF(M1268,NOW(),"y"),"yr","day")))),"tgl SK salah"),"")</f>
        <v>28182.348911689813</v>
      </c>
      <c r="AC1268" s="167" t="str">
        <f ca="1">IF(Table1[[#This Row],[TGL. PENSIUN (jabatan )]]&lt;&gt;0,TEXT(Table1[[#This Row],[TGL. PENSIUN (jabatan )]],"yyyy"),"")</f>
        <v>1977</v>
      </c>
      <c r="AD12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69" spans="1:30" s="53" customFormat="1" ht="21.75" customHeight="1" x14ac:dyDescent="0.25">
      <c r="A1269" s="43">
        <f t="shared" si="45"/>
        <v>1264</v>
      </c>
      <c r="B1269" s="44" t="s">
        <v>2266</v>
      </c>
      <c r="C1269" s="44" t="s">
        <v>2386</v>
      </c>
      <c r="D1269" s="72" t="s">
        <v>45</v>
      </c>
      <c r="E1269" s="141" t="s">
        <v>2388</v>
      </c>
      <c r="F1269" s="43" t="s">
        <v>41</v>
      </c>
      <c r="G1269" s="46" t="s">
        <v>42</v>
      </c>
      <c r="H1269" s="47">
        <v>27345</v>
      </c>
      <c r="I1269" s="45"/>
      <c r="J1269" s="76"/>
      <c r="K1269" s="74" t="s">
        <v>43</v>
      </c>
      <c r="L1269" s="173" t="s">
        <v>2389</v>
      </c>
      <c r="M1269" s="80">
        <v>43440</v>
      </c>
      <c r="N1269" s="52" t="str">
        <f t="shared" ca="1" si="46"/>
        <v>49 Tahun 3 Bulan 15 hari</v>
      </c>
      <c r="O12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Row],[JABATAN]],tbl_refJabatan,2,FALSE),"yr","day")-CONVERT(DATEDIF(H1269,tglAcuan,"y"),"yr","day"))),(NOW()+(CONVERT(VLOOKUP(Table1[[#This Row],[JABATAN]],tbl_refJabatan,2,FALSE),"yr","day")-CONVERT(DATEDIF(H1269,NOW(),"y"),"yr","day")))),"Usia Salah"),"")</f>
        <v>27451.848911689813</v>
      </c>
      <c r="Q1269" s="167" t="str">
        <f ca="1">IF(Table1[[#This Row],[TGL. PENSIUN (usia)]]&lt;&gt;0,TEXT(Table1[[#This Row],[TGL. PENSIUN (usia)]],"yyyy"),"")</f>
        <v>1975</v>
      </c>
      <c r="R1269" s="166">
        <f ca="1">IF(AND(Table1[[#This Row],[TGL. PENSIUN (usia)]]&lt;&gt;"",Table1[[#This Row],[TGL. PENSIUN (usia)]]&lt;&gt;"USIA SALAH"),IF(tglAcuan&lt;&gt;0,(INT(CONVERT(VLOOKUP(Table1[[#This Row],[JABATAN]],tbl_refJabatan,2,FALSE),"yr","day")-CONVERT(DATEDIF(H1269,tglAcuan,"y"),"yr","day"))),(INT(CONVERT(VLOOKUP(Table1[[#This Row],[JABATAN]],tbl_refJabatan,2,FALSE),"yr","day")-CONVERT(DATEDIF(H1269,NOW(),"y"),"yr","day")))),"")</f>
        <v>-17898</v>
      </c>
      <c r="S1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Row],[JABATAN]],tbl_refJabatan,4,FALSE),"yr","day")-CONVERT(DATEDIF(H1269,tglAcuan,"y"),"yr","day"))),(NOW()+(CONVERT(VLOOKUP(Table1[[#This Row],[JABATAN]],tbl_refJabatan,4,FALSE),"yr","day")-CONVERT(DATEDIF(H1269,NOW(),"y"),"yr","day")))),"Usia Salah"),"")</f>
        <v>27451.848911689813</v>
      </c>
      <c r="T1269" s="167" t="str">
        <f ca="1">IF(Table1[[#This Row],[TGL. PENSIUN ( usia )]]&lt;&gt;0,TEXT(Table1[[#This Row],[TGL. PENSIUN ( usia )]],"yyyy"),"")</f>
        <v>1975</v>
      </c>
      <c r="U1269" s="166">
        <f ca="1">IF(AND(Table1[[#This Row],[TGL. PENSIUN (usia)]]&lt;&gt;"",Table1[[#This Row],[TGL. PENSIUN (usia)]]&lt;&gt;"USIA SALAH"),IF(tglAcuan&lt;&gt;0,(INT(CONVERT(VLOOKUP(Table1[[#This Row],[JABATAN]],tbl_refJabatan,4,FALSE),"yr","day")-CONVERT(DATEDIF(H1269,tglAcuan,"y"),"yr","day"))),(INT(CONVERT(VLOOKUP(Table1[[#This Row],[JABATAN]],tbl_refJabatan,4,FALSE),"yr","day")-CONVERT(DATEDIF(H1269,NOW(),"y"),"yr","day")))),"")</f>
        <v>-17898</v>
      </c>
      <c r="V1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Row],[JABATAN]],tbl_refJabatan,6,FALSE),"yr","day")-CONVERT(DATEDIF(H1269,tglAcuan,"y"),"yr","day"))),(NOW()+(CONVERT(VLOOKUP(Table1[[#This Row],[JABATAN]],tbl_refJabatan,6,FALSE),"yr","day")-CONVERT(DATEDIF(H1269,NOW(),"y"),"yr","day")))),"Usia Salah"),"")</f>
        <v>27451.848911689813</v>
      </c>
      <c r="W1269" s="167" t="str">
        <f ca="1">IF(Table1[[#This Row],[TGL.PENSIUN (usia)]]&lt;&gt;0,TEXT(Table1[[#This Row],[TGL.PENSIUN (usia)]],"yyyy"),"")</f>
        <v>1975</v>
      </c>
      <c r="X1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Row],[JABATAN]],tbl_refJabatan,7,FALSE),"yr","day")-CONVERT(DATEDIF(M1269,tglAcuan,"y"),"yr","day"))),(NOW()+(CONVERT(VLOOKUP(Table1[[#This Row],[JABATAN]],tbl_refJabatan,7,FALSE),"yr","day")-CONVERT(DATEDIF(M1269,NOW(),"y"),"yr","day")))),"tgl SK salah"),"")</f>
        <v>43522.848911689813</v>
      </c>
      <c r="Y1269" s="167" t="str">
        <f ca="1">IF(Table1[[#This Row],[TGL. PENSIUN (jabatan)]]&lt;&gt;0,TEXT(Table1[[#This Row],[TGL. PENSIUN (jabatan)]],"yyyy"),"")</f>
        <v>2019</v>
      </c>
      <c r="Z1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Row],[JABATAN]],tbl_refJabatan,8,FALSE),"yr","day")-CONVERT(DATEDIF(H1269,tglAcuan,"y"),"yr","day"))),(NOW()+(CONVERT(VLOOKUP(Table1[[#This Row],[JABATAN]],tbl_refJabatan,8,FALSE),"yr","day")-CONVERT(DATEDIF(H1269,NOW(),"y"),"yr","day")))),"Usia Salah"),"")</f>
        <v>27451.848911689813</v>
      </c>
      <c r="AA1269" s="167" t="str">
        <f ca="1">IF(Table1[[#This Row],[TGL.PENSIUN (usia )]]&lt;&gt;0,TEXT(Table1[[#This Row],[TGL.PENSIUN (usia )]],"yyyy"),"")</f>
        <v>1975</v>
      </c>
      <c r="AB1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Row],[JABATAN]],tbl_refJabatan,9,FALSE),"yr","day")-CONVERT(DATEDIF(M1269,tglAcuan,"y"),"yr","day"))),(NOW()+(CONVERT(VLOOKUP(Table1[[#This Row],[JABATAN]],tbl_refJabatan,9,FALSE),"yr","day")-CONVERT(DATEDIF(M1269,NOW(),"y"),"yr","day")))),"tgl SK salah"),"")</f>
        <v>43522.848911689813</v>
      </c>
      <c r="AC1269" s="167" t="str">
        <f ca="1">IF(Table1[[#This Row],[TGL. PENSIUN (jabatan )]]&lt;&gt;0,TEXT(Table1[[#This Row],[TGL. PENSIUN (jabatan )]],"yyyy"),"")</f>
        <v>2019</v>
      </c>
      <c r="AD12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0" spans="1:30" s="53" customFormat="1" ht="21.75" customHeight="1" x14ac:dyDescent="0.25">
      <c r="A1270" s="43">
        <f t="shared" si="45"/>
        <v>1265</v>
      </c>
      <c r="B1270" s="44" t="s">
        <v>2266</v>
      </c>
      <c r="C1270" s="44" t="s">
        <v>2386</v>
      </c>
      <c r="D1270" s="72" t="s">
        <v>48</v>
      </c>
      <c r="E1270" s="141" t="s">
        <v>2390</v>
      </c>
      <c r="F1270" s="43" t="s">
        <v>41</v>
      </c>
      <c r="G1270" s="46" t="s">
        <v>42</v>
      </c>
      <c r="H1270" s="47">
        <v>30150</v>
      </c>
      <c r="I1270" s="45"/>
      <c r="J1270" s="76"/>
      <c r="K1270" s="74" t="s">
        <v>43</v>
      </c>
      <c r="L1270" s="173" t="s">
        <v>2389</v>
      </c>
      <c r="M1270" s="80">
        <v>43440</v>
      </c>
      <c r="N1270" s="52" t="str">
        <f t="shared" ca="1" si="46"/>
        <v>41 Tahun 7 Bulan 9 hari</v>
      </c>
      <c r="O12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Row],[JABATAN]],tbl_refJabatan,2,FALSE),"yr","day")-CONVERT(DATEDIF(H1270,tglAcuan,"y"),"yr","day"))),(NOW()+(CONVERT(VLOOKUP(Table1[[#This Row],[JABATAN]],tbl_refJabatan,2,FALSE),"yr","day")-CONVERT(DATEDIF(H1270,NOW(),"y"),"yr","day")))),"Usia Salah"),"")</f>
        <v>52288.848911689813</v>
      </c>
      <c r="Q1270" s="167" t="str">
        <f ca="1">IF(Table1[[#This Row],[TGL. PENSIUN (usia)]]&lt;&gt;0,TEXT(Table1[[#This Row],[TGL. PENSIUN (usia)]],"yyyy"),"")</f>
        <v>2043</v>
      </c>
      <c r="R1270" s="166">
        <f ca="1">IF(AND(Table1[[#This Row],[TGL. PENSIUN (usia)]]&lt;&gt;"",Table1[[#This Row],[TGL. PENSIUN (usia)]]&lt;&gt;"USIA SALAH"),IF(tglAcuan&lt;&gt;0,(INT(CONVERT(VLOOKUP(Table1[[#This Row],[JABATAN]],tbl_refJabatan,2,FALSE),"yr","day")-CONVERT(DATEDIF(H1270,tglAcuan,"y"),"yr","day"))),(INT(CONVERT(VLOOKUP(Table1[[#This Row],[JABATAN]],tbl_refJabatan,2,FALSE),"yr","day")-CONVERT(DATEDIF(H1270,NOW(),"y"),"yr","day")))),"")</f>
        <v>6939</v>
      </c>
      <c r="S1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Row],[JABATAN]],tbl_refJabatan,4,FALSE),"yr","day")-CONVERT(DATEDIF(H1270,tglAcuan,"y"),"yr","day"))),(NOW()+(CONVERT(VLOOKUP(Table1[[#This Row],[JABATAN]],tbl_refJabatan,4,FALSE),"yr","day")-CONVERT(DATEDIF(H1270,NOW(),"y"),"yr","day")))),"Usia Salah"),"")</f>
        <v>52288.848911689813</v>
      </c>
      <c r="T1270" s="167" t="str">
        <f ca="1">IF(Table1[[#This Row],[TGL. PENSIUN ( usia )]]&lt;&gt;0,TEXT(Table1[[#This Row],[TGL. PENSIUN ( usia )]],"yyyy"),"")</f>
        <v>2043</v>
      </c>
      <c r="U1270" s="166">
        <f ca="1">IF(AND(Table1[[#This Row],[TGL. PENSIUN (usia)]]&lt;&gt;"",Table1[[#This Row],[TGL. PENSIUN (usia)]]&lt;&gt;"USIA SALAH"),IF(tglAcuan&lt;&gt;0,(INT(CONVERT(VLOOKUP(Table1[[#This Row],[JABATAN]],tbl_refJabatan,4,FALSE),"yr","day")-CONVERT(DATEDIF(H1270,tglAcuan,"y"),"yr","day"))),(INT(CONVERT(VLOOKUP(Table1[[#This Row],[JABATAN]],tbl_refJabatan,4,FALSE),"yr","day")-CONVERT(DATEDIF(H1270,NOW(),"y"),"yr","day")))),"")</f>
        <v>6939</v>
      </c>
      <c r="V1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Row],[JABATAN]],tbl_refJabatan,6,FALSE),"yr","day")-CONVERT(DATEDIF(H1270,tglAcuan,"y"),"yr","day"))),(NOW()+(CONVERT(VLOOKUP(Table1[[#This Row],[JABATAN]],tbl_refJabatan,6,FALSE),"yr","day")-CONVERT(DATEDIF(H1270,NOW(),"y"),"yr","day")))),"Usia Salah"),"")</f>
        <v>50827.848911689813</v>
      </c>
      <c r="W1270" s="167" t="str">
        <f ca="1">IF(Table1[[#This Row],[TGL.PENSIUN (usia)]]&lt;&gt;0,TEXT(Table1[[#This Row],[TGL.PENSIUN (usia)]],"yyyy"),"")</f>
        <v>2039</v>
      </c>
      <c r="X1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Row],[JABATAN]],tbl_refJabatan,7,FALSE),"yr","day")-CONVERT(DATEDIF(M1270,tglAcuan,"y"),"yr","day"))),(NOW()+(CONVERT(VLOOKUP(Table1[[#This Row],[JABATAN]],tbl_refJabatan,7,FALSE),"yr","day")-CONVERT(DATEDIF(M1270,NOW(),"y"),"yr","day")))),"tgl SK salah"),"")</f>
        <v>50827.848911689813</v>
      </c>
      <c r="Y1270" s="167" t="str">
        <f ca="1">IF(Table1[[#This Row],[TGL. PENSIUN (jabatan)]]&lt;&gt;0,TEXT(Table1[[#This Row],[TGL. PENSIUN (jabatan)]],"yyyy"),"")</f>
        <v>2039</v>
      </c>
      <c r="Z1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Row],[JABATAN]],tbl_refJabatan,8,FALSE),"yr","day")-CONVERT(DATEDIF(H1270,tglAcuan,"y"),"yr","day"))),(NOW()+(CONVERT(VLOOKUP(Table1[[#This Row],[JABATAN]],tbl_refJabatan,8,FALSE),"yr","day")-CONVERT(DATEDIF(H1270,NOW(),"y"),"yr","day")))),"Usia Salah"),"")</f>
        <v>50827.848911689813</v>
      </c>
      <c r="AA1270" s="167" t="str">
        <f ca="1">IF(Table1[[#This Row],[TGL.PENSIUN (usia )]]&lt;&gt;0,TEXT(Table1[[#This Row],[TGL.PENSIUN (usia )]],"yyyy"),"")</f>
        <v>2039</v>
      </c>
      <c r="AB1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Row],[JABATAN]],tbl_refJabatan,9,FALSE),"yr","day")-CONVERT(DATEDIF(M1270,tglAcuan,"y"),"yr","day"))),(NOW()+(CONVERT(VLOOKUP(Table1[[#This Row],[JABATAN]],tbl_refJabatan,9,FALSE),"yr","day")-CONVERT(DATEDIF(M1270,NOW(),"y"),"yr","day")))),"tgl SK salah"),"")</f>
        <v>50827.848911689813</v>
      </c>
      <c r="AC1270" s="167" t="str">
        <f ca="1">IF(Table1[[#This Row],[TGL. PENSIUN (jabatan )]]&lt;&gt;0,TEXT(Table1[[#This Row],[TGL. PENSIUN (jabatan )]],"yyyy"),"")</f>
        <v>2039</v>
      </c>
      <c r="AD12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1" spans="1:30" s="53" customFormat="1" ht="21.75" customHeight="1" x14ac:dyDescent="0.25">
      <c r="A1271" s="43">
        <f t="shared" si="45"/>
        <v>1266</v>
      </c>
      <c r="B1271" s="44" t="s">
        <v>2266</v>
      </c>
      <c r="C1271" s="44" t="s">
        <v>2386</v>
      </c>
      <c r="D1271" s="72" t="s">
        <v>52</v>
      </c>
      <c r="E1271" s="141" t="s">
        <v>2391</v>
      </c>
      <c r="F1271" s="43" t="s">
        <v>41</v>
      </c>
      <c r="G1271" s="46" t="s">
        <v>42</v>
      </c>
      <c r="H1271" s="47">
        <v>24750</v>
      </c>
      <c r="I1271" s="45"/>
      <c r="J1271" s="76"/>
      <c r="K1271" s="74" t="s">
        <v>43</v>
      </c>
      <c r="L1271" s="173" t="s">
        <v>2389</v>
      </c>
      <c r="M1271" s="80">
        <v>43440</v>
      </c>
      <c r="N1271" s="52" t="str">
        <f t="shared" ca="1" si="46"/>
        <v>56 Tahun 4 Bulan 22 hari</v>
      </c>
      <c r="O12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Row],[JABATAN]],tbl_refJabatan,2,FALSE),"yr","day")-CONVERT(DATEDIF(H1271,tglAcuan,"y"),"yr","day"))),(NOW()+(CONVERT(VLOOKUP(Table1[[#This Row],[JABATAN]],tbl_refJabatan,2,FALSE),"yr","day")-CONVERT(DATEDIF(H1271,NOW(),"y"),"yr","day")))),"Usia Salah"),"")</f>
        <v>46810.098911689813</v>
      </c>
      <c r="Q1271" s="167" t="str">
        <f ca="1">IF(Table1[[#This Row],[TGL. PENSIUN (usia)]]&lt;&gt;0,TEXT(Table1[[#This Row],[TGL. PENSIUN (usia)]],"yyyy"),"")</f>
        <v>2028</v>
      </c>
      <c r="R1271" s="166">
        <f ca="1">IF(AND(Table1[[#This Row],[TGL. PENSIUN (usia)]]&lt;&gt;"",Table1[[#This Row],[TGL. PENSIUN (usia)]]&lt;&gt;"USIA SALAH"),IF(tglAcuan&lt;&gt;0,(INT(CONVERT(VLOOKUP(Table1[[#This Row],[JABATAN]],tbl_refJabatan,2,FALSE),"yr","day")-CONVERT(DATEDIF(H1271,tglAcuan,"y"),"yr","day"))),(INT(CONVERT(VLOOKUP(Table1[[#This Row],[JABATAN]],tbl_refJabatan,2,FALSE),"yr","day")-CONVERT(DATEDIF(H1271,NOW(),"y"),"yr","day")))),"")</f>
        <v>1461</v>
      </c>
      <c r="S1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Row],[JABATAN]],tbl_refJabatan,4,FALSE),"yr","day")-CONVERT(DATEDIF(H1271,tglAcuan,"y"),"yr","day"))),(NOW()+(CONVERT(VLOOKUP(Table1[[#This Row],[JABATAN]],tbl_refJabatan,4,FALSE),"yr","day")-CONVERT(DATEDIF(H1271,NOW(),"y"),"yr","day")))),"Usia Salah"),"")</f>
        <v>46810.098911689813</v>
      </c>
      <c r="T1271" s="167" t="str">
        <f ca="1">IF(Table1[[#This Row],[TGL. PENSIUN ( usia )]]&lt;&gt;0,TEXT(Table1[[#This Row],[TGL. PENSIUN ( usia )]],"yyyy"),"")</f>
        <v>2028</v>
      </c>
      <c r="U1271" s="166">
        <f ca="1">IF(AND(Table1[[#This Row],[TGL. PENSIUN (usia)]]&lt;&gt;"",Table1[[#This Row],[TGL. PENSIUN (usia)]]&lt;&gt;"USIA SALAH"),IF(tglAcuan&lt;&gt;0,(INT(CONVERT(VLOOKUP(Table1[[#This Row],[JABATAN]],tbl_refJabatan,4,FALSE),"yr","day")-CONVERT(DATEDIF(H1271,tglAcuan,"y"),"yr","day"))),(INT(CONVERT(VLOOKUP(Table1[[#This Row],[JABATAN]],tbl_refJabatan,4,FALSE),"yr","day")-CONVERT(DATEDIF(H1271,NOW(),"y"),"yr","day")))),"")</f>
        <v>1461</v>
      </c>
      <c r="V1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Row],[JABATAN]],tbl_refJabatan,6,FALSE),"yr","day")-CONVERT(DATEDIF(H1271,tglAcuan,"y"),"yr","day"))),(NOW()+(CONVERT(VLOOKUP(Table1[[#This Row],[JABATAN]],tbl_refJabatan,6,FALSE),"yr","day")-CONVERT(DATEDIF(H1271,NOW(),"y"),"yr","day")))),"Usia Salah"),"")</f>
        <v>45349.098911689813</v>
      </c>
      <c r="W1271" s="167" t="str">
        <f ca="1">IF(Table1[[#This Row],[TGL.PENSIUN (usia)]]&lt;&gt;0,TEXT(Table1[[#This Row],[TGL.PENSIUN (usia)]],"yyyy"),"")</f>
        <v>2024</v>
      </c>
      <c r="X1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Row],[JABATAN]],tbl_refJabatan,7,FALSE),"yr","day")-CONVERT(DATEDIF(M1271,tglAcuan,"y"),"yr","day"))),(NOW()+(CONVERT(VLOOKUP(Table1[[#This Row],[JABATAN]],tbl_refJabatan,7,FALSE),"yr","day")-CONVERT(DATEDIF(M1271,NOW(),"y"),"yr","day")))),"tgl SK salah"),"")</f>
        <v>50827.848911689813</v>
      </c>
      <c r="Y1271" s="167" t="str">
        <f ca="1">IF(Table1[[#This Row],[TGL. PENSIUN (jabatan)]]&lt;&gt;0,TEXT(Table1[[#This Row],[TGL. PENSIUN (jabatan)]],"yyyy"),"")</f>
        <v>2039</v>
      </c>
      <c r="Z1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Row],[JABATAN]],tbl_refJabatan,8,FALSE),"yr","day")-CONVERT(DATEDIF(H1271,tglAcuan,"y"),"yr","day"))),(NOW()+(CONVERT(VLOOKUP(Table1[[#This Row],[JABATAN]],tbl_refJabatan,8,FALSE),"yr","day")-CONVERT(DATEDIF(H1271,NOW(),"y"),"yr","day")))),"Usia Salah"),"")</f>
        <v>45349.098911689813</v>
      </c>
      <c r="AA1271" s="167" t="str">
        <f ca="1">IF(Table1[[#This Row],[TGL.PENSIUN (usia )]]&lt;&gt;0,TEXT(Table1[[#This Row],[TGL.PENSIUN (usia )]],"yyyy"),"")</f>
        <v>2024</v>
      </c>
      <c r="AB1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Row],[JABATAN]],tbl_refJabatan,9,FALSE),"yr","day")-CONVERT(DATEDIF(M1271,tglAcuan,"y"),"yr","day"))),(NOW()+(CONVERT(VLOOKUP(Table1[[#This Row],[JABATAN]],tbl_refJabatan,9,FALSE),"yr","day")-CONVERT(DATEDIF(M1271,NOW(),"y"),"yr","day")))),"tgl SK salah"),"")</f>
        <v>50827.848911689813</v>
      </c>
      <c r="AC1271" s="167" t="str">
        <f ca="1">IF(Table1[[#This Row],[TGL. PENSIUN (jabatan )]]&lt;&gt;0,TEXT(Table1[[#This Row],[TGL. PENSIUN (jabatan )]],"yyyy"),"")</f>
        <v>2039</v>
      </c>
      <c r="AD12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72" spans="1:30" s="53" customFormat="1" ht="21.75" customHeight="1" x14ac:dyDescent="0.25">
      <c r="A1272" s="43">
        <f t="shared" si="45"/>
        <v>1267</v>
      </c>
      <c r="B1272" s="44" t="s">
        <v>2266</v>
      </c>
      <c r="C1272" s="44" t="s">
        <v>2386</v>
      </c>
      <c r="D1272" s="72" t="s">
        <v>54</v>
      </c>
      <c r="E1272" s="141" t="s">
        <v>1245</v>
      </c>
      <c r="F1272" s="43" t="s">
        <v>41</v>
      </c>
      <c r="G1272" s="46" t="s">
        <v>42</v>
      </c>
      <c r="H1272" s="47">
        <v>25562</v>
      </c>
      <c r="I1272" s="45"/>
      <c r="J1272" s="76"/>
      <c r="K1272" s="74" t="s">
        <v>93</v>
      </c>
      <c r="L1272" s="173" t="s">
        <v>2389</v>
      </c>
      <c r="M1272" s="80">
        <v>43440</v>
      </c>
      <c r="N1272" s="52" t="str">
        <f t="shared" ca="1" si="46"/>
        <v>54 Tahun 2 Bulan 2 hari</v>
      </c>
      <c r="O12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Row],[JABATAN]],tbl_refJabatan,2,FALSE),"yr","day")-CONVERT(DATEDIF(H1272,tglAcuan,"y"),"yr","day"))),(NOW()+(CONVERT(VLOOKUP(Table1[[#This Row],[JABATAN]],tbl_refJabatan,2,FALSE),"yr","day")-CONVERT(DATEDIF(H1272,NOW(),"y"),"yr","day")))),"Usia Salah"),"")</f>
        <v>47540.598911689813</v>
      </c>
      <c r="Q1272" s="167" t="str">
        <f ca="1">IF(Table1[[#This Row],[TGL. PENSIUN (usia)]]&lt;&gt;0,TEXT(Table1[[#This Row],[TGL. PENSIUN (usia)]],"yyyy"),"")</f>
        <v>2030</v>
      </c>
      <c r="R1272" s="166">
        <f ca="1">IF(AND(Table1[[#This Row],[TGL. PENSIUN (usia)]]&lt;&gt;"",Table1[[#This Row],[TGL. PENSIUN (usia)]]&lt;&gt;"USIA SALAH"),IF(tglAcuan&lt;&gt;0,(INT(CONVERT(VLOOKUP(Table1[[#This Row],[JABATAN]],tbl_refJabatan,2,FALSE),"yr","day")-CONVERT(DATEDIF(H1272,tglAcuan,"y"),"yr","day"))),(INT(CONVERT(VLOOKUP(Table1[[#This Row],[JABATAN]],tbl_refJabatan,2,FALSE),"yr","day")-CONVERT(DATEDIF(H1272,NOW(),"y"),"yr","day")))),"")</f>
        <v>2191</v>
      </c>
      <c r="S1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Row],[JABATAN]],tbl_refJabatan,4,FALSE),"yr","day")-CONVERT(DATEDIF(H1272,tglAcuan,"y"),"yr","day"))),(NOW()+(CONVERT(VLOOKUP(Table1[[#This Row],[JABATAN]],tbl_refJabatan,4,FALSE),"yr","day")-CONVERT(DATEDIF(H1272,NOW(),"y"),"yr","day")))),"Usia Salah"),"")</f>
        <v>47540.598911689813</v>
      </c>
      <c r="T1272" s="167" t="str">
        <f ca="1">IF(Table1[[#This Row],[TGL. PENSIUN ( usia )]]&lt;&gt;0,TEXT(Table1[[#This Row],[TGL. PENSIUN ( usia )]],"yyyy"),"")</f>
        <v>2030</v>
      </c>
      <c r="U1272" s="166">
        <f ca="1">IF(AND(Table1[[#This Row],[TGL. PENSIUN (usia)]]&lt;&gt;"",Table1[[#This Row],[TGL. PENSIUN (usia)]]&lt;&gt;"USIA SALAH"),IF(tglAcuan&lt;&gt;0,(INT(CONVERT(VLOOKUP(Table1[[#This Row],[JABATAN]],tbl_refJabatan,4,FALSE),"yr","day")-CONVERT(DATEDIF(H1272,tglAcuan,"y"),"yr","day"))),(INT(CONVERT(VLOOKUP(Table1[[#This Row],[JABATAN]],tbl_refJabatan,4,FALSE),"yr","day")-CONVERT(DATEDIF(H1272,NOW(),"y"),"yr","day")))),"")</f>
        <v>2191</v>
      </c>
      <c r="V1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Row],[JABATAN]],tbl_refJabatan,6,FALSE),"yr","day")-CONVERT(DATEDIF(H1272,tglAcuan,"y"),"yr","day"))),(NOW()+(CONVERT(VLOOKUP(Table1[[#This Row],[JABATAN]],tbl_refJabatan,6,FALSE),"yr","day")-CONVERT(DATEDIF(H1272,NOW(),"y"),"yr","day")))),"Usia Salah"),"")</f>
        <v>46079.598911689813</v>
      </c>
      <c r="W1272" s="167" t="str">
        <f ca="1">IF(Table1[[#This Row],[TGL.PENSIUN (usia)]]&lt;&gt;0,TEXT(Table1[[#This Row],[TGL.PENSIUN (usia)]],"yyyy"),"")</f>
        <v>2026</v>
      </c>
      <c r="X1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Row],[JABATAN]],tbl_refJabatan,7,FALSE),"yr","day")-CONVERT(DATEDIF(M1272,tglAcuan,"y"),"yr","day"))),(NOW()+(CONVERT(VLOOKUP(Table1[[#This Row],[JABATAN]],tbl_refJabatan,7,FALSE),"yr","day")-CONVERT(DATEDIF(M1272,NOW(),"y"),"yr","day")))),"tgl SK salah"),"")</f>
        <v>50827.848911689813</v>
      </c>
      <c r="Y1272" s="167" t="str">
        <f ca="1">IF(Table1[[#This Row],[TGL. PENSIUN (jabatan)]]&lt;&gt;0,TEXT(Table1[[#This Row],[TGL. PENSIUN (jabatan)]],"yyyy"),"")</f>
        <v>2039</v>
      </c>
      <c r="Z1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Row],[JABATAN]],tbl_refJabatan,8,FALSE),"yr","day")-CONVERT(DATEDIF(H1272,tglAcuan,"y"),"yr","day"))),(NOW()+(CONVERT(VLOOKUP(Table1[[#This Row],[JABATAN]],tbl_refJabatan,8,FALSE),"yr","day")-CONVERT(DATEDIF(H1272,NOW(),"y"),"yr","day")))),"Usia Salah"),"")</f>
        <v>46079.598911689813</v>
      </c>
      <c r="AA1272" s="167" t="str">
        <f ca="1">IF(Table1[[#This Row],[TGL.PENSIUN (usia )]]&lt;&gt;0,TEXT(Table1[[#This Row],[TGL.PENSIUN (usia )]],"yyyy"),"")</f>
        <v>2026</v>
      </c>
      <c r="AB1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Row],[JABATAN]],tbl_refJabatan,9,FALSE),"yr","day")-CONVERT(DATEDIF(M1272,tglAcuan,"y"),"yr","day"))),(NOW()+(CONVERT(VLOOKUP(Table1[[#This Row],[JABATAN]],tbl_refJabatan,9,FALSE),"yr","day")-CONVERT(DATEDIF(M1272,NOW(),"y"),"yr","day")))),"tgl SK salah"),"")</f>
        <v>50827.848911689813</v>
      </c>
      <c r="AC1272" s="167" t="str">
        <f ca="1">IF(Table1[[#This Row],[TGL. PENSIUN (jabatan )]]&lt;&gt;0,TEXT(Table1[[#This Row],[TGL. PENSIUN (jabatan )]],"yyyy"),"")</f>
        <v>2039</v>
      </c>
      <c r="AD12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3" spans="1:30" s="53" customFormat="1" ht="21.75" customHeight="1" x14ac:dyDescent="0.25">
      <c r="A1273" s="43">
        <f t="shared" si="45"/>
        <v>1268</v>
      </c>
      <c r="B1273" s="44" t="s">
        <v>2266</v>
      </c>
      <c r="C1273" s="44" t="s">
        <v>2386</v>
      </c>
      <c r="D1273" s="72" t="s">
        <v>57</v>
      </c>
      <c r="E1273" s="141" t="s">
        <v>2392</v>
      </c>
      <c r="F1273" s="43" t="s">
        <v>50</v>
      </c>
      <c r="G1273" s="46" t="s">
        <v>42</v>
      </c>
      <c r="H1273" s="47">
        <v>26174</v>
      </c>
      <c r="I1273" s="45"/>
      <c r="J1273" s="76"/>
      <c r="K1273" s="74" t="s">
        <v>43</v>
      </c>
      <c r="L1273" s="173" t="s">
        <v>2389</v>
      </c>
      <c r="M1273" s="80">
        <v>43440</v>
      </c>
      <c r="N1273" s="52" t="str">
        <f t="shared" ca="1" si="46"/>
        <v>52 Tahun 5 Bulan 29 hari</v>
      </c>
      <c r="O12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Row],[JABATAN]],tbl_refJabatan,2,FALSE),"yr","day")-CONVERT(DATEDIF(H1273,tglAcuan,"y"),"yr","day"))),(NOW()+(CONVERT(VLOOKUP(Table1[[#This Row],[JABATAN]],tbl_refJabatan,2,FALSE),"yr","day")-CONVERT(DATEDIF(H1273,NOW(),"y"),"yr","day")))),"Usia Salah"),"")</f>
        <v>48271.098911689813</v>
      </c>
      <c r="Q1273" s="167" t="str">
        <f ca="1">IF(Table1[[#This Row],[TGL. PENSIUN (usia)]]&lt;&gt;0,TEXT(Table1[[#This Row],[TGL. PENSIUN (usia)]],"yyyy"),"")</f>
        <v>2032</v>
      </c>
      <c r="R1273" s="166">
        <f ca="1">IF(AND(Table1[[#This Row],[TGL. PENSIUN (usia)]]&lt;&gt;"",Table1[[#This Row],[TGL. PENSIUN (usia)]]&lt;&gt;"USIA SALAH"),IF(tglAcuan&lt;&gt;0,(INT(CONVERT(VLOOKUP(Table1[[#This Row],[JABATAN]],tbl_refJabatan,2,FALSE),"yr","day")-CONVERT(DATEDIF(H1273,tglAcuan,"y"),"yr","day"))),(INT(CONVERT(VLOOKUP(Table1[[#This Row],[JABATAN]],tbl_refJabatan,2,FALSE),"yr","day")-CONVERT(DATEDIF(H1273,NOW(),"y"),"yr","day")))),"")</f>
        <v>2922</v>
      </c>
      <c r="S1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Row],[JABATAN]],tbl_refJabatan,4,FALSE),"yr","day")-CONVERT(DATEDIF(H1273,tglAcuan,"y"),"yr","day"))),(NOW()+(CONVERT(VLOOKUP(Table1[[#This Row],[JABATAN]],tbl_refJabatan,4,FALSE),"yr","day")-CONVERT(DATEDIF(H1273,NOW(),"y"),"yr","day")))),"Usia Salah"),"")</f>
        <v>48271.098911689813</v>
      </c>
      <c r="T1273" s="167" t="str">
        <f ca="1">IF(Table1[[#This Row],[TGL. PENSIUN ( usia )]]&lt;&gt;0,TEXT(Table1[[#This Row],[TGL. PENSIUN ( usia )]],"yyyy"),"")</f>
        <v>2032</v>
      </c>
      <c r="U1273" s="166">
        <f ca="1">IF(AND(Table1[[#This Row],[TGL. PENSIUN (usia)]]&lt;&gt;"",Table1[[#This Row],[TGL. PENSIUN (usia)]]&lt;&gt;"USIA SALAH"),IF(tglAcuan&lt;&gt;0,(INT(CONVERT(VLOOKUP(Table1[[#This Row],[JABATAN]],tbl_refJabatan,4,FALSE),"yr","day")-CONVERT(DATEDIF(H1273,tglAcuan,"y"),"yr","day"))),(INT(CONVERT(VLOOKUP(Table1[[#This Row],[JABATAN]],tbl_refJabatan,4,FALSE),"yr","day")-CONVERT(DATEDIF(H1273,NOW(),"y"),"yr","day")))),"")</f>
        <v>2922</v>
      </c>
      <c r="V1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Row],[JABATAN]],tbl_refJabatan,6,FALSE),"yr","day")-CONVERT(DATEDIF(H1273,tglAcuan,"y"),"yr","day"))),(NOW()+(CONVERT(VLOOKUP(Table1[[#This Row],[JABATAN]],tbl_refJabatan,6,FALSE),"yr","day")-CONVERT(DATEDIF(H1273,NOW(),"y"),"yr","day")))),"Usia Salah"),"")</f>
        <v>46810.098911689813</v>
      </c>
      <c r="W1273" s="167" t="str">
        <f ca="1">IF(Table1[[#This Row],[TGL.PENSIUN (usia)]]&lt;&gt;0,TEXT(Table1[[#This Row],[TGL.PENSIUN (usia)]],"yyyy"),"")</f>
        <v>2028</v>
      </c>
      <c r="X1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Row],[JABATAN]],tbl_refJabatan,7,FALSE),"yr","day")-CONVERT(DATEDIF(M1273,tglAcuan,"y"),"yr","day"))),(NOW()+(CONVERT(VLOOKUP(Table1[[#This Row],[JABATAN]],tbl_refJabatan,7,FALSE),"yr","day")-CONVERT(DATEDIF(M1273,NOW(),"y"),"yr","day")))),"tgl SK salah"),"")</f>
        <v>50827.848911689813</v>
      </c>
      <c r="Y1273" s="167" t="str">
        <f ca="1">IF(Table1[[#This Row],[TGL. PENSIUN (jabatan)]]&lt;&gt;0,TEXT(Table1[[#This Row],[TGL. PENSIUN (jabatan)]],"yyyy"),"")</f>
        <v>2039</v>
      </c>
      <c r="Z1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Row],[JABATAN]],tbl_refJabatan,8,FALSE),"yr","day")-CONVERT(DATEDIF(H1273,tglAcuan,"y"),"yr","day"))),(NOW()+(CONVERT(VLOOKUP(Table1[[#This Row],[JABATAN]],tbl_refJabatan,8,FALSE),"yr","day")-CONVERT(DATEDIF(H1273,NOW(),"y"),"yr","day")))),"Usia Salah"),"")</f>
        <v>46810.098911689813</v>
      </c>
      <c r="AA1273" s="167" t="str">
        <f ca="1">IF(Table1[[#This Row],[TGL.PENSIUN (usia )]]&lt;&gt;0,TEXT(Table1[[#This Row],[TGL.PENSIUN (usia )]],"yyyy"),"")</f>
        <v>2028</v>
      </c>
      <c r="AB1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Row],[JABATAN]],tbl_refJabatan,9,FALSE),"yr","day")-CONVERT(DATEDIF(M1273,tglAcuan,"y"),"yr","day"))),(NOW()+(CONVERT(VLOOKUP(Table1[[#This Row],[JABATAN]],tbl_refJabatan,9,FALSE),"yr","day")-CONVERT(DATEDIF(M1273,NOW(),"y"),"yr","day")))),"tgl SK salah"),"")</f>
        <v>50827.848911689813</v>
      </c>
      <c r="AC1273" s="167" t="str">
        <f ca="1">IF(Table1[[#This Row],[TGL. PENSIUN (jabatan )]]&lt;&gt;0,TEXT(Table1[[#This Row],[TGL. PENSIUN (jabatan )]],"yyyy"),"")</f>
        <v>2039</v>
      </c>
      <c r="AD12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4" spans="1:30" s="53" customFormat="1" ht="21.75" customHeight="1" x14ac:dyDescent="0.25">
      <c r="A1274" s="43">
        <f t="shared" si="45"/>
        <v>1269</v>
      </c>
      <c r="B1274" s="44" t="s">
        <v>2266</v>
      </c>
      <c r="C1274" s="44" t="s">
        <v>2386</v>
      </c>
      <c r="D1274" s="72" t="s">
        <v>59</v>
      </c>
      <c r="E1274" s="141" t="s">
        <v>2393</v>
      </c>
      <c r="F1274" s="43" t="s">
        <v>41</v>
      </c>
      <c r="G1274" s="46" t="s">
        <v>42</v>
      </c>
      <c r="H1274" s="47">
        <v>31950</v>
      </c>
      <c r="I1274" s="45"/>
      <c r="J1274" s="76"/>
      <c r="K1274" s="74" t="s">
        <v>56</v>
      </c>
      <c r="L1274" s="173" t="s">
        <v>2389</v>
      </c>
      <c r="M1274" s="80">
        <v>43440</v>
      </c>
      <c r="N1274" s="52" t="str">
        <f t="shared" ca="1" si="46"/>
        <v>36 Tahun 8 Bulan 5 hari</v>
      </c>
      <c r="O12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Row],[JABATAN]],tbl_refJabatan,2,FALSE),"yr","day")-CONVERT(DATEDIF(H1274,tglAcuan,"y"),"yr","day"))),(NOW()+(CONVERT(VLOOKUP(Table1[[#This Row],[JABATAN]],tbl_refJabatan,2,FALSE),"yr","day")-CONVERT(DATEDIF(H1274,NOW(),"y"),"yr","day")))),"Usia Salah"),"")</f>
        <v>54115.098911689813</v>
      </c>
      <c r="Q1274" s="167" t="str">
        <f ca="1">IF(Table1[[#This Row],[TGL. PENSIUN (usia)]]&lt;&gt;0,TEXT(Table1[[#This Row],[TGL. PENSIUN (usia)]],"yyyy"),"")</f>
        <v>2048</v>
      </c>
      <c r="R1274" s="166">
        <f ca="1">IF(AND(Table1[[#This Row],[TGL. PENSIUN (usia)]]&lt;&gt;"",Table1[[#This Row],[TGL. PENSIUN (usia)]]&lt;&gt;"USIA SALAH"),IF(tglAcuan&lt;&gt;0,(INT(CONVERT(VLOOKUP(Table1[[#This Row],[JABATAN]],tbl_refJabatan,2,FALSE),"yr","day")-CONVERT(DATEDIF(H1274,tglAcuan,"y"),"yr","day"))),(INT(CONVERT(VLOOKUP(Table1[[#This Row],[JABATAN]],tbl_refJabatan,2,FALSE),"yr","day")-CONVERT(DATEDIF(H1274,NOW(),"y"),"yr","day")))),"")</f>
        <v>8766</v>
      </c>
      <c r="S1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Row],[JABATAN]],tbl_refJabatan,4,FALSE),"yr","day")-CONVERT(DATEDIF(H1274,tglAcuan,"y"),"yr","day"))),(NOW()+(CONVERT(VLOOKUP(Table1[[#This Row],[JABATAN]],tbl_refJabatan,4,FALSE),"yr","day")-CONVERT(DATEDIF(H1274,NOW(),"y"),"yr","day")))),"Usia Salah"),"")</f>
        <v>54115.098911689813</v>
      </c>
      <c r="T1274" s="167" t="str">
        <f ca="1">IF(Table1[[#This Row],[TGL. PENSIUN ( usia )]]&lt;&gt;0,TEXT(Table1[[#This Row],[TGL. PENSIUN ( usia )]],"yyyy"),"")</f>
        <v>2048</v>
      </c>
      <c r="U1274" s="166">
        <f ca="1">IF(AND(Table1[[#This Row],[TGL. PENSIUN (usia)]]&lt;&gt;"",Table1[[#This Row],[TGL. PENSIUN (usia)]]&lt;&gt;"USIA SALAH"),IF(tglAcuan&lt;&gt;0,(INT(CONVERT(VLOOKUP(Table1[[#This Row],[JABATAN]],tbl_refJabatan,4,FALSE),"yr","day")-CONVERT(DATEDIF(H1274,tglAcuan,"y"),"yr","day"))),(INT(CONVERT(VLOOKUP(Table1[[#This Row],[JABATAN]],tbl_refJabatan,4,FALSE),"yr","day")-CONVERT(DATEDIF(H1274,NOW(),"y"),"yr","day")))),"")</f>
        <v>8766</v>
      </c>
      <c r="V1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Row],[JABATAN]],tbl_refJabatan,6,FALSE),"yr","day")-CONVERT(DATEDIF(H1274,tglAcuan,"y"),"yr","day"))),(NOW()+(CONVERT(VLOOKUP(Table1[[#This Row],[JABATAN]],tbl_refJabatan,6,FALSE),"yr","day")-CONVERT(DATEDIF(H1274,NOW(),"y"),"yr","day")))),"Usia Salah"),"")</f>
        <v>52654.098911689813</v>
      </c>
      <c r="W1274" s="167" t="str">
        <f ca="1">IF(Table1[[#This Row],[TGL.PENSIUN (usia)]]&lt;&gt;0,TEXT(Table1[[#This Row],[TGL.PENSIUN (usia)]],"yyyy"),"")</f>
        <v>2044</v>
      </c>
      <c r="X1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Row],[JABATAN]],tbl_refJabatan,7,FALSE),"yr","day")-CONVERT(DATEDIF(M1274,tglAcuan,"y"),"yr","day"))),(NOW()+(CONVERT(VLOOKUP(Table1[[#This Row],[JABATAN]],tbl_refJabatan,7,FALSE),"yr","day")-CONVERT(DATEDIF(M1274,NOW(),"y"),"yr","day")))),"tgl SK salah"),"")</f>
        <v>50827.848911689813</v>
      </c>
      <c r="Y1274" s="167" t="str">
        <f ca="1">IF(Table1[[#This Row],[TGL. PENSIUN (jabatan)]]&lt;&gt;0,TEXT(Table1[[#This Row],[TGL. PENSIUN (jabatan)]],"yyyy"),"")</f>
        <v>2039</v>
      </c>
      <c r="Z1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Row],[JABATAN]],tbl_refJabatan,8,FALSE),"yr","day")-CONVERT(DATEDIF(H1274,tglAcuan,"y"),"yr","day"))),(NOW()+(CONVERT(VLOOKUP(Table1[[#This Row],[JABATAN]],tbl_refJabatan,8,FALSE),"yr","day")-CONVERT(DATEDIF(H1274,NOW(),"y"),"yr","day")))),"Usia Salah"),"")</f>
        <v>52654.098911689813</v>
      </c>
      <c r="AA1274" s="167" t="str">
        <f ca="1">IF(Table1[[#This Row],[TGL.PENSIUN (usia )]]&lt;&gt;0,TEXT(Table1[[#This Row],[TGL.PENSIUN (usia )]],"yyyy"),"")</f>
        <v>2044</v>
      </c>
      <c r="AB1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Row],[JABATAN]],tbl_refJabatan,9,FALSE),"yr","day")-CONVERT(DATEDIF(M1274,tglAcuan,"y"),"yr","day"))),(NOW()+(CONVERT(VLOOKUP(Table1[[#This Row],[JABATAN]],tbl_refJabatan,9,FALSE),"yr","day")-CONVERT(DATEDIF(M1274,NOW(),"y"),"yr","day")))),"tgl SK salah"),"")</f>
        <v>50827.848911689813</v>
      </c>
      <c r="AC1274" s="167" t="str">
        <f ca="1">IF(Table1[[#This Row],[TGL. PENSIUN (jabatan )]]&lt;&gt;0,TEXT(Table1[[#This Row],[TGL. PENSIUN (jabatan )]],"yyyy"),"")</f>
        <v>2039</v>
      </c>
      <c r="AD12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5" spans="1:30" s="53" customFormat="1" ht="21.75" customHeight="1" x14ac:dyDescent="0.25">
      <c r="A1275" s="43">
        <f t="shared" si="45"/>
        <v>1270</v>
      </c>
      <c r="B1275" s="44" t="s">
        <v>2266</v>
      </c>
      <c r="C1275" s="44" t="s">
        <v>2386</v>
      </c>
      <c r="D1275" s="72" t="s">
        <v>61</v>
      </c>
      <c r="E1275" s="141" t="s">
        <v>2394</v>
      </c>
      <c r="F1275" s="43" t="s">
        <v>41</v>
      </c>
      <c r="G1275" s="46" t="s">
        <v>42</v>
      </c>
      <c r="H1275" s="47">
        <v>28912</v>
      </c>
      <c r="I1275" s="45"/>
      <c r="J1275" s="76"/>
      <c r="K1275" s="74" t="s">
        <v>43</v>
      </c>
      <c r="L1275" s="173" t="s">
        <v>2389</v>
      </c>
      <c r="M1275" s="80">
        <v>43440</v>
      </c>
      <c r="N1275" s="52" t="str">
        <f t="shared" ca="1" si="46"/>
        <v>45 Tahun 0 Bulan 1 hari</v>
      </c>
      <c r="O12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Row],[JABATAN]],tbl_refJabatan,2,FALSE),"yr","day")-CONVERT(DATEDIF(H1275,tglAcuan,"y"),"yr","day"))),(NOW()+(CONVERT(VLOOKUP(Table1[[#This Row],[JABATAN]],tbl_refJabatan,2,FALSE),"yr","day")-CONVERT(DATEDIF(H1275,NOW(),"y"),"yr","day")))),"Usia Salah"),"")</f>
        <v>50827.848911689813</v>
      </c>
      <c r="Q1275" s="167" t="str">
        <f ca="1">IF(Table1[[#This Row],[TGL. PENSIUN (usia)]]&lt;&gt;0,TEXT(Table1[[#This Row],[TGL. PENSIUN (usia)]],"yyyy"),"")</f>
        <v>2039</v>
      </c>
      <c r="R1275" s="166">
        <f ca="1">IF(AND(Table1[[#This Row],[TGL. PENSIUN (usia)]]&lt;&gt;"",Table1[[#This Row],[TGL. PENSIUN (usia)]]&lt;&gt;"USIA SALAH"),IF(tglAcuan&lt;&gt;0,(INT(CONVERT(VLOOKUP(Table1[[#This Row],[JABATAN]],tbl_refJabatan,2,FALSE),"yr","day")-CONVERT(DATEDIF(H1275,tglAcuan,"y"),"yr","day"))),(INT(CONVERT(VLOOKUP(Table1[[#This Row],[JABATAN]],tbl_refJabatan,2,FALSE),"yr","day")-CONVERT(DATEDIF(H1275,NOW(),"y"),"yr","day")))),"")</f>
        <v>5478</v>
      </c>
      <c r="S1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Row],[JABATAN]],tbl_refJabatan,4,FALSE),"yr","day")-CONVERT(DATEDIF(H1275,tglAcuan,"y"),"yr","day"))),(NOW()+(CONVERT(VLOOKUP(Table1[[#This Row],[JABATAN]],tbl_refJabatan,4,FALSE),"yr","day")-CONVERT(DATEDIF(H1275,NOW(),"y"),"yr","day")))),"Usia Salah"),"")</f>
        <v>50827.848911689813</v>
      </c>
      <c r="T1275" s="167" t="str">
        <f ca="1">IF(Table1[[#This Row],[TGL. PENSIUN ( usia )]]&lt;&gt;0,TEXT(Table1[[#This Row],[TGL. PENSIUN ( usia )]],"yyyy"),"")</f>
        <v>2039</v>
      </c>
      <c r="U1275" s="166">
        <f ca="1">IF(AND(Table1[[#This Row],[TGL. PENSIUN (usia)]]&lt;&gt;"",Table1[[#This Row],[TGL. PENSIUN (usia)]]&lt;&gt;"USIA SALAH"),IF(tglAcuan&lt;&gt;0,(INT(CONVERT(VLOOKUP(Table1[[#This Row],[JABATAN]],tbl_refJabatan,4,FALSE),"yr","day")-CONVERT(DATEDIF(H1275,tglAcuan,"y"),"yr","day"))),(INT(CONVERT(VLOOKUP(Table1[[#This Row],[JABATAN]],tbl_refJabatan,4,FALSE),"yr","day")-CONVERT(DATEDIF(H1275,NOW(),"y"),"yr","day")))),"")</f>
        <v>5478</v>
      </c>
      <c r="V1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Row],[JABATAN]],tbl_refJabatan,6,FALSE),"yr","day")-CONVERT(DATEDIF(H1275,tglAcuan,"y"),"yr","day"))),(NOW()+(CONVERT(VLOOKUP(Table1[[#This Row],[JABATAN]],tbl_refJabatan,6,FALSE),"yr","day")-CONVERT(DATEDIF(H1275,NOW(),"y"),"yr","day")))),"Usia Salah"),"")</f>
        <v>49366.848911689813</v>
      </c>
      <c r="W1275" s="167" t="str">
        <f ca="1">IF(Table1[[#This Row],[TGL.PENSIUN (usia)]]&lt;&gt;0,TEXT(Table1[[#This Row],[TGL.PENSIUN (usia)]],"yyyy"),"")</f>
        <v>2035</v>
      </c>
      <c r="X1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Row],[JABATAN]],tbl_refJabatan,7,FALSE),"yr","day")-CONVERT(DATEDIF(M1275,tglAcuan,"y"),"yr","day"))),(NOW()+(CONVERT(VLOOKUP(Table1[[#This Row],[JABATAN]],tbl_refJabatan,7,FALSE),"yr","day")-CONVERT(DATEDIF(M1275,NOW(),"y"),"yr","day")))),"tgl SK salah"),"")</f>
        <v>50827.848911689813</v>
      </c>
      <c r="Y1275" s="167" t="str">
        <f ca="1">IF(Table1[[#This Row],[TGL. PENSIUN (jabatan)]]&lt;&gt;0,TEXT(Table1[[#This Row],[TGL. PENSIUN (jabatan)]],"yyyy"),"")</f>
        <v>2039</v>
      </c>
      <c r="Z1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Row],[JABATAN]],tbl_refJabatan,8,FALSE),"yr","day")-CONVERT(DATEDIF(H1275,tglAcuan,"y"),"yr","day"))),(NOW()+(CONVERT(VLOOKUP(Table1[[#This Row],[JABATAN]],tbl_refJabatan,8,FALSE),"yr","day")-CONVERT(DATEDIF(H1275,NOW(),"y"),"yr","day")))),"Usia Salah"),"")</f>
        <v>49366.848911689813</v>
      </c>
      <c r="AA1275" s="167" t="str">
        <f ca="1">IF(Table1[[#This Row],[TGL.PENSIUN (usia )]]&lt;&gt;0,TEXT(Table1[[#This Row],[TGL.PENSIUN (usia )]],"yyyy"),"")</f>
        <v>2035</v>
      </c>
      <c r="AB1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Row],[JABATAN]],tbl_refJabatan,9,FALSE),"yr","day")-CONVERT(DATEDIF(M1275,tglAcuan,"y"),"yr","day"))),(NOW()+(CONVERT(VLOOKUP(Table1[[#This Row],[JABATAN]],tbl_refJabatan,9,FALSE),"yr","day")-CONVERT(DATEDIF(M1275,NOW(),"y"),"yr","day")))),"tgl SK salah"),"")</f>
        <v>50827.848911689813</v>
      </c>
      <c r="AC1275" s="167" t="str">
        <f ca="1">IF(Table1[[#This Row],[TGL. PENSIUN (jabatan )]]&lt;&gt;0,TEXT(Table1[[#This Row],[TGL. PENSIUN (jabatan )]],"yyyy"),"")</f>
        <v>2039</v>
      </c>
      <c r="AD12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6" spans="1:30" s="53" customFormat="1" ht="21.75" customHeight="1" x14ac:dyDescent="0.25">
      <c r="A1276" s="43">
        <f t="shared" si="45"/>
        <v>1271</v>
      </c>
      <c r="B1276" s="44" t="s">
        <v>2266</v>
      </c>
      <c r="C1276" s="44" t="s">
        <v>2386</v>
      </c>
      <c r="D1276" s="72" t="s">
        <v>63</v>
      </c>
      <c r="E1276" s="141" t="s">
        <v>2395</v>
      </c>
      <c r="F1276" s="43" t="s">
        <v>41</v>
      </c>
      <c r="G1276" s="46" t="s">
        <v>42</v>
      </c>
      <c r="H1276" s="47">
        <v>29153</v>
      </c>
      <c r="I1276" s="45"/>
      <c r="J1276" s="76"/>
      <c r="K1276" s="74" t="s">
        <v>43</v>
      </c>
      <c r="L1276" s="69" t="s">
        <v>2396</v>
      </c>
      <c r="M1276" s="200">
        <v>41106</v>
      </c>
      <c r="N1276" s="52" t="str">
        <f t="shared" ca="1" si="46"/>
        <v>44 Tahun 4 Bulan 2 hari</v>
      </c>
      <c r="O12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7 Bulan 11 Hari </v>
      </c>
      <c r="P1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Row],[JABATAN]],tbl_refJabatan,2,FALSE),"yr","day")-CONVERT(DATEDIF(H1276,tglAcuan,"y"),"yr","day"))),(NOW()+(CONVERT(VLOOKUP(Table1[[#This Row],[JABATAN]],tbl_refJabatan,2,FALSE),"yr","day")-CONVERT(DATEDIF(H1276,NOW(),"y"),"yr","day")))),"Usia Salah"),"")</f>
        <v>51193.098911689813</v>
      </c>
      <c r="Q1276" s="167" t="str">
        <f ca="1">IF(Table1[[#This Row],[TGL. PENSIUN (usia)]]&lt;&gt;0,TEXT(Table1[[#This Row],[TGL. PENSIUN (usia)]],"yyyy"),"")</f>
        <v>2040</v>
      </c>
      <c r="R1276" s="166">
        <f ca="1">IF(AND(Table1[[#This Row],[TGL. PENSIUN (usia)]]&lt;&gt;"",Table1[[#This Row],[TGL. PENSIUN (usia)]]&lt;&gt;"USIA SALAH"),IF(tglAcuan&lt;&gt;0,(INT(CONVERT(VLOOKUP(Table1[[#This Row],[JABATAN]],tbl_refJabatan,2,FALSE),"yr","day")-CONVERT(DATEDIF(H1276,tglAcuan,"y"),"yr","day"))),(INT(CONVERT(VLOOKUP(Table1[[#This Row],[JABATAN]],tbl_refJabatan,2,FALSE),"yr","day")-CONVERT(DATEDIF(H1276,NOW(),"y"),"yr","day")))),"")</f>
        <v>5844</v>
      </c>
      <c r="S1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Row],[JABATAN]],tbl_refJabatan,4,FALSE),"yr","day")-CONVERT(DATEDIF(H1276,tglAcuan,"y"),"yr","day"))),(NOW()+(CONVERT(VLOOKUP(Table1[[#This Row],[JABATAN]],tbl_refJabatan,4,FALSE),"yr","day")-CONVERT(DATEDIF(H1276,NOW(),"y"),"yr","day")))),"Usia Salah"),"")</f>
        <v>36583.098911689813</v>
      </c>
      <c r="T1276" s="167" t="str">
        <f ca="1">IF(Table1[[#This Row],[TGL. PENSIUN ( usia )]]&lt;&gt;0,TEXT(Table1[[#This Row],[TGL. PENSIUN ( usia )]],"yyyy"),"")</f>
        <v>2000</v>
      </c>
      <c r="U1276" s="166">
        <f ca="1">IF(AND(Table1[[#This Row],[TGL. PENSIUN (usia)]]&lt;&gt;"",Table1[[#This Row],[TGL. PENSIUN (usia)]]&lt;&gt;"USIA SALAH"),IF(tglAcuan&lt;&gt;0,(INT(CONVERT(VLOOKUP(Table1[[#This Row],[JABATAN]],tbl_refJabatan,4,FALSE),"yr","day")-CONVERT(DATEDIF(H1276,tglAcuan,"y"),"yr","day"))),(INT(CONVERT(VLOOKUP(Table1[[#This Row],[JABATAN]],tbl_refJabatan,4,FALSE),"yr","day")-CONVERT(DATEDIF(H1276,NOW(),"y"),"yr","day")))),"")</f>
        <v>-8766</v>
      </c>
      <c r="V1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Row],[JABATAN]],tbl_refJabatan,6,FALSE),"yr","day")-CONVERT(DATEDIF(H1276,tglAcuan,"y"),"yr","day"))),(NOW()+(CONVERT(VLOOKUP(Table1[[#This Row],[JABATAN]],tbl_refJabatan,6,FALSE),"yr","day")-CONVERT(DATEDIF(H1276,NOW(),"y"),"yr","day")))),"Usia Salah"),"")</f>
        <v>29278.098911689813</v>
      </c>
      <c r="W1276" s="167" t="str">
        <f ca="1">IF(Table1[[#This Row],[TGL.PENSIUN (usia)]]&lt;&gt;0,TEXT(Table1[[#This Row],[TGL.PENSIUN (usia)]],"yyyy"),"")</f>
        <v>1980</v>
      </c>
      <c r="X1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Row],[JABATAN]],tbl_refJabatan,7,FALSE),"yr","day")-CONVERT(DATEDIF(M1276,tglAcuan,"y"),"yr","day"))),(NOW()+(CONVERT(VLOOKUP(Table1[[#This Row],[JABATAN]],tbl_refJabatan,7,FALSE),"yr","day")-CONVERT(DATEDIF(M1276,NOW(),"y"),"yr","day")))),"tgl SK salah"),"")</f>
        <v>63246.348911689813</v>
      </c>
      <c r="Y1276" s="167" t="str">
        <f ca="1">IF(Table1[[#This Row],[TGL. PENSIUN (jabatan)]]&lt;&gt;0,TEXT(Table1[[#This Row],[TGL. PENSIUN (jabatan)]],"yyyy"),"")</f>
        <v>2073</v>
      </c>
      <c r="Z1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Row],[JABATAN]],tbl_refJabatan,8,FALSE),"yr","day")-CONVERT(DATEDIF(H1276,tglAcuan,"y"),"yr","day"))),(NOW()+(CONVERT(VLOOKUP(Table1[[#This Row],[JABATAN]],tbl_refJabatan,8,FALSE),"yr","day")-CONVERT(DATEDIF(H1276,NOW(),"y"),"yr","day")))),"Usia Salah"),"")</f>
        <v>51193.098911689813</v>
      </c>
      <c r="AA1276" s="167" t="str">
        <f ca="1">IF(Table1[[#This Row],[TGL.PENSIUN (usia )]]&lt;&gt;0,TEXT(Table1[[#This Row],[TGL.PENSIUN (usia )]],"yyyy"),"")</f>
        <v>2040</v>
      </c>
      <c r="AB1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Row],[JABATAN]],tbl_refJabatan,9,FALSE),"yr","day")-CONVERT(DATEDIF(M1276,tglAcuan,"y"),"yr","day"))),(NOW()+(CONVERT(VLOOKUP(Table1[[#This Row],[JABATAN]],tbl_refJabatan,9,FALSE),"yr","day")-CONVERT(DATEDIF(M1276,NOW(),"y"),"yr","day")))),"tgl SK salah"),"")</f>
        <v>46810.098911689813</v>
      </c>
      <c r="AC1276" s="167" t="str">
        <f ca="1">IF(Table1[[#This Row],[TGL. PENSIUN (jabatan )]]&lt;&gt;0,TEXT(Table1[[#This Row],[TGL. PENSIUN (jabatan )]],"yyyy"),"")</f>
        <v>2028</v>
      </c>
      <c r="AD12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7" spans="1:30" s="53" customFormat="1" ht="21.75" customHeight="1" x14ac:dyDescent="0.25">
      <c r="A1277" s="43">
        <f t="shared" si="45"/>
        <v>1272</v>
      </c>
      <c r="B1277" s="44" t="s">
        <v>2266</v>
      </c>
      <c r="C1277" s="44" t="s">
        <v>2386</v>
      </c>
      <c r="D1277" s="72" t="s">
        <v>63</v>
      </c>
      <c r="E1277" s="141" t="s">
        <v>2397</v>
      </c>
      <c r="F1277" s="43" t="s">
        <v>41</v>
      </c>
      <c r="G1277" s="46" t="s">
        <v>42</v>
      </c>
      <c r="H1277" s="47">
        <v>29335</v>
      </c>
      <c r="I1277" s="45"/>
      <c r="J1277" s="76"/>
      <c r="K1277" s="74" t="s">
        <v>43</v>
      </c>
      <c r="L1277" s="69" t="s">
        <v>2398</v>
      </c>
      <c r="M1277" s="196">
        <v>42118</v>
      </c>
      <c r="N1277" s="52" t="str">
        <f t="shared" ca="1" si="46"/>
        <v>43 Tahun 10 Bulan 3 hari</v>
      </c>
      <c r="O12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10 Bulan 3 Hari </v>
      </c>
      <c r="P1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Row],[JABATAN]],tbl_refJabatan,2,FALSE),"yr","day")-CONVERT(DATEDIF(H1277,tglAcuan,"y"),"yr","day"))),(NOW()+(CONVERT(VLOOKUP(Table1[[#This Row],[JABATAN]],tbl_refJabatan,2,FALSE),"yr","day")-CONVERT(DATEDIF(H1277,NOW(),"y"),"yr","day")))),"Usia Salah"),"")</f>
        <v>51558.348911689813</v>
      </c>
      <c r="Q1277" s="167" t="str">
        <f ca="1">IF(Table1[[#This Row],[TGL. PENSIUN (usia)]]&lt;&gt;0,TEXT(Table1[[#This Row],[TGL. PENSIUN (usia)]],"yyyy"),"")</f>
        <v>2041</v>
      </c>
      <c r="R1277" s="166">
        <f ca="1">IF(AND(Table1[[#This Row],[TGL. PENSIUN (usia)]]&lt;&gt;"",Table1[[#This Row],[TGL. PENSIUN (usia)]]&lt;&gt;"USIA SALAH"),IF(tglAcuan&lt;&gt;0,(INT(CONVERT(VLOOKUP(Table1[[#This Row],[JABATAN]],tbl_refJabatan,2,FALSE),"yr","day")-CONVERT(DATEDIF(H1277,tglAcuan,"y"),"yr","day"))),(INT(CONVERT(VLOOKUP(Table1[[#This Row],[JABATAN]],tbl_refJabatan,2,FALSE),"yr","day")-CONVERT(DATEDIF(H1277,NOW(),"y"),"yr","day")))),"")</f>
        <v>6209</v>
      </c>
      <c r="S1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Row],[JABATAN]],tbl_refJabatan,4,FALSE),"yr","day")-CONVERT(DATEDIF(H1277,tglAcuan,"y"),"yr","day"))),(NOW()+(CONVERT(VLOOKUP(Table1[[#This Row],[JABATAN]],tbl_refJabatan,4,FALSE),"yr","day")-CONVERT(DATEDIF(H1277,NOW(),"y"),"yr","day")))),"Usia Salah"),"")</f>
        <v>36948.348911689813</v>
      </c>
      <c r="T1277" s="167" t="str">
        <f ca="1">IF(Table1[[#This Row],[TGL. PENSIUN ( usia )]]&lt;&gt;0,TEXT(Table1[[#This Row],[TGL. PENSIUN ( usia )]],"yyyy"),"")</f>
        <v>2001</v>
      </c>
      <c r="U1277" s="166">
        <f ca="1">IF(AND(Table1[[#This Row],[TGL. PENSIUN (usia)]]&lt;&gt;"",Table1[[#This Row],[TGL. PENSIUN (usia)]]&lt;&gt;"USIA SALAH"),IF(tglAcuan&lt;&gt;0,(INT(CONVERT(VLOOKUP(Table1[[#This Row],[JABATAN]],tbl_refJabatan,4,FALSE),"yr","day")-CONVERT(DATEDIF(H1277,tglAcuan,"y"),"yr","day"))),(INT(CONVERT(VLOOKUP(Table1[[#This Row],[JABATAN]],tbl_refJabatan,4,FALSE),"yr","day")-CONVERT(DATEDIF(H1277,NOW(),"y"),"yr","day")))),"")</f>
        <v>-8401</v>
      </c>
      <c r="V1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Row],[JABATAN]],tbl_refJabatan,6,FALSE),"yr","day")-CONVERT(DATEDIF(H1277,tglAcuan,"y"),"yr","day"))),(NOW()+(CONVERT(VLOOKUP(Table1[[#This Row],[JABATAN]],tbl_refJabatan,6,FALSE),"yr","day")-CONVERT(DATEDIF(H1277,NOW(),"y"),"yr","day")))),"Usia Salah"),"")</f>
        <v>29643.348911689813</v>
      </c>
      <c r="W1277" s="167" t="str">
        <f ca="1">IF(Table1[[#This Row],[TGL.PENSIUN (usia)]]&lt;&gt;0,TEXT(Table1[[#This Row],[TGL.PENSIUN (usia)]],"yyyy"),"")</f>
        <v>1981</v>
      </c>
      <c r="X1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Row],[JABATAN]],tbl_refJabatan,7,FALSE),"yr","day")-CONVERT(DATEDIF(M1277,tglAcuan,"y"),"yr","day"))),(NOW()+(CONVERT(VLOOKUP(Table1[[#This Row],[JABATAN]],tbl_refJabatan,7,FALSE),"yr","day")-CONVERT(DATEDIF(M1277,NOW(),"y"),"yr","day")))),"tgl SK salah"),"")</f>
        <v>64342.098911689813</v>
      </c>
      <c r="Y1277" s="167" t="str">
        <f ca="1">IF(Table1[[#This Row],[TGL. PENSIUN (jabatan)]]&lt;&gt;0,TEXT(Table1[[#This Row],[TGL. PENSIUN (jabatan)]],"yyyy"),"")</f>
        <v>2076</v>
      </c>
      <c r="Z1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Row],[JABATAN]],tbl_refJabatan,8,FALSE),"yr","day")-CONVERT(DATEDIF(H1277,tglAcuan,"y"),"yr","day"))),(NOW()+(CONVERT(VLOOKUP(Table1[[#This Row],[JABATAN]],tbl_refJabatan,8,FALSE),"yr","day")-CONVERT(DATEDIF(H1277,NOW(),"y"),"yr","day")))),"Usia Salah"),"")</f>
        <v>51558.348911689813</v>
      </c>
      <c r="AA1277" s="167" t="str">
        <f ca="1">IF(Table1[[#This Row],[TGL.PENSIUN (usia )]]&lt;&gt;0,TEXT(Table1[[#This Row],[TGL.PENSIUN (usia )]],"yyyy"),"")</f>
        <v>2041</v>
      </c>
      <c r="AB1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Row],[JABATAN]],tbl_refJabatan,9,FALSE),"yr","day")-CONVERT(DATEDIF(M1277,tglAcuan,"y"),"yr","day"))),(NOW()+(CONVERT(VLOOKUP(Table1[[#This Row],[JABATAN]],tbl_refJabatan,9,FALSE),"yr","day")-CONVERT(DATEDIF(M1277,NOW(),"y"),"yr","day")))),"tgl SK salah"),"")</f>
        <v>47905.848911689813</v>
      </c>
      <c r="AC1277" s="167" t="str">
        <f ca="1">IF(Table1[[#This Row],[TGL. PENSIUN (jabatan )]]&lt;&gt;0,TEXT(Table1[[#This Row],[TGL. PENSIUN (jabatan )]],"yyyy"),"")</f>
        <v>2031</v>
      </c>
      <c r="AD12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78" spans="1:30" s="53" customFormat="1" ht="21.75" customHeight="1" x14ac:dyDescent="0.25">
      <c r="A1278" s="43">
        <f t="shared" si="45"/>
        <v>1273</v>
      </c>
      <c r="B1278" s="44" t="s">
        <v>2266</v>
      </c>
      <c r="C1278" s="44" t="s">
        <v>2386</v>
      </c>
      <c r="D1278" s="72" t="s">
        <v>63</v>
      </c>
      <c r="E1278" s="141" t="s">
        <v>418</v>
      </c>
      <c r="F1278" s="43" t="s">
        <v>41</v>
      </c>
      <c r="G1278" s="46" t="s">
        <v>42</v>
      </c>
      <c r="H1278" s="47">
        <v>22688</v>
      </c>
      <c r="I1278" s="45"/>
      <c r="J1278" s="76"/>
      <c r="K1278" s="74" t="s">
        <v>43</v>
      </c>
      <c r="L1278" s="69" t="s">
        <v>2296</v>
      </c>
      <c r="M1278" s="196" t="s">
        <v>2399</v>
      </c>
      <c r="N1278" s="52" t="str">
        <f t="shared" ca="1" si="46"/>
        <v>62 Tahun 0 Bulan 16 hari</v>
      </c>
      <c r="O12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8 Bulan 25 Hari </v>
      </c>
      <c r="P1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Row],[JABATAN]],tbl_refJabatan,2,FALSE),"yr","day")-CONVERT(DATEDIF(H1278,tglAcuan,"y"),"yr","day"))),(NOW()+(CONVERT(VLOOKUP(Table1[[#This Row],[JABATAN]],tbl_refJabatan,2,FALSE),"yr","day")-CONVERT(DATEDIF(H1278,NOW(),"y"),"yr","day")))),"Usia Salah"),"")</f>
        <v>44618.598911689813</v>
      </c>
      <c r="Q1278" s="167" t="str">
        <f ca="1">IF(Table1[[#This Row],[TGL. PENSIUN (usia)]]&lt;&gt;0,TEXT(Table1[[#This Row],[TGL. PENSIUN (usia)]],"yyyy"),"")</f>
        <v>2022</v>
      </c>
      <c r="R1278" s="166">
        <f ca="1">IF(AND(Table1[[#This Row],[TGL. PENSIUN (usia)]]&lt;&gt;"",Table1[[#This Row],[TGL. PENSIUN (usia)]]&lt;&gt;"USIA SALAH"),IF(tglAcuan&lt;&gt;0,(INT(CONVERT(VLOOKUP(Table1[[#This Row],[JABATAN]],tbl_refJabatan,2,FALSE),"yr","day")-CONVERT(DATEDIF(H1278,tglAcuan,"y"),"yr","day"))),(INT(CONVERT(VLOOKUP(Table1[[#This Row],[JABATAN]],tbl_refJabatan,2,FALSE),"yr","day")-CONVERT(DATEDIF(H1278,NOW(),"y"),"yr","day")))),"")</f>
        <v>-731</v>
      </c>
      <c r="S1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Row],[JABATAN]],tbl_refJabatan,4,FALSE),"yr","day")-CONVERT(DATEDIF(H1278,tglAcuan,"y"),"yr","day"))),(NOW()+(CONVERT(VLOOKUP(Table1[[#This Row],[JABATAN]],tbl_refJabatan,4,FALSE),"yr","day")-CONVERT(DATEDIF(H1278,NOW(),"y"),"yr","day")))),"Usia Salah"),"")</f>
        <v>30008.598911689813</v>
      </c>
      <c r="T1278" s="167" t="str">
        <f ca="1">IF(Table1[[#This Row],[TGL. PENSIUN ( usia )]]&lt;&gt;0,TEXT(Table1[[#This Row],[TGL. PENSIUN ( usia )]],"yyyy"),"")</f>
        <v>1982</v>
      </c>
      <c r="U1278" s="166">
        <f ca="1">IF(AND(Table1[[#This Row],[TGL. PENSIUN (usia)]]&lt;&gt;"",Table1[[#This Row],[TGL. PENSIUN (usia)]]&lt;&gt;"USIA SALAH"),IF(tglAcuan&lt;&gt;0,(INT(CONVERT(VLOOKUP(Table1[[#This Row],[JABATAN]],tbl_refJabatan,4,FALSE),"yr","day")-CONVERT(DATEDIF(H1278,tglAcuan,"y"),"yr","day"))),(INT(CONVERT(VLOOKUP(Table1[[#This Row],[JABATAN]],tbl_refJabatan,4,FALSE),"yr","day")-CONVERT(DATEDIF(H1278,NOW(),"y"),"yr","day")))),"")</f>
        <v>-15341</v>
      </c>
      <c r="V1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Row],[JABATAN]],tbl_refJabatan,6,FALSE),"yr","day")-CONVERT(DATEDIF(H1278,tglAcuan,"y"),"yr","day"))),(NOW()+(CONVERT(VLOOKUP(Table1[[#This Row],[JABATAN]],tbl_refJabatan,6,FALSE),"yr","day")-CONVERT(DATEDIF(H1278,NOW(),"y"),"yr","day")))),"Usia Salah"),"")</f>
        <v>22703.598911689813</v>
      </c>
      <c r="W1278" s="167" t="str">
        <f ca="1">IF(Table1[[#This Row],[TGL.PENSIUN (usia)]]&lt;&gt;0,TEXT(Table1[[#This Row],[TGL.PENSIUN (usia)]],"yyyy"),"")</f>
        <v>1962</v>
      </c>
      <c r="X1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Row],[JABATAN]],tbl_refJabatan,7,FALSE),"yr","day")-CONVERT(DATEDIF(M1278,tglAcuan,"y"),"yr","day"))),(NOW()+(CONVERT(VLOOKUP(Table1[[#This Row],[JABATAN]],tbl_refJabatan,7,FALSE),"yr","day")-CONVERT(DATEDIF(M1278,NOW(),"y"),"yr","day")))),"tgl SK salah"),"")</f>
        <v>61785.348911689813</v>
      </c>
      <c r="Y1278" s="167" t="str">
        <f ca="1">IF(Table1[[#This Row],[TGL. PENSIUN (jabatan)]]&lt;&gt;0,TEXT(Table1[[#This Row],[TGL. PENSIUN (jabatan)]],"yyyy"),"")</f>
        <v>2069</v>
      </c>
      <c r="Z1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Row],[JABATAN]],tbl_refJabatan,8,FALSE),"yr","day")-CONVERT(DATEDIF(H1278,tglAcuan,"y"),"yr","day"))),(NOW()+(CONVERT(VLOOKUP(Table1[[#This Row],[JABATAN]],tbl_refJabatan,8,FALSE),"yr","day")-CONVERT(DATEDIF(H1278,NOW(),"y"),"yr","day")))),"Usia Salah"),"")</f>
        <v>44618.598911689813</v>
      </c>
      <c r="AA1278" s="167" t="str">
        <f ca="1">IF(Table1[[#This Row],[TGL.PENSIUN (usia )]]&lt;&gt;0,TEXT(Table1[[#This Row],[TGL.PENSIUN (usia )]],"yyyy"),"")</f>
        <v>2022</v>
      </c>
      <c r="AB1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Row],[JABATAN]],tbl_refJabatan,9,FALSE),"yr","day")-CONVERT(DATEDIF(M1278,tglAcuan,"y"),"yr","day"))),(NOW()+(CONVERT(VLOOKUP(Table1[[#This Row],[JABATAN]],tbl_refJabatan,9,FALSE),"yr","day")-CONVERT(DATEDIF(M1278,NOW(),"y"),"yr","day")))),"tgl SK salah"),"")</f>
        <v>45349.098911689813</v>
      </c>
      <c r="AC1278" s="167" t="str">
        <f ca="1">IF(Table1[[#This Row],[TGL. PENSIUN (jabatan )]]&lt;&gt;0,TEXT(Table1[[#This Row],[TGL. PENSIUN (jabatan )]],"yyyy"),"")</f>
        <v>2024</v>
      </c>
      <c r="AD12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79" spans="1:30" s="53" customFormat="1" ht="21.75" customHeight="1" x14ac:dyDescent="0.25">
      <c r="A1279" s="43">
        <f t="shared" si="45"/>
        <v>1274</v>
      </c>
      <c r="B1279" s="44" t="s">
        <v>2266</v>
      </c>
      <c r="C1279" s="44" t="s">
        <v>2386</v>
      </c>
      <c r="D1279" s="72" t="s">
        <v>63</v>
      </c>
      <c r="E1279" s="141" t="s">
        <v>40</v>
      </c>
      <c r="F1279" s="43" t="s">
        <v>41</v>
      </c>
      <c r="G1279" s="46" t="s">
        <v>42</v>
      </c>
      <c r="H1279" s="47">
        <v>25936</v>
      </c>
      <c r="I1279" s="45"/>
      <c r="J1279" s="76"/>
      <c r="K1279" s="74" t="s">
        <v>93</v>
      </c>
      <c r="L1279" s="173" t="s">
        <v>2400</v>
      </c>
      <c r="M1279" s="80">
        <v>43440</v>
      </c>
      <c r="N1279" s="52" t="str">
        <f t="shared" ca="1" si="46"/>
        <v>53 Tahun 1 Bulan 24 hari</v>
      </c>
      <c r="O12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Row],[JABATAN]],tbl_refJabatan,2,FALSE),"yr","day")-CONVERT(DATEDIF(H1279,tglAcuan,"y"),"yr","day"))),(NOW()+(CONVERT(VLOOKUP(Table1[[#This Row],[JABATAN]],tbl_refJabatan,2,FALSE),"yr","day")-CONVERT(DATEDIF(H1279,NOW(),"y"),"yr","day")))),"Usia Salah"),"")</f>
        <v>47905.848911689813</v>
      </c>
      <c r="Q1279" s="167" t="str">
        <f ca="1">IF(Table1[[#This Row],[TGL. PENSIUN (usia)]]&lt;&gt;0,TEXT(Table1[[#This Row],[TGL. PENSIUN (usia)]],"yyyy"),"")</f>
        <v>2031</v>
      </c>
      <c r="R1279" s="166">
        <f ca="1">IF(AND(Table1[[#This Row],[TGL. PENSIUN (usia)]]&lt;&gt;"",Table1[[#This Row],[TGL. PENSIUN (usia)]]&lt;&gt;"USIA SALAH"),IF(tglAcuan&lt;&gt;0,(INT(CONVERT(VLOOKUP(Table1[[#This Row],[JABATAN]],tbl_refJabatan,2,FALSE),"yr","day")-CONVERT(DATEDIF(H1279,tglAcuan,"y"),"yr","day"))),(INT(CONVERT(VLOOKUP(Table1[[#This Row],[JABATAN]],tbl_refJabatan,2,FALSE),"yr","day")-CONVERT(DATEDIF(H1279,NOW(),"y"),"yr","day")))),"")</f>
        <v>2556</v>
      </c>
      <c r="S1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Row],[JABATAN]],tbl_refJabatan,4,FALSE),"yr","day")-CONVERT(DATEDIF(H1279,tglAcuan,"y"),"yr","day"))),(NOW()+(CONVERT(VLOOKUP(Table1[[#This Row],[JABATAN]],tbl_refJabatan,4,FALSE),"yr","day")-CONVERT(DATEDIF(H1279,NOW(),"y"),"yr","day")))),"Usia Salah"),"")</f>
        <v>33295.848911689813</v>
      </c>
      <c r="T1279" s="167" t="str">
        <f ca="1">IF(Table1[[#This Row],[TGL. PENSIUN ( usia )]]&lt;&gt;0,TEXT(Table1[[#This Row],[TGL. PENSIUN ( usia )]],"yyyy"),"")</f>
        <v>1991</v>
      </c>
      <c r="U1279" s="166">
        <f ca="1">IF(AND(Table1[[#This Row],[TGL. PENSIUN (usia)]]&lt;&gt;"",Table1[[#This Row],[TGL. PENSIUN (usia)]]&lt;&gt;"USIA SALAH"),IF(tglAcuan&lt;&gt;0,(INT(CONVERT(VLOOKUP(Table1[[#This Row],[JABATAN]],tbl_refJabatan,4,FALSE),"yr","day")-CONVERT(DATEDIF(H1279,tglAcuan,"y"),"yr","day"))),(INT(CONVERT(VLOOKUP(Table1[[#This Row],[JABATAN]],tbl_refJabatan,4,FALSE),"yr","day")-CONVERT(DATEDIF(H1279,NOW(),"y"),"yr","day")))),"")</f>
        <v>-12054</v>
      </c>
      <c r="V1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Row],[JABATAN]],tbl_refJabatan,6,FALSE),"yr","day")-CONVERT(DATEDIF(H1279,tglAcuan,"y"),"yr","day"))),(NOW()+(CONVERT(VLOOKUP(Table1[[#This Row],[JABATAN]],tbl_refJabatan,6,FALSE),"yr","day")-CONVERT(DATEDIF(H1279,NOW(),"y"),"yr","day")))),"Usia Salah"),"")</f>
        <v>25990.848911689813</v>
      </c>
      <c r="W1279" s="167" t="str">
        <f ca="1">IF(Table1[[#This Row],[TGL.PENSIUN (usia)]]&lt;&gt;0,TEXT(Table1[[#This Row],[TGL.PENSIUN (usia)]],"yyyy"),"")</f>
        <v>1971</v>
      </c>
      <c r="X1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Row],[JABATAN]],tbl_refJabatan,7,FALSE),"yr","day")-CONVERT(DATEDIF(M1279,tglAcuan,"y"),"yr","day"))),(NOW()+(CONVERT(VLOOKUP(Table1[[#This Row],[JABATAN]],tbl_refJabatan,7,FALSE),"yr","day")-CONVERT(DATEDIF(M1279,NOW(),"y"),"yr","day")))),"tgl SK salah"),"")</f>
        <v>65437.848911689813</v>
      </c>
      <c r="Y1279" s="167" t="str">
        <f ca="1">IF(Table1[[#This Row],[TGL. PENSIUN (jabatan)]]&lt;&gt;0,TEXT(Table1[[#This Row],[TGL. PENSIUN (jabatan)]],"yyyy"),"")</f>
        <v>2079</v>
      </c>
      <c r="Z1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Row],[JABATAN]],tbl_refJabatan,8,FALSE),"yr","day")-CONVERT(DATEDIF(H1279,tglAcuan,"y"),"yr","day"))),(NOW()+(CONVERT(VLOOKUP(Table1[[#This Row],[JABATAN]],tbl_refJabatan,8,FALSE),"yr","day")-CONVERT(DATEDIF(H1279,NOW(),"y"),"yr","day")))),"Usia Salah"),"")</f>
        <v>47905.848911689813</v>
      </c>
      <c r="AA1279" s="167" t="str">
        <f ca="1">IF(Table1[[#This Row],[TGL.PENSIUN (usia )]]&lt;&gt;0,TEXT(Table1[[#This Row],[TGL.PENSIUN (usia )]],"yyyy"),"")</f>
        <v>2031</v>
      </c>
      <c r="AB1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Row],[JABATAN]],tbl_refJabatan,9,FALSE),"yr","day")-CONVERT(DATEDIF(M1279,tglAcuan,"y"),"yr","day"))),(NOW()+(CONVERT(VLOOKUP(Table1[[#This Row],[JABATAN]],tbl_refJabatan,9,FALSE),"yr","day")-CONVERT(DATEDIF(M1279,NOW(),"y"),"yr","day")))),"tgl SK salah"),"")</f>
        <v>49001.598911689813</v>
      </c>
      <c r="AC1279" s="167" t="str">
        <f ca="1">IF(Table1[[#This Row],[TGL. PENSIUN (jabatan )]]&lt;&gt;0,TEXT(Table1[[#This Row],[TGL. PENSIUN (jabatan )]],"yyyy"),"")</f>
        <v>2034</v>
      </c>
      <c r="AD12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0" spans="1:30" s="88" customFormat="1" ht="21.75" customHeight="1" x14ac:dyDescent="0.25">
      <c r="A1280" s="43">
        <f t="shared" si="45"/>
        <v>1275</v>
      </c>
      <c r="B1280" s="44" t="s">
        <v>2266</v>
      </c>
      <c r="C1280" s="44" t="s">
        <v>2401</v>
      </c>
      <c r="D1280" s="45" t="s">
        <v>39</v>
      </c>
      <c r="E1280" s="73" t="s">
        <v>846</v>
      </c>
      <c r="F1280" s="43" t="s">
        <v>41</v>
      </c>
      <c r="G1280" s="46" t="s">
        <v>42</v>
      </c>
      <c r="H1280" s="47">
        <v>23054</v>
      </c>
      <c r="I1280" s="45"/>
      <c r="J1280" s="76"/>
      <c r="K1280" s="74" t="s">
        <v>43</v>
      </c>
      <c r="L1280" s="70" t="s">
        <v>2402</v>
      </c>
      <c r="M1280" s="89">
        <v>43812</v>
      </c>
      <c r="N1280" s="52" t="str">
        <f t="shared" ca="1" si="46"/>
        <v>61 Tahun 0 Bulan 15 hari</v>
      </c>
      <c r="O12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Row],[JABATAN]],tbl_refJabatan,2,FALSE),"yr","day")-CONVERT(DATEDIF(H1280,tglAcuan,"y"),"yr","day"))),(NOW()+(CONVERT(VLOOKUP(Table1[[#This Row],[JABATAN]],tbl_refJabatan,2,FALSE),"yr","day")-CONVERT(DATEDIF(H1280,NOW(),"y"),"yr","day")))),"Usia Salah"),"")</f>
        <v>23068.848911689813</v>
      </c>
      <c r="Q1280" s="167" t="str">
        <f ca="1">IF(Table1[[#This Row],[TGL. PENSIUN (usia)]]&lt;&gt;0,TEXT(Table1[[#This Row],[TGL. PENSIUN (usia)]],"yyyy"),"")</f>
        <v>1963</v>
      </c>
      <c r="R1280" s="166">
        <f ca="1">IF(AND(Table1[[#This Row],[TGL. PENSIUN (usia)]]&lt;&gt;"",Table1[[#This Row],[TGL. PENSIUN (usia)]]&lt;&gt;"USIA SALAH"),IF(tglAcuan&lt;&gt;0,(INT(CONVERT(VLOOKUP(Table1[[#This Row],[JABATAN]],tbl_refJabatan,2,FALSE),"yr","day")-CONVERT(DATEDIF(H1280,tglAcuan,"y"),"yr","day"))),(INT(CONVERT(VLOOKUP(Table1[[#This Row],[JABATAN]],tbl_refJabatan,2,FALSE),"yr","day")-CONVERT(DATEDIF(H1280,NOW(),"y"),"yr","day")))),"")</f>
        <v>-22281</v>
      </c>
      <c r="S1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Row],[JABATAN]],tbl_refJabatan,4,FALSE),"yr","day")-CONVERT(DATEDIF(H1280,tglAcuan,"y"),"yr","day"))),(NOW()+(CONVERT(VLOOKUP(Table1[[#This Row],[JABATAN]],tbl_refJabatan,4,FALSE),"yr","day")-CONVERT(DATEDIF(H1280,NOW(),"y"),"yr","day")))),"Usia Salah"),"")</f>
        <v>23068.848911689813</v>
      </c>
      <c r="T1280" s="167" t="str">
        <f ca="1">IF(Table1[[#This Row],[TGL. PENSIUN ( usia )]]&lt;&gt;0,TEXT(Table1[[#This Row],[TGL. PENSIUN ( usia )]],"yyyy"),"")</f>
        <v>1963</v>
      </c>
      <c r="U1280" s="166">
        <f ca="1">IF(AND(Table1[[#This Row],[TGL. PENSIUN (usia)]]&lt;&gt;"",Table1[[#This Row],[TGL. PENSIUN (usia)]]&lt;&gt;"USIA SALAH"),IF(tglAcuan&lt;&gt;0,(INT(CONVERT(VLOOKUP(Table1[[#This Row],[JABATAN]],tbl_refJabatan,4,FALSE),"yr","day")-CONVERT(DATEDIF(H1280,tglAcuan,"y"),"yr","day"))),(INT(CONVERT(VLOOKUP(Table1[[#This Row],[JABATAN]],tbl_refJabatan,4,FALSE),"yr","day")-CONVERT(DATEDIF(H1280,NOW(),"y"),"yr","day")))),"")</f>
        <v>-22281</v>
      </c>
      <c r="V1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Row],[JABATAN]],tbl_refJabatan,6,FALSE),"yr","day")-CONVERT(DATEDIF(H1280,tglAcuan,"y"),"yr","day"))),(NOW()+(CONVERT(VLOOKUP(Table1[[#This Row],[JABATAN]],tbl_refJabatan,6,FALSE),"yr","day")-CONVERT(DATEDIF(H1280,NOW(),"y"),"yr","day")))),"Usia Salah"),"")</f>
        <v>23068.848911689813</v>
      </c>
      <c r="W1280" s="167" t="str">
        <f ca="1">IF(Table1[[#This Row],[TGL.PENSIUN (usia)]]&lt;&gt;0,TEXT(Table1[[#This Row],[TGL.PENSIUN (usia)]],"yyyy"),"")</f>
        <v>1963</v>
      </c>
      <c r="X1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Row],[JABATAN]],tbl_refJabatan,7,FALSE),"yr","day")-CONVERT(DATEDIF(M1280,tglAcuan,"y"),"yr","day"))),(NOW()+(CONVERT(VLOOKUP(Table1[[#This Row],[JABATAN]],tbl_refJabatan,7,FALSE),"yr","day")-CONVERT(DATEDIF(M1280,NOW(),"y"),"yr","day")))),"tgl SK salah"),"")</f>
        <v>43888.098911689813</v>
      </c>
      <c r="Y1280" s="167" t="str">
        <f ca="1">IF(Table1[[#This Row],[TGL. PENSIUN (jabatan)]]&lt;&gt;0,TEXT(Table1[[#This Row],[TGL. PENSIUN (jabatan)]],"yyyy"),"")</f>
        <v>2020</v>
      </c>
      <c r="Z1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Row],[JABATAN]],tbl_refJabatan,8,FALSE),"yr","day")-CONVERT(DATEDIF(H1280,tglAcuan,"y"),"yr","day"))),(NOW()+(CONVERT(VLOOKUP(Table1[[#This Row],[JABATAN]],tbl_refJabatan,8,FALSE),"yr","day")-CONVERT(DATEDIF(H1280,NOW(),"y"),"yr","day")))),"Usia Salah"),"")</f>
        <v>23068.848911689813</v>
      </c>
      <c r="AA1280" s="167" t="str">
        <f ca="1">IF(Table1[[#This Row],[TGL.PENSIUN (usia )]]&lt;&gt;0,TEXT(Table1[[#This Row],[TGL.PENSIUN (usia )]],"yyyy"),"")</f>
        <v>1963</v>
      </c>
      <c r="AB1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Row],[JABATAN]],tbl_refJabatan,9,FALSE),"yr","day")-CONVERT(DATEDIF(M1280,tglAcuan,"y"),"yr","day"))),(NOW()+(CONVERT(VLOOKUP(Table1[[#This Row],[JABATAN]],tbl_refJabatan,9,FALSE),"yr","day")-CONVERT(DATEDIF(M1280,NOW(),"y"),"yr","day")))),"tgl SK salah"),"")</f>
        <v>43888.098911689813</v>
      </c>
      <c r="AC1280" s="167" t="str">
        <f ca="1">IF(Table1[[#This Row],[TGL. PENSIUN (jabatan )]]&lt;&gt;0,TEXT(Table1[[#This Row],[TGL. PENSIUN (jabatan )]],"yyyy"),"")</f>
        <v>2020</v>
      </c>
      <c r="AD12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1" spans="1:30" s="53" customFormat="1" ht="21.75" customHeight="1" x14ac:dyDescent="0.25">
      <c r="A1281" s="43">
        <f t="shared" si="45"/>
        <v>1276</v>
      </c>
      <c r="B1281" s="44" t="s">
        <v>2266</v>
      </c>
      <c r="C1281" s="44" t="s">
        <v>2401</v>
      </c>
      <c r="D1281" s="72" t="s">
        <v>45</v>
      </c>
      <c r="E1281" s="73" t="s">
        <v>2403</v>
      </c>
      <c r="F1281" s="43" t="s">
        <v>41</v>
      </c>
      <c r="G1281" s="46" t="s">
        <v>42</v>
      </c>
      <c r="H1281" s="47">
        <v>27771</v>
      </c>
      <c r="I1281" s="45"/>
      <c r="J1281" s="76"/>
      <c r="K1281" s="74" t="s">
        <v>56</v>
      </c>
      <c r="L1281" s="70" t="s">
        <v>2404</v>
      </c>
      <c r="M1281" s="89">
        <v>43860</v>
      </c>
      <c r="N1281" s="52" t="str">
        <f t="shared" ca="1" si="46"/>
        <v>48 Tahun 1 Bulan 15 hari</v>
      </c>
      <c r="O12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28 Hari </v>
      </c>
      <c r="P1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Row],[JABATAN]],tbl_refJabatan,2,FALSE),"yr","day")-CONVERT(DATEDIF(H1281,tglAcuan,"y"),"yr","day"))),(NOW()+(CONVERT(VLOOKUP(Table1[[#This Row],[JABATAN]],tbl_refJabatan,2,FALSE),"yr","day")-CONVERT(DATEDIF(H1281,NOW(),"y"),"yr","day")))),"Usia Salah"),"")</f>
        <v>27817.098911689813</v>
      </c>
      <c r="Q1281" s="167" t="str">
        <f ca="1">IF(Table1[[#This Row],[TGL. PENSIUN (usia)]]&lt;&gt;0,TEXT(Table1[[#This Row],[TGL. PENSIUN (usia)]],"yyyy"),"")</f>
        <v>1976</v>
      </c>
      <c r="R1281" s="166">
        <f ca="1">IF(AND(Table1[[#This Row],[TGL. PENSIUN (usia)]]&lt;&gt;"",Table1[[#This Row],[TGL. PENSIUN (usia)]]&lt;&gt;"USIA SALAH"),IF(tglAcuan&lt;&gt;0,(INT(CONVERT(VLOOKUP(Table1[[#This Row],[JABATAN]],tbl_refJabatan,2,FALSE),"yr","day")-CONVERT(DATEDIF(H1281,tglAcuan,"y"),"yr","day"))),(INT(CONVERT(VLOOKUP(Table1[[#This Row],[JABATAN]],tbl_refJabatan,2,FALSE),"yr","day")-CONVERT(DATEDIF(H1281,NOW(),"y"),"yr","day")))),"")</f>
        <v>-17532</v>
      </c>
      <c r="S1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Row],[JABATAN]],tbl_refJabatan,4,FALSE),"yr","day")-CONVERT(DATEDIF(H1281,tglAcuan,"y"),"yr","day"))),(NOW()+(CONVERT(VLOOKUP(Table1[[#This Row],[JABATAN]],tbl_refJabatan,4,FALSE),"yr","day")-CONVERT(DATEDIF(H1281,NOW(),"y"),"yr","day")))),"Usia Salah"),"")</f>
        <v>27817.098911689813</v>
      </c>
      <c r="T1281" s="167" t="str">
        <f ca="1">IF(Table1[[#This Row],[TGL. PENSIUN ( usia )]]&lt;&gt;0,TEXT(Table1[[#This Row],[TGL. PENSIUN ( usia )]],"yyyy"),"")</f>
        <v>1976</v>
      </c>
      <c r="U1281" s="166">
        <f ca="1">IF(AND(Table1[[#This Row],[TGL. PENSIUN (usia)]]&lt;&gt;"",Table1[[#This Row],[TGL. PENSIUN (usia)]]&lt;&gt;"USIA SALAH"),IF(tglAcuan&lt;&gt;0,(INT(CONVERT(VLOOKUP(Table1[[#This Row],[JABATAN]],tbl_refJabatan,4,FALSE),"yr","day")-CONVERT(DATEDIF(H1281,tglAcuan,"y"),"yr","day"))),(INT(CONVERT(VLOOKUP(Table1[[#This Row],[JABATAN]],tbl_refJabatan,4,FALSE),"yr","day")-CONVERT(DATEDIF(H1281,NOW(),"y"),"yr","day")))),"")</f>
        <v>-17532</v>
      </c>
      <c r="V1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Row],[JABATAN]],tbl_refJabatan,6,FALSE),"yr","day")-CONVERT(DATEDIF(H1281,tglAcuan,"y"),"yr","day"))),(NOW()+(CONVERT(VLOOKUP(Table1[[#This Row],[JABATAN]],tbl_refJabatan,6,FALSE),"yr","day")-CONVERT(DATEDIF(H1281,NOW(),"y"),"yr","day")))),"Usia Salah"),"")</f>
        <v>27817.098911689813</v>
      </c>
      <c r="W1281" s="167" t="str">
        <f ca="1">IF(Table1[[#This Row],[TGL.PENSIUN (usia)]]&lt;&gt;0,TEXT(Table1[[#This Row],[TGL.PENSIUN (usia)]],"yyyy"),"")</f>
        <v>1976</v>
      </c>
      <c r="X1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Row],[JABATAN]],tbl_refJabatan,7,FALSE),"yr","day")-CONVERT(DATEDIF(M1281,tglAcuan,"y"),"yr","day"))),(NOW()+(CONVERT(VLOOKUP(Table1[[#This Row],[JABATAN]],tbl_refJabatan,7,FALSE),"yr","day")-CONVERT(DATEDIF(M1281,NOW(),"y"),"yr","day")))),"tgl SK salah"),"")</f>
        <v>43888.098911689813</v>
      </c>
      <c r="Y1281" s="167" t="str">
        <f ca="1">IF(Table1[[#This Row],[TGL. PENSIUN (jabatan)]]&lt;&gt;0,TEXT(Table1[[#This Row],[TGL. PENSIUN (jabatan)]],"yyyy"),"")</f>
        <v>2020</v>
      </c>
      <c r="Z1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Row],[JABATAN]],tbl_refJabatan,8,FALSE),"yr","day")-CONVERT(DATEDIF(H1281,tglAcuan,"y"),"yr","day"))),(NOW()+(CONVERT(VLOOKUP(Table1[[#This Row],[JABATAN]],tbl_refJabatan,8,FALSE),"yr","day")-CONVERT(DATEDIF(H1281,NOW(),"y"),"yr","day")))),"Usia Salah"),"")</f>
        <v>27817.098911689813</v>
      </c>
      <c r="AA1281" s="167" t="str">
        <f ca="1">IF(Table1[[#This Row],[TGL.PENSIUN (usia )]]&lt;&gt;0,TEXT(Table1[[#This Row],[TGL.PENSIUN (usia )]],"yyyy"),"")</f>
        <v>1976</v>
      </c>
      <c r="AB1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Row],[JABATAN]],tbl_refJabatan,9,FALSE),"yr","day")-CONVERT(DATEDIF(M1281,tglAcuan,"y"),"yr","day"))),(NOW()+(CONVERT(VLOOKUP(Table1[[#This Row],[JABATAN]],tbl_refJabatan,9,FALSE),"yr","day")-CONVERT(DATEDIF(M1281,NOW(),"y"),"yr","day")))),"tgl SK salah"),"")</f>
        <v>43888.098911689813</v>
      </c>
      <c r="AC1281" s="167" t="str">
        <f ca="1">IF(Table1[[#This Row],[TGL. PENSIUN (jabatan )]]&lt;&gt;0,TEXT(Table1[[#This Row],[TGL. PENSIUN (jabatan )]],"yyyy"),"")</f>
        <v>2020</v>
      </c>
      <c r="AD12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2" spans="1:30" s="53" customFormat="1" ht="21.75" customHeight="1" x14ac:dyDescent="0.25">
      <c r="A1282" s="43">
        <f t="shared" si="45"/>
        <v>1277</v>
      </c>
      <c r="B1282" s="44" t="s">
        <v>2266</v>
      </c>
      <c r="C1282" s="44" t="s">
        <v>2401</v>
      </c>
      <c r="D1282" s="45" t="s">
        <v>48</v>
      </c>
      <c r="E1282" s="73" t="s">
        <v>2405</v>
      </c>
      <c r="F1282" s="43" t="s">
        <v>41</v>
      </c>
      <c r="G1282" s="46" t="s">
        <v>42</v>
      </c>
      <c r="H1282" s="47">
        <v>26157</v>
      </c>
      <c r="I1282" s="45"/>
      <c r="J1282" s="76"/>
      <c r="K1282" s="74" t="s">
        <v>43</v>
      </c>
      <c r="L1282" s="70" t="s">
        <v>2406</v>
      </c>
      <c r="M1282" s="89">
        <v>44194</v>
      </c>
      <c r="N1282" s="52" t="str">
        <f t="shared" ca="1" si="46"/>
        <v>52 Tahun 6 Bulan 15 hari</v>
      </c>
      <c r="O12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1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Row],[JABATAN]],tbl_refJabatan,2,FALSE),"yr","day")-CONVERT(DATEDIF(H1282,tglAcuan,"y"),"yr","day"))),(NOW()+(CONVERT(VLOOKUP(Table1[[#This Row],[JABATAN]],tbl_refJabatan,2,FALSE),"yr","day")-CONVERT(DATEDIF(H1282,NOW(),"y"),"yr","day")))),"Usia Salah"),"")</f>
        <v>48271.098911689813</v>
      </c>
      <c r="Q1282" s="167" t="str">
        <f ca="1">IF(Table1[[#This Row],[TGL. PENSIUN (usia)]]&lt;&gt;0,TEXT(Table1[[#This Row],[TGL. PENSIUN (usia)]],"yyyy"),"")</f>
        <v>2032</v>
      </c>
      <c r="R1282" s="166">
        <f ca="1">IF(AND(Table1[[#This Row],[TGL. PENSIUN (usia)]]&lt;&gt;"",Table1[[#This Row],[TGL. PENSIUN (usia)]]&lt;&gt;"USIA SALAH"),IF(tglAcuan&lt;&gt;0,(INT(CONVERT(VLOOKUP(Table1[[#This Row],[JABATAN]],tbl_refJabatan,2,FALSE),"yr","day")-CONVERT(DATEDIF(H1282,tglAcuan,"y"),"yr","day"))),(INT(CONVERT(VLOOKUP(Table1[[#This Row],[JABATAN]],tbl_refJabatan,2,FALSE),"yr","day")-CONVERT(DATEDIF(H1282,NOW(),"y"),"yr","day")))),"")</f>
        <v>2922</v>
      </c>
      <c r="S1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Row],[JABATAN]],tbl_refJabatan,4,FALSE),"yr","day")-CONVERT(DATEDIF(H1282,tglAcuan,"y"),"yr","day"))),(NOW()+(CONVERT(VLOOKUP(Table1[[#This Row],[JABATAN]],tbl_refJabatan,4,FALSE),"yr","day")-CONVERT(DATEDIF(H1282,NOW(),"y"),"yr","day")))),"Usia Salah"),"")</f>
        <v>48271.098911689813</v>
      </c>
      <c r="T1282" s="167" t="str">
        <f ca="1">IF(Table1[[#This Row],[TGL. PENSIUN ( usia )]]&lt;&gt;0,TEXT(Table1[[#This Row],[TGL. PENSIUN ( usia )]],"yyyy"),"")</f>
        <v>2032</v>
      </c>
      <c r="U1282" s="166">
        <f ca="1">IF(AND(Table1[[#This Row],[TGL. PENSIUN (usia)]]&lt;&gt;"",Table1[[#This Row],[TGL. PENSIUN (usia)]]&lt;&gt;"USIA SALAH"),IF(tglAcuan&lt;&gt;0,(INT(CONVERT(VLOOKUP(Table1[[#This Row],[JABATAN]],tbl_refJabatan,4,FALSE),"yr","day")-CONVERT(DATEDIF(H1282,tglAcuan,"y"),"yr","day"))),(INT(CONVERT(VLOOKUP(Table1[[#This Row],[JABATAN]],tbl_refJabatan,4,FALSE),"yr","day")-CONVERT(DATEDIF(H1282,NOW(),"y"),"yr","day")))),"")</f>
        <v>2922</v>
      </c>
      <c r="V1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Row],[JABATAN]],tbl_refJabatan,6,FALSE),"yr","day")-CONVERT(DATEDIF(H1282,tglAcuan,"y"),"yr","day"))),(NOW()+(CONVERT(VLOOKUP(Table1[[#This Row],[JABATAN]],tbl_refJabatan,6,FALSE),"yr","day")-CONVERT(DATEDIF(H1282,NOW(),"y"),"yr","day")))),"Usia Salah"),"")</f>
        <v>46810.098911689813</v>
      </c>
      <c r="W1282" s="167" t="str">
        <f ca="1">IF(Table1[[#This Row],[TGL.PENSIUN (usia)]]&lt;&gt;0,TEXT(Table1[[#This Row],[TGL.PENSIUN (usia)]],"yyyy"),"")</f>
        <v>2028</v>
      </c>
      <c r="X1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Row],[JABATAN]],tbl_refJabatan,7,FALSE),"yr","day")-CONVERT(DATEDIF(M1282,tglAcuan,"y"),"yr","day"))),(NOW()+(CONVERT(VLOOKUP(Table1[[#This Row],[JABATAN]],tbl_refJabatan,7,FALSE),"yr","day")-CONVERT(DATEDIF(M1282,NOW(),"y"),"yr","day")))),"tgl SK salah"),"")</f>
        <v>51558.348911689813</v>
      </c>
      <c r="Y1282" s="167" t="str">
        <f ca="1">IF(Table1[[#This Row],[TGL. PENSIUN (jabatan)]]&lt;&gt;0,TEXT(Table1[[#This Row],[TGL. PENSIUN (jabatan)]],"yyyy"),"")</f>
        <v>2041</v>
      </c>
      <c r="Z1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Row],[JABATAN]],tbl_refJabatan,8,FALSE),"yr","day")-CONVERT(DATEDIF(H1282,tglAcuan,"y"),"yr","day"))),(NOW()+(CONVERT(VLOOKUP(Table1[[#This Row],[JABATAN]],tbl_refJabatan,8,FALSE),"yr","day")-CONVERT(DATEDIF(H1282,NOW(),"y"),"yr","day")))),"Usia Salah"),"")</f>
        <v>46810.098911689813</v>
      </c>
      <c r="AA1282" s="167" t="str">
        <f ca="1">IF(Table1[[#This Row],[TGL.PENSIUN (usia )]]&lt;&gt;0,TEXT(Table1[[#This Row],[TGL.PENSIUN (usia )]],"yyyy"),"")</f>
        <v>2028</v>
      </c>
      <c r="AB1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Row],[JABATAN]],tbl_refJabatan,9,FALSE),"yr","day")-CONVERT(DATEDIF(M1282,tglAcuan,"y"),"yr","day"))),(NOW()+(CONVERT(VLOOKUP(Table1[[#This Row],[JABATAN]],tbl_refJabatan,9,FALSE),"yr","day")-CONVERT(DATEDIF(M1282,NOW(),"y"),"yr","day")))),"tgl SK salah"),"")</f>
        <v>51558.348911689813</v>
      </c>
      <c r="AC1282" s="167" t="str">
        <f ca="1">IF(Table1[[#This Row],[TGL. PENSIUN (jabatan )]]&lt;&gt;0,TEXT(Table1[[#This Row],[TGL. PENSIUN (jabatan )]],"yyyy"),"")</f>
        <v>2041</v>
      </c>
      <c r="AD12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3" spans="1:30" s="53" customFormat="1" ht="21.75" customHeight="1" x14ac:dyDescent="0.25">
      <c r="A1283" s="43">
        <f t="shared" si="45"/>
        <v>1278</v>
      </c>
      <c r="B1283" s="44" t="s">
        <v>2266</v>
      </c>
      <c r="C1283" s="44" t="s">
        <v>2401</v>
      </c>
      <c r="D1283" s="72" t="s">
        <v>52</v>
      </c>
      <c r="E1283" s="73" t="s">
        <v>2407</v>
      </c>
      <c r="F1283" s="43" t="s">
        <v>41</v>
      </c>
      <c r="G1283" s="46" t="s">
        <v>42</v>
      </c>
      <c r="H1283" s="47">
        <v>26381</v>
      </c>
      <c r="I1283" s="45"/>
      <c r="J1283" s="76"/>
      <c r="K1283" s="74" t="s">
        <v>43</v>
      </c>
      <c r="L1283" s="70" t="s">
        <v>2408</v>
      </c>
      <c r="M1283" s="89">
        <v>43860</v>
      </c>
      <c r="N1283" s="52" t="str">
        <f t="shared" ca="1" si="46"/>
        <v>51 Tahun 11 Bulan 4 hari</v>
      </c>
      <c r="O12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28 Hari </v>
      </c>
      <c r="P1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Row],[JABATAN]],tbl_refJabatan,2,FALSE),"yr","day")-CONVERT(DATEDIF(H1283,tglAcuan,"y"),"yr","day"))),(NOW()+(CONVERT(VLOOKUP(Table1[[#This Row],[JABATAN]],tbl_refJabatan,2,FALSE),"yr","day")-CONVERT(DATEDIF(H1283,NOW(),"y"),"yr","day")))),"Usia Salah"),"")</f>
        <v>48636.348911689813</v>
      </c>
      <c r="Q1283" s="167" t="str">
        <f ca="1">IF(Table1[[#This Row],[TGL. PENSIUN (usia)]]&lt;&gt;0,TEXT(Table1[[#This Row],[TGL. PENSIUN (usia)]],"yyyy"),"")</f>
        <v>2033</v>
      </c>
      <c r="R1283" s="166">
        <f ca="1">IF(AND(Table1[[#This Row],[TGL. PENSIUN (usia)]]&lt;&gt;"",Table1[[#This Row],[TGL. PENSIUN (usia)]]&lt;&gt;"USIA SALAH"),IF(tglAcuan&lt;&gt;0,(INT(CONVERT(VLOOKUP(Table1[[#This Row],[JABATAN]],tbl_refJabatan,2,FALSE),"yr","day")-CONVERT(DATEDIF(H1283,tglAcuan,"y"),"yr","day"))),(INT(CONVERT(VLOOKUP(Table1[[#This Row],[JABATAN]],tbl_refJabatan,2,FALSE),"yr","day")-CONVERT(DATEDIF(H1283,NOW(),"y"),"yr","day")))),"")</f>
        <v>3287</v>
      </c>
      <c r="S1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Row],[JABATAN]],tbl_refJabatan,4,FALSE),"yr","day")-CONVERT(DATEDIF(H1283,tglAcuan,"y"),"yr","day"))),(NOW()+(CONVERT(VLOOKUP(Table1[[#This Row],[JABATAN]],tbl_refJabatan,4,FALSE),"yr","day")-CONVERT(DATEDIF(H1283,NOW(),"y"),"yr","day")))),"Usia Salah"),"")</f>
        <v>48636.348911689813</v>
      </c>
      <c r="T1283" s="167" t="str">
        <f ca="1">IF(Table1[[#This Row],[TGL. PENSIUN ( usia )]]&lt;&gt;0,TEXT(Table1[[#This Row],[TGL. PENSIUN ( usia )]],"yyyy"),"")</f>
        <v>2033</v>
      </c>
      <c r="U1283" s="166">
        <f ca="1">IF(AND(Table1[[#This Row],[TGL. PENSIUN (usia)]]&lt;&gt;"",Table1[[#This Row],[TGL. PENSIUN (usia)]]&lt;&gt;"USIA SALAH"),IF(tglAcuan&lt;&gt;0,(INT(CONVERT(VLOOKUP(Table1[[#This Row],[JABATAN]],tbl_refJabatan,4,FALSE),"yr","day")-CONVERT(DATEDIF(H1283,tglAcuan,"y"),"yr","day"))),(INT(CONVERT(VLOOKUP(Table1[[#This Row],[JABATAN]],tbl_refJabatan,4,FALSE),"yr","day")-CONVERT(DATEDIF(H1283,NOW(),"y"),"yr","day")))),"")</f>
        <v>3287</v>
      </c>
      <c r="V1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Row],[JABATAN]],tbl_refJabatan,6,FALSE),"yr","day")-CONVERT(DATEDIF(H1283,tglAcuan,"y"),"yr","day"))),(NOW()+(CONVERT(VLOOKUP(Table1[[#This Row],[JABATAN]],tbl_refJabatan,6,FALSE),"yr","day")-CONVERT(DATEDIF(H1283,NOW(),"y"),"yr","day")))),"Usia Salah"),"")</f>
        <v>47175.348911689813</v>
      </c>
      <c r="W1283" s="167" t="str">
        <f ca="1">IF(Table1[[#This Row],[TGL.PENSIUN (usia)]]&lt;&gt;0,TEXT(Table1[[#This Row],[TGL.PENSIUN (usia)]],"yyyy"),"")</f>
        <v>2029</v>
      </c>
      <c r="X1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Row],[JABATAN]],tbl_refJabatan,7,FALSE),"yr","day")-CONVERT(DATEDIF(M1283,tglAcuan,"y"),"yr","day"))),(NOW()+(CONVERT(VLOOKUP(Table1[[#This Row],[JABATAN]],tbl_refJabatan,7,FALSE),"yr","day")-CONVERT(DATEDIF(M1283,NOW(),"y"),"yr","day")))),"tgl SK salah"),"")</f>
        <v>51193.098911689813</v>
      </c>
      <c r="Y1283" s="167" t="str">
        <f ca="1">IF(Table1[[#This Row],[TGL. PENSIUN (jabatan)]]&lt;&gt;0,TEXT(Table1[[#This Row],[TGL. PENSIUN (jabatan)]],"yyyy"),"")</f>
        <v>2040</v>
      </c>
      <c r="Z1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Row],[JABATAN]],tbl_refJabatan,8,FALSE),"yr","day")-CONVERT(DATEDIF(H1283,tglAcuan,"y"),"yr","day"))),(NOW()+(CONVERT(VLOOKUP(Table1[[#This Row],[JABATAN]],tbl_refJabatan,8,FALSE),"yr","day")-CONVERT(DATEDIF(H1283,NOW(),"y"),"yr","day")))),"Usia Salah"),"")</f>
        <v>47175.348911689813</v>
      </c>
      <c r="AA1283" s="167" t="str">
        <f ca="1">IF(Table1[[#This Row],[TGL.PENSIUN (usia )]]&lt;&gt;0,TEXT(Table1[[#This Row],[TGL.PENSIUN (usia )]],"yyyy"),"")</f>
        <v>2029</v>
      </c>
      <c r="AB1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Row],[JABATAN]],tbl_refJabatan,9,FALSE),"yr","day")-CONVERT(DATEDIF(M1283,tglAcuan,"y"),"yr","day"))),(NOW()+(CONVERT(VLOOKUP(Table1[[#This Row],[JABATAN]],tbl_refJabatan,9,FALSE),"yr","day")-CONVERT(DATEDIF(M1283,NOW(),"y"),"yr","day")))),"tgl SK salah"),"")</f>
        <v>51193.098911689813</v>
      </c>
      <c r="AC1283" s="167" t="str">
        <f ca="1">IF(Table1[[#This Row],[TGL. PENSIUN (jabatan )]]&lt;&gt;0,TEXT(Table1[[#This Row],[TGL. PENSIUN (jabatan )]],"yyyy"),"")</f>
        <v>2040</v>
      </c>
      <c r="AD12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4" spans="1:30" s="53" customFormat="1" ht="21.75" customHeight="1" x14ac:dyDescent="0.25">
      <c r="A1284" s="43">
        <f t="shared" si="45"/>
        <v>1279</v>
      </c>
      <c r="B1284" s="44" t="s">
        <v>2266</v>
      </c>
      <c r="C1284" s="44" t="s">
        <v>2401</v>
      </c>
      <c r="D1284" s="72" t="s">
        <v>54</v>
      </c>
      <c r="E1284" s="73" t="s">
        <v>2409</v>
      </c>
      <c r="F1284" s="43" t="s">
        <v>41</v>
      </c>
      <c r="G1284" s="46" t="s">
        <v>42</v>
      </c>
      <c r="H1284" s="47">
        <v>29804</v>
      </c>
      <c r="I1284" s="45"/>
      <c r="J1284" s="76"/>
      <c r="K1284" s="74" t="s">
        <v>43</v>
      </c>
      <c r="L1284" s="70" t="s">
        <v>2410</v>
      </c>
      <c r="M1284" s="89">
        <v>43465</v>
      </c>
      <c r="N1284" s="52" t="str">
        <f t="shared" ca="1" si="46"/>
        <v>42 Tahun 6 Bulan 21 hari</v>
      </c>
      <c r="O12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Row],[JABATAN]],tbl_refJabatan,2,FALSE),"yr","day")-CONVERT(DATEDIF(H1284,tglAcuan,"y"),"yr","day"))),(NOW()+(CONVERT(VLOOKUP(Table1[[#This Row],[JABATAN]],tbl_refJabatan,2,FALSE),"yr","day")-CONVERT(DATEDIF(H1284,NOW(),"y"),"yr","day")))),"Usia Salah"),"")</f>
        <v>51923.598911689813</v>
      </c>
      <c r="Q1284" s="167" t="str">
        <f ca="1">IF(Table1[[#This Row],[TGL. PENSIUN (usia)]]&lt;&gt;0,TEXT(Table1[[#This Row],[TGL. PENSIUN (usia)]],"yyyy"),"")</f>
        <v>2042</v>
      </c>
      <c r="R1284" s="166">
        <f ca="1">IF(AND(Table1[[#This Row],[TGL. PENSIUN (usia)]]&lt;&gt;"",Table1[[#This Row],[TGL. PENSIUN (usia)]]&lt;&gt;"USIA SALAH"),IF(tglAcuan&lt;&gt;0,(INT(CONVERT(VLOOKUP(Table1[[#This Row],[JABATAN]],tbl_refJabatan,2,FALSE),"yr","day")-CONVERT(DATEDIF(H1284,tglAcuan,"y"),"yr","day"))),(INT(CONVERT(VLOOKUP(Table1[[#This Row],[JABATAN]],tbl_refJabatan,2,FALSE),"yr","day")-CONVERT(DATEDIF(H1284,NOW(),"y"),"yr","day")))),"")</f>
        <v>6574</v>
      </c>
      <c r="S1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Row],[JABATAN]],tbl_refJabatan,4,FALSE),"yr","day")-CONVERT(DATEDIF(H1284,tglAcuan,"y"),"yr","day"))),(NOW()+(CONVERT(VLOOKUP(Table1[[#This Row],[JABATAN]],tbl_refJabatan,4,FALSE),"yr","day")-CONVERT(DATEDIF(H1284,NOW(),"y"),"yr","day")))),"Usia Salah"),"")</f>
        <v>51923.598911689813</v>
      </c>
      <c r="T1284" s="167" t="str">
        <f ca="1">IF(Table1[[#This Row],[TGL. PENSIUN ( usia )]]&lt;&gt;0,TEXT(Table1[[#This Row],[TGL. PENSIUN ( usia )]],"yyyy"),"")</f>
        <v>2042</v>
      </c>
      <c r="U1284" s="166">
        <f ca="1">IF(AND(Table1[[#This Row],[TGL. PENSIUN (usia)]]&lt;&gt;"",Table1[[#This Row],[TGL. PENSIUN (usia)]]&lt;&gt;"USIA SALAH"),IF(tglAcuan&lt;&gt;0,(INT(CONVERT(VLOOKUP(Table1[[#This Row],[JABATAN]],tbl_refJabatan,4,FALSE),"yr","day")-CONVERT(DATEDIF(H1284,tglAcuan,"y"),"yr","day"))),(INT(CONVERT(VLOOKUP(Table1[[#This Row],[JABATAN]],tbl_refJabatan,4,FALSE),"yr","day")-CONVERT(DATEDIF(H1284,NOW(),"y"),"yr","day")))),"")</f>
        <v>6574</v>
      </c>
      <c r="V1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Row],[JABATAN]],tbl_refJabatan,6,FALSE),"yr","day")-CONVERT(DATEDIF(H1284,tglAcuan,"y"),"yr","day"))),(NOW()+(CONVERT(VLOOKUP(Table1[[#This Row],[JABATAN]],tbl_refJabatan,6,FALSE),"yr","day")-CONVERT(DATEDIF(H1284,NOW(),"y"),"yr","day")))),"Usia Salah"),"")</f>
        <v>50462.598911689813</v>
      </c>
      <c r="W1284" s="167" t="str">
        <f ca="1">IF(Table1[[#This Row],[TGL.PENSIUN (usia)]]&lt;&gt;0,TEXT(Table1[[#This Row],[TGL.PENSIUN (usia)]],"yyyy"),"")</f>
        <v>2038</v>
      </c>
      <c r="X1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Row],[JABATAN]],tbl_refJabatan,7,FALSE),"yr","day")-CONVERT(DATEDIF(M1284,tglAcuan,"y"),"yr","day"))),(NOW()+(CONVERT(VLOOKUP(Table1[[#This Row],[JABATAN]],tbl_refJabatan,7,FALSE),"yr","day")-CONVERT(DATEDIF(M1284,NOW(),"y"),"yr","day")))),"tgl SK salah"),"")</f>
        <v>50827.848911689813</v>
      </c>
      <c r="Y1284" s="167" t="str">
        <f ca="1">IF(Table1[[#This Row],[TGL. PENSIUN (jabatan)]]&lt;&gt;0,TEXT(Table1[[#This Row],[TGL. PENSIUN (jabatan)]],"yyyy"),"")</f>
        <v>2039</v>
      </c>
      <c r="Z1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Row],[JABATAN]],tbl_refJabatan,8,FALSE),"yr","day")-CONVERT(DATEDIF(H1284,tglAcuan,"y"),"yr","day"))),(NOW()+(CONVERT(VLOOKUP(Table1[[#This Row],[JABATAN]],tbl_refJabatan,8,FALSE),"yr","day")-CONVERT(DATEDIF(H1284,NOW(),"y"),"yr","day")))),"Usia Salah"),"")</f>
        <v>50462.598911689813</v>
      </c>
      <c r="AA1284" s="167" t="str">
        <f ca="1">IF(Table1[[#This Row],[TGL.PENSIUN (usia )]]&lt;&gt;0,TEXT(Table1[[#This Row],[TGL.PENSIUN (usia )]],"yyyy"),"")</f>
        <v>2038</v>
      </c>
      <c r="AB1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Row],[JABATAN]],tbl_refJabatan,9,FALSE),"yr","day")-CONVERT(DATEDIF(M1284,tglAcuan,"y"),"yr","day"))),(NOW()+(CONVERT(VLOOKUP(Table1[[#This Row],[JABATAN]],tbl_refJabatan,9,FALSE),"yr","day")-CONVERT(DATEDIF(M1284,NOW(),"y"),"yr","day")))),"tgl SK salah"),"")</f>
        <v>50827.848911689813</v>
      </c>
      <c r="AC1284" s="167" t="str">
        <f ca="1">IF(Table1[[#This Row],[TGL. PENSIUN (jabatan )]]&lt;&gt;0,TEXT(Table1[[#This Row],[TGL. PENSIUN (jabatan )]],"yyyy"),"")</f>
        <v>2039</v>
      </c>
      <c r="AD12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5" spans="1:30" s="53" customFormat="1" ht="21.75" customHeight="1" x14ac:dyDescent="0.25">
      <c r="A1285" s="57">
        <f t="shared" si="45"/>
        <v>1280</v>
      </c>
      <c r="B1285" s="55" t="s">
        <v>2266</v>
      </c>
      <c r="C1285" s="55" t="s">
        <v>2401</v>
      </c>
      <c r="D1285" s="97" t="s">
        <v>57</v>
      </c>
      <c r="E1285" s="99" t="s">
        <v>2411</v>
      </c>
      <c r="F1285" s="57" t="s">
        <v>50</v>
      </c>
      <c r="G1285" s="58" t="s">
        <v>42</v>
      </c>
      <c r="H1285" s="47">
        <v>36254</v>
      </c>
      <c r="I1285" s="45"/>
      <c r="J1285" s="76"/>
      <c r="K1285" s="74" t="s">
        <v>56</v>
      </c>
      <c r="L1285" s="70" t="s">
        <v>2412</v>
      </c>
      <c r="M1285" s="89">
        <v>45259</v>
      </c>
      <c r="N1285" s="52" t="str">
        <f t="shared" ca="1" si="46"/>
        <v>24 Tahun 10 Bulan 23 hari</v>
      </c>
      <c r="O12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29 Hari </v>
      </c>
      <c r="P1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Row],[JABATAN]],tbl_refJabatan,2,FALSE),"yr","day")-CONVERT(DATEDIF(H1285,tglAcuan,"y"),"yr","day"))),(NOW()+(CONVERT(VLOOKUP(Table1[[#This Row],[JABATAN]],tbl_refJabatan,2,FALSE),"yr","day")-CONVERT(DATEDIF(H1285,NOW(),"y"),"yr","day")))),"Usia Salah"),"")</f>
        <v>58498.098911689813</v>
      </c>
      <c r="Q1285" s="167" t="str">
        <f ca="1">IF(Table1[[#This Row],[TGL. PENSIUN (usia)]]&lt;&gt;0,TEXT(Table1[[#This Row],[TGL. PENSIUN (usia)]],"yyyy"),"")</f>
        <v>2060</v>
      </c>
      <c r="R1285" s="166">
        <f ca="1">IF(AND(Table1[[#This Row],[TGL. PENSIUN (usia)]]&lt;&gt;"",Table1[[#This Row],[TGL. PENSIUN (usia)]]&lt;&gt;"USIA SALAH"),IF(tglAcuan&lt;&gt;0,(INT(CONVERT(VLOOKUP(Table1[[#This Row],[JABATAN]],tbl_refJabatan,2,FALSE),"yr","day")-CONVERT(DATEDIF(H1285,tglAcuan,"y"),"yr","day"))),(INT(CONVERT(VLOOKUP(Table1[[#This Row],[JABATAN]],tbl_refJabatan,2,FALSE),"yr","day")-CONVERT(DATEDIF(H1285,NOW(),"y"),"yr","day")))),"")</f>
        <v>13149</v>
      </c>
      <c r="S1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Row],[JABATAN]],tbl_refJabatan,4,FALSE),"yr","day")-CONVERT(DATEDIF(H1285,tglAcuan,"y"),"yr","day"))),(NOW()+(CONVERT(VLOOKUP(Table1[[#This Row],[JABATAN]],tbl_refJabatan,4,FALSE),"yr","day")-CONVERT(DATEDIF(H1285,NOW(),"y"),"yr","day")))),"Usia Salah"),"")</f>
        <v>58498.098911689813</v>
      </c>
      <c r="T1285" s="167" t="str">
        <f ca="1">IF(Table1[[#This Row],[TGL. PENSIUN ( usia )]]&lt;&gt;0,TEXT(Table1[[#This Row],[TGL. PENSIUN ( usia )]],"yyyy"),"")</f>
        <v>2060</v>
      </c>
      <c r="U1285" s="166">
        <f ca="1">IF(AND(Table1[[#This Row],[TGL. PENSIUN (usia)]]&lt;&gt;"",Table1[[#This Row],[TGL. PENSIUN (usia)]]&lt;&gt;"USIA SALAH"),IF(tglAcuan&lt;&gt;0,(INT(CONVERT(VLOOKUP(Table1[[#This Row],[JABATAN]],tbl_refJabatan,4,FALSE),"yr","day")-CONVERT(DATEDIF(H1285,tglAcuan,"y"),"yr","day"))),(INT(CONVERT(VLOOKUP(Table1[[#This Row],[JABATAN]],tbl_refJabatan,4,FALSE),"yr","day")-CONVERT(DATEDIF(H1285,NOW(),"y"),"yr","day")))),"")</f>
        <v>13149</v>
      </c>
      <c r="V1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Row],[JABATAN]],tbl_refJabatan,6,FALSE),"yr","day")-CONVERT(DATEDIF(H1285,tglAcuan,"y"),"yr","day"))),(NOW()+(CONVERT(VLOOKUP(Table1[[#This Row],[JABATAN]],tbl_refJabatan,6,FALSE),"yr","day")-CONVERT(DATEDIF(H1285,NOW(),"y"),"yr","day")))),"Usia Salah"),"")</f>
        <v>57037.098911689813</v>
      </c>
      <c r="W1285" s="167" t="str">
        <f ca="1">IF(Table1[[#This Row],[TGL.PENSIUN (usia)]]&lt;&gt;0,TEXT(Table1[[#This Row],[TGL.PENSIUN (usia)]],"yyyy"),"")</f>
        <v>2056</v>
      </c>
      <c r="X1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Row],[JABATAN]],tbl_refJabatan,7,FALSE),"yr","day")-CONVERT(DATEDIF(M1285,tglAcuan,"y"),"yr","day"))),(NOW()+(CONVERT(VLOOKUP(Table1[[#This Row],[JABATAN]],tbl_refJabatan,7,FALSE),"yr","day")-CONVERT(DATEDIF(M1285,NOW(),"y"),"yr","day")))),"tgl SK salah"),"")</f>
        <v>52654.098911689813</v>
      </c>
      <c r="Y1285" s="167" t="str">
        <f ca="1">IF(Table1[[#This Row],[TGL. PENSIUN (jabatan)]]&lt;&gt;0,TEXT(Table1[[#This Row],[TGL. PENSIUN (jabatan)]],"yyyy"),"")</f>
        <v>2044</v>
      </c>
      <c r="Z1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Row],[JABATAN]],tbl_refJabatan,8,FALSE),"yr","day")-CONVERT(DATEDIF(H1285,tglAcuan,"y"),"yr","day"))),(NOW()+(CONVERT(VLOOKUP(Table1[[#This Row],[JABATAN]],tbl_refJabatan,8,FALSE),"yr","day")-CONVERT(DATEDIF(H1285,NOW(),"y"),"yr","day")))),"Usia Salah"),"")</f>
        <v>57037.098911689813</v>
      </c>
      <c r="AA1285" s="167" t="str">
        <f ca="1">IF(Table1[[#This Row],[TGL.PENSIUN (usia )]]&lt;&gt;0,TEXT(Table1[[#This Row],[TGL.PENSIUN (usia )]],"yyyy"),"")</f>
        <v>2056</v>
      </c>
      <c r="AB1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Row],[JABATAN]],tbl_refJabatan,9,FALSE),"yr","day")-CONVERT(DATEDIF(M1285,tglAcuan,"y"),"yr","day"))),(NOW()+(CONVERT(VLOOKUP(Table1[[#This Row],[JABATAN]],tbl_refJabatan,9,FALSE),"yr","day")-CONVERT(DATEDIF(M1285,NOW(),"y"),"yr","day")))),"tgl SK salah"),"")</f>
        <v>52654.098911689813</v>
      </c>
      <c r="AC1285" s="167" t="str">
        <f ca="1">IF(Table1[[#This Row],[TGL. PENSIUN (jabatan )]]&lt;&gt;0,TEXT(Table1[[#This Row],[TGL. PENSIUN (jabatan )]],"yyyy"),"")</f>
        <v>2044</v>
      </c>
      <c r="AD12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6" spans="1:30" s="53" customFormat="1" ht="21.75" customHeight="1" x14ac:dyDescent="0.25">
      <c r="A1286" s="43">
        <f t="shared" si="45"/>
        <v>1281</v>
      </c>
      <c r="B1286" s="44" t="s">
        <v>2266</v>
      </c>
      <c r="C1286" s="44" t="s">
        <v>2401</v>
      </c>
      <c r="D1286" s="72" t="s">
        <v>59</v>
      </c>
      <c r="E1286" s="73" t="s">
        <v>2413</v>
      </c>
      <c r="F1286" s="43" t="s">
        <v>41</v>
      </c>
      <c r="G1286" s="46" t="s">
        <v>42</v>
      </c>
      <c r="H1286" s="47">
        <v>34457</v>
      </c>
      <c r="I1286" s="45"/>
      <c r="J1286" s="76"/>
      <c r="K1286" s="74" t="s">
        <v>56</v>
      </c>
      <c r="L1286" s="70" t="s">
        <v>2414</v>
      </c>
      <c r="M1286" s="89">
        <v>44285</v>
      </c>
      <c r="N1286" s="52" t="str">
        <f t="shared" ca="1" si="46"/>
        <v>29 Tahun 9 Bulan 24 hari</v>
      </c>
      <c r="O12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28 Hari </v>
      </c>
      <c r="P1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Row],[JABATAN]],tbl_refJabatan,2,FALSE),"yr","day")-CONVERT(DATEDIF(H1286,tglAcuan,"y"),"yr","day"))),(NOW()+(CONVERT(VLOOKUP(Table1[[#This Row],[JABATAN]],tbl_refJabatan,2,FALSE),"yr","day")-CONVERT(DATEDIF(H1286,NOW(),"y"),"yr","day")))),"Usia Salah"),"")</f>
        <v>56671.848911689813</v>
      </c>
      <c r="Q1286" s="167" t="str">
        <f ca="1">IF(Table1[[#This Row],[TGL. PENSIUN (usia)]]&lt;&gt;0,TEXT(Table1[[#This Row],[TGL. PENSIUN (usia)]],"yyyy"),"")</f>
        <v>2055</v>
      </c>
      <c r="R1286" s="166">
        <f ca="1">IF(AND(Table1[[#This Row],[TGL. PENSIUN (usia)]]&lt;&gt;"",Table1[[#This Row],[TGL. PENSIUN (usia)]]&lt;&gt;"USIA SALAH"),IF(tglAcuan&lt;&gt;0,(INT(CONVERT(VLOOKUP(Table1[[#This Row],[JABATAN]],tbl_refJabatan,2,FALSE),"yr","day")-CONVERT(DATEDIF(H1286,tglAcuan,"y"),"yr","day"))),(INT(CONVERT(VLOOKUP(Table1[[#This Row],[JABATAN]],tbl_refJabatan,2,FALSE),"yr","day")-CONVERT(DATEDIF(H1286,NOW(),"y"),"yr","day")))),"")</f>
        <v>11322</v>
      </c>
      <c r="S1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Row],[JABATAN]],tbl_refJabatan,4,FALSE),"yr","day")-CONVERT(DATEDIF(H1286,tglAcuan,"y"),"yr","day"))),(NOW()+(CONVERT(VLOOKUP(Table1[[#This Row],[JABATAN]],tbl_refJabatan,4,FALSE),"yr","day")-CONVERT(DATEDIF(H1286,NOW(),"y"),"yr","day")))),"Usia Salah"),"")</f>
        <v>56671.848911689813</v>
      </c>
      <c r="T1286" s="167" t="str">
        <f ca="1">IF(Table1[[#This Row],[TGL. PENSIUN ( usia )]]&lt;&gt;0,TEXT(Table1[[#This Row],[TGL. PENSIUN ( usia )]],"yyyy"),"")</f>
        <v>2055</v>
      </c>
      <c r="U1286" s="166">
        <f ca="1">IF(AND(Table1[[#This Row],[TGL. PENSIUN (usia)]]&lt;&gt;"",Table1[[#This Row],[TGL. PENSIUN (usia)]]&lt;&gt;"USIA SALAH"),IF(tglAcuan&lt;&gt;0,(INT(CONVERT(VLOOKUP(Table1[[#This Row],[JABATAN]],tbl_refJabatan,4,FALSE),"yr","day")-CONVERT(DATEDIF(H1286,tglAcuan,"y"),"yr","day"))),(INT(CONVERT(VLOOKUP(Table1[[#This Row],[JABATAN]],tbl_refJabatan,4,FALSE),"yr","day")-CONVERT(DATEDIF(H1286,NOW(),"y"),"yr","day")))),"")</f>
        <v>11322</v>
      </c>
      <c r="V1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Row],[JABATAN]],tbl_refJabatan,6,FALSE),"yr","day")-CONVERT(DATEDIF(H1286,tglAcuan,"y"),"yr","day"))),(NOW()+(CONVERT(VLOOKUP(Table1[[#This Row],[JABATAN]],tbl_refJabatan,6,FALSE),"yr","day")-CONVERT(DATEDIF(H1286,NOW(),"y"),"yr","day")))),"Usia Salah"),"")</f>
        <v>55210.848911689813</v>
      </c>
      <c r="W1286" s="167" t="str">
        <f ca="1">IF(Table1[[#This Row],[TGL.PENSIUN (usia)]]&lt;&gt;0,TEXT(Table1[[#This Row],[TGL.PENSIUN (usia)]],"yyyy"),"")</f>
        <v>2051</v>
      </c>
      <c r="X1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Row],[JABATAN]],tbl_refJabatan,7,FALSE),"yr","day")-CONVERT(DATEDIF(M1286,tglAcuan,"y"),"yr","day"))),(NOW()+(CONVERT(VLOOKUP(Table1[[#This Row],[JABATAN]],tbl_refJabatan,7,FALSE),"yr","day")-CONVERT(DATEDIF(M1286,NOW(),"y"),"yr","day")))),"tgl SK salah"),"")</f>
        <v>51923.598911689813</v>
      </c>
      <c r="Y1286" s="167" t="str">
        <f ca="1">IF(Table1[[#This Row],[TGL. PENSIUN (jabatan)]]&lt;&gt;0,TEXT(Table1[[#This Row],[TGL. PENSIUN (jabatan)]],"yyyy"),"")</f>
        <v>2042</v>
      </c>
      <c r="Z1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Row],[JABATAN]],tbl_refJabatan,8,FALSE),"yr","day")-CONVERT(DATEDIF(H1286,tglAcuan,"y"),"yr","day"))),(NOW()+(CONVERT(VLOOKUP(Table1[[#This Row],[JABATAN]],tbl_refJabatan,8,FALSE),"yr","day")-CONVERT(DATEDIF(H1286,NOW(),"y"),"yr","day")))),"Usia Salah"),"")</f>
        <v>55210.848911689813</v>
      </c>
      <c r="AA1286" s="167" t="str">
        <f ca="1">IF(Table1[[#This Row],[TGL.PENSIUN (usia )]]&lt;&gt;0,TEXT(Table1[[#This Row],[TGL.PENSIUN (usia )]],"yyyy"),"")</f>
        <v>2051</v>
      </c>
      <c r="AB1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Row],[JABATAN]],tbl_refJabatan,9,FALSE),"yr","day")-CONVERT(DATEDIF(M1286,tglAcuan,"y"),"yr","day"))),(NOW()+(CONVERT(VLOOKUP(Table1[[#This Row],[JABATAN]],tbl_refJabatan,9,FALSE),"yr","day")-CONVERT(DATEDIF(M1286,NOW(),"y"),"yr","day")))),"tgl SK salah"),"")</f>
        <v>51923.598911689813</v>
      </c>
      <c r="AC1286" s="167" t="str">
        <f ca="1">IF(Table1[[#This Row],[TGL. PENSIUN (jabatan )]]&lt;&gt;0,TEXT(Table1[[#This Row],[TGL. PENSIUN (jabatan )]],"yyyy"),"")</f>
        <v>2042</v>
      </c>
      <c r="AD12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7" spans="1:30" s="53" customFormat="1" ht="21.75" customHeight="1" x14ac:dyDescent="0.25">
      <c r="A1287" s="43">
        <f t="shared" si="45"/>
        <v>1282</v>
      </c>
      <c r="B1287" s="44" t="s">
        <v>2266</v>
      </c>
      <c r="C1287" s="44" t="s">
        <v>2401</v>
      </c>
      <c r="D1287" s="72" t="s">
        <v>61</v>
      </c>
      <c r="E1287" s="73" t="s">
        <v>2415</v>
      </c>
      <c r="F1287" s="43" t="s">
        <v>41</v>
      </c>
      <c r="G1287" s="46" t="s">
        <v>42</v>
      </c>
      <c r="H1287" s="47">
        <v>24297</v>
      </c>
      <c r="I1287" s="45"/>
      <c r="J1287" s="76"/>
      <c r="K1287" s="74" t="s">
        <v>43</v>
      </c>
      <c r="L1287" s="70" t="s">
        <v>2410</v>
      </c>
      <c r="M1287" s="89">
        <v>43465</v>
      </c>
      <c r="N1287" s="52" t="str">
        <f t="shared" ca="1" si="46"/>
        <v>57 Tahun 7 Bulan 18 hari</v>
      </c>
      <c r="O12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Row],[JABATAN]],tbl_refJabatan,2,FALSE),"yr","day")-CONVERT(DATEDIF(H1287,tglAcuan,"y"),"yr","day"))),(NOW()+(CONVERT(VLOOKUP(Table1[[#This Row],[JABATAN]],tbl_refJabatan,2,FALSE),"yr","day")-CONVERT(DATEDIF(H1287,NOW(),"y"),"yr","day")))),"Usia Salah"),"")</f>
        <v>46444.848911689813</v>
      </c>
      <c r="Q1287" s="167" t="str">
        <f ca="1">IF(Table1[[#This Row],[TGL. PENSIUN (usia)]]&lt;&gt;0,TEXT(Table1[[#This Row],[TGL. PENSIUN (usia)]],"yyyy"),"")</f>
        <v>2027</v>
      </c>
      <c r="R1287" s="166">
        <f ca="1">IF(AND(Table1[[#This Row],[TGL. PENSIUN (usia)]]&lt;&gt;"",Table1[[#This Row],[TGL. PENSIUN (usia)]]&lt;&gt;"USIA SALAH"),IF(tglAcuan&lt;&gt;0,(INT(CONVERT(VLOOKUP(Table1[[#This Row],[JABATAN]],tbl_refJabatan,2,FALSE),"yr","day")-CONVERT(DATEDIF(H1287,tglAcuan,"y"),"yr","day"))),(INT(CONVERT(VLOOKUP(Table1[[#This Row],[JABATAN]],tbl_refJabatan,2,FALSE),"yr","day")-CONVERT(DATEDIF(H1287,NOW(),"y"),"yr","day")))),"")</f>
        <v>1095</v>
      </c>
      <c r="S1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Row],[JABATAN]],tbl_refJabatan,4,FALSE),"yr","day")-CONVERT(DATEDIF(H1287,tglAcuan,"y"),"yr","day"))),(NOW()+(CONVERT(VLOOKUP(Table1[[#This Row],[JABATAN]],tbl_refJabatan,4,FALSE),"yr","day")-CONVERT(DATEDIF(H1287,NOW(),"y"),"yr","day")))),"Usia Salah"),"")</f>
        <v>46444.848911689813</v>
      </c>
      <c r="T1287" s="167" t="str">
        <f ca="1">IF(Table1[[#This Row],[TGL. PENSIUN ( usia )]]&lt;&gt;0,TEXT(Table1[[#This Row],[TGL. PENSIUN ( usia )]],"yyyy"),"")</f>
        <v>2027</v>
      </c>
      <c r="U1287" s="166">
        <f ca="1">IF(AND(Table1[[#This Row],[TGL. PENSIUN (usia)]]&lt;&gt;"",Table1[[#This Row],[TGL. PENSIUN (usia)]]&lt;&gt;"USIA SALAH"),IF(tglAcuan&lt;&gt;0,(INT(CONVERT(VLOOKUP(Table1[[#This Row],[JABATAN]],tbl_refJabatan,4,FALSE),"yr","day")-CONVERT(DATEDIF(H1287,tglAcuan,"y"),"yr","day"))),(INT(CONVERT(VLOOKUP(Table1[[#This Row],[JABATAN]],tbl_refJabatan,4,FALSE),"yr","day")-CONVERT(DATEDIF(H1287,NOW(),"y"),"yr","day")))),"")</f>
        <v>1095</v>
      </c>
      <c r="V1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Row],[JABATAN]],tbl_refJabatan,6,FALSE),"yr","day")-CONVERT(DATEDIF(H1287,tglAcuan,"y"),"yr","day"))),(NOW()+(CONVERT(VLOOKUP(Table1[[#This Row],[JABATAN]],tbl_refJabatan,6,FALSE),"yr","day")-CONVERT(DATEDIF(H1287,NOW(),"y"),"yr","day")))),"Usia Salah"),"")</f>
        <v>44983.848911689813</v>
      </c>
      <c r="W1287" s="167" t="str">
        <f ca="1">IF(Table1[[#This Row],[TGL.PENSIUN (usia)]]&lt;&gt;0,TEXT(Table1[[#This Row],[TGL.PENSIUN (usia)]],"yyyy"),"")</f>
        <v>2023</v>
      </c>
      <c r="X1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Row],[JABATAN]],tbl_refJabatan,7,FALSE),"yr","day")-CONVERT(DATEDIF(M1287,tglAcuan,"y"),"yr","day"))),(NOW()+(CONVERT(VLOOKUP(Table1[[#This Row],[JABATAN]],tbl_refJabatan,7,FALSE),"yr","day")-CONVERT(DATEDIF(M1287,NOW(),"y"),"yr","day")))),"tgl SK salah"),"")</f>
        <v>50827.848911689813</v>
      </c>
      <c r="Y1287" s="167" t="str">
        <f ca="1">IF(Table1[[#This Row],[TGL. PENSIUN (jabatan)]]&lt;&gt;0,TEXT(Table1[[#This Row],[TGL. PENSIUN (jabatan)]],"yyyy"),"")</f>
        <v>2039</v>
      </c>
      <c r="Z1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Row],[JABATAN]],tbl_refJabatan,8,FALSE),"yr","day")-CONVERT(DATEDIF(H1287,tglAcuan,"y"),"yr","day"))),(NOW()+(CONVERT(VLOOKUP(Table1[[#This Row],[JABATAN]],tbl_refJabatan,8,FALSE),"yr","day")-CONVERT(DATEDIF(H1287,NOW(),"y"),"yr","day")))),"Usia Salah"),"")</f>
        <v>44983.848911689813</v>
      </c>
      <c r="AA1287" s="167" t="str">
        <f ca="1">IF(Table1[[#This Row],[TGL.PENSIUN (usia )]]&lt;&gt;0,TEXT(Table1[[#This Row],[TGL.PENSIUN (usia )]],"yyyy"),"")</f>
        <v>2023</v>
      </c>
      <c r="AB1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Row],[JABATAN]],tbl_refJabatan,9,FALSE),"yr","day")-CONVERT(DATEDIF(M1287,tglAcuan,"y"),"yr","day"))),(NOW()+(CONVERT(VLOOKUP(Table1[[#This Row],[JABATAN]],tbl_refJabatan,9,FALSE),"yr","day")-CONVERT(DATEDIF(M1287,NOW(),"y"),"yr","day")))),"tgl SK salah"),"")</f>
        <v>50827.848911689813</v>
      </c>
      <c r="AC1287" s="167" t="str">
        <f ca="1">IF(Table1[[#This Row],[TGL. PENSIUN (jabatan )]]&lt;&gt;0,TEXT(Table1[[#This Row],[TGL. PENSIUN (jabatan )]],"yyyy"),"")</f>
        <v>2039</v>
      </c>
      <c r="AD12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88" spans="1:30" s="53" customFormat="1" ht="21.75" customHeight="1" x14ac:dyDescent="0.25">
      <c r="A1288" s="43">
        <f t="shared" si="45"/>
        <v>1283</v>
      </c>
      <c r="B1288" s="44" t="s">
        <v>2266</v>
      </c>
      <c r="C1288" s="44" t="s">
        <v>2401</v>
      </c>
      <c r="D1288" s="72" t="s">
        <v>63</v>
      </c>
      <c r="E1288" s="73" t="s">
        <v>2416</v>
      </c>
      <c r="F1288" s="43" t="s">
        <v>41</v>
      </c>
      <c r="G1288" s="46" t="s">
        <v>42</v>
      </c>
      <c r="H1288" s="47">
        <v>30269</v>
      </c>
      <c r="I1288" s="45"/>
      <c r="J1288" s="76"/>
      <c r="K1288" s="74" t="s">
        <v>43</v>
      </c>
      <c r="L1288" s="70" t="s">
        <v>2417</v>
      </c>
      <c r="M1288" s="89">
        <v>39854</v>
      </c>
      <c r="N1288" s="52" t="str">
        <f t="shared" ca="1" si="46"/>
        <v>41 Tahun 3 Bulan 13 hari</v>
      </c>
      <c r="O12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0 Bulan 17 Hari </v>
      </c>
      <c r="P1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Row],[JABATAN]],tbl_refJabatan,2,FALSE),"yr","day")-CONVERT(DATEDIF(H1288,tglAcuan,"y"),"yr","day"))),(NOW()+(CONVERT(VLOOKUP(Table1[[#This Row],[JABATAN]],tbl_refJabatan,2,FALSE),"yr","day")-CONVERT(DATEDIF(H1288,NOW(),"y"),"yr","day")))),"Usia Salah"),"")</f>
        <v>52288.848911689813</v>
      </c>
      <c r="Q1288" s="167" t="str">
        <f ca="1">IF(Table1[[#This Row],[TGL. PENSIUN (usia)]]&lt;&gt;0,TEXT(Table1[[#This Row],[TGL. PENSIUN (usia)]],"yyyy"),"")</f>
        <v>2043</v>
      </c>
      <c r="R1288" s="166">
        <f ca="1">IF(AND(Table1[[#This Row],[TGL. PENSIUN (usia)]]&lt;&gt;"",Table1[[#This Row],[TGL. PENSIUN (usia)]]&lt;&gt;"USIA SALAH"),IF(tglAcuan&lt;&gt;0,(INT(CONVERT(VLOOKUP(Table1[[#This Row],[JABATAN]],tbl_refJabatan,2,FALSE),"yr","day")-CONVERT(DATEDIF(H1288,tglAcuan,"y"),"yr","day"))),(INT(CONVERT(VLOOKUP(Table1[[#This Row],[JABATAN]],tbl_refJabatan,2,FALSE),"yr","day")-CONVERT(DATEDIF(H1288,NOW(),"y"),"yr","day")))),"")</f>
        <v>6939</v>
      </c>
      <c r="S1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Row],[JABATAN]],tbl_refJabatan,4,FALSE),"yr","day")-CONVERT(DATEDIF(H1288,tglAcuan,"y"),"yr","day"))),(NOW()+(CONVERT(VLOOKUP(Table1[[#This Row],[JABATAN]],tbl_refJabatan,4,FALSE),"yr","day")-CONVERT(DATEDIF(H1288,NOW(),"y"),"yr","day")))),"Usia Salah"),"")</f>
        <v>37678.848911689813</v>
      </c>
      <c r="T1288" s="167" t="str">
        <f ca="1">IF(Table1[[#This Row],[TGL. PENSIUN ( usia )]]&lt;&gt;0,TEXT(Table1[[#This Row],[TGL. PENSIUN ( usia )]],"yyyy"),"")</f>
        <v>2003</v>
      </c>
      <c r="U1288" s="166">
        <f ca="1">IF(AND(Table1[[#This Row],[TGL. PENSIUN (usia)]]&lt;&gt;"",Table1[[#This Row],[TGL. PENSIUN (usia)]]&lt;&gt;"USIA SALAH"),IF(tglAcuan&lt;&gt;0,(INT(CONVERT(VLOOKUP(Table1[[#This Row],[JABATAN]],tbl_refJabatan,4,FALSE),"yr","day")-CONVERT(DATEDIF(H1288,tglAcuan,"y"),"yr","day"))),(INT(CONVERT(VLOOKUP(Table1[[#This Row],[JABATAN]],tbl_refJabatan,4,FALSE),"yr","day")-CONVERT(DATEDIF(H1288,NOW(),"y"),"yr","day")))),"")</f>
        <v>-7671</v>
      </c>
      <c r="V1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Row],[JABATAN]],tbl_refJabatan,6,FALSE),"yr","day")-CONVERT(DATEDIF(H1288,tglAcuan,"y"),"yr","day"))),(NOW()+(CONVERT(VLOOKUP(Table1[[#This Row],[JABATAN]],tbl_refJabatan,6,FALSE),"yr","day")-CONVERT(DATEDIF(H1288,NOW(),"y"),"yr","day")))),"Usia Salah"),"")</f>
        <v>30373.848911689813</v>
      </c>
      <c r="W1288" s="167" t="str">
        <f ca="1">IF(Table1[[#This Row],[TGL.PENSIUN (usia)]]&lt;&gt;0,TEXT(Table1[[#This Row],[TGL.PENSIUN (usia)]],"yyyy"),"")</f>
        <v>1983</v>
      </c>
      <c r="X1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Row],[JABATAN]],tbl_refJabatan,7,FALSE),"yr","day")-CONVERT(DATEDIF(M1288,tglAcuan,"y"),"yr","day"))),(NOW()+(CONVERT(VLOOKUP(Table1[[#This Row],[JABATAN]],tbl_refJabatan,7,FALSE),"yr","day")-CONVERT(DATEDIF(M1288,NOW(),"y"),"yr","day")))),"tgl SK salah"),"")</f>
        <v>61785.348911689813</v>
      </c>
      <c r="Y1288" s="167" t="str">
        <f ca="1">IF(Table1[[#This Row],[TGL. PENSIUN (jabatan)]]&lt;&gt;0,TEXT(Table1[[#This Row],[TGL. PENSIUN (jabatan)]],"yyyy"),"")</f>
        <v>2069</v>
      </c>
      <c r="Z1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Row],[JABATAN]],tbl_refJabatan,8,FALSE),"yr","day")-CONVERT(DATEDIF(H1288,tglAcuan,"y"),"yr","day"))),(NOW()+(CONVERT(VLOOKUP(Table1[[#This Row],[JABATAN]],tbl_refJabatan,8,FALSE),"yr","day")-CONVERT(DATEDIF(H1288,NOW(),"y"),"yr","day")))),"Usia Salah"),"")</f>
        <v>52288.848911689813</v>
      </c>
      <c r="AA1288" s="167" t="str">
        <f ca="1">IF(Table1[[#This Row],[TGL.PENSIUN (usia )]]&lt;&gt;0,TEXT(Table1[[#This Row],[TGL.PENSIUN (usia )]],"yyyy"),"")</f>
        <v>2043</v>
      </c>
      <c r="AB1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Row],[JABATAN]],tbl_refJabatan,9,FALSE),"yr","day")-CONVERT(DATEDIF(M1288,tglAcuan,"y"),"yr","day"))),(NOW()+(CONVERT(VLOOKUP(Table1[[#This Row],[JABATAN]],tbl_refJabatan,9,FALSE),"yr","day")-CONVERT(DATEDIF(M1288,NOW(),"y"),"yr","day")))),"tgl SK salah"),"")</f>
        <v>45349.098911689813</v>
      </c>
      <c r="AC1288" s="167" t="str">
        <f ca="1">IF(Table1[[#This Row],[TGL. PENSIUN (jabatan )]]&lt;&gt;0,TEXT(Table1[[#This Row],[TGL. PENSIUN (jabatan )]],"yyyy"),"")</f>
        <v>2024</v>
      </c>
      <c r="AD12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289" spans="1:30" s="53" customFormat="1" ht="21.75" customHeight="1" x14ac:dyDescent="0.25">
      <c r="A1289" s="43">
        <f t="shared" ref="A1289:A1352" si="47">ROW()-5</f>
        <v>1284</v>
      </c>
      <c r="B1289" s="44" t="s">
        <v>2266</v>
      </c>
      <c r="C1289" s="44" t="s">
        <v>2401</v>
      </c>
      <c r="D1289" s="72" t="s">
        <v>63</v>
      </c>
      <c r="E1289" s="73" t="s">
        <v>574</v>
      </c>
      <c r="F1289" s="43" t="s">
        <v>41</v>
      </c>
      <c r="G1289" s="46" t="s">
        <v>1373</v>
      </c>
      <c r="H1289" s="47">
        <v>24271</v>
      </c>
      <c r="I1289" s="45"/>
      <c r="J1289" s="76"/>
      <c r="K1289" s="74" t="s">
        <v>43</v>
      </c>
      <c r="L1289" s="70" t="s">
        <v>2418</v>
      </c>
      <c r="M1289" s="89">
        <v>43465</v>
      </c>
      <c r="N1289" s="52" t="str">
        <f t="shared" ca="1" si="46"/>
        <v>57 Tahun 8 Bulan 14 hari</v>
      </c>
      <c r="O12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Row],[JABATAN]],tbl_refJabatan,2,FALSE),"yr","day")-CONVERT(DATEDIF(H1289,tglAcuan,"y"),"yr","day"))),(NOW()+(CONVERT(VLOOKUP(Table1[[#This Row],[JABATAN]],tbl_refJabatan,2,FALSE),"yr","day")-CONVERT(DATEDIF(H1289,NOW(),"y"),"yr","day")))),"Usia Salah"),"")</f>
        <v>46444.848911689813</v>
      </c>
      <c r="Q1289" s="167" t="str">
        <f ca="1">IF(Table1[[#This Row],[TGL. PENSIUN (usia)]]&lt;&gt;0,TEXT(Table1[[#This Row],[TGL. PENSIUN (usia)]],"yyyy"),"")</f>
        <v>2027</v>
      </c>
      <c r="R1289" s="166">
        <f ca="1">IF(AND(Table1[[#This Row],[TGL. PENSIUN (usia)]]&lt;&gt;"",Table1[[#This Row],[TGL. PENSIUN (usia)]]&lt;&gt;"USIA SALAH"),IF(tglAcuan&lt;&gt;0,(INT(CONVERT(VLOOKUP(Table1[[#This Row],[JABATAN]],tbl_refJabatan,2,FALSE),"yr","day")-CONVERT(DATEDIF(H1289,tglAcuan,"y"),"yr","day"))),(INT(CONVERT(VLOOKUP(Table1[[#This Row],[JABATAN]],tbl_refJabatan,2,FALSE),"yr","day")-CONVERT(DATEDIF(H1289,NOW(),"y"),"yr","day")))),"")</f>
        <v>1095</v>
      </c>
      <c r="S1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Row],[JABATAN]],tbl_refJabatan,4,FALSE),"yr","day")-CONVERT(DATEDIF(H1289,tglAcuan,"y"),"yr","day"))),(NOW()+(CONVERT(VLOOKUP(Table1[[#This Row],[JABATAN]],tbl_refJabatan,4,FALSE),"yr","day")-CONVERT(DATEDIF(H1289,NOW(),"y"),"yr","day")))),"Usia Salah"),"")</f>
        <v>31834.848911689813</v>
      </c>
      <c r="T1289" s="167" t="str">
        <f ca="1">IF(Table1[[#This Row],[TGL. PENSIUN ( usia )]]&lt;&gt;0,TEXT(Table1[[#This Row],[TGL. PENSIUN ( usia )]],"yyyy"),"")</f>
        <v>1987</v>
      </c>
      <c r="U1289" s="166">
        <f ca="1">IF(AND(Table1[[#This Row],[TGL. PENSIUN (usia)]]&lt;&gt;"",Table1[[#This Row],[TGL. PENSIUN (usia)]]&lt;&gt;"USIA SALAH"),IF(tglAcuan&lt;&gt;0,(INT(CONVERT(VLOOKUP(Table1[[#This Row],[JABATAN]],tbl_refJabatan,4,FALSE),"yr","day")-CONVERT(DATEDIF(H1289,tglAcuan,"y"),"yr","day"))),(INT(CONVERT(VLOOKUP(Table1[[#This Row],[JABATAN]],tbl_refJabatan,4,FALSE),"yr","day")-CONVERT(DATEDIF(H1289,NOW(),"y"),"yr","day")))),"")</f>
        <v>-13515</v>
      </c>
      <c r="V1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Row],[JABATAN]],tbl_refJabatan,6,FALSE),"yr","day")-CONVERT(DATEDIF(H1289,tglAcuan,"y"),"yr","day"))),(NOW()+(CONVERT(VLOOKUP(Table1[[#This Row],[JABATAN]],tbl_refJabatan,6,FALSE),"yr","day")-CONVERT(DATEDIF(H1289,NOW(),"y"),"yr","day")))),"Usia Salah"),"")</f>
        <v>24529.848911689813</v>
      </c>
      <c r="W1289" s="167" t="str">
        <f ca="1">IF(Table1[[#This Row],[TGL.PENSIUN (usia)]]&lt;&gt;0,TEXT(Table1[[#This Row],[TGL.PENSIUN (usia)]],"yyyy"),"")</f>
        <v>1967</v>
      </c>
      <c r="X1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Row],[JABATAN]],tbl_refJabatan,7,FALSE),"yr","day")-CONVERT(DATEDIF(M1289,tglAcuan,"y"),"yr","day"))),(NOW()+(CONVERT(VLOOKUP(Table1[[#This Row],[JABATAN]],tbl_refJabatan,7,FALSE),"yr","day")-CONVERT(DATEDIF(M1289,NOW(),"y"),"yr","day")))),"tgl SK salah"),"")</f>
        <v>65437.848911689813</v>
      </c>
      <c r="Y1289" s="167" t="str">
        <f ca="1">IF(Table1[[#This Row],[TGL. PENSIUN (jabatan)]]&lt;&gt;0,TEXT(Table1[[#This Row],[TGL. PENSIUN (jabatan)]],"yyyy"),"")</f>
        <v>2079</v>
      </c>
      <c r="Z1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Row],[JABATAN]],tbl_refJabatan,8,FALSE),"yr","day")-CONVERT(DATEDIF(H1289,tglAcuan,"y"),"yr","day"))),(NOW()+(CONVERT(VLOOKUP(Table1[[#This Row],[JABATAN]],tbl_refJabatan,8,FALSE),"yr","day")-CONVERT(DATEDIF(H1289,NOW(),"y"),"yr","day")))),"Usia Salah"),"")</f>
        <v>46444.848911689813</v>
      </c>
      <c r="AA1289" s="167" t="str">
        <f ca="1">IF(Table1[[#This Row],[TGL.PENSIUN (usia )]]&lt;&gt;0,TEXT(Table1[[#This Row],[TGL.PENSIUN (usia )]],"yyyy"),"")</f>
        <v>2027</v>
      </c>
      <c r="AB1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Row],[JABATAN]],tbl_refJabatan,9,FALSE),"yr","day")-CONVERT(DATEDIF(M1289,tglAcuan,"y"),"yr","day"))),(NOW()+(CONVERT(VLOOKUP(Table1[[#This Row],[JABATAN]],tbl_refJabatan,9,FALSE),"yr","day")-CONVERT(DATEDIF(M1289,NOW(),"y"),"yr","day")))),"tgl SK salah"),"")</f>
        <v>49001.598911689813</v>
      </c>
      <c r="AC1289" s="167" t="str">
        <f ca="1">IF(Table1[[#This Row],[TGL. PENSIUN (jabatan )]]&lt;&gt;0,TEXT(Table1[[#This Row],[TGL. PENSIUN (jabatan )]],"yyyy"),"")</f>
        <v>2034</v>
      </c>
      <c r="AD12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0" spans="1:30" s="53" customFormat="1" ht="21.75" customHeight="1" x14ac:dyDescent="0.25">
      <c r="A1290" s="43">
        <f t="shared" si="47"/>
        <v>1285</v>
      </c>
      <c r="B1290" s="44" t="s">
        <v>2266</v>
      </c>
      <c r="C1290" s="44" t="s">
        <v>2401</v>
      </c>
      <c r="D1290" s="72" t="s">
        <v>63</v>
      </c>
      <c r="E1290" s="73" t="s">
        <v>2419</v>
      </c>
      <c r="F1290" s="43" t="s">
        <v>41</v>
      </c>
      <c r="G1290" s="46" t="s">
        <v>42</v>
      </c>
      <c r="H1290" s="47">
        <v>24993</v>
      </c>
      <c r="I1290" s="45"/>
      <c r="J1290" s="76"/>
      <c r="K1290" s="74" t="s">
        <v>43</v>
      </c>
      <c r="L1290" s="70" t="s">
        <v>2420</v>
      </c>
      <c r="M1290" s="89">
        <v>40213</v>
      </c>
      <c r="N1290" s="52" t="str">
        <f t="shared" ref="N1290:N1353" ca="1" si="48">IFERROR(IF(H1290&lt;&gt;0,IF(tglAcuan&lt;&gt;0,DATEDIF(H1290,tglAcuan,"y")&amp;" Tahun "&amp;DATEDIF(H1290,tglAcuan,"ym")&amp;" Bulan "&amp;DATEDIF(H1290,tglAcuan,"md")&amp;" hari",DATEDIF(H1290,NOW(),"y")&amp;" Tahun "&amp;DATEDIF(H1290,NOW(),"ym")&amp;" Bulan "&amp;DATEDIF(H1290,NOW(),"md")&amp;" hari"),"tgl lahir salah/ null"),"tgl lahir salah")</f>
        <v>55 Tahun 8 Bulan 23 hari</v>
      </c>
      <c r="O12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0 Bulan 23 Hari </v>
      </c>
      <c r="P1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Row],[JABATAN]],tbl_refJabatan,2,FALSE),"yr","day")-CONVERT(DATEDIF(H1290,tglAcuan,"y"),"yr","day"))),(NOW()+(CONVERT(VLOOKUP(Table1[[#This Row],[JABATAN]],tbl_refJabatan,2,FALSE),"yr","day")-CONVERT(DATEDIF(H1290,NOW(),"y"),"yr","day")))),"Usia Salah"),"")</f>
        <v>47175.348911689813</v>
      </c>
      <c r="Q1290" s="167" t="str">
        <f ca="1">IF(Table1[[#This Row],[TGL. PENSIUN (usia)]]&lt;&gt;0,TEXT(Table1[[#This Row],[TGL. PENSIUN (usia)]],"yyyy"),"")</f>
        <v>2029</v>
      </c>
      <c r="R1290" s="166">
        <f ca="1">IF(AND(Table1[[#This Row],[TGL. PENSIUN (usia)]]&lt;&gt;"",Table1[[#This Row],[TGL. PENSIUN (usia)]]&lt;&gt;"USIA SALAH"),IF(tglAcuan&lt;&gt;0,(INT(CONVERT(VLOOKUP(Table1[[#This Row],[JABATAN]],tbl_refJabatan,2,FALSE),"yr","day")-CONVERT(DATEDIF(H1290,tglAcuan,"y"),"yr","day"))),(INT(CONVERT(VLOOKUP(Table1[[#This Row],[JABATAN]],tbl_refJabatan,2,FALSE),"yr","day")-CONVERT(DATEDIF(H1290,NOW(),"y"),"yr","day")))),"")</f>
        <v>1826</v>
      </c>
      <c r="S1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Row],[JABATAN]],tbl_refJabatan,4,FALSE),"yr","day")-CONVERT(DATEDIF(H1290,tglAcuan,"y"),"yr","day"))),(NOW()+(CONVERT(VLOOKUP(Table1[[#This Row],[JABATAN]],tbl_refJabatan,4,FALSE),"yr","day")-CONVERT(DATEDIF(H1290,NOW(),"y"),"yr","day")))),"Usia Salah"),"")</f>
        <v>32565.348911689813</v>
      </c>
      <c r="T1290" s="167" t="str">
        <f ca="1">IF(Table1[[#This Row],[TGL. PENSIUN ( usia )]]&lt;&gt;0,TEXT(Table1[[#This Row],[TGL. PENSIUN ( usia )]],"yyyy"),"")</f>
        <v>1989</v>
      </c>
      <c r="U1290" s="166">
        <f ca="1">IF(AND(Table1[[#This Row],[TGL. PENSIUN (usia)]]&lt;&gt;"",Table1[[#This Row],[TGL. PENSIUN (usia)]]&lt;&gt;"USIA SALAH"),IF(tglAcuan&lt;&gt;0,(INT(CONVERT(VLOOKUP(Table1[[#This Row],[JABATAN]],tbl_refJabatan,4,FALSE),"yr","day")-CONVERT(DATEDIF(H1290,tglAcuan,"y"),"yr","day"))),(INT(CONVERT(VLOOKUP(Table1[[#This Row],[JABATAN]],tbl_refJabatan,4,FALSE),"yr","day")-CONVERT(DATEDIF(H1290,NOW(),"y"),"yr","day")))),"")</f>
        <v>-12784</v>
      </c>
      <c r="V1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Row],[JABATAN]],tbl_refJabatan,6,FALSE),"yr","day")-CONVERT(DATEDIF(H1290,tglAcuan,"y"),"yr","day"))),(NOW()+(CONVERT(VLOOKUP(Table1[[#This Row],[JABATAN]],tbl_refJabatan,6,FALSE),"yr","day")-CONVERT(DATEDIF(H1290,NOW(),"y"),"yr","day")))),"Usia Salah"),"")</f>
        <v>25260.348911689813</v>
      </c>
      <c r="W1290" s="167" t="str">
        <f ca="1">IF(Table1[[#This Row],[TGL.PENSIUN (usia)]]&lt;&gt;0,TEXT(Table1[[#This Row],[TGL.PENSIUN (usia)]],"yyyy"),"")</f>
        <v>1969</v>
      </c>
      <c r="X1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Row],[JABATAN]],tbl_refJabatan,7,FALSE),"yr","day")-CONVERT(DATEDIF(M1290,tglAcuan,"y"),"yr","day"))),(NOW()+(CONVERT(VLOOKUP(Table1[[#This Row],[JABATAN]],tbl_refJabatan,7,FALSE),"yr","day")-CONVERT(DATEDIF(M1290,NOW(),"y"),"yr","day")))),"tgl SK salah"),"")</f>
        <v>62150.598911689813</v>
      </c>
      <c r="Y1290" s="167" t="str">
        <f ca="1">IF(Table1[[#This Row],[TGL. PENSIUN (jabatan)]]&lt;&gt;0,TEXT(Table1[[#This Row],[TGL. PENSIUN (jabatan)]],"yyyy"),"")</f>
        <v>2070</v>
      </c>
      <c r="Z1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Row],[JABATAN]],tbl_refJabatan,8,FALSE),"yr","day")-CONVERT(DATEDIF(H1290,tglAcuan,"y"),"yr","day"))),(NOW()+(CONVERT(VLOOKUP(Table1[[#This Row],[JABATAN]],tbl_refJabatan,8,FALSE),"yr","day")-CONVERT(DATEDIF(H1290,NOW(),"y"),"yr","day")))),"Usia Salah"),"")</f>
        <v>47175.348911689813</v>
      </c>
      <c r="AA1290" s="167" t="str">
        <f ca="1">IF(Table1[[#This Row],[TGL.PENSIUN (usia )]]&lt;&gt;0,TEXT(Table1[[#This Row],[TGL.PENSIUN (usia )]],"yyyy"),"")</f>
        <v>2029</v>
      </c>
      <c r="AB1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Row],[JABATAN]],tbl_refJabatan,9,FALSE),"yr","day")-CONVERT(DATEDIF(M1290,tglAcuan,"y"),"yr","day"))),(NOW()+(CONVERT(VLOOKUP(Table1[[#This Row],[JABATAN]],tbl_refJabatan,9,FALSE),"yr","day")-CONVERT(DATEDIF(M1290,NOW(),"y"),"yr","day")))),"tgl SK salah"),"")</f>
        <v>45714.348911689813</v>
      </c>
      <c r="AC1290" s="167" t="str">
        <f ca="1">IF(Table1[[#This Row],[TGL. PENSIUN (jabatan )]]&lt;&gt;0,TEXT(Table1[[#This Row],[TGL. PENSIUN (jabatan )]],"yyyy"),"")</f>
        <v>2025</v>
      </c>
      <c r="AD12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1" spans="1:30" s="53" customFormat="1" ht="21.75" customHeight="1" x14ac:dyDescent="0.25">
      <c r="A1291" s="43">
        <f t="shared" si="47"/>
        <v>1286</v>
      </c>
      <c r="B1291" s="44" t="s">
        <v>2266</v>
      </c>
      <c r="C1291" s="44" t="s">
        <v>2401</v>
      </c>
      <c r="D1291" s="72" t="s">
        <v>63</v>
      </c>
      <c r="E1291" s="73" t="s">
        <v>2421</v>
      </c>
      <c r="F1291" s="43" t="s">
        <v>41</v>
      </c>
      <c r="G1291" s="46" t="s">
        <v>42</v>
      </c>
      <c r="H1291" s="47">
        <v>29745</v>
      </c>
      <c r="I1291" s="45"/>
      <c r="J1291" s="76"/>
      <c r="K1291" s="74" t="s">
        <v>43</v>
      </c>
      <c r="L1291" s="70" t="s">
        <v>2422</v>
      </c>
      <c r="M1291" s="89">
        <v>42368</v>
      </c>
      <c r="N1291" s="52" t="str">
        <f t="shared" ca="1" si="48"/>
        <v>42 Tahun 8 Bulan 19 hari</v>
      </c>
      <c r="O12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 Bulan 28 Hari </v>
      </c>
      <c r="P1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Row],[JABATAN]],tbl_refJabatan,2,FALSE),"yr","day")-CONVERT(DATEDIF(H1291,tglAcuan,"y"),"yr","day"))),(NOW()+(CONVERT(VLOOKUP(Table1[[#This Row],[JABATAN]],tbl_refJabatan,2,FALSE),"yr","day")-CONVERT(DATEDIF(H1291,NOW(),"y"),"yr","day")))),"Usia Salah"),"")</f>
        <v>51923.598911689813</v>
      </c>
      <c r="Q1291" s="167" t="str">
        <f ca="1">IF(Table1[[#This Row],[TGL. PENSIUN (usia)]]&lt;&gt;0,TEXT(Table1[[#This Row],[TGL. PENSIUN (usia)]],"yyyy"),"")</f>
        <v>2042</v>
      </c>
      <c r="R1291" s="166">
        <f ca="1">IF(AND(Table1[[#This Row],[TGL. PENSIUN (usia)]]&lt;&gt;"",Table1[[#This Row],[TGL. PENSIUN (usia)]]&lt;&gt;"USIA SALAH"),IF(tglAcuan&lt;&gt;0,(INT(CONVERT(VLOOKUP(Table1[[#This Row],[JABATAN]],tbl_refJabatan,2,FALSE),"yr","day")-CONVERT(DATEDIF(H1291,tglAcuan,"y"),"yr","day"))),(INT(CONVERT(VLOOKUP(Table1[[#This Row],[JABATAN]],tbl_refJabatan,2,FALSE),"yr","day")-CONVERT(DATEDIF(H1291,NOW(),"y"),"yr","day")))),"")</f>
        <v>6574</v>
      </c>
      <c r="S1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Row],[JABATAN]],tbl_refJabatan,4,FALSE),"yr","day")-CONVERT(DATEDIF(H1291,tglAcuan,"y"),"yr","day"))),(NOW()+(CONVERT(VLOOKUP(Table1[[#This Row],[JABATAN]],tbl_refJabatan,4,FALSE),"yr","day")-CONVERT(DATEDIF(H1291,NOW(),"y"),"yr","day")))),"Usia Salah"),"")</f>
        <v>37313.598911689813</v>
      </c>
      <c r="T1291" s="167" t="str">
        <f ca="1">IF(Table1[[#This Row],[TGL. PENSIUN ( usia )]]&lt;&gt;0,TEXT(Table1[[#This Row],[TGL. PENSIUN ( usia )]],"yyyy"),"")</f>
        <v>2002</v>
      </c>
      <c r="U1291" s="166">
        <f ca="1">IF(AND(Table1[[#This Row],[TGL. PENSIUN (usia)]]&lt;&gt;"",Table1[[#This Row],[TGL. PENSIUN (usia)]]&lt;&gt;"USIA SALAH"),IF(tglAcuan&lt;&gt;0,(INT(CONVERT(VLOOKUP(Table1[[#This Row],[JABATAN]],tbl_refJabatan,4,FALSE),"yr","day")-CONVERT(DATEDIF(H1291,tglAcuan,"y"),"yr","day"))),(INT(CONVERT(VLOOKUP(Table1[[#This Row],[JABATAN]],tbl_refJabatan,4,FALSE),"yr","day")-CONVERT(DATEDIF(H1291,NOW(),"y"),"yr","day")))),"")</f>
        <v>-8036</v>
      </c>
      <c r="V1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Row],[JABATAN]],tbl_refJabatan,6,FALSE),"yr","day")-CONVERT(DATEDIF(H1291,tglAcuan,"y"),"yr","day"))),(NOW()+(CONVERT(VLOOKUP(Table1[[#This Row],[JABATAN]],tbl_refJabatan,6,FALSE),"yr","day")-CONVERT(DATEDIF(H1291,NOW(),"y"),"yr","day")))),"Usia Salah"),"")</f>
        <v>30008.598911689813</v>
      </c>
      <c r="W1291" s="167" t="str">
        <f ca="1">IF(Table1[[#This Row],[TGL.PENSIUN (usia)]]&lt;&gt;0,TEXT(Table1[[#This Row],[TGL.PENSIUN (usia)]],"yyyy"),"")</f>
        <v>1982</v>
      </c>
      <c r="X1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Row],[JABATAN]],tbl_refJabatan,7,FALSE),"yr","day")-CONVERT(DATEDIF(M1291,tglAcuan,"y"),"yr","day"))),(NOW()+(CONVERT(VLOOKUP(Table1[[#This Row],[JABATAN]],tbl_refJabatan,7,FALSE),"yr","day")-CONVERT(DATEDIF(M1291,NOW(),"y"),"yr","day")))),"tgl SK salah"),"")</f>
        <v>64342.098911689813</v>
      </c>
      <c r="Y1291" s="167" t="str">
        <f ca="1">IF(Table1[[#This Row],[TGL. PENSIUN (jabatan)]]&lt;&gt;0,TEXT(Table1[[#This Row],[TGL. PENSIUN (jabatan)]],"yyyy"),"")</f>
        <v>2076</v>
      </c>
      <c r="Z1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Row],[JABATAN]],tbl_refJabatan,8,FALSE),"yr","day")-CONVERT(DATEDIF(H1291,tglAcuan,"y"),"yr","day"))),(NOW()+(CONVERT(VLOOKUP(Table1[[#This Row],[JABATAN]],tbl_refJabatan,8,FALSE),"yr","day")-CONVERT(DATEDIF(H1291,NOW(),"y"),"yr","day")))),"Usia Salah"),"")</f>
        <v>51923.598911689813</v>
      </c>
      <c r="AA1291" s="167" t="str">
        <f ca="1">IF(Table1[[#This Row],[TGL.PENSIUN (usia )]]&lt;&gt;0,TEXT(Table1[[#This Row],[TGL.PENSIUN (usia )]],"yyyy"),"")</f>
        <v>2042</v>
      </c>
      <c r="AB1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Row],[JABATAN]],tbl_refJabatan,9,FALSE),"yr","day")-CONVERT(DATEDIF(M1291,tglAcuan,"y"),"yr","day"))),(NOW()+(CONVERT(VLOOKUP(Table1[[#This Row],[JABATAN]],tbl_refJabatan,9,FALSE),"yr","day")-CONVERT(DATEDIF(M1291,NOW(),"y"),"yr","day")))),"tgl SK salah"),"")</f>
        <v>47905.848911689813</v>
      </c>
      <c r="AC1291" s="167" t="str">
        <f ca="1">IF(Table1[[#This Row],[TGL. PENSIUN (jabatan )]]&lt;&gt;0,TEXT(Table1[[#This Row],[TGL. PENSIUN (jabatan )]],"yyyy"),"")</f>
        <v>2031</v>
      </c>
      <c r="AD12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2" spans="1:30" s="53" customFormat="1" ht="21.75" customHeight="1" x14ac:dyDescent="0.25">
      <c r="A1292" s="43">
        <f t="shared" si="47"/>
        <v>1287</v>
      </c>
      <c r="B1292" s="44" t="s">
        <v>2266</v>
      </c>
      <c r="C1292" s="44" t="s">
        <v>2401</v>
      </c>
      <c r="D1292" s="72" t="s">
        <v>63</v>
      </c>
      <c r="E1292" s="73" t="s">
        <v>2423</v>
      </c>
      <c r="F1292" s="43" t="s">
        <v>41</v>
      </c>
      <c r="G1292" s="46" t="s">
        <v>42</v>
      </c>
      <c r="H1292" s="47">
        <v>25323</v>
      </c>
      <c r="I1292" s="45"/>
      <c r="J1292" s="76"/>
      <c r="K1292" s="74" t="s">
        <v>107</v>
      </c>
      <c r="L1292" s="70" t="s">
        <v>2424</v>
      </c>
      <c r="M1292" s="89">
        <v>43465</v>
      </c>
      <c r="N1292" s="52" t="str">
        <f t="shared" ca="1" si="48"/>
        <v>54 Tahun 9 Bulan 28 hari</v>
      </c>
      <c r="O12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Row],[JABATAN]],tbl_refJabatan,2,FALSE),"yr","day")-CONVERT(DATEDIF(H1292,tglAcuan,"y"),"yr","day"))),(NOW()+(CONVERT(VLOOKUP(Table1[[#This Row],[JABATAN]],tbl_refJabatan,2,FALSE),"yr","day")-CONVERT(DATEDIF(H1292,NOW(),"y"),"yr","day")))),"Usia Salah"),"")</f>
        <v>47540.598911689813</v>
      </c>
      <c r="Q1292" s="167" t="str">
        <f ca="1">IF(Table1[[#This Row],[TGL. PENSIUN (usia)]]&lt;&gt;0,TEXT(Table1[[#This Row],[TGL. PENSIUN (usia)]],"yyyy"),"")</f>
        <v>2030</v>
      </c>
      <c r="R1292" s="166">
        <f ca="1">IF(AND(Table1[[#This Row],[TGL. PENSIUN (usia)]]&lt;&gt;"",Table1[[#This Row],[TGL. PENSIUN (usia)]]&lt;&gt;"USIA SALAH"),IF(tglAcuan&lt;&gt;0,(INT(CONVERT(VLOOKUP(Table1[[#This Row],[JABATAN]],tbl_refJabatan,2,FALSE),"yr","day")-CONVERT(DATEDIF(H1292,tglAcuan,"y"),"yr","day"))),(INT(CONVERT(VLOOKUP(Table1[[#This Row],[JABATAN]],tbl_refJabatan,2,FALSE),"yr","day")-CONVERT(DATEDIF(H1292,NOW(),"y"),"yr","day")))),"")</f>
        <v>2191</v>
      </c>
      <c r="S1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Row],[JABATAN]],tbl_refJabatan,4,FALSE),"yr","day")-CONVERT(DATEDIF(H1292,tglAcuan,"y"),"yr","day"))),(NOW()+(CONVERT(VLOOKUP(Table1[[#This Row],[JABATAN]],tbl_refJabatan,4,FALSE),"yr","day")-CONVERT(DATEDIF(H1292,NOW(),"y"),"yr","day")))),"Usia Salah"),"")</f>
        <v>32930.598911689813</v>
      </c>
      <c r="T1292" s="167" t="str">
        <f ca="1">IF(Table1[[#This Row],[TGL. PENSIUN ( usia )]]&lt;&gt;0,TEXT(Table1[[#This Row],[TGL. PENSIUN ( usia )]],"yyyy"),"")</f>
        <v>1990</v>
      </c>
      <c r="U1292" s="166">
        <f ca="1">IF(AND(Table1[[#This Row],[TGL. PENSIUN (usia)]]&lt;&gt;"",Table1[[#This Row],[TGL. PENSIUN (usia)]]&lt;&gt;"USIA SALAH"),IF(tglAcuan&lt;&gt;0,(INT(CONVERT(VLOOKUP(Table1[[#This Row],[JABATAN]],tbl_refJabatan,4,FALSE),"yr","day")-CONVERT(DATEDIF(H1292,tglAcuan,"y"),"yr","day"))),(INT(CONVERT(VLOOKUP(Table1[[#This Row],[JABATAN]],tbl_refJabatan,4,FALSE),"yr","day")-CONVERT(DATEDIF(H1292,NOW(),"y"),"yr","day")))),"")</f>
        <v>-12419</v>
      </c>
      <c r="V1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Row],[JABATAN]],tbl_refJabatan,6,FALSE),"yr","day")-CONVERT(DATEDIF(H1292,tglAcuan,"y"),"yr","day"))),(NOW()+(CONVERT(VLOOKUP(Table1[[#This Row],[JABATAN]],tbl_refJabatan,6,FALSE),"yr","day")-CONVERT(DATEDIF(H1292,NOW(),"y"),"yr","day")))),"Usia Salah"),"")</f>
        <v>25625.598911689813</v>
      </c>
      <c r="W1292" s="167" t="str">
        <f ca="1">IF(Table1[[#This Row],[TGL.PENSIUN (usia)]]&lt;&gt;0,TEXT(Table1[[#This Row],[TGL.PENSIUN (usia)]],"yyyy"),"")</f>
        <v>1970</v>
      </c>
      <c r="X1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Row],[JABATAN]],tbl_refJabatan,7,FALSE),"yr","day")-CONVERT(DATEDIF(M1292,tglAcuan,"y"),"yr","day"))),(NOW()+(CONVERT(VLOOKUP(Table1[[#This Row],[JABATAN]],tbl_refJabatan,7,FALSE),"yr","day")-CONVERT(DATEDIF(M1292,NOW(),"y"),"yr","day")))),"tgl SK salah"),"")</f>
        <v>65437.848911689813</v>
      </c>
      <c r="Y1292" s="167" t="str">
        <f ca="1">IF(Table1[[#This Row],[TGL. PENSIUN (jabatan)]]&lt;&gt;0,TEXT(Table1[[#This Row],[TGL. PENSIUN (jabatan)]],"yyyy"),"")</f>
        <v>2079</v>
      </c>
      <c r="Z1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Row],[JABATAN]],tbl_refJabatan,8,FALSE),"yr","day")-CONVERT(DATEDIF(H1292,tglAcuan,"y"),"yr","day"))),(NOW()+(CONVERT(VLOOKUP(Table1[[#This Row],[JABATAN]],tbl_refJabatan,8,FALSE),"yr","day")-CONVERT(DATEDIF(H1292,NOW(),"y"),"yr","day")))),"Usia Salah"),"")</f>
        <v>47540.598911689813</v>
      </c>
      <c r="AA1292" s="167" t="str">
        <f ca="1">IF(Table1[[#This Row],[TGL.PENSIUN (usia )]]&lt;&gt;0,TEXT(Table1[[#This Row],[TGL.PENSIUN (usia )]],"yyyy"),"")</f>
        <v>2030</v>
      </c>
      <c r="AB1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Row],[JABATAN]],tbl_refJabatan,9,FALSE),"yr","day")-CONVERT(DATEDIF(M1292,tglAcuan,"y"),"yr","day"))),(NOW()+(CONVERT(VLOOKUP(Table1[[#This Row],[JABATAN]],tbl_refJabatan,9,FALSE),"yr","day")-CONVERT(DATEDIF(M1292,NOW(),"y"),"yr","day")))),"tgl SK salah"),"")</f>
        <v>49001.598911689813</v>
      </c>
      <c r="AC1292" s="167" t="str">
        <f ca="1">IF(Table1[[#This Row],[TGL. PENSIUN (jabatan )]]&lt;&gt;0,TEXT(Table1[[#This Row],[TGL. PENSIUN (jabatan )]],"yyyy"),"")</f>
        <v>2034</v>
      </c>
      <c r="AD12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3" spans="1:30" s="53" customFormat="1" ht="21.75" customHeight="1" x14ac:dyDescent="0.25">
      <c r="A1293" s="43">
        <f t="shared" si="47"/>
        <v>1288</v>
      </c>
      <c r="B1293" s="44" t="s">
        <v>2266</v>
      </c>
      <c r="C1293" s="44" t="s">
        <v>2401</v>
      </c>
      <c r="D1293" s="72" t="s">
        <v>63</v>
      </c>
      <c r="E1293" s="73" t="s">
        <v>908</v>
      </c>
      <c r="F1293" s="43" t="s">
        <v>41</v>
      </c>
      <c r="G1293" s="46" t="s">
        <v>42</v>
      </c>
      <c r="H1293" s="47">
        <v>24234</v>
      </c>
      <c r="I1293" s="45"/>
      <c r="J1293" s="76"/>
      <c r="K1293" s="74" t="s">
        <v>107</v>
      </c>
      <c r="L1293" s="70" t="s">
        <v>2425</v>
      </c>
      <c r="M1293" s="89">
        <v>43465</v>
      </c>
      <c r="N1293" s="52" t="str">
        <f t="shared" ca="1" si="48"/>
        <v>57 Tahun 9 Bulan 20 hari</v>
      </c>
      <c r="O12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Row],[JABATAN]],tbl_refJabatan,2,FALSE),"yr","day")-CONVERT(DATEDIF(H1293,tglAcuan,"y"),"yr","day"))),(NOW()+(CONVERT(VLOOKUP(Table1[[#This Row],[JABATAN]],tbl_refJabatan,2,FALSE),"yr","day")-CONVERT(DATEDIF(H1293,NOW(),"y"),"yr","day")))),"Usia Salah"),"")</f>
        <v>46444.848911689813</v>
      </c>
      <c r="Q1293" s="167" t="str">
        <f ca="1">IF(Table1[[#This Row],[TGL. PENSIUN (usia)]]&lt;&gt;0,TEXT(Table1[[#This Row],[TGL. PENSIUN (usia)]],"yyyy"),"")</f>
        <v>2027</v>
      </c>
      <c r="R1293" s="166">
        <f ca="1">IF(AND(Table1[[#This Row],[TGL. PENSIUN (usia)]]&lt;&gt;"",Table1[[#This Row],[TGL. PENSIUN (usia)]]&lt;&gt;"USIA SALAH"),IF(tglAcuan&lt;&gt;0,(INT(CONVERT(VLOOKUP(Table1[[#This Row],[JABATAN]],tbl_refJabatan,2,FALSE),"yr","day")-CONVERT(DATEDIF(H1293,tglAcuan,"y"),"yr","day"))),(INT(CONVERT(VLOOKUP(Table1[[#This Row],[JABATAN]],tbl_refJabatan,2,FALSE),"yr","day")-CONVERT(DATEDIF(H1293,NOW(),"y"),"yr","day")))),"")</f>
        <v>1095</v>
      </c>
      <c r="S1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Row],[JABATAN]],tbl_refJabatan,4,FALSE),"yr","day")-CONVERT(DATEDIF(H1293,tglAcuan,"y"),"yr","day"))),(NOW()+(CONVERT(VLOOKUP(Table1[[#This Row],[JABATAN]],tbl_refJabatan,4,FALSE),"yr","day")-CONVERT(DATEDIF(H1293,NOW(),"y"),"yr","day")))),"Usia Salah"),"")</f>
        <v>31834.848911689813</v>
      </c>
      <c r="T1293" s="167" t="str">
        <f ca="1">IF(Table1[[#This Row],[TGL. PENSIUN ( usia )]]&lt;&gt;0,TEXT(Table1[[#This Row],[TGL. PENSIUN ( usia )]],"yyyy"),"")</f>
        <v>1987</v>
      </c>
      <c r="U1293" s="166">
        <f ca="1">IF(AND(Table1[[#This Row],[TGL. PENSIUN (usia)]]&lt;&gt;"",Table1[[#This Row],[TGL. PENSIUN (usia)]]&lt;&gt;"USIA SALAH"),IF(tglAcuan&lt;&gt;0,(INT(CONVERT(VLOOKUP(Table1[[#This Row],[JABATAN]],tbl_refJabatan,4,FALSE),"yr","day")-CONVERT(DATEDIF(H1293,tglAcuan,"y"),"yr","day"))),(INT(CONVERT(VLOOKUP(Table1[[#This Row],[JABATAN]],tbl_refJabatan,4,FALSE),"yr","day")-CONVERT(DATEDIF(H1293,NOW(),"y"),"yr","day")))),"")</f>
        <v>-13515</v>
      </c>
      <c r="V1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Row],[JABATAN]],tbl_refJabatan,6,FALSE),"yr","day")-CONVERT(DATEDIF(H1293,tglAcuan,"y"),"yr","day"))),(NOW()+(CONVERT(VLOOKUP(Table1[[#This Row],[JABATAN]],tbl_refJabatan,6,FALSE),"yr","day")-CONVERT(DATEDIF(H1293,NOW(),"y"),"yr","day")))),"Usia Salah"),"")</f>
        <v>24529.848911689813</v>
      </c>
      <c r="W1293" s="167" t="str">
        <f ca="1">IF(Table1[[#This Row],[TGL.PENSIUN (usia)]]&lt;&gt;0,TEXT(Table1[[#This Row],[TGL.PENSIUN (usia)]],"yyyy"),"")</f>
        <v>1967</v>
      </c>
      <c r="X1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Row],[JABATAN]],tbl_refJabatan,7,FALSE),"yr","day")-CONVERT(DATEDIF(M1293,tglAcuan,"y"),"yr","day"))),(NOW()+(CONVERT(VLOOKUP(Table1[[#This Row],[JABATAN]],tbl_refJabatan,7,FALSE),"yr","day")-CONVERT(DATEDIF(M1293,NOW(),"y"),"yr","day")))),"tgl SK salah"),"")</f>
        <v>65437.848911689813</v>
      </c>
      <c r="Y1293" s="167" t="str">
        <f ca="1">IF(Table1[[#This Row],[TGL. PENSIUN (jabatan)]]&lt;&gt;0,TEXT(Table1[[#This Row],[TGL. PENSIUN (jabatan)]],"yyyy"),"")</f>
        <v>2079</v>
      </c>
      <c r="Z1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Row],[JABATAN]],tbl_refJabatan,8,FALSE),"yr","day")-CONVERT(DATEDIF(H1293,tglAcuan,"y"),"yr","day"))),(NOW()+(CONVERT(VLOOKUP(Table1[[#This Row],[JABATAN]],tbl_refJabatan,8,FALSE),"yr","day")-CONVERT(DATEDIF(H1293,NOW(),"y"),"yr","day")))),"Usia Salah"),"")</f>
        <v>46444.848911689813</v>
      </c>
      <c r="AA1293" s="167" t="str">
        <f ca="1">IF(Table1[[#This Row],[TGL.PENSIUN (usia )]]&lt;&gt;0,TEXT(Table1[[#This Row],[TGL.PENSIUN (usia )]],"yyyy"),"")</f>
        <v>2027</v>
      </c>
      <c r="AB1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Row],[JABATAN]],tbl_refJabatan,9,FALSE),"yr","day")-CONVERT(DATEDIF(M1293,tglAcuan,"y"),"yr","day"))),(NOW()+(CONVERT(VLOOKUP(Table1[[#This Row],[JABATAN]],tbl_refJabatan,9,FALSE),"yr","day")-CONVERT(DATEDIF(M1293,NOW(),"y"),"yr","day")))),"tgl SK salah"),"")</f>
        <v>49001.598911689813</v>
      </c>
      <c r="AC1293" s="167" t="str">
        <f ca="1">IF(Table1[[#This Row],[TGL. PENSIUN (jabatan )]]&lt;&gt;0,TEXT(Table1[[#This Row],[TGL. PENSIUN (jabatan )]],"yyyy"),"")</f>
        <v>2034</v>
      </c>
      <c r="AD12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4" spans="1:30" s="88" customFormat="1" ht="21.75" customHeight="1" x14ac:dyDescent="0.25">
      <c r="A1294" s="43">
        <f t="shared" si="47"/>
        <v>1289</v>
      </c>
      <c r="B1294" s="44" t="s">
        <v>2266</v>
      </c>
      <c r="C1294" s="44" t="s">
        <v>2426</v>
      </c>
      <c r="D1294" s="45" t="s">
        <v>39</v>
      </c>
      <c r="E1294" s="59" t="s">
        <v>2427</v>
      </c>
      <c r="F1294" s="43" t="s">
        <v>41</v>
      </c>
      <c r="G1294" s="46" t="s">
        <v>42</v>
      </c>
      <c r="H1294" s="47">
        <v>26087</v>
      </c>
      <c r="I1294" s="45"/>
      <c r="J1294" s="76"/>
      <c r="K1294" s="74" t="s">
        <v>43</v>
      </c>
      <c r="L1294" s="173" t="s">
        <v>2428</v>
      </c>
      <c r="M1294" s="196">
        <v>43444</v>
      </c>
      <c r="N1294" s="52" t="str">
        <f t="shared" ca="1" si="48"/>
        <v>52 Tahun 8 Bulan 24 hari</v>
      </c>
      <c r="O12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Row],[JABATAN]],tbl_refJabatan,2,FALSE),"yr","day")-CONVERT(DATEDIF(H1294,tglAcuan,"y"),"yr","day"))),(NOW()+(CONVERT(VLOOKUP(Table1[[#This Row],[JABATAN]],tbl_refJabatan,2,FALSE),"yr","day")-CONVERT(DATEDIF(H1294,NOW(),"y"),"yr","day")))),"Usia Salah"),"")</f>
        <v>26356.098911689813</v>
      </c>
      <c r="Q1294" s="167" t="str">
        <f ca="1">IF(Table1[[#This Row],[TGL. PENSIUN (usia)]]&lt;&gt;0,TEXT(Table1[[#This Row],[TGL. PENSIUN (usia)]],"yyyy"),"")</f>
        <v>1972</v>
      </c>
      <c r="R1294" s="166">
        <f ca="1">IF(AND(Table1[[#This Row],[TGL. PENSIUN (usia)]]&lt;&gt;"",Table1[[#This Row],[TGL. PENSIUN (usia)]]&lt;&gt;"USIA SALAH"),IF(tglAcuan&lt;&gt;0,(INT(CONVERT(VLOOKUP(Table1[[#This Row],[JABATAN]],tbl_refJabatan,2,FALSE),"yr","day")-CONVERT(DATEDIF(H1294,tglAcuan,"y"),"yr","day"))),(INT(CONVERT(VLOOKUP(Table1[[#This Row],[JABATAN]],tbl_refJabatan,2,FALSE),"yr","day")-CONVERT(DATEDIF(H1294,NOW(),"y"),"yr","day")))),"")</f>
        <v>-18993</v>
      </c>
      <c r="S1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Row],[JABATAN]],tbl_refJabatan,4,FALSE),"yr","day")-CONVERT(DATEDIF(H1294,tglAcuan,"y"),"yr","day"))),(NOW()+(CONVERT(VLOOKUP(Table1[[#This Row],[JABATAN]],tbl_refJabatan,4,FALSE),"yr","day")-CONVERT(DATEDIF(H1294,NOW(),"y"),"yr","day")))),"Usia Salah"),"")</f>
        <v>26356.098911689813</v>
      </c>
      <c r="T1294" s="167" t="str">
        <f ca="1">IF(Table1[[#This Row],[TGL. PENSIUN ( usia )]]&lt;&gt;0,TEXT(Table1[[#This Row],[TGL. PENSIUN ( usia )]],"yyyy"),"")</f>
        <v>1972</v>
      </c>
      <c r="U1294" s="166">
        <f ca="1">IF(AND(Table1[[#This Row],[TGL. PENSIUN (usia)]]&lt;&gt;"",Table1[[#This Row],[TGL. PENSIUN (usia)]]&lt;&gt;"USIA SALAH"),IF(tglAcuan&lt;&gt;0,(INT(CONVERT(VLOOKUP(Table1[[#This Row],[JABATAN]],tbl_refJabatan,4,FALSE),"yr","day")-CONVERT(DATEDIF(H1294,tglAcuan,"y"),"yr","day"))),(INT(CONVERT(VLOOKUP(Table1[[#This Row],[JABATAN]],tbl_refJabatan,4,FALSE),"yr","day")-CONVERT(DATEDIF(H1294,NOW(),"y"),"yr","day")))),"")</f>
        <v>-18993</v>
      </c>
      <c r="V1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Row],[JABATAN]],tbl_refJabatan,6,FALSE),"yr","day")-CONVERT(DATEDIF(H1294,tglAcuan,"y"),"yr","day"))),(NOW()+(CONVERT(VLOOKUP(Table1[[#This Row],[JABATAN]],tbl_refJabatan,6,FALSE),"yr","day")-CONVERT(DATEDIF(H1294,NOW(),"y"),"yr","day")))),"Usia Salah"),"")</f>
        <v>26356.098911689813</v>
      </c>
      <c r="W1294" s="167" t="str">
        <f ca="1">IF(Table1[[#This Row],[TGL.PENSIUN (usia)]]&lt;&gt;0,TEXT(Table1[[#This Row],[TGL.PENSIUN (usia)]],"yyyy"),"")</f>
        <v>1972</v>
      </c>
      <c r="X1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Row],[JABATAN]],tbl_refJabatan,7,FALSE),"yr","day")-CONVERT(DATEDIF(M1294,tglAcuan,"y"),"yr","day"))),(NOW()+(CONVERT(VLOOKUP(Table1[[#This Row],[JABATAN]],tbl_refJabatan,7,FALSE),"yr","day")-CONVERT(DATEDIF(M1294,NOW(),"y"),"yr","day")))),"tgl SK salah"),"")</f>
        <v>43522.848911689813</v>
      </c>
      <c r="Y1294" s="167" t="str">
        <f ca="1">IF(Table1[[#This Row],[TGL. PENSIUN (jabatan)]]&lt;&gt;0,TEXT(Table1[[#This Row],[TGL. PENSIUN (jabatan)]],"yyyy"),"")</f>
        <v>2019</v>
      </c>
      <c r="Z1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Row],[JABATAN]],tbl_refJabatan,8,FALSE),"yr","day")-CONVERT(DATEDIF(H1294,tglAcuan,"y"),"yr","day"))),(NOW()+(CONVERT(VLOOKUP(Table1[[#This Row],[JABATAN]],tbl_refJabatan,8,FALSE),"yr","day")-CONVERT(DATEDIF(H1294,NOW(),"y"),"yr","day")))),"Usia Salah"),"")</f>
        <v>26356.098911689813</v>
      </c>
      <c r="AA1294" s="167" t="str">
        <f ca="1">IF(Table1[[#This Row],[TGL.PENSIUN (usia )]]&lt;&gt;0,TEXT(Table1[[#This Row],[TGL.PENSIUN (usia )]],"yyyy"),"")</f>
        <v>1972</v>
      </c>
      <c r="AB1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Row],[JABATAN]],tbl_refJabatan,9,FALSE),"yr","day")-CONVERT(DATEDIF(M1294,tglAcuan,"y"),"yr","day"))),(NOW()+(CONVERT(VLOOKUP(Table1[[#This Row],[JABATAN]],tbl_refJabatan,9,FALSE),"yr","day")-CONVERT(DATEDIF(M1294,NOW(),"y"),"yr","day")))),"tgl SK salah"),"")</f>
        <v>43522.848911689813</v>
      </c>
      <c r="AC1294" s="167" t="str">
        <f ca="1">IF(Table1[[#This Row],[TGL. PENSIUN (jabatan )]]&lt;&gt;0,TEXT(Table1[[#This Row],[TGL. PENSIUN (jabatan )]],"yyyy"),"")</f>
        <v>2019</v>
      </c>
      <c r="AD12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5" spans="1:30" s="53" customFormat="1" ht="21.75" customHeight="1" x14ac:dyDescent="0.25">
      <c r="A1295" s="43">
        <f t="shared" si="47"/>
        <v>1290</v>
      </c>
      <c r="B1295" s="44" t="s">
        <v>2266</v>
      </c>
      <c r="C1295" s="44" t="s">
        <v>2426</v>
      </c>
      <c r="D1295" s="72" t="s">
        <v>45</v>
      </c>
      <c r="E1295" s="59" t="s">
        <v>2429</v>
      </c>
      <c r="F1295" s="43" t="s">
        <v>41</v>
      </c>
      <c r="G1295" s="46" t="s">
        <v>42</v>
      </c>
      <c r="H1295" s="47">
        <v>34838</v>
      </c>
      <c r="I1295" s="45"/>
      <c r="J1295" s="76"/>
      <c r="K1295" s="74" t="s">
        <v>56</v>
      </c>
      <c r="L1295" s="173" t="s">
        <v>2430</v>
      </c>
      <c r="M1295" s="196">
        <v>44560</v>
      </c>
      <c r="N1295" s="52" t="str">
        <f t="shared" ca="1" si="48"/>
        <v>28 Tahun 9 Bulan 8 hari</v>
      </c>
      <c r="O12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28 Hari </v>
      </c>
      <c r="P1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Row],[JABATAN]],tbl_refJabatan,2,FALSE),"yr","day")-CONVERT(DATEDIF(H1295,tglAcuan,"y"),"yr","day"))),(NOW()+(CONVERT(VLOOKUP(Table1[[#This Row],[JABATAN]],tbl_refJabatan,2,FALSE),"yr","day")-CONVERT(DATEDIF(H1295,NOW(),"y"),"yr","day")))),"Usia Salah"),"")</f>
        <v>35122.098911689813</v>
      </c>
      <c r="Q1295" s="167" t="str">
        <f ca="1">IF(Table1[[#This Row],[TGL. PENSIUN (usia)]]&lt;&gt;0,TEXT(Table1[[#This Row],[TGL. PENSIUN (usia)]],"yyyy"),"")</f>
        <v>1996</v>
      </c>
      <c r="R1295" s="166">
        <f ca="1">IF(AND(Table1[[#This Row],[TGL. PENSIUN (usia)]]&lt;&gt;"",Table1[[#This Row],[TGL. PENSIUN (usia)]]&lt;&gt;"USIA SALAH"),IF(tglAcuan&lt;&gt;0,(INT(CONVERT(VLOOKUP(Table1[[#This Row],[JABATAN]],tbl_refJabatan,2,FALSE),"yr","day")-CONVERT(DATEDIF(H1295,tglAcuan,"y"),"yr","day"))),(INT(CONVERT(VLOOKUP(Table1[[#This Row],[JABATAN]],tbl_refJabatan,2,FALSE),"yr","day")-CONVERT(DATEDIF(H1295,NOW(),"y"),"yr","day")))),"")</f>
        <v>-10227</v>
      </c>
      <c r="S1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Row],[JABATAN]],tbl_refJabatan,4,FALSE),"yr","day")-CONVERT(DATEDIF(H1295,tglAcuan,"y"),"yr","day"))),(NOW()+(CONVERT(VLOOKUP(Table1[[#This Row],[JABATAN]],tbl_refJabatan,4,FALSE),"yr","day")-CONVERT(DATEDIF(H1295,NOW(),"y"),"yr","day")))),"Usia Salah"),"")</f>
        <v>35122.098911689813</v>
      </c>
      <c r="T1295" s="167" t="str">
        <f ca="1">IF(Table1[[#This Row],[TGL. PENSIUN ( usia )]]&lt;&gt;0,TEXT(Table1[[#This Row],[TGL. PENSIUN ( usia )]],"yyyy"),"")</f>
        <v>1996</v>
      </c>
      <c r="U1295" s="166">
        <f ca="1">IF(AND(Table1[[#This Row],[TGL. PENSIUN (usia)]]&lt;&gt;"",Table1[[#This Row],[TGL. PENSIUN (usia)]]&lt;&gt;"USIA SALAH"),IF(tglAcuan&lt;&gt;0,(INT(CONVERT(VLOOKUP(Table1[[#This Row],[JABATAN]],tbl_refJabatan,4,FALSE),"yr","day")-CONVERT(DATEDIF(H1295,tglAcuan,"y"),"yr","day"))),(INT(CONVERT(VLOOKUP(Table1[[#This Row],[JABATAN]],tbl_refJabatan,4,FALSE),"yr","day")-CONVERT(DATEDIF(H1295,NOW(),"y"),"yr","day")))),"")</f>
        <v>-10227</v>
      </c>
      <c r="V1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Row],[JABATAN]],tbl_refJabatan,6,FALSE),"yr","day")-CONVERT(DATEDIF(H1295,tglAcuan,"y"),"yr","day"))),(NOW()+(CONVERT(VLOOKUP(Table1[[#This Row],[JABATAN]],tbl_refJabatan,6,FALSE),"yr","day")-CONVERT(DATEDIF(H1295,NOW(),"y"),"yr","day")))),"Usia Salah"),"")</f>
        <v>35122.098911689813</v>
      </c>
      <c r="W1295" s="167" t="str">
        <f ca="1">IF(Table1[[#This Row],[TGL.PENSIUN (usia)]]&lt;&gt;0,TEXT(Table1[[#This Row],[TGL.PENSIUN (usia)]],"yyyy"),"")</f>
        <v>1996</v>
      </c>
      <c r="X1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Row],[JABATAN]],tbl_refJabatan,7,FALSE),"yr","day")-CONVERT(DATEDIF(M1295,tglAcuan,"y"),"yr","day"))),(NOW()+(CONVERT(VLOOKUP(Table1[[#This Row],[JABATAN]],tbl_refJabatan,7,FALSE),"yr","day")-CONVERT(DATEDIF(M1295,NOW(),"y"),"yr","day")))),"tgl SK salah"),"")</f>
        <v>44618.598911689813</v>
      </c>
      <c r="Y1295" s="167" t="str">
        <f ca="1">IF(Table1[[#This Row],[TGL. PENSIUN (jabatan)]]&lt;&gt;0,TEXT(Table1[[#This Row],[TGL. PENSIUN (jabatan)]],"yyyy"),"")</f>
        <v>2022</v>
      </c>
      <c r="Z1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Row],[JABATAN]],tbl_refJabatan,8,FALSE),"yr","day")-CONVERT(DATEDIF(H1295,tglAcuan,"y"),"yr","day"))),(NOW()+(CONVERT(VLOOKUP(Table1[[#This Row],[JABATAN]],tbl_refJabatan,8,FALSE),"yr","day")-CONVERT(DATEDIF(H1295,NOW(),"y"),"yr","day")))),"Usia Salah"),"")</f>
        <v>35122.098911689813</v>
      </c>
      <c r="AA1295" s="167" t="str">
        <f ca="1">IF(Table1[[#This Row],[TGL.PENSIUN (usia )]]&lt;&gt;0,TEXT(Table1[[#This Row],[TGL.PENSIUN (usia )]],"yyyy"),"")</f>
        <v>1996</v>
      </c>
      <c r="AB1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Row],[JABATAN]],tbl_refJabatan,9,FALSE),"yr","day")-CONVERT(DATEDIF(M1295,tglAcuan,"y"),"yr","day"))),(NOW()+(CONVERT(VLOOKUP(Table1[[#This Row],[JABATAN]],tbl_refJabatan,9,FALSE),"yr","day")-CONVERT(DATEDIF(M1295,NOW(),"y"),"yr","day")))),"tgl SK salah"),"")</f>
        <v>44618.598911689813</v>
      </c>
      <c r="AC1295" s="167" t="str">
        <f ca="1">IF(Table1[[#This Row],[TGL. PENSIUN (jabatan )]]&lt;&gt;0,TEXT(Table1[[#This Row],[TGL. PENSIUN (jabatan )]],"yyyy"),"")</f>
        <v>2022</v>
      </c>
      <c r="AD12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6" spans="1:30" s="53" customFormat="1" ht="21.75" customHeight="1" x14ac:dyDescent="0.25">
      <c r="A1296" s="43">
        <f t="shared" si="47"/>
        <v>1291</v>
      </c>
      <c r="B1296" s="205" t="s">
        <v>2266</v>
      </c>
      <c r="C1296" s="205" t="s">
        <v>2426</v>
      </c>
      <c r="D1296" s="45" t="s">
        <v>48</v>
      </c>
      <c r="E1296" s="59" t="s">
        <v>159</v>
      </c>
      <c r="F1296" s="43" t="s">
        <v>41</v>
      </c>
      <c r="G1296" s="46" t="s">
        <v>42</v>
      </c>
      <c r="H1296" s="207">
        <v>27584</v>
      </c>
      <c r="I1296" s="45"/>
      <c r="J1296" s="76"/>
      <c r="K1296" s="74" t="s">
        <v>43</v>
      </c>
      <c r="L1296" s="173" t="s">
        <v>2431</v>
      </c>
      <c r="M1296" s="196">
        <v>44091</v>
      </c>
      <c r="N1296" s="52" t="str">
        <f t="shared" ca="1" si="48"/>
        <v>48 Tahun 7 Bulan 18 hari</v>
      </c>
      <c r="O12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5 Bulan 10 Hari </v>
      </c>
      <c r="P1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Row],[JABATAN]],tbl_refJabatan,2,FALSE),"yr","day")-CONVERT(DATEDIF(H1296,tglAcuan,"y"),"yr","day"))),(NOW()+(CONVERT(VLOOKUP(Table1[[#This Row],[JABATAN]],tbl_refJabatan,2,FALSE),"yr","day")-CONVERT(DATEDIF(H1296,NOW(),"y"),"yr","day")))),"Usia Salah"),"")</f>
        <v>49732.098911689813</v>
      </c>
      <c r="Q1296" s="167" t="str">
        <f ca="1">IF(Table1[[#This Row],[TGL. PENSIUN (usia)]]&lt;&gt;0,TEXT(Table1[[#This Row],[TGL. PENSIUN (usia)]],"yyyy"),"")</f>
        <v>2036</v>
      </c>
      <c r="R1296" s="166">
        <f ca="1">IF(AND(Table1[[#This Row],[TGL. PENSIUN (usia)]]&lt;&gt;"",Table1[[#This Row],[TGL. PENSIUN (usia)]]&lt;&gt;"USIA SALAH"),IF(tglAcuan&lt;&gt;0,(INT(CONVERT(VLOOKUP(Table1[[#This Row],[JABATAN]],tbl_refJabatan,2,FALSE),"yr","day")-CONVERT(DATEDIF(H1296,tglAcuan,"y"),"yr","day"))),(INT(CONVERT(VLOOKUP(Table1[[#This Row],[JABATAN]],tbl_refJabatan,2,FALSE),"yr","day")-CONVERT(DATEDIF(H1296,NOW(),"y"),"yr","day")))),"")</f>
        <v>4383</v>
      </c>
      <c r="S1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Row],[JABATAN]],tbl_refJabatan,4,FALSE),"yr","day")-CONVERT(DATEDIF(H1296,tglAcuan,"y"),"yr","day"))),(NOW()+(CONVERT(VLOOKUP(Table1[[#This Row],[JABATAN]],tbl_refJabatan,4,FALSE),"yr","day")-CONVERT(DATEDIF(H1296,NOW(),"y"),"yr","day")))),"Usia Salah"),"")</f>
        <v>49732.098911689813</v>
      </c>
      <c r="T1296" s="167" t="str">
        <f ca="1">IF(Table1[[#This Row],[TGL. PENSIUN ( usia )]]&lt;&gt;0,TEXT(Table1[[#This Row],[TGL. PENSIUN ( usia )]],"yyyy"),"")</f>
        <v>2036</v>
      </c>
      <c r="U1296" s="166">
        <f ca="1">IF(AND(Table1[[#This Row],[TGL. PENSIUN (usia)]]&lt;&gt;"",Table1[[#This Row],[TGL. PENSIUN (usia)]]&lt;&gt;"USIA SALAH"),IF(tglAcuan&lt;&gt;0,(INT(CONVERT(VLOOKUP(Table1[[#This Row],[JABATAN]],tbl_refJabatan,4,FALSE),"yr","day")-CONVERT(DATEDIF(H1296,tglAcuan,"y"),"yr","day"))),(INT(CONVERT(VLOOKUP(Table1[[#This Row],[JABATAN]],tbl_refJabatan,4,FALSE),"yr","day")-CONVERT(DATEDIF(H1296,NOW(),"y"),"yr","day")))),"")</f>
        <v>4383</v>
      </c>
      <c r="V1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Row],[JABATAN]],tbl_refJabatan,6,FALSE),"yr","day")-CONVERT(DATEDIF(H1296,tglAcuan,"y"),"yr","day"))),(NOW()+(CONVERT(VLOOKUP(Table1[[#This Row],[JABATAN]],tbl_refJabatan,6,FALSE),"yr","day")-CONVERT(DATEDIF(H1296,NOW(),"y"),"yr","day")))),"Usia Salah"),"")</f>
        <v>48271.098911689813</v>
      </c>
      <c r="W1296" s="167" t="str">
        <f ca="1">IF(Table1[[#This Row],[TGL.PENSIUN (usia)]]&lt;&gt;0,TEXT(Table1[[#This Row],[TGL.PENSIUN (usia)]],"yyyy"),"")</f>
        <v>2032</v>
      </c>
      <c r="X1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Row],[JABATAN]],tbl_refJabatan,7,FALSE),"yr","day")-CONVERT(DATEDIF(M1296,tglAcuan,"y"),"yr","day"))),(NOW()+(CONVERT(VLOOKUP(Table1[[#This Row],[JABATAN]],tbl_refJabatan,7,FALSE),"yr","day")-CONVERT(DATEDIF(M1296,NOW(),"y"),"yr","day")))),"tgl SK salah"),"")</f>
        <v>51558.348911689813</v>
      </c>
      <c r="Y1296" s="167" t="str">
        <f ca="1">IF(Table1[[#This Row],[TGL. PENSIUN (jabatan)]]&lt;&gt;0,TEXT(Table1[[#This Row],[TGL. PENSIUN (jabatan)]],"yyyy"),"")</f>
        <v>2041</v>
      </c>
      <c r="Z1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Row],[JABATAN]],tbl_refJabatan,8,FALSE),"yr","day")-CONVERT(DATEDIF(H1296,tglAcuan,"y"),"yr","day"))),(NOW()+(CONVERT(VLOOKUP(Table1[[#This Row],[JABATAN]],tbl_refJabatan,8,FALSE),"yr","day")-CONVERT(DATEDIF(H1296,NOW(),"y"),"yr","day")))),"Usia Salah"),"")</f>
        <v>48271.098911689813</v>
      </c>
      <c r="AA1296" s="167" t="str">
        <f ca="1">IF(Table1[[#This Row],[TGL.PENSIUN (usia )]]&lt;&gt;0,TEXT(Table1[[#This Row],[TGL.PENSIUN (usia )]],"yyyy"),"")</f>
        <v>2032</v>
      </c>
      <c r="AB1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Row],[JABATAN]],tbl_refJabatan,9,FALSE),"yr","day")-CONVERT(DATEDIF(M1296,tglAcuan,"y"),"yr","day"))),(NOW()+(CONVERT(VLOOKUP(Table1[[#This Row],[JABATAN]],tbl_refJabatan,9,FALSE),"yr","day")-CONVERT(DATEDIF(M1296,NOW(),"y"),"yr","day")))),"tgl SK salah"),"")</f>
        <v>51558.348911689813</v>
      </c>
      <c r="AC1296" s="167" t="str">
        <f ca="1">IF(Table1[[#This Row],[TGL. PENSIUN (jabatan )]]&lt;&gt;0,TEXT(Table1[[#This Row],[TGL. PENSIUN (jabatan )]],"yyyy"),"")</f>
        <v>2041</v>
      </c>
      <c r="AD12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7" spans="1:30" s="53" customFormat="1" ht="21.75" customHeight="1" x14ac:dyDescent="0.25">
      <c r="A1297" s="43">
        <f t="shared" si="47"/>
        <v>1292</v>
      </c>
      <c r="B1297" s="44" t="s">
        <v>2266</v>
      </c>
      <c r="C1297" s="44" t="s">
        <v>2426</v>
      </c>
      <c r="D1297" s="72" t="s">
        <v>52</v>
      </c>
      <c r="E1297" s="59" t="s">
        <v>2432</v>
      </c>
      <c r="F1297" s="43" t="s">
        <v>41</v>
      </c>
      <c r="G1297" s="46" t="s">
        <v>42</v>
      </c>
      <c r="H1297" s="47">
        <v>34294</v>
      </c>
      <c r="I1297" s="45"/>
      <c r="J1297" s="76"/>
      <c r="K1297" s="74" t="s">
        <v>56</v>
      </c>
      <c r="L1297" s="173" t="s">
        <v>2433</v>
      </c>
      <c r="M1297" s="196">
        <v>42655</v>
      </c>
      <c r="N1297" s="52" t="str">
        <f t="shared" ca="1" si="48"/>
        <v>30 Tahun 3 Bulan 6 hari</v>
      </c>
      <c r="O12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4 Bulan 15 Hari </v>
      </c>
      <c r="P1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Row],[JABATAN]],tbl_refJabatan,2,FALSE),"yr","day")-CONVERT(DATEDIF(H1297,tglAcuan,"y"),"yr","day"))),(NOW()+(CONVERT(VLOOKUP(Table1[[#This Row],[JABATAN]],tbl_refJabatan,2,FALSE),"yr","day")-CONVERT(DATEDIF(H1297,NOW(),"y"),"yr","day")))),"Usia Salah"),"")</f>
        <v>56306.598911689813</v>
      </c>
      <c r="Q1297" s="167" t="str">
        <f ca="1">IF(Table1[[#This Row],[TGL. PENSIUN (usia)]]&lt;&gt;0,TEXT(Table1[[#This Row],[TGL. PENSIUN (usia)]],"yyyy"),"")</f>
        <v>2054</v>
      </c>
      <c r="R1297" s="166">
        <f ca="1">IF(AND(Table1[[#This Row],[TGL. PENSIUN (usia)]]&lt;&gt;"",Table1[[#This Row],[TGL. PENSIUN (usia)]]&lt;&gt;"USIA SALAH"),IF(tglAcuan&lt;&gt;0,(INT(CONVERT(VLOOKUP(Table1[[#This Row],[JABATAN]],tbl_refJabatan,2,FALSE),"yr","day")-CONVERT(DATEDIF(H1297,tglAcuan,"y"),"yr","day"))),(INT(CONVERT(VLOOKUP(Table1[[#This Row],[JABATAN]],tbl_refJabatan,2,FALSE),"yr","day")-CONVERT(DATEDIF(H1297,NOW(),"y"),"yr","day")))),"")</f>
        <v>10957</v>
      </c>
      <c r="S1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Row],[JABATAN]],tbl_refJabatan,4,FALSE),"yr","day")-CONVERT(DATEDIF(H1297,tglAcuan,"y"),"yr","day"))),(NOW()+(CONVERT(VLOOKUP(Table1[[#This Row],[JABATAN]],tbl_refJabatan,4,FALSE),"yr","day")-CONVERT(DATEDIF(H1297,NOW(),"y"),"yr","day")))),"Usia Salah"),"")</f>
        <v>56306.598911689813</v>
      </c>
      <c r="T1297" s="167" t="str">
        <f ca="1">IF(Table1[[#This Row],[TGL. PENSIUN ( usia )]]&lt;&gt;0,TEXT(Table1[[#This Row],[TGL. PENSIUN ( usia )]],"yyyy"),"")</f>
        <v>2054</v>
      </c>
      <c r="U1297" s="166">
        <f ca="1">IF(AND(Table1[[#This Row],[TGL. PENSIUN (usia)]]&lt;&gt;"",Table1[[#This Row],[TGL. PENSIUN (usia)]]&lt;&gt;"USIA SALAH"),IF(tglAcuan&lt;&gt;0,(INT(CONVERT(VLOOKUP(Table1[[#This Row],[JABATAN]],tbl_refJabatan,4,FALSE),"yr","day")-CONVERT(DATEDIF(H1297,tglAcuan,"y"),"yr","day"))),(INT(CONVERT(VLOOKUP(Table1[[#This Row],[JABATAN]],tbl_refJabatan,4,FALSE),"yr","day")-CONVERT(DATEDIF(H1297,NOW(),"y"),"yr","day")))),"")</f>
        <v>10957</v>
      </c>
      <c r="V1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Row],[JABATAN]],tbl_refJabatan,6,FALSE),"yr","day")-CONVERT(DATEDIF(H1297,tglAcuan,"y"),"yr","day"))),(NOW()+(CONVERT(VLOOKUP(Table1[[#This Row],[JABATAN]],tbl_refJabatan,6,FALSE),"yr","day")-CONVERT(DATEDIF(H1297,NOW(),"y"),"yr","day")))),"Usia Salah"),"")</f>
        <v>54845.598911689813</v>
      </c>
      <c r="W1297" s="167" t="str">
        <f ca="1">IF(Table1[[#This Row],[TGL.PENSIUN (usia)]]&lt;&gt;0,TEXT(Table1[[#This Row],[TGL.PENSIUN (usia)]],"yyyy"),"")</f>
        <v>2050</v>
      </c>
      <c r="X1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Row],[JABATAN]],tbl_refJabatan,7,FALSE),"yr","day")-CONVERT(DATEDIF(M1297,tglAcuan,"y"),"yr","day"))),(NOW()+(CONVERT(VLOOKUP(Table1[[#This Row],[JABATAN]],tbl_refJabatan,7,FALSE),"yr","day")-CONVERT(DATEDIF(M1297,NOW(),"y"),"yr","day")))),"tgl SK salah"),"")</f>
        <v>50097.348911689813</v>
      </c>
      <c r="Y1297" s="167" t="str">
        <f ca="1">IF(Table1[[#This Row],[TGL. PENSIUN (jabatan)]]&lt;&gt;0,TEXT(Table1[[#This Row],[TGL. PENSIUN (jabatan)]],"yyyy"),"")</f>
        <v>2037</v>
      </c>
      <c r="Z1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Row],[JABATAN]],tbl_refJabatan,8,FALSE),"yr","day")-CONVERT(DATEDIF(H1297,tglAcuan,"y"),"yr","day"))),(NOW()+(CONVERT(VLOOKUP(Table1[[#This Row],[JABATAN]],tbl_refJabatan,8,FALSE),"yr","day")-CONVERT(DATEDIF(H1297,NOW(),"y"),"yr","day")))),"Usia Salah"),"")</f>
        <v>54845.598911689813</v>
      </c>
      <c r="AA1297" s="167" t="str">
        <f ca="1">IF(Table1[[#This Row],[TGL.PENSIUN (usia )]]&lt;&gt;0,TEXT(Table1[[#This Row],[TGL.PENSIUN (usia )]],"yyyy"),"")</f>
        <v>2050</v>
      </c>
      <c r="AB1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Row],[JABATAN]],tbl_refJabatan,9,FALSE),"yr","day")-CONVERT(DATEDIF(M1297,tglAcuan,"y"),"yr","day"))),(NOW()+(CONVERT(VLOOKUP(Table1[[#This Row],[JABATAN]],tbl_refJabatan,9,FALSE),"yr","day")-CONVERT(DATEDIF(M1297,NOW(),"y"),"yr","day")))),"tgl SK salah"),"")</f>
        <v>50097.348911689813</v>
      </c>
      <c r="AC1297" s="167" t="str">
        <f ca="1">IF(Table1[[#This Row],[TGL. PENSIUN (jabatan )]]&lt;&gt;0,TEXT(Table1[[#This Row],[TGL. PENSIUN (jabatan )]],"yyyy"),"")</f>
        <v>2037</v>
      </c>
      <c r="AD12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8" spans="1:30" s="209" customFormat="1" ht="21.75" customHeight="1" x14ac:dyDescent="0.25">
      <c r="A1298" s="43">
        <f t="shared" si="47"/>
        <v>1293</v>
      </c>
      <c r="B1298" s="205" t="s">
        <v>2266</v>
      </c>
      <c r="C1298" s="205" t="s">
        <v>2426</v>
      </c>
      <c r="D1298" s="72" t="s">
        <v>54</v>
      </c>
      <c r="E1298" s="59" t="s">
        <v>2434</v>
      </c>
      <c r="F1298" s="43" t="s">
        <v>41</v>
      </c>
      <c r="G1298" s="46" t="s">
        <v>42</v>
      </c>
      <c r="H1298" s="207">
        <v>31183</v>
      </c>
      <c r="I1298" s="206"/>
      <c r="J1298" s="208"/>
      <c r="K1298" s="74" t="s">
        <v>43</v>
      </c>
      <c r="L1298" s="173" t="s">
        <v>2435</v>
      </c>
      <c r="M1298" s="196">
        <v>43441</v>
      </c>
      <c r="N1298" s="52" t="str">
        <f t="shared" ca="1" si="48"/>
        <v>38 Tahun 9 Bulan 11 hari</v>
      </c>
      <c r="O1298" s="262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20 Hari </v>
      </c>
      <c r="P1298" s="263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Row],[JABATAN]],tbl_refJabatan,2,FALSE),"yr","day")-CONVERT(DATEDIF(H1298,tglAcuan,"y"),"yr","day"))),(NOW()+(CONVERT(VLOOKUP(Table1[[#This Row],[JABATAN]],tbl_refJabatan,2,FALSE),"yr","day")-CONVERT(DATEDIF(H1298,NOW(),"y"),"yr","day")))),"Usia Salah"),"")</f>
        <v>53384.598911689813</v>
      </c>
      <c r="Q1298" s="263" t="str">
        <f ca="1">IF(Table1[[#This Row],[TGL. PENSIUN (usia)]]&lt;&gt;0,TEXT(Table1[[#This Row],[TGL. PENSIUN (usia)]],"yyyy"),"")</f>
        <v>2046</v>
      </c>
      <c r="R1298" s="262">
        <f ca="1">IF(AND(Table1[[#This Row],[TGL. PENSIUN (usia)]]&lt;&gt;"",Table1[[#This Row],[TGL. PENSIUN (usia)]]&lt;&gt;"USIA SALAH"),IF(tglAcuan&lt;&gt;0,(INT(CONVERT(VLOOKUP(Table1[[#This Row],[JABATAN]],tbl_refJabatan,2,FALSE),"yr","day")-CONVERT(DATEDIF(H1298,tglAcuan,"y"),"yr","day"))),(INT(CONVERT(VLOOKUP(Table1[[#This Row],[JABATAN]],tbl_refJabatan,2,FALSE),"yr","day")-CONVERT(DATEDIF(H1298,NOW(),"y"),"yr","day")))),"")</f>
        <v>8035</v>
      </c>
      <c r="S1298" s="263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Row],[JABATAN]],tbl_refJabatan,4,FALSE),"yr","day")-CONVERT(DATEDIF(H1298,tglAcuan,"y"),"yr","day"))),(NOW()+(CONVERT(VLOOKUP(Table1[[#This Row],[JABATAN]],tbl_refJabatan,4,FALSE),"yr","day")-CONVERT(DATEDIF(H1298,NOW(),"y"),"yr","day")))),"Usia Salah"),"")</f>
        <v>53384.598911689813</v>
      </c>
      <c r="T1298" s="263" t="str">
        <f ca="1">IF(Table1[[#This Row],[TGL. PENSIUN ( usia )]]&lt;&gt;0,TEXT(Table1[[#This Row],[TGL. PENSIUN ( usia )]],"yyyy"),"")</f>
        <v>2046</v>
      </c>
      <c r="U1298" s="262">
        <f ca="1">IF(AND(Table1[[#This Row],[TGL. PENSIUN (usia)]]&lt;&gt;"",Table1[[#This Row],[TGL. PENSIUN (usia)]]&lt;&gt;"USIA SALAH"),IF(tglAcuan&lt;&gt;0,(INT(CONVERT(VLOOKUP(Table1[[#This Row],[JABATAN]],tbl_refJabatan,4,FALSE),"yr","day")-CONVERT(DATEDIF(H1298,tglAcuan,"y"),"yr","day"))),(INT(CONVERT(VLOOKUP(Table1[[#This Row],[JABATAN]],tbl_refJabatan,4,FALSE),"yr","day")-CONVERT(DATEDIF(H1298,NOW(),"y"),"yr","day")))),"")</f>
        <v>8035</v>
      </c>
      <c r="V1298" s="263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Row],[JABATAN]],tbl_refJabatan,6,FALSE),"yr","day")-CONVERT(DATEDIF(H1298,tglAcuan,"y"),"yr","day"))),(NOW()+(CONVERT(VLOOKUP(Table1[[#This Row],[JABATAN]],tbl_refJabatan,6,FALSE),"yr","day")-CONVERT(DATEDIF(H1298,NOW(),"y"),"yr","day")))),"Usia Salah"),"")</f>
        <v>51923.598911689813</v>
      </c>
      <c r="W1298" s="263" t="str">
        <f ca="1">IF(Table1[[#This Row],[TGL.PENSIUN (usia)]]&lt;&gt;0,TEXT(Table1[[#This Row],[TGL.PENSIUN (usia)]],"yyyy"),"")</f>
        <v>2042</v>
      </c>
      <c r="X1298" s="263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Row],[JABATAN]],tbl_refJabatan,7,FALSE),"yr","day")-CONVERT(DATEDIF(M1298,tglAcuan,"y"),"yr","day"))),(NOW()+(CONVERT(VLOOKUP(Table1[[#This Row],[JABATAN]],tbl_refJabatan,7,FALSE),"yr","day")-CONVERT(DATEDIF(M1298,NOW(),"y"),"yr","day")))),"tgl SK salah"),"")</f>
        <v>50827.848911689813</v>
      </c>
      <c r="Y1298" s="263" t="str">
        <f ca="1">IF(Table1[[#This Row],[TGL. PENSIUN (jabatan)]]&lt;&gt;0,TEXT(Table1[[#This Row],[TGL. PENSIUN (jabatan)]],"yyyy"),"")</f>
        <v>2039</v>
      </c>
      <c r="Z1298" s="263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Row],[JABATAN]],tbl_refJabatan,8,FALSE),"yr","day")-CONVERT(DATEDIF(H1298,tglAcuan,"y"),"yr","day"))),(NOW()+(CONVERT(VLOOKUP(Table1[[#This Row],[JABATAN]],tbl_refJabatan,8,FALSE),"yr","day")-CONVERT(DATEDIF(H1298,NOW(),"y"),"yr","day")))),"Usia Salah"),"")</f>
        <v>51923.598911689813</v>
      </c>
      <c r="AA1298" s="263" t="str">
        <f ca="1">IF(Table1[[#This Row],[TGL.PENSIUN (usia )]]&lt;&gt;0,TEXT(Table1[[#This Row],[TGL.PENSIUN (usia )]],"yyyy"),"")</f>
        <v>2042</v>
      </c>
      <c r="AB1298" s="263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Row],[JABATAN]],tbl_refJabatan,9,FALSE),"yr","day")-CONVERT(DATEDIF(M1298,tglAcuan,"y"),"yr","day"))),(NOW()+(CONVERT(VLOOKUP(Table1[[#This Row],[JABATAN]],tbl_refJabatan,9,FALSE),"yr","day")-CONVERT(DATEDIF(M1298,NOW(),"y"),"yr","day")))),"tgl SK salah"),"")</f>
        <v>50827.848911689813</v>
      </c>
      <c r="AC1298" s="263" t="str">
        <f ca="1">IF(Table1[[#This Row],[TGL. PENSIUN (jabatan )]]&lt;&gt;0,TEXT(Table1[[#This Row],[TGL. PENSIUN (jabatan )]],"yyyy"),"")</f>
        <v>2039</v>
      </c>
      <c r="AD1298" s="264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299" spans="1:30" s="53" customFormat="1" ht="21.75" customHeight="1" x14ac:dyDescent="0.25">
      <c r="A1299" s="43">
        <f t="shared" si="47"/>
        <v>1294</v>
      </c>
      <c r="B1299" s="44" t="s">
        <v>2266</v>
      </c>
      <c r="C1299" s="44" t="s">
        <v>2426</v>
      </c>
      <c r="D1299" s="72" t="s">
        <v>57</v>
      </c>
      <c r="E1299" s="59" t="s">
        <v>2436</v>
      </c>
      <c r="F1299" s="43" t="s">
        <v>50</v>
      </c>
      <c r="G1299" s="46" t="s">
        <v>42</v>
      </c>
      <c r="H1299" s="47">
        <v>29917</v>
      </c>
      <c r="I1299" s="45"/>
      <c r="J1299" s="76"/>
      <c r="K1299" s="74" t="s">
        <v>56</v>
      </c>
      <c r="L1299" s="173" t="s">
        <v>2435</v>
      </c>
      <c r="M1299" s="196">
        <v>43441</v>
      </c>
      <c r="N1299" s="52" t="str">
        <f t="shared" ca="1" si="48"/>
        <v>42 Tahun 3 Bulan 0 hari</v>
      </c>
      <c r="O12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20 Hari </v>
      </c>
      <c r="P1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Row],[JABATAN]],tbl_refJabatan,2,FALSE),"yr","day")-CONVERT(DATEDIF(H1299,tglAcuan,"y"),"yr","day"))),(NOW()+(CONVERT(VLOOKUP(Table1[[#This Row],[JABATAN]],tbl_refJabatan,2,FALSE),"yr","day")-CONVERT(DATEDIF(H1299,NOW(),"y"),"yr","day")))),"Usia Salah"),"")</f>
        <v>51923.598911689813</v>
      </c>
      <c r="Q1299" s="167" t="str">
        <f ca="1">IF(Table1[[#This Row],[TGL. PENSIUN (usia)]]&lt;&gt;0,TEXT(Table1[[#This Row],[TGL. PENSIUN (usia)]],"yyyy"),"")</f>
        <v>2042</v>
      </c>
      <c r="R1299" s="166">
        <f ca="1">IF(AND(Table1[[#This Row],[TGL. PENSIUN (usia)]]&lt;&gt;"",Table1[[#This Row],[TGL. PENSIUN (usia)]]&lt;&gt;"USIA SALAH"),IF(tglAcuan&lt;&gt;0,(INT(CONVERT(VLOOKUP(Table1[[#This Row],[JABATAN]],tbl_refJabatan,2,FALSE),"yr","day")-CONVERT(DATEDIF(H1299,tglAcuan,"y"),"yr","day"))),(INT(CONVERT(VLOOKUP(Table1[[#This Row],[JABATAN]],tbl_refJabatan,2,FALSE),"yr","day")-CONVERT(DATEDIF(H1299,NOW(),"y"),"yr","day")))),"")</f>
        <v>6574</v>
      </c>
      <c r="S1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Row],[JABATAN]],tbl_refJabatan,4,FALSE),"yr","day")-CONVERT(DATEDIF(H1299,tglAcuan,"y"),"yr","day"))),(NOW()+(CONVERT(VLOOKUP(Table1[[#This Row],[JABATAN]],tbl_refJabatan,4,FALSE),"yr","day")-CONVERT(DATEDIF(H1299,NOW(),"y"),"yr","day")))),"Usia Salah"),"")</f>
        <v>51923.598911689813</v>
      </c>
      <c r="T1299" s="167" t="str">
        <f ca="1">IF(Table1[[#This Row],[TGL. PENSIUN ( usia )]]&lt;&gt;0,TEXT(Table1[[#This Row],[TGL. PENSIUN ( usia )]],"yyyy"),"")</f>
        <v>2042</v>
      </c>
      <c r="U1299" s="166">
        <f ca="1">IF(AND(Table1[[#This Row],[TGL. PENSIUN (usia)]]&lt;&gt;"",Table1[[#This Row],[TGL. PENSIUN (usia)]]&lt;&gt;"USIA SALAH"),IF(tglAcuan&lt;&gt;0,(INT(CONVERT(VLOOKUP(Table1[[#This Row],[JABATAN]],tbl_refJabatan,4,FALSE),"yr","day")-CONVERT(DATEDIF(H1299,tglAcuan,"y"),"yr","day"))),(INT(CONVERT(VLOOKUP(Table1[[#This Row],[JABATAN]],tbl_refJabatan,4,FALSE),"yr","day")-CONVERT(DATEDIF(H1299,NOW(),"y"),"yr","day")))),"")</f>
        <v>6574</v>
      </c>
      <c r="V1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Row],[JABATAN]],tbl_refJabatan,6,FALSE),"yr","day")-CONVERT(DATEDIF(H1299,tglAcuan,"y"),"yr","day"))),(NOW()+(CONVERT(VLOOKUP(Table1[[#This Row],[JABATAN]],tbl_refJabatan,6,FALSE),"yr","day")-CONVERT(DATEDIF(H1299,NOW(),"y"),"yr","day")))),"Usia Salah"),"")</f>
        <v>50462.598911689813</v>
      </c>
      <c r="W1299" s="167" t="str">
        <f ca="1">IF(Table1[[#This Row],[TGL.PENSIUN (usia)]]&lt;&gt;0,TEXT(Table1[[#This Row],[TGL.PENSIUN (usia)]],"yyyy"),"")</f>
        <v>2038</v>
      </c>
      <c r="X1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Row],[JABATAN]],tbl_refJabatan,7,FALSE),"yr","day")-CONVERT(DATEDIF(M1299,tglAcuan,"y"),"yr","day"))),(NOW()+(CONVERT(VLOOKUP(Table1[[#This Row],[JABATAN]],tbl_refJabatan,7,FALSE),"yr","day")-CONVERT(DATEDIF(M1299,NOW(),"y"),"yr","day")))),"tgl SK salah"),"")</f>
        <v>50827.848911689813</v>
      </c>
      <c r="Y1299" s="167" t="str">
        <f ca="1">IF(Table1[[#This Row],[TGL. PENSIUN (jabatan)]]&lt;&gt;0,TEXT(Table1[[#This Row],[TGL. PENSIUN (jabatan)]],"yyyy"),"")</f>
        <v>2039</v>
      </c>
      <c r="Z1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Row],[JABATAN]],tbl_refJabatan,8,FALSE),"yr","day")-CONVERT(DATEDIF(H1299,tglAcuan,"y"),"yr","day"))),(NOW()+(CONVERT(VLOOKUP(Table1[[#This Row],[JABATAN]],tbl_refJabatan,8,FALSE),"yr","day")-CONVERT(DATEDIF(H1299,NOW(),"y"),"yr","day")))),"Usia Salah"),"")</f>
        <v>50462.598911689813</v>
      </c>
      <c r="AA1299" s="167" t="str">
        <f ca="1">IF(Table1[[#This Row],[TGL.PENSIUN (usia )]]&lt;&gt;0,TEXT(Table1[[#This Row],[TGL.PENSIUN (usia )]],"yyyy"),"")</f>
        <v>2038</v>
      </c>
      <c r="AB1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Row],[JABATAN]],tbl_refJabatan,9,FALSE),"yr","day")-CONVERT(DATEDIF(M1299,tglAcuan,"y"),"yr","day"))),(NOW()+(CONVERT(VLOOKUP(Table1[[#This Row],[JABATAN]],tbl_refJabatan,9,FALSE),"yr","day")-CONVERT(DATEDIF(M1299,NOW(),"y"),"yr","day")))),"tgl SK salah"),"")</f>
        <v>50827.848911689813</v>
      </c>
      <c r="AC1299" s="167" t="str">
        <f ca="1">IF(Table1[[#This Row],[TGL. PENSIUN (jabatan )]]&lt;&gt;0,TEXT(Table1[[#This Row],[TGL. PENSIUN (jabatan )]],"yyyy"),"")</f>
        <v>2039</v>
      </c>
      <c r="AD12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0" spans="1:30" s="53" customFormat="1" ht="21.75" customHeight="1" x14ac:dyDescent="0.25">
      <c r="A1300" s="43">
        <f t="shared" si="47"/>
        <v>1295</v>
      </c>
      <c r="B1300" s="44" t="s">
        <v>2266</v>
      </c>
      <c r="C1300" s="44" t="s">
        <v>2426</v>
      </c>
      <c r="D1300" s="72" t="s">
        <v>59</v>
      </c>
      <c r="E1300" s="59" t="s">
        <v>2437</v>
      </c>
      <c r="F1300" s="43" t="s">
        <v>50</v>
      </c>
      <c r="G1300" s="46" t="s">
        <v>42</v>
      </c>
      <c r="H1300" s="47">
        <v>35579</v>
      </c>
      <c r="I1300" s="45"/>
      <c r="J1300" s="76"/>
      <c r="K1300" s="74" t="s">
        <v>56</v>
      </c>
      <c r="L1300" s="173" t="s">
        <v>2438</v>
      </c>
      <c r="M1300" s="196">
        <v>44107</v>
      </c>
      <c r="N1300" s="52" t="str">
        <f t="shared" ca="1" si="48"/>
        <v>26 Tahun 8 Bulan 29 hari</v>
      </c>
      <c r="O13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24 Hari </v>
      </c>
      <c r="P1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Row],[JABATAN]],tbl_refJabatan,2,FALSE),"yr","day")-CONVERT(DATEDIF(H1300,tglAcuan,"y"),"yr","day"))),(NOW()+(CONVERT(VLOOKUP(Table1[[#This Row],[JABATAN]],tbl_refJabatan,2,FALSE),"yr","day")-CONVERT(DATEDIF(H1300,NOW(),"y"),"yr","day")))),"Usia Salah"),"")</f>
        <v>57767.598911689813</v>
      </c>
      <c r="Q1300" s="167" t="str">
        <f ca="1">IF(Table1[[#This Row],[TGL. PENSIUN (usia)]]&lt;&gt;0,TEXT(Table1[[#This Row],[TGL. PENSIUN (usia)]],"yyyy"),"")</f>
        <v>2058</v>
      </c>
      <c r="R1300" s="166">
        <f ca="1">IF(AND(Table1[[#This Row],[TGL. PENSIUN (usia)]]&lt;&gt;"",Table1[[#This Row],[TGL. PENSIUN (usia)]]&lt;&gt;"USIA SALAH"),IF(tglAcuan&lt;&gt;0,(INT(CONVERT(VLOOKUP(Table1[[#This Row],[JABATAN]],tbl_refJabatan,2,FALSE),"yr","day")-CONVERT(DATEDIF(H1300,tglAcuan,"y"),"yr","day"))),(INT(CONVERT(VLOOKUP(Table1[[#This Row],[JABATAN]],tbl_refJabatan,2,FALSE),"yr","day")-CONVERT(DATEDIF(H1300,NOW(),"y"),"yr","day")))),"")</f>
        <v>12418</v>
      </c>
      <c r="S1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Row],[JABATAN]],tbl_refJabatan,4,FALSE),"yr","day")-CONVERT(DATEDIF(H1300,tglAcuan,"y"),"yr","day"))),(NOW()+(CONVERT(VLOOKUP(Table1[[#This Row],[JABATAN]],tbl_refJabatan,4,FALSE),"yr","day")-CONVERT(DATEDIF(H1300,NOW(),"y"),"yr","day")))),"Usia Salah"),"")</f>
        <v>57767.598911689813</v>
      </c>
      <c r="T1300" s="167" t="str">
        <f ca="1">IF(Table1[[#This Row],[TGL. PENSIUN ( usia )]]&lt;&gt;0,TEXT(Table1[[#This Row],[TGL. PENSIUN ( usia )]],"yyyy"),"")</f>
        <v>2058</v>
      </c>
      <c r="U1300" s="166">
        <f ca="1">IF(AND(Table1[[#This Row],[TGL. PENSIUN (usia)]]&lt;&gt;"",Table1[[#This Row],[TGL. PENSIUN (usia)]]&lt;&gt;"USIA SALAH"),IF(tglAcuan&lt;&gt;0,(INT(CONVERT(VLOOKUP(Table1[[#This Row],[JABATAN]],tbl_refJabatan,4,FALSE),"yr","day")-CONVERT(DATEDIF(H1300,tglAcuan,"y"),"yr","day"))),(INT(CONVERT(VLOOKUP(Table1[[#This Row],[JABATAN]],tbl_refJabatan,4,FALSE),"yr","day")-CONVERT(DATEDIF(H1300,NOW(),"y"),"yr","day")))),"")</f>
        <v>12418</v>
      </c>
      <c r="V1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Row],[JABATAN]],tbl_refJabatan,6,FALSE),"yr","day")-CONVERT(DATEDIF(H1300,tglAcuan,"y"),"yr","day"))),(NOW()+(CONVERT(VLOOKUP(Table1[[#This Row],[JABATAN]],tbl_refJabatan,6,FALSE),"yr","day")-CONVERT(DATEDIF(H1300,NOW(),"y"),"yr","day")))),"Usia Salah"),"")</f>
        <v>56306.598911689813</v>
      </c>
      <c r="W1300" s="167" t="str">
        <f ca="1">IF(Table1[[#This Row],[TGL.PENSIUN (usia)]]&lt;&gt;0,TEXT(Table1[[#This Row],[TGL.PENSIUN (usia)]],"yyyy"),"")</f>
        <v>2054</v>
      </c>
      <c r="X1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Row],[JABATAN]],tbl_refJabatan,7,FALSE),"yr","day")-CONVERT(DATEDIF(M1300,tglAcuan,"y"),"yr","day"))),(NOW()+(CONVERT(VLOOKUP(Table1[[#This Row],[JABATAN]],tbl_refJabatan,7,FALSE),"yr","day")-CONVERT(DATEDIF(M1300,NOW(),"y"),"yr","day")))),"tgl SK salah"),"")</f>
        <v>51558.348911689813</v>
      </c>
      <c r="Y1300" s="167" t="str">
        <f ca="1">IF(Table1[[#This Row],[TGL. PENSIUN (jabatan)]]&lt;&gt;0,TEXT(Table1[[#This Row],[TGL. PENSIUN (jabatan)]],"yyyy"),"")</f>
        <v>2041</v>
      </c>
      <c r="Z1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Row],[JABATAN]],tbl_refJabatan,8,FALSE),"yr","day")-CONVERT(DATEDIF(H1300,tglAcuan,"y"),"yr","day"))),(NOW()+(CONVERT(VLOOKUP(Table1[[#This Row],[JABATAN]],tbl_refJabatan,8,FALSE),"yr","day")-CONVERT(DATEDIF(H1300,NOW(),"y"),"yr","day")))),"Usia Salah"),"")</f>
        <v>56306.598911689813</v>
      </c>
      <c r="AA1300" s="167" t="str">
        <f ca="1">IF(Table1[[#This Row],[TGL.PENSIUN (usia )]]&lt;&gt;0,TEXT(Table1[[#This Row],[TGL.PENSIUN (usia )]],"yyyy"),"")</f>
        <v>2054</v>
      </c>
      <c r="AB1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Row],[JABATAN]],tbl_refJabatan,9,FALSE),"yr","day")-CONVERT(DATEDIF(M1300,tglAcuan,"y"),"yr","day"))),(NOW()+(CONVERT(VLOOKUP(Table1[[#This Row],[JABATAN]],tbl_refJabatan,9,FALSE),"yr","day")-CONVERT(DATEDIF(M1300,NOW(),"y"),"yr","day")))),"tgl SK salah"),"")</f>
        <v>51558.348911689813</v>
      </c>
      <c r="AC1300" s="167" t="str">
        <f ca="1">IF(Table1[[#This Row],[TGL. PENSIUN (jabatan )]]&lt;&gt;0,TEXT(Table1[[#This Row],[TGL. PENSIUN (jabatan )]],"yyyy"),"")</f>
        <v>2041</v>
      </c>
      <c r="AD13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1" spans="1:30" s="53" customFormat="1" ht="21.75" customHeight="1" x14ac:dyDescent="0.25">
      <c r="A1301" s="43">
        <f t="shared" si="47"/>
        <v>1296</v>
      </c>
      <c r="B1301" s="44" t="s">
        <v>2266</v>
      </c>
      <c r="C1301" s="44" t="s">
        <v>2426</v>
      </c>
      <c r="D1301" s="72" t="s">
        <v>61</v>
      </c>
      <c r="E1301" s="59" t="s">
        <v>2439</v>
      </c>
      <c r="F1301" s="43" t="s">
        <v>50</v>
      </c>
      <c r="G1301" s="46" t="s">
        <v>42</v>
      </c>
      <c r="H1301" s="47">
        <v>29049</v>
      </c>
      <c r="I1301" s="45"/>
      <c r="J1301" s="76"/>
      <c r="K1301" s="74" t="s">
        <v>43</v>
      </c>
      <c r="L1301" s="173" t="s">
        <v>2435</v>
      </c>
      <c r="M1301" s="196">
        <v>43441</v>
      </c>
      <c r="N1301" s="52" t="str">
        <f t="shared" ca="1" si="48"/>
        <v>44 Tahun 7 Bulan 14 hari</v>
      </c>
      <c r="O13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20 Hari </v>
      </c>
      <c r="P1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Row],[JABATAN]],tbl_refJabatan,2,FALSE),"yr","day")-CONVERT(DATEDIF(H1301,tglAcuan,"y"),"yr","day"))),(NOW()+(CONVERT(VLOOKUP(Table1[[#This Row],[JABATAN]],tbl_refJabatan,2,FALSE),"yr","day")-CONVERT(DATEDIF(H1301,NOW(),"y"),"yr","day")))),"Usia Salah"),"")</f>
        <v>51193.098911689813</v>
      </c>
      <c r="Q1301" s="167" t="str">
        <f ca="1">IF(Table1[[#This Row],[TGL. PENSIUN (usia)]]&lt;&gt;0,TEXT(Table1[[#This Row],[TGL. PENSIUN (usia)]],"yyyy"),"")</f>
        <v>2040</v>
      </c>
      <c r="R1301" s="166">
        <f ca="1">IF(AND(Table1[[#This Row],[TGL. PENSIUN (usia)]]&lt;&gt;"",Table1[[#This Row],[TGL. PENSIUN (usia)]]&lt;&gt;"USIA SALAH"),IF(tglAcuan&lt;&gt;0,(INT(CONVERT(VLOOKUP(Table1[[#This Row],[JABATAN]],tbl_refJabatan,2,FALSE),"yr","day")-CONVERT(DATEDIF(H1301,tglAcuan,"y"),"yr","day"))),(INT(CONVERT(VLOOKUP(Table1[[#This Row],[JABATAN]],tbl_refJabatan,2,FALSE),"yr","day")-CONVERT(DATEDIF(H1301,NOW(),"y"),"yr","day")))),"")</f>
        <v>5844</v>
      </c>
      <c r="S1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Row],[JABATAN]],tbl_refJabatan,4,FALSE),"yr","day")-CONVERT(DATEDIF(H1301,tglAcuan,"y"),"yr","day"))),(NOW()+(CONVERT(VLOOKUP(Table1[[#This Row],[JABATAN]],tbl_refJabatan,4,FALSE),"yr","day")-CONVERT(DATEDIF(H1301,NOW(),"y"),"yr","day")))),"Usia Salah"),"")</f>
        <v>51193.098911689813</v>
      </c>
      <c r="T1301" s="167" t="str">
        <f ca="1">IF(Table1[[#This Row],[TGL. PENSIUN ( usia )]]&lt;&gt;0,TEXT(Table1[[#This Row],[TGL. PENSIUN ( usia )]],"yyyy"),"")</f>
        <v>2040</v>
      </c>
      <c r="U1301" s="166">
        <f ca="1">IF(AND(Table1[[#This Row],[TGL. PENSIUN (usia)]]&lt;&gt;"",Table1[[#This Row],[TGL. PENSIUN (usia)]]&lt;&gt;"USIA SALAH"),IF(tglAcuan&lt;&gt;0,(INT(CONVERT(VLOOKUP(Table1[[#This Row],[JABATAN]],tbl_refJabatan,4,FALSE),"yr","day")-CONVERT(DATEDIF(H1301,tglAcuan,"y"),"yr","day"))),(INT(CONVERT(VLOOKUP(Table1[[#This Row],[JABATAN]],tbl_refJabatan,4,FALSE),"yr","day")-CONVERT(DATEDIF(H1301,NOW(),"y"),"yr","day")))),"")</f>
        <v>5844</v>
      </c>
      <c r="V1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Row],[JABATAN]],tbl_refJabatan,6,FALSE),"yr","day")-CONVERT(DATEDIF(H1301,tglAcuan,"y"),"yr","day"))),(NOW()+(CONVERT(VLOOKUP(Table1[[#This Row],[JABATAN]],tbl_refJabatan,6,FALSE),"yr","day")-CONVERT(DATEDIF(H1301,NOW(),"y"),"yr","day")))),"Usia Salah"),"")</f>
        <v>49732.098911689813</v>
      </c>
      <c r="W1301" s="167" t="str">
        <f ca="1">IF(Table1[[#This Row],[TGL.PENSIUN (usia)]]&lt;&gt;0,TEXT(Table1[[#This Row],[TGL.PENSIUN (usia)]],"yyyy"),"")</f>
        <v>2036</v>
      </c>
      <c r="X1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Row],[JABATAN]],tbl_refJabatan,7,FALSE),"yr","day")-CONVERT(DATEDIF(M1301,tglAcuan,"y"),"yr","day"))),(NOW()+(CONVERT(VLOOKUP(Table1[[#This Row],[JABATAN]],tbl_refJabatan,7,FALSE),"yr","day")-CONVERT(DATEDIF(M1301,NOW(),"y"),"yr","day")))),"tgl SK salah"),"")</f>
        <v>50827.848911689813</v>
      </c>
      <c r="Y1301" s="167" t="str">
        <f ca="1">IF(Table1[[#This Row],[TGL. PENSIUN (jabatan)]]&lt;&gt;0,TEXT(Table1[[#This Row],[TGL. PENSIUN (jabatan)]],"yyyy"),"")</f>
        <v>2039</v>
      </c>
      <c r="Z1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Row],[JABATAN]],tbl_refJabatan,8,FALSE),"yr","day")-CONVERT(DATEDIF(H1301,tglAcuan,"y"),"yr","day"))),(NOW()+(CONVERT(VLOOKUP(Table1[[#This Row],[JABATAN]],tbl_refJabatan,8,FALSE),"yr","day")-CONVERT(DATEDIF(H1301,NOW(),"y"),"yr","day")))),"Usia Salah"),"")</f>
        <v>49732.098911689813</v>
      </c>
      <c r="AA1301" s="167" t="str">
        <f ca="1">IF(Table1[[#This Row],[TGL.PENSIUN (usia )]]&lt;&gt;0,TEXT(Table1[[#This Row],[TGL.PENSIUN (usia )]],"yyyy"),"")</f>
        <v>2036</v>
      </c>
      <c r="AB1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Row],[JABATAN]],tbl_refJabatan,9,FALSE),"yr","day")-CONVERT(DATEDIF(M1301,tglAcuan,"y"),"yr","day"))),(NOW()+(CONVERT(VLOOKUP(Table1[[#This Row],[JABATAN]],tbl_refJabatan,9,FALSE),"yr","day")-CONVERT(DATEDIF(M1301,NOW(),"y"),"yr","day")))),"tgl SK salah"),"")</f>
        <v>50827.848911689813</v>
      </c>
      <c r="AC1301" s="167" t="str">
        <f ca="1">IF(Table1[[#This Row],[TGL. PENSIUN (jabatan )]]&lt;&gt;0,TEXT(Table1[[#This Row],[TGL. PENSIUN (jabatan )]],"yyyy"),"")</f>
        <v>2039</v>
      </c>
      <c r="AD13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2" spans="1:30" s="53" customFormat="1" ht="21.75" customHeight="1" x14ac:dyDescent="0.25">
      <c r="A1302" s="43">
        <f t="shared" si="47"/>
        <v>1297</v>
      </c>
      <c r="B1302" s="44" t="s">
        <v>2266</v>
      </c>
      <c r="C1302" s="44" t="s">
        <v>2426</v>
      </c>
      <c r="D1302" s="72" t="s">
        <v>63</v>
      </c>
      <c r="E1302" s="59" t="s">
        <v>937</v>
      </c>
      <c r="F1302" s="43" t="s">
        <v>41</v>
      </c>
      <c r="G1302" s="46" t="s">
        <v>42</v>
      </c>
      <c r="H1302" s="47">
        <v>24477</v>
      </c>
      <c r="I1302" s="45"/>
      <c r="J1302" s="76"/>
      <c r="K1302" s="74" t="s">
        <v>43</v>
      </c>
      <c r="L1302" s="173" t="s">
        <v>2440</v>
      </c>
      <c r="M1302" s="196">
        <v>38296</v>
      </c>
      <c r="N1302" s="52" t="str">
        <f t="shared" ca="1" si="48"/>
        <v>57 Tahun 1 Bulan 22 hari</v>
      </c>
      <c r="O13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3 Bulan 22 Hari </v>
      </c>
      <c r="P1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Row],[JABATAN]],tbl_refJabatan,2,FALSE),"yr","day")-CONVERT(DATEDIF(H1302,tglAcuan,"y"),"yr","day"))),(NOW()+(CONVERT(VLOOKUP(Table1[[#This Row],[JABATAN]],tbl_refJabatan,2,FALSE),"yr","day")-CONVERT(DATEDIF(H1302,NOW(),"y"),"yr","day")))),"Usia Salah"),"")</f>
        <v>46444.848911689813</v>
      </c>
      <c r="Q1302" s="167" t="str">
        <f ca="1">IF(Table1[[#This Row],[TGL. PENSIUN (usia)]]&lt;&gt;0,TEXT(Table1[[#This Row],[TGL. PENSIUN (usia)]],"yyyy"),"")</f>
        <v>2027</v>
      </c>
      <c r="R1302" s="166">
        <f ca="1">IF(AND(Table1[[#This Row],[TGL. PENSIUN (usia)]]&lt;&gt;"",Table1[[#This Row],[TGL. PENSIUN (usia)]]&lt;&gt;"USIA SALAH"),IF(tglAcuan&lt;&gt;0,(INT(CONVERT(VLOOKUP(Table1[[#This Row],[JABATAN]],tbl_refJabatan,2,FALSE),"yr","day")-CONVERT(DATEDIF(H1302,tglAcuan,"y"),"yr","day"))),(INT(CONVERT(VLOOKUP(Table1[[#This Row],[JABATAN]],tbl_refJabatan,2,FALSE),"yr","day")-CONVERT(DATEDIF(H1302,NOW(),"y"),"yr","day")))),"")</f>
        <v>1095</v>
      </c>
      <c r="S1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Row],[JABATAN]],tbl_refJabatan,4,FALSE),"yr","day")-CONVERT(DATEDIF(H1302,tglAcuan,"y"),"yr","day"))),(NOW()+(CONVERT(VLOOKUP(Table1[[#This Row],[JABATAN]],tbl_refJabatan,4,FALSE),"yr","day")-CONVERT(DATEDIF(H1302,NOW(),"y"),"yr","day")))),"Usia Salah"),"")</f>
        <v>31834.848911689813</v>
      </c>
      <c r="T1302" s="167" t="str">
        <f ca="1">IF(Table1[[#This Row],[TGL. PENSIUN ( usia )]]&lt;&gt;0,TEXT(Table1[[#This Row],[TGL. PENSIUN ( usia )]],"yyyy"),"")</f>
        <v>1987</v>
      </c>
      <c r="U1302" s="166">
        <f ca="1">IF(AND(Table1[[#This Row],[TGL. PENSIUN (usia)]]&lt;&gt;"",Table1[[#This Row],[TGL. PENSIUN (usia)]]&lt;&gt;"USIA SALAH"),IF(tglAcuan&lt;&gt;0,(INT(CONVERT(VLOOKUP(Table1[[#This Row],[JABATAN]],tbl_refJabatan,4,FALSE),"yr","day")-CONVERT(DATEDIF(H1302,tglAcuan,"y"),"yr","day"))),(INT(CONVERT(VLOOKUP(Table1[[#This Row],[JABATAN]],tbl_refJabatan,4,FALSE),"yr","day")-CONVERT(DATEDIF(H1302,NOW(),"y"),"yr","day")))),"")</f>
        <v>-13515</v>
      </c>
      <c r="V1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Row],[JABATAN]],tbl_refJabatan,6,FALSE),"yr","day")-CONVERT(DATEDIF(H1302,tglAcuan,"y"),"yr","day"))),(NOW()+(CONVERT(VLOOKUP(Table1[[#This Row],[JABATAN]],tbl_refJabatan,6,FALSE),"yr","day")-CONVERT(DATEDIF(H1302,NOW(),"y"),"yr","day")))),"Usia Salah"),"")</f>
        <v>24529.848911689813</v>
      </c>
      <c r="W1302" s="167" t="str">
        <f ca="1">IF(Table1[[#This Row],[TGL.PENSIUN (usia)]]&lt;&gt;0,TEXT(Table1[[#This Row],[TGL.PENSIUN (usia)]],"yyyy"),"")</f>
        <v>1967</v>
      </c>
      <c r="X1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Row],[JABATAN]],tbl_refJabatan,7,FALSE),"yr","day")-CONVERT(DATEDIF(M1302,tglAcuan,"y"),"yr","day"))),(NOW()+(CONVERT(VLOOKUP(Table1[[#This Row],[JABATAN]],tbl_refJabatan,7,FALSE),"yr","day")-CONVERT(DATEDIF(M1302,NOW(),"y"),"yr","day")))),"tgl SK salah"),"")</f>
        <v>60324.348911689813</v>
      </c>
      <c r="Y1302" s="167" t="str">
        <f ca="1">IF(Table1[[#This Row],[TGL. PENSIUN (jabatan)]]&lt;&gt;0,TEXT(Table1[[#This Row],[TGL. PENSIUN (jabatan)]],"yyyy"),"")</f>
        <v>2065</v>
      </c>
      <c r="Z1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Row],[JABATAN]],tbl_refJabatan,8,FALSE),"yr","day")-CONVERT(DATEDIF(H1302,tglAcuan,"y"),"yr","day"))),(NOW()+(CONVERT(VLOOKUP(Table1[[#This Row],[JABATAN]],tbl_refJabatan,8,FALSE),"yr","day")-CONVERT(DATEDIF(H1302,NOW(),"y"),"yr","day")))),"Usia Salah"),"")</f>
        <v>46444.848911689813</v>
      </c>
      <c r="AA1302" s="167" t="str">
        <f ca="1">IF(Table1[[#This Row],[TGL.PENSIUN (usia )]]&lt;&gt;0,TEXT(Table1[[#This Row],[TGL.PENSIUN (usia )]],"yyyy"),"")</f>
        <v>2027</v>
      </c>
      <c r="AB1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Row],[JABATAN]],tbl_refJabatan,9,FALSE),"yr","day")-CONVERT(DATEDIF(M1302,tglAcuan,"y"),"yr","day"))),(NOW()+(CONVERT(VLOOKUP(Table1[[#This Row],[JABATAN]],tbl_refJabatan,9,FALSE),"yr","day")-CONVERT(DATEDIF(M1302,NOW(),"y"),"yr","day")))),"tgl SK salah"),"")</f>
        <v>43888.098911689813</v>
      </c>
      <c r="AC1302" s="167" t="str">
        <f ca="1">IF(Table1[[#This Row],[TGL. PENSIUN (jabatan )]]&lt;&gt;0,TEXT(Table1[[#This Row],[TGL. PENSIUN (jabatan )]],"yyyy"),"")</f>
        <v>2020</v>
      </c>
      <c r="AD13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3" spans="1:30" s="53" customFormat="1" ht="21.75" customHeight="1" x14ac:dyDescent="0.25">
      <c r="A1303" s="43">
        <f t="shared" si="47"/>
        <v>1298</v>
      </c>
      <c r="B1303" s="44" t="s">
        <v>2266</v>
      </c>
      <c r="C1303" s="44" t="s">
        <v>2426</v>
      </c>
      <c r="D1303" s="72" t="s">
        <v>63</v>
      </c>
      <c r="E1303" s="59" t="s">
        <v>2441</v>
      </c>
      <c r="F1303" s="43" t="s">
        <v>41</v>
      </c>
      <c r="G1303" s="46" t="s">
        <v>42</v>
      </c>
      <c r="H1303" s="47">
        <v>34620</v>
      </c>
      <c r="I1303" s="45"/>
      <c r="J1303" s="76"/>
      <c r="K1303" s="74" t="s">
        <v>56</v>
      </c>
      <c r="L1303" s="173" t="s">
        <v>2442</v>
      </c>
      <c r="M1303" s="196">
        <v>44560</v>
      </c>
      <c r="N1303" s="52" t="str">
        <f t="shared" ca="1" si="48"/>
        <v>29 Tahun 4 Bulan 14 hari</v>
      </c>
      <c r="O13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28 Hari </v>
      </c>
      <c r="P1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Row],[JABATAN]],tbl_refJabatan,2,FALSE),"yr","day")-CONVERT(DATEDIF(H1303,tglAcuan,"y"),"yr","day"))),(NOW()+(CONVERT(VLOOKUP(Table1[[#This Row],[JABATAN]],tbl_refJabatan,2,FALSE),"yr","day")-CONVERT(DATEDIF(H1303,NOW(),"y"),"yr","day")))),"Usia Salah"),"")</f>
        <v>56671.848911689813</v>
      </c>
      <c r="Q1303" s="167" t="str">
        <f ca="1">IF(Table1[[#This Row],[TGL. PENSIUN (usia)]]&lt;&gt;0,TEXT(Table1[[#This Row],[TGL. PENSIUN (usia)]],"yyyy"),"")</f>
        <v>2055</v>
      </c>
      <c r="R1303" s="166">
        <f ca="1">IF(AND(Table1[[#This Row],[TGL. PENSIUN (usia)]]&lt;&gt;"",Table1[[#This Row],[TGL. PENSIUN (usia)]]&lt;&gt;"USIA SALAH"),IF(tglAcuan&lt;&gt;0,(INT(CONVERT(VLOOKUP(Table1[[#This Row],[JABATAN]],tbl_refJabatan,2,FALSE),"yr","day")-CONVERT(DATEDIF(H1303,tglAcuan,"y"),"yr","day"))),(INT(CONVERT(VLOOKUP(Table1[[#This Row],[JABATAN]],tbl_refJabatan,2,FALSE),"yr","day")-CONVERT(DATEDIF(H1303,NOW(),"y"),"yr","day")))),"")</f>
        <v>11322</v>
      </c>
      <c r="S1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Row],[JABATAN]],tbl_refJabatan,4,FALSE),"yr","day")-CONVERT(DATEDIF(H1303,tglAcuan,"y"),"yr","day"))),(NOW()+(CONVERT(VLOOKUP(Table1[[#This Row],[JABATAN]],tbl_refJabatan,4,FALSE),"yr","day")-CONVERT(DATEDIF(H1303,NOW(),"y"),"yr","day")))),"Usia Salah"),"")</f>
        <v>42061.848911689813</v>
      </c>
      <c r="T1303" s="167" t="str">
        <f ca="1">IF(Table1[[#This Row],[TGL. PENSIUN ( usia )]]&lt;&gt;0,TEXT(Table1[[#This Row],[TGL. PENSIUN ( usia )]],"yyyy"),"")</f>
        <v>2015</v>
      </c>
      <c r="U1303" s="166">
        <f ca="1">IF(AND(Table1[[#This Row],[TGL. PENSIUN (usia)]]&lt;&gt;"",Table1[[#This Row],[TGL. PENSIUN (usia)]]&lt;&gt;"USIA SALAH"),IF(tglAcuan&lt;&gt;0,(INT(CONVERT(VLOOKUP(Table1[[#This Row],[JABATAN]],tbl_refJabatan,4,FALSE),"yr","day")-CONVERT(DATEDIF(H1303,tglAcuan,"y"),"yr","day"))),(INT(CONVERT(VLOOKUP(Table1[[#This Row],[JABATAN]],tbl_refJabatan,4,FALSE),"yr","day")-CONVERT(DATEDIF(H1303,NOW(),"y"),"yr","day")))),"")</f>
        <v>-3288</v>
      </c>
      <c r="V1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Row],[JABATAN]],tbl_refJabatan,6,FALSE),"yr","day")-CONVERT(DATEDIF(H1303,tglAcuan,"y"),"yr","day"))),(NOW()+(CONVERT(VLOOKUP(Table1[[#This Row],[JABATAN]],tbl_refJabatan,6,FALSE),"yr","day")-CONVERT(DATEDIF(H1303,NOW(),"y"),"yr","day")))),"Usia Salah"),"")</f>
        <v>34756.848911689813</v>
      </c>
      <c r="W1303" s="167" t="str">
        <f ca="1">IF(Table1[[#This Row],[TGL.PENSIUN (usia)]]&lt;&gt;0,TEXT(Table1[[#This Row],[TGL.PENSIUN (usia)]],"yyyy"),"")</f>
        <v>1995</v>
      </c>
      <c r="X1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Row],[JABATAN]],tbl_refJabatan,7,FALSE),"yr","day")-CONVERT(DATEDIF(M1303,tglAcuan,"y"),"yr","day"))),(NOW()+(CONVERT(VLOOKUP(Table1[[#This Row],[JABATAN]],tbl_refJabatan,7,FALSE),"yr","day")-CONVERT(DATEDIF(M1303,NOW(),"y"),"yr","day")))),"tgl SK salah"),"")</f>
        <v>66533.598911689813</v>
      </c>
      <c r="Y1303" s="167" t="str">
        <f ca="1">IF(Table1[[#This Row],[TGL. PENSIUN (jabatan)]]&lt;&gt;0,TEXT(Table1[[#This Row],[TGL. PENSIUN (jabatan)]],"yyyy"),"")</f>
        <v>2082</v>
      </c>
      <c r="Z1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Row],[JABATAN]],tbl_refJabatan,8,FALSE),"yr","day")-CONVERT(DATEDIF(H1303,tglAcuan,"y"),"yr","day"))),(NOW()+(CONVERT(VLOOKUP(Table1[[#This Row],[JABATAN]],tbl_refJabatan,8,FALSE),"yr","day")-CONVERT(DATEDIF(H1303,NOW(),"y"),"yr","day")))),"Usia Salah"),"")</f>
        <v>56671.848911689813</v>
      </c>
      <c r="AA1303" s="167" t="str">
        <f ca="1">IF(Table1[[#This Row],[TGL.PENSIUN (usia )]]&lt;&gt;0,TEXT(Table1[[#This Row],[TGL.PENSIUN (usia )]],"yyyy"),"")</f>
        <v>2055</v>
      </c>
      <c r="AB1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Row],[JABATAN]],tbl_refJabatan,9,FALSE),"yr","day")-CONVERT(DATEDIF(M1303,tglAcuan,"y"),"yr","day"))),(NOW()+(CONVERT(VLOOKUP(Table1[[#This Row],[JABATAN]],tbl_refJabatan,9,FALSE),"yr","day")-CONVERT(DATEDIF(M1303,NOW(),"y"),"yr","day")))),"tgl SK salah"),"")</f>
        <v>50097.348911689813</v>
      </c>
      <c r="AC1303" s="167" t="str">
        <f ca="1">IF(Table1[[#This Row],[TGL. PENSIUN (jabatan )]]&lt;&gt;0,TEXT(Table1[[#This Row],[TGL. PENSIUN (jabatan )]],"yyyy"),"")</f>
        <v>2037</v>
      </c>
      <c r="AD13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4" spans="1:30" s="53" customFormat="1" ht="21.75" customHeight="1" x14ac:dyDescent="0.25">
      <c r="A1304" s="43">
        <f t="shared" si="47"/>
        <v>1299</v>
      </c>
      <c r="B1304" s="44" t="s">
        <v>2266</v>
      </c>
      <c r="C1304" s="44" t="s">
        <v>2426</v>
      </c>
      <c r="D1304" s="72" t="s">
        <v>63</v>
      </c>
      <c r="E1304" s="59" t="s">
        <v>2443</v>
      </c>
      <c r="F1304" s="43" t="s">
        <v>41</v>
      </c>
      <c r="G1304" s="46" t="s">
        <v>42</v>
      </c>
      <c r="H1304" s="47">
        <v>23981</v>
      </c>
      <c r="I1304" s="45"/>
      <c r="J1304" s="76"/>
      <c r="K1304" s="74" t="s">
        <v>43</v>
      </c>
      <c r="L1304" s="173" t="s">
        <v>2444</v>
      </c>
      <c r="M1304" s="196">
        <v>43819</v>
      </c>
      <c r="N1304" s="52" t="str">
        <f t="shared" ca="1" si="48"/>
        <v>58 Tahun 6 Bulan 0 hari</v>
      </c>
      <c r="O13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7 Hari </v>
      </c>
      <c r="P1304" s="167">
        <f>Table1[[#This Row],[TGL SK]]+(60*365)</f>
        <v>65719</v>
      </c>
      <c r="Q1304" s="167" t="str">
        <f>IF(Table1[[#This Row],[TGL. PENSIUN (usia)]]&lt;&gt;0,TEXT(Table1[[#This Row],[TGL. PENSIUN (usia)]],"yyyy"),"")</f>
        <v>2079</v>
      </c>
      <c r="R1304" s="166">
        <f ca="1">IF(tglAcuan&lt;&gt;0,(INT(CONVERT(VLOOKUP(Table1[[#This Row],[JABATAN]],tbl_refJabatan,2,FALSE),"yr","day")-CONVERT(DATEDIF(H1304,tglAcuan,"y"),"yr","day"))),(INT(CONVERT(VLOOKUP(Table1[[#This Row],[JABATAN]],tbl_refJabatan,2,FALSE),"yr","day")-CONVERT(DATEDIF(H1304,NOW(),"y"),"yr","day"))))</f>
        <v>730</v>
      </c>
      <c r="S1304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Row],[JABATAN]],tbl_refJabatan,4,FALSE),"yr","day")-CONVERT(DATEDIF(H1304,tglAcuan,"y"),"yr","day"))),(NOW()+(CONVERT(VLOOKUP(Table1[[#This Row],[JABATAN]],tbl_refJabatan,4,FALSE),"yr","day")-CONVERT(DATEDIF(H1304,NOW(),"y"),"yr","day")))),"Usia Salah"),"")</f>
        <v>31469.598911689813</v>
      </c>
      <c r="T1304" s="167" t="str">
        <f ca="1">IF(Table1[[#This Row],[TGL. PENSIUN ( usia )]]&lt;&gt;0,TEXT(Table1[[#This Row],[TGL. PENSIUN ( usia )]],"yyyy"),"")</f>
        <v>1986</v>
      </c>
      <c r="U1304" s="166">
        <f ca="1">IF(AND(Table1[[#This Row],[TGL. PENSIUN (usia)]]&lt;&gt;"",Table1[[#This Row],[TGL. PENSIUN (usia)]]&lt;&gt;"USIA SALAH"),IF(tglAcuan&lt;&gt;0,(INT(CONVERT(VLOOKUP(Table1[[#This Row],[JABATAN]],tbl_refJabatan,4,FALSE),"yr","day")-CONVERT(DATEDIF(H1304,tglAcuan,"y"),"yr","day"))),(INT(CONVERT(VLOOKUP(Table1[[#This Row],[JABATAN]],tbl_refJabatan,4,FALSE),"yr","day")-CONVERT(DATEDIF(H1304,NOW(),"y"),"yr","day")))),"")</f>
        <v>-13880</v>
      </c>
      <c r="V1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Row],[JABATAN]],tbl_refJabatan,6,FALSE),"yr","day")-CONVERT(DATEDIF(H1304,tglAcuan,"y"),"yr","day"))),(NOW()+(CONVERT(VLOOKUP(Table1[[#This Row],[JABATAN]],tbl_refJabatan,6,FALSE),"yr","day")-CONVERT(DATEDIF(H1304,NOW(),"y"),"yr","day")))),"Usia Salah"),"")</f>
        <v>24164.598911689813</v>
      </c>
      <c r="W1304" s="167" t="str">
        <f ca="1">IF(Table1[[#This Row],[TGL.PENSIUN (usia)]]&lt;&gt;0,TEXT(Table1[[#This Row],[TGL.PENSIUN (usia)]],"yyyy"),"")</f>
        <v>1966</v>
      </c>
      <c r="X1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Row],[JABATAN]],tbl_refJabatan,7,FALSE),"yr","day")-CONVERT(DATEDIF(M1304,tglAcuan,"y"),"yr","day"))),(NOW()+(CONVERT(VLOOKUP(Table1[[#This Row],[JABATAN]],tbl_refJabatan,7,FALSE),"yr","day")-CONVERT(DATEDIF(M1304,NOW(),"y"),"yr","day")))),"tgl SK salah"),"")</f>
        <v>65803.098911689813</v>
      </c>
      <c r="Y1304" s="167" t="str">
        <f ca="1">IF(Table1[[#This Row],[TGL. PENSIUN (jabatan)]]&lt;&gt;0,TEXT(Table1[[#This Row],[TGL. PENSIUN (jabatan)]],"yyyy"),"")</f>
        <v>2080</v>
      </c>
      <c r="Z1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Row],[JABATAN]],tbl_refJabatan,8,FALSE),"yr","day")-CONVERT(DATEDIF(H1304,tglAcuan,"y"),"yr","day"))),(NOW()+(CONVERT(VLOOKUP(Table1[[#This Row],[JABATAN]],tbl_refJabatan,8,FALSE),"yr","day")-CONVERT(DATEDIF(H1304,NOW(),"y"),"yr","day")))),"Usia Salah"),"")</f>
        <v>46079.598911689813</v>
      </c>
      <c r="AA1304" s="167" t="str">
        <f ca="1">IF(Table1[[#This Row],[TGL.PENSIUN (usia )]]&lt;&gt;0,TEXT(Table1[[#This Row],[TGL.PENSIUN (usia )]],"yyyy"),"")</f>
        <v>2026</v>
      </c>
      <c r="AB1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Row],[JABATAN]],tbl_refJabatan,9,FALSE),"yr","day")-CONVERT(DATEDIF(M1304,tglAcuan,"y"),"yr","day"))),(NOW()+(CONVERT(VLOOKUP(Table1[[#This Row],[JABATAN]],tbl_refJabatan,9,FALSE),"yr","day")-CONVERT(DATEDIF(M1304,NOW(),"y"),"yr","day")))),"tgl SK salah"),"")</f>
        <v>49366.848911689813</v>
      </c>
      <c r="AC1304" s="167" t="str">
        <f ca="1">IF(Table1[[#This Row],[TGL. PENSIUN (jabatan )]]&lt;&gt;0,TEXT(Table1[[#This Row],[TGL. PENSIUN (jabatan )]],"yyyy"),"")</f>
        <v>2035</v>
      </c>
      <c r="AD13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5" spans="1:30" s="53" customFormat="1" ht="21.75" customHeight="1" x14ac:dyDescent="0.25">
      <c r="A1305" s="43">
        <f t="shared" si="47"/>
        <v>1300</v>
      </c>
      <c r="B1305" s="44" t="s">
        <v>2266</v>
      </c>
      <c r="C1305" s="44" t="s">
        <v>2426</v>
      </c>
      <c r="D1305" s="72" t="s">
        <v>63</v>
      </c>
      <c r="E1305" s="59" t="s">
        <v>1650</v>
      </c>
      <c r="F1305" s="43" t="s">
        <v>41</v>
      </c>
      <c r="G1305" s="46" t="s">
        <v>42</v>
      </c>
      <c r="H1305" s="47">
        <v>25219</v>
      </c>
      <c r="I1305" s="45"/>
      <c r="J1305" s="76"/>
      <c r="K1305" s="74" t="s">
        <v>43</v>
      </c>
      <c r="L1305" s="173" t="s">
        <v>2445</v>
      </c>
      <c r="M1305" s="196">
        <v>43819</v>
      </c>
      <c r="N1305" s="52" t="str">
        <f t="shared" ca="1" si="48"/>
        <v>55 Tahun 1 Bulan 11 hari</v>
      </c>
      <c r="O13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7 Hari </v>
      </c>
      <c r="P1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Row],[JABATAN]],tbl_refJabatan,2,FALSE),"yr","day")-CONVERT(DATEDIF(H1305,tglAcuan,"y"),"yr","day"))),(NOW()+(CONVERT(VLOOKUP(Table1[[#This Row],[JABATAN]],tbl_refJabatan,2,FALSE),"yr","day")-CONVERT(DATEDIF(H1305,NOW(),"y"),"yr","day")))),"Usia Salah"),"")</f>
        <v>47175.348911689813</v>
      </c>
      <c r="Q1305" s="167" t="str">
        <f ca="1">IF(Table1[[#This Row],[TGL. PENSIUN (usia)]]&lt;&gt;0,TEXT(Table1[[#This Row],[TGL. PENSIUN (usia)]],"yyyy"),"")</f>
        <v>2029</v>
      </c>
      <c r="R1305" s="166">
        <f ca="1">IF(AND(Table1[[#This Row],[TGL. PENSIUN (usia)]]&lt;&gt;"",Table1[[#This Row],[TGL. PENSIUN (usia)]]&lt;&gt;"USIA SALAH"),IF(tglAcuan&lt;&gt;0,(INT(CONVERT(VLOOKUP(Table1[[#This Row],[JABATAN]],tbl_refJabatan,2,FALSE),"yr","day")-CONVERT(DATEDIF(H1305,tglAcuan,"y"),"yr","day"))),(INT(CONVERT(VLOOKUP(Table1[[#This Row],[JABATAN]],tbl_refJabatan,2,FALSE),"yr","day")-CONVERT(DATEDIF(H1305,NOW(),"y"),"yr","day")))),"")</f>
        <v>1826</v>
      </c>
      <c r="S1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Row],[JABATAN]],tbl_refJabatan,4,FALSE),"yr","day")-CONVERT(DATEDIF(H1305,tglAcuan,"y"),"yr","day"))),(NOW()+(CONVERT(VLOOKUP(Table1[[#This Row],[JABATAN]],tbl_refJabatan,4,FALSE),"yr","day")-CONVERT(DATEDIF(H1305,NOW(),"y"),"yr","day")))),"Usia Salah"),"")</f>
        <v>32565.348911689813</v>
      </c>
      <c r="T1305" s="167" t="str">
        <f ca="1">IF(Table1[[#This Row],[TGL. PENSIUN ( usia )]]&lt;&gt;0,TEXT(Table1[[#This Row],[TGL. PENSIUN ( usia )]],"yyyy"),"")</f>
        <v>1989</v>
      </c>
      <c r="U1305" s="166">
        <f ca="1">IF(AND(Table1[[#This Row],[TGL. PENSIUN (usia)]]&lt;&gt;"",Table1[[#This Row],[TGL. PENSIUN (usia)]]&lt;&gt;"USIA SALAH"),IF(tglAcuan&lt;&gt;0,(INT(CONVERT(VLOOKUP(Table1[[#This Row],[JABATAN]],tbl_refJabatan,4,FALSE),"yr","day")-CONVERT(DATEDIF(H1305,tglAcuan,"y"),"yr","day"))),(INT(CONVERT(VLOOKUP(Table1[[#This Row],[JABATAN]],tbl_refJabatan,4,FALSE),"yr","day")-CONVERT(DATEDIF(H1305,NOW(),"y"),"yr","day")))),"")</f>
        <v>-12784</v>
      </c>
      <c r="V1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Row],[JABATAN]],tbl_refJabatan,6,FALSE),"yr","day")-CONVERT(DATEDIF(H1305,tglAcuan,"y"),"yr","day"))),(NOW()+(CONVERT(VLOOKUP(Table1[[#This Row],[JABATAN]],tbl_refJabatan,6,FALSE),"yr","day")-CONVERT(DATEDIF(H1305,NOW(),"y"),"yr","day")))),"Usia Salah"),"")</f>
        <v>25260.348911689813</v>
      </c>
      <c r="W1305" s="167" t="str">
        <f ca="1">IF(Table1[[#This Row],[TGL.PENSIUN (usia)]]&lt;&gt;0,TEXT(Table1[[#This Row],[TGL.PENSIUN (usia)]],"yyyy"),"")</f>
        <v>1969</v>
      </c>
      <c r="X1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Row],[JABATAN]],tbl_refJabatan,7,FALSE),"yr","day")-CONVERT(DATEDIF(M1305,tglAcuan,"y"),"yr","day"))),(NOW()+(CONVERT(VLOOKUP(Table1[[#This Row],[JABATAN]],tbl_refJabatan,7,FALSE),"yr","day")-CONVERT(DATEDIF(M1305,NOW(),"y"),"yr","day")))),"tgl SK salah"),"")</f>
        <v>65803.098911689813</v>
      </c>
      <c r="Y1305" s="167" t="str">
        <f ca="1">IF(Table1[[#This Row],[TGL. PENSIUN (jabatan)]]&lt;&gt;0,TEXT(Table1[[#This Row],[TGL. PENSIUN (jabatan)]],"yyyy"),"")</f>
        <v>2080</v>
      </c>
      <c r="Z1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Row],[JABATAN]],tbl_refJabatan,8,FALSE),"yr","day")-CONVERT(DATEDIF(H1305,tglAcuan,"y"),"yr","day"))),(NOW()+(CONVERT(VLOOKUP(Table1[[#This Row],[JABATAN]],tbl_refJabatan,8,FALSE),"yr","day")-CONVERT(DATEDIF(H1305,NOW(),"y"),"yr","day")))),"Usia Salah"),"")</f>
        <v>47175.348911689813</v>
      </c>
      <c r="AA1305" s="167" t="str">
        <f ca="1">IF(Table1[[#This Row],[TGL.PENSIUN (usia )]]&lt;&gt;0,TEXT(Table1[[#This Row],[TGL.PENSIUN (usia )]],"yyyy"),"")</f>
        <v>2029</v>
      </c>
      <c r="AB1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Row],[JABATAN]],tbl_refJabatan,9,FALSE),"yr","day")-CONVERT(DATEDIF(M1305,tglAcuan,"y"),"yr","day"))),(NOW()+(CONVERT(VLOOKUP(Table1[[#This Row],[JABATAN]],tbl_refJabatan,9,FALSE),"yr","day")-CONVERT(DATEDIF(M1305,NOW(),"y"),"yr","day")))),"tgl SK salah"),"")</f>
        <v>49366.848911689813</v>
      </c>
      <c r="AC1305" s="167" t="str">
        <f ca="1">IF(Table1[[#This Row],[TGL. PENSIUN (jabatan )]]&lt;&gt;0,TEXT(Table1[[#This Row],[TGL. PENSIUN (jabatan )]],"yyyy"),"")</f>
        <v>2035</v>
      </c>
      <c r="AD13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6" spans="1:30" s="53" customFormat="1" ht="21.75" customHeight="1" x14ac:dyDescent="0.25">
      <c r="A1306" s="43">
        <f t="shared" si="47"/>
        <v>1301</v>
      </c>
      <c r="B1306" s="44" t="s">
        <v>2266</v>
      </c>
      <c r="C1306" s="44" t="s">
        <v>2426</v>
      </c>
      <c r="D1306" s="72" t="s">
        <v>63</v>
      </c>
      <c r="E1306" s="59" t="s">
        <v>2446</v>
      </c>
      <c r="F1306" s="43" t="s">
        <v>41</v>
      </c>
      <c r="G1306" s="46" t="s">
        <v>42</v>
      </c>
      <c r="H1306" s="47">
        <v>34803</v>
      </c>
      <c r="I1306" s="45"/>
      <c r="J1306" s="76"/>
      <c r="K1306" s="74" t="s">
        <v>56</v>
      </c>
      <c r="L1306" s="69" t="s">
        <v>2447</v>
      </c>
      <c r="M1306" s="196">
        <v>44071</v>
      </c>
      <c r="N1306" s="52" t="str">
        <f t="shared" ca="1" si="48"/>
        <v>28 Tahun 10 Bulan 13 hari</v>
      </c>
      <c r="O13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5 Bulan 30 Hari </v>
      </c>
      <c r="P1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Row],[JABATAN]],tbl_refJabatan,2,FALSE),"yr","day")-CONVERT(DATEDIF(H1306,tglAcuan,"y"),"yr","day"))),(NOW()+(CONVERT(VLOOKUP(Table1[[#This Row],[JABATAN]],tbl_refJabatan,2,FALSE),"yr","day")-CONVERT(DATEDIF(H1306,NOW(),"y"),"yr","day")))),"Usia Salah"),"")</f>
        <v>57037.098911689813</v>
      </c>
      <c r="Q1306" s="167" t="str">
        <f ca="1">IF(Table1[[#This Row],[TGL. PENSIUN (usia)]]&lt;&gt;0,TEXT(Table1[[#This Row],[TGL. PENSIUN (usia)]],"yyyy"),"")</f>
        <v>2056</v>
      </c>
      <c r="R1306" s="166">
        <f ca="1">IF(AND(Table1[[#This Row],[TGL. PENSIUN (usia)]]&lt;&gt;"",Table1[[#This Row],[TGL. PENSIUN (usia)]]&lt;&gt;"USIA SALAH"),IF(tglAcuan&lt;&gt;0,(INT(CONVERT(VLOOKUP(Table1[[#This Row],[JABATAN]],tbl_refJabatan,2,FALSE),"yr","day")-CONVERT(DATEDIF(H1306,tglAcuan,"y"),"yr","day"))),(INT(CONVERT(VLOOKUP(Table1[[#This Row],[JABATAN]],tbl_refJabatan,2,FALSE),"yr","day")-CONVERT(DATEDIF(H1306,NOW(),"y"),"yr","day")))),"")</f>
        <v>11688</v>
      </c>
      <c r="S1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Row],[JABATAN]],tbl_refJabatan,4,FALSE),"yr","day")-CONVERT(DATEDIF(H1306,tglAcuan,"y"),"yr","day"))),(NOW()+(CONVERT(VLOOKUP(Table1[[#This Row],[JABATAN]],tbl_refJabatan,4,FALSE),"yr","day")-CONVERT(DATEDIF(H1306,NOW(),"y"),"yr","day")))),"Usia Salah"),"")</f>
        <v>42427.098911689813</v>
      </c>
      <c r="T1306" s="167" t="str">
        <f ca="1">IF(Table1[[#This Row],[TGL. PENSIUN ( usia )]]&lt;&gt;0,TEXT(Table1[[#This Row],[TGL. PENSIUN ( usia )]],"yyyy"),"")</f>
        <v>2016</v>
      </c>
      <c r="U1306" s="166">
        <f ca="1">IF(AND(Table1[[#This Row],[TGL. PENSIUN (usia)]]&lt;&gt;"",Table1[[#This Row],[TGL. PENSIUN (usia)]]&lt;&gt;"USIA SALAH"),IF(tglAcuan&lt;&gt;0,(INT(CONVERT(VLOOKUP(Table1[[#This Row],[JABATAN]],tbl_refJabatan,4,FALSE),"yr","day")-CONVERT(DATEDIF(H1306,tglAcuan,"y"),"yr","day"))),(INT(CONVERT(VLOOKUP(Table1[[#This Row],[JABATAN]],tbl_refJabatan,4,FALSE),"yr","day")-CONVERT(DATEDIF(H1306,NOW(),"y"),"yr","day")))),"")</f>
        <v>-2922</v>
      </c>
      <c r="V1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Row],[JABATAN]],tbl_refJabatan,6,FALSE),"yr","day")-CONVERT(DATEDIF(H1306,tglAcuan,"y"),"yr","day"))),(NOW()+(CONVERT(VLOOKUP(Table1[[#This Row],[JABATAN]],tbl_refJabatan,6,FALSE),"yr","day")-CONVERT(DATEDIF(H1306,NOW(),"y"),"yr","day")))),"Usia Salah"),"")</f>
        <v>35122.098911689813</v>
      </c>
      <c r="W1306" s="167" t="str">
        <f ca="1">IF(Table1[[#This Row],[TGL.PENSIUN (usia)]]&lt;&gt;0,TEXT(Table1[[#This Row],[TGL.PENSIUN (usia)]],"yyyy"),"")</f>
        <v>1996</v>
      </c>
      <c r="X1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Row],[JABATAN]],tbl_refJabatan,7,FALSE),"yr","day")-CONVERT(DATEDIF(M1306,tglAcuan,"y"),"yr","day"))),(NOW()+(CONVERT(VLOOKUP(Table1[[#This Row],[JABATAN]],tbl_refJabatan,7,FALSE),"yr","day")-CONVERT(DATEDIF(M1306,NOW(),"y"),"yr","day")))),"tgl SK salah"),"")</f>
        <v>66168.348911689813</v>
      </c>
      <c r="Y1306" s="167" t="str">
        <f ca="1">IF(Table1[[#This Row],[TGL. PENSIUN (jabatan)]]&lt;&gt;0,TEXT(Table1[[#This Row],[TGL. PENSIUN (jabatan)]],"yyyy"),"")</f>
        <v>2081</v>
      </c>
      <c r="Z1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Row],[JABATAN]],tbl_refJabatan,8,FALSE),"yr","day")-CONVERT(DATEDIF(H1306,tglAcuan,"y"),"yr","day"))),(NOW()+(CONVERT(VLOOKUP(Table1[[#This Row],[JABATAN]],tbl_refJabatan,8,FALSE),"yr","day")-CONVERT(DATEDIF(H1306,NOW(),"y"),"yr","day")))),"Usia Salah"),"")</f>
        <v>57037.098911689813</v>
      </c>
      <c r="AA1306" s="167" t="str">
        <f ca="1">IF(Table1[[#This Row],[TGL.PENSIUN (usia )]]&lt;&gt;0,TEXT(Table1[[#This Row],[TGL.PENSIUN (usia )]],"yyyy"),"")</f>
        <v>2056</v>
      </c>
      <c r="AB1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Row],[JABATAN]],tbl_refJabatan,9,FALSE),"yr","day")-CONVERT(DATEDIF(M1306,tglAcuan,"y"),"yr","day"))),(NOW()+(CONVERT(VLOOKUP(Table1[[#This Row],[JABATAN]],tbl_refJabatan,9,FALSE),"yr","day")-CONVERT(DATEDIF(M1306,NOW(),"y"),"yr","day")))),"tgl SK salah"),"")</f>
        <v>49732.098911689813</v>
      </c>
      <c r="AC1306" s="167" t="str">
        <f ca="1">IF(Table1[[#This Row],[TGL. PENSIUN (jabatan )]]&lt;&gt;0,TEXT(Table1[[#This Row],[TGL. PENSIUN (jabatan )]],"yyyy"),"")</f>
        <v>2036</v>
      </c>
      <c r="AD13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7" spans="1:30" s="53" customFormat="1" ht="21.75" customHeight="1" x14ac:dyDescent="0.25">
      <c r="A1307" s="43">
        <f t="shared" si="47"/>
        <v>1302</v>
      </c>
      <c r="B1307" s="44" t="s">
        <v>2266</v>
      </c>
      <c r="C1307" s="44" t="s">
        <v>2426</v>
      </c>
      <c r="D1307" s="72" t="s">
        <v>63</v>
      </c>
      <c r="E1307" s="59" t="s">
        <v>2448</v>
      </c>
      <c r="F1307" s="43" t="s">
        <v>41</v>
      </c>
      <c r="G1307" s="46" t="s">
        <v>42</v>
      </c>
      <c r="H1307" s="47">
        <v>33207</v>
      </c>
      <c r="I1307" s="45"/>
      <c r="J1307" s="76"/>
      <c r="K1307" s="74" t="s">
        <v>56</v>
      </c>
      <c r="L1307" s="69" t="s">
        <v>2449</v>
      </c>
      <c r="M1307" s="196">
        <v>41864</v>
      </c>
      <c r="N1307" s="52" t="str">
        <f t="shared" ca="1" si="48"/>
        <v>33 Tahun 2 Bulan 28 hari</v>
      </c>
      <c r="O13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6 Bulan 14 Hari </v>
      </c>
      <c r="P1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Row],[JABATAN]],tbl_refJabatan,2,FALSE),"yr","day")-CONVERT(DATEDIF(H1307,tglAcuan,"y"),"yr","day"))),(NOW()+(CONVERT(VLOOKUP(Table1[[#This Row],[JABATAN]],tbl_refJabatan,2,FALSE),"yr","day")-CONVERT(DATEDIF(H1307,NOW(),"y"),"yr","day")))),"Usia Salah"),"")</f>
        <v>55210.848911689813</v>
      </c>
      <c r="Q1307" s="167" t="str">
        <f ca="1">IF(Table1[[#This Row],[TGL. PENSIUN (usia)]]&lt;&gt;0,TEXT(Table1[[#This Row],[TGL. PENSIUN (usia)]],"yyyy"),"")</f>
        <v>2051</v>
      </c>
      <c r="R1307" s="166">
        <f ca="1">IF(AND(Table1[[#This Row],[TGL. PENSIUN (usia)]]&lt;&gt;"",Table1[[#This Row],[TGL. PENSIUN (usia)]]&lt;&gt;"USIA SALAH"),IF(tglAcuan&lt;&gt;0,(INT(CONVERT(VLOOKUP(Table1[[#This Row],[JABATAN]],tbl_refJabatan,2,FALSE),"yr","day")-CONVERT(DATEDIF(H1307,tglAcuan,"y"),"yr","day"))),(INT(CONVERT(VLOOKUP(Table1[[#This Row],[JABATAN]],tbl_refJabatan,2,FALSE),"yr","day")-CONVERT(DATEDIF(H1307,NOW(),"y"),"yr","day")))),"")</f>
        <v>9861</v>
      </c>
      <c r="S1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Row],[JABATAN]],tbl_refJabatan,4,FALSE),"yr","day")-CONVERT(DATEDIF(H1307,tglAcuan,"y"),"yr","day"))),(NOW()+(CONVERT(VLOOKUP(Table1[[#This Row],[JABATAN]],tbl_refJabatan,4,FALSE),"yr","day")-CONVERT(DATEDIF(H1307,NOW(),"y"),"yr","day")))),"Usia Salah"),"")</f>
        <v>40600.848911689813</v>
      </c>
      <c r="T1307" s="167" t="str">
        <f ca="1">IF(Table1[[#This Row],[TGL. PENSIUN ( usia )]]&lt;&gt;0,TEXT(Table1[[#This Row],[TGL. PENSIUN ( usia )]],"yyyy"),"")</f>
        <v>2011</v>
      </c>
      <c r="U1307" s="166">
        <f ca="1">IF(AND(Table1[[#This Row],[TGL. PENSIUN (usia)]]&lt;&gt;"",Table1[[#This Row],[TGL. PENSIUN (usia)]]&lt;&gt;"USIA SALAH"),IF(tglAcuan&lt;&gt;0,(INT(CONVERT(VLOOKUP(Table1[[#This Row],[JABATAN]],tbl_refJabatan,4,FALSE),"yr","day")-CONVERT(DATEDIF(H1307,tglAcuan,"y"),"yr","day"))),(INT(CONVERT(VLOOKUP(Table1[[#This Row],[JABATAN]],tbl_refJabatan,4,FALSE),"yr","day")-CONVERT(DATEDIF(H1307,NOW(),"y"),"yr","day")))),"")</f>
        <v>-4749</v>
      </c>
      <c r="V1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Row],[JABATAN]],tbl_refJabatan,6,FALSE),"yr","day")-CONVERT(DATEDIF(H1307,tglAcuan,"y"),"yr","day"))),(NOW()+(CONVERT(VLOOKUP(Table1[[#This Row],[JABATAN]],tbl_refJabatan,6,FALSE),"yr","day")-CONVERT(DATEDIF(H1307,NOW(),"y"),"yr","day")))),"Usia Salah"),"")</f>
        <v>33295.848911689813</v>
      </c>
      <c r="W1307" s="167" t="str">
        <f ca="1">IF(Table1[[#This Row],[TGL.PENSIUN (usia)]]&lt;&gt;0,TEXT(Table1[[#This Row],[TGL.PENSIUN (usia)]],"yyyy"),"")</f>
        <v>1991</v>
      </c>
      <c r="X1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Row],[JABATAN]],tbl_refJabatan,7,FALSE),"yr","day")-CONVERT(DATEDIF(M1307,tglAcuan,"y"),"yr","day"))),(NOW()+(CONVERT(VLOOKUP(Table1[[#This Row],[JABATAN]],tbl_refJabatan,7,FALSE),"yr","day")-CONVERT(DATEDIF(M1307,NOW(),"y"),"yr","day")))),"tgl SK salah"),"")</f>
        <v>63976.848911689813</v>
      </c>
      <c r="Y1307" s="167" t="str">
        <f ca="1">IF(Table1[[#This Row],[TGL. PENSIUN (jabatan)]]&lt;&gt;0,TEXT(Table1[[#This Row],[TGL. PENSIUN (jabatan)]],"yyyy"),"")</f>
        <v>2075</v>
      </c>
      <c r="Z1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Row],[JABATAN]],tbl_refJabatan,8,FALSE),"yr","day")-CONVERT(DATEDIF(H1307,tglAcuan,"y"),"yr","day"))),(NOW()+(CONVERT(VLOOKUP(Table1[[#This Row],[JABATAN]],tbl_refJabatan,8,FALSE),"yr","day")-CONVERT(DATEDIF(H1307,NOW(),"y"),"yr","day")))),"Usia Salah"),"")</f>
        <v>55210.848911689813</v>
      </c>
      <c r="AA1307" s="167" t="str">
        <f ca="1">IF(Table1[[#This Row],[TGL.PENSIUN (usia )]]&lt;&gt;0,TEXT(Table1[[#This Row],[TGL.PENSIUN (usia )]],"yyyy"),"")</f>
        <v>2051</v>
      </c>
      <c r="AB1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Row],[JABATAN]],tbl_refJabatan,9,FALSE),"yr","day")-CONVERT(DATEDIF(M1307,tglAcuan,"y"),"yr","day"))),(NOW()+(CONVERT(VLOOKUP(Table1[[#This Row],[JABATAN]],tbl_refJabatan,9,FALSE),"yr","day")-CONVERT(DATEDIF(M1307,NOW(),"y"),"yr","day")))),"tgl SK salah"),"")</f>
        <v>47540.598911689813</v>
      </c>
      <c r="AC1307" s="167" t="str">
        <f ca="1">IF(Table1[[#This Row],[TGL. PENSIUN (jabatan )]]&lt;&gt;0,TEXT(Table1[[#This Row],[TGL. PENSIUN (jabatan )]],"yyyy"),"")</f>
        <v>2030</v>
      </c>
      <c r="AD13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8" spans="1:30" s="53" customFormat="1" ht="21.75" customHeight="1" x14ac:dyDescent="0.25">
      <c r="A1308" s="43">
        <f t="shared" si="47"/>
        <v>1303</v>
      </c>
      <c r="B1308" s="44" t="s">
        <v>2266</v>
      </c>
      <c r="C1308" s="44" t="s">
        <v>2426</v>
      </c>
      <c r="D1308" s="72" t="s">
        <v>63</v>
      </c>
      <c r="E1308" s="59" t="s">
        <v>2450</v>
      </c>
      <c r="F1308" s="43" t="s">
        <v>41</v>
      </c>
      <c r="G1308" s="46" t="s">
        <v>42</v>
      </c>
      <c r="H1308" s="47">
        <v>32545</v>
      </c>
      <c r="I1308" s="45"/>
      <c r="J1308" s="76"/>
      <c r="K1308" s="74" t="s">
        <v>56</v>
      </c>
      <c r="L1308" s="69" t="s">
        <v>2233</v>
      </c>
      <c r="M1308" s="196">
        <v>41864</v>
      </c>
      <c r="N1308" s="52" t="str">
        <f t="shared" ca="1" si="48"/>
        <v>35 Tahun 0 Bulan 21 hari</v>
      </c>
      <c r="O13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6 Bulan 14 Hari </v>
      </c>
      <c r="P1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Row],[JABATAN]],tbl_refJabatan,2,FALSE),"yr","day")-CONVERT(DATEDIF(H1308,tglAcuan,"y"),"yr","day"))),(NOW()+(CONVERT(VLOOKUP(Table1[[#This Row],[JABATAN]],tbl_refJabatan,2,FALSE),"yr","day")-CONVERT(DATEDIF(H1308,NOW(),"y"),"yr","day")))),"Usia Salah"),"")</f>
        <v>54480.348911689813</v>
      </c>
      <c r="Q1308" s="167" t="str">
        <f ca="1">IF(Table1[[#This Row],[TGL. PENSIUN (usia)]]&lt;&gt;0,TEXT(Table1[[#This Row],[TGL. PENSIUN (usia)]],"yyyy"),"")</f>
        <v>2049</v>
      </c>
      <c r="R1308" s="166">
        <f ca="1">IF(AND(Table1[[#This Row],[TGL. PENSIUN (usia)]]&lt;&gt;"",Table1[[#This Row],[TGL. PENSIUN (usia)]]&lt;&gt;"USIA SALAH"),IF(tglAcuan&lt;&gt;0,(INT(CONVERT(VLOOKUP(Table1[[#This Row],[JABATAN]],tbl_refJabatan,2,FALSE),"yr","day")-CONVERT(DATEDIF(H1308,tglAcuan,"y"),"yr","day"))),(INT(CONVERT(VLOOKUP(Table1[[#This Row],[JABATAN]],tbl_refJabatan,2,FALSE),"yr","day")-CONVERT(DATEDIF(H1308,NOW(),"y"),"yr","day")))),"")</f>
        <v>9131</v>
      </c>
      <c r="S1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Row],[JABATAN]],tbl_refJabatan,4,FALSE),"yr","day")-CONVERT(DATEDIF(H1308,tglAcuan,"y"),"yr","day"))),(NOW()+(CONVERT(VLOOKUP(Table1[[#This Row],[JABATAN]],tbl_refJabatan,4,FALSE),"yr","day")-CONVERT(DATEDIF(H1308,NOW(),"y"),"yr","day")))),"Usia Salah"),"")</f>
        <v>39870.348911689813</v>
      </c>
      <c r="T1308" s="167" t="str">
        <f ca="1">IF(Table1[[#This Row],[TGL. PENSIUN ( usia )]]&lt;&gt;0,TEXT(Table1[[#This Row],[TGL. PENSIUN ( usia )]],"yyyy"),"")</f>
        <v>2009</v>
      </c>
      <c r="U1308" s="166">
        <f ca="1">IF(AND(Table1[[#This Row],[TGL. PENSIUN (usia)]]&lt;&gt;"",Table1[[#This Row],[TGL. PENSIUN (usia)]]&lt;&gt;"USIA SALAH"),IF(tglAcuan&lt;&gt;0,(INT(CONVERT(VLOOKUP(Table1[[#This Row],[JABATAN]],tbl_refJabatan,4,FALSE),"yr","day")-CONVERT(DATEDIF(H1308,tglAcuan,"y"),"yr","day"))),(INT(CONVERT(VLOOKUP(Table1[[#This Row],[JABATAN]],tbl_refJabatan,4,FALSE),"yr","day")-CONVERT(DATEDIF(H1308,NOW(),"y"),"yr","day")))),"")</f>
        <v>-5479</v>
      </c>
      <c r="V1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Row],[JABATAN]],tbl_refJabatan,6,FALSE),"yr","day")-CONVERT(DATEDIF(H1308,tglAcuan,"y"),"yr","day"))),(NOW()+(CONVERT(VLOOKUP(Table1[[#This Row],[JABATAN]],tbl_refJabatan,6,FALSE),"yr","day")-CONVERT(DATEDIF(H1308,NOW(),"y"),"yr","day")))),"Usia Salah"),"")</f>
        <v>32565.348911689813</v>
      </c>
      <c r="W1308" s="167" t="str">
        <f ca="1">IF(Table1[[#This Row],[TGL.PENSIUN (usia)]]&lt;&gt;0,TEXT(Table1[[#This Row],[TGL.PENSIUN (usia)]],"yyyy"),"")</f>
        <v>1989</v>
      </c>
      <c r="X1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Row],[JABATAN]],tbl_refJabatan,7,FALSE),"yr","day")-CONVERT(DATEDIF(M1308,tglAcuan,"y"),"yr","day"))),(NOW()+(CONVERT(VLOOKUP(Table1[[#This Row],[JABATAN]],tbl_refJabatan,7,FALSE),"yr","day")-CONVERT(DATEDIF(M1308,NOW(),"y"),"yr","day")))),"tgl SK salah"),"")</f>
        <v>63976.848911689813</v>
      </c>
      <c r="Y1308" s="167" t="str">
        <f ca="1">IF(Table1[[#This Row],[TGL. PENSIUN (jabatan)]]&lt;&gt;0,TEXT(Table1[[#This Row],[TGL. PENSIUN (jabatan)]],"yyyy"),"")</f>
        <v>2075</v>
      </c>
      <c r="Z1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Row],[JABATAN]],tbl_refJabatan,8,FALSE),"yr","day")-CONVERT(DATEDIF(H1308,tglAcuan,"y"),"yr","day"))),(NOW()+(CONVERT(VLOOKUP(Table1[[#This Row],[JABATAN]],tbl_refJabatan,8,FALSE),"yr","day")-CONVERT(DATEDIF(H1308,NOW(),"y"),"yr","day")))),"Usia Salah"),"")</f>
        <v>54480.348911689813</v>
      </c>
      <c r="AA1308" s="167" t="str">
        <f ca="1">IF(Table1[[#This Row],[TGL.PENSIUN (usia )]]&lt;&gt;0,TEXT(Table1[[#This Row],[TGL.PENSIUN (usia )]],"yyyy"),"")</f>
        <v>2049</v>
      </c>
      <c r="AB1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Row],[JABATAN]],tbl_refJabatan,9,FALSE),"yr","day")-CONVERT(DATEDIF(M1308,tglAcuan,"y"),"yr","day"))),(NOW()+(CONVERT(VLOOKUP(Table1[[#This Row],[JABATAN]],tbl_refJabatan,9,FALSE),"yr","day")-CONVERT(DATEDIF(M1308,NOW(),"y"),"yr","day")))),"tgl SK salah"),"")</f>
        <v>47540.598911689813</v>
      </c>
      <c r="AC1308" s="167" t="str">
        <f ca="1">IF(Table1[[#This Row],[TGL. PENSIUN (jabatan )]]&lt;&gt;0,TEXT(Table1[[#This Row],[TGL. PENSIUN (jabatan )]],"yyyy"),"")</f>
        <v>2030</v>
      </c>
      <c r="AD13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09" spans="1:30" s="53" customFormat="1" ht="18.75" customHeight="1" x14ac:dyDescent="0.25">
      <c r="A1309" s="43">
        <f t="shared" si="47"/>
        <v>1304</v>
      </c>
      <c r="B1309" s="44" t="s">
        <v>2266</v>
      </c>
      <c r="C1309" s="102" t="s">
        <v>2451</v>
      </c>
      <c r="D1309" s="45" t="s">
        <v>39</v>
      </c>
      <c r="E1309" s="293" t="s">
        <v>2452</v>
      </c>
      <c r="F1309" s="43" t="s">
        <v>41</v>
      </c>
      <c r="G1309" s="46" t="s">
        <v>42</v>
      </c>
      <c r="H1309" s="258">
        <v>25021</v>
      </c>
      <c r="I1309" s="45"/>
      <c r="J1309" s="76"/>
      <c r="K1309" s="74" t="s">
        <v>43</v>
      </c>
      <c r="L1309" s="265" t="s">
        <v>2453</v>
      </c>
      <c r="M1309" s="266">
        <v>45077</v>
      </c>
      <c r="N1309" s="52" t="str">
        <f t="shared" ca="1" si="48"/>
        <v>55 Tahun 7 Bulan 25 hari</v>
      </c>
      <c r="O13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8 Bulan 27 Hari </v>
      </c>
      <c r="P1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Row],[JABATAN]],tbl_refJabatan,2,FALSE),"yr","day")-CONVERT(DATEDIF(H1309,tglAcuan,"y"),"yr","day"))),(NOW()+(CONVERT(VLOOKUP(Table1[[#This Row],[JABATAN]],tbl_refJabatan,2,FALSE),"yr","day")-CONVERT(DATEDIF(H1309,NOW(),"y"),"yr","day")))),"Usia Salah"),"")</f>
        <v>25260.348911689813</v>
      </c>
      <c r="Q1309" s="167" t="str">
        <f ca="1">IF(Table1[[#This Row],[TGL. PENSIUN (usia)]]&lt;&gt;0,TEXT(Table1[[#This Row],[TGL. PENSIUN (usia)]],"yyyy"),"")</f>
        <v>1969</v>
      </c>
      <c r="R1309" s="166">
        <f ca="1">IF(AND(Table1[[#This Row],[TGL. PENSIUN (usia)]]&lt;&gt;"",Table1[[#This Row],[TGL. PENSIUN (usia)]]&lt;&gt;"USIA SALAH"),IF(tglAcuan&lt;&gt;0,(INT(CONVERT(VLOOKUP(Table1[[#This Row],[JABATAN]],tbl_refJabatan,2,FALSE),"yr","day")-CONVERT(DATEDIF(H1309,tglAcuan,"y"),"yr","day"))),(INT(CONVERT(VLOOKUP(Table1[[#This Row],[JABATAN]],tbl_refJabatan,2,FALSE),"yr","day")-CONVERT(DATEDIF(H1309,NOW(),"y"),"yr","day")))),"")</f>
        <v>-20089</v>
      </c>
      <c r="S1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Row],[JABATAN]],tbl_refJabatan,4,FALSE),"yr","day")-CONVERT(DATEDIF(H1309,tglAcuan,"y"),"yr","day"))),(NOW()+(CONVERT(VLOOKUP(Table1[[#This Row],[JABATAN]],tbl_refJabatan,4,FALSE),"yr","day")-CONVERT(DATEDIF(H1309,NOW(),"y"),"yr","day")))),"Usia Salah"),"")</f>
        <v>25260.348911689813</v>
      </c>
      <c r="T1309" s="167" t="str">
        <f ca="1">IF(Table1[[#This Row],[TGL. PENSIUN ( usia )]]&lt;&gt;0,TEXT(Table1[[#This Row],[TGL. PENSIUN ( usia )]],"yyyy"),"")</f>
        <v>1969</v>
      </c>
      <c r="U1309" s="166">
        <f ca="1">IF(AND(Table1[[#This Row],[TGL. PENSIUN (usia)]]&lt;&gt;"",Table1[[#This Row],[TGL. PENSIUN (usia)]]&lt;&gt;"USIA SALAH"),IF(tglAcuan&lt;&gt;0,(INT(CONVERT(VLOOKUP(Table1[[#This Row],[JABATAN]],tbl_refJabatan,4,FALSE),"yr","day")-CONVERT(DATEDIF(H1309,tglAcuan,"y"),"yr","day"))),(INT(CONVERT(VLOOKUP(Table1[[#This Row],[JABATAN]],tbl_refJabatan,4,FALSE),"yr","day")-CONVERT(DATEDIF(H1309,NOW(),"y"),"yr","day")))),"")</f>
        <v>-20089</v>
      </c>
      <c r="V1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Row],[JABATAN]],tbl_refJabatan,6,FALSE),"yr","day")-CONVERT(DATEDIF(H1309,tglAcuan,"y"),"yr","day"))),(NOW()+(CONVERT(VLOOKUP(Table1[[#This Row],[JABATAN]],tbl_refJabatan,6,FALSE),"yr","day")-CONVERT(DATEDIF(H1309,NOW(),"y"),"yr","day")))),"Usia Salah"),"")</f>
        <v>25260.348911689813</v>
      </c>
      <c r="W1309" s="167" t="str">
        <f ca="1">IF(Table1[[#This Row],[TGL.PENSIUN (usia)]]&lt;&gt;0,TEXT(Table1[[#This Row],[TGL.PENSIUN (usia)]],"yyyy"),"")</f>
        <v>1969</v>
      </c>
      <c r="X1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Row],[JABATAN]],tbl_refJabatan,7,FALSE),"yr","day")-CONVERT(DATEDIF(M1309,tglAcuan,"y"),"yr","day"))),(NOW()+(CONVERT(VLOOKUP(Table1[[#This Row],[JABATAN]],tbl_refJabatan,7,FALSE),"yr","day")-CONVERT(DATEDIF(M1309,NOW(),"y"),"yr","day")))),"tgl SK salah"),"")</f>
        <v>45349.098911689813</v>
      </c>
      <c r="Y1309" s="167" t="str">
        <f ca="1">IF(Table1[[#This Row],[TGL. PENSIUN (jabatan)]]&lt;&gt;0,TEXT(Table1[[#This Row],[TGL. PENSIUN (jabatan)]],"yyyy"),"")</f>
        <v>2024</v>
      </c>
      <c r="Z1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Row],[JABATAN]],tbl_refJabatan,8,FALSE),"yr","day")-CONVERT(DATEDIF(H1309,tglAcuan,"y"),"yr","day"))),(NOW()+(CONVERT(VLOOKUP(Table1[[#This Row],[JABATAN]],tbl_refJabatan,8,FALSE),"yr","day")-CONVERT(DATEDIF(H1309,NOW(),"y"),"yr","day")))),"Usia Salah"),"")</f>
        <v>25260.348911689813</v>
      </c>
      <c r="AA1309" s="167" t="str">
        <f ca="1">IF(Table1[[#This Row],[TGL.PENSIUN (usia )]]&lt;&gt;0,TEXT(Table1[[#This Row],[TGL.PENSIUN (usia )]],"yyyy"),"")</f>
        <v>1969</v>
      </c>
      <c r="AB1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Row],[JABATAN]],tbl_refJabatan,9,FALSE),"yr","day")-CONVERT(DATEDIF(M1309,tglAcuan,"y"),"yr","day"))),(NOW()+(CONVERT(VLOOKUP(Table1[[#This Row],[JABATAN]],tbl_refJabatan,9,FALSE),"yr","day")-CONVERT(DATEDIF(M1309,NOW(),"y"),"yr","day")))),"tgl SK salah"),"")</f>
        <v>45349.098911689813</v>
      </c>
      <c r="AC1309" s="167" t="str">
        <f ca="1">IF(Table1[[#This Row],[TGL. PENSIUN (jabatan )]]&lt;&gt;0,TEXT(Table1[[#This Row],[TGL. PENSIUN (jabatan )]],"yyyy"),"")</f>
        <v>2024</v>
      </c>
      <c r="AD13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10" spans="1:30" s="88" customFormat="1" ht="21.75" customHeight="1" x14ac:dyDescent="0.25">
      <c r="A1310" s="43">
        <f t="shared" si="47"/>
        <v>1305</v>
      </c>
      <c r="B1310" s="44" t="s">
        <v>2266</v>
      </c>
      <c r="C1310" s="44" t="s">
        <v>2451</v>
      </c>
      <c r="D1310" s="72" t="s">
        <v>45</v>
      </c>
      <c r="E1310" s="166" t="s">
        <v>2454</v>
      </c>
      <c r="F1310" s="43" t="s">
        <v>41</v>
      </c>
      <c r="G1310" s="46" t="s">
        <v>42</v>
      </c>
      <c r="H1310" s="258">
        <v>29785</v>
      </c>
      <c r="I1310" s="45"/>
      <c r="J1310" s="76"/>
      <c r="K1310" s="74" t="s">
        <v>56</v>
      </c>
      <c r="L1310" s="168" t="s">
        <v>2455</v>
      </c>
      <c r="M1310" s="252">
        <v>43538</v>
      </c>
      <c r="N1310" s="52" t="str">
        <f t="shared" ca="1" si="48"/>
        <v>42 Tahun 7 Bulan 9 hari</v>
      </c>
      <c r="O13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Row],[JABATAN]],tbl_refJabatan,2,FALSE),"yr","day")-CONVERT(DATEDIF(H1310,tglAcuan,"y"),"yr","day"))),(NOW()+(CONVERT(VLOOKUP(Table1[[#This Row],[JABATAN]],tbl_refJabatan,2,FALSE),"yr","day")-CONVERT(DATEDIF(H1310,NOW(),"y"),"yr","day")))),"Usia Salah"),"")</f>
        <v>30008.598911689813</v>
      </c>
      <c r="Q1310" s="167" t="str">
        <f ca="1">IF(Table1[[#This Row],[TGL. PENSIUN (usia)]]&lt;&gt;0,TEXT(Table1[[#This Row],[TGL. PENSIUN (usia)]],"yyyy"),"")</f>
        <v>1982</v>
      </c>
      <c r="R1310" s="166">
        <f ca="1">IF(AND(Table1[[#This Row],[TGL. PENSIUN (usia)]]&lt;&gt;"",Table1[[#This Row],[TGL. PENSIUN (usia)]]&lt;&gt;"USIA SALAH"),IF(tglAcuan&lt;&gt;0,(INT(CONVERT(VLOOKUP(Table1[[#This Row],[JABATAN]],tbl_refJabatan,2,FALSE),"yr","day")-CONVERT(DATEDIF(H1310,tglAcuan,"y"),"yr","day"))),(INT(CONVERT(VLOOKUP(Table1[[#This Row],[JABATAN]],tbl_refJabatan,2,FALSE),"yr","day")-CONVERT(DATEDIF(H1310,NOW(),"y"),"yr","day")))),"")</f>
        <v>-15341</v>
      </c>
      <c r="S1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Row],[JABATAN]],tbl_refJabatan,4,FALSE),"yr","day")-CONVERT(DATEDIF(H1310,tglAcuan,"y"),"yr","day"))),(NOW()+(CONVERT(VLOOKUP(Table1[[#This Row],[JABATAN]],tbl_refJabatan,4,FALSE),"yr","day")-CONVERT(DATEDIF(H1310,NOW(),"y"),"yr","day")))),"Usia Salah"),"")</f>
        <v>30008.598911689813</v>
      </c>
      <c r="T1310" s="167" t="str">
        <f ca="1">IF(Table1[[#This Row],[TGL. PENSIUN ( usia )]]&lt;&gt;0,TEXT(Table1[[#This Row],[TGL. PENSIUN ( usia )]],"yyyy"),"")</f>
        <v>1982</v>
      </c>
      <c r="U1310" s="166">
        <f ca="1">IF(AND(Table1[[#This Row],[TGL. PENSIUN (usia)]]&lt;&gt;"",Table1[[#This Row],[TGL. PENSIUN (usia)]]&lt;&gt;"USIA SALAH"),IF(tglAcuan&lt;&gt;0,(INT(CONVERT(VLOOKUP(Table1[[#This Row],[JABATAN]],tbl_refJabatan,4,FALSE),"yr","day")-CONVERT(DATEDIF(H1310,tglAcuan,"y"),"yr","day"))),(INT(CONVERT(VLOOKUP(Table1[[#This Row],[JABATAN]],tbl_refJabatan,4,FALSE),"yr","day")-CONVERT(DATEDIF(H1310,NOW(),"y"),"yr","day")))),"")</f>
        <v>-15341</v>
      </c>
      <c r="V1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Row],[JABATAN]],tbl_refJabatan,6,FALSE),"yr","day")-CONVERT(DATEDIF(H1310,tglAcuan,"y"),"yr","day"))),(NOW()+(CONVERT(VLOOKUP(Table1[[#This Row],[JABATAN]],tbl_refJabatan,6,FALSE),"yr","day")-CONVERT(DATEDIF(H1310,NOW(),"y"),"yr","day")))),"Usia Salah"),"")</f>
        <v>30008.598911689813</v>
      </c>
      <c r="W1310" s="167" t="str">
        <f ca="1">IF(Table1[[#This Row],[TGL.PENSIUN (usia)]]&lt;&gt;0,TEXT(Table1[[#This Row],[TGL.PENSIUN (usia)]],"yyyy"),"")</f>
        <v>1982</v>
      </c>
      <c r="X1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Row],[JABATAN]],tbl_refJabatan,7,FALSE),"yr","day")-CONVERT(DATEDIF(M1310,tglAcuan,"y"),"yr","day"))),(NOW()+(CONVERT(VLOOKUP(Table1[[#This Row],[JABATAN]],tbl_refJabatan,7,FALSE),"yr","day")-CONVERT(DATEDIF(M1310,NOW(),"y"),"yr","day")))),"tgl SK salah"),"")</f>
        <v>43888.098911689813</v>
      </c>
      <c r="Y1310" s="167" t="str">
        <f ca="1">IF(Table1[[#This Row],[TGL. PENSIUN (jabatan)]]&lt;&gt;0,TEXT(Table1[[#This Row],[TGL. PENSIUN (jabatan)]],"yyyy"),"")</f>
        <v>2020</v>
      </c>
      <c r="Z1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Row],[JABATAN]],tbl_refJabatan,8,FALSE),"yr","day")-CONVERT(DATEDIF(H1310,tglAcuan,"y"),"yr","day"))),(NOW()+(CONVERT(VLOOKUP(Table1[[#This Row],[JABATAN]],tbl_refJabatan,8,FALSE),"yr","day")-CONVERT(DATEDIF(H1310,NOW(),"y"),"yr","day")))),"Usia Salah"),"")</f>
        <v>30008.598911689813</v>
      </c>
      <c r="AA1310" s="167" t="str">
        <f ca="1">IF(Table1[[#This Row],[TGL.PENSIUN (usia )]]&lt;&gt;0,TEXT(Table1[[#This Row],[TGL.PENSIUN (usia )]],"yyyy"),"")</f>
        <v>1982</v>
      </c>
      <c r="AB1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Row],[JABATAN]],tbl_refJabatan,9,FALSE),"yr","day")-CONVERT(DATEDIF(M1310,tglAcuan,"y"),"yr","day"))),(NOW()+(CONVERT(VLOOKUP(Table1[[#This Row],[JABATAN]],tbl_refJabatan,9,FALSE),"yr","day")-CONVERT(DATEDIF(M1310,NOW(),"y"),"yr","day")))),"tgl SK salah"),"")</f>
        <v>43888.098911689813</v>
      </c>
      <c r="AC1310" s="167" t="str">
        <f ca="1">IF(Table1[[#This Row],[TGL. PENSIUN (jabatan )]]&lt;&gt;0,TEXT(Table1[[#This Row],[TGL. PENSIUN (jabatan )]],"yyyy"),"")</f>
        <v>2020</v>
      </c>
      <c r="AD13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1" spans="1:30" s="53" customFormat="1" ht="21.75" customHeight="1" x14ac:dyDescent="0.25">
      <c r="A1311" s="43">
        <f t="shared" si="47"/>
        <v>1306</v>
      </c>
      <c r="B1311" s="44" t="s">
        <v>2266</v>
      </c>
      <c r="C1311" s="44" t="s">
        <v>2451</v>
      </c>
      <c r="D1311" s="45" t="s">
        <v>48</v>
      </c>
      <c r="E1311" s="166" t="s">
        <v>2456</v>
      </c>
      <c r="F1311" s="43" t="s">
        <v>41</v>
      </c>
      <c r="G1311" s="46" t="s">
        <v>42</v>
      </c>
      <c r="H1311" s="258">
        <v>31178</v>
      </c>
      <c r="I1311" s="45"/>
      <c r="J1311" s="76"/>
      <c r="K1311" s="74" t="s">
        <v>56</v>
      </c>
      <c r="L1311" s="168" t="s">
        <v>2457</v>
      </c>
      <c r="M1311" s="252">
        <v>43564</v>
      </c>
      <c r="N1311" s="52" t="str">
        <f t="shared" ca="1" si="48"/>
        <v>38 Tahun 9 Bulan 16 hari</v>
      </c>
      <c r="O13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Row],[JABATAN]],tbl_refJabatan,2,FALSE),"yr","day")-CONVERT(DATEDIF(H1311,tglAcuan,"y"),"yr","day"))),(NOW()+(CONVERT(VLOOKUP(Table1[[#This Row],[JABATAN]],tbl_refJabatan,2,FALSE),"yr","day")-CONVERT(DATEDIF(H1311,NOW(),"y"),"yr","day")))),"Usia Salah"),"")</f>
        <v>53384.598911689813</v>
      </c>
      <c r="Q1311" s="167" t="str">
        <f ca="1">IF(Table1[[#This Row],[TGL. PENSIUN (usia)]]&lt;&gt;0,TEXT(Table1[[#This Row],[TGL. PENSIUN (usia)]],"yyyy"),"")</f>
        <v>2046</v>
      </c>
      <c r="R1311" s="166">
        <f ca="1">IF(AND(Table1[[#This Row],[TGL. PENSIUN (usia)]]&lt;&gt;"",Table1[[#This Row],[TGL. PENSIUN (usia)]]&lt;&gt;"USIA SALAH"),IF(tglAcuan&lt;&gt;0,(INT(CONVERT(VLOOKUP(Table1[[#This Row],[JABATAN]],tbl_refJabatan,2,FALSE),"yr","day")-CONVERT(DATEDIF(H1311,tglAcuan,"y"),"yr","day"))),(INT(CONVERT(VLOOKUP(Table1[[#This Row],[JABATAN]],tbl_refJabatan,2,FALSE),"yr","day")-CONVERT(DATEDIF(H1311,NOW(),"y"),"yr","day")))),"")</f>
        <v>8035</v>
      </c>
      <c r="S1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Row],[JABATAN]],tbl_refJabatan,4,FALSE),"yr","day")-CONVERT(DATEDIF(H1311,tglAcuan,"y"),"yr","day"))),(NOW()+(CONVERT(VLOOKUP(Table1[[#This Row],[JABATAN]],tbl_refJabatan,4,FALSE),"yr","day")-CONVERT(DATEDIF(H1311,NOW(),"y"),"yr","day")))),"Usia Salah"),"")</f>
        <v>53384.598911689813</v>
      </c>
      <c r="T1311" s="167" t="str">
        <f ca="1">IF(Table1[[#This Row],[TGL. PENSIUN ( usia )]]&lt;&gt;0,TEXT(Table1[[#This Row],[TGL. PENSIUN ( usia )]],"yyyy"),"")</f>
        <v>2046</v>
      </c>
      <c r="U1311" s="166">
        <f ca="1">IF(AND(Table1[[#This Row],[TGL. PENSIUN (usia)]]&lt;&gt;"",Table1[[#This Row],[TGL. PENSIUN (usia)]]&lt;&gt;"USIA SALAH"),IF(tglAcuan&lt;&gt;0,(INT(CONVERT(VLOOKUP(Table1[[#This Row],[JABATAN]],tbl_refJabatan,4,FALSE),"yr","day")-CONVERT(DATEDIF(H1311,tglAcuan,"y"),"yr","day"))),(INT(CONVERT(VLOOKUP(Table1[[#This Row],[JABATAN]],tbl_refJabatan,4,FALSE),"yr","day")-CONVERT(DATEDIF(H1311,NOW(),"y"),"yr","day")))),"")</f>
        <v>8035</v>
      </c>
      <c r="V1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Row],[JABATAN]],tbl_refJabatan,6,FALSE),"yr","day")-CONVERT(DATEDIF(H1311,tglAcuan,"y"),"yr","day"))),(NOW()+(CONVERT(VLOOKUP(Table1[[#This Row],[JABATAN]],tbl_refJabatan,6,FALSE),"yr","day")-CONVERT(DATEDIF(H1311,NOW(),"y"),"yr","day")))),"Usia Salah"),"")</f>
        <v>51923.598911689813</v>
      </c>
      <c r="W1311" s="167" t="str">
        <f ca="1">IF(Table1[[#This Row],[TGL.PENSIUN (usia)]]&lt;&gt;0,TEXT(Table1[[#This Row],[TGL.PENSIUN (usia)]],"yyyy"),"")</f>
        <v>2042</v>
      </c>
      <c r="X1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Row],[JABATAN]],tbl_refJabatan,7,FALSE),"yr","day")-CONVERT(DATEDIF(M1311,tglAcuan,"y"),"yr","day"))),(NOW()+(CONVERT(VLOOKUP(Table1[[#This Row],[JABATAN]],tbl_refJabatan,7,FALSE),"yr","day")-CONVERT(DATEDIF(M1311,NOW(),"y"),"yr","day")))),"tgl SK salah"),"")</f>
        <v>51193.098911689813</v>
      </c>
      <c r="Y1311" s="167" t="str">
        <f ca="1">IF(Table1[[#This Row],[TGL. PENSIUN (jabatan)]]&lt;&gt;0,TEXT(Table1[[#This Row],[TGL. PENSIUN (jabatan)]],"yyyy"),"")</f>
        <v>2040</v>
      </c>
      <c r="Z1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Row],[JABATAN]],tbl_refJabatan,8,FALSE),"yr","day")-CONVERT(DATEDIF(H1311,tglAcuan,"y"),"yr","day"))),(NOW()+(CONVERT(VLOOKUP(Table1[[#This Row],[JABATAN]],tbl_refJabatan,8,FALSE),"yr","day")-CONVERT(DATEDIF(H1311,NOW(),"y"),"yr","day")))),"Usia Salah"),"")</f>
        <v>51923.598911689813</v>
      </c>
      <c r="AA1311" s="167" t="str">
        <f ca="1">IF(Table1[[#This Row],[TGL.PENSIUN (usia )]]&lt;&gt;0,TEXT(Table1[[#This Row],[TGL.PENSIUN (usia )]],"yyyy"),"")</f>
        <v>2042</v>
      </c>
      <c r="AB1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Row],[JABATAN]],tbl_refJabatan,9,FALSE),"yr","day")-CONVERT(DATEDIF(M1311,tglAcuan,"y"),"yr","day"))),(NOW()+(CONVERT(VLOOKUP(Table1[[#This Row],[JABATAN]],tbl_refJabatan,9,FALSE),"yr","day")-CONVERT(DATEDIF(M1311,NOW(),"y"),"yr","day")))),"tgl SK salah"),"")</f>
        <v>51193.098911689813</v>
      </c>
      <c r="AC1311" s="167" t="str">
        <f ca="1">IF(Table1[[#This Row],[TGL. PENSIUN (jabatan )]]&lt;&gt;0,TEXT(Table1[[#This Row],[TGL. PENSIUN (jabatan )]],"yyyy"),"")</f>
        <v>2040</v>
      </c>
      <c r="AD13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2" spans="1:30" s="53" customFormat="1" ht="21.75" customHeight="1" x14ac:dyDescent="0.25">
      <c r="A1312" s="43">
        <f t="shared" si="47"/>
        <v>1307</v>
      </c>
      <c r="B1312" s="44" t="s">
        <v>2266</v>
      </c>
      <c r="C1312" s="44" t="s">
        <v>2451</v>
      </c>
      <c r="D1312" s="72" t="s">
        <v>52</v>
      </c>
      <c r="E1312" s="166" t="s">
        <v>2458</v>
      </c>
      <c r="F1312" s="43" t="s">
        <v>41</v>
      </c>
      <c r="G1312" s="46" t="s">
        <v>42</v>
      </c>
      <c r="H1312" s="258">
        <v>31279</v>
      </c>
      <c r="I1312" s="45"/>
      <c r="J1312" s="76"/>
      <c r="K1312" s="74" t="s">
        <v>56</v>
      </c>
      <c r="L1312" s="168" t="s">
        <v>2457</v>
      </c>
      <c r="M1312" s="252">
        <v>43564</v>
      </c>
      <c r="N1312" s="52" t="str">
        <f t="shared" ca="1" si="48"/>
        <v>38 Tahun 6 Bulan 7 hari</v>
      </c>
      <c r="O13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Row],[JABATAN]],tbl_refJabatan,2,FALSE),"yr","day")-CONVERT(DATEDIF(H1312,tglAcuan,"y"),"yr","day"))),(NOW()+(CONVERT(VLOOKUP(Table1[[#This Row],[JABATAN]],tbl_refJabatan,2,FALSE),"yr","day")-CONVERT(DATEDIF(H1312,NOW(),"y"),"yr","day")))),"Usia Salah"),"")</f>
        <v>53384.598911689813</v>
      </c>
      <c r="Q1312" s="167" t="str">
        <f ca="1">IF(Table1[[#This Row],[TGL. PENSIUN (usia)]]&lt;&gt;0,TEXT(Table1[[#This Row],[TGL. PENSIUN (usia)]],"yyyy"),"")</f>
        <v>2046</v>
      </c>
      <c r="R1312" s="166">
        <f ca="1">IF(AND(Table1[[#This Row],[TGL. PENSIUN (usia)]]&lt;&gt;"",Table1[[#This Row],[TGL. PENSIUN (usia)]]&lt;&gt;"USIA SALAH"),IF(tglAcuan&lt;&gt;0,(INT(CONVERT(VLOOKUP(Table1[[#This Row],[JABATAN]],tbl_refJabatan,2,FALSE),"yr","day")-CONVERT(DATEDIF(H1312,tglAcuan,"y"),"yr","day"))),(INT(CONVERT(VLOOKUP(Table1[[#This Row],[JABATAN]],tbl_refJabatan,2,FALSE),"yr","day")-CONVERT(DATEDIF(H1312,NOW(),"y"),"yr","day")))),"")</f>
        <v>8035</v>
      </c>
      <c r="S1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Row],[JABATAN]],tbl_refJabatan,4,FALSE),"yr","day")-CONVERT(DATEDIF(H1312,tglAcuan,"y"),"yr","day"))),(NOW()+(CONVERT(VLOOKUP(Table1[[#This Row],[JABATAN]],tbl_refJabatan,4,FALSE),"yr","day")-CONVERT(DATEDIF(H1312,NOW(),"y"),"yr","day")))),"Usia Salah"),"")</f>
        <v>53384.598911689813</v>
      </c>
      <c r="T1312" s="167" t="str">
        <f ca="1">IF(Table1[[#This Row],[TGL. PENSIUN ( usia )]]&lt;&gt;0,TEXT(Table1[[#This Row],[TGL. PENSIUN ( usia )]],"yyyy"),"")</f>
        <v>2046</v>
      </c>
      <c r="U1312" s="166">
        <f ca="1">IF(AND(Table1[[#This Row],[TGL. PENSIUN (usia)]]&lt;&gt;"",Table1[[#This Row],[TGL. PENSIUN (usia)]]&lt;&gt;"USIA SALAH"),IF(tglAcuan&lt;&gt;0,(INT(CONVERT(VLOOKUP(Table1[[#This Row],[JABATAN]],tbl_refJabatan,4,FALSE),"yr","day")-CONVERT(DATEDIF(H1312,tglAcuan,"y"),"yr","day"))),(INT(CONVERT(VLOOKUP(Table1[[#This Row],[JABATAN]],tbl_refJabatan,4,FALSE),"yr","day")-CONVERT(DATEDIF(H1312,NOW(),"y"),"yr","day")))),"")</f>
        <v>8035</v>
      </c>
      <c r="V1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Row],[JABATAN]],tbl_refJabatan,6,FALSE),"yr","day")-CONVERT(DATEDIF(H1312,tglAcuan,"y"),"yr","day"))),(NOW()+(CONVERT(VLOOKUP(Table1[[#This Row],[JABATAN]],tbl_refJabatan,6,FALSE),"yr","day")-CONVERT(DATEDIF(H1312,NOW(),"y"),"yr","day")))),"Usia Salah"),"")</f>
        <v>51923.598911689813</v>
      </c>
      <c r="W1312" s="167" t="str">
        <f ca="1">IF(Table1[[#This Row],[TGL.PENSIUN (usia)]]&lt;&gt;0,TEXT(Table1[[#This Row],[TGL.PENSIUN (usia)]],"yyyy"),"")</f>
        <v>2042</v>
      </c>
      <c r="X1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Row],[JABATAN]],tbl_refJabatan,7,FALSE),"yr","day")-CONVERT(DATEDIF(M1312,tglAcuan,"y"),"yr","day"))),(NOW()+(CONVERT(VLOOKUP(Table1[[#This Row],[JABATAN]],tbl_refJabatan,7,FALSE),"yr","day")-CONVERT(DATEDIF(M1312,NOW(),"y"),"yr","day")))),"tgl SK salah"),"")</f>
        <v>51193.098911689813</v>
      </c>
      <c r="Y1312" s="167" t="str">
        <f ca="1">IF(Table1[[#This Row],[TGL. PENSIUN (jabatan)]]&lt;&gt;0,TEXT(Table1[[#This Row],[TGL. PENSIUN (jabatan)]],"yyyy"),"")</f>
        <v>2040</v>
      </c>
      <c r="Z1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Row],[JABATAN]],tbl_refJabatan,8,FALSE),"yr","day")-CONVERT(DATEDIF(H1312,tglAcuan,"y"),"yr","day"))),(NOW()+(CONVERT(VLOOKUP(Table1[[#This Row],[JABATAN]],tbl_refJabatan,8,FALSE),"yr","day")-CONVERT(DATEDIF(H1312,NOW(),"y"),"yr","day")))),"Usia Salah"),"")</f>
        <v>51923.598911689813</v>
      </c>
      <c r="AA1312" s="167" t="str">
        <f ca="1">IF(Table1[[#This Row],[TGL.PENSIUN (usia )]]&lt;&gt;0,TEXT(Table1[[#This Row],[TGL.PENSIUN (usia )]],"yyyy"),"")</f>
        <v>2042</v>
      </c>
      <c r="AB1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Row],[JABATAN]],tbl_refJabatan,9,FALSE),"yr","day")-CONVERT(DATEDIF(M1312,tglAcuan,"y"),"yr","day"))),(NOW()+(CONVERT(VLOOKUP(Table1[[#This Row],[JABATAN]],tbl_refJabatan,9,FALSE),"yr","day")-CONVERT(DATEDIF(M1312,NOW(),"y"),"yr","day")))),"tgl SK salah"),"")</f>
        <v>51193.098911689813</v>
      </c>
      <c r="AC1312" s="167" t="str">
        <f ca="1">IF(Table1[[#This Row],[TGL. PENSIUN (jabatan )]]&lt;&gt;0,TEXT(Table1[[#This Row],[TGL. PENSIUN (jabatan )]],"yyyy"),"")</f>
        <v>2040</v>
      </c>
      <c r="AD13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3" spans="1:30" s="53" customFormat="1" ht="21.75" customHeight="1" x14ac:dyDescent="0.25">
      <c r="A1313" s="43">
        <f t="shared" si="47"/>
        <v>1308</v>
      </c>
      <c r="B1313" s="44" t="s">
        <v>2266</v>
      </c>
      <c r="C1313" s="44" t="s">
        <v>2451</v>
      </c>
      <c r="D1313" s="72" t="s">
        <v>54</v>
      </c>
      <c r="E1313" s="166" t="s">
        <v>2459</v>
      </c>
      <c r="F1313" s="43" t="s">
        <v>50</v>
      </c>
      <c r="G1313" s="46" t="s">
        <v>42</v>
      </c>
      <c r="H1313" s="258">
        <v>34366</v>
      </c>
      <c r="I1313" s="45"/>
      <c r="J1313" s="76"/>
      <c r="K1313" s="74" t="s">
        <v>56</v>
      </c>
      <c r="L1313" s="168" t="s">
        <v>2457</v>
      </c>
      <c r="M1313" s="252">
        <v>43564</v>
      </c>
      <c r="N1313" s="52" t="str">
        <f t="shared" ca="1" si="48"/>
        <v>30 Tahun 0 Bulan 26 hari</v>
      </c>
      <c r="O13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18 Hari </v>
      </c>
      <c r="P1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Row],[JABATAN]],tbl_refJabatan,2,FALSE),"yr","day")-CONVERT(DATEDIF(H1313,tglAcuan,"y"),"yr","day"))),(NOW()+(CONVERT(VLOOKUP(Table1[[#This Row],[JABATAN]],tbl_refJabatan,2,FALSE),"yr","day")-CONVERT(DATEDIF(H1313,NOW(),"y"),"yr","day")))),"Usia Salah"),"")</f>
        <v>56306.598911689813</v>
      </c>
      <c r="Q1313" s="167" t="str">
        <f ca="1">IF(Table1[[#This Row],[TGL. PENSIUN (usia)]]&lt;&gt;0,TEXT(Table1[[#This Row],[TGL. PENSIUN (usia)]],"yyyy"),"")</f>
        <v>2054</v>
      </c>
      <c r="R1313" s="166">
        <f ca="1">IF(AND(Table1[[#This Row],[TGL. PENSIUN (usia)]]&lt;&gt;"",Table1[[#This Row],[TGL. PENSIUN (usia)]]&lt;&gt;"USIA SALAH"),IF(tglAcuan&lt;&gt;0,(INT(CONVERT(VLOOKUP(Table1[[#This Row],[JABATAN]],tbl_refJabatan,2,FALSE),"yr","day")-CONVERT(DATEDIF(H1313,tglAcuan,"y"),"yr","day"))),(INT(CONVERT(VLOOKUP(Table1[[#This Row],[JABATAN]],tbl_refJabatan,2,FALSE),"yr","day")-CONVERT(DATEDIF(H1313,NOW(),"y"),"yr","day")))),"")</f>
        <v>10957</v>
      </c>
      <c r="S1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Row],[JABATAN]],tbl_refJabatan,4,FALSE),"yr","day")-CONVERT(DATEDIF(H1313,tglAcuan,"y"),"yr","day"))),(NOW()+(CONVERT(VLOOKUP(Table1[[#This Row],[JABATAN]],tbl_refJabatan,4,FALSE),"yr","day")-CONVERT(DATEDIF(H1313,NOW(),"y"),"yr","day")))),"Usia Salah"),"")</f>
        <v>56306.598911689813</v>
      </c>
      <c r="T1313" s="167" t="str">
        <f ca="1">IF(Table1[[#This Row],[TGL. PENSIUN ( usia )]]&lt;&gt;0,TEXT(Table1[[#This Row],[TGL. PENSIUN ( usia )]],"yyyy"),"")</f>
        <v>2054</v>
      </c>
      <c r="U1313" s="166">
        <f ca="1">IF(AND(Table1[[#This Row],[TGL. PENSIUN (usia)]]&lt;&gt;"",Table1[[#This Row],[TGL. PENSIUN (usia)]]&lt;&gt;"USIA SALAH"),IF(tglAcuan&lt;&gt;0,(INT(CONVERT(VLOOKUP(Table1[[#This Row],[JABATAN]],tbl_refJabatan,4,FALSE),"yr","day")-CONVERT(DATEDIF(H1313,tglAcuan,"y"),"yr","day"))),(INT(CONVERT(VLOOKUP(Table1[[#This Row],[JABATAN]],tbl_refJabatan,4,FALSE),"yr","day")-CONVERT(DATEDIF(H1313,NOW(),"y"),"yr","day")))),"")</f>
        <v>10957</v>
      </c>
      <c r="V1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Row],[JABATAN]],tbl_refJabatan,6,FALSE),"yr","day")-CONVERT(DATEDIF(H1313,tglAcuan,"y"),"yr","day"))),(NOW()+(CONVERT(VLOOKUP(Table1[[#This Row],[JABATAN]],tbl_refJabatan,6,FALSE),"yr","day")-CONVERT(DATEDIF(H1313,NOW(),"y"),"yr","day")))),"Usia Salah"),"")</f>
        <v>54845.598911689813</v>
      </c>
      <c r="W1313" s="167" t="str">
        <f ca="1">IF(Table1[[#This Row],[TGL.PENSIUN (usia)]]&lt;&gt;0,TEXT(Table1[[#This Row],[TGL.PENSIUN (usia)]],"yyyy"),"")</f>
        <v>2050</v>
      </c>
      <c r="X1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Row],[JABATAN]],tbl_refJabatan,7,FALSE),"yr","day")-CONVERT(DATEDIF(M1313,tglAcuan,"y"),"yr","day"))),(NOW()+(CONVERT(VLOOKUP(Table1[[#This Row],[JABATAN]],tbl_refJabatan,7,FALSE),"yr","day")-CONVERT(DATEDIF(M1313,NOW(),"y"),"yr","day")))),"tgl SK salah"),"")</f>
        <v>51193.098911689813</v>
      </c>
      <c r="Y1313" s="167" t="str">
        <f ca="1">IF(Table1[[#This Row],[TGL. PENSIUN (jabatan)]]&lt;&gt;0,TEXT(Table1[[#This Row],[TGL. PENSIUN (jabatan)]],"yyyy"),"")</f>
        <v>2040</v>
      </c>
      <c r="Z1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Row],[JABATAN]],tbl_refJabatan,8,FALSE),"yr","day")-CONVERT(DATEDIF(H1313,tglAcuan,"y"),"yr","day"))),(NOW()+(CONVERT(VLOOKUP(Table1[[#This Row],[JABATAN]],tbl_refJabatan,8,FALSE),"yr","day")-CONVERT(DATEDIF(H1313,NOW(),"y"),"yr","day")))),"Usia Salah"),"")</f>
        <v>54845.598911689813</v>
      </c>
      <c r="AA1313" s="167" t="str">
        <f ca="1">IF(Table1[[#This Row],[TGL.PENSIUN (usia )]]&lt;&gt;0,TEXT(Table1[[#This Row],[TGL.PENSIUN (usia )]],"yyyy"),"")</f>
        <v>2050</v>
      </c>
      <c r="AB1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Row],[JABATAN]],tbl_refJabatan,9,FALSE),"yr","day")-CONVERT(DATEDIF(M1313,tglAcuan,"y"),"yr","day"))),(NOW()+(CONVERT(VLOOKUP(Table1[[#This Row],[JABATAN]],tbl_refJabatan,9,FALSE),"yr","day")-CONVERT(DATEDIF(M1313,NOW(),"y"),"yr","day")))),"tgl SK salah"),"")</f>
        <v>51193.098911689813</v>
      </c>
      <c r="AC1313" s="167" t="str">
        <f ca="1">IF(Table1[[#This Row],[TGL. PENSIUN (jabatan )]]&lt;&gt;0,TEXT(Table1[[#This Row],[TGL. PENSIUN (jabatan )]],"yyyy"),"")</f>
        <v>2040</v>
      </c>
      <c r="AD13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4" spans="1:30" s="53" customFormat="1" ht="21.75" customHeight="1" x14ac:dyDescent="0.25">
      <c r="A1314" s="43">
        <f t="shared" si="47"/>
        <v>1309</v>
      </c>
      <c r="B1314" s="44" t="s">
        <v>2266</v>
      </c>
      <c r="C1314" s="44" t="s">
        <v>2451</v>
      </c>
      <c r="D1314" s="72" t="s">
        <v>57</v>
      </c>
      <c r="E1314" s="166" t="s">
        <v>2460</v>
      </c>
      <c r="F1314" s="43" t="s">
        <v>50</v>
      </c>
      <c r="G1314" s="46" t="s">
        <v>42</v>
      </c>
      <c r="H1314" s="258">
        <v>32012</v>
      </c>
      <c r="I1314" s="45"/>
      <c r="J1314" s="76"/>
      <c r="K1314" s="74" t="s">
        <v>56</v>
      </c>
      <c r="L1314" s="168" t="s">
        <v>2461</v>
      </c>
      <c r="M1314" s="252">
        <v>45204</v>
      </c>
      <c r="N1314" s="52" t="str">
        <f t="shared" ca="1" si="48"/>
        <v>36 Tahun 6 Bulan 4 hari</v>
      </c>
      <c r="O13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22 Hari </v>
      </c>
      <c r="P1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Row],[JABATAN]],tbl_refJabatan,2,FALSE),"yr","day")-CONVERT(DATEDIF(H1314,tglAcuan,"y"),"yr","day"))),(NOW()+(CONVERT(VLOOKUP(Table1[[#This Row],[JABATAN]],tbl_refJabatan,2,FALSE),"yr","day")-CONVERT(DATEDIF(H1314,NOW(),"y"),"yr","day")))),"Usia Salah"),"")</f>
        <v>54115.098911689813</v>
      </c>
      <c r="Q1314" s="167" t="str">
        <f ca="1">IF(Table1[[#This Row],[TGL. PENSIUN (usia)]]&lt;&gt;0,TEXT(Table1[[#This Row],[TGL. PENSIUN (usia)]],"yyyy"),"")</f>
        <v>2048</v>
      </c>
      <c r="R1314" s="166">
        <f ca="1">IF(AND(Table1[[#This Row],[TGL. PENSIUN (usia)]]&lt;&gt;"",Table1[[#This Row],[TGL. PENSIUN (usia)]]&lt;&gt;"USIA SALAH"),IF(tglAcuan&lt;&gt;0,(INT(CONVERT(VLOOKUP(Table1[[#This Row],[JABATAN]],tbl_refJabatan,2,FALSE),"yr","day")-CONVERT(DATEDIF(H1314,tglAcuan,"y"),"yr","day"))),(INT(CONVERT(VLOOKUP(Table1[[#This Row],[JABATAN]],tbl_refJabatan,2,FALSE),"yr","day")-CONVERT(DATEDIF(H1314,NOW(),"y"),"yr","day")))),"")</f>
        <v>8766</v>
      </c>
      <c r="S1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Row],[JABATAN]],tbl_refJabatan,4,FALSE),"yr","day")-CONVERT(DATEDIF(H1314,tglAcuan,"y"),"yr","day"))),(NOW()+(CONVERT(VLOOKUP(Table1[[#This Row],[JABATAN]],tbl_refJabatan,4,FALSE),"yr","day")-CONVERT(DATEDIF(H1314,NOW(),"y"),"yr","day")))),"Usia Salah"),"")</f>
        <v>54115.098911689813</v>
      </c>
      <c r="T1314" s="167" t="str">
        <f ca="1">IF(Table1[[#This Row],[TGL. PENSIUN ( usia )]]&lt;&gt;0,TEXT(Table1[[#This Row],[TGL. PENSIUN ( usia )]],"yyyy"),"")</f>
        <v>2048</v>
      </c>
      <c r="U1314" s="166">
        <f ca="1">IF(AND(Table1[[#This Row],[TGL. PENSIUN (usia)]]&lt;&gt;"",Table1[[#This Row],[TGL. PENSIUN (usia)]]&lt;&gt;"USIA SALAH"),IF(tglAcuan&lt;&gt;0,(INT(CONVERT(VLOOKUP(Table1[[#This Row],[JABATAN]],tbl_refJabatan,4,FALSE),"yr","day")-CONVERT(DATEDIF(H1314,tglAcuan,"y"),"yr","day"))),(INT(CONVERT(VLOOKUP(Table1[[#This Row],[JABATAN]],tbl_refJabatan,4,FALSE),"yr","day")-CONVERT(DATEDIF(H1314,NOW(),"y"),"yr","day")))),"")</f>
        <v>8766</v>
      </c>
      <c r="V1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Row],[JABATAN]],tbl_refJabatan,6,FALSE),"yr","day")-CONVERT(DATEDIF(H1314,tglAcuan,"y"),"yr","day"))),(NOW()+(CONVERT(VLOOKUP(Table1[[#This Row],[JABATAN]],tbl_refJabatan,6,FALSE),"yr","day")-CONVERT(DATEDIF(H1314,NOW(),"y"),"yr","day")))),"Usia Salah"),"")</f>
        <v>52654.098911689813</v>
      </c>
      <c r="W1314" s="167" t="str">
        <f ca="1">IF(Table1[[#This Row],[TGL.PENSIUN (usia)]]&lt;&gt;0,TEXT(Table1[[#This Row],[TGL.PENSIUN (usia)]],"yyyy"),"")</f>
        <v>2044</v>
      </c>
      <c r="X1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Row],[JABATAN]],tbl_refJabatan,7,FALSE),"yr","day")-CONVERT(DATEDIF(M1314,tglAcuan,"y"),"yr","day"))),(NOW()+(CONVERT(VLOOKUP(Table1[[#This Row],[JABATAN]],tbl_refJabatan,7,FALSE),"yr","day")-CONVERT(DATEDIF(M1314,NOW(),"y"),"yr","day")))),"tgl SK salah"),"")</f>
        <v>52654.098911689813</v>
      </c>
      <c r="Y1314" s="167" t="str">
        <f ca="1">IF(Table1[[#This Row],[TGL. PENSIUN (jabatan)]]&lt;&gt;0,TEXT(Table1[[#This Row],[TGL. PENSIUN (jabatan)]],"yyyy"),"")</f>
        <v>2044</v>
      </c>
      <c r="Z1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Row],[JABATAN]],tbl_refJabatan,8,FALSE),"yr","day")-CONVERT(DATEDIF(H1314,tglAcuan,"y"),"yr","day"))),(NOW()+(CONVERT(VLOOKUP(Table1[[#This Row],[JABATAN]],tbl_refJabatan,8,FALSE),"yr","day")-CONVERT(DATEDIF(H1314,NOW(),"y"),"yr","day")))),"Usia Salah"),"")</f>
        <v>52654.098911689813</v>
      </c>
      <c r="AA1314" s="167" t="str">
        <f ca="1">IF(Table1[[#This Row],[TGL.PENSIUN (usia )]]&lt;&gt;0,TEXT(Table1[[#This Row],[TGL.PENSIUN (usia )]],"yyyy"),"")</f>
        <v>2044</v>
      </c>
      <c r="AB1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Row],[JABATAN]],tbl_refJabatan,9,FALSE),"yr","day")-CONVERT(DATEDIF(M1314,tglAcuan,"y"),"yr","day"))),(NOW()+(CONVERT(VLOOKUP(Table1[[#This Row],[JABATAN]],tbl_refJabatan,9,FALSE),"yr","day")-CONVERT(DATEDIF(M1314,NOW(),"y"),"yr","day")))),"tgl SK salah"),"")</f>
        <v>52654.098911689813</v>
      </c>
      <c r="AC1314" s="167" t="str">
        <f ca="1">IF(Table1[[#This Row],[TGL. PENSIUN (jabatan )]]&lt;&gt;0,TEXT(Table1[[#This Row],[TGL. PENSIUN (jabatan )]],"yyyy"),"")</f>
        <v>2044</v>
      </c>
      <c r="AD13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5" spans="1:30" s="53" customFormat="1" ht="21.75" customHeight="1" x14ac:dyDescent="0.25">
      <c r="A1315" s="43">
        <f t="shared" si="47"/>
        <v>1310</v>
      </c>
      <c r="B1315" s="44" t="s">
        <v>2266</v>
      </c>
      <c r="C1315" s="44" t="s">
        <v>2451</v>
      </c>
      <c r="D1315" s="72" t="s">
        <v>59</v>
      </c>
      <c r="E1315" s="166" t="s">
        <v>2462</v>
      </c>
      <c r="F1315" s="43" t="s">
        <v>41</v>
      </c>
      <c r="G1315" s="46" t="s">
        <v>42</v>
      </c>
      <c r="H1315" s="258">
        <v>29837</v>
      </c>
      <c r="I1315" s="45"/>
      <c r="J1315" s="76"/>
      <c r="K1315" s="74" t="s">
        <v>43</v>
      </c>
      <c r="L1315" s="168" t="s">
        <v>2463</v>
      </c>
      <c r="M1315" s="252">
        <v>43538</v>
      </c>
      <c r="N1315" s="52" t="str">
        <f t="shared" ca="1" si="48"/>
        <v>42 Tahun 5 Bulan 19 hari</v>
      </c>
      <c r="O13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Row],[JABATAN]],tbl_refJabatan,2,FALSE),"yr","day")-CONVERT(DATEDIF(H1315,tglAcuan,"y"),"yr","day"))),(NOW()+(CONVERT(VLOOKUP(Table1[[#This Row],[JABATAN]],tbl_refJabatan,2,FALSE),"yr","day")-CONVERT(DATEDIF(H1315,NOW(),"y"),"yr","day")))),"Usia Salah"),"")</f>
        <v>51923.598911689813</v>
      </c>
      <c r="Q1315" s="167" t="str">
        <f ca="1">IF(Table1[[#This Row],[TGL. PENSIUN (usia)]]&lt;&gt;0,TEXT(Table1[[#This Row],[TGL. PENSIUN (usia)]],"yyyy"),"")</f>
        <v>2042</v>
      </c>
      <c r="R1315" s="166">
        <f ca="1">IF(AND(Table1[[#This Row],[TGL. PENSIUN (usia)]]&lt;&gt;"",Table1[[#This Row],[TGL. PENSIUN (usia)]]&lt;&gt;"USIA SALAH"),IF(tglAcuan&lt;&gt;0,(INT(CONVERT(VLOOKUP(Table1[[#This Row],[JABATAN]],tbl_refJabatan,2,FALSE),"yr","day")-CONVERT(DATEDIF(H1315,tglAcuan,"y"),"yr","day"))),(INT(CONVERT(VLOOKUP(Table1[[#This Row],[JABATAN]],tbl_refJabatan,2,FALSE),"yr","day")-CONVERT(DATEDIF(H1315,NOW(),"y"),"yr","day")))),"")</f>
        <v>6574</v>
      </c>
      <c r="S1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Row],[JABATAN]],tbl_refJabatan,4,FALSE),"yr","day")-CONVERT(DATEDIF(H1315,tglAcuan,"y"),"yr","day"))),(NOW()+(CONVERT(VLOOKUP(Table1[[#This Row],[JABATAN]],tbl_refJabatan,4,FALSE),"yr","day")-CONVERT(DATEDIF(H1315,NOW(),"y"),"yr","day")))),"Usia Salah"),"")</f>
        <v>51923.598911689813</v>
      </c>
      <c r="T1315" s="167" t="str">
        <f ca="1">IF(Table1[[#This Row],[TGL. PENSIUN ( usia )]]&lt;&gt;0,TEXT(Table1[[#This Row],[TGL. PENSIUN ( usia )]],"yyyy"),"")</f>
        <v>2042</v>
      </c>
      <c r="U1315" s="166">
        <f ca="1">IF(AND(Table1[[#This Row],[TGL. PENSIUN (usia)]]&lt;&gt;"",Table1[[#This Row],[TGL. PENSIUN (usia)]]&lt;&gt;"USIA SALAH"),IF(tglAcuan&lt;&gt;0,(INT(CONVERT(VLOOKUP(Table1[[#This Row],[JABATAN]],tbl_refJabatan,4,FALSE),"yr","day")-CONVERT(DATEDIF(H1315,tglAcuan,"y"),"yr","day"))),(INT(CONVERT(VLOOKUP(Table1[[#This Row],[JABATAN]],tbl_refJabatan,4,FALSE),"yr","day")-CONVERT(DATEDIF(H1315,NOW(),"y"),"yr","day")))),"")</f>
        <v>6574</v>
      </c>
      <c r="V1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Row],[JABATAN]],tbl_refJabatan,6,FALSE),"yr","day")-CONVERT(DATEDIF(H1315,tglAcuan,"y"),"yr","day"))),(NOW()+(CONVERT(VLOOKUP(Table1[[#This Row],[JABATAN]],tbl_refJabatan,6,FALSE),"yr","day")-CONVERT(DATEDIF(H1315,NOW(),"y"),"yr","day")))),"Usia Salah"),"")</f>
        <v>50462.598911689813</v>
      </c>
      <c r="W1315" s="167" t="str">
        <f ca="1">IF(Table1[[#This Row],[TGL.PENSIUN (usia)]]&lt;&gt;0,TEXT(Table1[[#This Row],[TGL.PENSIUN (usia)]],"yyyy"),"")</f>
        <v>2038</v>
      </c>
      <c r="X13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Row],[JABATAN]],tbl_refJabatan,7,FALSE),"yr","day")-CONVERT(DATEDIF(M1315,tglAcuan,"y"),"yr","day"))),(NOW()+(CONVERT(VLOOKUP(Table1[[#This Row],[JABATAN]],tbl_refJabatan,7,FALSE),"yr","day")-CONVERT(DATEDIF(M1315,NOW(),"y"),"yr","day")))),"tgl SK salah"),"")</f>
        <v>51193.098911689813</v>
      </c>
      <c r="Y1315" s="167" t="str">
        <f ca="1">IF(Table1[[#This Row],[TGL. PENSIUN (jabatan)]]&lt;&gt;0,TEXT(Table1[[#This Row],[TGL. PENSIUN (jabatan)]],"yyyy"),"")</f>
        <v>2040</v>
      </c>
      <c r="Z13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Row],[JABATAN]],tbl_refJabatan,8,FALSE),"yr","day")-CONVERT(DATEDIF(H1315,tglAcuan,"y"),"yr","day"))),(NOW()+(CONVERT(VLOOKUP(Table1[[#This Row],[JABATAN]],tbl_refJabatan,8,FALSE),"yr","day")-CONVERT(DATEDIF(H1315,NOW(),"y"),"yr","day")))),"Usia Salah"),"")</f>
        <v>50462.598911689813</v>
      </c>
      <c r="AA1315" s="167" t="str">
        <f ca="1">IF(Table1[[#This Row],[TGL.PENSIUN (usia )]]&lt;&gt;0,TEXT(Table1[[#This Row],[TGL.PENSIUN (usia )]],"yyyy"),"")</f>
        <v>2038</v>
      </c>
      <c r="AB13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Row],[JABATAN]],tbl_refJabatan,9,FALSE),"yr","day")-CONVERT(DATEDIF(M1315,tglAcuan,"y"),"yr","day"))),(NOW()+(CONVERT(VLOOKUP(Table1[[#This Row],[JABATAN]],tbl_refJabatan,9,FALSE),"yr","day")-CONVERT(DATEDIF(M1315,NOW(),"y"),"yr","day")))),"tgl SK salah"),"")</f>
        <v>51193.098911689813</v>
      </c>
      <c r="AC1315" s="167" t="str">
        <f ca="1">IF(Table1[[#This Row],[TGL. PENSIUN (jabatan )]]&lt;&gt;0,TEXT(Table1[[#This Row],[TGL. PENSIUN (jabatan )]],"yyyy"),"")</f>
        <v>2040</v>
      </c>
      <c r="AD13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6" spans="1:30" s="53" customFormat="1" ht="21.75" customHeight="1" x14ac:dyDescent="0.25">
      <c r="A1316" s="43">
        <f t="shared" si="47"/>
        <v>1311</v>
      </c>
      <c r="B1316" s="44" t="s">
        <v>2266</v>
      </c>
      <c r="C1316" s="44" t="s">
        <v>2451</v>
      </c>
      <c r="D1316" s="72" t="s">
        <v>61</v>
      </c>
      <c r="E1316" s="166"/>
      <c r="F1316" s="43"/>
      <c r="G1316" s="46"/>
      <c r="H1316" s="258"/>
      <c r="I1316" s="45"/>
      <c r="J1316" s="76"/>
      <c r="K1316" s="74"/>
      <c r="L1316" s="168"/>
      <c r="M1316" s="252"/>
      <c r="N1316" s="52" t="str">
        <f t="shared" ca="1" si="48"/>
        <v>tgl lahir salah/ null</v>
      </c>
      <c r="O13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3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Row],[JABATAN]],tbl_refJabatan,2,FALSE),"yr","day")-CONVERT(DATEDIF(H1316,tglAcuan,"y"),"yr","day"))),(NOW()+(CONVERT(VLOOKUP(Table1[[#This Row],[JABATAN]],tbl_refJabatan,2,FALSE),"yr","day")-CONVERT(DATEDIF(H1316,NOW(),"y"),"yr","day")))),"Usia Salah"),"")</f>
        <v>Usia Salah</v>
      </c>
      <c r="Q1316" s="167" t="str">
        <f ca="1">IF(Table1[[#This Row],[TGL. PENSIUN (usia)]]&lt;&gt;0,TEXT(Table1[[#This Row],[TGL. PENSIUN (usia)]],"yyyy"),"")</f>
        <v>Usia Salah</v>
      </c>
      <c r="R131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Row],[JABATAN]],tbl_refJabatan,2,FALSE),"yr","day")-CONVERT(DATEDIF(H1316,tglAcuan,"y"),"yr","day"))),(INT(CONVERT(VLOOKUP(Table1[[#This Row],[JABATAN]],tbl_refJabatan,2,FALSE),"yr","day")-CONVERT(DATEDIF(H1316,NOW(),"y"),"yr","day")))),"")</f>
        <v/>
      </c>
      <c r="S13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Row],[JABATAN]],tbl_refJabatan,4,FALSE),"yr","day")-CONVERT(DATEDIF(H1316,tglAcuan,"y"),"yr","day"))),(NOW()+(CONVERT(VLOOKUP(Table1[[#This Row],[JABATAN]],tbl_refJabatan,4,FALSE),"yr","day")-CONVERT(DATEDIF(H1316,NOW(),"y"),"yr","day")))),"Usia Salah"),"")</f>
        <v>Usia Salah</v>
      </c>
      <c r="T1316" s="167" t="str">
        <f ca="1">IF(Table1[[#This Row],[TGL. PENSIUN ( usia )]]&lt;&gt;0,TEXT(Table1[[#This Row],[TGL. PENSIUN ( usia )]],"yyyy"),"")</f>
        <v>Usia Salah</v>
      </c>
      <c r="U131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Row],[JABATAN]],tbl_refJabatan,4,FALSE),"yr","day")-CONVERT(DATEDIF(H1316,tglAcuan,"y"),"yr","day"))),(INT(CONVERT(VLOOKUP(Table1[[#This Row],[JABATAN]],tbl_refJabatan,4,FALSE),"yr","day")-CONVERT(DATEDIF(H1316,NOW(),"y"),"yr","day")))),"")</f>
        <v/>
      </c>
      <c r="V13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Row],[JABATAN]],tbl_refJabatan,6,FALSE),"yr","day")-CONVERT(DATEDIF(H1316,tglAcuan,"y"),"yr","day"))),(NOW()+(CONVERT(VLOOKUP(Table1[[#This Row],[JABATAN]],tbl_refJabatan,6,FALSE),"yr","day")-CONVERT(DATEDIF(H1316,NOW(),"y"),"yr","day")))),"Usia Salah"),"")</f>
        <v>Usia Salah</v>
      </c>
      <c r="W1316" s="167" t="str">
        <f ca="1">IF(Table1[[#This Row],[TGL.PENSIUN (usia)]]&lt;&gt;0,TEXT(Table1[[#This Row],[TGL.PENSIUN (usia)]],"yyyy"),"")</f>
        <v>Usia Salah</v>
      </c>
      <c r="X131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Row],[JABATAN]],tbl_refJabatan,7,FALSE),"yr","day")-CONVERT(DATEDIF(M1316,tglAcuan,"y"),"yr","day"))),(NOW()+(CONVERT(VLOOKUP(Table1[[#This Row],[JABATAN]],tbl_refJabatan,7,FALSE),"yr","day")-CONVERT(DATEDIF(M1316,NOW(),"y"),"yr","day")))),"tgl SK salah"),"")</f>
        <v>tgl SK salah</v>
      </c>
      <c r="Y1316" s="167" t="str">
        <f ca="1">IF(Table1[[#This Row],[TGL. PENSIUN (jabatan)]]&lt;&gt;0,TEXT(Table1[[#This Row],[TGL. PENSIUN (jabatan)]],"yyyy"),"")</f>
        <v>tgl SK salah</v>
      </c>
      <c r="Z13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Row],[JABATAN]],tbl_refJabatan,8,FALSE),"yr","day")-CONVERT(DATEDIF(H1316,tglAcuan,"y"),"yr","day"))),(NOW()+(CONVERT(VLOOKUP(Table1[[#This Row],[JABATAN]],tbl_refJabatan,8,FALSE),"yr","day")-CONVERT(DATEDIF(H1316,NOW(),"y"),"yr","day")))),"Usia Salah"),"")</f>
        <v>Usia Salah</v>
      </c>
      <c r="AA1316" s="167" t="str">
        <f ca="1">IF(Table1[[#This Row],[TGL.PENSIUN (usia )]]&lt;&gt;0,TEXT(Table1[[#This Row],[TGL.PENSIUN (usia )]],"yyyy"),"")</f>
        <v>Usia Salah</v>
      </c>
      <c r="AB131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Row],[JABATAN]],tbl_refJabatan,9,FALSE),"yr","day")-CONVERT(DATEDIF(M1316,tglAcuan,"y"),"yr","day"))),(NOW()+(CONVERT(VLOOKUP(Table1[[#This Row],[JABATAN]],tbl_refJabatan,9,FALSE),"yr","day")-CONVERT(DATEDIF(M1316,NOW(),"y"),"yr","day")))),"tgl SK salah"),"")</f>
        <v>tgl SK salah</v>
      </c>
      <c r="AC1316" s="167" t="str">
        <f ca="1">IF(Table1[[#This Row],[TGL. PENSIUN (jabatan )]]&lt;&gt;0,TEXT(Table1[[#This Row],[TGL. PENSIUN (jabatan )]],"yyyy"),"")</f>
        <v>tgl SK salah</v>
      </c>
      <c r="AD13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7" spans="1:30" s="53" customFormat="1" ht="21.75" customHeight="1" x14ac:dyDescent="0.25">
      <c r="A1317" s="43">
        <f t="shared" si="47"/>
        <v>1312</v>
      </c>
      <c r="B1317" s="44" t="s">
        <v>2266</v>
      </c>
      <c r="C1317" s="44" t="s">
        <v>2451</v>
      </c>
      <c r="D1317" s="72" t="s">
        <v>63</v>
      </c>
      <c r="E1317" s="166" t="s">
        <v>2464</v>
      </c>
      <c r="F1317" s="43" t="s">
        <v>41</v>
      </c>
      <c r="G1317" s="46" t="s">
        <v>42</v>
      </c>
      <c r="H1317" s="258">
        <v>29746</v>
      </c>
      <c r="I1317" s="45"/>
      <c r="J1317" s="76"/>
      <c r="K1317" s="74" t="s">
        <v>43</v>
      </c>
      <c r="L1317" s="168" t="s">
        <v>2465</v>
      </c>
      <c r="M1317" s="252">
        <v>42026</v>
      </c>
      <c r="N1317" s="52" t="str">
        <f t="shared" ca="1" si="48"/>
        <v>42 Tahun 8 Bulan 18 hari</v>
      </c>
      <c r="O13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5 Hari </v>
      </c>
      <c r="P1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Row],[JABATAN]],tbl_refJabatan,2,FALSE),"yr","day")-CONVERT(DATEDIF(H1317,tglAcuan,"y"),"yr","day"))),(NOW()+(CONVERT(VLOOKUP(Table1[[#This Row],[JABATAN]],tbl_refJabatan,2,FALSE),"yr","day")-CONVERT(DATEDIF(H1317,NOW(),"y"),"yr","day")))),"Usia Salah"),"")</f>
        <v>51923.598911689813</v>
      </c>
      <c r="Q1317" s="167" t="str">
        <f ca="1">IF(Table1[[#This Row],[TGL. PENSIUN (usia)]]&lt;&gt;0,TEXT(Table1[[#This Row],[TGL. PENSIUN (usia)]],"yyyy"),"")</f>
        <v>2042</v>
      </c>
      <c r="R1317" s="166">
        <f ca="1">IF(AND(Table1[[#This Row],[TGL. PENSIUN (usia)]]&lt;&gt;"",Table1[[#This Row],[TGL. PENSIUN (usia)]]&lt;&gt;"USIA SALAH"),IF(tglAcuan&lt;&gt;0,(INT(CONVERT(VLOOKUP(Table1[[#This Row],[JABATAN]],tbl_refJabatan,2,FALSE),"yr","day")-CONVERT(DATEDIF(H1317,tglAcuan,"y"),"yr","day"))),(INT(CONVERT(VLOOKUP(Table1[[#This Row],[JABATAN]],tbl_refJabatan,2,FALSE),"yr","day")-CONVERT(DATEDIF(H1317,NOW(),"y"),"yr","day")))),"")</f>
        <v>6574</v>
      </c>
      <c r="S1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Row],[JABATAN]],tbl_refJabatan,4,FALSE),"yr","day")-CONVERT(DATEDIF(H1317,tglAcuan,"y"),"yr","day"))),(NOW()+(CONVERT(VLOOKUP(Table1[[#This Row],[JABATAN]],tbl_refJabatan,4,FALSE),"yr","day")-CONVERT(DATEDIF(H1317,NOW(),"y"),"yr","day")))),"Usia Salah"),"")</f>
        <v>37313.598911689813</v>
      </c>
      <c r="T1317" s="167" t="str">
        <f ca="1">IF(Table1[[#This Row],[TGL. PENSIUN ( usia )]]&lt;&gt;0,TEXT(Table1[[#This Row],[TGL. PENSIUN ( usia )]],"yyyy"),"")</f>
        <v>2002</v>
      </c>
      <c r="U1317" s="166">
        <f ca="1">IF(AND(Table1[[#This Row],[TGL. PENSIUN (usia)]]&lt;&gt;"",Table1[[#This Row],[TGL. PENSIUN (usia)]]&lt;&gt;"USIA SALAH"),IF(tglAcuan&lt;&gt;0,(INT(CONVERT(VLOOKUP(Table1[[#This Row],[JABATAN]],tbl_refJabatan,4,FALSE),"yr","day")-CONVERT(DATEDIF(H1317,tglAcuan,"y"),"yr","day"))),(INT(CONVERT(VLOOKUP(Table1[[#This Row],[JABATAN]],tbl_refJabatan,4,FALSE),"yr","day")-CONVERT(DATEDIF(H1317,NOW(),"y"),"yr","day")))),"")</f>
        <v>-8036</v>
      </c>
      <c r="V1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Row],[JABATAN]],tbl_refJabatan,6,FALSE),"yr","day")-CONVERT(DATEDIF(H1317,tglAcuan,"y"),"yr","day"))),(NOW()+(CONVERT(VLOOKUP(Table1[[#This Row],[JABATAN]],tbl_refJabatan,6,FALSE),"yr","day")-CONVERT(DATEDIF(H1317,NOW(),"y"),"yr","day")))),"Usia Salah"),"")</f>
        <v>30008.598911689813</v>
      </c>
      <c r="W1317" s="167" t="str">
        <f ca="1">IF(Table1[[#This Row],[TGL.PENSIUN (usia)]]&lt;&gt;0,TEXT(Table1[[#This Row],[TGL.PENSIUN (usia)]],"yyyy"),"")</f>
        <v>1982</v>
      </c>
      <c r="X1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Row],[JABATAN]],tbl_refJabatan,7,FALSE),"yr","day")-CONVERT(DATEDIF(M1317,tglAcuan,"y"),"yr","day"))),(NOW()+(CONVERT(VLOOKUP(Table1[[#This Row],[JABATAN]],tbl_refJabatan,7,FALSE),"yr","day")-CONVERT(DATEDIF(M1317,NOW(),"y"),"yr","day")))),"tgl SK salah"),"")</f>
        <v>63976.848911689813</v>
      </c>
      <c r="Y1317" s="167" t="str">
        <f ca="1">IF(Table1[[#This Row],[TGL. PENSIUN (jabatan)]]&lt;&gt;0,TEXT(Table1[[#This Row],[TGL. PENSIUN (jabatan)]],"yyyy"),"")</f>
        <v>2075</v>
      </c>
      <c r="Z1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Row],[JABATAN]],tbl_refJabatan,8,FALSE),"yr","day")-CONVERT(DATEDIF(H1317,tglAcuan,"y"),"yr","day"))),(NOW()+(CONVERT(VLOOKUP(Table1[[#This Row],[JABATAN]],tbl_refJabatan,8,FALSE),"yr","day")-CONVERT(DATEDIF(H1317,NOW(),"y"),"yr","day")))),"Usia Salah"),"")</f>
        <v>51923.598911689813</v>
      </c>
      <c r="AA1317" s="167" t="str">
        <f ca="1">IF(Table1[[#This Row],[TGL.PENSIUN (usia )]]&lt;&gt;0,TEXT(Table1[[#This Row],[TGL.PENSIUN (usia )]],"yyyy"),"")</f>
        <v>2042</v>
      </c>
      <c r="AB1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Row],[JABATAN]],tbl_refJabatan,9,FALSE),"yr","day")-CONVERT(DATEDIF(M1317,tglAcuan,"y"),"yr","day"))),(NOW()+(CONVERT(VLOOKUP(Table1[[#This Row],[JABATAN]],tbl_refJabatan,9,FALSE),"yr","day")-CONVERT(DATEDIF(M1317,NOW(),"y"),"yr","day")))),"tgl SK salah"),"")</f>
        <v>47540.598911689813</v>
      </c>
      <c r="AC1317" s="167" t="str">
        <f ca="1">IF(Table1[[#This Row],[TGL. PENSIUN (jabatan )]]&lt;&gt;0,TEXT(Table1[[#This Row],[TGL. PENSIUN (jabatan )]],"yyyy"),"")</f>
        <v>2030</v>
      </c>
      <c r="AD13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8" spans="1:30" s="53" customFormat="1" ht="21.75" customHeight="1" x14ac:dyDescent="0.25">
      <c r="A1318" s="43">
        <f t="shared" si="47"/>
        <v>1313</v>
      </c>
      <c r="B1318" s="44" t="s">
        <v>2266</v>
      </c>
      <c r="C1318" s="44" t="s">
        <v>2451</v>
      </c>
      <c r="D1318" s="72" t="s">
        <v>63</v>
      </c>
      <c r="E1318" s="166" t="s">
        <v>2466</v>
      </c>
      <c r="F1318" s="43" t="s">
        <v>41</v>
      </c>
      <c r="G1318" s="46" t="s">
        <v>42</v>
      </c>
      <c r="H1318" s="258">
        <v>24729</v>
      </c>
      <c r="I1318" s="45"/>
      <c r="J1318" s="76"/>
      <c r="K1318" s="74" t="s">
        <v>43</v>
      </c>
      <c r="L1318" s="168" t="s">
        <v>2467</v>
      </c>
      <c r="M1318" s="252">
        <v>43538</v>
      </c>
      <c r="N1318" s="52" t="str">
        <f t="shared" ca="1" si="48"/>
        <v>56 Tahun 5 Bulan 13 hari</v>
      </c>
      <c r="O13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Row],[JABATAN]],tbl_refJabatan,2,FALSE),"yr","day")-CONVERT(DATEDIF(H1318,tglAcuan,"y"),"yr","day"))),(NOW()+(CONVERT(VLOOKUP(Table1[[#This Row],[JABATAN]],tbl_refJabatan,2,FALSE),"yr","day")-CONVERT(DATEDIF(H1318,NOW(),"y"),"yr","day")))),"Usia Salah"),"")</f>
        <v>46810.098911689813</v>
      </c>
      <c r="Q1318" s="167" t="str">
        <f ca="1">IF(Table1[[#This Row],[TGL. PENSIUN (usia)]]&lt;&gt;0,TEXT(Table1[[#This Row],[TGL. PENSIUN (usia)]],"yyyy"),"")</f>
        <v>2028</v>
      </c>
      <c r="R1318" s="166">
        <f ca="1">IF(AND(Table1[[#This Row],[TGL. PENSIUN (usia)]]&lt;&gt;"",Table1[[#This Row],[TGL. PENSIUN (usia)]]&lt;&gt;"USIA SALAH"),IF(tglAcuan&lt;&gt;0,(INT(CONVERT(VLOOKUP(Table1[[#This Row],[JABATAN]],tbl_refJabatan,2,FALSE),"yr","day")-CONVERT(DATEDIF(H1318,tglAcuan,"y"),"yr","day"))),(INT(CONVERT(VLOOKUP(Table1[[#This Row],[JABATAN]],tbl_refJabatan,2,FALSE),"yr","day")-CONVERT(DATEDIF(H1318,NOW(),"y"),"yr","day")))),"")</f>
        <v>1461</v>
      </c>
      <c r="S1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Row],[JABATAN]],tbl_refJabatan,4,FALSE),"yr","day")-CONVERT(DATEDIF(H1318,tglAcuan,"y"),"yr","day"))),(NOW()+(CONVERT(VLOOKUP(Table1[[#This Row],[JABATAN]],tbl_refJabatan,4,FALSE),"yr","day")-CONVERT(DATEDIF(H1318,NOW(),"y"),"yr","day")))),"Usia Salah"),"")</f>
        <v>32200.098911689813</v>
      </c>
      <c r="T1318" s="167" t="str">
        <f ca="1">IF(Table1[[#This Row],[TGL. PENSIUN ( usia )]]&lt;&gt;0,TEXT(Table1[[#This Row],[TGL. PENSIUN ( usia )]],"yyyy"),"")</f>
        <v>1988</v>
      </c>
      <c r="U1318" s="166">
        <f ca="1">IF(AND(Table1[[#This Row],[TGL. PENSIUN (usia)]]&lt;&gt;"",Table1[[#This Row],[TGL. PENSIUN (usia)]]&lt;&gt;"USIA SALAH"),IF(tglAcuan&lt;&gt;0,(INT(CONVERT(VLOOKUP(Table1[[#This Row],[JABATAN]],tbl_refJabatan,4,FALSE),"yr","day")-CONVERT(DATEDIF(H1318,tglAcuan,"y"),"yr","day"))),(INT(CONVERT(VLOOKUP(Table1[[#This Row],[JABATAN]],tbl_refJabatan,4,FALSE),"yr","day")-CONVERT(DATEDIF(H1318,NOW(),"y"),"yr","day")))),"")</f>
        <v>-13149</v>
      </c>
      <c r="V1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Row],[JABATAN]],tbl_refJabatan,6,FALSE),"yr","day")-CONVERT(DATEDIF(H1318,tglAcuan,"y"),"yr","day"))),(NOW()+(CONVERT(VLOOKUP(Table1[[#This Row],[JABATAN]],tbl_refJabatan,6,FALSE),"yr","day")-CONVERT(DATEDIF(H1318,NOW(),"y"),"yr","day")))),"Usia Salah"),"")</f>
        <v>24895.098911689813</v>
      </c>
      <c r="W1318" s="167" t="str">
        <f ca="1">IF(Table1[[#This Row],[TGL.PENSIUN (usia)]]&lt;&gt;0,TEXT(Table1[[#This Row],[TGL.PENSIUN (usia)]],"yyyy"),"")</f>
        <v>1968</v>
      </c>
      <c r="X13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Row],[JABATAN]],tbl_refJabatan,7,FALSE),"yr","day")-CONVERT(DATEDIF(M1318,tglAcuan,"y"),"yr","day"))),(NOW()+(CONVERT(VLOOKUP(Table1[[#This Row],[JABATAN]],tbl_refJabatan,7,FALSE),"yr","day")-CONVERT(DATEDIF(M1318,NOW(),"y"),"yr","day")))),"tgl SK salah"),"")</f>
        <v>65803.098911689813</v>
      </c>
      <c r="Y1318" s="167" t="str">
        <f ca="1">IF(Table1[[#This Row],[TGL. PENSIUN (jabatan)]]&lt;&gt;0,TEXT(Table1[[#This Row],[TGL. PENSIUN (jabatan)]],"yyyy"),"")</f>
        <v>2080</v>
      </c>
      <c r="Z1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Row],[JABATAN]],tbl_refJabatan,8,FALSE),"yr","day")-CONVERT(DATEDIF(H1318,tglAcuan,"y"),"yr","day"))),(NOW()+(CONVERT(VLOOKUP(Table1[[#This Row],[JABATAN]],tbl_refJabatan,8,FALSE),"yr","day")-CONVERT(DATEDIF(H1318,NOW(),"y"),"yr","day")))),"Usia Salah"),"")</f>
        <v>46810.098911689813</v>
      </c>
      <c r="AA1318" s="167" t="str">
        <f ca="1">IF(Table1[[#This Row],[TGL.PENSIUN (usia )]]&lt;&gt;0,TEXT(Table1[[#This Row],[TGL.PENSIUN (usia )]],"yyyy"),"")</f>
        <v>2028</v>
      </c>
      <c r="AB13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Row],[JABATAN]],tbl_refJabatan,9,FALSE),"yr","day")-CONVERT(DATEDIF(M1318,tglAcuan,"y"),"yr","day"))),(NOW()+(CONVERT(VLOOKUP(Table1[[#This Row],[JABATAN]],tbl_refJabatan,9,FALSE),"yr","day")-CONVERT(DATEDIF(M1318,NOW(),"y"),"yr","day")))),"tgl SK salah"),"")</f>
        <v>49366.848911689813</v>
      </c>
      <c r="AC1318" s="167" t="str">
        <f ca="1">IF(Table1[[#This Row],[TGL. PENSIUN (jabatan )]]&lt;&gt;0,TEXT(Table1[[#This Row],[TGL. PENSIUN (jabatan )]],"yyyy"),"")</f>
        <v>2035</v>
      </c>
      <c r="AD13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19" spans="1:30" s="53" customFormat="1" ht="21.75" customHeight="1" x14ac:dyDescent="0.25">
      <c r="A1319" s="43">
        <f t="shared" si="47"/>
        <v>1314</v>
      </c>
      <c r="B1319" s="44" t="s">
        <v>2266</v>
      </c>
      <c r="C1319" s="44" t="s">
        <v>2451</v>
      </c>
      <c r="D1319" s="72" t="s">
        <v>63</v>
      </c>
      <c r="E1319" s="166" t="s">
        <v>2468</v>
      </c>
      <c r="F1319" s="43" t="s">
        <v>41</v>
      </c>
      <c r="G1319" s="46" t="s">
        <v>42</v>
      </c>
      <c r="H1319" s="258">
        <v>26092</v>
      </c>
      <c r="I1319" s="45"/>
      <c r="J1319" s="76"/>
      <c r="K1319" s="74" t="s">
        <v>43</v>
      </c>
      <c r="L1319" s="168" t="s">
        <v>2467</v>
      </c>
      <c r="M1319" s="252">
        <v>43538</v>
      </c>
      <c r="N1319" s="52" t="str">
        <f t="shared" ca="1" si="48"/>
        <v>52 Tahun 8 Bulan 19 hari</v>
      </c>
      <c r="O13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Row],[JABATAN]],tbl_refJabatan,2,FALSE),"yr","day")-CONVERT(DATEDIF(H1319,tglAcuan,"y"),"yr","day"))),(NOW()+(CONVERT(VLOOKUP(Table1[[#This Row],[JABATAN]],tbl_refJabatan,2,FALSE),"yr","day")-CONVERT(DATEDIF(H1319,NOW(),"y"),"yr","day")))),"Usia Salah"),"")</f>
        <v>48271.098911689813</v>
      </c>
      <c r="Q1319" s="167" t="str">
        <f ca="1">IF(Table1[[#This Row],[TGL. PENSIUN (usia)]]&lt;&gt;0,TEXT(Table1[[#This Row],[TGL. PENSIUN (usia)]],"yyyy"),"")</f>
        <v>2032</v>
      </c>
      <c r="R1319" s="166">
        <f ca="1">IF(AND(Table1[[#This Row],[TGL. PENSIUN (usia)]]&lt;&gt;"",Table1[[#This Row],[TGL. PENSIUN (usia)]]&lt;&gt;"USIA SALAH"),IF(tglAcuan&lt;&gt;0,(INT(CONVERT(VLOOKUP(Table1[[#This Row],[JABATAN]],tbl_refJabatan,2,FALSE),"yr","day")-CONVERT(DATEDIF(H1319,tglAcuan,"y"),"yr","day"))),(INT(CONVERT(VLOOKUP(Table1[[#This Row],[JABATAN]],tbl_refJabatan,2,FALSE),"yr","day")-CONVERT(DATEDIF(H1319,NOW(),"y"),"yr","day")))),"")</f>
        <v>2922</v>
      </c>
      <c r="S1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Row],[JABATAN]],tbl_refJabatan,4,FALSE),"yr","day")-CONVERT(DATEDIF(H1319,tglAcuan,"y"),"yr","day"))),(NOW()+(CONVERT(VLOOKUP(Table1[[#This Row],[JABATAN]],tbl_refJabatan,4,FALSE),"yr","day")-CONVERT(DATEDIF(H1319,NOW(),"y"),"yr","day")))),"Usia Salah"),"")</f>
        <v>33661.098911689813</v>
      </c>
      <c r="T1319" s="167" t="str">
        <f ca="1">IF(Table1[[#This Row],[TGL. PENSIUN ( usia )]]&lt;&gt;0,TEXT(Table1[[#This Row],[TGL. PENSIUN ( usia )]],"yyyy"),"")</f>
        <v>1992</v>
      </c>
      <c r="U1319" s="166">
        <f ca="1">IF(AND(Table1[[#This Row],[TGL. PENSIUN (usia)]]&lt;&gt;"",Table1[[#This Row],[TGL. PENSIUN (usia)]]&lt;&gt;"USIA SALAH"),IF(tglAcuan&lt;&gt;0,(INT(CONVERT(VLOOKUP(Table1[[#This Row],[JABATAN]],tbl_refJabatan,4,FALSE),"yr","day")-CONVERT(DATEDIF(H1319,tglAcuan,"y"),"yr","day"))),(INT(CONVERT(VLOOKUP(Table1[[#This Row],[JABATAN]],tbl_refJabatan,4,FALSE),"yr","day")-CONVERT(DATEDIF(H1319,NOW(),"y"),"yr","day")))),"")</f>
        <v>-11688</v>
      </c>
      <c r="V1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Row],[JABATAN]],tbl_refJabatan,6,FALSE),"yr","day")-CONVERT(DATEDIF(H1319,tglAcuan,"y"),"yr","day"))),(NOW()+(CONVERT(VLOOKUP(Table1[[#This Row],[JABATAN]],tbl_refJabatan,6,FALSE),"yr","day")-CONVERT(DATEDIF(H1319,NOW(),"y"),"yr","day")))),"Usia Salah"),"")</f>
        <v>26356.098911689813</v>
      </c>
      <c r="W1319" s="167" t="str">
        <f ca="1">IF(Table1[[#This Row],[TGL.PENSIUN (usia)]]&lt;&gt;0,TEXT(Table1[[#This Row],[TGL.PENSIUN (usia)]],"yyyy"),"")</f>
        <v>1972</v>
      </c>
      <c r="X1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Row],[JABATAN]],tbl_refJabatan,7,FALSE),"yr","day")-CONVERT(DATEDIF(M1319,tglAcuan,"y"),"yr","day"))),(NOW()+(CONVERT(VLOOKUP(Table1[[#This Row],[JABATAN]],tbl_refJabatan,7,FALSE),"yr","day")-CONVERT(DATEDIF(M1319,NOW(),"y"),"yr","day")))),"tgl SK salah"),"")</f>
        <v>65803.098911689813</v>
      </c>
      <c r="Y1319" s="167" t="str">
        <f ca="1">IF(Table1[[#This Row],[TGL. PENSIUN (jabatan)]]&lt;&gt;0,TEXT(Table1[[#This Row],[TGL. PENSIUN (jabatan)]],"yyyy"),"")</f>
        <v>2080</v>
      </c>
      <c r="Z1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Row],[JABATAN]],tbl_refJabatan,8,FALSE),"yr","day")-CONVERT(DATEDIF(H1319,tglAcuan,"y"),"yr","day"))),(NOW()+(CONVERT(VLOOKUP(Table1[[#This Row],[JABATAN]],tbl_refJabatan,8,FALSE),"yr","day")-CONVERT(DATEDIF(H1319,NOW(),"y"),"yr","day")))),"Usia Salah"),"")</f>
        <v>48271.098911689813</v>
      </c>
      <c r="AA1319" s="167" t="str">
        <f ca="1">IF(Table1[[#This Row],[TGL.PENSIUN (usia )]]&lt;&gt;0,TEXT(Table1[[#This Row],[TGL.PENSIUN (usia )]],"yyyy"),"")</f>
        <v>2032</v>
      </c>
      <c r="AB1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Row],[JABATAN]],tbl_refJabatan,9,FALSE),"yr","day")-CONVERT(DATEDIF(M1319,tglAcuan,"y"),"yr","day"))),(NOW()+(CONVERT(VLOOKUP(Table1[[#This Row],[JABATAN]],tbl_refJabatan,9,FALSE),"yr","day")-CONVERT(DATEDIF(M1319,NOW(),"y"),"yr","day")))),"tgl SK salah"),"")</f>
        <v>49366.848911689813</v>
      </c>
      <c r="AC1319" s="167" t="str">
        <f ca="1">IF(Table1[[#This Row],[TGL. PENSIUN (jabatan )]]&lt;&gt;0,TEXT(Table1[[#This Row],[TGL. PENSIUN (jabatan )]],"yyyy"),"")</f>
        <v>2035</v>
      </c>
      <c r="AD13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0" spans="1:30" s="53" customFormat="1" ht="21.75" customHeight="1" x14ac:dyDescent="0.25">
      <c r="A1320" s="43">
        <f t="shared" si="47"/>
        <v>1315</v>
      </c>
      <c r="B1320" s="44" t="s">
        <v>2266</v>
      </c>
      <c r="C1320" s="44" t="s">
        <v>2451</v>
      </c>
      <c r="D1320" s="72" t="s">
        <v>63</v>
      </c>
      <c r="E1320" s="166" t="s">
        <v>2469</v>
      </c>
      <c r="F1320" s="43" t="s">
        <v>41</v>
      </c>
      <c r="G1320" s="46" t="s">
        <v>42</v>
      </c>
      <c r="H1320" s="258">
        <v>33372</v>
      </c>
      <c r="I1320" s="45"/>
      <c r="J1320" s="76"/>
      <c r="K1320" s="74" t="s">
        <v>43</v>
      </c>
      <c r="L1320" s="168" t="s">
        <v>2470</v>
      </c>
      <c r="M1320" s="252">
        <v>42026</v>
      </c>
      <c r="N1320" s="52" t="str">
        <f t="shared" ca="1" si="48"/>
        <v>32 Tahun 9 Bulan 13 hari</v>
      </c>
      <c r="O13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5 Hari </v>
      </c>
      <c r="P1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Row],[JABATAN]],tbl_refJabatan,2,FALSE),"yr","day")-CONVERT(DATEDIF(H1320,tglAcuan,"y"),"yr","day"))),(NOW()+(CONVERT(VLOOKUP(Table1[[#This Row],[JABATAN]],tbl_refJabatan,2,FALSE),"yr","day")-CONVERT(DATEDIF(H1320,NOW(),"y"),"yr","day")))),"Usia Salah"),"")</f>
        <v>55576.098911689813</v>
      </c>
      <c r="Q1320" s="167" t="str">
        <f ca="1">IF(Table1[[#This Row],[TGL. PENSIUN (usia)]]&lt;&gt;0,TEXT(Table1[[#This Row],[TGL. PENSIUN (usia)]],"yyyy"),"")</f>
        <v>2052</v>
      </c>
      <c r="R1320" s="166">
        <f ca="1">IF(AND(Table1[[#This Row],[TGL. PENSIUN (usia)]]&lt;&gt;"",Table1[[#This Row],[TGL. PENSIUN (usia)]]&lt;&gt;"USIA SALAH"),IF(tglAcuan&lt;&gt;0,(INT(CONVERT(VLOOKUP(Table1[[#This Row],[JABATAN]],tbl_refJabatan,2,FALSE),"yr","day")-CONVERT(DATEDIF(H1320,tglAcuan,"y"),"yr","day"))),(INT(CONVERT(VLOOKUP(Table1[[#This Row],[JABATAN]],tbl_refJabatan,2,FALSE),"yr","day")-CONVERT(DATEDIF(H1320,NOW(),"y"),"yr","day")))),"")</f>
        <v>10227</v>
      </c>
      <c r="S1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Row],[JABATAN]],tbl_refJabatan,4,FALSE),"yr","day")-CONVERT(DATEDIF(H1320,tglAcuan,"y"),"yr","day"))),(NOW()+(CONVERT(VLOOKUP(Table1[[#This Row],[JABATAN]],tbl_refJabatan,4,FALSE),"yr","day")-CONVERT(DATEDIF(H1320,NOW(),"y"),"yr","day")))),"Usia Salah"),"")</f>
        <v>40966.098911689813</v>
      </c>
      <c r="T1320" s="167" t="str">
        <f ca="1">IF(Table1[[#This Row],[TGL. PENSIUN ( usia )]]&lt;&gt;0,TEXT(Table1[[#This Row],[TGL. PENSIUN ( usia )]],"yyyy"),"")</f>
        <v>2012</v>
      </c>
      <c r="U1320" s="166">
        <f ca="1">IF(AND(Table1[[#This Row],[TGL. PENSIUN (usia)]]&lt;&gt;"",Table1[[#This Row],[TGL. PENSIUN (usia)]]&lt;&gt;"USIA SALAH"),IF(tglAcuan&lt;&gt;0,(INT(CONVERT(VLOOKUP(Table1[[#This Row],[JABATAN]],tbl_refJabatan,4,FALSE),"yr","day")-CONVERT(DATEDIF(H1320,tglAcuan,"y"),"yr","day"))),(INT(CONVERT(VLOOKUP(Table1[[#This Row],[JABATAN]],tbl_refJabatan,4,FALSE),"yr","day")-CONVERT(DATEDIF(H1320,NOW(),"y"),"yr","day")))),"")</f>
        <v>-4383</v>
      </c>
      <c r="V1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Row],[JABATAN]],tbl_refJabatan,6,FALSE),"yr","day")-CONVERT(DATEDIF(H1320,tglAcuan,"y"),"yr","day"))),(NOW()+(CONVERT(VLOOKUP(Table1[[#This Row],[JABATAN]],tbl_refJabatan,6,FALSE),"yr","day")-CONVERT(DATEDIF(H1320,NOW(),"y"),"yr","day")))),"Usia Salah"),"")</f>
        <v>33661.098911689813</v>
      </c>
      <c r="W1320" s="167" t="str">
        <f ca="1">IF(Table1[[#This Row],[TGL.PENSIUN (usia)]]&lt;&gt;0,TEXT(Table1[[#This Row],[TGL.PENSIUN (usia)]],"yyyy"),"")</f>
        <v>1992</v>
      </c>
      <c r="X1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Row],[JABATAN]],tbl_refJabatan,7,FALSE),"yr","day")-CONVERT(DATEDIF(M1320,tglAcuan,"y"),"yr","day"))),(NOW()+(CONVERT(VLOOKUP(Table1[[#This Row],[JABATAN]],tbl_refJabatan,7,FALSE),"yr","day")-CONVERT(DATEDIF(M1320,NOW(),"y"),"yr","day")))),"tgl SK salah"),"")</f>
        <v>63976.848911689813</v>
      </c>
      <c r="Y1320" s="167" t="str">
        <f ca="1">IF(Table1[[#This Row],[TGL. PENSIUN (jabatan)]]&lt;&gt;0,TEXT(Table1[[#This Row],[TGL. PENSIUN (jabatan)]],"yyyy"),"")</f>
        <v>2075</v>
      </c>
      <c r="Z1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Row],[JABATAN]],tbl_refJabatan,8,FALSE),"yr","day")-CONVERT(DATEDIF(H1320,tglAcuan,"y"),"yr","day"))),(NOW()+(CONVERT(VLOOKUP(Table1[[#This Row],[JABATAN]],tbl_refJabatan,8,FALSE),"yr","day")-CONVERT(DATEDIF(H1320,NOW(),"y"),"yr","day")))),"Usia Salah"),"")</f>
        <v>55576.098911689813</v>
      </c>
      <c r="AA1320" s="167" t="str">
        <f ca="1">IF(Table1[[#This Row],[TGL.PENSIUN (usia )]]&lt;&gt;0,TEXT(Table1[[#This Row],[TGL.PENSIUN (usia )]],"yyyy"),"")</f>
        <v>2052</v>
      </c>
      <c r="AB1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Row],[JABATAN]],tbl_refJabatan,9,FALSE),"yr","day")-CONVERT(DATEDIF(M1320,tglAcuan,"y"),"yr","day"))),(NOW()+(CONVERT(VLOOKUP(Table1[[#This Row],[JABATAN]],tbl_refJabatan,9,FALSE),"yr","day")-CONVERT(DATEDIF(M1320,NOW(),"y"),"yr","day")))),"tgl SK salah"),"")</f>
        <v>47540.598911689813</v>
      </c>
      <c r="AC1320" s="167" t="str">
        <f ca="1">IF(Table1[[#This Row],[TGL. PENSIUN (jabatan )]]&lt;&gt;0,TEXT(Table1[[#This Row],[TGL. PENSIUN (jabatan )]],"yyyy"),"")</f>
        <v>2030</v>
      </c>
      <c r="AD13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1" spans="1:30" s="53" customFormat="1" ht="22.5" customHeight="1" x14ac:dyDescent="0.25">
      <c r="A1321" s="43">
        <f t="shared" si="47"/>
        <v>1316</v>
      </c>
      <c r="B1321" s="44" t="s">
        <v>2266</v>
      </c>
      <c r="C1321" s="44" t="s">
        <v>2451</v>
      </c>
      <c r="D1321" s="72" t="s">
        <v>63</v>
      </c>
      <c r="E1321" s="166" t="s">
        <v>144</v>
      </c>
      <c r="F1321" s="43" t="s">
        <v>41</v>
      </c>
      <c r="G1321" s="46" t="s">
        <v>42</v>
      </c>
      <c r="H1321" s="258">
        <v>25823</v>
      </c>
      <c r="I1321" s="45"/>
      <c r="J1321" s="76"/>
      <c r="K1321" s="74" t="s">
        <v>43</v>
      </c>
      <c r="L1321" s="168" t="s">
        <v>2467</v>
      </c>
      <c r="M1321" s="252">
        <v>43538</v>
      </c>
      <c r="N1321" s="52" t="str">
        <f t="shared" ca="1" si="48"/>
        <v>53 Tahun 5 Bulan 15 hari</v>
      </c>
      <c r="O13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Row],[JABATAN]],tbl_refJabatan,2,FALSE),"yr","day")-CONVERT(DATEDIF(H1321,tglAcuan,"y"),"yr","day"))),(NOW()+(CONVERT(VLOOKUP(Table1[[#This Row],[JABATAN]],tbl_refJabatan,2,FALSE),"yr","day")-CONVERT(DATEDIF(H1321,NOW(),"y"),"yr","day")))),"Usia Salah"),"")</f>
        <v>47905.848911689813</v>
      </c>
      <c r="Q1321" s="167" t="str">
        <f ca="1">IF(Table1[[#This Row],[TGL. PENSIUN (usia)]]&lt;&gt;0,TEXT(Table1[[#This Row],[TGL. PENSIUN (usia)]],"yyyy"),"")</f>
        <v>2031</v>
      </c>
      <c r="R1321" s="166">
        <f ca="1">IF(AND(Table1[[#This Row],[TGL. PENSIUN (usia)]]&lt;&gt;"",Table1[[#This Row],[TGL. PENSIUN (usia)]]&lt;&gt;"USIA SALAH"),IF(tglAcuan&lt;&gt;0,(INT(CONVERT(VLOOKUP(Table1[[#This Row],[JABATAN]],tbl_refJabatan,2,FALSE),"yr","day")-CONVERT(DATEDIF(H1321,tglAcuan,"y"),"yr","day"))),(INT(CONVERT(VLOOKUP(Table1[[#This Row],[JABATAN]],tbl_refJabatan,2,FALSE),"yr","day")-CONVERT(DATEDIF(H1321,NOW(),"y"),"yr","day")))),"")</f>
        <v>2556</v>
      </c>
      <c r="S1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Row],[JABATAN]],tbl_refJabatan,4,FALSE),"yr","day")-CONVERT(DATEDIF(H1321,tglAcuan,"y"),"yr","day"))),(NOW()+(CONVERT(VLOOKUP(Table1[[#This Row],[JABATAN]],tbl_refJabatan,4,FALSE),"yr","day")-CONVERT(DATEDIF(H1321,NOW(),"y"),"yr","day")))),"Usia Salah"),"")</f>
        <v>33295.848911689813</v>
      </c>
      <c r="T1321" s="167" t="str">
        <f ca="1">IF(Table1[[#This Row],[TGL. PENSIUN ( usia )]]&lt;&gt;0,TEXT(Table1[[#This Row],[TGL. PENSIUN ( usia )]],"yyyy"),"")</f>
        <v>1991</v>
      </c>
      <c r="U1321" s="166">
        <f ca="1">IF(AND(Table1[[#This Row],[TGL. PENSIUN (usia)]]&lt;&gt;"",Table1[[#This Row],[TGL. PENSIUN (usia)]]&lt;&gt;"USIA SALAH"),IF(tglAcuan&lt;&gt;0,(INT(CONVERT(VLOOKUP(Table1[[#This Row],[JABATAN]],tbl_refJabatan,4,FALSE),"yr","day")-CONVERT(DATEDIF(H1321,tglAcuan,"y"),"yr","day"))),(INT(CONVERT(VLOOKUP(Table1[[#This Row],[JABATAN]],tbl_refJabatan,4,FALSE),"yr","day")-CONVERT(DATEDIF(H1321,NOW(),"y"),"yr","day")))),"")</f>
        <v>-12054</v>
      </c>
      <c r="V1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Row],[JABATAN]],tbl_refJabatan,6,FALSE),"yr","day")-CONVERT(DATEDIF(H1321,tglAcuan,"y"),"yr","day"))),(NOW()+(CONVERT(VLOOKUP(Table1[[#This Row],[JABATAN]],tbl_refJabatan,6,FALSE),"yr","day")-CONVERT(DATEDIF(H1321,NOW(),"y"),"yr","day")))),"Usia Salah"),"")</f>
        <v>25990.848911689813</v>
      </c>
      <c r="W1321" s="167" t="str">
        <f ca="1">IF(Table1[[#This Row],[TGL.PENSIUN (usia)]]&lt;&gt;0,TEXT(Table1[[#This Row],[TGL.PENSIUN (usia)]],"yyyy"),"")</f>
        <v>1971</v>
      </c>
      <c r="X1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Row],[JABATAN]],tbl_refJabatan,7,FALSE),"yr","day")-CONVERT(DATEDIF(M1321,tglAcuan,"y"),"yr","day"))),(NOW()+(CONVERT(VLOOKUP(Table1[[#This Row],[JABATAN]],tbl_refJabatan,7,FALSE),"yr","day")-CONVERT(DATEDIF(M1321,NOW(),"y"),"yr","day")))),"tgl SK salah"),"")</f>
        <v>65803.098911689813</v>
      </c>
      <c r="Y1321" s="167" t="str">
        <f ca="1">IF(Table1[[#This Row],[TGL. PENSIUN (jabatan)]]&lt;&gt;0,TEXT(Table1[[#This Row],[TGL. PENSIUN (jabatan)]],"yyyy"),"")</f>
        <v>2080</v>
      </c>
      <c r="Z1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Row],[JABATAN]],tbl_refJabatan,8,FALSE),"yr","day")-CONVERT(DATEDIF(H1321,tglAcuan,"y"),"yr","day"))),(NOW()+(CONVERT(VLOOKUP(Table1[[#This Row],[JABATAN]],tbl_refJabatan,8,FALSE),"yr","day")-CONVERT(DATEDIF(H1321,NOW(),"y"),"yr","day")))),"Usia Salah"),"")</f>
        <v>47905.848911689813</v>
      </c>
      <c r="AA1321" s="167" t="str">
        <f ca="1">IF(Table1[[#This Row],[TGL.PENSIUN (usia )]]&lt;&gt;0,TEXT(Table1[[#This Row],[TGL.PENSIUN (usia )]],"yyyy"),"")</f>
        <v>2031</v>
      </c>
      <c r="AB1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Row],[JABATAN]],tbl_refJabatan,9,FALSE),"yr","day")-CONVERT(DATEDIF(M1321,tglAcuan,"y"),"yr","day"))),(NOW()+(CONVERT(VLOOKUP(Table1[[#This Row],[JABATAN]],tbl_refJabatan,9,FALSE),"yr","day")-CONVERT(DATEDIF(M1321,NOW(),"y"),"yr","day")))),"tgl SK salah"),"")</f>
        <v>49366.848911689813</v>
      </c>
      <c r="AC1321" s="167" t="str">
        <f ca="1">IF(Table1[[#This Row],[TGL. PENSIUN (jabatan )]]&lt;&gt;0,TEXT(Table1[[#This Row],[TGL. PENSIUN (jabatan )]],"yyyy"),"")</f>
        <v>2035</v>
      </c>
      <c r="AD13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2" spans="1:30" s="53" customFormat="1" ht="18.75" customHeight="1" x14ac:dyDescent="0.25">
      <c r="A1322" s="43">
        <f t="shared" si="47"/>
        <v>1317</v>
      </c>
      <c r="B1322" s="44" t="s">
        <v>2266</v>
      </c>
      <c r="C1322" s="44" t="s">
        <v>2451</v>
      </c>
      <c r="D1322" s="72" t="s">
        <v>63</v>
      </c>
      <c r="E1322" s="166" t="s">
        <v>213</v>
      </c>
      <c r="F1322" s="43" t="s">
        <v>41</v>
      </c>
      <c r="G1322" s="46" t="s">
        <v>42</v>
      </c>
      <c r="H1322" s="258">
        <v>26109</v>
      </c>
      <c r="I1322" s="45"/>
      <c r="J1322" s="76"/>
      <c r="K1322" s="74" t="s">
        <v>43</v>
      </c>
      <c r="L1322" s="168" t="s">
        <v>2467</v>
      </c>
      <c r="M1322" s="252">
        <v>43538</v>
      </c>
      <c r="N1322" s="52" t="str">
        <f t="shared" ca="1" si="48"/>
        <v>52 Tahun 8 Bulan 2 hari</v>
      </c>
      <c r="O13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1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Row],[JABATAN]],tbl_refJabatan,2,FALSE),"yr","day")-CONVERT(DATEDIF(H1322,tglAcuan,"y"),"yr","day"))),(NOW()+(CONVERT(VLOOKUP(Table1[[#This Row],[JABATAN]],tbl_refJabatan,2,FALSE),"yr","day")-CONVERT(DATEDIF(H1322,NOW(),"y"),"yr","day")))),"Usia Salah"),"")</f>
        <v>48271.098911689813</v>
      </c>
      <c r="Q1322" s="167" t="str">
        <f ca="1">IF(Table1[[#This Row],[TGL. PENSIUN (usia)]]&lt;&gt;0,TEXT(Table1[[#This Row],[TGL. PENSIUN (usia)]],"yyyy"),"")</f>
        <v>2032</v>
      </c>
      <c r="R1322" s="166">
        <f ca="1">IF(AND(Table1[[#This Row],[TGL. PENSIUN (usia)]]&lt;&gt;"",Table1[[#This Row],[TGL. PENSIUN (usia)]]&lt;&gt;"USIA SALAH"),IF(tglAcuan&lt;&gt;0,(INT(CONVERT(VLOOKUP(Table1[[#This Row],[JABATAN]],tbl_refJabatan,2,FALSE),"yr","day")-CONVERT(DATEDIF(H1322,tglAcuan,"y"),"yr","day"))),(INT(CONVERT(VLOOKUP(Table1[[#This Row],[JABATAN]],tbl_refJabatan,2,FALSE),"yr","day")-CONVERT(DATEDIF(H1322,NOW(),"y"),"yr","day")))),"")</f>
        <v>2922</v>
      </c>
      <c r="S1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Row],[JABATAN]],tbl_refJabatan,4,FALSE),"yr","day")-CONVERT(DATEDIF(H1322,tglAcuan,"y"),"yr","day"))),(NOW()+(CONVERT(VLOOKUP(Table1[[#This Row],[JABATAN]],tbl_refJabatan,4,FALSE),"yr","day")-CONVERT(DATEDIF(H1322,NOW(),"y"),"yr","day")))),"Usia Salah"),"")</f>
        <v>33661.098911689813</v>
      </c>
      <c r="T1322" s="167" t="str">
        <f ca="1">IF(Table1[[#This Row],[TGL. PENSIUN ( usia )]]&lt;&gt;0,TEXT(Table1[[#This Row],[TGL. PENSIUN ( usia )]],"yyyy"),"")</f>
        <v>1992</v>
      </c>
      <c r="U1322" s="166">
        <f ca="1">IF(AND(Table1[[#This Row],[TGL. PENSIUN (usia)]]&lt;&gt;"",Table1[[#This Row],[TGL. PENSIUN (usia)]]&lt;&gt;"USIA SALAH"),IF(tglAcuan&lt;&gt;0,(INT(CONVERT(VLOOKUP(Table1[[#This Row],[JABATAN]],tbl_refJabatan,4,FALSE),"yr","day")-CONVERT(DATEDIF(H1322,tglAcuan,"y"),"yr","day"))),(INT(CONVERT(VLOOKUP(Table1[[#This Row],[JABATAN]],tbl_refJabatan,4,FALSE),"yr","day")-CONVERT(DATEDIF(H1322,NOW(),"y"),"yr","day")))),"")</f>
        <v>-11688</v>
      </c>
      <c r="V1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Row],[JABATAN]],tbl_refJabatan,6,FALSE),"yr","day")-CONVERT(DATEDIF(H1322,tglAcuan,"y"),"yr","day"))),(NOW()+(CONVERT(VLOOKUP(Table1[[#This Row],[JABATAN]],tbl_refJabatan,6,FALSE),"yr","day")-CONVERT(DATEDIF(H1322,NOW(),"y"),"yr","day")))),"Usia Salah"),"")</f>
        <v>26356.098911689813</v>
      </c>
      <c r="W1322" s="167" t="str">
        <f ca="1">IF(Table1[[#This Row],[TGL.PENSIUN (usia)]]&lt;&gt;0,TEXT(Table1[[#This Row],[TGL.PENSIUN (usia)]],"yyyy"),"")</f>
        <v>1972</v>
      </c>
      <c r="X1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Row],[JABATAN]],tbl_refJabatan,7,FALSE),"yr","day")-CONVERT(DATEDIF(M1322,tglAcuan,"y"),"yr","day"))),(NOW()+(CONVERT(VLOOKUP(Table1[[#This Row],[JABATAN]],tbl_refJabatan,7,FALSE),"yr","day")-CONVERT(DATEDIF(M1322,NOW(),"y"),"yr","day")))),"tgl SK salah"),"")</f>
        <v>65803.098911689813</v>
      </c>
      <c r="Y1322" s="167" t="str">
        <f ca="1">IF(Table1[[#This Row],[TGL. PENSIUN (jabatan)]]&lt;&gt;0,TEXT(Table1[[#This Row],[TGL. PENSIUN (jabatan)]],"yyyy"),"")</f>
        <v>2080</v>
      </c>
      <c r="Z1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Row],[JABATAN]],tbl_refJabatan,8,FALSE),"yr","day")-CONVERT(DATEDIF(H1322,tglAcuan,"y"),"yr","day"))),(NOW()+(CONVERT(VLOOKUP(Table1[[#This Row],[JABATAN]],tbl_refJabatan,8,FALSE),"yr","day")-CONVERT(DATEDIF(H1322,NOW(),"y"),"yr","day")))),"Usia Salah"),"")</f>
        <v>48271.098911689813</v>
      </c>
      <c r="AA1322" s="167" t="str">
        <f ca="1">IF(Table1[[#This Row],[TGL.PENSIUN (usia )]]&lt;&gt;0,TEXT(Table1[[#This Row],[TGL.PENSIUN (usia )]],"yyyy"),"")</f>
        <v>2032</v>
      </c>
      <c r="AB1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Row],[JABATAN]],tbl_refJabatan,9,FALSE),"yr","day")-CONVERT(DATEDIF(M1322,tglAcuan,"y"),"yr","day"))),(NOW()+(CONVERT(VLOOKUP(Table1[[#This Row],[JABATAN]],tbl_refJabatan,9,FALSE),"yr","day")-CONVERT(DATEDIF(M1322,NOW(),"y"),"yr","day")))),"tgl SK salah"),"")</f>
        <v>49366.848911689813</v>
      </c>
      <c r="AC1322" s="167" t="str">
        <f ca="1">IF(Table1[[#This Row],[TGL. PENSIUN (jabatan )]]&lt;&gt;0,TEXT(Table1[[#This Row],[TGL. PENSIUN (jabatan )]],"yyyy"),"")</f>
        <v>2035</v>
      </c>
      <c r="AD13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3" spans="1:30" s="53" customFormat="1" ht="21.75" customHeight="1" x14ac:dyDescent="0.25">
      <c r="A1323" s="43">
        <f t="shared" si="47"/>
        <v>1318</v>
      </c>
      <c r="B1323" s="44" t="s">
        <v>2266</v>
      </c>
      <c r="C1323" s="44" t="s">
        <v>2471</v>
      </c>
      <c r="D1323" s="45" t="s">
        <v>39</v>
      </c>
      <c r="E1323" s="152" t="s">
        <v>2472</v>
      </c>
      <c r="F1323" s="43" t="s">
        <v>41</v>
      </c>
      <c r="G1323" s="46" t="s">
        <v>42</v>
      </c>
      <c r="H1323" s="47">
        <v>32779</v>
      </c>
      <c r="I1323" s="45"/>
      <c r="J1323" s="76"/>
      <c r="K1323" s="74" t="s">
        <v>56</v>
      </c>
      <c r="L1323" s="86" t="s">
        <v>2473</v>
      </c>
      <c r="M1323" s="80">
        <v>43812</v>
      </c>
      <c r="N1323" s="52" t="str">
        <f t="shared" ca="1" si="48"/>
        <v>34 Tahun 4 Bulan 30 hari</v>
      </c>
      <c r="O13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Row],[JABATAN]],tbl_refJabatan,2,FALSE),"yr","day")-CONVERT(DATEDIF(H1323,tglAcuan,"y"),"yr","day"))),(NOW()+(CONVERT(VLOOKUP(Table1[[#This Row],[JABATAN]],tbl_refJabatan,2,FALSE),"yr","day")-CONVERT(DATEDIF(H1323,NOW(),"y"),"yr","day")))),"Usia Salah"),"")</f>
        <v>32930.598911689813</v>
      </c>
      <c r="Q1323" s="167" t="str">
        <f ca="1">IF(Table1[[#This Row],[TGL. PENSIUN (usia)]]&lt;&gt;0,TEXT(Table1[[#This Row],[TGL. PENSIUN (usia)]],"yyyy"),"")</f>
        <v>1990</v>
      </c>
      <c r="R1323" s="166">
        <f ca="1">IF(AND(Table1[[#This Row],[TGL. PENSIUN (usia)]]&lt;&gt;"",Table1[[#This Row],[TGL. PENSIUN (usia)]]&lt;&gt;"USIA SALAH"),IF(tglAcuan&lt;&gt;0,(INT(CONVERT(VLOOKUP(Table1[[#This Row],[JABATAN]],tbl_refJabatan,2,FALSE),"yr","day")-CONVERT(DATEDIF(H1323,tglAcuan,"y"),"yr","day"))),(INT(CONVERT(VLOOKUP(Table1[[#This Row],[JABATAN]],tbl_refJabatan,2,FALSE),"yr","day")-CONVERT(DATEDIF(H1323,NOW(),"y"),"yr","day")))),"")</f>
        <v>-12419</v>
      </c>
      <c r="S1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Row],[JABATAN]],tbl_refJabatan,4,FALSE),"yr","day")-CONVERT(DATEDIF(H1323,tglAcuan,"y"),"yr","day"))),(NOW()+(CONVERT(VLOOKUP(Table1[[#This Row],[JABATAN]],tbl_refJabatan,4,FALSE),"yr","day")-CONVERT(DATEDIF(H1323,NOW(),"y"),"yr","day")))),"Usia Salah"),"")</f>
        <v>32930.598911689813</v>
      </c>
      <c r="T1323" s="167" t="str">
        <f ca="1">IF(Table1[[#This Row],[TGL. PENSIUN ( usia )]]&lt;&gt;0,TEXT(Table1[[#This Row],[TGL. PENSIUN ( usia )]],"yyyy"),"")</f>
        <v>1990</v>
      </c>
      <c r="U1323" s="166">
        <f ca="1">IF(AND(Table1[[#This Row],[TGL. PENSIUN (usia)]]&lt;&gt;"",Table1[[#This Row],[TGL. PENSIUN (usia)]]&lt;&gt;"USIA SALAH"),IF(tglAcuan&lt;&gt;0,(INT(CONVERT(VLOOKUP(Table1[[#This Row],[JABATAN]],tbl_refJabatan,4,FALSE),"yr","day")-CONVERT(DATEDIF(H1323,tglAcuan,"y"),"yr","day"))),(INT(CONVERT(VLOOKUP(Table1[[#This Row],[JABATAN]],tbl_refJabatan,4,FALSE),"yr","day")-CONVERT(DATEDIF(H1323,NOW(),"y"),"yr","day")))),"")</f>
        <v>-12419</v>
      </c>
      <c r="V1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Row],[JABATAN]],tbl_refJabatan,6,FALSE),"yr","day")-CONVERT(DATEDIF(H1323,tglAcuan,"y"),"yr","day"))),(NOW()+(CONVERT(VLOOKUP(Table1[[#This Row],[JABATAN]],tbl_refJabatan,6,FALSE),"yr","day")-CONVERT(DATEDIF(H1323,NOW(),"y"),"yr","day")))),"Usia Salah"),"")</f>
        <v>32930.598911689813</v>
      </c>
      <c r="W1323" s="167" t="str">
        <f ca="1">IF(Table1[[#This Row],[TGL.PENSIUN (usia)]]&lt;&gt;0,TEXT(Table1[[#This Row],[TGL.PENSIUN (usia)]],"yyyy"),"")</f>
        <v>1990</v>
      </c>
      <c r="X1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Row],[JABATAN]],tbl_refJabatan,7,FALSE),"yr","day")-CONVERT(DATEDIF(M1323,tglAcuan,"y"),"yr","day"))),(NOW()+(CONVERT(VLOOKUP(Table1[[#This Row],[JABATAN]],tbl_refJabatan,7,FALSE),"yr","day")-CONVERT(DATEDIF(M1323,NOW(),"y"),"yr","day")))),"tgl SK salah"),"")</f>
        <v>43888.098911689813</v>
      </c>
      <c r="Y1323" s="167" t="str">
        <f ca="1">IF(Table1[[#This Row],[TGL. PENSIUN (jabatan)]]&lt;&gt;0,TEXT(Table1[[#This Row],[TGL. PENSIUN (jabatan)]],"yyyy"),"")</f>
        <v>2020</v>
      </c>
      <c r="Z1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Row],[JABATAN]],tbl_refJabatan,8,FALSE),"yr","day")-CONVERT(DATEDIF(H1323,tglAcuan,"y"),"yr","day"))),(NOW()+(CONVERT(VLOOKUP(Table1[[#This Row],[JABATAN]],tbl_refJabatan,8,FALSE),"yr","day")-CONVERT(DATEDIF(H1323,NOW(),"y"),"yr","day")))),"Usia Salah"),"")</f>
        <v>32930.598911689813</v>
      </c>
      <c r="AA1323" s="167" t="str">
        <f ca="1">IF(Table1[[#This Row],[TGL.PENSIUN (usia )]]&lt;&gt;0,TEXT(Table1[[#This Row],[TGL.PENSIUN (usia )]],"yyyy"),"")</f>
        <v>1990</v>
      </c>
      <c r="AB1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Row],[JABATAN]],tbl_refJabatan,9,FALSE),"yr","day")-CONVERT(DATEDIF(M1323,tglAcuan,"y"),"yr","day"))),(NOW()+(CONVERT(VLOOKUP(Table1[[#This Row],[JABATAN]],tbl_refJabatan,9,FALSE),"yr","day")-CONVERT(DATEDIF(M1323,NOW(),"y"),"yr","day")))),"tgl SK salah"),"")</f>
        <v>43888.098911689813</v>
      </c>
      <c r="AC1323" s="167" t="str">
        <f ca="1">IF(Table1[[#This Row],[TGL. PENSIUN (jabatan )]]&lt;&gt;0,TEXT(Table1[[#This Row],[TGL. PENSIUN (jabatan )]],"yyyy"),"")</f>
        <v>2020</v>
      </c>
      <c r="AD13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4" spans="1:30" s="88" customFormat="1" ht="21.75" customHeight="1" x14ac:dyDescent="0.25">
      <c r="A1324" s="43">
        <f t="shared" si="47"/>
        <v>1319</v>
      </c>
      <c r="B1324" s="44" t="s">
        <v>2266</v>
      </c>
      <c r="C1324" s="44" t="s">
        <v>2471</v>
      </c>
      <c r="D1324" s="72" t="s">
        <v>45</v>
      </c>
      <c r="E1324" s="152" t="s">
        <v>473</v>
      </c>
      <c r="F1324" s="43" t="s">
        <v>41</v>
      </c>
      <c r="G1324" s="46" t="s">
        <v>42</v>
      </c>
      <c r="H1324" s="85">
        <v>33483</v>
      </c>
      <c r="I1324" s="45"/>
      <c r="J1324" s="76"/>
      <c r="K1324" s="74" t="s">
        <v>56</v>
      </c>
      <c r="L1324" s="86" t="s">
        <v>2474</v>
      </c>
      <c r="M1324" s="80">
        <v>43462</v>
      </c>
      <c r="N1324" s="52" t="str">
        <f t="shared" ca="1" si="48"/>
        <v>32 Tahun 5 Bulan 25 hari</v>
      </c>
      <c r="O13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Row],[JABATAN]],tbl_refJabatan,2,FALSE),"yr","day")-CONVERT(DATEDIF(H1324,tglAcuan,"y"),"yr","day"))),(NOW()+(CONVERT(VLOOKUP(Table1[[#This Row],[JABATAN]],tbl_refJabatan,2,FALSE),"yr","day")-CONVERT(DATEDIF(H1324,NOW(),"y"),"yr","day")))),"Usia Salah"),"")</f>
        <v>33661.098911689813</v>
      </c>
      <c r="Q1324" s="167" t="str">
        <f ca="1">IF(Table1[[#This Row],[TGL. PENSIUN (usia)]]&lt;&gt;0,TEXT(Table1[[#This Row],[TGL. PENSIUN (usia)]],"yyyy"),"")</f>
        <v>1992</v>
      </c>
      <c r="R1324" s="166">
        <f ca="1">IF(AND(Table1[[#This Row],[TGL. PENSIUN (usia)]]&lt;&gt;"",Table1[[#This Row],[TGL. PENSIUN (usia)]]&lt;&gt;"USIA SALAH"),IF(tglAcuan&lt;&gt;0,(INT(CONVERT(VLOOKUP(Table1[[#This Row],[JABATAN]],tbl_refJabatan,2,FALSE),"yr","day")-CONVERT(DATEDIF(H1324,tglAcuan,"y"),"yr","day"))),(INT(CONVERT(VLOOKUP(Table1[[#This Row],[JABATAN]],tbl_refJabatan,2,FALSE),"yr","day")-CONVERT(DATEDIF(H1324,NOW(),"y"),"yr","day")))),"")</f>
        <v>-11688</v>
      </c>
      <c r="S1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Row],[JABATAN]],tbl_refJabatan,4,FALSE),"yr","day")-CONVERT(DATEDIF(H1324,tglAcuan,"y"),"yr","day"))),(NOW()+(CONVERT(VLOOKUP(Table1[[#This Row],[JABATAN]],tbl_refJabatan,4,FALSE),"yr","day")-CONVERT(DATEDIF(H1324,NOW(),"y"),"yr","day")))),"Usia Salah"),"")</f>
        <v>33661.098911689813</v>
      </c>
      <c r="T1324" s="167" t="str">
        <f ca="1">IF(Table1[[#This Row],[TGL. PENSIUN ( usia )]]&lt;&gt;0,TEXT(Table1[[#This Row],[TGL. PENSIUN ( usia )]],"yyyy"),"")</f>
        <v>1992</v>
      </c>
      <c r="U1324" s="166">
        <f ca="1">IF(AND(Table1[[#This Row],[TGL. PENSIUN (usia)]]&lt;&gt;"",Table1[[#This Row],[TGL. PENSIUN (usia)]]&lt;&gt;"USIA SALAH"),IF(tglAcuan&lt;&gt;0,(INT(CONVERT(VLOOKUP(Table1[[#This Row],[JABATAN]],tbl_refJabatan,4,FALSE),"yr","day")-CONVERT(DATEDIF(H1324,tglAcuan,"y"),"yr","day"))),(INT(CONVERT(VLOOKUP(Table1[[#This Row],[JABATAN]],tbl_refJabatan,4,FALSE),"yr","day")-CONVERT(DATEDIF(H1324,NOW(),"y"),"yr","day")))),"")</f>
        <v>-11688</v>
      </c>
      <c r="V1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Row],[JABATAN]],tbl_refJabatan,6,FALSE),"yr","day")-CONVERT(DATEDIF(H1324,tglAcuan,"y"),"yr","day"))),(NOW()+(CONVERT(VLOOKUP(Table1[[#This Row],[JABATAN]],tbl_refJabatan,6,FALSE),"yr","day")-CONVERT(DATEDIF(H1324,NOW(),"y"),"yr","day")))),"Usia Salah"),"")</f>
        <v>33661.098911689813</v>
      </c>
      <c r="W1324" s="167" t="str">
        <f ca="1">IF(Table1[[#This Row],[TGL.PENSIUN (usia)]]&lt;&gt;0,TEXT(Table1[[#This Row],[TGL.PENSIUN (usia)]],"yyyy"),"")</f>
        <v>1992</v>
      </c>
      <c r="X1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Row],[JABATAN]],tbl_refJabatan,7,FALSE),"yr","day")-CONVERT(DATEDIF(M1324,tglAcuan,"y"),"yr","day"))),(NOW()+(CONVERT(VLOOKUP(Table1[[#This Row],[JABATAN]],tbl_refJabatan,7,FALSE),"yr","day")-CONVERT(DATEDIF(M1324,NOW(),"y"),"yr","day")))),"tgl SK salah"),"")</f>
        <v>43522.848911689813</v>
      </c>
      <c r="Y1324" s="167" t="str">
        <f ca="1">IF(Table1[[#This Row],[TGL. PENSIUN (jabatan)]]&lt;&gt;0,TEXT(Table1[[#This Row],[TGL. PENSIUN (jabatan)]],"yyyy"),"")</f>
        <v>2019</v>
      </c>
      <c r="Z1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Row],[JABATAN]],tbl_refJabatan,8,FALSE),"yr","day")-CONVERT(DATEDIF(H1324,tglAcuan,"y"),"yr","day"))),(NOW()+(CONVERT(VLOOKUP(Table1[[#This Row],[JABATAN]],tbl_refJabatan,8,FALSE),"yr","day")-CONVERT(DATEDIF(H1324,NOW(),"y"),"yr","day")))),"Usia Salah"),"")</f>
        <v>33661.098911689813</v>
      </c>
      <c r="AA1324" s="167" t="str">
        <f ca="1">IF(Table1[[#This Row],[TGL.PENSIUN (usia )]]&lt;&gt;0,TEXT(Table1[[#This Row],[TGL.PENSIUN (usia )]],"yyyy"),"")</f>
        <v>1992</v>
      </c>
      <c r="AB1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Row],[JABATAN]],tbl_refJabatan,9,FALSE),"yr","day")-CONVERT(DATEDIF(M1324,tglAcuan,"y"),"yr","day"))),(NOW()+(CONVERT(VLOOKUP(Table1[[#This Row],[JABATAN]],tbl_refJabatan,9,FALSE),"yr","day")-CONVERT(DATEDIF(M1324,NOW(),"y"),"yr","day")))),"tgl SK salah"),"")</f>
        <v>43522.848911689813</v>
      </c>
      <c r="AC1324" s="167" t="str">
        <f ca="1">IF(Table1[[#This Row],[TGL. PENSIUN (jabatan )]]&lt;&gt;0,TEXT(Table1[[#This Row],[TGL. PENSIUN (jabatan )]],"yyyy"),"")</f>
        <v>2019</v>
      </c>
      <c r="AD13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5" spans="1:30" s="53" customFormat="1" ht="21.75" customHeight="1" x14ac:dyDescent="0.25">
      <c r="A1325" s="43">
        <f t="shared" si="47"/>
        <v>1320</v>
      </c>
      <c r="B1325" s="44" t="s">
        <v>2266</v>
      </c>
      <c r="C1325" s="44" t="s">
        <v>2471</v>
      </c>
      <c r="D1325" s="72" t="s">
        <v>48</v>
      </c>
      <c r="E1325" s="152" t="s">
        <v>2475</v>
      </c>
      <c r="F1325" s="43" t="s">
        <v>50</v>
      </c>
      <c r="G1325" s="46" t="s">
        <v>42</v>
      </c>
      <c r="H1325" s="85">
        <v>33094</v>
      </c>
      <c r="I1325" s="45"/>
      <c r="J1325" s="76"/>
      <c r="K1325" s="74" t="s">
        <v>56</v>
      </c>
      <c r="L1325" s="86" t="s">
        <v>2476</v>
      </c>
      <c r="M1325" s="80">
        <v>43864</v>
      </c>
      <c r="N1325" s="52" t="str">
        <f t="shared" ca="1" si="48"/>
        <v>33 Tahun 6 Bulan 18 hari</v>
      </c>
      <c r="O13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24 Hari </v>
      </c>
      <c r="P1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Row],[JABATAN]],tbl_refJabatan,2,FALSE),"yr","day")-CONVERT(DATEDIF(H1325,tglAcuan,"y"),"yr","day"))),(NOW()+(CONVERT(VLOOKUP(Table1[[#This Row],[JABATAN]],tbl_refJabatan,2,FALSE),"yr","day")-CONVERT(DATEDIF(H1325,NOW(),"y"),"yr","day")))),"Usia Salah"),"")</f>
        <v>55210.848911689813</v>
      </c>
      <c r="Q1325" s="167" t="str">
        <f ca="1">IF(Table1[[#This Row],[TGL. PENSIUN (usia)]]&lt;&gt;0,TEXT(Table1[[#This Row],[TGL. PENSIUN (usia)]],"yyyy"),"")</f>
        <v>2051</v>
      </c>
      <c r="R1325" s="166">
        <f ca="1">IF(AND(Table1[[#This Row],[TGL. PENSIUN (usia)]]&lt;&gt;"",Table1[[#This Row],[TGL. PENSIUN (usia)]]&lt;&gt;"USIA SALAH"),IF(tglAcuan&lt;&gt;0,(INT(CONVERT(VLOOKUP(Table1[[#This Row],[JABATAN]],tbl_refJabatan,2,FALSE),"yr","day")-CONVERT(DATEDIF(H1325,tglAcuan,"y"),"yr","day"))),(INT(CONVERT(VLOOKUP(Table1[[#This Row],[JABATAN]],tbl_refJabatan,2,FALSE),"yr","day")-CONVERT(DATEDIF(H1325,NOW(),"y"),"yr","day")))),"")</f>
        <v>9861</v>
      </c>
      <c r="S1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Row],[JABATAN]],tbl_refJabatan,4,FALSE),"yr","day")-CONVERT(DATEDIF(H1325,tglAcuan,"y"),"yr","day"))),(NOW()+(CONVERT(VLOOKUP(Table1[[#This Row],[JABATAN]],tbl_refJabatan,4,FALSE),"yr","day")-CONVERT(DATEDIF(H1325,NOW(),"y"),"yr","day")))),"Usia Salah"),"")</f>
        <v>55210.848911689813</v>
      </c>
      <c r="T1325" s="167" t="str">
        <f ca="1">IF(Table1[[#This Row],[TGL. PENSIUN ( usia )]]&lt;&gt;0,TEXT(Table1[[#This Row],[TGL. PENSIUN ( usia )]],"yyyy"),"")</f>
        <v>2051</v>
      </c>
      <c r="U1325" s="166">
        <f ca="1">IF(AND(Table1[[#This Row],[TGL. PENSIUN (usia)]]&lt;&gt;"",Table1[[#This Row],[TGL. PENSIUN (usia)]]&lt;&gt;"USIA SALAH"),IF(tglAcuan&lt;&gt;0,(INT(CONVERT(VLOOKUP(Table1[[#This Row],[JABATAN]],tbl_refJabatan,4,FALSE),"yr","day")-CONVERT(DATEDIF(H1325,tglAcuan,"y"),"yr","day"))),(INT(CONVERT(VLOOKUP(Table1[[#This Row],[JABATAN]],tbl_refJabatan,4,FALSE),"yr","day")-CONVERT(DATEDIF(H1325,NOW(),"y"),"yr","day")))),"")</f>
        <v>9861</v>
      </c>
      <c r="V1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Row],[JABATAN]],tbl_refJabatan,6,FALSE),"yr","day")-CONVERT(DATEDIF(H1325,tglAcuan,"y"),"yr","day"))),(NOW()+(CONVERT(VLOOKUP(Table1[[#This Row],[JABATAN]],tbl_refJabatan,6,FALSE),"yr","day")-CONVERT(DATEDIF(H1325,NOW(),"y"),"yr","day")))),"Usia Salah"),"")</f>
        <v>53749.848911689813</v>
      </c>
      <c r="W1325" s="167" t="str">
        <f ca="1">IF(Table1[[#This Row],[TGL.PENSIUN (usia)]]&lt;&gt;0,TEXT(Table1[[#This Row],[TGL.PENSIUN (usia)]],"yyyy"),"")</f>
        <v>2047</v>
      </c>
      <c r="X1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Row],[JABATAN]],tbl_refJabatan,7,FALSE),"yr","day")-CONVERT(DATEDIF(M1325,tglAcuan,"y"),"yr","day"))),(NOW()+(CONVERT(VLOOKUP(Table1[[#This Row],[JABATAN]],tbl_refJabatan,7,FALSE),"yr","day")-CONVERT(DATEDIF(M1325,NOW(),"y"),"yr","day")))),"tgl SK salah"),"")</f>
        <v>51193.098911689813</v>
      </c>
      <c r="Y1325" s="167" t="str">
        <f ca="1">IF(Table1[[#This Row],[TGL. PENSIUN (jabatan)]]&lt;&gt;0,TEXT(Table1[[#This Row],[TGL. PENSIUN (jabatan)]],"yyyy"),"")</f>
        <v>2040</v>
      </c>
      <c r="Z1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Row],[JABATAN]],tbl_refJabatan,8,FALSE),"yr","day")-CONVERT(DATEDIF(H1325,tglAcuan,"y"),"yr","day"))),(NOW()+(CONVERT(VLOOKUP(Table1[[#This Row],[JABATAN]],tbl_refJabatan,8,FALSE),"yr","day")-CONVERT(DATEDIF(H1325,NOW(),"y"),"yr","day")))),"Usia Salah"),"")</f>
        <v>53749.848911689813</v>
      </c>
      <c r="AA1325" s="167" t="str">
        <f ca="1">IF(Table1[[#This Row],[TGL.PENSIUN (usia )]]&lt;&gt;0,TEXT(Table1[[#This Row],[TGL.PENSIUN (usia )]],"yyyy"),"")</f>
        <v>2047</v>
      </c>
      <c r="AB1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Row],[JABATAN]],tbl_refJabatan,9,FALSE),"yr","day")-CONVERT(DATEDIF(M1325,tglAcuan,"y"),"yr","day"))),(NOW()+(CONVERT(VLOOKUP(Table1[[#This Row],[JABATAN]],tbl_refJabatan,9,FALSE),"yr","day")-CONVERT(DATEDIF(M1325,NOW(),"y"),"yr","day")))),"tgl SK salah"),"")</f>
        <v>51193.098911689813</v>
      </c>
      <c r="AC1325" s="167" t="str">
        <f ca="1">IF(Table1[[#This Row],[TGL. PENSIUN (jabatan )]]&lt;&gt;0,TEXT(Table1[[#This Row],[TGL. PENSIUN (jabatan )]],"yyyy"),"")</f>
        <v>2040</v>
      </c>
      <c r="AD13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6" spans="1:30" s="53" customFormat="1" ht="21.75" customHeight="1" x14ac:dyDescent="0.25">
      <c r="A1326" s="43">
        <f t="shared" si="47"/>
        <v>1321</v>
      </c>
      <c r="B1326" s="44" t="s">
        <v>2266</v>
      </c>
      <c r="C1326" s="44" t="s">
        <v>2471</v>
      </c>
      <c r="D1326" s="72" t="s">
        <v>52</v>
      </c>
      <c r="E1326" s="152" t="s">
        <v>2477</v>
      </c>
      <c r="F1326" s="43" t="s">
        <v>41</v>
      </c>
      <c r="G1326" s="46" t="s">
        <v>42</v>
      </c>
      <c r="H1326" s="85">
        <v>32242</v>
      </c>
      <c r="I1326" s="45"/>
      <c r="J1326" s="76"/>
      <c r="K1326" s="74" t="s">
        <v>56</v>
      </c>
      <c r="L1326" s="86" t="s">
        <v>2478</v>
      </c>
      <c r="M1326" s="80">
        <v>44378</v>
      </c>
      <c r="N1326" s="52" t="str">
        <f t="shared" ca="1" si="48"/>
        <v>35 Tahun 10 Bulan 18 hari</v>
      </c>
      <c r="O13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26 Hari </v>
      </c>
      <c r="P1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Row],[JABATAN]],tbl_refJabatan,2,FALSE),"yr","day")-CONVERT(DATEDIF(H1326,tglAcuan,"y"),"yr","day"))),(NOW()+(CONVERT(VLOOKUP(Table1[[#This Row],[JABATAN]],tbl_refJabatan,2,FALSE),"yr","day")-CONVERT(DATEDIF(H1326,NOW(),"y"),"yr","day")))),"Usia Salah"),"")</f>
        <v>54480.348911689813</v>
      </c>
      <c r="Q1326" s="167" t="str">
        <f ca="1">IF(Table1[[#This Row],[TGL. PENSIUN (usia)]]&lt;&gt;0,TEXT(Table1[[#This Row],[TGL. PENSIUN (usia)]],"yyyy"),"")</f>
        <v>2049</v>
      </c>
      <c r="R1326" s="166">
        <f ca="1">IF(AND(Table1[[#This Row],[TGL. PENSIUN (usia)]]&lt;&gt;"",Table1[[#This Row],[TGL. PENSIUN (usia)]]&lt;&gt;"USIA SALAH"),IF(tglAcuan&lt;&gt;0,(INT(CONVERT(VLOOKUP(Table1[[#This Row],[JABATAN]],tbl_refJabatan,2,FALSE),"yr","day")-CONVERT(DATEDIF(H1326,tglAcuan,"y"),"yr","day"))),(INT(CONVERT(VLOOKUP(Table1[[#This Row],[JABATAN]],tbl_refJabatan,2,FALSE),"yr","day")-CONVERT(DATEDIF(H1326,NOW(),"y"),"yr","day")))),"")</f>
        <v>9131</v>
      </c>
      <c r="S1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Row],[JABATAN]],tbl_refJabatan,4,FALSE),"yr","day")-CONVERT(DATEDIF(H1326,tglAcuan,"y"),"yr","day"))),(NOW()+(CONVERT(VLOOKUP(Table1[[#This Row],[JABATAN]],tbl_refJabatan,4,FALSE),"yr","day")-CONVERT(DATEDIF(H1326,NOW(),"y"),"yr","day")))),"Usia Salah"),"")</f>
        <v>54480.348911689813</v>
      </c>
      <c r="T1326" s="167" t="str">
        <f ca="1">IF(Table1[[#This Row],[TGL. PENSIUN ( usia )]]&lt;&gt;0,TEXT(Table1[[#This Row],[TGL. PENSIUN ( usia )]],"yyyy"),"")</f>
        <v>2049</v>
      </c>
      <c r="U1326" s="166">
        <f ca="1">IF(AND(Table1[[#This Row],[TGL. PENSIUN (usia)]]&lt;&gt;"",Table1[[#This Row],[TGL. PENSIUN (usia)]]&lt;&gt;"USIA SALAH"),IF(tglAcuan&lt;&gt;0,(INT(CONVERT(VLOOKUP(Table1[[#This Row],[JABATAN]],tbl_refJabatan,4,FALSE),"yr","day")-CONVERT(DATEDIF(H1326,tglAcuan,"y"),"yr","day"))),(INT(CONVERT(VLOOKUP(Table1[[#This Row],[JABATAN]],tbl_refJabatan,4,FALSE),"yr","day")-CONVERT(DATEDIF(H1326,NOW(),"y"),"yr","day")))),"")</f>
        <v>9131</v>
      </c>
      <c r="V1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Row],[JABATAN]],tbl_refJabatan,6,FALSE),"yr","day")-CONVERT(DATEDIF(H1326,tglAcuan,"y"),"yr","day"))),(NOW()+(CONVERT(VLOOKUP(Table1[[#This Row],[JABATAN]],tbl_refJabatan,6,FALSE),"yr","day")-CONVERT(DATEDIF(H1326,NOW(),"y"),"yr","day")))),"Usia Salah"),"")</f>
        <v>53019.348911689813</v>
      </c>
      <c r="W1326" s="167" t="str">
        <f ca="1">IF(Table1[[#This Row],[TGL.PENSIUN (usia)]]&lt;&gt;0,TEXT(Table1[[#This Row],[TGL.PENSIUN (usia)]],"yyyy"),"")</f>
        <v>2045</v>
      </c>
      <c r="X1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Row],[JABATAN]],tbl_refJabatan,7,FALSE),"yr","day")-CONVERT(DATEDIF(M1326,tglAcuan,"y"),"yr","day"))),(NOW()+(CONVERT(VLOOKUP(Table1[[#This Row],[JABATAN]],tbl_refJabatan,7,FALSE),"yr","day")-CONVERT(DATEDIF(M1326,NOW(),"y"),"yr","day")))),"tgl SK salah"),"")</f>
        <v>51923.598911689813</v>
      </c>
      <c r="Y1326" s="167" t="str">
        <f ca="1">IF(Table1[[#This Row],[TGL. PENSIUN (jabatan)]]&lt;&gt;0,TEXT(Table1[[#This Row],[TGL. PENSIUN (jabatan)]],"yyyy"),"")</f>
        <v>2042</v>
      </c>
      <c r="Z1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Row],[JABATAN]],tbl_refJabatan,8,FALSE),"yr","day")-CONVERT(DATEDIF(H1326,tglAcuan,"y"),"yr","day"))),(NOW()+(CONVERT(VLOOKUP(Table1[[#This Row],[JABATAN]],tbl_refJabatan,8,FALSE),"yr","day")-CONVERT(DATEDIF(H1326,NOW(),"y"),"yr","day")))),"Usia Salah"),"")</f>
        <v>53019.348911689813</v>
      </c>
      <c r="AA1326" s="167" t="str">
        <f ca="1">IF(Table1[[#This Row],[TGL.PENSIUN (usia )]]&lt;&gt;0,TEXT(Table1[[#This Row],[TGL.PENSIUN (usia )]],"yyyy"),"")</f>
        <v>2045</v>
      </c>
      <c r="AB1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Row],[JABATAN]],tbl_refJabatan,9,FALSE),"yr","day")-CONVERT(DATEDIF(M1326,tglAcuan,"y"),"yr","day"))),(NOW()+(CONVERT(VLOOKUP(Table1[[#This Row],[JABATAN]],tbl_refJabatan,9,FALSE),"yr","day")-CONVERT(DATEDIF(M1326,NOW(),"y"),"yr","day")))),"tgl SK salah"),"")</f>
        <v>51923.598911689813</v>
      </c>
      <c r="AC1326" s="167" t="str">
        <f ca="1">IF(Table1[[#This Row],[TGL. PENSIUN (jabatan )]]&lt;&gt;0,TEXT(Table1[[#This Row],[TGL. PENSIUN (jabatan )]],"yyyy"),"")</f>
        <v>2042</v>
      </c>
      <c r="AD13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7" spans="1:30" s="53" customFormat="1" ht="21.75" customHeight="1" x14ac:dyDescent="0.25">
      <c r="A1327" s="43">
        <f t="shared" si="47"/>
        <v>1322</v>
      </c>
      <c r="B1327" s="44" t="s">
        <v>2266</v>
      </c>
      <c r="C1327" s="44" t="s">
        <v>2471</v>
      </c>
      <c r="D1327" s="72" t="s">
        <v>54</v>
      </c>
      <c r="E1327" s="152" t="s">
        <v>2479</v>
      </c>
      <c r="F1327" s="43" t="s">
        <v>41</v>
      </c>
      <c r="G1327" s="46" t="s">
        <v>42</v>
      </c>
      <c r="H1327" s="85">
        <v>24653</v>
      </c>
      <c r="I1327" s="45"/>
      <c r="J1327" s="76"/>
      <c r="K1327" s="85" t="s">
        <v>43</v>
      </c>
      <c r="L1327" s="86" t="s">
        <v>2480</v>
      </c>
      <c r="M1327" s="80">
        <v>43430</v>
      </c>
      <c r="N1327" s="52" t="str">
        <f t="shared" ca="1" si="48"/>
        <v>56 Tahun 7 Bulan 28 hari</v>
      </c>
      <c r="O13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 Hari </v>
      </c>
      <c r="P1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Row],[JABATAN]],tbl_refJabatan,2,FALSE),"yr","day")-CONVERT(DATEDIF(H1327,tglAcuan,"y"),"yr","day"))),(NOW()+(CONVERT(VLOOKUP(Table1[[#This Row],[JABATAN]],tbl_refJabatan,2,FALSE),"yr","day")-CONVERT(DATEDIF(H1327,NOW(),"y"),"yr","day")))),"Usia Salah"),"")</f>
        <v>46810.098911689813</v>
      </c>
      <c r="Q1327" s="167" t="str">
        <f ca="1">IF(Table1[[#This Row],[TGL. PENSIUN (usia)]]&lt;&gt;0,TEXT(Table1[[#This Row],[TGL. PENSIUN (usia)]],"yyyy"),"")</f>
        <v>2028</v>
      </c>
      <c r="R1327" s="166">
        <f ca="1">IF(AND(Table1[[#This Row],[TGL. PENSIUN (usia)]]&lt;&gt;"",Table1[[#This Row],[TGL. PENSIUN (usia)]]&lt;&gt;"USIA SALAH"),IF(tglAcuan&lt;&gt;0,(INT(CONVERT(VLOOKUP(Table1[[#This Row],[JABATAN]],tbl_refJabatan,2,FALSE),"yr","day")-CONVERT(DATEDIF(H1327,tglAcuan,"y"),"yr","day"))),(INT(CONVERT(VLOOKUP(Table1[[#This Row],[JABATAN]],tbl_refJabatan,2,FALSE),"yr","day")-CONVERT(DATEDIF(H1327,NOW(),"y"),"yr","day")))),"")</f>
        <v>1461</v>
      </c>
      <c r="S1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Row],[JABATAN]],tbl_refJabatan,4,FALSE),"yr","day")-CONVERT(DATEDIF(H1327,tglAcuan,"y"),"yr","day"))),(NOW()+(CONVERT(VLOOKUP(Table1[[#This Row],[JABATAN]],tbl_refJabatan,4,FALSE),"yr","day")-CONVERT(DATEDIF(H1327,NOW(),"y"),"yr","day")))),"Usia Salah"),"")</f>
        <v>46810.098911689813</v>
      </c>
      <c r="T1327" s="167" t="str">
        <f ca="1">IF(Table1[[#This Row],[TGL. PENSIUN ( usia )]]&lt;&gt;0,TEXT(Table1[[#This Row],[TGL. PENSIUN ( usia )]],"yyyy"),"")</f>
        <v>2028</v>
      </c>
      <c r="U1327" s="166">
        <f ca="1">IF(AND(Table1[[#This Row],[TGL. PENSIUN (usia)]]&lt;&gt;"",Table1[[#This Row],[TGL. PENSIUN (usia)]]&lt;&gt;"USIA SALAH"),IF(tglAcuan&lt;&gt;0,(INT(CONVERT(VLOOKUP(Table1[[#This Row],[JABATAN]],tbl_refJabatan,4,FALSE),"yr","day")-CONVERT(DATEDIF(H1327,tglAcuan,"y"),"yr","day"))),(INT(CONVERT(VLOOKUP(Table1[[#This Row],[JABATAN]],tbl_refJabatan,4,FALSE),"yr","day")-CONVERT(DATEDIF(H1327,NOW(),"y"),"yr","day")))),"")</f>
        <v>1461</v>
      </c>
      <c r="V1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Row],[JABATAN]],tbl_refJabatan,6,FALSE),"yr","day")-CONVERT(DATEDIF(H1327,tglAcuan,"y"),"yr","day"))),(NOW()+(CONVERT(VLOOKUP(Table1[[#This Row],[JABATAN]],tbl_refJabatan,6,FALSE),"yr","day")-CONVERT(DATEDIF(H1327,NOW(),"y"),"yr","day")))),"Usia Salah"),"")</f>
        <v>45349.098911689813</v>
      </c>
      <c r="W1327" s="167" t="str">
        <f ca="1">IF(Table1[[#This Row],[TGL.PENSIUN (usia)]]&lt;&gt;0,TEXT(Table1[[#This Row],[TGL.PENSIUN (usia)]],"yyyy"),"")</f>
        <v>2024</v>
      </c>
      <c r="X1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Row],[JABATAN]],tbl_refJabatan,7,FALSE),"yr","day")-CONVERT(DATEDIF(M1327,tglAcuan,"y"),"yr","day"))),(NOW()+(CONVERT(VLOOKUP(Table1[[#This Row],[JABATAN]],tbl_refJabatan,7,FALSE),"yr","day")-CONVERT(DATEDIF(M1327,NOW(),"y"),"yr","day")))),"tgl SK salah"),"")</f>
        <v>50827.848911689813</v>
      </c>
      <c r="Y1327" s="167" t="str">
        <f ca="1">IF(Table1[[#This Row],[TGL. PENSIUN (jabatan)]]&lt;&gt;0,TEXT(Table1[[#This Row],[TGL. PENSIUN (jabatan)]],"yyyy"),"")</f>
        <v>2039</v>
      </c>
      <c r="Z1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Row],[JABATAN]],tbl_refJabatan,8,FALSE),"yr","day")-CONVERT(DATEDIF(H1327,tglAcuan,"y"),"yr","day"))),(NOW()+(CONVERT(VLOOKUP(Table1[[#This Row],[JABATAN]],tbl_refJabatan,8,FALSE),"yr","day")-CONVERT(DATEDIF(H1327,NOW(),"y"),"yr","day")))),"Usia Salah"),"")</f>
        <v>45349.098911689813</v>
      </c>
      <c r="AA1327" s="167" t="str">
        <f ca="1">IF(Table1[[#This Row],[TGL.PENSIUN (usia )]]&lt;&gt;0,TEXT(Table1[[#This Row],[TGL.PENSIUN (usia )]],"yyyy"),"")</f>
        <v>2024</v>
      </c>
      <c r="AB1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Row],[JABATAN]],tbl_refJabatan,9,FALSE),"yr","day")-CONVERT(DATEDIF(M1327,tglAcuan,"y"),"yr","day"))),(NOW()+(CONVERT(VLOOKUP(Table1[[#This Row],[JABATAN]],tbl_refJabatan,9,FALSE),"yr","day")-CONVERT(DATEDIF(M1327,NOW(),"y"),"yr","day")))),"tgl SK salah"),"")</f>
        <v>50827.848911689813</v>
      </c>
      <c r="AC1327" s="167" t="str">
        <f ca="1">IF(Table1[[#This Row],[TGL. PENSIUN (jabatan )]]&lt;&gt;0,TEXT(Table1[[#This Row],[TGL. PENSIUN (jabatan )]],"yyyy"),"")</f>
        <v>2039</v>
      </c>
      <c r="AD13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28" spans="1:30" s="53" customFormat="1" ht="21.75" customHeight="1" x14ac:dyDescent="0.25">
      <c r="A1328" s="43">
        <f t="shared" si="47"/>
        <v>1323</v>
      </c>
      <c r="B1328" s="44" t="s">
        <v>2266</v>
      </c>
      <c r="C1328" s="44" t="s">
        <v>2471</v>
      </c>
      <c r="D1328" s="45" t="s">
        <v>57</v>
      </c>
      <c r="E1328" s="152" t="s">
        <v>2481</v>
      </c>
      <c r="F1328" s="43" t="s">
        <v>50</v>
      </c>
      <c r="G1328" s="46" t="s">
        <v>42</v>
      </c>
      <c r="H1328" s="85">
        <v>33901</v>
      </c>
      <c r="I1328" s="45"/>
      <c r="J1328" s="76"/>
      <c r="K1328" s="74" t="s">
        <v>56</v>
      </c>
      <c r="L1328" s="86" t="s">
        <v>2482</v>
      </c>
      <c r="M1328" s="80">
        <v>43465</v>
      </c>
      <c r="N1328" s="52" t="str">
        <f t="shared" ca="1" si="48"/>
        <v>31 Tahun 4 Bulan 3 hari</v>
      </c>
      <c r="O13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Row],[JABATAN]],tbl_refJabatan,2,FALSE),"yr","day")-CONVERT(DATEDIF(H1328,tglAcuan,"y"),"yr","day"))),(NOW()+(CONVERT(VLOOKUP(Table1[[#This Row],[JABATAN]],tbl_refJabatan,2,FALSE),"yr","day")-CONVERT(DATEDIF(H1328,NOW(),"y"),"yr","day")))),"Usia Salah"),"")</f>
        <v>55941.348911689813</v>
      </c>
      <c r="Q1328" s="167" t="str">
        <f ca="1">IF(Table1[[#This Row],[TGL. PENSIUN (usia)]]&lt;&gt;0,TEXT(Table1[[#This Row],[TGL. PENSIUN (usia)]],"yyyy"),"")</f>
        <v>2053</v>
      </c>
      <c r="R1328" s="166">
        <f ca="1">IF(AND(Table1[[#This Row],[TGL. PENSIUN (usia)]]&lt;&gt;"",Table1[[#This Row],[TGL. PENSIUN (usia)]]&lt;&gt;"USIA SALAH"),IF(tglAcuan&lt;&gt;0,(INT(CONVERT(VLOOKUP(Table1[[#This Row],[JABATAN]],tbl_refJabatan,2,FALSE),"yr","day")-CONVERT(DATEDIF(H1328,tglAcuan,"y"),"yr","day"))),(INT(CONVERT(VLOOKUP(Table1[[#This Row],[JABATAN]],tbl_refJabatan,2,FALSE),"yr","day")-CONVERT(DATEDIF(H1328,NOW(),"y"),"yr","day")))),"")</f>
        <v>10592</v>
      </c>
      <c r="S1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Row],[JABATAN]],tbl_refJabatan,4,FALSE),"yr","day")-CONVERT(DATEDIF(H1328,tglAcuan,"y"),"yr","day"))),(NOW()+(CONVERT(VLOOKUP(Table1[[#This Row],[JABATAN]],tbl_refJabatan,4,FALSE),"yr","day")-CONVERT(DATEDIF(H1328,NOW(),"y"),"yr","day")))),"Usia Salah"),"")</f>
        <v>55941.348911689813</v>
      </c>
      <c r="T1328" s="167" t="str">
        <f ca="1">IF(Table1[[#This Row],[TGL. PENSIUN ( usia )]]&lt;&gt;0,TEXT(Table1[[#This Row],[TGL. PENSIUN ( usia )]],"yyyy"),"")</f>
        <v>2053</v>
      </c>
      <c r="U1328" s="166">
        <f ca="1">IF(AND(Table1[[#This Row],[TGL. PENSIUN (usia)]]&lt;&gt;"",Table1[[#This Row],[TGL. PENSIUN (usia)]]&lt;&gt;"USIA SALAH"),IF(tglAcuan&lt;&gt;0,(INT(CONVERT(VLOOKUP(Table1[[#This Row],[JABATAN]],tbl_refJabatan,4,FALSE),"yr","day")-CONVERT(DATEDIF(H1328,tglAcuan,"y"),"yr","day"))),(INT(CONVERT(VLOOKUP(Table1[[#This Row],[JABATAN]],tbl_refJabatan,4,FALSE),"yr","day")-CONVERT(DATEDIF(H1328,NOW(),"y"),"yr","day")))),"")</f>
        <v>10592</v>
      </c>
      <c r="V1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Row],[JABATAN]],tbl_refJabatan,6,FALSE),"yr","day")-CONVERT(DATEDIF(H1328,tglAcuan,"y"),"yr","day"))),(NOW()+(CONVERT(VLOOKUP(Table1[[#This Row],[JABATAN]],tbl_refJabatan,6,FALSE),"yr","day")-CONVERT(DATEDIF(H1328,NOW(),"y"),"yr","day")))),"Usia Salah"),"")</f>
        <v>54480.348911689813</v>
      </c>
      <c r="W1328" s="167" t="str">
        <f ca="1">IF(Table1[[#This Row],[TGL.PENSIUN (usia)]]&lt;&gt;0,TEXT(Table1[[#This Row],[TGL.PENSIUN (usia)]],"yyyy"),"")</f>
        <v>2049</v>
      </c>
      <c r="X1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Row],[JABATAN]],tbl_refJabatan,7,FALSE),"yr","day")-CONVERT(DATEDIF(M1328,tglAcuan,"y"),"yr","day"))),(NOW()+(CONVERT(VLOOKUP(Table1[[#This Row],[JABATAN]],tbl_refJabatan,7,FALSE),"yr","day")-CONVERT(DATEDIF(M1328,NOW(),"y"),"yr","day")))),"tgl SK salah"),"")</f>
        <v>50827.848911689813</v>
      </c>
      <c r="Y1328" s="167" t="str">
        <f ca="1">IF(Table1[[#This Row],[TGL. PENSIUN (jabatan)]]&lt;&gt;0,TEXT(Table1[[#This Row],[TGL. PENSIUN (jabatan)]],"yyyy"),"")</f>
        <v>2039</v>
      </c>
      <c r="Z1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Row],[JABATAN]],tbl_refJabatan,8,FALSE),"yr","day")-CONVERT(DATEDIF(H1328,tglAcuan,"y"),"yr","day"))),(NOW()+(CONVERT(VLOOKUP(Table1[[#This Row],[JABATAN]],tbl_refJabatan,8,FALSE),"yr","day")-CONVERT(DATEDIF(H1328,NOW(),"y"),"yr","day")))),"Usia Salah"),"")</f>
        <v>54480.348911689813</v>
      </c>
      <c r="AA1328" s="167" t="str">
        <f ca="1">IF(Table1[[#This Row],[TGL.PENSIUN (usia )]]&lt;&gt;0,TEXT(Table1[[#This Row],[TGL.PENSIUN (usia )]],"yyyy"),"")</f>
        <v>2049</v>
      </c>
      <c r="AB1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Row],[JABATAN]],tbl_refJabatan,9,FALSE),"yr","day")-CONVERT(DATEDIF(M1328,tglAcuan,"y"),"yr","day"))),(NOW()+(CONVERT(VLOOKUP(Table1[[#This Row],[JABATAN]],tbl_refJabatan,9,FALSE),"yr","day")-CONVERT(DATEDIF(M1328,NOW(),"y"),"yr","day")))),"tgl SK salah"),"")</f>
        <v>50827.848911689813</v>
      </c>
      <c r="AC1328" s="167" t="str">
        <f ca="1">IF(Table1[[#This Row],[TGL. PENSIUN (jabatan )]]&lt;&gt;0,TEXT(Table1[[#This Row],[TGL. PENSIUN (jabatan )]],"yyyy"),"")</f>
        <v>2039</v>
      </c>
      <c r="AD13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29" spans="1:30" s="53" customFormat="1" ht="21.75" customHeight="1" x14ac:dyDescent="0.25">
      <c r="A1329" s="43">
        <f t="shared" si="47"/>
        <v>1324</v>
      </c>
      <c r="B1329" s="44" t="s">
        <v>2266</v>
      </c>
      <c r="C1329" s="44" t="s">
        <v>2471</v>
      </c>
      <c r="D1329" s="72" t="s">
        <v>59</v>
      </c>
      <c r="E1329" s="152" t="s">
        <v>2483</v>
      </c>
      <c r="F1329" s="43" t="s">
        <v>41</v>
      </c>
      <c r="G1329" s="46" t="s">
        <v>42</v>
      </c>
      <c r="H1329" s="85">
        <v>35499</v>
      </c>
      <c r="I1329" s="45"/>
      <c r="J1329" s="76"/>
      <c r="K1329" s="74" t="s">
        <v>56</v>
      </c>
      <c r="L1329" s="70" t="s">
        <v>1584</v>
      </c>
      <c r="M1329" s="80">
        <v>44488</v>
      </c>
      <c r="N1329" s="52" t="str">
        <f t="shared" ca="1" si="48"/>
        <v>26 Tahun 11 Bulan 17 hari</v>
      </c>
      <c r="O13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8 Hari </v>
      </c>
      <c r="P1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Row],[JABATAN]],tbl_refJabatan,2,FALSE),"yr","day")-CONVERT(DATEDIF(H1329,tglAcuan,"y"),"yr","day"))),(NOW()+(CONVERT(VLOOKUP(Table1[[#This Row],[JABATAN]],tbl_refJabatan,2,FALSE),"yr","day")-CONVERT(DATEDIF(H1329,NOW(),"y"),"yr","day")))),"Usia Salah"),"")</f>
        <v>57767.598911689813</v>
      </c>
      <c r="Q1329" s="167" t="str">
        <f ca="1">IF(Table1[[#This Row],[TGL. PENSIUN (usia)]]&lt;&gt;0,TEXT(Table1[[#This Row],[TGL. PENSIUN (usia)]],"yyyy"),"")</f>
        <v>2058</v>
      </c>
      <c r="R1329" s="166">
        <f ca="1">IF(AND(Table1[[#This Row],[TGL. PENSIUN (usia)]]&lt;&gt;"",Table1[[#This Row],[TGL. PENSIUN (usia)]]&lt;&gt;"USIA SALAH"),IF(tglAcuan&lt;&gt;0,(INT(CONVERT(VLOOKUP(Table1[[#This Row],[JABATAN]],tbl_refJabatan,2,FALSE),"yr","day")-CONVERT(DATEDIF(H1329,tglAcuan,"y"),"yr","day"))),(INT(CONVERT(VLOOKUP(Table1[[#This Row],[JABATAN]],tbl_refJabatan,2,FALSE),"yr","day")-CONVERT(DATEDIF(H1329,NOW(),"y"),"yr","day")))),"")</f>
        <v>12418</v>
      </c>
      <c r="S1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Row],[JABATAN]],tbl_refJabatan,4,FALSE),"yr","day")-CONVERT(DATEDIF(H1329,tglAcuan,"y"),"yr","day"))),(NOW()+(CONVERT(VLOOKUP(Table1[[#This Row],[JABATAN]],tbl_refJabatan,4,FALSE),"yr","day")-CONVERT(DATEDIF(H1329,NOW(),"y"),"yr","day")))),"Usia Salah"),"")</f>
        <v>57767.598911689813</v>
      </c>
      <c r="T1329" s="167" t="str">
        <f ca="1">IF(Table1[[#This Row],[TGL. PENSIUN ( usia )]]&lt;&gt;0,TEXT(Table1[[#This Row],[TGL. PENSIUN ( usia )]],"yyyy"),"")</f>
        <v>2058</v>
      </c>
      <c r="U1329" s="166">
        <f ca="1">IF(AND(Table1[[#This Row],[TGL. PENSIUN (usia)]]&lt;&gt;"",Table1[[#This Row],[TGL. PENSIUN (usia)]]&lt;&gt;"USIA SALAH"),IF(tglAcuan&lt;&gt;0,(INT(CONVERT(VLOOKUP(Table1[[#This Row],[JABATAN]],tbl_refJabatan,4,FALSE),"yr","day")-CONVERT(DATEDIF(H1329,tglAcuan,"y"),"yr","day"))),(INT(CONVERT(VLOOKUP(Table1[[#This Row],[JABATAN]],tbl_refJabatan,4,FALSE),"yr","day")-CONVERT(DATEDIF(H1329,NOW(),"y"),"yr","day")))),"")</f>
        <v>12418</v>
      </c>
      <c r="V1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Row],[JABATAN]],tbl_refJabatan,6,FALSE),"yr","day")-CONVERT(DATEDIF(H1329,tglAcuan,"y"),"yr","day"))),(NOW()+(CONVERT(VLOOKUP(Table1[[#This Row],[JABATAN]],tbl_refJabatan,6,FALSE),"yr","day")-CONVERT(DATEDIF(H1329,NOW(),"y"),"yr","day")))),"Usia Salah"),"")</f>
        <v>56306.598911689813</v>
      </c>
      <c r="W1329" s="167" t="str">
        <f ca="1">IF(Table1[[#This Row],[TGL.PENSIUN (usia)]]&lt;&gt;0,TEXT(Table1[[#This Row],[TGL.PENSIUN (usia)]],"yyyy"),"")</f>
        <v>2054</v>
      </c>
      <c r="X1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Row],[JABATAN]],tbl_refJabatan,7,FALSE),"yr","day")-CONVERT(DATEDIF(M1329,tglAcuan,"y"),"yr","day"))),(NOW()+(CONVERT(VLOOKUP(Table1[[#This Row],[JABATAN]],tbl_refJabatan,7,FALSE),"yr","day")-CONVERT(DATEDIF(M1329,NOW(),"y"),"yr","day")))),"tgl SK salah"),"")</f>
        <v>51923.598911689813</v>
      </c>
      <c r="Y1329" s="167" t="str">
        <f ca="1">IF(Table1[[#This Row],[TGL. PENSIUN (jabatan)]]&lt;&gt;0,TEXT(Table1[[#This Row],[TGL. PENSIUN (jabatan)]],"yyyy"),"")</f>
        <v>2042</v>
      </c>
      <c r="Z1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Row],[JABATAN]],tbl_refJabatan,8,FALSE),"yr","day")-CONVERT(DATEDIF(H1329,tglAcuan,"y"),"yr","day"))),(NOW()+(CONVERT(VLOOKUP(Table1[[#This Row],[JABATAN]],tbl_refJabatan,8,FALSE),"yr","day")-CONVERT(DATEDIF(H1329,NOW(),"y"),"yr","day")))),"Usia Salah"),"")</f>
        <v>56306.598911689813</v>
      </c>
      <c r="AA1329" s="167" t="str">
        <f ca="1">IF(Table1[[#This Row],[TGL.PENSIUN (usia )]]&lt;&gt;0,TEXT(Table1[[#This Row],[TGL.PENSIUN (usia )]],"yyyy"),"")</f>
        <v>2054</v>
      </c>
      <c r="AB1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Row],[JABATAN]],tbl_refJabatan,9,FALSE),"yr","day")-CONVERT(DATEDIF(M1329,tglAcuan,"y"),"yr","day"))),(NOW()+(CONVERT(VLOOKUP(Table1[[#This Row],[JABATAN]],tbl_refJabatan,9,FALSE),"yr","day")-CONVERT(DATEDIF(M1329,NOW(),"y"),"yr","day")))),"tgl SK salah"),"")</f>
        <v>51923.598911689813</v>
      </c>
      <c r="AC1329" s="167" t="str">
        <f ca="1">IF(Table1[[#This Row],[TGL. PENSIUN (jabatan )]]&lt;&gt;0,TEXT(Table1[[#This Row],[TGL. PENSIUN (jabatan )]],"yyyy"),"")</f>
        <v>2042</v>
      </c>
      <c r="AD13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0" spans="1:30" s="53" customFormat="1" ht="21.75" customHeight="1" x14ac:dyDescent="0.25">
      <c r="A1330" s="43">
        <f t="shared" si="47"/>
        <v>1325</v>
      </c>
      <c r="B1330" s="44" t="s">
        <v>2266</v>
      </c>
      <c r="C1330" s="44" t="s">
        <v>2471</v>
      </c>
      <c r="D1330" s="72" t="s">
        <v>61</v>
      </c>
      <c r="E1330" s="152" t="s">
        <v>2484</v>
      </c>
      <c r="F1330" s="43" t="s">
        <v>50</v>
      </c>
      <c r="G1330" s="46" t="s">
        <v>42</v>
      </c>
      <c r="H1330" s="85">
        <v>25138</v>
      </c>
      <c r="I1330" s="45"/>
      <c r="J1330" s="76"/>
      <c r="K1330" s="85" t="s">
        <v>43</v>
      </c>
      <c r="L1330" s="86" t="s">
        <v>2480</v>
      </c>
      <c r="M1330" s="80">
        <v>43430</v>
      </c>
      <c r="N1330" s="52" t="str">
        <f t="shared" ca="1" si="48"/>
        <v>55 Tahun 4 Bulan 0 hari</v>
      </c>
      <c r="O13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 Hari </v>
      </c>
      <c r="P1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Row],[JABATAN]],tbl_refJabatan,2,FALSE),"yr","day")-CONVERT(DATEDIF(H1330,tglAcuan,"y"),"yr","day"))),(NOW()+(CONVERT(VLOOKUP(Table1[[#This Row],[JABATAN]],tbl_refJabatan,2,FALSE),"yr","day")-CONVERT(DATEDIF(H1330,NOW(),"y"),"yr","day")))),"Usia Salah"),"")</f>
        <v>47175.348911689813</v>
      </c>
      <c r="Q1330" s="167" t="str">
        <f ca="1">IF(Table1[[#This Row],[TGL. PENSIUN (usia)]]&lt;&gt;0,TEXT(Table1[[#This Row],[TGL. PENSIUN (usia)]],"yyyy"),"")</f>
        <v>2029</v>
      </c>
      <c r="R1330" s="166">
        <f ca="1">IF(AND(Table1[[#This Row],[TGL. PENSIUN (usia)]]&lt;&gt;"",Table1[[#This Row],[TGL. PENSIUN (usia)]]&lt;&gt;"USIA SALAH"),IF(tglAcuan&lt;&gt;0,(INT(CONVERT(VLOOKUP(Table1[[#This Row],[JABATAN]],tbl_refJabatan,2,FALSE),"yr","day")-CONVERT(DATEDIF(H1330,tglAcuan,"y"),"yr","day"))),(INT(CONVERT(VLOOKUP(Table1[[#This Row],[JABATAN]],tbl_refJabatan,2,FALSE),"yr","day")-CONVERT(DATEDIF(H1330,NOW(),"y"),"yr","day")))),"")</f>
        <v>1826</v>
      </c>
      <c r="S1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Row],[JABATAN]],tbl_refJabatan,4,FALSE),"yr","day")-CONVERT(DATEDIF(H1330,tglAcuan,"y"),"yr","day"))),(NOW()+(CONVERT(VLOOKUP(Table1[[#This Row],[JABATAN]],tbl_refJabatan,4,FALSE),"yr","day")-CONVERT(DATEDIF(H1330,NOW(),"y"),"yr","day")))),"Usia Salah"),"")</f>
        <v>47175.348911689813</v>
      </c>
      <c r="T1330" s="167" t="str">
        <f ca="1">IF(Table1[[#This Row],[TGL. PENSIUN ( usia )]]&lt;&gt;0,TEXT(Table1[[#This Row],[TGL. PENSIUN ( usia )]],"yyyy"),"")</f>
        <v>2029</v>
      </c>
      <c r="U1330" s="166">
        <f ca="1">IF(AND(Table1[[#This Row],[TGL. PENSIUN (usia)]]&lt;&gt;"",Table1[[#This Row],[TGL. PENSIUN (usia)]]&lt;&gt;"USIA SALAH"),IF(tglAcuan&lt;&gt;0,(INT(CONVERT(VLOOKUP(Table1[[#This Row],[JABATAN]],tbl_refJabatan,4,FALSE),"yr","day")-CONVERT(DATEDIF(H1330,tglAcuan,"y"),"yr","day"))),(INT(CONVERT(VLOOKUP(Table1[[#This Row],[JABATAN]],tbl_refJabatan,4,FALSE),"yr","day")-CONVERT(DATEDIF(H1330,NOW(),"y"),"yr","day")))),"")</f>
        <v>1826</v>
      </c>
      <c r="V1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Row],[JABATAN]],tbl_refJabatan,6,FALSE),"yr","day")-CONVERT(DATEDIF(H1330,tglAcuan,"y"),"yr","day"))),(NOW()+(CONVERT(VLOOKUP(Table1[[#This Row],[JABATAN]],tbl_refJabatan,6,FALSE),"yr","day")-CONVERT(DATEDIF(H1330,NOW(),"y"),"yr","day")))),"Usia Salah"),"")</f>
        <v>45714.348911689813</v>
      </c>
      <c r="W1330" s="167" t="str">
        <f ca="1">IF(Table1[[#This Row],[TGL.PENSIUN (usia)]]&lt;&gt;0,TEXT(Table1[[#This Row],[TGL.PENSIUN (usia)]],"yyyy"),"")</f>
        <v>2025</v>
      </c>
      <c r="X13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Row],[JABATAN]],tbl_refJabatan,7,FALSE),"yr","day")-CONVERT(DATEDIF(M1330,tglAcuan,"y"),"yr","day"))),(NOW()+(CONVERT(VLOOKUP(Table1[[#This Row],[JABATAN]],tbl_refJabatan,7,FALSE),"yr","day")-CONVERT(DATEDIF(M1330,NOW(),"y"),"yr","day")))),"tgl SK salah"),"")</f>
        <v>50827.848911689813</v>
      </c>
      <c r="Y1330" s="167" t="str">
        <f ca="1">IF(Table1[[#This Row],[TGL. PENSIUN (jabatan)]]&lt;&gt;0,TEXT(Table1[[#This Row],[TGL. PENSIUN (jabatan)]],"yyyy"),"")</f>
        <v>2039</v>
      </c>
      <c r="Z13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Row],[JABATAN]],tbl_refJabatan,8,FALSE),"yr","day")-CONVERT(DATEDIF(H1330,tglAcuan,"y"),"yr","day"))),(NOW()+(CONVERT(VLOOKUP(Table1[[#This Row],[JABATAN]],tbl_refJabatan,8,FALSE),"yr","day")-CONVERT(DATEDIF(H1330,NOW(),"y"),"yr","day")))),"Usia Salah"),"")</f>
        <v>45714.348911689813</v>
      </c>
      <c r="AA1330" s="167" t="str">
        <f ca="1">IF(Table1[[#This Row],[TGL.PENSIUN (usia )]]&lt;&gt;0,TEXT(Table1[[#This Row],[TGL.PENSIUN (usia )]],"yyyy"),"")</f>
        <v>2025</v>
      </c>
      <c r="AB13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Row],[JABATAN]],tbl_refJabatan,9,FALSE),"yr","day")-CONVERT(DATEDIF(M1330,tglAcuan,"y"),"yr","day"))),(NOW()+(CONVERT(VLOOKUP(Table1[[#This Row],[JABATAN]],tbl_refJabatan,9,FALSE),"yr","day")-CONVERT(DATEDIF(M1330,NOW(),"y"),"yr","day")))),"tgl SK salah"),"")</f>
        <v>50827.848911689813</v>
      </c>
      <c r="AC1330" s="167" t="str">
        <f ca="1">IF(Table1[[#This Row],[TGL. PENSIUN (jabatan )]]&lt;&gt;0,TEXT(Table1[[#This Row],[TGL. PENSIUN (jabatan )]],"yyyy"),"")</f>
        <v>2039</v>
      </c>
      <c r="AD13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1" spans="1:30" s="53" customFormat="1" ht="21.75" customHeight="1" x14ac:dyDescent="0.25">
      <c r="A1331" s="43">
        <f t="shared" si="47"/>
        <v>1326</v>
      </c>
      <c r="B1331" s="44" t="s">
        <v>2266</v>
      </c>
      <c r="C1331" s="44" t="s">
        <v>2471</v>
      </c>
      <c r="D1331" s="72" t="s">
        <v>63</v>
      </c>
      <c r="E1331" s="152" t="s">
        <v>2485</v>
      </c>
      <c r="F1331" s="43" t="s">
        <v>41</v>
      </c>
      <c r="G1331" s="46" t="s">
        <v>42</v>
      </c>
      <c r="H1331" s="85">
        <v>25007</v>
      </c>
      <c r="I1331" s="45"/>
      <c r="J1331" s="76"/>
      <c r="K1331" s="85" t="s">
        <v>43</v>
      </c>
      <c r="L1331" s="86" t="s">
        <v>2486</v>
      </c>
      <c r="M1331" s="80">
        <v>39331</v>
      </c>
      <c r="N1331" s="52" t="str">
        <f t="shared" ca="1" si="48"/>
        <v>55 Tahun 8 Bulan 9 hari</v>
      </c>
      <c r="O13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5 Bulan 21 Hari </v>
      </c>
      <c r="P1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Row],[JABATAN]],tbl_refJabatan,2,FALSE),"yr","day")-CONVERT(DATEDIF(H1331,tglAcuan,"y"),"yr","day"))),(NOW()+(CONVERT(VLOOKUP(Table1[[#This Row],[JABATAN]],tbl_refJabatan,2,FALSE),"yr","day")-CONVERT(DATEDIF(H1331,NOW(),"y"),"yr","day")))),"Usia Salah"),"")</f>
        <v>47175.348911689813</v>
      </c>
      <c r="Q1331" s="167" t="str">
        <f ca="1">IF(Table1[[#This Row],[TGL. PENSIUN (usia)]]&lt;&gt;0,TEXT(Table1[[#This Row],[TGL. PENSIUN (usia)]],"yyyy"),"")</f>
        <v>2029</v>
      </c>
      <c r="R1331" s="166">
        <f ca="1">IF(AND(Table1[[#This Row],[TGL. PENSIUN (usia)]]&lt;&gt;"",Table1[[#This Row],[TGL. PENSIUN (usia)]]&lt;&gt;"USIA SALAH"),IF(tglAcuan&lt;&gt;0,(INT(CONVERT(VLOOKUP(Table1[[#This Row],[JABATAN]],tbl_refJabatan,2,FALSE),"yr","day")-CONVERT(DATEDIF(H1331,tglAcuan,"y"),"yr","day"))),(INT(CONVERT(VLOOKUP(Table1[[#This Row],[JABATAN]],tbl_refJabatan,2,FALSE),"yr","day")-CONVERT(DATEDIF(H1331,NOW(),"y"),"yr","day")))),"")</f>
        <v>1826</v>
      </c>
      <c r="S1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Row],[JABATAN]],tbl_refJabatan,4,FALSE),"yr","day")-CONVERT(DATEDIF(H1331,tglAcuan,"y"),"yr","day"))),(NOW()+(CONVERT(VLOOKUP(Table1[[#This Row],[JABATAN]],tbl_refJabatan,4,FALSE),"yr","day")-CONVERT(DATEDIF(H1331,NOW(),"y"),"yr","day")))),"Usia Salah"),"")</f>
        <v>32565.348911689813</v>
      </c>
      <c r="T1331" s="167" t="str">
        <f ca="1">IF(Table1[[#This Row],[TGL. PENSIUN ( usia )]]&lt;&gt;0,TEXT(Table1[[#This Row],[TGL. PENSIUN ( usia )]],"yyyy"),"")</f>
        <v>1989</v>
      </c>
      <c r="U1331" s="166">
        <f ca="1">IF(AND(Table1[[#This Row],[TGL. PENSIUN (usia)]]&lt;&gt;"",Table1[[#This Row],[TGL. PENSIUN (usia)]]&lt;&gt;"USIA SALAH"),IF(tglAcuan&lt;&gt;0,(INT(CONVERT(VLOOKUP(Table1[[#This Row],[JABATAN]],tbl_refJabatan,4,FALSE),"yr","day")-CONVERT(DATEDIF(H1331,tglAcuan,"y"),"yr","day"))),(INT(CONVERT(VLOOKUP(Table1[[#This Row],[JABATAN]],tbl_refJabatan,4,FALSE),"yr","day")-CONVERT(DATEDIF(H1331,NOW(),"y"),"yr","day")))),"")</f>
        <v>-12784</v>
      </c>
      <c r="V1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Row],[JABATAN]],tbl_refJabatan,6,FALSE),"yr","day")-CONVERT(DATEDIF(H1331,tglAcuan,"y"),"yr","day"))),(NOW()+(CONVERT(VLOOKUP(Table1[[#This Row],[JABATAN]],tbl_refJabatan,6,FALSE),"yr","day")-CONVERT(DATEDIF(H1331,NOW(),"y"),"yr","day")))),"Usia Salah"),"")</f>
        <v>25260.348911689813</v>
      </c>
      <c r="W1331" s="167" t="str">
        <f ca="1">IF(Table1[[#This Row],[TGL.PENSIUN (usia)]]&lt;&gt;0,TEXT(Table1[[#This Row],[TGL.PENSIUN (usia)]],"yyyy"),"")</f>
        <v>1969</v>
      </c>
      <c r="X1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Row],[JABATAN]],tbl_refJabatan,7,FALSE),"yr","day")-CONVERT(DATEDIF(M1331,tglAcuan,"y"),"yr","day"))),(NOW()+(CONVERT(VLOOKUP(Table1[[#This Row],[JABATAN]],tbl_refJabatan,7,FALSE),"yr","day")-CONVERT(DATEDIF(M1331,NOW(),"y"),"yr","day")))),"tgl SK salah"),"")</f>
        <v>61420.098911689813</v>
      </c>
      <c r="Y1331" s="167" t="str">
        <f ca="1">IF(Table1[[#This Row],[TGL. PENSIUN (jabatan)]]&lt;&gt;0,TEXT(Table1[[#This Row],[TGL. PENSIUN (jabatan)]],"yyyy"),"")</f>
        <v>2068</v>
      </c>
      <c r="Z1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Row],[JABATAN]],tbl_refJabatan,8,FALSE),"yr","day")-CONVERT(DATEDIF(H1331,tglAcuan,"y"),"yr","day"))),(NOW()+(CONVERT(VLOOKUP(Table1[[#This Row],[JABATAN]],tbl_refJabatan,8,FALSE),"yr","day")-CONVERT(DATEDIF(H1331,NOW(),"y"),"yr","day")))),"Usia Salah"),"")</f>
        <v>47175.348911689813</v>
      </c>
      <c r="AA1331" s="167" t="str">
        <f ca="1">IF(Table1[[#This Row],[TGL.PENSIUN (usia )]]&lt;&gt;0,TEXT(Table1[[#This Row],[TGL.PENSIUN (usia )]],"yyyy"),"")</f>
        <v>2029</v>
      </c>
      <c r="AB1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Row],[JABATAN]],tbl_refJabatan,9,FALSE),"yr","day")-CONVERT(DATEDIF(M1331,tglAcuan,"y"),"yr","day"))),(NOW()+(CONVERT(VLOOKUP(Table1[[#This Row],[JABATAN]],tbl_refJabatan,9,FALSE),"yr","day")-CONVERT(DATEDIF(M1331,NOW(),"y"),"yr","day")))),"tgl SK salah"),"")</f>
        <v>44983.848911689813</v>
      </c>
      <c r="AC1331" s="167" t="str">
        <f ca="1">IF(Table1[[#This Row],[TGL. PENSIUN (jabatan )]]&lt;&gt;0,TEXT(Table1[[#This Row],[TGL. PENSIUN (jabatan )]],"yyyy"),"")</f>
        <v>2023</v>
      </c>
      <c r="AD13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2" spans="1:30" s="53" customFormat="1" ht="21.75" customHeight="1" x14ac:dyDescent="0.25">
      <c r="A1332" s="43">
        <f t="shared" si="47"/>
        <v>1327</v>
      </c>
      <c r="B1332" s="44" t="s">
        <v>2266</v>
      </c>
      <c r="C1332" s="44" t="s">
        <v>2471</v>
      </c>
      <c r="D1332" s="72" t="s">
        <v>63</v>
      </c>
      <c r="E1332" s="152" t="s">
        <v>2487</v>
      </c>
      <c r="F1332" s="43" t="s">
        <v>41</v>
      </c>
      <c r="G1332" s="46" t="s">
        <v>42</v>
      </c>
      <c r="H1332" s="85">
        <v>31753</v>
      </c>
      <c r="I1332" s="45"/>
      <c r="J1332" s="76"/>
      <c r="K1332" s="85" t="s">
        <v>43</v>
      </c>
      <c r="L1332" s="70" t="s">
        <v>2488</v>
      </c>
      <c r="M1332" s="80">
        <v>44488</v>
      </c>
      <c r="N1332" s="52" t="str">
        <f t="shared" ca="1" si="48"/>
        <v>37 Tahun 2 Bulan 20 hari</v>
      </c>
      <c r="O13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8 Hari </v>
      </c>
      <c r="P1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Row],[JABATAN]],tbl_refJabatan,2,FALSE),"yr","day")-CONVERT(DATEDIF(H1332,tglAcuan,"y"),"yr","day"))),(NOW()+(CONVERT(VLOOKUP(Table1[[#This Row],[JABATAN]],tbl_refJabatan,2,FALSE),"yr","day")-CONVERT(DATEDIF(H1332,NOW(),"y"),"yr","day")))),"Usia Salah"),"")</f>
        <v>53749.848911689813</v>
      </c>
      <c r="Q1332" s="167" t="str">
        <f ca="1">IF(Table1[[#This Row],[TGL. PENSIUN (usia)]]&lt;&gt;0,TEXT(Table1[[#This Row],[TGL. PENSIUN (usia)]],"yyyy"),"")</f>
        <v>2047</v>
      </c>
      <c r="R1332" s="166">
        <f ca="1">IF(AND(Table1[[#This Row],[TGL. PENSIUN (usia)]]&lt;&gt;"",Table1[[#This Row],[TGL. PENSIUN (usia)]]&lt;&gt;"USIA SALAH"),IF(tglAcuan&lt;&gt;0,(INT(CONVERT(VLOOKUP(Table1[[#This Row],[JABATAN]],tbl_refJabatan,2,FALSE),"yr","day")-CONVERT(DATEDIF(H1332,tglAcuan,"y"),"yr","day"))),(INT(CONVERT(VLOOKUP(Table1[[#This Row],[JABATAN]],tbl_refJabatan,2,FALSE),"yr","day")-CONVERT(DATEDIF(H1332,NOW(),"y"),"yr","day")))),"")</f>
        <v>8400</v>
      </c>
      <c r="S1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Row],[JABATAN]],tbl_refJabatan,4,FALSE),"yr","day")-CONVERT(DATEDIF(H1332,tglAcuan,"y"),"yr","day"))),(NOW()+(CONVERT(VLOOKUP(Table1[[#This Row],[JABATAN]],tbl_refJabatan,4,FALSE),"yr","day")-CONVERT(DATEDIF(H1332,NOW(),"y"),"yr","day")))),"Usia Salah"),"")</f>
        <v>39139.848911689813</v>
      </c>
      <c r="T1332" s="167" t="str">
        <f ca="1">IF(Table1[[#This Row],[TGL. PENSIUN ( usia )]]&lt;&gt;0,TEXT(Table1[[#This Row],[TGL. PENSIUN ( usia )]],"yyyy"),"")</f>
        <v>2007</v>
      </c>
      <c r="U1332" s="166">
        <f ca="1">IF(AND(Table1[[#This Row],[TGL. PENSIUN (usia)]]&lt;&gt;"",Table1[[#This Row],[TGL. PENSIUN (usia)]]&lt;&gt;"USIA SALAH"),IF(tglAcuan&lt;&gt;0,(INT(CONVERT(VLOOKUP(Table1[[#This Row],[JABATAN]],tbl_refJabatan,4,FALSE),"yr","day")-CONVERT(DATEDIF(H1332,tglAcuan,"y"),"yr","day"))),(INT(CONVERT(VLOOKUP(Table1[[#This Row],[JABATAN]],tbl_refJabatan,4,FALSE),"yr","day")-CONVERT(DATEDIF(H1332,NOW(),"y"),"yr","day")))),"")</f>
        <v>-6210</v>
      </c>
      <c r="V1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Row],[JABATAN]],tbl_refJabatan,6,FALSE),"yr","day")-CONVERT(DATEDIF(H1332,tglAcuan,"y"),"yr","day"))),(NOW()+(CONVERT(VLOOKUP(Table1[[#This Row],[JABATAN]],tbl_refJabatan,6,FALSE),"yr","day")-CONVERT(DATEDIF(H1332,NOW(),"y"),"yr","day")))),"Usia Salah"),"")</f>
        <v>31834.848911689813</v>
      </c>
      <c r="W1332" s="167" t="str">
        <f ca="1">IF(Table1[[#This Row],[TGL.PENSIUN (usia)]]&lt;&gt;0,TEXT(Table1[[#This Row],[TGL.PENSIUN (usia)]],"yyyy"),"")</f>
        <v>1987</v>
      </c>
      <c r="X1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Row],[JABATAN]],tbl_refJabatan,7,FALSE),"yr","day")-CONVERT(DATEDIF(M1332,tglAcuan,"y"),"yr","day"))),(NOW()+(CONVERT(VLOOKUP(Table1[[#This Row],[JABATAN]],tbl_refJabatan,7,FALSE),"yr","day")-CONVERT(DATEDIF(M1332,NOW(),"y"),"yr","day")))),"tgl SK salah"),"")</f>
        <v>66533.598911689813</v>
      </c>
      <c r="Y1332" s="167" t="str">
        <f ca="1">IF(Table1[[#This Row],[TGL. PENSIUN (jabatan)]]&lt;&gt;0,TEXT(Table1[[#This Row],[TGL. PENSIUN (jabatan)]],"yyyy"),"")</f>
        <v>2082</v>
      </c>
      <c r="Z1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Row],[JABATAN]],tbl_refJabatan,8,FALSE),"yr","day")-CONVERT(DATEDIF(H1332,tglAcuan,"y"),"yr","day"))),(NOW()+(CONVERT(VLOOKUP(Table1[[#This Row],[JABATAN]],tbl_refJabatan,8,FALSE),"yr","day")-CONVERT(DATEDIF(H1332,NOW(),"y"),"yr","day")))),"Usia Salah"),"")</f>
        <v>53749.848911689813</v>
      </c>
      <c r="AA1332" s="167" t="str">
        <f ca="1">IF(Table1[[#This Row],[TGL.PENSIUN (usia )]]&lt;&gt;0,TEXT(Table1[[#This Row],[TGL.PENSIUN (usia )]],"yyyy"),"")</f>
        <v>2047</v>
      </c>
      <c r="AB1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Row],[JABATAN]],tbl_refJabatan,9,FALSE),"yr","day")-CONVERT(DATEDIF(M1332,tglAcuan,"y"),"yr","day"))),(NOW()+(CONVERT(VLOOKUP(Table1[[#This Row],[JABATAN]],tbl_refJabatan,9,FALSE),"yr","day")-CONVERT(DATEDIF(M1332,NOW(),"y"),"yr","day")))),"tgl SK salah"),"")</f>
        <v>50097.348911689813</v>
      </c>
      <c r="AC1332" s="167" t="str">
        <f ca="1">IF(Table1[[#This Row],[TGL. PENSIUN (jabatan )]]&lt;&gt;0,TEXT(Table1[[#This Row],[TGL. PENSIUN (jabatan )]],"yyyy"),"")</f>
        <v>2037</v>
      </c>
      <c r="AD13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3" spans="1:30" s="53" customFormat="1" ht="21.75" customHeight="1" x14ac:dyDescent="0.25">
      <c r="A1333" s="43">
        <f t="shared" si="47"/>
        <v>1328</v>
      </c>
      <c r="B1333" s="44" t="s">
        <v>2266</v>
      </c>
      <c r="C1333" s="44" t="s">
        <v>2471</v>
      </c>
      <c r="D1333" s="72" t="s">
        <v>63</v>
      </c>
      <c r="E1333" s="152" t="s">
        <v>2489</v>
      </c>
      <c r="F1333" s="43" t="s">
        <v>41</v>
      </c>
      <c r="G1333" s="46" t="s">
        <v>42</v>
      </c>
      <c r="H1333" s="85">
        <v>35201</v>
      </c>
      <c r="I1333" s="45"/>
      <c r="J1333" s="76"/>
      <c r="K1333" s="85" t="s">
        <v>43</v>
      </c>
      <c r="L1333" s="86" t="s">
        <v>2490</v>
      </c>
      <c r="M1333" s="80">
        <v>42060</v>
      </c>
      <c r="N1333" s="52" t="str">
        <f t="shared" ca="1" si="48"/>
        <v>27 Tahun 9 Bulan 11 hari</v>
      </c>
      <c r="O13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2 Hari </v>
      </c>
      <c r="P1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Row],[JABATAN]],tbl_refJabatan,2,FALSE),"yr","day")-CONVERT(DATEDIF(H1333,tglAcuan,"y"),"yr","day"))),(NOW()+(CONVERT(VLOOKUP(Table1[[#This Row],[JABATAN]],tbl_refJabatan,2,FALSE),"yr","day")-CONVERT(DATEDIF(H1333,NOW(),"y"),"yr","day")))),"Usia Salah"),"")</f>
        <v>57402.348911689813</v>
      </c>
      <c r="Q1333" s="167" t="str">
        <f ca="1">IF(Table1[[#This Row],[TGL. PENSIUN (usia)]]&lt;&gt;0,TEXT(Table1[[#This Row],[TGL. PENSIUN (usia)]],"yyyy"),"")</f>
        <v>2057</v>
      </c>
      <c r="R1333" s="166">
        <f ca="1">IF(AND(Table1[[#This Row],[TGL. PENSIUN (usia)]]&lt;&gt;"",Table1[[#This Row],[TGL. PENSIUN (usia)]]&lt;&gt;"USIA SALAH"),IF(tglAcuan&lt;&gt;0,(INT(CONVERT(VLOOKUP(Table1[[#This Row],[JABATAN]],tbl_refJabatan,2,FALSE),"yr","day")-CONVERT(DATEDIF(H1333,tglAcuan,"y"),"yr","day"))),(INT(CONVERT(VLOOKUP(Table1[[#This Row],[JABATAN]],tbl_refJabatan,2,FALSE),"yr","day")-CONVERT(DATEDIF(H1333,NOW(),"y"),"yr","day")))),"")</f>
        <v>12053</v>
      </c>
      <c r="S1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Row],[JABATAN]],tbl_refJabatan,4,FALSE),"yr","day")-CONVERT(DATEDIF(H1333,tglAcuan,"y"),"yr","day"))),(NOW()+(CONVERT(VLOOKUP(Table1[[#This Row],[JABATAN]],tbl_refJabatan,4,FALSE),"yr","day")-CONVERT(DATEDIF(H1333,NOW(),"y"),"yr","day")))),"Usia Salah"),"")</f>
        <v>42792.348911689813</v>
      </c>
      <c r="T1333" s="167" t="str">
        <f ca="1">IF(Table1[[#This Row],[TGL. PENSIUN ( usia )]]&lt;&gt;0,TEXT(Table1[[#This Row],[TGL. PENSIUN ( usia )]],"yyyy"),"")</f>
        <v>2017</v>
      </c>
      <c r="U1333" s="166">
        <f ca="1">IF(AND(Table1[[#This Row],[TGL. PENSIUN (usia)]]&lt;&gt;"",Table1[[#This Row],[TGL. PENSIUN (usia)]]&lt;&gt;"USIA SALAH"),IF(tglAcuan&lt;&gt;0,(INT(CONVERT(VLOOKUP(Table1[[#This Row],[JABATAN]],tbl_refJabatan,4,FALSE),"yr","day")-CONVERT(DATEDIF(H1333,tglAcuan,"y"),"yr","day"))),(INT(CONVERT(VLOOKUP(Table1[[#This Row],[JABATAN]],tbl_refJabatan,4,FALSE),"yr","day")-CONVERT(DATEDIF(H1333,NOW(),"y"),"yr","day")))),"")</f>
        <v>-2557</v>
      </c>
      <c r="V1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Row],[JABATAN]],tbl_refJabatan,6,FALSE),"yr","day")-CONVERT(DATEDIF(H1333,tglAcuan,"y"),"yr","day"))),(NOW()+(CONVERT(VLOOKUP(Table1[[#This Row],[JABATAN]],tbl_refJabatan,6,FALSE),"yr","day")-CONVERT(DATEDIF(H1333,NOW(),"y"),"yr","day")))),"Usia Salah"),"")</f>
        <v>35487.348911689813</v>
      </c>
      <c r="W1333" s="167" t="str">
        <f ca="1">IF(Table1[[#This Row],[TGL.PENSIUN (usia)]]&lt;&gt;0,TEXT(Table1[[#This Row],[TGL.PENSIUN (usia)]],"yyyy"),"")</f>
        <v>1997</v>
      </c>
      <c r="X1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Row],[JABATAN]],tbl_refJabatan,7,FALSE),"yr","day")-CONVERT(DATEDIF(M1333,tglAcuan,"y"),"yr","day"))),(NOW()+(CONVERT(VLOOKUP(Table1[[#This Row],[JABATAN]],tbl_refJabatan,7,FALSE),"yr","day")-CONVERT(DATEDIF(M1333,NOW(),"y"),"yr","day")))),"tgl SK salah"),"")</f>
        <v>63976.848911689813</v>
      </c>
      <c r="Y1333" s="167" t="str">
        <f ca="1">IF(Table1[[#This Row],[TGL. PENSIUN (jabatan)]]&lt;&gt;0,TEXT(Table1[[#This Row],[TGL. PENSIUN (jabatan)]],"yyyy"),"")</f>
        <v>2075</v>
      </c>
      <c r="Z1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Row],[JABATAN]],tbl_refJabatan,8,FALSE),"yr","day")-CONVERT(DATEDIF(H1333,tglAcuan,"y"),"yr","day"))),(NOW()+(CONVERT(VLOOKUP(Table1[[#This Row],[JABATAN]],tbl_refJabatan,8,FALSE),"yr","day")-CONVERT(DATEDIF(H1333,NOW(),"y"),"yr","day")))),"Usia Salah"),"")</f>
        <v>57402.348911689813</v>
      </c>
      <c r="AA1333" s="167" t="str">
        <f ca="1">IF(Table1[[#This Row],[TGL.PENSIUN (usia )]]&lt;&gt;0,TEXT(Table1[[#This Row],[TGL.PENSIUN (usia )]],"yyyy"),"")</f>
        <v>2057</v>
      </c>
      <c r="AB1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Row],[JABATAN]],tbl_refJabatan,9,FALSE),"yr","day")-CONVERT(DATEDIF(M1333,tglAcuan,"y"),"yr","day"))),(NOW()+(CONVERT(VLOOKUP(Table1[[#This Row],[JABATAN]],tbl_refJabatan,9,FALSE),"yr","day")-CONVERT(DATEDIF(M1333,NOW(),"y"),"yr","day")))),"tgl SK salah"),"")</f>
        <v>47540.598911689813</v>
      </c>
      <c r="AC1333" s="167" t="str">
        <f ca="1">IF(Table1[[#This Row],[TGL. PENSIUN (jabatan )]]&lt;&gt;0,TEXT(Table1[[#This Row],[TGL. PENSIUN (jabatan )]],"yyyy"),"")</f>
        <v>2030</v>
      </c>
      <c r="AD13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4" spans="1:30" s="53" customFormat="1" ht="21.75" customHeight="1" x14ac:dyDescent="0.25">
      <c r="A1334" s="43">
        <f t="shared" si="47"/>
        <v>1329</v>
      </c>
      <c r="B1334" s="44" t="s">
        <v>2266</v>
      </c>
      <c r="C1334" s="44" t="s">
        <v>2471</v>
      </c>
      <c r="D1334" s="72" t="s">
        <v>63</v>
      </c>
      <c r="E1334" s="152" t="s">
        <v>2491</v>
      </c>
      <c r="F1334" s="43" t="s">
        <v>50</v>
      </c>
      <c r="G1334" s="46" t="s">
        <v>42</v>
      </c>
      <c r="H1334" s="85">
        <v>35963</v>
      </c>
      <c r="I1334" s="45"/>
      <c r="J1334" s="76"/>
      <c r="K1334" s="85" t="s">
        <v>43</v>
      </c>
      <c r="L1334" s="86" t="s">
        <v>2492</v>
      </c>
      <c r="M1334" s="80">
        <v>43529</v>
      </c>
      <c r="N1334" s="52" t="str">
        <f t="shared" ca="1" si="48"/>
        <v>25 Tahun 8 Bulan 10 hari</v>
      </c>
      <c r="O13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22 Hari </v>
      </c>
      <c r="P1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Row],[JABATAN]],tbl_refJabatan,2,FALSE),"yr","day")-CONVERT(DATEDIF(H1334,tglAcuan,"y"),"yr","day"))),(NOW()+(CONVERT(VLOOKUP(Table1[[#This Row],[JABATAN]],tbl_refJabatan,2,FALSE),"yr","day")-CONVERT(DATEDIF(H1334,NOW(),"y"),"yr","day")))),"Usia Salah"),"")</f>
        <v>58132.848911689813</v>
      </c>
      <c r="Q1334" s="167" t="str">
        <f ca="1">IF(Table1[[#This Row],[TGL. PENSIUN (usia)]]&lt;&gt;0,TEXT(Table1[[#This Row],[TGL. PENSIUN (usia)]],"yyyy"),"")</f>
        <v>2059</v>
      </c>
      <c r="R1334" s="166">
        <f ca="1">IF(AND(Table1[[#This Row],[TGL. PENSIUN (usia)]]&lt;&gt;"",Table1[[#This Row],[TGL. PENSIUN (usia)]]&lt;&gt;"USIA SALAH"),IF(tglAcuan&lt;&gt;0,(INT(CONVERT(VLOOKUP(Table1[[#This Row],[JABATAN]],tbl_refJabatan,2,FALSE),"yr","day")-CONVERT(DATEDIF(H1334,tglAcuan,"y"),"yr","day"))),(INT(CONVERT(VLOOKUP(Table1[[#This Row],[JABATAN]],tbl_refJabatan,2,FALSE),"yr","day")-CONVERT(DATEDIF(H1334,NOW(),"y"),"yr","day")))),"")</f>
        <v>12783</v>
      </c>
      <c r="S1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Row],[JABATAN]],tbl_refJabatan,4,FALSE),"yr","day")-CONVERT(DATEDIF(H1334,tglAcuan,"y"),"yr","day"))),(NOW()+(CONVERT(VLOOKUP(Table1[[#This Row],[JABATAN]],tbl_refJabatan,4,FALSE),"yr","day")-CONVERT(DATEDIF(H1334,NOW(),"y"),"yr","day")))),"Usia Salah"),"")</f>
        <v>43522.848911689813</v>
      </c>
      <c r="T1334" s="167" t="str">
        <f ca="1">IF(Table1[[#This Row],[TGL. PENSIUN ( usia )]]&lt;&gt;0,TEXT(Table1[[#This Row],[TGL. PENSIUN ( usia )]],"yyyy"),"")</f>
        <v>2019</v>
      </c>
      <c r="U1334" s="166">
        <f ca="1">IF(AND(Table1[[#This Row],[TGL. PENSIUN (usia)]]&lt;&gt;"",Table1[[#This Row],[TGL. PENSIUN (usia)]]&lt;&gt;"USIA SALAH"),IF(tglAcuan&lt;&gt;0,(INT(CONVERT(VLOOKUP(Table1[[#This Row],[JABATAN]],tbl_refJabatan,4,FALSE),"yr","day")-CONVERT(DATEDIF(H1334,tglAcuan,"y"),"yr","day"))),(INT(CONVERT(VLOOKUP(Table1[[#This Row],[JABATAN]],tbl_refJabatan,4,FALSE),"yr","day")-CONVERT(DATEDIF(H1334,NOW(),"y"),"yr","day")))),"")</f>
        <v>-1827</v>
      </c>
      <c r="V1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Row],[JABATAN]],tbl_refJabatan,6,FALSE),"yr","day")-CONVERT(DATEDIF(H1334,tglAcuan,"y"),"yr","day"))),(NOW()+(CONVERT(VLOOKUP(Table1[[#This Row],[JABATAN]],tbl_refJabatan,6,FALSE),"yr","day")-CONVERT(DATEDIF(H1334,NOW(),"y"),"yr","day")))),"Usia Salah"),"")</f>
        <v>36217.848911689813</v>
      </c>
      <c r="W1334" s="167" t="str">
        <f ca="1">IF(Table1[[#This Row],[TGL.PENSIUN (usia)]]&lt;&gt;0,TEXT(Table1[[#This Row],[TGL.PENSIUN (usia)]],"yyyy"),"")</f>
        <v>1999</v>
      </c>
      <c r="X1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Row],[JABATAN]],tbl_refJabatan,7,FALSE),"yr","day")-CONVERT(DATEDIF(M1334,tglAcuan,"y"),"yr","day"))),(NOW()+(CONVERT(VLOOKUP(Table1[[#This Row],[JABATAN]],tbl_refJabatan,7,FALSE),"yr","day")-CONVERT(DATEDIF(M1334,NOW(),"y"),"yr","day")))),"tgl SK salah"),"")</f>
        <v>65803.098911689813</v>
      </c>
      <c r="Y1334" s="167" t="str">
        <f ca="1">IF(Table1[[#This Row],[TGL. PENSIUN (jabatan)]]&lt;&gt;0,TEXT(Table1[[#This Row],[TGL. PENSIUN (jabatan)]],"yyyy"),"")</f>
        <v>2080</v>
      </c>
      <c r="Z1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Row],[JABATAN]],tbl_refJabatan,8,FALSE),"yr","day")-CONVERT(DATEDIF(H1334,tglAcuan,"y"),"yr","day"))),(NOW()+(CONVERT(VLOOKUP(Table1[[#This Row],[JABATAN]],tbl_refJabatan,8,FALSE),"yr","day")-CONVERT(DATEDIF(H1334,NOW(),"y"),"yr","day")))),"Usia Salah"),"")</f>
        <v>58132.848911689813</v>
      </c>
      <c r="AA1334" s="167" t="str">
        <f ca="1">IF(Table1[[#This Row],[TGL.PENSIUN (usia )]]&lt;&gt;0,TEXT(Table1[[#This Row],[TGL.PENSIUN (usia )]],"yyyy"),"")</f>
        <v>2059</v>
      </c>
      <c r="AB1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Row],[JABATAN]],tbl_refJabatan,9,FALSE),"yr","day")-CONVERT(DATEDIF(M1334,tglAcuan,"y"),"yr","day"))),(NOW()+(CONVERT(VLOOKUP(Table1[[#This Row],[JABATAN]],tbl_refJabatan,9,FALSE),"yr","day")-CONVERT(DATEDIF(M1334,NOW(),"y"),"yr","day")))),"tgl SK salah"),"")</f>
        <v>49366.848911689813</v>
      </c>
      <c r="AC1334" s="167" t="str">
        <f ca="1">IF(Table1[[#This Row],[TGL. PENSIUN (jabatan )]]&lt;&gt;0,TEXT(Table1[[#This Row],[TGL. PENSIUN (jabatan )]],"yyyy"),"")</f>
        <v>2035</v>
      </c>
      <c r="AD13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5" spans="1:30" s="53" customFormat="1" ht="21.75" customHeight="1" x14ac:dyDescent="0.25">
      <c r="A1335" s="43">
        <f t="shared" si="47"/>
        <v>1330</v>
      </c>
      <c r="B1335" s="44" t="s">
        <v>2266</v>
      </c>
      <c r="C1335" s="44" t="s">
        <v>2493</v>
      </c>
      <c r="D1335" s="45" t="s">
        <v>39</v>
      </c>
      <c r="E1335" s="141" t="s">
        <v>2464</v>
      </c>
      <c r="F1335" s="43" t="s">
        <v>41</v>
      </c>
      <c r="G1335" s="46" t="s">
        <v>42</v>
      </c>
      <c r="H1335" s="95">
        <v>29364</v>
      </c>
      <c r="I1335" s="45"/>
      <c r="J1335" s="76"/>
      <c r="K1335" s="85" t="s">
        <v>43</v>
      </c>
      <c r="L1335" s="96" t="s">
        <v>2494</v>
      </c>
      <c r="M1335" s="71" t="s">
        <v>396</v>
      </c>
      <c r="N1335" s="52" t="str">
        <f t="shared" ca="1" si="48"/>
        <v>43 Tahun 9 Bulan 4 hari</v>
      </c>
      <c r="O13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Row],[JABATAN]],tbl_refJabatan,2,FALSE),"yr","day")-CONVERT(DATEDIF(H1335,tglAcuan,"y"),"yr","day"))),(NOW()+(CONVERT(VLOOKUP(Table1[[#This Row],[JABATAN]],tbl_refJabatan,2,FALSE),"yr","day")-CONVERT(DATEDIF(H1335,NOW(),"y"),"yr","day")))),"Usia Salah"),"")</f>
        <v>29643.348911689813</v>
      </c>
      <c r="Q1335" s="167" t="str">
        <f ca="1">IF(Table1[[#This Row],[TGL. PENSIUN (usia)]]&lt;&gt;0,TEXT(Table1[[#This Row],[TGL. PENSIUN (usia)]],"yyyy"),"")</f>
        <v>1981</v>
      </c>
      <c r="R1335" s="166">
        <f ca="1">IF(AND(Table1[[#This Row],[TGL. PENSIUN (usia)]]&lt;&gt;"",Table1[[#This Row],[TGL. PENSIUN (usia)]]&lt;&gt;"USIA SALAH"),IF(tglAcuan&lt;&gt;0,(INT(CONVERT(VLOOKUP(Table1[[#This Row],[JABATAN]],tbl_refJabatan,2,FALSE),"yr","day")-CONVERT(DATEDIF(H1335,tglAcuan,"y"),"yr","day"))),(INT(CONVERT(VLOOKUP(Table1[[#This Row],[JABATAN]],tbl_refJabatan,2,FALSE),"yr","day")-CONVERT(DATEDIF(H1335,NOW(),"y"),"yr","day")))),"")</f>
        <v>-15706</v>
      </c>
      <c r="S1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Row],[JABATAN]],tbl_refJabatan,4,FALSE),"yr","day")-CONVERT(DATEDIF(H1335,tglAcuan,"y"),"yr","day"))),(NOW()+(CONVERT(VLOOKUP(Table1[[#This Row],[JABATAN]],tbl_refJabatan,4,FALSE),"yr","day")-CONVERT(DATEDIF(H1335,NOW(),"y"),"yr","day")))),"Usia Salah"),"")</f>
        <v>29643.348911689813</v>
      </c>
      <c r="T1335" s="167" t="str">
        <f ca="1">IF(Table1[[#This Row],[TGL. PENSIUN ( usia )]]&lt;&gt;0,TEXT(Table1[[#This Row],[TGL. PENSIUN ( usia )]],"yyyy"),"")</f>
        <v>1981</v>
      </c>
      <c r="U1335" s="166">
        <f ca="1">IF(AND(Table1[[#This Row],[TGL. PENSIUN (usia)]]&lt;&gt;"",Table1[[#This Row],[TGL. PENSIUN (usia)]]&lt;&gt;"USIA SALAH"),IF(tglAcuan&lt;&gt;0,(INT(CONVERT(VLOOKUP(Table1[[#This Row],[JABATAN]],tbl_refJabatan,4,FALSE),"yr","day")-CONVERT(DATEDIF(H1335,tglAcuan,"y"),"yr","day"))),(INT(CONVERT(VLOOKUP(Table1[[#This Row],[JABATAN]],tbl_refJabatan,4,FALSE),"yr","day")-CONVERT(DATEDIF(H1335,NOW(),"y"),"yr","day")))),"")</f>
        <v>-15706</v>
      </c>
      <c r="V1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Row],[JABATAN]],tbl_refJabatan,6,FALSE),"yr","day")-CONVERT(DATEDIF(H1335,tglAcuan,"y"),"yr","day"))),(NOW()+(CONVERT(VLOOKUP(Table1[[#This Row],[JABATAN]],tbl_refJabatan,6,FALSE),"yr","day")-CONVERT(DATEDIF(H1335,NOW(),"y"),"yr","day")))),"Usia Salah"),"")</f>
        <v>29643.348911689813</v>
      </c>
      <c r="W1335" s="167" t="str">
        <f ca="1">IF(Table1[[#This Row],[TGL.PENSIUN (usia)]]&lt;&gt;0,TEXT(Table1[[#This Row],[TGL.PENSIUN (usia)]],"yyyy"),"")</f>
        <v>1981</v>
      </c>
      <c r="X1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Row],[JABATAN]],tbl_refJabatan,7,FALSE),"yr","day")-CONVERT(DATEDIF(M1335,tglAcuan,"y"),"yr","day"))),(NOW()+(CONVERT(VLOOKUP(Table1[[#This Row],[JABATAN]],tbl_refJabatan,7,FALSE),"yr","day")-CONVERT(DATEDIF(M1335,NOW(),"y"),"yr","day")))),"tgl SK salah"),"")</f>
        <v>45349.098911689813</v>
      </c>
      <c r="Y1335" s="167" t="str">
        <f ca="1">IF(Table1[[#This Row],[TGL. PENSIUN (jabatan)]]&lt;&gt;0,TEXT(Table1[[#This Row],[TGL. PENSIUN (jabatan)]],"yyyy"),"")</f>
        <v>2024</v>
      </c>
      <c r="Z1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Row],[JABATAN]],tbl_refJabatan,8,FALSE),"yr","day")-CONVERT(DATEDIF(H1335,tglAcuan,"y"),"yr","day"))),(NOW()+(CONVERT(VLOOKUP(Table1[[#This Row],[JABATAN]],tbl_refJabatan,8,FALSE),"yr","day")-CONVERT(DATEDIF(H1335,NOW(),"y"),"yr","day")))),"Usia Salah"),"")</f>
        <v>29643.348911689813</v>
      </c>
      <c r="AA1335" s="167" t="str">
        <f ca="1">IF(Table1[[#This Row],[TGL.PENSIUN (usia )]]&lt;&gt;0,TEXT(Table1[[#This Row],[TGL.PENSIUN (usia )]],"yyyy"),"")</f>
        <v>1981</v>
      </c>
      <c r="AB1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Row],[JABATAN]],tbl_refJabatan,9,FALSE),"yr","day")-CONVERT(DATEDIF(M1335,tglAcuan,"y"),"yr","day"))),(NOW()+(CONVERT(VLOOKUP(Table1[[#This Row],[JABATAN]],tbl_refJabatan,9,FALSE),"yr","day")-CONVERT(DATEDIF(M1335,NOW(),"y"),"yr","day")))),"tgl SK salah"),"")</f>
        <v>45349.098911689813</v>
      </c>
      <c r="AC1335" s="167" t="str">
        <f ca="1">IF(Table1[[#This Row],[TGL. PENSIUN (jabatan )]]&lt;&gt;0,TEXT(Table1[[#This Row],[TGL. PENSIUN (jabatan )]],"yyyy"),"")</f>
        <v>2024</v>
      </c>
      <c r="AD13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36" spans="1:30" s="88" customFormat="1" ht="21.75" customHeight="1" x14ac:dyDescent="0.25">
      <c r="A1336" s="43">
        <f t="shared" si="47"/>
        <v>1331</v>
      </c>
      <c r="B1336" s="44" t="s">
        <v>2266</v>
      </c>
      <c r="C1336" s="44" t="s">
        <v>2493</v>
      </c>
      <c r="D1336" s="72" t="s">
        <v>45</v>
      </c>
      <c r="E1336" s="141" t="s">
        <v>2495</v>
      </c>
      <c r="F1336" s="43" t="s">
        <v>41</v>
      </c>
      <c r="G1336" s="46" t="s">
        <v>42</v>
      </c>
      <c r="H1336" s="95">
        <v>31947</v>
      </c>
      <c r="I1336" s="45"/>
      <c r="J1336" s="76"/>
      <c r="K1336" s="85" t="s">
        <v>43</v>
      </c>
      <c r="L1336" s="69" t="s">
        <v>2496</v>
      </c>
      <c r="M1336" s="125">
        <v>43795</v>
      </c>
      <c r="N1336" s="52" t="str">
        <f t="shared" ca="1" si="48"/>
        <v>36 Tahun 8 Bulan 8 hari</v>
      </c>
      <c r="O13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1 Hari </v>
      </c>
      <c r="P1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Row],[JABATAN]],tbl_refJabatan,2,FALSE),"yr","day")-CONVERT(DATEDIF(H1336,tglAcuan,"y"),"yr","day"))),(NOW()+(CONVERT(VLOOKUP(Table1[[#This Row],[JABATAN]],tbl_refJabatan,2,FALSE),"yr","day")-CONVERT(DATEDIF(H1336,NOW(),"y"),"yr","day")))),"Usia Salah"),"")</f>
        <v>32200.098911689813</v>
      </c>
      <c r="Q1336" s="167" t="str">
        <f ca="1">IF(Table1[[#This Row],[TGL. PENSIUN (usia)]]&lt;&gt;0,TEXT(Table1[[#This Row],[TGL. PENSIUN (usia)]],"yyyy"),"")</f>
        <v>1988</v>
      </c>
      <c r="R1336" s="166">
        <f ca="1">IF(AND(Table1[[#This Row],[TGL. PENSIUN (usia)]]&lt;&gt;"",Table1[[#This Row],[TGL. PENSIUN (usia)]]&lt;&gt;"USIA SALAH"),IF(tglAcuan&lt;&gt;0,(INT(CONVERT(VLOOKUP(Table1[[#This Row],[JABATAN]],tbl_refJabatan,2,FALSE),"yr","day")-CONVERT(DATEDIF(H1336,tglAcuan,"y"),"yr","day"))),(INT(CONVERT(VLOOKUP(Table1[[#This Row],[JABATAN]],tbl_refJabatan,2,FALSE),"yr","day")-CONVERT(DATEDIF(H1336,NOW(),"y"),"yr","day")))),"")</f>
        <v>-13149</v>
      </c>
      <c r="S1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Row],[JABATAN]],tbl_refJabatan,4,FALSE),"yr","day")-CONVERT(DATEDIF(H1336,tglAcuan,"y"),"yr","day"))),(NOW()+(CONVERT(VLOOKUP(Table1[[#This Row],[JABATAN]],tbl_refJabatan,4,FALSE),"yr","day")-CONVERT(DATEDIF(H1336,NOW(),"y"),"yr","day")))),"Usia Salah"),"")</f>
        <v>32200.098911689813</v>
      </c>
      <c r="T1336" s="167" t="str">
        <f ca="1">IF(Table1[[#This Row],[TGL. PENSIUN ( usia )]]&lt;&gt;0,TEXT(Table1[[#This Row],[TGL. PENSIUN ( usia )]],"yyyy"),"")</f>
        <v>1988</v>
      </c>
      <c r="U1336" s="166">
        <f ca="1">IF(AND(Table1[[#This Row],[TGL. PENSIUN (usia)]]&lt;&gt;"",Table1[[#This Row],[TGL. PENSIUN (usia)]]&lt;&gt;"USIA SALAH"),IF(tglAcuan&lt;&gt;0,(INT(CONVERT(VLOOKUP(Table1[[#This Row],[JABATAN]],tbl_refJabatan,4,FALSE),"yr","day")-CONVERT(DATEDIF(H1336,tglAcuan,"y"),"yr","day"))),(INT(CONVERT(VLOOKUP(Table1[[#This Row],[JABATAN]],tbl_refJabatan,4,FALSE),"yr","day")-CONVERT(DATEDIF(H1336,NOW(),"y"),"yr","day")))),"")</f>
        <v>-13149</v>
      </c>
      <c r="V1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Row],[JABATAN]],tbl_refJabatan,6,FALSE),"yr","day")-CONVERT(DATEDIF(H1336,tglAcuan,"y"),"yr","day"))),(NOW()+(CONVERT(VLOOKUP(Table1[[#This Row],[JABATAN]],tbl_refJabatan,6,FALSE),"yr","day")-CONVERT(DATEDIF(H1336,NOW(),"y"),"yr","day")))),"Usia Salah"),"")</f>
        <v>32200.098911689813</v>
      </c>
      <c r="W1336" s="167" t="str">
        <f ca="1">IF(Table1[[#This Row],[TGL.PENSIUN (usia)]]&lt;&gt;0,TEXT(Table1[[#This Row],[TGL.PENSIUN (usia)]],"yyyy"),"")</f>
        <v>1988</v>
      </c>
      <c r="X13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Row],[JABATAN]],tbl_refJabatan,7,FALSE),"yr","day")-CONVERT(DATEDIF(M1336,tglAcuan,"y"),"yr","day"))),(NOW()+(CONVERT(VLOOKUP(Table1[[#This Row],[JABATAN]],tbl_refJabatan,7,FALSE),"yr","day")-CONVERT(DATEDIF(M1336,NOW(),"y"),"yr","day")))),"tgl SK salah"),"")</f>
        <v>43888.098911689813</v>
      </c>
      <c r="Y1336" s="167" t="str">
        <f ca="1">IF(Table1[[#This Row],[TGL. PENSIUN (jabatan)]]&lt;&gt;0,TEXT(Table1[[#This Row],[TGL. PENSIUN (jabatan)]],"yyyy"),"")</f>
        <v>2020</v>
      </c>
      <c r="Z13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Row],[JABATAN]],tbl_refJabatan,8,FALSE),"yr","day")-CONVERT(DATEDIF(H1336,tglAcuan,"y"),"yr","day"))),(NOW()+(CONVERT(VLOOKUP(Table1[[#This Row],[JABATAN]],tbl_refJabatan,8,FALSE),"yr","day")-CONVERT(DATEDIF(H1336,NOW(),"y"),"yr","day")))),"Usia Salah"),"")</f>
        <v>32200.098911689813</v>
      </c>
      <c r="AA1336" s="167" t="str">
        <f ca="1">IF(Table1[[#This Row],[TGL.PENSIUN (usia )]]&lt;&gt;0,TEXT(Table1[[#This Row],[TGL.PENSIUN (usia )]],"yyyy"),"")</f>
        <v>1988</v>
      </c>
      <c r="AB13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Row],[JABATAN]],tbl_refJabatan,9,FALSE),"yr","day")-CONVERT(DATEDIF(M1336,tglAcuan,"y"),"yr","day"))),(NOW()+(CONVERT(VLOOKUP(Table1[[#This Row],[JABATAN]],tbl_refJabatan,9,FALSE),"yr","day")-CONVERT(DATEDIF(M1336,NOW(),"y"),"yr","day")))),"tgl SK salah"),"")</f>
        <v>43888.098911689813</v>
      </c>
      <c r="AC1336" s="167" t="str">
        <f ca="1">IF(Table1[[#This Row],[TGL. PENSIUN (jabatan )]]&lt;&gt;0,TEXT(Table1[[#This Row],[TGL. PENSIUN (jabatan )]],"yyyy"),"")</f>
        <v>2020</v>
      </c>
      <c r="AD13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7" spans="1:30" s="53" customFormat="1" ht="21.75" customHeight="1" x14ac:dyDescent="0.25">
      <c r="A1337" s="43">
        <f t="shared" si="47"/>
        <v>1332</v>
      </c>
      <c r="B1337" s="44" t="s">
        <v>2266</v>
      </c>
      <c r="C1337" s="44" t="s">
        <v>2493</v>
      </c>
      <c r="D1337" s="72" t="s">
        <v>48</v>
      </c>
      <c r="E1337" s="141" t="s">
        <v>2497</v>
      </c>
      <c r="F1337" s="43" t="s">
        <v>41</v>
      </c>
      <c r="G1337" s="46" t="s">
        <v>42</v>
      </c>
      <c r="H1337" s="95">
        <v>33568</v>
      </c>
      <c r="I1337" s="45"/>
      <c r="J1337" s="76"/>
      <c r="K1337" s="74" t="s">
        <v>56</v>
      </c>
      <c r="L1337" s="69" t="s">
        <v>2498</v>
      </c>
      <c r="M1337" s="95">
        <v>43822</v>
      </c>
      <c r="N1337" s="52" t="str">
        <f t="shared" ca="1" si="48"/>
        <v>32 Tahun 3 Bulan 1 hari</v>
      </c>
      <c r="O13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4 Hari </v>
      </c>
      <c r="P1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Row],[JABATAN]],tbl_refJabatan,2,FALSE),"yr","day")-CONVERT(DATEDIF(H1337,tglAcuan,"y"),"yr","day"))),(NOW()+(CONVERT(VLOOKUP(Table1[[#This Row],[JABATAN]],tbl_refJabatan,2,FALSE),"yr","day")-CONVERT(DATEDIF(H1337,NOW(),"y"),"yr","day")))),"Usia Salah"),"")</f>
        <v>55576.098911689813</v>
      </c>
      <c r="Q1337" s="167" t="str">
        <f ca="1">IF(Table1[[#This Row],[TGL. PENSIUN (usia)]]&lt;&gt;0,TEXT(Table1[[#This Row],[TGL. PENSIUN (usia)]],"yyyy"),"")</f>
        <v>2052</v>
      </c>
      <c r="R1337" s="166">
        <f ca="1">IF(AND(Table1[[#This Row],[TGL. PENSIUN (usia)]]&lt;&gt;"",Table1[[#This Row],[TGL. PENSIUN (usia)]]&lt;&gt;"USIA SALAH"),IF(tglAcuan&lt;&gt;0,(INT(CONVERT(VLOOKUP(Table1[[#This Row],[JABATAN]],tbl_refJabatan,2,FALSE),"yr","day")-CONVERT(DATEDIF(H1337,tglAcuan,"y"),"yr","day"))),(INT(CONVERT(VLOOKUP(Table1[[#This Row],[JABATAN]],tbl_refJabatan,2,FALSE),"yr","day")-CONVERT(DATEDIF(H1337,NOW(),"y"),"yr","day")))),"")</f>
        <v>10227</v>
      </c>
      <c r="S1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Row],[JABATAN]],tbl_refJabatan,4,FALSE),"yr","day")-CONVERT(DATEDIF(H1337,tglAcuan,"y"),"yr","day"))),(NOW()+(CONVERT(VLOOKUP(Table1[[#This Row],[JABATAN]],tbl_refJabatan,4,FALSE),"yr","day")-CONVERT(DATEDIF(H1337,NOW(),"y"),"yr","day")))),"Usia Salah"),"")</f>
        <v>55576.098911689813</v>
      </c>
      <c r="T1337" s="167" t="str">
        <f ca="1">IF(Table1[[#This Row],[TGL. PENSIUN ( usia )]]&lt;&gt;0,TEXT(Table1[[#This Row],[TGL. PENSIUN ( usia )]],"yyyy"),"")</f>
        <v>2052</v>
      </c>
      <c r="U1337" s="166">
        <f ca="1">IF(AND(Table1[[#This Row],[TGL. PENSIUN (usia)]]&lt;&gt;"",Table1[[#This Row],[TGL. PENSIUN (usia)]]&lt;&gt;"USIA SALAH"),IF(tglAcuan&lt;&gt;0,(INT(CONVERT(VLOOKUP(Table1[[#This Row],[JABATAN]],tbl_refJabatan,4,FALSE),"yr","day")-CONVERT(DATEDIF(H1337,tglAcuan,"y"),"yr","day"))),(INT(CONVERT(VLOOKUP(Table1[[#This Row],[JABATAN]],tbl_refJabatan,4,FALSE),"yr","day")-CONVERT(DATEDIF(H1337,NOW(),"y"),"yr","day")))),"")</f>
        <v>10227</v>
      </c>
      <c r="V1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Row],[JABATAN]],tbl_refJabatan,6,FALSE),"yr","day")-CONVERT(DATEDIF(H1337,tglAcuan,"y"),"yr","day"))),(NOW()+(CONVERT(VLOOKUP(Table1[[#This Row],[JABATAN]],tbl_refJabatan,6,FALSE),"yr","day")-CONVERT(DATEDIF(H1337,NOW(),"y"),"yr","day")))),"Usia Salah"),"")</f>
        <v>54115.098911689813</v>
      </c>
      <c r="W1337" s="167" t="str">
        <f ca="1">IF(Table1[[#This Row],[TGL.PENSIUN (usia)]]&lt;&gt;0,TEXT(Table1[[#This Row],[TGL.PENSIUN (usia)]],"yyyy"),"")</f>
        <v>2048</v>
      </c>
      <c r="X1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Row],[JABATAN]],tbl_refJabatan,7,FALSE),"yr","day")-CONVERT(DATEDIF(M1337,tglAcuan,"y"),"yr","day"))),(NOW()+(CONVERT(VLOOKUP(Table1[[#This Row],[JABATAN]],tbl_refJabatan,7,FALSE),"yr","day")-CONVERT(DATEDIF(M1337,NOW(),"y"),"yr","day")))),"tgl SK salah"),"")</f>
        <v>51193.098911689813</v>
      </c>
      <c r="Y1337" s="167" t="str">
        <f ca="1">IF(Table1[[#This Row],[TGL. PENSIUN (jabatan)]]&lt;&gt;0,TEXT(Table1[[#This Row],[TGL. PENSIUN (jabatan)]],"yyyy"),"")</f>
        <v>2040</v>
      </c>
      <c r="Z1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Row],[JABATAN]],tbl_refJabatan,8,FALSE),"yr","day")-CONVERT(DATEDIF(H1337,tglAcuan,"y"),"yr","day"))),(NOW()+(CONVERT(VLOOKUP(Table1[[#This Row],[JABATAN]],tbl_refJabatan,8,FALSE),"yr","day")-CONVERT(DATEDIF(H1337,NOW(),"y"),"yr","day")))),"Usia Salah"),"")</f>
        <v>54115.098911689813</v>
      </c>
      <c r="AA1337" s="167" t="str">
        <f ca="1">IF(Table1[[#This Row],[TGL.PENSIUN (usia )]]&lt;&gt;0,TEXT(Table1[[#This Row],[TGL.PENSIUN (usia )]],"yyyy"),"")</f>
        <v>2048</v>
      </c>
      <c r="AB1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Row],[JABATAN]],tbl_refJabatan,9,FALSE),"yr","day")-CONVERT(DATEDIF(M1337,tglAcuan,"y"),"yr","day"))),(NOW()+(CONVERT(VLOOKUP(Table1[[#This Row],[JABATAN]],tbl_refJabatan,9,FALSE),"yr","day")-CONVERT(DATEDIF(M1337,NOW(),"y"),"yr","day")))),"tgl SK salah"),"")</f>
        <v>51193.098911689813</v>
      </c>
      <c r="AC1337" s="167" t="str">
        <f ca="1">IF(Table1[[#This Row],[TGL. PENSIUN (jabatan )]]&lt;&gt;0,TEXT(Table1[[#This Row],[TGL. PENSIUN (jabatan )]],"yyyy"),"")</f>
        <v>2040</v>
      </c>
      <c r="AD13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8" spans="1:30" s="53" customFormat="1" ht="21.75" customHeight="1" x14ac:dyDescent="0.25">
      <c r="A1338" s="43">
        <f t="shared" si="47"/>
        <v>1333</v>
      </c>
      <c r="B1338" s="44" t="s">
        <v>2266</v>
      </c>
      <c r="C1338" s="44" t="s">
        <v>2493</v>
      </c>
      <c r="D1338" s="72" t="s">
        <v>52</v>
      </c>
      <c r="E1338" s="141" t="s">
        <v>2499</v>
      </c>
      <c r="F1338" s="43" t="s">
        <v>50</v>
      </c>
      <c r="G1338" s="46" t="s">
        <v>42</v>
      </c>
      <c r="H1338" s="95">
        <v>35466</v>
      </c>
      <c r="I1338" s="45"/>
      <c r="J1338" s="76"/>
      <c r="K1338" s="74" t="s">
        <v>56</v>
      </c>
      <c r="L1338" s="69" t="s">
        <v>2500</v>
      </c>
      <c r="M1338" s="125">
        <v>43822</v>
      </c>
      <c r="N1338" s="52" t="str">
        <f t="shared" ca="1" si="48"/>
        <v>27 Tahun 0 Bulan 22 hari</v>
      </c>
      <c r="O13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4 Hari </v>
      </c>
      <c r="P1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Row],[JABATAN]],tbl_refJabatan,2,FALSE),"yr","day")-CONVERT(DATEDIF(H1338,tglAcuan,"y"),"yr","day"))),(NOW()+(CONVERT(VLOOKUP(Table1[[#This Row],[JABATAN]],tbl_refJabatan,2,FALSE),"yr","day")-CONVERT(DATEDIF(H1338,NOW(),"y"),"yr","day")))),"Usia Salah"),"")</f>
        <v>57402.348911689813</v>
      </c>
      <c r="Q1338" s="167" t="str">
        <f ca="1">IF(Table1[[#This Row],[TGL. PENSIUN (usia)]]&lt;&gt;0,TEXT(Table1[[#This Row],[TGL. PENSIUN (usia)]],"yyyy"),"")</f>
        <v>2057</v>
      </c>
      <c r="R1338" s="166">
        <f ca="1">IF(AND(Table1[[#This Row],[TGL. PENSIUN (usia)]]&lt;&gt;"",Table1[[#This Row],[TGL. PENSIUN (usia)]]&lt;&gt;"USIA SALAH"),IF(tglAcuan&lt;&gt;0,(INT(CONVERT(VLOOKUP(Table1[[#This Row],[JABATAN]],tbl_refJabatan,2,FALSE),"yr","day")-CONVERT(DATEDIF(H1338,tglAcuan,"y"),"yr","day"))),(INT(CONVERT(VLOOKUP(Table1[[#This Row],[JABATAN]],tbl_refJabatan,2,FALSE),"yr","day")-CONVERT(DATEDIF(H1338,NOW(),"y"),"yr","day")))),"")</f>
        <v>12053</v>
      </c>
      <c r="S1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Row],[JABATAN]],tbl_refJabatan,4,FALSE),"yr","day")-CONVERT(DATEDIF(H1338,tglAcuan,"y"),"yr","day"))),(NOW()+(CONVERT(VLOOKUP(Table1[[#This Row],[JABATAN]],tbl_refJabatan,4,FALSE),"yr","day")-CONVERT(DATEDIF(H1338,NOW(),"y"),"yr","day")))),"Usia Salah"),"")</f>
        <v>57402.348911689813</v>
      </c>
      <c r="T1338" s="167" t="str">
        <f ca="1">IF(Table1[[#This Row],[TGL. PENSIUN ( usia )]]&lt;&gt;0,TEXT(Table1[[#This Row],[TGL. PENSIUN ( usia )]],"yyyy"),"")</f>
        <v>2057</v>
      </c>
      <c r="U1338" s="166">
        <f ca="1">IF(AND(Table1[[#This Row],[TGL. PENSIUN (usia)]]&lt;&gt;"",Table1[[#This Row],[TGL. PENSIUN (usia)]]&lt;&gt;"USIA SALAH"),IF(tglAcuan&lt;&gt;0,(INT(CONVERT(VLOOKUP(Table1[[#This Row],[JABATAN]],tbl_refJabatan,4,FALSE),"yr","day")-CONVERT(DATEDIF(H1338,tglAcuan,"y"),"yr","day"))),(INT(CONVERT(VLOOKUP(Table1[[#This Row],[JABATAN]],tbl_refJabatan,4,FALSE),"yr","day")-CONVERT(DATEDIF(H1338,NOW(),"y"),"yr","day")))),"")</f>
        <v>12053</v>
      </c>
      <c r="V1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Row],[JABATAN]],tbl_refJabatan,6,FALSE),"yr","day")-CONVERT(DATEDIF(H1338,tglAcuan,"y"),"yr","day"))),(NOW()+(CONVERT(VLOOKUP(Table1[[#This Row],[JABATAN]],tbl_refJabatan,6,FALSE),"yr","day")-CONVERT(DATEDIF(H1338,NOW(),"y"),"yr","day")))),"Usia Salah"),"")</f>
        <v>55941.348911689813</v>
      </c>
      <c r="W1338" s="167" t="str">
        <f ca="1">IF(Table1[[#This Row],[TGL.PENSIUN (usia)]]&lt;&gt;0,TEXT(Table1[[#This Row],[TGL.PENSIUN (usia)]],"yyyy"),"")</f>
        <v>2053</v>
      </c>
      <c r="X1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Row],[JABATAN]],tbl_refJabatan,7,FALSE),"yr","day")-CONVERT(DATEDIF(M1338,tglAcuan,"y"),"yr","day"))),(NOW()+(CONVERT(VLOOKUP(Table1[[#This Row],[JABATAN]],tbl_refJabatan,7,FALSE),"yr","day")-CONVERT(DATEDIF(M1338,NOW(),"y"),"yr","day")))),"tgl SK salah"),"")</f>
        <v>51193.098911689813</v>
      </c>
      <c r="Y1338" s="167" t="str">
        <f ca="1">IF(Table1[[#This Row],[TGL. PENSIUN (jabatan)]]&lt;&gt;0,TEXT(Table1[[#This Row],[TGL. PENSIUN (jabatan)]],"yyyy"),"")</f>
        <v>2040</v>
      </c>
      <c r="Z1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Row],[JABATAN]],tbl_refJabatan,8,FALSE),"yr","day")-CONVERT(DATEDIF(H1338,tglAcuan,"y"),"yr","day"))),(NOW()+(CONVERT(VLOOKUP(Table1[[#This Row],[JABATAN]],tbl_refJabatan,8,FALSE),"yr","day")-CONVERT(DATEDIF(H1338,NOW(),"y"),"yr","day")))),"Usia Salah"),"")</f>
        <v>55941.348911689813</v>
      </c>
      <c r="AA1338" s="167" t="str">
        <f ca="1">IF(Table1[[#This Row],[TGL.PENSIUN (usia )]]&lt;&gt;0,TEXT(Table1[[#This Row],[TGL.PENSIUN (usia )]],"yyyy"),"")</f>
        <v>2053</v>
      </c>
      <c r="AB1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Row],[JABATAN]],tbl_refJabatan,9,FALSE),"yr","day")-CONVERT(DATEDIF(M1338,tglAcuan,"y"),"yr","day"))),(NOW()+(CONVERT(VLOOKUP(Table1[[#This Row],[JABATAN]],tbl_refJabatan,9,FALSE),"yr","day")-CONVERT(DATEDIF(M1338,NOW(),"y"),"yr","day")))),"tgl SK salah"),"")</f>
        <v>51193.098911689813</v>
      </c>
      <c r="AC1338" s="167" t="str">
        <f ca="1">IF(Table1[[#This Row],[TGL. PENSIUN (jabatan )]]&lt;&gt;0,TEXT(Table1[[#This Row],[TGL. PENSIUN (jabatan )]],"yyyy"),"")</f>
        <v>2040</v>
      </c>
      <c r="AD13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39" spans="1:30" s="53" customFormat="1" ht="21.75" customHeight="1" x14ac:dyDescent="0.25">
      <c r="A1339" s="43">
        <f t="shared" si="47"/>
        <v>1334</v>
      </c>
      <c r="B1339" s="44" t="s">
        <v>2266</v>
      </c>
      <c r="C1339" s="44" t="s">
        <v>2493</v>
      </c>
      <c r="D1339" s="72" t="s">
        <v>54</v>
      </c>
      <c r="E1339" s="141" t="s">
        <v>2501</v>
      </c>
      <c r="F1339" s="43" t="s">
        <v>50</v>
      </c>
      <c r="G1339" s="46" t="s">
        <v>42</v>
      </c>
      <c r="H1339" s="95">
        <v>32517</v>
      </c>
      <c r="I1339" s="45"/>
      <c r="J1339" s="76"/>
      <c r="K1339" s="85" t="s">
        <v>43</v>
      </c>
      <c r="L1339" s="69" t="s">
        <v>2502</v>
      </c>
      <c r="M1339" s="125">
        <v>44186</v>
      </c>
      <c r="N1339" s="52" t="str">
        <f t="shared" ca="1" si="48"/>
        <v>35 Tahun 1 Bulan 18 hari</v>
      </c>
      <c r="O13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Row],[JABATAN]],tbl_refJabatan,2,FALSE),"yr","day")-CONVERT(DATEDIF(H1339,tglAcuan,"y"),"yr","day"))),(NOW()+(CONVERT(VLOOKUP(Table1[[#This Row],[JABATAN]],tbl_refJabatan,2,FALSE),"yr","day")-CONVERT(DATEDIF(H1339,NOW(),"y"),"yr","day")))),"Usia Salah"),"")</f>
        <v>54480.348911689813</v>
      </c>
      <c r="Q1339" s="167" t="str">
        <f ca="1">IF(Table1[[#This Row],[TGL. PENSIUN (usia)]]&lt;&gt;0,TEXT(Table1[[#This Row],[TGL. PENSIUN (usia)]],"yyyy"),"")</f>
        <v>2049</v>
      </c>
      <c r="R1339" s="166">
        <f ca="1">IF(AND(Table1[[#This Row],[TGL. PENSIUN (usia)]]&lt;&gt;"",Table1[[#This Row],[TGL. PENSIUN (usia)]]&lt;&gt;"USIA SALAH"),IF(tglAcuan&lt;&gt;0,(INT(CONVERT(VLOOKUP(Table1[[#This Row],[JABATAN]],tbl_refJabatan,2,FALSE),"yr","day")-CONVERT(DATEDIF(H1339,tglAcuan,"y"),"yr","day"))),(INT(CONVERT(VLOOKUP(Table1[[#This Row],[JABATAN]],tbl_refJabatan,2,FALSE),"yr","day")-CONVERT(DATEDIF(H1339,NOW(),"y"),"yr","day")))),"")</f>
        <v>9131</v>
      </c>
      <c r="S1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Row],[JABATAN]],tbl_refJabatan,4,FALSE),"yr","day")-CONVERT(DATEDIF(H1339,tglAcuan,"y"),"yr","day"))),(NOW()+(CONVERT(VLOOKUP(Table1[[#This Row],[JABATAN]],tbl_refJabatan,4,FALSE),"yr","day")-CONVERT(DATEDIF(H1339,NOW(),"y"),"yr","day")))),"Usia Salah"),"")</f>
        <v>54480.348911689813</v>
      </c>
      <c r="T1339" s="167" t="str">
        <f ca="1">IF(Table1[[#This Row],[TGL. PENSIUN ( usia )]]&lt;&gt;0,TEXT(Table1[[#This Row],[TGL. PENSIUN ( usia )]],"yyyy"),"")</f>
        <v>2049</v>
      </c>
      <c r="U1339" s="166">
        <f ca="1">IF(AND(Table1[[#This Row],[TGL. PENSIUN (usia)]]&lt;&gt;"",Table1[[#This Row],[TGL. PENSIUN (usia)]]&lt;&gt;"USIA SALAH"),IF(tglAcuan&lt;&gt;0,(INT(CONVERT(VLOOKUP(Table1[[#This Row],[JABATAN]],tbl_refJabatan,4,FALSE),"yr","day")-CONVERT(DATEDIF(H1339,tglAcuan,"y"),"yr","day"))),(INT(CONVERT(VLOOKUP(Table1[[#This Row],[JABATAN]],tbl_refJabatan,4,FALSE),"yr","day")-CONVERT(DATEDIF(H1339,NOW(),"y"),"yr","day")))),"")</f>
        <v>9131</v>
      </c>
      <c r="V1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Row],[JABATAN]],tbl_refJabatan,6,FALSE),"yr","day")-CONVERT(DATEDIF(H1339,tglAcuan,"y"),"yr","day"))),(NOW()+(CONVERT(VLOOKUP(Table1[[#This Row],[JABATAN]],tbl_refJabatan,6,FALSE),"yr","day")-CONVERT(DATEDIF(H1339,NOW(),"y"),"yr","day")))),"Usia Salah"),"")</f>
        <v>53019.348911689813</v>
      </c>
      <c r="W1339" s="167" t="str">
        <f ca="1">IF(Table1[[#This Row],[TGL.PENSIUN (usia)]]&lt;&gt;0,TEXT(Table1[[#This Row],[TGL.PENSIUN (usia)]],"yyyy"),"")</f>
        <v>2045</v>
      </c>
      <c r="X1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Row],[JABATAN]],tbl_refJabatan,7,FALSE),"yr","day")-CONVERT(DATEDIF(M1339,tglAcuan,"y"),"yr","day"))),(NOW()+(CONVERT(VLOOKUP(Table1[[#This Row],[JABATAN]],tbl_refJabatan,7,FALSE),"yr","day")-CONVERT(DATEDIF(M1339,NOW(),"y"),"yr","day")))),"tgl SK salah"),"")</f>
        <v>51558.348911689813</v>
      </c>
      <c r="Y1339" s="167" t="str">
        <f ca="1">IF(Table1[[#This Row],[TGL. PENSIUN (jabatan)]]&lt;&gt;0,TEXT(Table1[[#This Row],[TGL. PENSIUN (jabatan)]],"yyyy"),"")</f>
        <v>2041</v>
      </c>
      <c r="Z1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Row],[JABATAN]],tbl_refJabatan,8,FALSE),"yr","day")-CONVERT(DATEDIF(H1339,tglAcuan,"y"),"yr","day"))),(NOW()+(CONVERT(VLOOKUP(Table1[[#This Row],[JABATAN]],tbl_refJabatan,8,FALSE),"yr","day")-CONVERT(DATEDIF(H1339,NOW(),"y"),"yr","day")))),"Usia Salah"),"")</f>
        <v>53019.348911689813</v>
      </c>
      <c r="AA1339" s="167" t="str">
        <f ca="1">IF(Table1[[#This Row],[TGL.PENSIUN (usia )]]&lt;&gt;0,TEXT(Table1[[#This Row],[TGL.PENSIUN (usia )]],"yyyy"),"")</f>
        <v>2045</v>
      </c>
      <c r="AB1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Row],[JABATAN]],tbl_refJabatan,9,FALSE),"yr","day")-CONVERT(DATEDIF(M1339,tglAcuan,"y"),"yr","day"))),(NOW()+(CONVERT(VLOOKUP(Table1[[#This Row],[JABATAN]],tbl_refJabatan,9,FALSE),"yr","day")-CONVERT(DATEDIF(M1339,NOW(),"y"),"yr","day")))),"tgl SK salah"),"")</f>
        <v>51558.348911689813</v>
      </c>
      <c r="AC1339" s="167" t="str">
        <f ca="1">IF(Table1[[#This Row],[TGL. PENSIUN (jabatan )]]&lt;&gt;0,TEXT(Table1[[#This Row],[TGL. PENSIUN (jabatan )]],"yyyy"),"")</f>
        <v>2041</v>
      </c>
      <c r="AD13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0" spans="1:30" s="53" customFormat="1" ht="21.75" customHeight="1" x14ac:dyDescent="0.25">
      <c r="A1340" s="43">
        <f t="shared" si="47"/>
        <v>1335</v>
      </c>
      <c r="B1340" s="44" t="s">
        <v>2266</v>
      </c>
      <c r="C1340" s="44" t="s">
        <v>2493</v>
      </c>
      <c r="D1340" s="45" t="s">
        <v>57</v>
      </c>
      <c r="E1340" s="141" t="s">
        <v>2503</v>
      </c>
      <c r="F1340" s="43" t="s">
        <v>41</v>
      </c>
      <c r="G1340" s="46" t="s">
        <v>42</v>
      </c>
      <c r="H1340" s="95">
        <v>34202</v>
      </c>
      <c r="I1340" s="45"/>
      <c r="J1340" s="76"/>
      <c r="K1340" s="85" t="s">
        <v>43</v>
      </c>
      <c r="L1340" s="69" t="s">
        <v>2504</v>
      </c>
      <c r="M1340" s="95">
        <v>43795</v>
      </c>
      <c r="N1340" s="52" t="str">
        <f t="shared" ca="1" si="48"/>
        <v>30 Tahun 6 Bulan 6 hari</v>
      </c>
      <c r="O13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1 Hari </v>
      </c>
      <c r="P1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Row],[JABATAN]],tbl_refJabatan,2,FALSE),"yr","day")-CONVERT(DATEDIF(H1340,tglAcuan,"y"),"yr","day"))),(NOW()+(CONVERT(VLOOKUP(Table1[[#This Row],[JABATAN]],tbl_refJabatan,2,FALSE),"yr","day")-CONVERT(DATEDIF(H1340,NOW(),"y"),"yr","day")))),"Usia Salah"),"")</f>
        <v>56306.598911689813</v>
      </c>
      <c r="Q1340" s="167" t="str">
        <f ca="1">IF(Table1[[#This Row],[TGL. PENSIUN (usia)]]&lt;&gt;0,TEXT(Table1[[#This Row],[TGL. PENSIUN (usia)]],"yyyy"),"")</f>
        <v>2054</v>
      </c>
      <c r="R1340" s="166">
        <f ca="1">IF(AND(Table1[[#This Row],[TGL. PENSIUN (usia)]]&lt;&gt;"",Table1[[#This Row],[TGL. PENSIUN (usia)]]&lt;&gt;"USIA SALAH"),IF(tglAcuan&lt;&gt;0,(INT(CONVERT(VLOOKUP(Table1[[#This Row],[JABATAN]],tbl_refJabatan,2,FALSE),"yr","day")-CONVERT(DATEDIF(H1340,tglAcuan,"y"),"yr","day"))),(INT(CONVERT(VLOOKUP(Table1[[#This Row],[JABATAN]],tbl_refJabatan,2,FALSE),"yr","day")-CONVERT(DATEDIF(H1340,NOW(),"y"),"yr","day")))),"")</f>
        <v>10957</v>
      </c>
      <c r="S1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Row],[JABATAN]],tbl_refJabatan,4,FALSE),"yr","day")-CONVERT(DATEDIF(H1340,tglAcuan,"y"),"yr","day"))),(NOW()+(CONVERT(VLOOKUP(Table1[[#This Row],[JABATAN]],tbl_refJabatan,4,FALSE),"yr","day")-CONVERT(DATEDIF(H1340,NOW(),"y"),"yr","day")))),"Usia Salah"),"")</f>
        <v>56306.598911689813</v>
      </c>
      <c r="T1340" s="167" t="str">
        <f ca="1">IF(Table1[[#This Row],[TGL. PENSIUN ( usia )]]&lt;&gt;0,TEXT(Table1[[#This Row],[TGL. PENSIUN ( usia )]],"yyyy"),"")</f>
        <v>2054</v>
      </c>
      <c r="U1340" s="166">
        <f ca="1">IF(AND(Table1[[#This Row],[TGL. PENSIUN (usia)]]&lt;&gt;"",Table1[[#This Row],[TGL. PENSIUN (usia)]]&lt;&gt;"USIA SALAH"),IF(tglAcuan&lt;&gt;0,(INT(CONVERT(VLOOKUP(Table1[[#This Row],[JABATAN]],tbl_refJabatan,4,FALSE),"yr","day")-CONVERT(DATEDIF(H1340,tglAcuan,"y"),"yr","day"))),(INT(CONVERT(VLOOKUP(Table1[[#This Row],[JABATAN]],tbl_refJabatan,4,FALSE),"yr","day")-CONVERT(DATEDIF(H1340,NOW(),"y"),"yr","day")))),"")</f>
        <v>10957</v>
      </c>
      <c r="V1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Row],[JABATAN]],tbl_refJabatan,6,FALSE),"yr","day")-CONVERT(DATEDIF(H1340,tglAcuan,"y"),"yr","day"))),(NOW()+(CONVERT(VLOOKUP(Table1[[#This Row],[JABATAN]],tbl_refJabatan,6,FALSE),"yr","day")-CONVERT(DATEDIF(H1340,NOW(),"y"),"yr","day")))),"Usia Salah"),"")</f>
        <v>54845.598911689813</v>
      </c>
      <c r="W1340" s="167" t="str">
        <f ca="1">IF(Table1[[#This Row],[TGL.PENSIUN (usia)]]&lt;&gt;0,TEXT(Table1[[#This Row],[TGL.PENSIUN (usia)]],"yyyy"),"")</f>
        <v>2050</v>
      </c>
      <c r="X1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Row],[JABATAN]],tbl_refJabatan,7,FALSE),"yr","day")-CONVERT(DATEDIF(M1340,tglAcuan,"y"),"yr","day"))),(NOW()+(CONVERT(VLOOKUP(Table1[[#This Row],[JABATAN]],tbl_refJabatan,7,FALSE),"yr","day")-CONVERT(DATEDIF(M1340,NOW(),"y"),"yr","day")))),"tgl SK salah"),"")</f>
        <v>51193.098911689813</v>
      </c>
      <c r="Y1340" s="167" t="str">
        <f ca="1">IF(Table1[[#This Row],[TGL. PENSIUN (jabatan)]]&lt;&gt;0,TEXT(Table1[[#This Row],[TGL. PENSIUN (jabatan)]],"yyyy"),"")</f>
        <v>2040</v>
      </c>
      <c r="Z1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Row],[JABATAN]],tbl_refJabatan,8,FALSE),"yr","day")-CONVERT(DATEDIF(H1340,tglAcuan,"y"),"yr","day"))),(NOW()+(CONVERT(VLOOKUP(Table1[[#This Row],[JABATAN]],tbl_refJabatan,8,FALSE),"yr","day")-CONVERT(DATEDIF(H1340,NOW(),"y"),"yr","day")))),"Usia Salah"),"")</f>
        <v>54845.598911689813</v>
      </c>
      <c r="AA1340" s="167" t="str">
        <f ca="1">IF(Table1[[#This Row],[TGL.PENSIUN (usia )]]&lt;&gt;0,TEXT(Table1[[#This Row],[TGL.PENSIUN (usia )]],"yyyy"),"")</f>
        <v>2050</v>
      </c>
      <c r="AB1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Row],[JABATAN]],tbl_refJabatan,9,FALSE),"yr","day")-CONVERT(DATEDIF(M1340,tglAcuan,"y"),"yr","day"))),(NOW()+(CONVERT(VLOOKUP(Table1[[#This Row],[JABATAN]],tbl_refJabatan,9,FALSE),"yr","day")-CONVERT(DATEDIF(M1340,NOW(),"y"),"yr","day")))),"tgl SK salah"),"")</f>
        <v>51193.098911689813</v>
      </c>
      <c r="AC1340" s="167" t="str">
        <f ca="1">IF(Table1[[#This Row],[TGL. PENSIUN (jabatan )]]&lt;&gt;0,TEXT(Table1[[#This Row],[TGL. PENSIUN (jabatan )]],"yyyy"),"")</f>
        <v>2040</v>
      </c>
      <c r="AD13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1" spans="1:30" s="53" customFormat="1" ht="21.75" customHeight="1" x14ac:dyDescent="0.25">
      <c r="A1341" s="43">
        <f t="shared" si="47"/>
        <v>1336</v>
      </c>
      <c r="B1341" s="44" t="s">
        <v>2266</v>
      </c>
      <c r="C1341" s="44" t="s">
        <v>2493</v>
      </c>
      <c r="D1341" s="72" t="s">
        <v>59</v>
      </c>
      <c r="E1341" s="141" t="s">
        <v>2505</v>
      </c>
      <c r="F1341" s="43" t="s">
        <v>41</v>
      </c>
      <c r="G1341" s="46" t="s">
        <v>42</v>
      </c>
      <c r="H1341" s="95">
        <v>33057</v>
      </c>
      <c r="I1341" s="45"/>
      <c r="J1341" s="76"/>
      <c r="K1341" s="74" t="s">
        <v>56</v>
      </c>
      <c r="L1341" s="69" t="s">
        <v>2506</v>
      </c>
      <c r="M1341" s="95">
        <v>43822</v>
      </c>
      <c r="N1341" s="52" t="str">
        <f t="shared" ca="1" si="48"/>
        <v>33 Tahun 7 Bulan 24 hari</v>
      </c>
      <c r="O13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4 Hari </v>
      </c>
      <c r="P1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Row],[JABATAN]],tbl_refJabatan,2,FALSE),"yr","day")-CONVERT(DATEDIF(H1341,tglAcuan,"y"),"yr","day"))),(NOW()+(CONVERT(VLOOKUP(Table1[[#This Row],[JABATAN]],tbl_refJabatan,2,FALSE),"yr","day")-CONVERT(DATEDIF(H1341,NOW(),"y"),"yr","day")))),"Usia Salah"),"")</f>
        <v>55210.848911689813</v>
      </c>
      <c r="Q1341" s="167" t="str">
        <f ca="1">IF(Table1[[#This Row],[TGL. PENSIUN (usia)]]&lt;&gt;0,TEXT(Table1[[#This Row],[TGL. PENSIUN (usia)]],"yyyy"),"")</f>
        <v>2051</v>
      </c>
      <c r="R1341" s="166">
        <f ca="1">IF(AND(Table1[[#This Row],[TGL. PENSIUN (usia)]]&lt;&gt;"",Table1[[#This Row],[TGL. PENSIUN (usia)]]&lt;&gt;"USIA SALAH"),IF(tglAcuan&lt;&gt;0,(INT(CONVERT(VLOOKUP(Table1[[#This Row],[JABATAN]],tbl_refJabatan,2,FALSE),"yr","day")-CONVERT(DATEDIF(H1341,tglAcuan,"y"),"yr","day"))),(INT(CONVERT(VLOOKUP(Table1[[#This Row],[JABATAN]],tbl_refJabatan,2,FALSE),"yr","day")-CONVERT(DATEDIF(H1341,NOW(),"y"),"yr","day")))),"")</f>
        <v>9861</v>
      </c>
      <c r="S1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Row],[JABATAN]],tbl_refJabatan,4,FALSE),"yr","day")-CONVERT(DATEDIF(H1341,tglAcuan,"y"),"yr","day"))),(NOW()+(CONVERT(VLOOKUP(Table1[[#This Row],[JABATAN]],tbl_refJabatan,4,FALSE),"yr","day")-CONVERT(DATEDIF(H1341,NOW(),"y"),"yr","day")))),"Usia Salah"),"")</f>
        <v>55210.848911689813</v>
      </c>
      <c r="T1341" s="167" t="str">
        <f ca="1">IF(Table1[[#This Row],[TGL. PENSIUN ( usia )]]&lt;&gt;0,TEXT(Table1[[#This Row],[TGL. PENSIUN ( usia )]],"yyyy"),"")</f>
        <v>2051</v>
      </c>
      <c r="U1341" s="166">
        <f ca="1">IF(AND(Table1[[#This Row],[TGL. PENSIUN (usia)]]&lt;&gt;"",Table1[[#This Row],[TGL. PENSIUN (usia)]]&lt;&gt;"USIA SALAH"),IF(tglAcuan&lt;&gt;0,(INT(CONVERT(VLOOKUP(Table1[[#This Row],[JABATAN]],tbl_refJabatan,4,FALSE),"yr","day")-CONVERT(DATEDIF(H1341,tglAcuan,"y"),"yr","day"))),(INT(CONVERT(VLOOKUP(Table1[[#This Row],[JABATAN]],tbl_refJabatan,4,FALSE),"yr","day")-CONVERT(DATEDIF(H1341,NOW(),"y"),"yr","day")))),"")</f>
        <v>9861</v>
      </c>
      <c r="V1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Row],[JABATAN]],tbl_refJabatan,6,FALSE),"yr","day")-CONVERT(DATEDIF(H1341,tglAcuan,"y"),"yr","day"))),(NOW()+(CONVERT(VLOOKUP(Table1[[#This Row],[JABATAN]],tbl_refJabatan,6,FALSE),"yr","day")-CONVERT(DATEDIF(H1341,NOW(),"y"),"yr","day")))),"Usia Salah"),"")</f>
        <v>53749.848911689813</v>
      </c>
      <c r="W1341" s="167" t="str">
        <f ca="1">IF(Table1[[#This Row],[TGL.PENSIUN (usia)]]&lt;&gt;0,TEXT(Table1[[#This Row],[TGL.PENSIUN (usia)]],"yyyy"),"")</f>
        <v>2047</v>
      </c>
      <c r="X1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Row],[JABATAN]],tbl_refJabatan,7,FALSE),"yr","day")-CONVERT(DATEDIF(M1341,tglAcuan,"y"),"yr","day"))),(NOW()+(CONVERT(VLOOKUP(Table1[[#This Row],[JABATAN]],tbl_refJabatan,7,FALSE),"yr","day")-CONVERT(DATEDIF(M1341,NOW(),"y"),"yr","day")))),"tgl SK salah"),"")</f>
        <v>51193.098911689813</v>
      </c>
      <c r="Y1341" s="167" t="str">
        <f ca="1">IF(Table1[[#This Row],[TGL. PENSIUN (jabatan)]]&lt;&gt;0,TEXT(Table1[[#This Row],[TGL. PENSIUN (jabatan)]],"yyyy"),"")</f>
        <v>2040</v>
      </c>
      <c r="Z1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Row],[JABATAN]],tbl_refJabatan,8,FALSE),"yr","day")-CONVERT(DATEDIF(H1341,tglAcuan,"y"),"yr","day"))),(NOW()+(CONVERT(VLOOKUP(Table1[[#This Row],[JABATAN]],tbl_refJabatan,8,FALSE),"yr","day")-CONVERT(DATEDIF(H1341,NOW(),"y"),"yr","day")))),"Usia Salah"),"")</f>
        <v>53749.848911689813</v>
      </c>
      <c r="AA1341" s="167" t="str">
        <f ca="1">IF(Table1[[#This Row],[TGL.PENSIUN (usia )]]&lt;&gt;0,TEXT(Table1[[#This Row],[TGL.PENSIUN (usia )]],"yyyy"),"")</f>
        <v>2047</v>
      </c>
      <c r="AB1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Row],[JABATAN]],tbl_refJabatan,9,FALSE),"yr","day")-CONVERT(DATEDIF(M1341,tglAcuan,"y"),"yr","day"))),(NOW()+(CONVERT(VLOOKUP(Table1[[#This Row],[JABATAN]],tbl_refJabatan,9,FALSE),"yr","day")-CONVERT(DATEDIF(M1341,NOW(),"y"),"yr","day")))),"tgl SK salah"),"")</f>
        <v>51193.098911689813</v>
      </c>
      <c r="AC1341" s="167" t="str">
        <f ca="1">IF(Table1[[#This Row],[TGL. PENSIUN (jabatan )]]&lt;&gt;0,TEXT(Table1[[#This Row],[TGL. PENSIUN (jabatan )]],"yyyy"),"")</f>
        <v>2040</v>
      </c>
      <c r="AD13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2" spans="1:30" s="53" customFormat="1" ht="21.75" customHeight="1" x14ac:dyDescent="0.25">
      <c r="A1342" s="43">
        <f t="shared" si="47"/>
        <v>1337</v>
      </c>
      <c r="B1342" s="44" t="s">
        <v>2266</v>
      </c>
      <c r="C1342" s="44" t="s">
        <v>2493</v>
      </c>
      <c r="D1342" s="72" t="s">
        <v>61</v>
      </c>
      <c r="E1342" s="141" t="s">
        <v>2507</v>
      </c>
      <c r="F1342" s="43" t="s">
        <v>50</v>
      </c>
      <c r="G1342" s="46" t="s">
        <v>42</v>
      </c>
      <c r="H1342" s="95">
        <v>33470</v>
      </c>
      <c r="I1342" s="45"/>
      <c r="J1342" s="76"/>
      <c r="K1342" s="85" t="s">
        <v>43</v>
      </c>
      <c r="L1342" s="69" t="s">
        <v>2508</v>
      </c>
      <c r="M1342" s="95">
        <v>43795</v>
      </c>
      <c r="N1342" s="52" t="str">
        <f t="shared" ca="1" si="48"/>
        <v>32 Tahun 6 Bulan 7 hari</v>
      </c>
      <c r="O13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1 Hari </v>
      </c>
      <c r="P1342" s="167">
        <f>Table1[[#This Row],[TGL SK]]+(60*365)</f>
        <v>65695</v>
      </c>
      <c r="Q1342" s="167" t="str">
        <f>IF(Table1[[#This Row],[TGL. PENSIUN (usia)]]&lt;&gt;0,TEXT(Table1[[#This Row],[TGL. PENSIUN (usia)]],"yyyy"),"")</f>
        <v>2079</v>
      </c>
      <c r="R1342" s="166">
        <f ca="1">IF(tglAcuan&lt;&gt;0,(INT(CONVERT(VLOOKUP(Table1[[#This Row],[JABATAN]],tbl_refJabatan,2,FALSE),"yr","day")-CONVERT(DATEDIF(H1342,tglAcuan,"y"),"yr","day"))),(INT(CONVERT(VLOOKUP(Table1[[#This Row],[JABATAN]],tbl_refJabatan,2,FALSE),"yr","day")-CONVERT(DATEDIF(H1342,NOW(),"y"),"yr","day"))))</f>
        <v>10227</v>
      </c>
      <c r="S1342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Row],[JABATAN]],tbl_refJabatan,4,FALSE),"yr","day")-CONVERT(DATEDIF(H1342,tglAcuan,"y"),"yr","day"))),(NOW()+(CONVERT(VLOOKUP(Table1[[#This Row],[JABATAN]],tbl_refJabatan,4,FALSE),"yr","day")-CONVERT(DATEDIF(H1342,NOW(),"y"),"yr","day")))),"Usia Salah"),"")</f>
        <v>55576.098911689813</v>
      </c>
      <c r="T1342" s="167" t="str">
        <f ca="1">IF(Table1[[#This Row],[TGL. PENSIUN ( usia )]]&lt;&gt;0,TEXT(Table1[[#This Row],[TGL. PENSIUN ( usia )]],"yyyy"),"")</f>
        <v>2052</v>
      </c>
      <c r="U1342" s="166">
        <f ca="1">IF(AND(Table1[[#This Row],[TGL. PENSIUN (usia)]]&lt;&gt;"",Table1[[#This Row],[TGL. PENSIUN (usia)]]&lt;&gt;"USIA SALAH"),IF(tglAcuan&lt;&gt;0,(INT(CONVERT(VLOOKUP(Table1[[#This Row],[JABATAN]],tbl_refJabatan,4,FALSE),"yr","day")-CONVERT(DATEDIF(H1342,tglAcuan,"y"),"yr","day"))),(INT(CONVERT(VLOOKUP(Table1[[#This Row],[JABATAN]],tbl_refJabatan,4,FALSE),"yr","day")-CONVERT(DATEDIF(H1342,NOW(),"y"),"yr","day")))),"")</f>
        <v>10227</v>
      </c>
      <c r="V1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Row],[JABATAN]],tbl_refJabatan,6,FALSE),"yr","day")-CONVERT(DATEDIF(H1342,tglAcuan,"y"),"yr","day"))),(NOW()+(CONVERT(VLOOKUP(Table1[[#This Row],[JABATAN]],tbl_refJabatan,6,FALSE),"yr","day")-CONVERT(DATEDIF(H1342,NOW(),"y"),"yr","day")))),"Usia Salah"),"")</f>
        <v>54115.098911689813</v>
      </c>
      <c r="W1342" s="167" t="str">
        <f ca="1">IF(Table1[[#This Row],[TGL.PENSIUN (usia)]]&lt;&gt;0,TEXT(Table1[[#This Row],[TGL.PENSIUN (usia)]],"yyyy"),"")</f>
        <v>2048</v>
      </c>
      <c r="X1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Row],[JABATAN]],tbl_refJabatan,7,FALSE),"yr","day")-CONVERT(DATEDIF(M1342,tglAcuan,"y"),"yr","day"))),(NOW()+(CONVERT(VLOOKUP(Table1[[#This Row],[JABATAN]],tbl_refJabatan,7,FALSE),"yr","day")-CONVERT(DATEDIF(M1342,NOW(),"y"),"yr","day")))),"tgl SK salah"),"")</f>
        <v>51193.098911689813</v>
      </c>
      <c r="Y1342" s="167" t="str">
        <f ca="1">IF(Table1[[#This Row],[TGL. PENSIUN (jabatan)]]&lt;&gt;0,TEXT(Table1[[#This Row],[TGL. PENSIUN (jabatan)]],"yyyy"),"")</f>
        <v>2040</v>
      </c>
      <c r="Z1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Row],[JABATAN]],tbl_refJabatan,8,FALSE),"yr","day")-CONVERT(DATEDIF(H1342,tglAcuan,"y"),"yr","day"))),(NOW()+(CONVERT(VLOOKUP(Table1[[#This Row],[JABATAN]],tbl_refJabatan,8,FALSE),"yr","day")-CONVERT(DATEDIF(H1342,NOW(),"y"),"yr","day")))),"Usia Salah"),"")</f>
        <v>54115.098911689813</v>
      </c>
      <c r="AA1342" s="167" t="str">
        <f ca="1">IF(Table1[[#This Row],[TGL.PENSIUN (usia )]]&lt;&gt;0,TEXT(Table1[[#This Row],[TGL.PENSIUN (usia )]],"yyyy"),"")</f>
        <v>2048</v>
      </c>
      <c r="AB1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Row],[JABATAN]],tbl_refJabatan,9,FALSE),"yr","day")-CONVERT(DATEDIF(M1342,tglAcuan,"y"),"yr","day"))),(NOW()+(CONVERT(VLOOKUP(Table1[[#This Row],[JABATAN]],tbl_refJabatan,9,FALSE),"yr","day")-CONVERT(DATEDIF(M1342,NOW(),"y"),"yr","day")))),"tgl SK salah"),"")</f>
        <v>51193.098911689813</v>
      </c>
      <c r="AC1342" s="167" t="str">
        <f ca="1">IF(Table1[[#This Row],[TGL. PENSIUN (jabatan )]]&lt;&gt;0,TEXT(Table1[[#This Row],[TGL. PENSIUN (jabatan )]],"yyyy"),"")</f>
        <v>2040</v>
      </c>
      <c r="AD13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3" spans="1:30" s="53" customFormat="1" ht="21.75" customHeight="1" x14ac:dyDescent="0.25">
      <c r="A1343" s="43">
        <f t="shared" si="47"/>
        <v>1338</v>
      </c>
      <c r="B1343" s="44" t="s">
        <v>2266</v>
      </c>
      <c r="C1343" s="44" t="s">
        <v>2493</v>
      </c>
      <c r="D1343" s="72" t="s">
        <v>63</v>
      </c>
      <c r="E1343" s="141" t="s">
        <v>2509</v>
      </c>
      <c r="F1343" s="43" t="s">
        <v>41</v>
      </c>
      <c r="G1343" s="46" t="s">
        <v>42</v>
      </c>
      <c r="H1343" s="95">
        <v>25825</v>
      </c>
      <c r="I1343" s="45"/>
      <c r="J1343" s="76"/>
      <c r="K1343" s="69" t="s">
        <v>93</v>
      </c>
      <c r="L1343" s="96" t="s">
        <v>72</v>
      </c>
      <c r="M1343" s="95">
        <v>39595</v>
      </c>
      <c r="N1343" s="52" t="str">
        <f t="shared" ca="1" si="48"/>
        <v>53 Tahun 5 Bulan 13 hari</v>
      </c>
      <c r="O13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9 Bulan 0 Hari </v>
      </c>
      <c r="P1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Row],[JABATAN]],tbl_refJabatan,2,FALSE),"yr","day")-CONVERT(DATEDIF(H1343,tglAcuan,"y"),"yr","day"))),(NOW()+(CONVERT(VLOOKUP(Table1[[#This Row],[JABATAN]],tbl_refJabatan,2,FALSE),"yr","day")-CONVERT(DATEDIF(H1343,NOW(),"y"),"yr","day")))),"Usia Salah"),"")</f>
        <v>47905.848911689813</v>
      </c>
      <c r="Q1343" s="167" t="str">
        <f ca="1">IF(Table1[[#This Row],[TGL. PENSIUN (usia)]]&lt;&gt;0,TEXT(Table1[[#This Row],[TGL. PENSIUN (usia)]],"yyyy"),"")</f>
        <v>2031</v>
      </c>
      <c r="R1343" s="166">
        <f ca="1">IF(AND(Table1[[#This Row],[TGL. PENSIUN (usia)]]&lt;&gt;"",Table1[[#This Row],[TGL. PENSIUN (usia)]]&lt;&gt;"USIA SALAH"),IF(tglAcuan&lt;&gt;0,(INT(CONVERT(VLOOKUP(Table1[[#This Row],[JABATAN]],tbl_refJabatan,2,FALSE),"yr","day")-CONVERT(DATEDIF(H1343,tglAcuan,"y"),"yr","day"))),(INT(CONVERT(VLOOKUP(Table1[[#This Row],[JABATAN]],tbl_refJabatan,2,FALSE),"yr","day")-CONVERT(DATEDIF(H1343,NOW(),"y"),"yr","day")))),"")</f>
        <v>2556</v>
      </c>
      <c r="S1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Row],[JABATAN]],tbl_refJabatan,4,FALSE),"yr","day")-CONVERT(DATEDIF(H1343,tglAcuan,"y"),"yr","day"))),(NOW()+(CONVERT(VLOOKUP(Table1[[#This Row],[JABATAN]],tbl_refJabatan,4,FALSE),"yr","day")-CONVERT(DATEDIF(H1343,NOW(),"y"),"yr","day")))),"Usia Salah"),"")</f>
        <v>33295.848911689813</v>
      </c>
      <c r="T1343" s="167" t="str">
        <f ca="1">IF(Table1[[#This Row],[TGL. PENSIUN ( usia )]]&lt;&gt;0,TEXT(Table1[[#This Row],[TGL. PENSIUN ( usia )]],"yyyy"),"")</f>
        <v>1991</v>
      </c>
      <c r="U1343" s="166">
        <f ca="1">IF(AND(Table1[[#This Row],[TGL. PENSIUN (usia)]]&lt;&gt;"",Table1[[#This Row],[TGL. PENSIUN (usia)]]&lt;&gt;"USIA SALAH"),IF(tglAcuan&lt;&gt;0,(INT(CONVERT(VLOOKUP(Table1[[#This Row],[JABATAN]],tbl_refJabatan,4,FALSE),"yr","day")-CONVERT(DATEDIF(H1343,tglAcuan,"y"),"yr","day"))),(INT(CONVERT(VLOOKUP(Table1[[#This Row],[JABATAN]],tbl_refJabatan,4,FALSE),"yr","day")-CONVERT(DATEDIF(H1343,NOW(),"y"),"yr","day")))),"")</f>
        <v>-12054</v>
      </c>
      <c r="V1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Row],[JABATAN]],tbl_refJabatan,6,FALSE),"yr","day")-CONVERT(DATEDIF(H1343,tglAcuan,"y"),"yr","day"))),(NOW()+(CONVERT(VLOOKUP(Table1[[#This Row],[JABATAN]],tbl_refJabatan,6,FALSE),"yr","day")-CONVERT(DATEDIF(H1343,NOW(),"y"),"yr","day")))),"Usia Salah"),"")</f>
        <v>25990.848911689813</v>
      </c>
      <c r="W1343" s="167" t="str">
        <f ca="1">IF(Table1[[#This Row],[TGL.PENSIUN (usia)]]&lt;&gt;0,TEXT(Table1[[#This Row],[TGL.PENSIUN (usia)]],"yyyy"),"")</f>
        <v>1971</v>
      </c>
      <c r="X1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Row],[JABATAN]],tbl_refJabatan,7,FALSE),"yr","day")-CONVERT(DATEDIF(M1343,tglAcuan,"y"),"yr","day"))),(NOW()+(CONVERT(VLOOKUP(Table1[[#This Row],[JABATAN]],tbl_refJabatan,7,FALSE),"yr","day")-CONVERT(DATEDIF(M1343,NOW(),"y"),"yr","day")))),"tgl SK salah"),"")</f>
        <v>61785.348911689813</v>
      </c>
      <c r="Y1343" s="167" t="str">
        <f ca="1">IF(Table1[[#This Row],[TGL. PENSIUN (jabatan)]]&lt;&gt;0,TEXT(Table1[[#This Row],[TGL. PENSIUN (jabatan)]],"yyyy"),"")</f>
        <v>2069</v>
      </c>
      <c r="Z1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Row],[JABATAN]],tbl_refJabatan,8,FALSE),"yr","day")-CONVERT(DATEDIF(H1343,tglAcuan,"y"),"yr","day"))),(NOW()+(CONVERT(VLOOKUP(Table1[[#This Row],[JABATAN]],tbl_refJabatan,8,FALSE),"yr","day")-CONVERT(DATEDIF(H1343,NOW(),"y"),"yr","day")))),"Usia Salah"),"")</f>
        <v>47905.848911689813</v>
      </c>
      <c r="AA1343" s="167" t="str">
        <f ca="1">IF(Table1[[#This Row],[TGL.PENSIUN (usia )]]&lt;&gt;0,TEXT(Table1[[#This Row],[TGL.PENSIUN (usia )]],"yyyy"),"")</f>
        <v>2031</v>
      </c>
      <c r="AB1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Row],[JABATAN]],tbl_refJabatan,9,FALSE),"yr","day")-CONVERT(DATEDIF(M1343,tglAcuan,"y"),"yr","day"))),(NOW()+(CONVERT(VLOOKUP(Table1[[#This Row],[JABATAN]],tbl_refJabatan,9,FALSE),"yr","day")-CONVERT(DATEDIF(M1343,NOW(),"y"),"yr","day")))),"tgl SK salah"),"")</f>
        <v>45349.098911689813</v>
      </c>
      <c r="AC1343" s="167" t="str">
        <f ca="1">IF(Table1[[#This Row],[TGL. PENSIUN (jabatan )]]&lt;&gt;0,TEXT(Table1[[#This Row],[TGL. PENSIUN (jabatan )]],"yyyy"),"")</f>
        <v>2024</v>
      </c>
      <c r="AD13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44" spans="1:30" s="53" customFormat="1" ht="21.75" customHeight="1" x14ac:dyDescent="0.25">
      <c r="A1344" s="43">
        <f t="shared" si="47"/>
        <v>1339</v>
      </c>
      <c r="B1344" s="44" t="s">
        <v>2266</v>
      </c>
      <c r="C1344" s="44" t="s">
        <v>2493</v>
      </c>
      <c r="D1344" s="72" t="s">
        <v>63</v>
      </c>
      <c r="E1344" s="141" t="s">
        <v>88</v>
      </c>
      <c r="F1344" s="43" t="s">
        <v>41</v>
      </c>
      <c r="G1344" s="46" t="s">
        <v>42</v>
      </c>
      <c r="H1344" s="95">
        <v>24361</v>
      </c>
      <c r="I1344" s="45"/>
      <c r="J1344" s="76"/>
      <c r="K1344" s="69" t="s">
        <v>93</v>
      </c>
      <c r="L1344" s="69" t="s">
        <v>2510</v>
      </c>
      <c r="M1344" s="95">
        <v>39327</v>
      </c>
      <c r="N1344" s="52" t="str">
        <f t="shared" ca="1" si="48"/>
        <v>57 Tahun 5 Bulan 16 hari</v>
      </c>
      <c r="O13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5 Bulan 25 Hari </v>
      </c>
      <c r="P1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Row],[JABATAN]],tbl_refJabatan,2,FALSE),"yr","day")-CONVERT(DATEDIF(H1344,tglAcuan,"y"),"yr","day"))),(NOW()+(CONVERT(VLOOKUP(Table1[[#This Row],[JABATAN]],tbl_refJabatan,2,FALSE),"yr","day")-CONVERT(DATEDIF(H1344,NOW(),"y"),"yr","day")))),"Usia Salah"),"")</f>
        <v>46444.848911689813</v>
      </c>
      <c r="Q1344" s="167" t="str">
        <f ca="1">IF(Table1[[#This Row],[TGL. PENSIUN (usia)]]&lt;&gt;0,TEXT(Table1[[#This Row],[TGL. PENSIUN (usia)]],"yyyy"),"")</f>
        <v>2027</v>
      </c>
      <c r="R1344" s="166">
        <f ca="1">IF(AND(Table1[[#This Row],[TGL. PENSIUN (usia)]]&lt;&gt;"",Table1[[#This Row],[TGL. PENSIUN (usia)]]&lt;&gt;"USIA SALAH"),IF(tglAcuan&lt;&gt;0,(INT(CONVERT(VLOOKUP(Table1[[#This Row],[JABATAN]],tbl_refJabatan,2,FALSE),"yr","day")-CONVERT(DATEDIF(H1344,tglAcuan,"y"),"yr","day"))),(INT(CONVERT(VLOOKUP(Table1[[#This Row],[JABATAN]],tbl_refJabatan,2,FALSE),"yr","day")-CONVERT(DATEDIF(H1344,NOW(),"y"),"yr","day")))),"")</f>
        <v>1095</v>
      </c>
      <c r="S1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Row],[JABATAN]],tbl_refJabatan,4,FALSE),"yr","day")-CONVERT(DATEDIF(H1344,tglAcuan,"y"),"yr","day"))),(NOW()+(CONVERT(VLOOKUP(Table1[[#This Row],[JABATAN]],tbl_refJabatan,4,FALSE),"yr","day")-CONVERT(DATEDIF(H1344,NOW(),"y"),"yr","day")))),"Usia Salah"),"")</f>
        <v>31834.848911689813</v>
      </c>
      <c r="T1344" s="167" t="str">
        <f ca="1">IF(Table1[[#This Row],[TGL. PENSIUN ( usia )]]&lt;&gt;0,TEXT(Table1[[#This Row],[TGL. PENSIUN ( usia )]],"yyyy"),"")</f>
        <v>1987</v>
      </c>
      <c r="U1344" s="166">
        <f ca="1">IF(AND(Table1[[#This Row],[TGL. PENSIUN (usia)]]&lt;&gt;"",Table1[[#This Row],[TGL. PENSIUN (usia)]]&lt;&gt;"USIA SALAH"),IF(tglAcuan&lt;&gt;0,(INT(CONVERT(VLOOKUP(Table1[[#This Row],[JABATAN]],tbl_refJabatan,4,FALSE),"yr","day")-CONVERT(DATEDIF(H1344,tglAcuan,"y"),"yr","day"))),(INT(CONVERT(VLOOKUP(Table1[[#This Row],[JABATAN]],tbl_refJabatan,4,FALSE),"yr","day")-CONVERT(DATEDIF(H1344,NOW(),"y"),"yr","day")))),"")</f>
        <v>-13515</v>
      </c>
      <c r="V1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Row],[JABATAN]],tbl_refJabatan,6,FALSE),"yr","day")-CONVERT(DATEDIF(H1344,tglAcuan,"y"),"yr","day"))),(NOW()+(CONVERT(VLOOKUP(Table1[[#This Row],[JABATAN]],tbl_refJabatan,6,FALSE),"yr","day")-CONVERT(DATEDIF(H1344,NOW(),"y"),"yr","day")))),"Usia Salah"),"")</f>
        <v>24529.848911689813</v>
      </c>
      <c r="W1344" s="167" t="str">
        <f ca="1">IF(Table1[[#This Row],[TGL.PENSIUN (usia)]]&lt;&gt;0,TEXT(Table1[[#This Row],[TGL.PENSIUN (usia)]],"yyyy"),"")</f>
        <v>1967</v>
      </c>
      <c r="X1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Row],[JABATAN]],tbl_refJabatan,7,FALSE),"yr","day")-CONVERT(DATEDIF(M1344,tglAcuan,"y"),"yr","day"))),(NOW()+(CONVERT(VLOOKUP(Table1[[#This Row],[JABATAN]],tbl_refJabatan,7,FALSE),"yr","day")-CONVERT(DATEDIF(M1344,NOW(),"y"),"yr","day")))),"tgl SK salah"),"")</f>
        <v>61420.098911689813</v>
      </c>
      <c r="Y1344" s="167" t="str">
        <f ca="1">IF(Table1[[#This Row],[TGL. PENSIUN (jabatan)]]&lt;&gt;0,TEXT(Table1[[#This Row],[TGL. PENSIUN (jabatan)]],"yyyy"),"")</f>
        <v>2068</v>
      </c>
      <c r="Z1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Row],[JABATAN]],tbl_refJabatan,8,FALSE),"yr","day")-CONVERT(DATEDIF(H1344,tglAcuan,"y"),"yr","day"))),(NOW()+(CONVERT(VLOOKUP(Table1[[#This Row],[JABATAN]],tbl_refJabatan,8,FALSE),"yr","day")-CONVERT(DATEDIF(H1344,NOW(),"y"),"yr","day")))),"Usia Salah"),"")</f>
        <v>46444.848911689813</v>
      </c>
      <c r="AA1344" s="167" t="str">
        <f ca="1">IF(Table1[[#This Row],[TGL.PENSIUN (usia )]]&lt;&gt;0,TEXT(Table1[[#This Row],[TGL.PENSIUN (usia )]],"yyyy"),"")</f>
        <v>2027</v>
      </c>
      <c r="AB1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Row],[JABATAN]],tbl_refJabatan,9,FALSE),"yr","day")-CONVERT(DATEDIF(M1344,tglAcuan,"y"),"yr","day"))),(NOW()+(CONVERT(VLOOKUP(Table1[[#This Row],[JABATAN]],tbl_refJabatan,9,FALSE),"yr","day")-CONVERT(DATEDIF(M1344,NOW(),"y"),"yr","day")))),"tgl SK salah"),"")</f>
        <v>44983.848911689813</v>
      </c>
      <c r="AC1344" s="167" t="str">
        <f ca="1">IF(Table1[[#This Row],[TGL. PENSIUN (jabatan )]]&lt;&gt;0,TEXT(Table1[[#This Row],[TGL. PENSIUN (jabatan )]],"yyyy"),"")</f>
        <v>2023</v>
      </c>
      <c r="AD13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5" spans="1:30" s="53" customFormat="1" ht="21.75" customHeight="1" x14ac:dyDescent="0.25">
      <c r="A1345" s="43">
        <f t="shared" si="47"/>
        <v>1340</v>
      </c>
      <c r="B1345" s="44" t="s">
        <v>2266</v>
      </c>
      <c r="C1345" s="44" t="s">
        <v>2493</v>
      </c>
      <c r="D1345" s="72" t="s">
        <v>63</v>
      </c>
      <c r="E1345" s="141" t="s">
        <v>2511</v>
      </c>
      <c r="F1345" s="43" t="s">
        <v>41</v>
      </c>
      <c r="G1345" s="46" t="s">
        <v>42</v>
      </c>
      <c r="H1345" s="95">
        <v>32064</v>
      </c>
      <c r="I1345" s="45"/>
      <c r="J1345" s="76"/>
      <c r="K1345" s="69" t="s">
        <v>43</v>
      </c>
      <c r="L1345" s="69" t="s">
        <v>2512</v>
      </c>
      <c r="M1345" s="95">
        <v>43376</v>
      </c>
      <c r="N1345" s="52" t="str">
        <f t="shared" ca="1" si="48"/>
        <v>36 Tahun 4 Bulan 13 hari</v>
      </c>
      <c r="O13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24 Hari </v>
      </c>
      <c r="P1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Row],[JABATAN]],tbl_refJabatan,2,FALSE),"yr","day")-CONVERT(DATEDIF(H1345,tglAcuan,"y"),"yr","day"))),(NOW()+(CONVERT(VLOOKUP(Table1[[#This Row],[JABATAN]],tbl_refJabatan,2,FALSE),"yr","day")-CONVERT(DATEDIF(H1345,NOW(),"y"),"yr","day")))),"Usia Salah"),"")</f>
        <v>54115.098911689813</v>
      </c>
      <c r="Q1345" s="167" t="str">
        <f ca="1">IF(Table1[[#This Row],[TGL. PENSIUN (usia)]]&lt;&gt;0,TEXT(Table1[[#This Row],[TGL. PENSIUN (usia)]],"yyyy"),"")</f>
        <v>2048</v>
      </c>
      <c r="R1345" s="166">
        <f ca="1">IF(AND(Table1[[#This Row],[TGL. PENSIUN (usia)]]&lt;&gt;"",Table1[[#This Row],[TGL. PENSIUN (usia)]]&lt;&gt;"USIA SALAH"),IF(tglAcuan&lt;&gt;0,(INT(CONVERT(VLOOKUP(Table1[[#This Row],[JABATAN]],tbl_refJabatan,2,FALSE),"yr","day")-CONVERT(DATEDIF(H1345,tglAcuan,"y"),"yr","day"))),(INT(CONVERT(VLOOKUP(Table1[[#This Row],[JABATAN]],tbl_refJabatan,2,FALSE),"yr","day")-CONVERT(DATEDIF(H1345,NOW(),"y"),"yr","day")))),"")</f>
        <v>8766</v>
      </c>
      <c r="S1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Row],[JABATAN]],tbl_refJabatan,4,FALSE),"yr","day")-CONVERT(DATEDIF(H1345,tglAcuan,"y"),"yr","day"))),(NOW()+(CONVERT(VLOOKUP(Table1[[#This Row],[JABATAN]],tbl_refJabatan,4,FALSE),"yr","day")-CONVERT(DATEDIF(H1345,NOW(),"y"),"yr","day")))),"Usia Salah"),"")</f>
        <v>39505.098911689813</v>
      </c>
      <c r="T1345" s="167" t="str">
        <f ca="1">IF(Table1[[#This Row],[TGL. PENSIUN ( usia )]]&lt;&gt;0,TEXT(Table1[[#This Row],[TGL. PENSIUN ( usia )]],"yyyy"),"")</f>
        <v>2008</v>
      </c>
      <c r="U1345" s="166">
        <f ca="1">IF(AND(Table1[[#This Row],[TGL. PENSIUN (usia)]]&lt;&gt;"",Table1[[#This Row],[TGL. PENSIUN (usia)]]&lt;&gt;"USIA SALAH"),IF(tglAcuan&lt;&gt;0,(INT(CONVERT(VLOOKUP(Table1[[#This Row],[JABATAN]],tbl_refJabatan,4,FALSE),"yr","day")-CONVERT(DATEDIF(H1345,tglAcuan,"y"),"yr","day"))),(INT(CONVERT(VLOOKUP(Table1[[#This Row],[JABATAN]],tbl_refJabatan,4,FALSE),"yr","day")-CONVERT(DATEDIF(H1345,NOW(),"y"),"yr","day")))),"")</f>
        <v>-5844</v>
      </c>
      <c r="V1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Row],[JABATAN]],tbl_refJabatan,6,FALSE),"yr","day")-CONVERT(DATEDIF(H1345,tglAcuan,"y"),"yr","day"))),(NOW()+(CONVERT(VLOOKUP(Table1[[#This Row],[JABATAN]],tbl_refJabatan,6,FALSE),"yr","day")-CONVERT(DATEDIF(H1345,NOW(),"y"),"yr","day")))),"Usia Salah"),"")</f>
        <v>32200.098911689813</v>
      </c>
      <c r="W1345" s="167" t="str">
        <f ca="1">IF(Table1[[#This Row],[TGL.PENSIUN (usia)]]&lt;&gt;0,TEXT(Table1[[#This Row],[TGL.PENSIUN (usia)]],"yyyy"),"")</f>
        <v>1988</v>
      </c>
      <c r="X1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Row],[JABATAN]],tbl_refJabatan,7,FALSE),"yr","day")-CONVERT(DATEDIF(M1345,tglAcuan,"y"),"yr","day"))),(NOW()+(CONVERT(VLOOKUP(Table1[[#This Row],[JABATAN]],tbl_refJabatan,7,FALSE),"yr","day")-CONVERT(DATEDIF(M1345,NOW(),"y"),"yr","day")))),"tgl SK salah"),"")</f>
        <v>65437.848911689813</v>
      </c>
      <c r="Y1345" s="167" t="str">
        <f ca="1">IF(Table1[[#This Row],[TGL. PENSIUN (jabatan)]]&lt;&gt;0,TEXT(Table1[[#This Row],[TGL. PENSIUN (jabatan)]],"yyyy"),"")</f>
        <v>2079</v>
      </c>
      <c r="Z1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Row],[JABATAN]],tbl_refJabatan,8,FALSE),"yr","day")-CONVERT(DATEDIF(H1345,tglAcuan,"y"),"yr","day"))),(NOW()+(CONVERT(VLOOKUP(Table1[[#This Row],[JABATAN]],tbl_refJabatan,8,FALSE),"yr","day")-CONVERT(DATEDIF(H1345,NOW(),"y"),"yr","day")))),"Usia Salah"),"")</f>
        <v>54115.098911689813</v>
      </c>
      <c r="AA1345" s="167" t="str">
        <f ca="1">IF(Table1[[#This Row],[TGL.PENSIUN (usia )]]&lt;&gt;0,TEXT(Table1[[#This Row],[TGL.PENSIUN (usia )]],"yyyy"),"")</f>
        <v>2048</v>
      </c>
      <c r="AB1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Row],[JABATAN]],tbl_refJabatan,9,FALSE),"yr","day")-CONVERT(DATEDIF(M1345,tglAcuan,"y"),"yr","day"))),(NOW()+(CONVERT(VLOOKUP(Table1[[#This Row],[JABATAN]],tbl_refJabatan,9,FALSE),"yr","day")-CONVERT(DATEDIF(M1345,NOW(),"y"),"yr","day")))),"tgl SK salah"),"")</f>
        <v>49001.598911689813</v>
      </c>
      <c r="AC1345" s="167" t="str">
        <f ca="1">IF(Table1[[#This Row],[TGL. PENSIUN (jabatan )]]&lt;&gt;0,TEXT(Table1[[#This Row],[TGL. PENSIUN (jabatan )]],"yyyy"),"")</f>
        <v>2034</v>
      </c>
      <c r="AD13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6" spans="1:30" s="53" customFormat="1" ht="21.75" customHeight="1" x14ac:dyDescent="0.25">
      <c r="A1346" s="43">
        <f t="shared" si="47"/>
        <v>1341</v>
      </c>
      <c r="B1346" s="44" t="s">
        <v>2266</v>
      </c>
      <c r="C1346" s="44" t="s">
        <v>2493</v>
      </c>
      <c r="D1346" s="72" t="s">
        <v>63</v>
      </c>
      <c r="E1346" s="141" t="s">
        <v>669</v>
      </c>
      <c r="F1346" s="43" t="s">
        <v>41</v>
      </c>
      <c r="G1346" s="46" t="s">
        <v>42</v>
      </c>
      <c r="H1346" s="95">
        <v>29092</v>
      </c>
      <c r="I1346" s="45"/>
      <c r="J1346" s="76"/>
      <c r="K1346" s="69" t="s">
        <v>107</v>
      </c>
      <c r="L1346" s="69" t="s">
        <v>1973</v>
      </c>
      <c r="M1346" s="95">
        <v>41785</v>
      </c>
      <c r="N1346" s="52" t="str">
        <f t="shared" ca="1" si="48"/>
        <v>44 Tahun 6 Bulan 2 hari</v>
      </c>
      <c r="O13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9 Bulan 1 Hari </v>
      </c>
      <c r="P1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Row],[JABATAN]],tbl_refJabatan,2,FALSE),"yr","day")-CONVERT(DATEDIF(H1346,tglAcuan,"y"),"yr","day"))),(NOW()+(CONVERT(VLOOKUP(Table1[[#This Row],[JABATAN]],tbl_refJabatan,2,FALSE),"yr","day")-CONVERT(DATEDIF(H1346,NOW(),"y"),"yr","day")))),"Usia Salah"),"")</f>
        <v>51193.098911689813</v>
      </c>
      <c r="Q1346" s="167" t="str">
        <f ca="1">IF(Table1[[#This Row],[TGL. PENSIUN (usia)]]&lt;&gt;0,TEXT(Table1[[#This Row],[TGL. PENSIUN (usia)]],"yyyy"),"")</f>
        <v>2040</v>
      </c>
      <c r="R1346" s="166">
        <f ca="1">IF(AND(Table1[[#This Row],[TGL. PENSIUN (usia)]]&lt;&gt;"",Table1[[#This Row],[TGL. PENSIUN (usia)]]&lt;&gt;"USIA SALAH"),IF(tglAcuan&lt;&gt;0,(INT(CONVERT(VLOOKUP(Table1[[#This Row],[JABATAN]],tbl_refJabatan,2,FALSE),"yr","day")-CONVERT(DATEDIF(H1346,tglAcuan,"y"),"yr","day"))),(INT(CONVERT(VLOOKUP(Table1[[#This Row],[JABATAN]],tbl_refJabatan,2,FALSE),"yr","day")-CONVERT(DATEDIF(H1346,NOW(),"y"),"yr","day")))),"")</f>
        <v>5844</v>
      </c>
      <c r="S1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Row],[JABATAN]],tbl_refJabatan,4,FALSE),"yr","day")-CONVERT(DATEDIF(H1346,tglAcuan,"y"),"yr","day"))),(NOW()+(CONVERT(VLOOKUP(Table1[[#This Row],[JABATAN]],tbl_refJabatan,4,FALSE),"yr","day")-CONVERT(DATEDIF(H1346,NOW(),"y"),"yr","day")))),"Usia Salah"),"")</f>
        <v>36583.098911689813</v>
      </c>
      <c r="T1346" s="167" t="str">
        <f ca="1">IF(Table1[[#This Row],[TGL. PENSIUN ( usia )]]&lt;&gt;0,TEXT(Table1[[#This Row],[TGL. PENSIUN ( usia )]],"yyyy"),"")</f>
        <v>2000</v>
      </c>
      <c r="U1346" s="166">
        <f ca="1">IF(AND(Table1[[#This Row],[TGL. PENSIUN (usia)]]&lt;&gt;"",Table1[[#This Row],[TGL. PENSIUN (usia)]]&lt;&gt;"USIA SALAH"),IF(tglAcuan&lt;&gt;0,(INT(CONVERT(VLOOKUP(Table1[[#This Row],[JABATAN]],tbl_refJabatan,4,FALSE),"yr","day")-CONVERT(DATEDIF(H1346,tglAcuan,"y"),"yr","day"))),(INT(CONVERT(VLOOKUP(Table1[[#This Row],[JABATAN]],tbl_refJabatan,4,FALSE),"yr","day")-CONVERT(DATEDIF(H1346,NOW(),"y"),"yr","day")))),"")</f>
        <v>-8766</v>
      </c>
      <c r="V1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Row],[JABATAN]],tbl_refJabatan,6,FALSE),"yr","day")-CONVERT(DATEDIF(H1346,tglAcuan,"y"),"yr","day"))),(NOW()+(CONVERT(VLOOKUP(Table1[[#This Row],[JABATAN]],tbl_refJabatan,6,FALSE),"yr","day")-CONVERT(DATEDIF(H1346,NOW(),"y"),"yr","day")))),"Usia Salah"),"")</f>
        <v>29278.098911689813</v>
      </c>
      <c r="W1346" s="167" t="str">
        <f ca="1">IF(Table1[[#This Row],[TGL.PENSIUN (usia)]]&lt;&gt;0,TEXT(Table1[[#This Row],[TGL.PENSIUN (usia)]],"yyyy"),"")</f>
        <v>1980</v>
      </c>
      <c r="X1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Row],[JABATAN]],tbl_refJabatan,7,FALSE),"yr","day")-CONVERT(DATEDIF(M1346,tglAcuan,"y"),"yr","day"))),(NOW()+(CONVERT(VLOOKUP(Table1[[#This Row],[JABATAN]],tbl_refJabatan,7,FALSE),"yr","day")-CONVERT(DATEDIF(M1346,NOW(),"y"),"yr","day")))),"tgl SK salah"),"")</f>
        <v>63976.848911689813</v>
      </c>
      <c r="Y1346" s="167" t="str">
        <f ca="1">IF(Table1[[#This Row],[TGL. PENSIUN (jabatan)]]&lt;&gt;0,TEXT(Table1[[#This Row],[TGL. PENSIUN (jabatan)]],"yyyy"),"")</f>
        <v>2075</v>
      </c>
      <c r="Z1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Row],[JABATAN]],tbl_refJabatan,8,FALSE),"yr","day")-CONVERT(DATEDIF(H1346,tglAcuan,"y"),"yr","day"))),(NOW()+(CONVERT(VLOOKUP(Table1[[#This Row],[JABATAN]],tbl_refJabatan,8,FALSE),"yr","day")-CONVERT(DATEDIF(H1346,NOW(),"y"),"yr","day")))),"Usia Salah"),"")</f>
        <v>51193.098911689813</v>
      </c>
      <c r="AA1346" s="167" t="str">
        <f ca="1">IF(Table1[[#This Row],[TGL.PENSIUN (usia )]]&lt;&gt;0,TEXT(Table1[[#This Row],[TGL.PENSIUN (usia )]],"yyyy"),"")</f>
        <v>2040</v>
      </c>
      <c r="AB1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Row],[JABATAN]],tbl_refJabatan,9,FALSE),"yr","day")-CONVERT(DATEDIF(M1346,tglAcuan,"y"),"yr","day"))),(NOW()+(CONVERT(VLOOKUP(Table1[[#This Row],[JABATAN]],tbl_refJabatan,9,FALSE),"yr","day")-CONVERT(DATEDIF(M1346,NOW(),"y"),"yr","day")))),"tgl SK salah"),"")</f>
        <v>47540.598911689813</v>
      </c>
      <c r="AC1346" s="167" t="str">
        <f ca="1">IF(Table1[[#This Row],[TGL. PENSIUN (jabatan )]]&lt;&gt;0,TEXT(Table1[[#This Row],[TGL. PENSIUN (jabatan )]],"yyyy"),"")</f>
        <v>2030</v>
      </c>
      <c r="AD13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7" spans="1:30" s="53" customFormat="1" ht="21.75" customHeight="1" x14ac:dyDescent="0.25">
      <c r="A1347" s="43">
        <f t="shared" si="47"/>
        <v>1342</v>
      </c>
      <c r="B1347" s="44" t="s">
        <v>2266</v>
      </c>
      <c r="C1347" s="44" t="s">
        <v>2493</v>
      </c>
      <c r="D1347" s="72" t="s">
        <v>63</v>
      </c>
      <c r="E1347" s="141" t="s">
        <v>190</v>
      </c>
      <c r="F1347" s="43" t="s">
        <v>41</v>
      </c>
      <c r="G1347" s="46" t="s">
        <v>42</v>
      </c>
      <c r="H1347" s="95">
        <v>24850</v>
      </c>
      <c r="I1347" s="45"/>
      <c r="J1347" s="76"/>
      <c r="K1347" s="69" t="s">
        <v>93</v>
      </c>
      <c r="L1347" s="69" t="s">
        <v>1969</v>
      </c>
      <c r="M1347" s="95">
        <v>44456</v>
      </c>
      <c r="N1347" s="52" t="str">
        <f t="shared" ca="1" si="48"/>
        <v>56 Tahun 1 Bulan 14 hari</v>
      </c>
      <c r="O13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10 Hari </v>
      </c>
      <c r="P1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Row],[JABATAN]],tbl_refJabatan,2,FALSE),"yr","day")-CONVERT(DATEDIF(H1347,tglAcuan,"y"),"yr","day"))),(NOW()+(CONVERT(VLOOKUP(Table1[[#This Row],[JABATAN]],tbl_refJabatan,2,FALSE),"yr","day")-CONVERT(DATEDIF(H1347,NOW(),"y"),"yr","day")))),"Usia Salah"),"")</f>
        <v>46810.098911689813</v>
      </c>
      <c r="Q1347" s="167" t="str">
        <f ca="1">IF(Table1[[#This Row],[TGL. PENSIUN (usia)]]&lt;&gt;0,TEXT(Table1[[#This Row],[TGL. PENSIUN (usia)]],"yyyy"),"")</f>
        <v>2028</v>
      </c>
      <c r="R1347" s="166">
        <f ca="1">IF(AND(Table1[[#This Row],[TGL. PENSIUN (usia)]]&lt;&gt;"",Table1[[#This Row],[TGL. PENSIUN (usia)]]&lt;&gt;"USIA SALAH"),IF(tglAcuan&lt;&gt;0,(INT(CONVERT(VLOOKUP(Table1[[#This Row],[JABATAN]],tbl_refJabatan,2,FALSE),"yr","day")-CONVERT(DATEDIF(H1347,tglAcuan,"y"),"yr","day"))),(INT(CONVERT(VLOOKUP(Table1[[#This Row],[JABATAN]],tbl_refJabatan,2,FALSE),"yr","day")-CONVERT(DATEDIF(H1347,NOW(),"y"),"yr","day")))),"")</f>
        <v>1461</v>
      </c>
      <c r="S1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Row],[JABATAN]],tbl_refJabatan,4,FALSE),"yr","day")-CONVERT(DATEDIF(H1347,tglAcuan,"y"),"yr","day"))),(NOW()+(CONVERT(VLOOKUP(Table1[[#This Row],[JABATAN]],tbl_refJabatan,4,FALSE),"yr","day")-CONVERT(DATEDIF(H1347,NOW(),"y"),"yr","day")))),"Usia Salah"),"")</f>
        <v>32200.098911689813</v>
      </c>
      <c r="T1347" s="167" t="str">
        <f ca="1">IF(Table1[[#This Row],[TGL. PENSIUN ( usia )]]&lt;&gt;0,TEXT(Table1[[#This Row],[TGL. PENSIUN ( usia )]],"yyyy"),"")</f>
        <v>1988</v>
      </c>
      <c r="U1347" s="166">
        <f ca="1">IF(AND(Table1[[#This Row],[TGL. PENSIUN (usia)]]&lt;&gt;"",Table1[[#This Row],[TGL. PENSIUN (usia)]]&lt;&gt;"USIA SALAH"),IF(tglAcuan&lt;&gt;0,(INT(CONVERT(VLOOKUP(Table1[[#This Row],[JABATAN]],tbl_refJabatan,4,FALSE),"yr","day")-CONVERT(DATEDIF(H1347,tglAcuan,"y"),"yr","day"))),(INT(CONVERT(VLOOKUP(Table1[[#This Row],[JABATAN]],tbl_refJabatan,4,FALSE),"yr","day")-CONVERT(DATEDIF(H1347,NOW(),"y"),"yr","day")))),"")</f>
        <v>-13149</v>
      </c>
      <c r="V1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Row],[JABATAN]],tbl_refJabatan,6,FALSE),"yr","day")-CONVERT(DATEDIF(H1347,tglAcuan,"y"),"yr","day"))),(NOW()+(CONVERT(VLOOKUP(Table1[[#This Row],[JABATAN]],tbl_refJabatan,6,FALSE),"yr","day")-CONVERT(DATEDIF(H1347,NOW(),"y"),"yr","day")))),"Usia Salah"),"")</f>
        <v>24895.098911689813</v>
      </c>
      <c r="W1347" s="167" t="str">
        <f ca="1">IF(Table1[[#This Row],[TGL.PENSIUN (usia)]]&lt;&gt;0,TEXT(Table1[[#This Row],[TGL.PENSIUN (usia)]],"yyyy"),"")</f>
        <v>1968</v>
      </c>
      <c r="X1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Row],[JABATAN]],tbl_refJabatan,7,FALSE),"yr","day")-CONVERT(DATEDIF(M1347,tglAcuan,"y"),"yr","day"))),(NOW()+(CONVERT(VLOOKUP(Table1[[#This Row],[JABATAN]],tbl_refJabatan,7,FALSE),"yr","day")-CONVERT(DATEDIF(M1347,NOW(),"y"),"yr","day")))),"tgl SK salah"),"")</f>
        <v>66533.598911689813</v>
      </c>
      <c r="Y1347" s="167" t="str">
        <f ca="1">IF(Table1[[#This Row],[TGL. PENSIUN (jabatan)]]&lt;&gt;0,TEXT(Table1[[#This Row],[TGL. PENSIUN (jabatan)]],"yyyy"),"")</f>
        <v>2082</v>
      </c>
      <c r="Z1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Row],[JABATAN]],tbl_refJabatan,8,FALSE),"yr","day")-CONVERT(DATEDIF(H1347,tglAcuan,"y"),"yr","day"))),(NOW()+(CONVERT(VLOOKUP(Table1[[#This Row],[JABATAN]],tbl_refJabatan,8,FALSE),"yr","day")-CONVERT(DATEDIF(H1347,NOW(),"y"),"yr","day")))),"Usia Salah"),"")</f>
        <v>46810.098911689813</v>
      </c>
      <c r="AA1347" s="167" t="str">
        <f ca="1">IF(Table1[[#This Row],[TGL.PENSIUN (usia )]]&lt;&gt;0,TEXT(Table1[[#This Row],[TGL.PENSIUN (usia )]],"yyyy"),"")</f>
        <v>2028</v>
      </c>
      <c r="AB1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Row],[JABATAN]],tbl_refJabatan,9,FALSE),"yr","day")-CONVERT(DATEDIF(M1347,tglAcuan,"y"),"yr","day"))),(NOW()+(CONVERT(VLOOKUP(Table1[[#This Row],[JABATAN]],tbl_refJabatan,9,FALSE),"yr","day")-CONVERT(DATEDIF(M1347,NOW(),"y"),"yr","day")))),"tgl SK salah"),"")</f>
        <v>50097.348911689813</v>
      </c>
      <c r="AC1347" s="167" t="str">
        <f ca="1">IF(Table1[[#This Row],[TGL. PENSIUN (jabatan )]]&lt;&gt;0,TEXT(Table1[[#This Row],[TGL. PENSIUN (jabatan )]],"yyyy"),"")</f>
        <v>2037</v>
      </c>
      <c r="AD13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8" spans="1:30" s="53" customFormat="1" ht="21.75" customHeight="1" x14ac:dyDescent="0.25">
      <c r="A1348" s="43">
        <f t="shared" si="47"/>
        <v>1343</v>
      </c>
      <c r="B1348" s="44" t="s">
        <v>2266</v>
      </c>
      <c r="C1348" s="44" t="s">
        <v>2493</v>
      </c>
      <c r="D1348" s="72" t="s">
        <v>63</v>
      </c>
      <c r="E1348" s="141" t="s">
        <v>2513</v>
      </c>
      <c r="F1348" s="43" t="s">
        <v>41</v>
      </c>
      <c r="G1348" s="46" t="s">
        <v>42</v>
      </c>
      <c r="H1348" s="95">
        <v>33345</v>
      </c>
      <c r="I1348" s="45"/>
      <c r="J1348" s="76"/>
      <c r="K1348" s="69" t="s">
        <v>43</v>
      </c>
      <c r="L1348" s="69" t="s">
        <v>2488</v>
      </c>
      <c r="M1348" s="95">
        <v>44553</v>
      </c>
      <c r="N1348" s="52" t="str">
        <f t="shared" ca="1" si="48"/>
        <v>32 Tahun 10 Bulan 10 hari</v>
      </c>
      <c r="O13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4 Hari </v>
      </c>
      <c r="P1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Row],[JABATAN]],tbl_refJabatan,2,FALSE),"yr","day")-CONVERT(DATEDIF(H1348,tglAcuan,"y"),"yr","day"))),(NOW()+(CONVERT(VLOOKUP(Table1[[#This Row],[JABATAN]],tbl_refJabatan,2,FALSE),"yr","day")-CONVERT(DATEDIF(H1348,NOW(),"y"),"yr","day")))),"Usia Salah"),"")</f>
        <v>55576.098911689813</v>
      </c>
      <c r="Q1348" s="167" t="str">
        <f ca="1">IF(Table1[[#This Row],[TGL. PENSIUN (usia)]]&lt;&gt;0,TEXT(Table1[[#This Row],[TGL. PENSIUN (usia)]],"yyyy"),"")</f>
        <v>2052</v>
      </c>
      <c r="R1348" s="166">
        <f ca="1">IF(AND(Table1[[#This Row],[TGL. PENSIUN (usia)]]&lt;&gt;"",Table1[[#This Row],[TGL. PENSIUN (usia)]]&lt;&gt;"USIA SALAH"),IF(tglAcuan&lt;&gt;0,(INT(CONVERT(VLOOKUP(Table1[[#This Row],[JABATAN]],tbl_refJabatan,2,FALSE),"yr","day")-CONVERT(DATEDIF(H1348,tglAcuan,"y"),"yr","day"))),(INT(CONVERT(VLOOKUP(Table1[[#This Row],[JABATAN]],tbl_refJabatan,2,FALSE),"yr","day")-CONVERT(DATEDIF(H1348,NOW(),"y"),"yr","day")))),"")</f>
        <v>10227</v>
      </c>
      <c r="S1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Row],[JABATAN]],tbl_refJabatan,4,FALSE),"yr","day")-CONVERT(DATEDIF(H1348,tglAcuan,"y"),"yr","day"))),(NOW()+(CONVERT(VLOOKUP(Table1[[#This Row],[JABATAN]],tbl_refJabatan,4,FALSE),"yr","day")-CONVERT(DATEDIF(H1348,NOW(),"y"),"yr","day")))),"Usia Salah"),"")</f>
        <v>40966.098911689813</v>
      </c>
      <c r="T1348" s="167" t="str">
        <f ca="1">IF(Table1[[#This Row],[TGL. PENSIUN ( usia )]]&lt;&gt;0,TEXT(Table1[[#This Row],[TGL. PENSIUN ( usia )]],"yyyy"),"")</f>
        <v>2012</v>
      </c>
      <c r="U1348" s="166">
        <f ca="1">IF(AND(Table1[[#This Row],[TGL. PENSIUN (usia)]]&lt;&gt;"",Table1[[#This Row],[TGL. PENSIUN (usia)]]&lt;&gt;"USIA SALAH"),IF(tglAcuan&lt;&gt;0,(INT(CONVERT(VLOOKUP(Table1[[#This Row],[JABATAN]],tbl_refJabatan,4,FALSE),"yr","day")-CONVERT(DATEDIF(H1348,tglAcuan,"y"),"yr","day"))),(INT(CONVERT(VLOOKUP(Table1[[#This Row],[JABATAN]],tbl_refJabatan,4,FALSE),"yr","day")-CONVERT(DATEDIF(H1348,NOW(),"y"),"yr","day")))),"")</f>
        <v>-4383</v>
      </c>
      <c r="V1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Row],[JABATAN]],tbl_refJabatan,6,FALSE),"yr","day")-CONVERT(DATEDIF(H1348,tglAcuan,"y"),"yr","day"))),(NOW()+(CONVERT(VLOOKUP(Table1[[#This Row],[JABATAN]],tbl_refJabatan,6,FALSE),"yr","day")-CONVERT(DATEDIF(H1348,NOW(),"y"),"yr","day")))),"Usia Salah"),"")</f>
        <v>33661.098911689813</v>
      </c>
      <c r="W1348" s="167" t="str">
        <f ca="1">IF(Table1[[#This Row],[TGL.PENSIUN (usia)]]&lt;&gt;0,TEXT(Table1[[#This Row],[TGL.PENSIUN (usia)]],"yyyy"),"")</f>
        <v>1992</v>
      </c>
      <c r="X1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Row],[JABATAN]],tbl_refJabatan,7,FALSE),"yr","day")-CONVERT(DATEDIF(M1348,tglAcuan,"y"),"yr","day"))),(NOW()+(CONVERT(VLOOKUP(Table1[[#This Row],[JABATAN]],tbl_refJabatan,7,FALSE),"yr","day")-CONVERT(DATEDIF(M1348,NOW(),"y"),"yr","day")))),"tgl SK salah"),"")</f>
        <v>66533.598911689813</v>
      </c>
      <c r="Y1348" s="167" t="str">
        <f ca="1">IF(Table1[[#This Row],[TGL. PENSIUN (jabatan)]]&lt;&gt;0,TEXT(Table1[[#This Row],[TGL. PENSIUN (jabatan)]],"yyyy"),"")</f>
        <v>2082</v>
      </c>
      <c r="Z1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Row],[JABATAN]],tbl_refJabatan,8,FALSE),"yr","day")-CONVERT(DATEDIF(H1348,tglAcuan,"y"),"yr","day"))),(NOW()+(CONVERT(VLOOKUP(Table1[[#This Row],[JABATAN]],tbl_refJabatan,8,FALSE),"yr","day")-CONVERT(DATEDIF(H1348,NOW(),"y"),"yr","day")))),"Usia Salah"),"")</f>
        <v>55576.098911689813</v>
      </c>
      <c r="AA1348" s="167" t="str">
        <f ca="1">IF(Table1[[#This Row],[TGL.PENSIUN (usia )]]&lt;&gt;0,TEXT(Table1[[#This Row],[TGL.PENSIUN (usia )]],"yyyy"),"")</f>
        <v>2052</v>
      </c>
      <c r="AB1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Row],[JABATAN]],tbl_refJabatan,9,FALSE),"yr","day")-CONVERT(DATEDIF(M1348,tglAcuan,"y"),"yr","day"))),(NOW()+(CONVERT(VLOOKUP(Table1[[#This Row],[JABATAN]],tbl_refJabatan,9,FALSE),"yr","day")-CONVERT(DATEDIF(M1348,NOW(),"y"),"yr","day")))),"tgl SK salah"),"")</f>
        <v>50097.348911689813</v>
      </c>
      <c r="AC1348" s="167" t="str">
        <f ca="1">IF(Table1[[#This Row],[TGL. PENSIUN (jabatan )]]&lt;&gt;0,TEXT(Table1[[#This Row],[TGL. PENSIUN (jabatan )]],"yyyy"),"")</f>
        <v>2037</v>
      </c>
      <c r="AD13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49" spans="1:30" s="53" customFormat="1" ht="21.75" customHeight="1" x14ac:dyDescent="0.25">
      <c r="A1349" s="43">
        <f t="shared" si="47"/>
        <v>1344</v>
      </c>
      <c r="B1349" s="44" t="s">
        <v>2266</v>
      </c>
      <c r="C1349" s="44" t="s">
        <v>2493</v>
      </c>
      <c r="D1349" s="72" t="s">
        <v>63</v>
      </c>
      <c r="E1349" s="72" t="s">
        <v>2514</v>
      </c>
      <c r="F1349" s="43" t="s">
        <v>41</v>
      </c>
      <c r="G1349" s="46" t="s">
        <v>42</v>
      </c>
      <c r="H1349" s="47">
        <v>33110</v>
      </c>
      <c r="I1349" s="45"/>
      <c r="J1349" s="76"/>
      <c r="K1349" s="74" t="s">
        <v>56</v>
      </c>
      <c r="L1349" s="74" t="s">
        <v>2515</v>
      </c>
      <c r="M1349" s="80">
        <v>44916</v>
      </c>
      <c r="N1349" s="52" t="str">
        <f t="shared" ca="1" si="48"/>
        <v>33 Tahun 6 Bulan 2 hari</v>
      </c>
      <c r="O13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6 Hari </v>
      </c>
      <c r="P1349" s="167">
        <f>Table1[[#This Row],[TGL SK]]+(60*365)</f>
        <v>66816</v>
      </c>
      <c r="Q1349" s="167" t="str">
        <f>IF(Table1[[#This Row],[TGL. PENSIUN (usia)]]&lt;&gt;0,TEXT(Table1[[#This Row],[TGL. PENSIUN (usia)]],"yyyy"),"")</f>
        <v>2082</v>
      </c>
      <c r="R1349" s="166">
        <f ca="1">IF(tglAcuan&lt;&gt;0,(INT(CONVERT(VLOOKUP(Table1[[#This Row],[JABATAN]],tbl_refJabatan,2,FALSE),"yr","day")-CONVERT(DATEDIF(H1349,tglAcuan,"y"),"yr","day"))),(INT(CONVERT(VLOOKUP(Table1[[#This Row],[JABATAN]],tbl_refJabatan,2,FALSE),"yr","day")-CONVERT(DATEDIF(H1349,NOW(),"y"),"yr","day"))))</f>
        <v>9861</v>
      </c>
      <c r="S1349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Row],[JABATAN]],tbl_refJabatan,4,FALSE),"yr","day")-CONVERT(DATEDIF(H1349,tglAcuan,"y"),"yr","day"))),(NOW()+(CONVERT(VLOOKUP(Table1[[#This Row],[JABATAN]],tbl_refJabatan,4,FALSE),"yr","day")-CONVERT(DATEDIF(H1349,NOW(),"y"),"yr","day")))),"Usia Salah"),"")</f>
        <v>40600.848911689813</v>
      </c>
      <c r="T1349" s="167" t="str">
        <f ca="1">IF(Table1[[#This Row],[TGL. PENSIUN ( usia )]]&lt;&gt;0,TEXT(Table1[[#This Row],[TGL. PENSIUN ( usia )]],"yyyy"),"")</f>
        <v>2011</v>
      </c>
      <c r="U1349" s="166">
        <f ca="1">IF(AND(Table1[[#This Row],[TGL. PENSIUN (usia)]]&lt;&gt;"",Table1[[#This Row],[TGL. PENSIUN (usia)]]&lt;&gt;"USIA SALAH"),IF(tglAcuan&lt;&gt;0,(INT(CONVERT(VLOOKUP(Table1[[#This Row],[JABATAN]],tbl_refJabatan,4,FALSE),"yr","day")-CONVERT(DATEDIF(H1349,tglAcuan,"y"),"yr","day"))),(INT(CONVERT(VLOOKUP(Table1[[#This Row],[JABATAN]],tbl_refJabatan,4,FALSE),"yr","day")-CONVERT(DATEDIF(H1349,NOW(),"y"),"yr","day")))),"")</f>
        <v>-4749</v>
      </c>
      <c r="V1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Row],[JABATAN]],tbl_refJabatan,6,FALSE),"yr","day")-CONVERT(DATEDIF(H1349,tglAcuan,"y"),"yr","day"))),(NOW()+(CONVERT(VLOOKUP(Table1[[#This Row],[JABATAN]],tbl_refJabatan,6,FALSE),"yr","day")-CONVERT(DATEDIF(H1349,NOW(),"y"),"yr","day")))),"Usia Salah"),"")</f>
        <v>33295.848911689813</v>
      </c>
      <c r="W1349" s="167" t="str">
        <f ca="1">IF(Table1[[#This Row],[TGL.PENSIUN (usia)]]&lt;&gt;0,TEXT(Table1[[#This Row],[TGL.PENSIUN (usia)]],"yyyy"),"")</f>
        <v>1991</v>
      </c>
      <c r="X1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Row],[JABATAN]],tbl_refJabatan,7,FALSE),"yr","day")-CONVERT(DATEDIF(M1349,tglAcuan,"y"),"yr","day"))),(NOW()+(CONVERT(VLOOKUP(Table1[[#This Row],[JABATAN]],tbl_refJabatan,7,FALSE),"yr","day")-CONVERT(DATEDIF(M1349,NOW(),"y"),"yr","day")))),"tgl SK salah"),"")</f>
        <v>66898.848911689813</v>
      </c>
      <c r="Y1349" s="167" t="str">
        <f ca="1">IF(Table1[[#This Row],[TGL. PENSIUN (jabatan)]]&lt;&gt;0,TEXT(Table1[[#This Row],[TGL. PENSIUN (jabatan)]],"yyyy"),"")</f>
        <v>2083</v>
      </c>
      <c r="Z1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Row],[JABATAN]],tbl_refJabatan,8,FALSE),"yr","day")-CONVERT(DATEDIF(H1349,tglAcuan,"y"),"yr","day"))),(NOW()+(CONVERT(VLOOKUP(Table1[[#This Row],[JABATAN]],tbl_refJabatan,8,FALSE),"yr","day")-CONVERT(DATEDIF(H1349,NOW(),"y"),"yr","day")))),"Usia Salah"),"")</f>
        <v>55210.848911689813</v>
      </c>
      <c r="AA1349" s="167" t="str">
        <f ca="1">IF(Table1[[#This Row],[TGL.PENSIUN (usia )]]&lt;&gt;0,TEXT(Table1[[#This Row],[TGL.PENSIUN (usia )]],"yyyy"),"")</f>
        <v>2051</v>
      </c>
      <c r="AB1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Row],[JABATAN]],tbl_refJabatan,9,FALSE),"yr","day")-CONVERT(DATEDIF(M1349,tglAcuan,"y"),"yr","day"))),(NOW()+(CONVERT(VLOOKUP(Table1[[#This Row],[JABATAN]],tbl_refJabatan,9,FALSE),"yr","day")-CONVERT(DATEDIF(M1349,NOW(),"y"),"yr","day")))),"tgl SK salah"),"")</f>
        <v>50462.598911689813</v>
      </c>
      <c r="AC1349" s="167" t="str">
        <f ca="1">IF(Table1[[#This Row],[TGL. PENSIUN (jabatan )]]&lt;&gt;0,TEXT(Table1[[#This Row],[TGL. PENSIUN (jabatan )]],"yyyy"),"")</f>
        <v>2038</v>
      </c>
      <c r="AD13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0" spans="1:30" s="53" customFormat="1" ht="21.75" customHeight="1" x14ac:dyDescent="0.25">
      <c r="A1350" s="43">
        <f t="shared" si="47"/>
        <v>1345</v>
      </c>
      <c r="B1350" s="44" t="s">
        <v>2266</v>
      </c>
      <c r="C1350" s="44" t="s">
        <v>2516</v>
      </c>
      <c r="D1350" s="45" t="s">
        <v>39</v>
      </c>
      <c r="E1350" s="141" t="s">
        <v>2517</v>
      </c>
      <c r="F1350" s="43" t="s">
        <v>41</v>
      </c>
      <c r="G1350" s="46" t="s">
        <v>42</v>
      </c>
      <c r="H1350" s="95">
        <v>25168</v>
      </c>
      <c r="I1350" s="45"/>
      <c r="J1350" s="76"/>
      <c r="K1350" s="74" t="s">
        <v>56</v>
      </c>
      <c r="L1350" s="69" t="s">
        <v>2518</v>
      </c>
      <c r="M1350" s="95">
        <v>43444</v>
      </c>
      <c r="N1350" s="52" t="str">
        <f t="shared" ca="1" si="48"/>
        <v>55 Tahun 3 Bulan 1 hari</v>
      </c>
      <c r="O13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Row],[JABATAN]],tbl_refJabatan,2,FALSE),"yr","day")-CONVERT(DATEDIF(H1350,tglAcuan,"y"),"yr","day"))),(NOW()+(CONVERT(VLOOKUP(Table1[[#This Row],[JABATAN]],tbl_refJabatan,2,FALSE),"yr","day")-CONVERT(DATEDIF(H1350,NOW(),"y"),"yr","day")))),"Usia Salah"),"")</f>
        <v>25260.348911689813</v>
      </c>
      <c r="Q1350" s="167" t="str">
        <f ca="1">IF(Table1[[#This Row],[TGL. PENSIUN (usia)]]&lt;&gt;0,TEXT(Table1[[#This Row],[TGL. PENSIUN (usia)]],"yyyy"),"")</f>
        <v>1969</v>
      </c>
      <c r="R1350" s="166">
        <f ca="1">IF(AND(Table1[[#This Row],[TGL. PENSIUN (usia)]]&lt;&gt;"",Table1[[#This Row],[TGL. PENSIUN (usia)]]&lt;&gt;"USIA SALAH"),IF(tglAcuan&lt;&gt;0,(INT(CONVERT(VLOOKUP(Table1[[#This Row],[JABATAN]],tbl_refJabatan,2,FALSE),"yr","day")-CONVERT(DATEDIF(H1350,tglAcuan,"y"),"yr","day"))),(INT(CONVERT(VLOOKUP(Table1[[#This Row],[JABATAN]],tbl_refJabatan,2,FALSE),"yr","day")-CONVERT(DATEDIF(H1350,NOW(),"y"),"yr","day")))),"")</f>
        <v>-20089</v>
      </c>
      <c r="S1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Row],[JABATAN]],tbl_refJabatan,4,FALSE),"yr","day")-CONVERT(DATEDIF(H1350,tglAcuan,"y"),"yr","day"))),(NOW()+(CONVERT(VLOOKUP(Table1[[#This Row],[JABATAN]],tbl_refJabatan,4,FALSE),"yr","day")-CONVERT(DATEDIF(H1350,NOW(),"y"),"yr","day")))),"Usia Salah"),"")</f>
        <v>25260.348911689813</v>
      </c>
      <c r="T1350" s="167" t="str">
        <f ca="1">IF(Table1[[#This Row],[TGL. PENSIUN ( usia )]]&lt;&gt;0,TEXT(Table1[[#This Row],[TGL. PENSIUN ( usia )]],"yyyy"),"")</f>
        <v>1969</v>
      </c>
      <c r="U1350" s="166">
        <f ca="1">IF(AND(Table1[[#This Row],[TGL. PENSIUN (usia)]]&lt;&gt;"",Table1[[#This Row],[TGL. PENSIUN (usia)]]&lt;&gt;"USIA SALAH"),IF(tglAcuan&lt;&gt;0,(INT(CONVERT(VLOOKUP(Table1[[#This Row],[JABATAN]],tbl_refJabatan,4,FALSE),"yr","day")-CONVERT(DATEDIF(H1350,tglAcuan,"y"),"yr","day"))),(INT(CONVERT(VLOOKUP(Table1[[#This Row],[JABATAN]],tbl_refJabatan,4,FALSE),"yr","day")-CONVERT(DATEDIF(H1350,NOW(),"y"),"yr","day")))),"")</f>
        <v>-20089</v>
      </c>
      <c r="V1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Row],[JABATAN]],tbl_refJabatan,6,FALSE),"yr","day")-CONVERT(DATEDIF(H1350,tglAcuan,"y"),"yr","day"))),(NOW()+(CONVERT(VLOOKUP(Table1[[#This Row],[JABATAN]],tbl_refJabatan,6,FALSE),"yr","day")-CONVERT(DATEDIF(H1350,NOW(),"y"),"yr","day")))),"Usia Salah"),"")</f>
        <v>25260.348911689813</v>
      </c>
      <c r="W1350" s="167" t="str">
        <f ca="1">IF(Table1[[#This Row],[TGL.PENSIUN (usia)]]&lt;&gt;0,TEXT(Table1[[#This Row],[TGL.PENSIUN (usia)]],"yyyy"),"")</f>
        <v>1969</v>
      </c>
      <c r="X1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Row],[JABATAN]],tbl_refJabatan,7,FALSE),"yr","day")-CONVERT(DATEDIF(M1350,tglAcuan,"y"),"yr","day"))),(NOW()+(CONVERT(VLOOKUP(Table1[[#This Row],[JABATAN]],tbl_refJabatan,7,FALSE),"yr","day")-CONVERT(DATEDIF(M1350,NOW(),"y"),"yr","day")))),"tgl SK salah"),"")</f>
        <v>43522.848911689813</v>
      </c>
      <c r="Y1350" s="167" t="str">
        <f ca="1">IF(Table1[[#This Row],[TGL. PENSIUN (jabatan)]]&lt;&gt;0,TEXT(Table1[[#This Row],[TGL. PENSIUN (jabatan)]],"yyyy"),"")</f>
        <v>2019</v>
      </c>
      <c r="Z1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Row],[JABATAN]],tbl_refJabatan,8,FALSE),"yr","day")-CONVERT(DATEDIF(H1350,tglAcuan,"y"),"yr","day"))),(NOW()+(CONVERT(VLOOKUP(Table1[[#This Row],[JABATAN]],tbl_refJabatan,8,FALSE),"yr","day")-CONVERT(DATEDIF(H1350,NOW(),"y"),"yr","day")))),"Usia Salah"),"")</f>
        <v>25260.348911689813</v>
      </c>
      <c r="AA1350" s="167" t="str">
        <f ca="1">IF(Table1[[#This Row],[TGL.PENSIUN (usia )]]&lt;&gt;0,TEXT(Table1[[#This Row],[TGL.PENSIUN (usia )]],"yyyy"),"")</f>
        <v>1969</v>
      </c>
      <c r="AB1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Row],[JABATAN]],tbl_refJabatan,9,FALSE),"yr","day")-CONVERT(DATEDIF(M1350,tglAcuan,"y"),"yr","day"))),(NOW()+(CONVERT(VLOOKUP(Table1[[#This Row],[JABATAN]],tbl_refJabatan,9,FALSE),"yr","day")-CONVERT(DATEDIF(M1350,NOW(),"y"),"yr","day")))),"tgl SK salah"),"")</f>
        <v>43522.848911689813</v>
      </c>
      <c r="AC1350" s="167" t="str">
        <f ca="1">IF(Table1[[#This Row],[TGL. PENSIUN (jabatan )]]&lt;&gt;0,TEXT(Table1[[#This Row],[TGL. PENSIUN (jabatan )]],"yyyy"),"")</f>
        <v>2019</v>
      </c>
      <c r="AD13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1" spans="1:30" s="88" customFormat="1" ht="21.75" customHeight="1" x14ac:dyDescent="0.25">
      <c r="A1351" s="43">
        <f t="shared" si="47"/>
        <v>1346</v>
      </c>
      <c r="B1351" s="44" t="s">
        <v>2266</v>
      </c>
      <c r="C1351" s="44" t="s">
        <v>2516</v>
      </c>
      <c r="D1351" s="72" t="s">
        <v>45</v>
      </c>
      <c r="E1351" s="141" t="s">
        <v>2519</v>
      </c>
      <c r="F1351" s="43" t="s">
        <v>50</v>
      </c>
      <c r="G1351" s="46" t="s">
        <v>42</v>
      </c>
      <c r="H1351" s="95">
        <v>33527</v>
      </c>
      <c r="I1351" s="45"/>
      <c r="J1351" s="76"/>
      <c r="K1351" s="74" t="s">
        <v>56</v>
      </c>
      <c r="L1351" s="69" t="s">
        <v>2520</v>
      </c>
      <c r="M1351" s="125">
        <v>43804</v>
      </c>
      <c r="N1351" s="52" t="str">
        <f t="shared" ca="1" si="48"/>
        <v>32 Tahun 4 Bulan 11 hari</v>
      </c>
      <c r="O13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22 Hari </v>
      </c>
      <c r="P1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Row],[JABATAN]],tbl_refJabatan,2,FALSE),"yr","day")-CONVERT(DATEDIF(H1351,tglAcuan,"y"),"yr","day"))),(NOW()+(CONVERT(VLOOKUP(Table1[[#This Row],[JABATAN]],tbl_refJabatan,2,FALSE),"yr","day")-CONVERT(DATEDIF(H1351,NOW(),"y"),"yr","day")))),"Usia Salah"),"")</f>
        <v>33661.098911689813</v>
      </c>
      <c r="Q1351" s="167" t="str">
        <f ca="1">IF(Table1[[#This Row],[TGL. PENSIUN (usia)]]&lt;&gt;0,TEXT(Table1[[#This Row],[TGL. PENSIUN (usia)]],"yyyy"),"")</f>
        <v>1992</v>
      </c>
      <c r="R1351" s="166">
        <f ca="1">IF(AND(Table1[[#This Row],[TGL. PENSIUN (usia)]]&lt;&gt;"",Table1[[#This Row],[TGL. PENSIUN (usia)]]&lt;&gt;"USIA SALAH"),IF(tglAcuan&lt;&gt;0,(INT(CONVERT(VLOOKUP(Table1[[#This Row],[JABATAN]],tbl_refJabatan,2,FALSE),"yr","day")-CONVERT(DATEDIF(H1351,tglAcuan,"y"),"yr","day"))),(INT(CONVERT(VLOOKUP(Table1[[#This Row],[JABATAN]],tbl_refJabatan,2,FALSE),"yr","day")-CONVERT(DATEDIF(H1351,NOW(),"y"),"yr","day")))),"")</f>
        <v>-11688</v>
      </c>
      <c r="S1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Row],[JABATAN]],tbl_refJabatan,4,FALSE),"yr","day")-CONVERT(DATEDIF(H1351,tglAcuan,"y"),"yr","day"))),(NOW()+(CONVERT(VLOOKUP(Table1[[#This Row],[JABATAN]],tbl_refJabatan,4,FALSE),"yr","day")-CONVERT(DATEDIF(H1351,NOW(),"y"),"yr","day")))),"Usia Salah"),"")</f>
        <v>33661.098911689813</v>
      </c>
      <c r="T1351" s="167" t="str">
        <f ca="1">IF(Table1[[#This Row],[TGL. PENSIUN ( usia )]]&lt;&gt;0,TEXT(Table1[[#This Row],[TGL. PENSIUN ( usia )]],"yyyy"),"")</f>
        <v>1992</v>
      </c>
      <c r="U1351" s="166">
        <f ca="1">IF(AND(Table1[[#This Row],[TGL. PENSIUN (usia)]]&lt;&gt;"",Table1[[#This Row],[TGL. PENSIUN (usia)]]&lt;&gt;"USIA SALAH"),IF(tglAcuan&lt;&gt;0,(INT(CONVERT(VLOOKUP(Table1[[#This Row],[JABATAN]],tbl_refJabatan,4,FALSE),"yr","day")-CONVERT(DATEDIF(H1351,tglAcuan,"y"),"yr","day"))),(INT(CONVERT(VLOOKUP(Table1[[#This Row],[JABATAN]],tbl_refJabatan,4,FALSE),"yr","day")-CONVERT(DATEDIF(H1351,NOW(),"y"),"yr","day")))),"")</f>
        <v>-11688</v>
      </c>
      <c r="V1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Row],[JABATAN]],tbl_refJabatan,6,FALSE),"yr","day")-CONVERT(DATEDIF(H1351,tglAcuan,"y"),"yr","day"))),(NOW()+(CONVERT(VLOOKUP(Table1[[#This Row],[JABATAN]],tbl_refJabatan,6,FALSE),"yr","day")-CONVERT(DATEDIF(H1351,NOW(),"y"),"yr","day")))),"Usia Salah"),"")</f>
        <v>33661.098911689813</v>
      </c>
      <c r="W1351" s="167" t="str">
        <f ca="1">IF(Table1[[#This Row],[TGL.PENSIUN (usia)]]&lt;&gt;0,TEXT(Table1[[#This Row],[TGL.PENSIUN (usia)]],"yyyy"),"")</f>
        <v>1992</v>
      </c>
      <c r="X1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Row],[JABATAN]],tbl_refJabatan,7,FALSE),"yr","day")-CONVERT(DATEDIF(M1351,tglAcuan,"y"),"yr","day"))),(NOW()+(CONVERT(VLOOKUP(Table1[[#This Row],[JABATAN]],tbl_refJabatan,7,FALSE),"yr","day")-CONVERT(DATEDIF(M1351,NOW(),"y"),"yr","day")))),"tgl SK salah"),"")</f>
        <v>43888.098911689813</v>
      </c>
      <c r="Y1351" s="167" t="str">
        <f ca="1">IF(Table1[[#This Row],[TGL. PENSIUN (jabatan)]]&lt;&gt;0,TEXT(Table1[[#This Row],[TGL. PENSIUN (jabatan)]],"yyyy"),"")</f>
        <v>2020</v>
      </c>
      <c r="Z1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Row],[JABATAN]],tbl_refJabatan,8,FALSE),"yr","day")-CONVERT(DATEDIF(H1351,tglAcuan,"y"),"yr","day"))),(NOW()+(CONVERT(VLOOKUP(Table1[[#This Row],[JABATAN]],tbl_refJabatan,8,FALSE),"yr","day")-CONVERT(DATEDIF(H1351,NOW(),"y"),"yr","day")))),"Usia Salah"),"")</f>
        <v>33661.098911689813</v>
      </c>
      <c r="AA1351" s="167" t="str">
        <f ca="1">IF(Table1[[#This Row],[TGL.PENSIUN (usia )]]&lt;&gt;0,TEXT(Table1[[#This Row],[TGL.PENSIUN (usia )]],"yyyy"),"")</f>
        <v>1992</v>
      </c>
      <c r="AB1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Row],[JABATAN]],tbl_refJabatan,9,FALSE),"yr","day")-CONVERT(DATEDIF(M1351,tglAcuan,"y"),"yr","day"))),(NOW()+(CONVERT(VLOOKUP(Table1[[#This Row],[JABATAN]],tbl_refJabatan,9,FALSE),"yr","day")-CONVERT(DATEDIF(M1351,NOW(),"y"),"yr","day")))),"tgl SK salah"),"")</f>
        <v>43888.098911689813</v>
      </c>
      <c r="AC1351" s="167" t="str">
        <f ca="1">IF(Table1[[#This Row],[TGL. PENSIUN (jabatan )]]&lt;&gt;0,TEXT(Table1[[#This Row],[TGL. PENSIUN (jabatan )]],"yyyy"),"")</f>
        <v>2020</v>
      </c>
      <c r="AD13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2" spans="1:30" s="53" customFormat="1" ht="21.75" customHeight="1" x14ac:dyDescent="0.25">
      <c r="A1352" s="43">
        <f t="shared" si="47"/>
        <v>1347</v>
      </c>
      <c r="B1352" s="44" t="s">
        <v>2266</v>
      </c>
      <c r="C1352" s="44" t="s">
        <v>2516</v>
      </c>
      <c r="D1352" s="45" t="s">
        <v>48</v>
      </c>
      <c r="E1352" s="141" t="s">
        <v>2521</v>
      </c>
      <c r="F1352" s="43" t="s">
        <v>41</v>
      </c>
      <c r="G1352" s="46" t="s">
        <v>42</v>
      </c>
      <c r="H1352" s="95">
        <v>24893</v>
      </c>
      <c r="I1352" s="45"/>
      <c r="J1352" s="76"/>
      <c r="K1352" s="74" t="s">
        <v>93</v>
      </c>
      <c r="L1352" s="63" t="s">
        <v>2522</v>
      </c>
      <c r="M1352" s="125">
        <v>37983</v>
      </c>
      <c r="N1352" s="52" t="str">
        <f t="shared" ca="1" si="48"/>
        <v>56 Tahun 0 Bulan 2 hari</v>
      </c>
      <c r="O13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20 Tahun 1 Bulan 30 Hari </v>
      </c>
      <c r="P1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Row],[JABATAN]],tbl_refJabatan,2,FALSE),"yr","day")-CONVERT(DATEDIF(H1352,tglAcuan,"y"),"yr","day"))),(NOW()+(CONVERT(VLOOKUP(Table1[[#This Row],[JABATAN]],tbl_refJabatan,2,FALSE),"yr","day")-CONVERT(DATEDIF(H1352,NOW(),"y"),"yr","day")))),"Usia Salah"),"")</f>
        <v>46810.098911689813</v>
      </c>
      <c r="Q1352" s="167" t="str">
        <f ca="1">IF(Table1[[#This Row],[TGL. PENSIUN (usia)]]&lt;&gt;0,TEXT(Table1[[#This Row],[TGL. PENSIUN (usia)]],"yyyy"),"")</f>
        <v>2028</v>
      </c>
      <c r="R1352" s="166">
        <f ca="1">IF(AND(Table1[[#This Row],[TGL. PENSIUN (usia)]]&lt;&gt;"",Table1[[#This Row],[TGL. PENSIUN (usia)]]&lt;&gt;"USIA SALAH"),IF(tglAcuan&lt;&gt;0,(INT(CONVERT(VLOOKUP(Table1[[#This Row],[JABATAN]],tbl_refJabatan,2,FALSE),"yr","day")-CONVERT(DATEDIF(H1352,tglAcuan,"y"),"yr","day"))),(INT(CONVERT(VLOOKUP(Table1[[#This Row],[JABATAN]],tbl_refJabatan,2,FALSE),"yr","day")-CONVERT(DATEDIF(H1352,NOW(),"y"),"yr","day")))),"")</f>
        <v>1461</v>
      </c>
      <c r="S1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Row],[JABATAN]],tbl_refJabatan,4,FALSE),"yr","day")-CONVERT(DATEDIF(H1352,tglAcuan,"y"),"yr","day"))),(NOW()+(CONVERT(VLOOKUP(Table1[[#This Row],[JABATAN]],tbl_refJabatan,4,FALSE),"yr","day")-CONVERT(DATEDIF(H1352,NOW(),"y"),"yr","day")))),"Usia Salah"),"")</f>
        <v>46810.098911689813</v>
      </c>
      <c r="T1352" s="167" t="str">
        <f ca="1">IF(Table1[[#This Row],[TGL. PENSIUN ( usia )]]&lt;&gt;0,TEXT(Table1[[#This Row],[TGL. PENSIUN ( usia )]],"yyyy"),"")</f>
        <v>2028</v>
      </c>
      <c r="U1352" s="166">
        <f ca="1">IF(AND(Table1[[#This Row],[TGL. PENSIUN (usia)]]&lt;&gt;"",Table1[[#This Row],[TGL. PENSIUN (usia)]]&lt;&gt;"USIA SALAH"),IF(tglAcuan&lt;&gt;0,(INT(CONVERT(VLOOKUP(Table1[[#This Row],[JABATAN]],tbl_refJabatan,4,FALSE),"yr","day")-CONVERT(DATEDIF(H1352,tglAcuan,"y"),"yr","day"))),(INT(CONVERT(VLOOKUP(Table1[[#This Row],[JABATAN]],tbl_refJabatan,4,FALSE),"yr","day")-CONVERT(DATEDIF(H1352,NOW(),"y"),"yr","day")))),"")</f>
        <v>1461</v>
      </c>
      <c r="V1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Row],[JABATAN]],tbl_refJabatan,6,FALSE),"yr","day")-CONVERT(DATEDIF(H1352,tglAcuan,"y"),"yr","day"))),(NOW()+(CONVERT(VLOOKUP(Table1[[#This Row],[JABATAN]],tbl_refJabatan,6,FALSE),"yr","day")-CONVERT(DATEDIF(H1352,NOW(),"y"),"yr","day")))),"Usia Salah"),"")</f>
        <v>45349.098911689813</v>
      </c>
      <c r="W1352" s="167" t="str">
        <f ca="1">IF(Table1[[#This Row],[TGL.PENSIUN (usia)]]&lt;&gt;0,TEXT(Table1[[#This Row],[TGL.PENSIUN (usia)]],"yyyy"),"")</f>
        <v>2024</v>
      </c>
      <c r="X1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Row],[JABATAN]],tbl_refJabatan,7,FALSE),"yr","day")-CONVERT(DATEDIF(M1352,tglAcuan,"y"),"yr","day"))),(NOW()+(CONVERT(VLOOKUP(Table1[[#This Row],[JABATAN]],tbl_refJabatan,7,FALSE),"yr","day")-CONVERT(DATEDIF(M1352,NOW(),"y"),"yr","day")))),"tgl SK salah"),"")</f>
        <v>45349.098911689813</v>
      </c>
      <c r="Y1352" s="167" t="str">
        <f ca="1">IF(Table1[[#This Row],[TGL. PENSIUN (jabatan)]]&lt;&gt;0,TEXT(Table1[[#This Row],[TGL. PENSIUN (jabatan)]],"yyyy"),"")</f>
        <v>2024</v>
      </c>
      <c r="Z1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Row],[JABATAN]],tbl_refJabatan,8,FALSE),"yr","day")-CONVERT(DATEDIF(H1352,tglAcuan,"y"),"yr","day"))),(NOW()+(CONVERT(VLOOKUP(Table1[[#This Row],[JABATAN]],tbl_refJabatan,8,FALSE),"yr","day")-CONVERT(DATEDIF(H1352,NOW(),"y"),"yr","day")))),"Usia Salah"),"")</f>
        <v>45349.098911689813</v>
      </c>
      <c r="AA1352" s="167" t="str">
        <f ca="1">IF(Table1[[#This Row],[TGL.PENSIUN (usia )]]&lt;&gt;0,TEXT(Table1[[#This Row],[TGL.PENSIUN (usia )]],"yyyy"),"")</f>
        <v>2024</v>
      </c>
      <c r="AB1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Row],[JABATAN]],tbl_refJabatan,9,FALSE),"yr","day")-CONVERT(DATEDIF(M1352,tglAcuan,"y"),"yr","day"))),(NOW()+(CONVERT(VLOOKUP(Table1[[#This Row],[JABATAN]],tbl_refJabatan,9,FALSE),"yr","day")-CONVERT(DATEDIF(M1352,NOW(),"y"),"yr","day")))),"tgl SK salah"),"")</f>
        <v>45349.098911689813</v>
      </c>
      <c r="AC1352" s="167" t="str">
        <f ca="1">IF(Table1[[#This Row],[TGL. PENSIUN (jabatan )]]&lt;&gt;0,TEXT(Table1[[#This Row],[TGL. PENSIUN (jabatan )]],"yyyy"),"")</f>
        <v>2024</v>
      </c>
      <c r="AD13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53" spans="1:30" s="53" customFormat="1" ht="21.75" customHeight="1" x14ac:dyDescent="0.25">
      <c r="A1353" s="43">
        <f t="shared" ref="A1353:A1416" si="49">ROW()-5</f>
        <v>1348</v>
      </c>
      <c r="B1353" s="44" t="s">
        <v>2266</v>
      </c>
      <c r="C1353" s="44" t="s">
        <v>2516</v>
      </c>
      <c r="D1353" s="72" t="s">
        <v>52</v>
      </c>
      <c r="E1353" s="141" t="s">
        <v>2298</v>
      </c>
      <c r="F1353" s="43" t="s">
        <v>41</v>
      </c>
      <c r="G1353" s="46" t="s">
        <v>42</v>
      </c>
      <c r="H1353" s="95">
        <v>25307</v>
      </c>
      <c r="I1353" s="45"/>
      <c r="J1353" s="76"/>
      <c r="K1353" s="74" t="s">
        <v>43</v>
      </c>
      <c r="L1353" s="63" t="s">
        <v>2523</v>
      </c>
      <c r="M1353" s="125">
        <v>41561</v>
      </c>
      <c r="N1353" s="52" t="str">
        <f t="shared" ca="1" si="48"/>
        <v>54 Tahun 10 Bulan 13 hari</v>
      </c>
      <c r="O13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4 Bulan 13 Hari </v>
      </c>
      <c r="P1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Row],[JABATAN]],tbl_refJabatan,2,FALSE),"yr","day")-CONVERT(DATEDIF(H1353,tglAcuan,"y"),"yr","day"))),(NOW()+(CONVERT(VLOOKUP(Table1[[#This Row],[JABATAN]],tbl_refJabatan,2,FALSE),"yr","day")-CONVERT(DATEDIF(H1353,NOW(),"y"),"yr","day")))),"Usia Salah"),"")</f>
        <v>47540.598911689813</v>
      </c>
      <c r="Q1353" s="167" t="str">
        <f ca="1">IF(Table1[[#This Row],[TGL. PENSIUN (usia)]]&lt;&gt;0,TEXT(Table1[[#This Row],[TGL. PENSIUN (usia)]],"yyyy"),"")</f>
        <v>2030</v>
      </c>
      <c r="R1353" s="166">
        <f ca="1">IF(AND(Table1[[#This Row],[TGL. PENSIUN (usia)]]&lt;&gt;"",Table1[[#This Row],[TGL. PENSIUN (usia)]]&lt;&gt;"USIA SALAH"),IF(tglAcuan&lt;&gt;0,(INT(CONVERT(VLOOKUP(Table1[[#This Row],[JABATAN]],tbl_refJabatan,2,FALSE),"yr","day")-CONVERT(DATEDIF(H1353,tglAcuan,"y"),"yr","day"))),(INT(CONVERT(VLOOKUP(Table1[[#This Row],[JABATAN]],tbl_refJabatan,2,FALSE),"yr","day")-CONVERT(DATEDIF(H1353,NOW(),"y"),"yr","day")))),"")</f>
        <v>2191</v>
      </c>
      <c r="S1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Row],[JABATAN]],tbl_refJabatan,4,FALSE),"yr","day")-CONVERT(DATEDIF(H1353,tglAcuan,"y"),"yr","day"))),(NOW()+(CONVERT(VLOOKUP(Table1[[#This Row],[JABATAN]],tbl_refJabatan,4,FALSE),"yr","day")-CONVERT(DATEDIF(H1353,NOW(),"y"),"yr","day")))),"Usia Salah"),"")</f>
        <v>47540.598911689813</v>
      </c>
      <c r="T1353" s="167" t="str">
        <f ca="1">IF(Table1[[#This Row],[TGL. PENSIUN ( usia )]]&lt;&gt;0,TEXT(Table1[[#This Row],[TGL. PENSIUN ( usia )]],"yyyy"),"")</f>
        <v>2030</v>
      </c>
      <c r="U1353" s="166">
        <f ca="1">IF(AND(Table1[[#This Row],[TGL. PENSIUN (usia)]]&lt;&gt;"",Table1[[#This Row],[TGL. PENSIUN (usia)]]&lt;&gt;"USIA SALAH"),IF(tglAcuan&lt;&gt;0,(INT(CONVERT(VLOOKUP(Table1[[#This Row],[JABATAN]],tbl_refJabatan,4,FALSE),"yr","day")-CONVERT(DATEDIF(H1353,tglAcuan,"y"),"yr","day"))),(INT(CONVERT(VLOOKUP(Table1[[#This Row],[JABATAN]],tbl_refJabatan,4,FALSE),"yr","day")-CONVERT(DATEDIF(H1353,NOW(),"y"),"yr","day")))),"")</f>
        <v>2191</v>
      </c>
      <c r="V1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Row],[JABATAN]],tbl_refJabatan,6,FALSE),"yr","day")-CONVERT(DATEDIF(H1353,tglAcuan,"y"),"yr","day"))),(NOW()+(CONVERT(VLOOKUP(Table1[[#This Row],[JABATAN]],tbl_refJabatan,6,FALSE),"yr","day")-CONVERT(DATEDIF(H1353,NOW(),"y"),"yr","day")))),"Usia Salah"),"")</f>
        <v>46079.598911689813</v>
      </c>
      <c r="W1353" s="167" t="str">
        <f ca="1">IF(Table1[[#This Row],[TGL.PENSIUN (usia)]]&lt;&gt;0,TEXT(Table1[[#This Row],[TGL.PENSIUN (usia)]],"yyyy"),"")</f>
        <v>2026</v>
      </c>
      <c r="X1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Row],[JABATAN]],tbl_refJabatan,7,FALSE),"yr","day")-CONVERT(DATEDIF(M1353,tglAcuan,"y"),"yr","day"))),(NOW()+(CONVERT(VLOOKUP(Table1[[#This Row],[JABATAN]],tbl_refJabatan,7,FALSE),"yr","day")-CONVERT(DATEDIF(M1353,NOW(),"y"),"yr","day")))),"tgl SK salah"),"")</f>
        <v>49001.598911689813</v>
      </c>
      <c r="Y1353" s="167" t="str">
        <f ca="1">IF(Table1[[#This Row],[TGL. PENSIUN (jabatan)]]&lt;&gt;0,TEXT(Table1[[#This Row],[TGL. PENSIUN (jabatan)]],"yyyy"),"")</f>
        <v>2034</v>
      </c>
      <c r="Z1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Row],[JABATAN]],tbl_refJabatan,8,FALSE),"yr","day")-CONVERT(DATEDIF(H1353,tglAcuan,"y"),"yr","day"))),(NOW()+(CONVERT(VLOOKUP(Table1[[#This Row],[JABATAN]],tbl_refJabatan,8,FALSE),"yr","day")-CONVERT(DATEDIF(H1353,NOW(),"y"),"yr","day")))),"Usia Salah"),"")</f>
        <v>46079.598911689813</v>
      </c>
      <c r="AA1353" s="167" t="str">
        <f ca="1">IF(Table1[[#This Row],[TGL.PENSIUN (usia )]]&lt;&gt;0,TEXT(Table1[[#This Row],[TGL.PENSIUN (usia )]],"yyyy"),"")</f>
        <v>2026</v>
      </c>
      <c r="AB1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Row],[JABATAN]],tbl_refJabatan,9,FALSE),"yr","day")-CONVERT(DATEDIF(M1353,tglAcuan,"y"),"yr","day"))),(NOW()+(CONVERT(VLOOKUP(Table1[[#This Row],[JABATAN]],tbl_refJabatan,9,FALSE),"yr","day")-CONVERT(DATEDIF(M1353,NOW(),"y"),"yr","day")))),"tgl SK salah"),"")</f>
        <v>49001.598911689813</v>
      </c>
      <c r="AC1353" s="167" t="str">
        <f ca="1">IF(Table1[[#This Row],[TGL. PENSIUN (jabatan )]]&lt;&gt;0,TEXT(Table1[[#This Row],[TGL. PENSIUN (jabatan )]],"yyyy"),"")</f>
        <v>2034</v>
      </c>
      <c r="AD13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4" spans="1:30" s="53" customFormat="1" ht="21.75" customHeight="1" x14ac:dyDescent="0.25">
      <c r="A1354" s="43">
        <f t="shared" si="49"/>
        <v>1349</v>
      </c>
      <c r="B1354" s="44" t="s">
        <v>2266</v>
      </c>
      <c r="C1354" s="44" t="s">
        <v>2516</v>
      </c>
      <c r="D1354" s="72" t="s">
        <v>54</v>
      </c>
      <c r="E1354" s="141" t="s">
        <v>2524</v>
      </c>
      <c r="F1354" s="43" t="s">
        <v>41</v>
      </c>
      <c r="G1354" s="46" t="s">
        <v>42</v>
      </c>
      <c r="H1354" s="95">
        <v>32047</v>
      </c>
      <c r="I1354" s="45"/>
      <c r="J1354" s="76"/>
      <c r="K1354" s="74" t="s">
        <v>43</v>
      </c>
      <c r="L1354" s="69" t="s">
        <v>2525</v>
      </c>
      <c r="M1354" s="95">
        <v>44718</v>
      </c>
      <c r="N1354" s="52" t="str">
        <f t="shared" ref="N1354:N1417" ca="1" si="50">IFERROR(IF(H1354&lt;&gt;0,IF(tglAcuan&lt;&gt;0,DATEDIF(H1354,tglAcuan,"y")&amp;" Tahun "&amp;DATEDIF(H1354,tglAcuan,"ym")&amp;" Bulan "&amp;DATEDIF(H1354,tglAcuan,"md")&amp;" hari",DATEDIF(H1354,NOW(),"y")&amp;" Tahun "&amp;DATEDIF(H1354,NOW(),"ym")&amp;" Bulan "&amp;DATEDIF(H1354,NOW(),"md")&amp;" hari"),"tgl lahir salah/ null"),"tgl lahir salah")</f>
        <v>36 Tahun 5 Bulan 0 hari</v>
      </c>
      <c r="O13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8 Bulan 21 Hari </v>
      </c>
      <c r="P1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Row],[JABATAN]],tbl_refJabatan,2,FALSE),"yr","day")-CONVERT(DATEDIF(H1354,tglAcuan,"y"),"yr","day"))),(NOW()+(CONVERT(VLOOKUP(Table1[[#This Row],[JABATAN]],tbl_refJabatan,2,FALSE),"yr","day")-CONVERT(DATEDIF(H1354,NOW(),"y"),"yr","day")))),"Usia Salah"),"")</f>
        <v>54115.098911689813</v>
      </c>
      <c r="Q1354" s="167" t="str">
        <f ca="1">IF(Table1[[#This Row],[TGL. PENSIUN (usia)]]&lt;&gt;0,TEXT(Table1[[#This Row],[TGL. PENSIUN (usia)]],"yyyy"),"")</f>
        <v>2048</v>
      </c>
      <c r="R1354" s="166">
        <f ca="1">IF(AND(Table1[[#This Row],[TGL. PENSIUN (usia)]]&lt;&gt;"",Table1[[#This Row],[TGL. PENSIUN (usia)]]&lt;&gt;"USIA SALAH"),IF(tglAcuan&lt;&gt;0,(INT(CONVERT(VLOOKUP(Table1[[#This Row],[JABATAN]],tbl_refJabatan,2,FALSE),"yr","day")-CONVERT(DATEDIF(H1354,tglAcuan,"y"),"yr","day"))),(INT(CONVERT(VLOOKUP(Table1[[#This Row],[JABATAN]],tbl_refJabatan,2,FALSE),"yr","day")-CONVERT(DATEDIF(H1354,NOW(),"y"),"yr","day")))),"")</f>
        <v>8766</v>
      </c>
      <c r="S1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Row],[JABATAN]],tbl_refJabatan,4,FALSE),"yr","day")-CONVERT(DATEDIF(H1354,tglAcuan,"y"),"yr","day"))),(NOW()+(CONVERT(VLOOKUP(Table1[[#This Row],[JABATAN]],tbl_refJabatan,4,FALSE),"yr","day")-CONVERT(DATEDIF(H1354,NOW(),"y"),"yr","day")))),"Usia Salah"),"")</f>
        <v>54115.098911689813</v>
      </c>
      <c r="T1354" s="167" t="str">
        <f ca="1">IF(Table1[[#This Row],[TGL. PENSIUN ( usia )]]&lt;&gt;0,TEXT(Table1[[#This Row],[TGL. PENSIUN ( usia )]],"yyyy"),"")</f>
        <v>2048</v>
      </c>
      <c r="U1354" s="166">
        <f ca="1">IF(AND(Table1[[#This Row],[TGL. PENSIUN (usia)]]&lt;&gt;"",Table1[[#This Row],[TGL. PENSIUN (usia)]]&lt;&gt;"USIA SALAH"),IF(tglAcuan&lt;&gt;0,(INT(CONVERT(VLOOKUP(Table1[[#This Row],[JABATAN]],tbl_refJabatan,4,FALSE),"yr","day")-CONVERT(DATEDIF(H1354,tglAcuan,"y"),"yr","day"))),(INT(CONVERT(VLOOKUP(Table1[[#This Row],[JABATAN]],tbl_refJabatan,4,FALSE),"yr","day")-CONVERT(DATEDIF(H1354,NOW(),"y"),"yr","day")))),"")</f>
        <v>8766</v>
      </c>
      <c r="V1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Row],[JABATAN]],tbl_refJabatan,6,FALSE),"yr","day")-CONVERT(DATEDIF(H1354,tglAcuan,"y"),"yr","day"))),(NOW()+(CONVERT(VLOOKUP(Table1[[#This Row],[JABATAN]],tbl_refJabatan,6,FALSE),"yr","day")-CONVERT(DATEDIF(H1354,NOW(),"y"),"yr","day")))),"Usia Salah"),"")</f>
        <v>52654.098911689813</v>
      </c>
      <c r="W1354" s="167" t="str">
        <f ca="1">IF(Table1[[#This Row],[TGL.PENSIUN (usia)]]&lt;&gt;0,TEXT(Table1[[#This Row],[TGL.PENSIUN (usia)]],"yyyy"),"")</f>
        <v>2044</v>
      </c>
      <c r="X1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Row],[JABATAN]],tbl_refJabatan,7,FALSE),"yr","day")-CONVERT(DATEDIF(M1354,tglAcuan,"y"),"yr","day"))),(NOW()+(CONVERT(VLOOKUP(Table1[[#This Row],[JABATAN]],tbl_refJabatan,7,FALSE),"yr","day")-CONVERT(DATEDIF(M1354,NOW(),"y"),"yr","day")))),"tgl SK salah"),"")</f>
        <v>52288.848911689813</v>
      </c>
      <c r="Y1354" s="167" t="str">
        <f ca="1">IF(Table1[[#This Row],[TGL. PENSIUN (jabatan)]]&lt;&gt;0,TEXT(Table1[[#This Row],[TGL. PENSIUN (jabatan)]],"yyyy"),"")</f>
        <v>2043</v>
      </c>
      <c r="Z1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Row],[JABATAN]],tbl_refJabatan,8,FALSE),"yr","day")-CONVERT(DATEDIF(H1354,tglAcuan,"y"),"yr","day"))),(NOW()+(CONVERT(VLOOKUP(Table1[[#This Row],[JABATAN]],tbl_refJabatan,8,FALSE),"yr","day")-CONVERT(DATEDIF(H1354,NOW(),"y"),"yr","day")))),"Usia Salah"),"")</f>
        <v>52654.098911689813</v>
      </c>
      <c r="AA1354" s="167" t="str">
        <f ca="1">IF(Table1[[#This Row],[TGL.PENSIUN (usia )]]&lt;&gt;0,TEXT(Table1[[#This Row],[TGL.PENSIUN (usia )]],"yyyy"),"")</f>
        <v>2044</v>
      </c>
      <c r="AB1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Row],[JABATAN]],tbl_refJabatan,9,FALSE),"yr","day")-CONVERT(DATEDIF(M1354,tglAcuan,"y"),"yr","day"))),(NOW()+(CONVERT(VLOOKUP(Table1[[#This Row],[JABATAN]],tbl_refJabatan,9,FALSE),"yr","day")-CONVERT(DATEDIF(M1354,NOW(),"y"),"yr","day")))),"tgl SK salah"),"")</f>
        <v>52288.848911689813</v>
      </c>
      <c r="AC1354" s="167" t="str">
        <f ca="1">IF(Table1[[#This Row],[TGL. PENSIUN (jabatan )]]&lt;&gt;0,TEXT(Table1[[#This Row],[TGL. PENSIUN (jabatan )]],"yyyy"),"")</f>
        <v>2043</v>
      </c>
      <c r="AD13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5" spans="1:30" s="53" customFormat="1" ht="21.75" customHeight="1" x14ac:dyDescent="0.25">
      <c r="A1355" s="43">
        <f t="shared" si="49"/>
        <v>1350</v>
      </c>
      <c r="B1355" s="44" t="s">
        <v>2266</v>
      </c>
      <c r="C1355" s="44" t="s">
        <v>2516</v>
      </c>
      <c r="D1355" s="72" t="s">
        <v>57</v>
      </c>
      <c r="E1355" s="141" t="s">
        <v>2526</v>
      </c>
      <c r="F1355" s="43" t="s">
        <v>41</v>
      </c>
      <c r="G1355" s="46" t="s">
        <v>42</v>
      </c>
      <c r="H1355" s="95">
        <v>32803</v>
      </c>
      <c r="I1355" s="45"/>
      <c r="J1355" s="76"/>
      <c r="K1355" s="74" t="s">
        <v>56</v>
      </c>
      <c r="L1355" s="69" t="s">
        <v>2527</v>
      </c>
      <c r="M1355" s="95">
        <v>42216</v>
      </c>
      <c r="N1355" s="52" t="str">
        <f t="shared" ca="1" si="50"/>
        <v>34 Tahun 4 Bulan 5 hari</v>
      </c>
      <c r="O13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6 Bulan 27 Hari </v>
      </c>
      <c r="P1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Row],[JABATAN]],tbl_refJabatan,2,FALSE),"yr","day")-CONVERT(DATEDIF(H1355,tglAcuan,"y"),"yr","day"))),(NOW()+(CONVERT(VLOOKUP(Table1[[#This Row],[JABATAN]],tbl_refJabatan,2,FALSE),"yr","day")-CONVERT(DATEDIF(H1355,NOW(),"y"),"yr","day")))),"Usia Salah"),"")</f>
        <v>54845.598911689813</v>
      </c>
      <c r="Q1355" s="167" t="str">
        <f ca="1">IF(Table1[[#This Row],[TGL. PENSIUN (usia)]]&lt;&gt;0,TEXT(Table1[[#This Row],[TGL. PENSIUN (usia)]],"yyyy"),"")</f>
        <v>2050</v>
      </c>
      <c r="R1355" s="166">
        <f ca="1">IF(AND(Table1[[#This Row],[TGL. PENSIUN (usia)]]&lt;&gt;"",Table1[[#This Row],[TGL. PENSIUN (usia)]]&lt;&gt;"USIA SALAH"),IF(tglAcuan&lt;&gt;0,(INT(CONVERT(VLOOKUP(Table1[[#This Row],[JABATAN]],tbl_refJabatan,2,FALSE),"yr","day")-CONVERT(DATEDIF(H1355,tglAcuan,"y"),"yr","day"))),(INT(CONVERT(VLOOKUP(Table1[[#This Row],[JABATAN]],tbl_refJabatan,2,FALSE),"yr","day")-CONVERT(DATEDIF(H1355,NOW(),"y"),"yr","day")))),"")</f>
        <v>9496</v>
      </c>
      <c r="S1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Row],[JABATAN]],tbl_refJabatan,4,FALSE),"yr","day")-CONVERT(DATEDIF(H1355,tglAcuan,"y"),"yr","day"))),(NOW()+(CONVERT(VLOOKUP(Table1[[#This Row],[JABATAN]],tbl_refJabatan,4,FALSE),"yr","day")-CONVERT(DATEDIF(H1355,NOW(),"y"),"yr","day")))),"Usia Salah"),"")</f>
        <v>54845.598911689813</v>
      </c>
      <c r="T1355" s="167" t="str">
        <f ca="1">IF(Table1[[#This Row],[TGL. PENSIUN ( usia )]]&lt;&gt;0,TEXT(Table1[[#This Row],[TGL. PENSIUN ( usia )]],"yyyy"),"")</f>
        <v>2050</v>
      </c>
      <c r="U1355" s="166">
        <f ca="1">IF(AND(Table1[[#This Row],[TGL. PENSIUN (usia)]]&lt;&gt;"",Table1[[#This Row],[TGL. PENSIUN (usia)]]&lt;&gt;"USIA SALAH"),IF(tglAcuan&lt;&gt;0,(INT(CONVERT(VLOOKUP(Table1[[#This Row],[JABATAN]],tbl_refJabatan,4,FALSE),"yr","day")-CONVERT(DATEDIF(H1355,tglAcuan,"y"),"yr","day"))),(INT(CONVERT(VLOOKUP(Table1[[#This Row],[JABATAN]],tbl_refJabatan,4,FALSE),"yr","day")-CONVERT(DATEDIF(H1355,NOW(),"y"),"yr","day")))),"")</f>
        <v>9496</v>
      </c>
      <c r="V1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Row],[JABATAN]],tbl_refJabatan,6,FALSE),"yr","day")-CONVERT(DATEDIF(H1355,tglAcuan,"y"),"yr","day"))),(NOW()+(CONVERT(VLOOKUP(Table1[[#This Row],[JABATAN]],tbl_refJabatan,6,FALSE),"yr","day")-CONVERT(DATEDIF(H1355,NOW(),"y"),"yr","day")))),"Usia Salah"),"")</f>
        <v>53384.598911689813</v>
      </c>
      <c r="W1355" s="167" t="str">
        <f ca="1">IF(Table1[[#This Row],[TGL.PENSIUN (usia)]]&lt;&gt;0,TEXT(Table1[[#This Row],[TGL.PENSIUN (usia)]],"yyyy"),"")</f>
        <v>2046</v>
      </c>
      <c r="X1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Row],[JABATAN]],tbl_refJabatan,7,FALSE),"yr","day")-CONVERT(DATEDIF(M1355,tglAcuan,"y"),"yr","day"))),(NOW()+(CONVERT(VLOOKUP(Table1[[#This Row],[JABATAN]],tbl_refJabatan,7,FALSE),"yr","day")-CONVERT(DATEDIF(M1355,NOW(),"y"),"yr","day")))),"tgl SK salah"),"")</f>
        <v>49732.098911689813</v>
      </c>
      <c r="Y1355" s="167" t="str">
        <f ca="1">IF(Table1[[#This Row],[TGL. PENSIUN (jabatan)]]&lt;&gt;0,TEXT(Table1[[#This Row],[TGL. PENSIUN (jabatan)]],"yyyy"),"")</f>
        <v>2036</v>
      </c>
      <c r="Z1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Row],[JABATAN]],tbl_refJabatan,8,FALSE),"yr","day")-CONVERT(DATEDIF(H1355,tglAcuan,"y"),"yr","day"))),(NOW()+(CONVERT(VLOOKUP(Table1[[#This Row],[JABATAN]],tbl_refJabatan,8,FALSE),"yr","day")-CONVERT(DATEDIF(H1355,NOW(),"y"),"yr","day")))),"Usia Salah"),"")</f>
        <v>53384.598911689813</v>
      </c>
      <c r="AA1355" s="167" t="str">
        <f ca="1">IF(Table1[[#This Row],[TGL.PENSIUN (usia )]]&lt;&gt;0,TEXT(Table1[[#This Row],[TGL.PENSIUN (usia )]],"yyyy"),"")</f>
        <v>2046</v>
      </c>
      <c r="AB1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Row],[JABATAN]],tbl_refJabatan,9,FALSE),"yr","day")-CONVERT(DATEDIF(M1355,tglAcuan,"y"),"yr","day"))),(NOW()+(CONVERT(VLOOKUP(Table1[[#This Row],[JABATAN]],tbl_refJabatan,9,FALSE),"yr","day")-CONVERT(DATEDIF(M1355,NOW(),"y"),"yr","day")))),"tgl SK salah"),"")</f>
        <v>49732.098911689813</v>
      </c>
      <c r="AC1355" s="167" t="str">
        <f ca="1">IF(Table1[[#This Row],[TGL. PENSIUN (jabatan )]]&lt;&gt;0,TEXT(Table1[[#This Row],[TGL. PENSIUN (jabatan )]],"yyyy"),"")</f>
        <v>2036</v>
      </c>
      <c r="AD13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6" spans="1:30" s="53" customFormat="1" ht="21.75" customHeight="1" x14ac:dyDescent="0.25">
      <c r="A1356" s="43">
        <f t="shared" si="49"/>
        <v>1351</v>
      </c>
      <c r="B1356" s="44" t="s">
        <v>2266</v>
      </c>
      <c r="C1356" s="44" t="s">
        <v>2516</v>
      </c>
      <c r="D1356" s="72" t="s">
        <v>59</v>
      </c>
      <c r="E1356" s="141" t="s">
        <v>2528</v>
      </c>
      <c r="F1356" s="43" t="s">
        <v>41</v>
      </c>
      <c r="G1356" s="46" t="s">
        <v>42</v>
      </c>
      <c r="H1356" s="95">
        <v>35656</v>
      </c>
      <c r="I1356" s="45"/>
      <c r="J1356" s="76"/>
      <c r="K1356" s="74" t="s">
        <v>56</v>
      </c>
      <c r="L1356" s="69" t="s">
        <v>2529</v>
      </c>
      <c r="M1356" s="95">
        <v>44784</v>
      </c>
      <c r="N1356" s="52" t="str">
        <f t="shared" ca="1" si="50"/>
        <v>26 Tahun 6 Bulan 13 hari</v>
      </c>
      <c r="O13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16 Hari </v>
      </c>
      <c r="P1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Row],[JABATAN]],tbl_refJabatan,2,FALSE),"yr","day")-CONVERT(DATEDIF(H1356,tglAcuan,"y"),"yr","day"))),(NOW()+(CONVERT(VLOOKUP(Table1[[#This Row],[JABATAN]],tbl_refJabatan,2,FALSE),"yr","day")-CONVERT(DATEDIF(H1356,NOW(),"y"),"yr","day")))),"Usia Salah"),"")</f>
        <v>57767.598911689813</v>
      </c>
      <c r="Q1356" s="167" t="str">
        <f ca="1">IF(Table1[[#This Row],[TGL. PENSIUN (usia)]]&lt;&gt;0,TEXT(Table1[[#This Row],[TGL. PENSIUN (usia)]],"yyyy"),"")</f>
        <v>2058</v>
      </c>
      <c r="R1356" s="166">
        <f ca="1">IF(AND(Table1[[#This Row],[TGL. PENSIUN (usia)]]&lt;&gt;"",Table1[[#This Row],[TGL. PENSIUN (usia)]]&lt;&gt;"USIA SALAH"),IF(tglAcuan&lt;&gt;0,(INT(CONVERT(VLOOKUP(Table1[[#This Row],[JABATAN]],tbl_refJabatan,2,FALSE),"yr","day")-CONVERT(DATEDIF(H1356,tglAcuan,"y"),"yr","day"))),(INT(CONVERT(VLOOKUP(Table1[[#This Row],[JABATAN]],tbl_refJabatan,2,FALSE),"yr","day")-CONVERT(DATEDIF(H1356,NOW(),"y"),"yr","day")))),"")</f>
        <v>12418</v>
      </c>
      <c r="S1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Row],[JABATAN]],tbl_refJabatan,4,FALSE),"yr","day")-CONVERT(DATEDIF(H1356,tglAcuan,"y"),"yr","day"))),(NOW()+(CONVERT(VLOOKUP(Table1[[#This Row],[JABATAN]],tbl_refJabatan,4,FALSE),"yr","day")-CONVERT(DATEDIF(H1356,NOW(),"y"),"yr","day")))),"Usia Salah"),"")</f>
        <v>57767.598911689813</v>
      </c>
      <c r="T1356" s="167" t="str">
        <f ca="1">IF(Table1[[#This Row],[TGL. PENSIUN ( usia )]]&lt;&gt;0,TEXT(Table1[[#This Row],[TGL. PENSIUN ( usia )]],"yyyy"),"")</f>
        <v>2058</v>
      </c>
      <c r="U1356" s="166">
        <f ca="1">IF(AND(Table1[[#This Row],[TGL. PENSIUN (usia)]]&lt;&gt;"",Table1[[#This Row],[TGL. PENSIUN (usia)]]&lt;&gt;"USIA SALAH"),IF(tglAcuan&lt;&gt;0,(INT(CONVERT(VLOOKUP(Table1[[#This Row],[JABATAN]],tbl_refJabatan,4,FALSE),"yr","day")-CONVERT(DATEDIF(H1356,tglAcuan,"y"),"yr","day"))),(INT(CONVERT(VLOOKUP(Table1[[#This Row],[JABATAN]],tbl_refJabatan,4,FALSE),"yr","day")-CONVERT(DATEDIF(H1356,NOW(),"y"),"yr","day")))),"")</f>
        <v>12418</v>
      </c>
      <c r="V1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Row],[JABATAN]],tbl_refJabatan,6,FALSE),"yr","day")-CONVERT(DATEDIF(H1356,tglAcuan,"y"),"yr","day"))),(NOW()+(CONVERT(VLOOKUP(Table1[[#This Row],[JABATAN]],tbl_refJabatan,6,FALSE),"yr","day")-CONVERT(DATEDIF(H1356,NOW(),"y"),"yr","day")))),"Usia Salah"),"")</f>
        <v>56306.598911689813</v>
      </c>
      <c r="W1356" s="167" t="str">
        <f ca="1">IF(Table1[[#This Row],[TGL.PENSIUN (usia)]]&lt;&gt;0,TEXT(Table1[[#This Row],[TGL.PENSIUN (usia)]],"yyyy"),"")</f>
        <v>2054</v>
      </c>
      <c r="X1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Row],[JABATAN]],tbl_refJabatan,7,FALSE),"yr","day")-CONVERT(DATEDIF(M1356,tglAcuan,"y"),"yr","day"))),(NOW()+(CONVERT(VLOOKUP(Table1[[#This Row],[JABATAN]],tbl_refJabatan,7,FALSE),"yr","day")-CONVERT(DATEDIF(M1356,NOW(),"y"),"yr","day")))),"tgl SK salah"),"")</f>
        <v>52288.848911689813</v>
      </c>
      <c r="Y1356" s="167" t="str">
        <f ca="1">IF(Table1[[#This Row],[TGL. PENSIUN (jabatan)]]&lt;&gt;0,TEXT(Table1[[#This Row],[TGL. PENSIUN (jabatan)]],"yyyy"),"")</f>
        <v>2043</v>
      </c>
      <c r="Z1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Row],[JABATAN]],tbl_refJabatan,8,FALSE),"yr","day")-CONVERT(DATEDIF(H1356,tglAcuan,"y"),"yr","day"))),(NOW()+(CONVERT(VLOOKUP(Table1[[#This Row],[JABATAN]],tbl_refJabatan,8,FALSE),"yr","day")-CONVERT(DATEDIF(H1356,NOW(),"y"),"yr","day")))),"Usia Salah"),"")</f>
        <v>56306.598911689813</v>
      </c>
      <c r="AA1356" s="167" t="str">
        <f ca="1">IF(Table1[[#This Row],[TGL.PENSIUN (usia )]]&lt;&gt;0,TEXT(Table1[[#This Row],[TGL.PENSIUN (usia )]],"yyyy"),"")</f>
        <v>2054</v>
      </c>
      <c r="AB1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Row],[JABATAN]],tbl_refJabatan,9,FALSE),"yr","day")-CONVERT(DATEDIF(M1356,tglAcuan,"y"),"yr","day"))),(NOW()+(CONVERT(VLOOKUP(Table1[[#This Row],[JABATAN]],tbl_refJabatan,9,FALSE),"yr","day")-CONVERT(DATEDIF(M1356,NOW(),"y"),"yr","day")))),"tgl SK salah"),"")</f>
        <v>52288.848911689813</v>
      </c>
      <c r="AC1356" s="167" t="str">
        <f ca="1">IF(Table1[[#This Row],[TGL. PENSIUN (jabatan )]]&lt;&gt;0,TEXT(Table1[[#This Row],[TGL. PENSIUN (jabatan )]],"yyyy"),"")</f>
        <v>2043</v>
      </c>
      <c r="AD13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7" spans="1:30" s="53" customFormat="1" ht="21.75" customHeight="1" x14ac:dyDescent="0.25">
      <c r="A1357" s="43">
        <f t="shared" si="49"/>
        <v>1352</v>
      </c>
      <c r="B1357" s="44" t="s">
        <v>2266</v>
      </c>
      <c r="C1357" s="44" t="s">
        <v>2516</v>
      </c>
      <c r="D1357" s="72" t="s">
        <v>61</v>
      </c>
      <c r="E1357" s="141" t="s">
        <v>476</v>
      </c>
      <c r="F1357" s="43" t="s">
        <v>41</v>
      </c>
      <c r="G1357" s="46" t="s">
        <v>42</v>
      </c>
      <c r="H1357" s="95">
        <v>27555</v>
      </c>
      <c r="I1357" s="45"/>
      <c r="J1357" s="76"/>
      <c r="K1357" s="74" t="s">
        <v>43</v>
      </c>
      <c r="L1357" s="69" t="s">
        <v>2530</v>
      </c>
      <c r="M1357" s="125">
        <v>43804</v>
      </c>
      <c r="N1357" s="52" t="str">
        <f t="shared" ca="1" si="50"/>
        <v>48 Tahun 8 Bulan 17 hari</v>
      </c>
      <c r="O13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22 Hari </v>
      </c>
      <c r="P1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Row],[JABATAN]],tbl_refJabatan,2,FALSE),"yr","day")-CONVERT(DATEDIF(H1357,tglAcuan,"y"),"yr","day"))),(NOW()+(CONVERT(VLOOKUP(Table1[[#This Row],[JABATAN]],tbl_refJabatan,2,FALSE),"yr","day")-CONVERT(DATEDIF(H1357,NOW(),"y"),"yr","day")))),"Usia Salah"),"")</f>
        <v>49732.098911689813</v>
      </c>
      <c r="Q1357" s="167" t="str">
        <f ca="1">IF(Table1[[#This Row],[TGL. PENSIUN (usia)]]&lt;&gt;0,TEXT(Table1[[#This Row],[TGL. PENSIUN (usia)]],"yyyy"),"")</f>
        <v>2036</v>
      </c>
      <c r="R1357" s="166">
        <f ca="1">IF(AND(Table1[[#This Row],[TGL. PENSIUN (usia)]]&lt;&gt;"",Table1[[#This Row],[TGL. PENSIUN (usia)]]&lt;&gt;"USIA SALAH"),IF(tglAcuan&lt;&gt;0,(INT(CONVERT(VLOOKUP(Table1[[#This Row],[JABATAN]],tbl_refJabatan,2,FALSE),"yr","day")-CONVERT(DATEDIF(H1357,tglAcuan,"y"),"yr","day"))),(INT(CONVERT(VLOOKUP(Table1[[#This Row],[JABATAN]],tbl_refJabatan,2,FALSE),"yr","day")-CONVERT(DATEDIF(H1357,NOW(),"y"),"yr","day")))),"")</f>
        <v>4383</v>
      </c>
      <c r="S1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Row],[JABATAN]],tbl_refJabatan,4,FALSE),"yr","day")-CONVERT(DATEDIF(H1357,tglAcuan,"y"),"yr","day"))),(NOW()+(CONVERT(VLOOKUP(Table1[[#This Row],[JABATAN]],tbl_refJabatan,4,FALSE),"yr","day")-CONVERT(DATEDIF(H1357,NOW(),"y"),"yr","day")))),"Usia Salah"),"")</f>
        <v>49732.098911689813</v>
      </c>
      <c r="T1357" s="167" t="str">
        <f ca="1">IF(Table1[[#This Row],[TGL. PENSIUN ( usia )]]&lt;&gt;0,TEXT(Table1[[#This Row],[TGL. PENSIUN ( usia )]],"yyyy"),"")</f>
        <v>2036</v>
      </c>
      <c r="U1357" s="166">
        <f ca="1">IF(AND(Table1[[#This Row],[TGL. PENSIUN (usia)]]&lt;&gt;"",Table1[[#This Row],[TGL. PENSIUN (usia)]]&lt;&gt;"USIA SALAH"),IF(tglAcuan&lt;&gt;0,(INT(CONVERT(VLOOKUP(Table1[[#This Row],[JABATAN]],tbl_refJabatan,4,FALSE),"yr","day")-CONVERT(DATEDIF(H1357,tglAcuan,"y"),"yr","day"))),(INT(CONVERT(VLOOKUP(Table1[[#This Row],[JABATAN]],tbl_refJabatan,4,FALSE),"yr","day")-CONVERT(DATEDIF(H1357,NOW(),"y"),"yr","day")))),"")</f>
        <v>4383</v>
      </c>
      <c r="V1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Row],[JABATAN]],tbl_refJabatan,6,FALSE),"yr","day")-CONVERT(DATEDIF(H1357,tglAcuan,"y"),"yr","day"))),(NOW()+(CONVERT(VLOOKUP(Table1[[#This Row],[JABATAN]],tbl_refJabatan,6,FALSE),"yr","day")-CONVERT(DATEDIF(H1357,NOW(),"y"),"yr","day")))),"Usia Salah"),"")</f>
        <v>48271.098911689813</v>
      </c>
      <c r="W1357" s="167" t="str">
        <f ca="1">IF(Table1[[#This Row],[TGL.PENSIUN (usia)]]&lt;&gt;0,TEXT(Table1[[#This Row],[TGL.PENSIUN (usia)]],"yyyy"),"")</f>
        <v>2032</v>
      </c>
      <c r="X1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Row],[JABATAN]],tbl_refJabatan,7,FALSE),"yr","day")-CONVERT(DATEDIF(M1357,tglAcuan,"y"),"yr","day"))),(NOW()+(CONVERT(VLOOKUP(Table1[[#This Row],[JABATAN]],tbl_refJabatan,7,FALSE),"yr","day")-CONVERT(DATEDIF(M1357,NOW(),"y"),"yr","day")))),"tgl SK salah"),"")</f>
        <v>51193.098911689813</v>
      </c>
      <c r="Y1357" s="167" t="str">
        <f ca="1">IF(Table1[[#This Row],[TGL. PENSIUN (jabatan)]]&lt;&gt;0,TEXT(Table1[[#This Row],[TGL. PENSIUN (jabatan)]],"yyyy"),"")</f>
        <v>2040</v>
      </c>
      <c r="Z1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Row],[JABATAN]],tbl_refJabatan,8,FALSE),"yr","day")-CONVERT(DATEDIF(H1357,tglAcuan,"y"),"yr","day"))),(NOW()+(CONVERT(VLOOKUP(Table1[[#This Row],[JABATAN]],tbl_refJabatan,8,FALSE),"yr","day")-CONVERT(DATEDIF(H1357,NOW(),"y"),"yr","day")))),"Usia Salah"),"")</f>
        <v>48271.098911689813</v>
      </c>
      <c r="AA1357" s="167" t="str">
        <f ca="1">IF(Table1[[#This Row],[TGL.PENSIUN (usia )]]&lt;&gt;0,TEXT(Table1[[#This Row],[TGL.PENSIUN (usia )]],"yyyy"),"")</f>
        <v>2032</v>
      </c>
      <c r="AB1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Row],[JABATAN]],tbl_refJabatan,9,FALSE),"yr","day")-CONVERT(DATEDIF(M1357,tglAcuan,"y"),"yr","day"))),(NOW()+(CONVERT(VLOOKUP(Table1[[#This Row],[JABATAN]],tbl_refJabatan,9,FALSE),"yr","day")-CONVERT(DATEDIF(M1357,NOW(),"y"),"yr","day")))),"tgl SK salah"),"")</f>
        <v>51193.098911689813</v>
      </c>
      <c r="AC1357" s="167" t="str">
        <f ca="1">IF(Table1[[#This Row],[TGL. PENSIUN (jabatan )]]&lt;&gt;0,TEXT(Table1[[#This Row],[TGL. PENSIUN (jabatan )]],"yyyy"),"")</f>
        <v>2040</v>
      </c>
      <c r="AD13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8" spans="1:30" s="53" customFormat="1" ht="21.75" customHeight="1" x14ac:dyDescent="0.25">
      <c r="A1358" s="43">
        <f t="shared" si="49"/>
        <v>1353</v>
      </c>
      <c r="B1358" s="44" t="s">
        <v>2266</v>
      </c>
      <c r="C1358" s="44" t="s">
        <v>2516</v>
      </c>
      <c r="D1358" s="72" t="s">
        <v>63</v>
      </c>
      <c r="E1358" s="141" t="s">
        <v>2531</v>
      </c>
      <c r="F1358" s="43" t="s">
        <v>41</v>
      </c>
      <c r="G1358" s="46" t="s">
        <v>42</v>
      </c>
      <c r="H1358" s="95">
        <v>30176</v>
      </c>
      <c r="I1358" s="45"/>
      <c r="J1358" s="76"/>
      <c r="K1358" s="74" t="s">
        <v>43</v>
      </c>
      <c r="L1358" s="63" t="s">
        <v>2532</v>
      </c>
      <c r="M1358" s="95">
        <v>44426</v>
      </c>
      <c r="N1358" s="52" t="str">
        <f t="shared" ca="1" si="50"/>
        <v>41 Tahun 6 Bulan 14 hari</v>
      </c>
      <c r="O13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9 Hari </v>
      </c>
      <c r="P1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Row],[JABATAN]],tbl_refJabatan,2,FALSE),"yr","day")-CONVERT(DATEDIF(H1358,tglAcuan,"y"),"yr","day"))),(NOW()+(CONVERT(VLOOKUP(Table1[[#This Row],[JABATAN]],tbl_refJabatan,2,FALSE),"yr","day")-CONVERT(DATEDIF(H1358,NOW(),"y"),"yr","day")))),"Usia Salah"),"")</f>
        <v>52288.848911689813</v>
      </c>
      <c r="Q1358" s="167" t="str">
        <f ca="1">IF(Table1[[#This Row],[TGL. PENSIUN (usia)]]&lt;&gt;0,TEXT(Table1[[#This Row],[TGL. PENSIUN (usia)]],"yyyy"),"")</f>
        <v>2043</v>
      </c>
      <c r="R1358" s="166">
        <f ca="1">IF(AND(Table1[[#This Row],[TGL. PENSIUN (usia)]]&lt;&gt;"",Table1[[#This Row],[TGL. PENSIUN (usia)]]&lt;&gt;"USIA SALAH"),IF(tglAcuan&lt;&gt;0,(INT(CONVERT(VLOOKUP(Table1[[#This Row],[JABATAN]],tbl_refJabatan,2,FALSE),"yr","day")-CONVERT(DATEDIF(H1358,tglAcuan,"y"),"yr","day"))),(INT(CONVERT(VLOOKUP(Table1[[#This Row],[JABATAN]],tbl_refJabatan,2,FALSE),"yr","day")-CONVERT(DATEDIF(H1358,NOW(),"y"),"yr","day")))),"")</f>
        <v>6939</v>
      </c>
      <c r="S1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Row],[JABATAN]],tbl_refJabatan,4,FALSE),"yr","day")-CONVERT(DATEDIF(H1358,tglAcuan,"y"),"yr","day"))),(NOW()+(CONVERT(VLOOKUP(Table1[[#This Row],[JABATAN]],tbl_refJabatan,4,FALSE),"yr","day")-CONVERT(DATEDIF(H1358,NOW(),"y"),"yr","day")))),"Usia Salah"),"")</f>
        <v>37678.848911689813</v>
      </c>
      <c r="T1358" s="167" t="str">
        <f ca="1">IF(Table1[[#This Row],[TGL. PENSIUN ( usia )]]&lt;&gt;0,TEXT(Table1[[#This Row],[TGL. PENSIUN ( usia )]],"yyyy"),"")</f>
        <v>2003</v>
      </c>
      <c r="U1358" s="166">
        <f ca="1">IF(AND(Table1[[#This Row],[TGL. PENSIUN (usia)]]&lt;&gt;"",Table1[[#This Row],[TGL. PENSIUN (usia)]]&lt;&gt;"USIA SALAH"),IF(tglAcuan&lt;&gt;0,(INT(CONVERT(VLOOKUP(Table1[[#This Row],[JABATAN]],tbl_refJabatan,4,FALSE),"yr","day")-CONVERT(DATEDIF(H1358,tglAcuan,"y"),"yr","day"))),(INT(CONVERT(VLOOKUP(Table1[[#This Row],[JABATAN]],tbl_refJabatan,4,FALSE),"yr","day")-CONVERT(DATEDIF(H1358,NOW(),"y"),"yr","day")))),"")</f>
        <v>-7671</v>
      </c>
      <c r="V1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Row],[JABATAN]],tbl_refJabatan,6,FALSE),"yr","day")-CONVERT(DATEDIF(H1358,tglAcuan,"y"),"yr","day"))),(NOW()+(CONVERT(VLOOKUP(Table1[[#This Row],[JABATAN]],tbl_refJabatan,6,FALSE),"yr","day")-CONVERT(DATEDIF(H1358,NOW(),"y"),"yr","day")))),"Usia Salah"),"")</f>
        <v>30373.848911689813</v>
      </c>
      <c r="W1358" s="167" t="str">
        <f ca="1">IF(Table1[[#This Row],[TGL.PENSIUN (usia)]]&lt;&gt;0,TEXT(Table1[[#This Row],[TGL.PENSIUN (usia)]],"yyyy"),"")</f>
        <v>1983</v>
      </c>
      <c r="X1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Row],[JABATAN]],tbl_refJabatan,7,FALSE),"yr","day")-CONVERT(DATEDIF(M1358,tglAcuan,"y"),"yr","day"))),(NOW()+(CONVERT(VLOOKUP(Table1[[#This Row],[JABATAN]],tbl_refJabatan,7,FALSE),"yr","day")-CONVERT(DATEDIF(M1358,NOW(),"y"),"yr","day")))),"tgl SK salah"),"")</f>
        <v>66533.598911689813</v>
      </c>
      <c r="Y1358" s="167" t="str">
        <f ca="1">IF(Table1[[#This Row],[TGL. PENSIUN (jabatan)]]&lt;&gt;0,TEXT(Table1[[#This Row],[TGL. PENSIUN (jabatan)]],"yyyy"),"")</f>
        <v>2082</v>
      </c>
      <c r="Z1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Row],[JABATAN]],tbl_refJabatan,8,FALSE),"yr","day")-CONVERT(DATEDIF(H1358,tglAcuan,"y"),"yr","day"))),(NOW()+(CONVERT(VLOOKUP(Table1[[#This Row],[JABATAN]],tbl_refJabatan,8,FALSE),"yr","day")-CONVERT(DATEDIF(H1358,NOW(),"y"),"yr","day")))),"Usia Salah"),"")</f>
        <v>52288.848911689813</v>
      </c>
      <c r="AA1358" s="167" t="str">
        <f ca="1">IF(Table1[[#This Row],[TGL.PENSIUN (usia )]]&lt;&gt;0,TEXT(Table1[[#This Row],[TGL.PENSIUN (usia )]],"yyyy"),"")</f>
        <v>2043</v>
      </c>
      <c r="AB1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Row],[JABATAN]],tbl_refJabatan,9,FALSE),"yr","day")-CONVERT(DATEDIF(M1358,tglAcuan,"y"),"yr","day"))),(NOW()+(CONVERT(VLOOKUP(Table1[[#This Row],[JABATAN]],tbl_refJabatan,9,FALSE),"yr","day")-CONVERT(DATEDIF(M1358,NOW(),"y"),"yr","day")))),"tgl SK salah"),"")</f>
        <v>50097.348911689813</v>
      </c>
      <c r="AC1358" s="167" t="str">
        <f ca="1">IF(Table1[[#This Row],[TGL. PENSIUN (jabatan )]]&lt;&gt;0,TEXT(Table1[[#This Row],[TGL. PENSIUN (jabatan )]],"yyyy"),"")</f>
        <v>2037</v>
      </c>
      <c r="AD13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59" spans="1:30" s="53" customFormat="1" ht="21.75" customHeight="1" x14ac:dyDescent="0.25">
      <c r="A1359" s="43">
        <f t="shared" si="49"/>
        <v>1354</v>
      </c>
      <c r="B1359" s="44" t="s">
        <v>2266</v>
      </c>
      <c r="C1359" s="44" t="s">
        <v>2516</v>
      </c>
      <c r="D1359" s="72" t="s">
        <v>63</v>
      </c>
      <c r="E1359" s="141" t="s">
        <v>2533</v>
      </c>
      <c r="F1359" s="43" t="s">
        <v>41</v>
      </c>
      <c r="G1359" s="46" t="s">
        <v>42</v>
      </c>
      <c r="H1359" s="95">
        <v>29686</v>
      </c>
      <c r="I1359" s="45"/>
      <c r="J1359" s="76"/>
      <c r="K1359" s="74" t="s">
        <v>43</v>
      </c>
      <c r="L1359" s="63" t="s">
        <v>2534</v>
      </c>
      <c r="M1359" s="95">
        <v>43539</v>
      </c>
      <c r="N1359" s="52" t="str">
        <f t="shared" ca="1" si="50"/>
        <v>42 Tahun 10 Bulan 17 hari</v>
      </c>
      <c r="O13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1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Row],[JABATAN]],tbl_refJabatan,2,FALSE),"yr","day")-CONVERT(DATEDIF(H1359,tglAcuan,"y"),"yr","day"))),(NOW()+(CONVERT(VLOOKUP(Table1[[#This Row],[JABATAN]],tbl_refJabatan,2,FALSE),"yr","day")-CONVERT(DATEDIF(H1359,NOW(),"y"),"yr","day")))),"Usia Salah"),"")</f>
        <v>51923.598911689813</v>
      </c>
      <c r="Q1359" s="167" t="str">
        <f ca="1">IF(Table1[[#This Row],[TGL. PENSIUN (usia)]]&lt;&gt;0,TEXT(Table1[[#This Row],[TGL. PENSIUN (usia)]],"yyyy"),"")</f>
        <v>2042</v>
      </c>
      <c r="R1359" s="166">
        <f ca="1">IF(AND(Table1[[#This Row],[TGL. PENSIUN (usia)]]&lt;&gt;"",Table1[[#This Row],[TGL. PENSIUN (usia)]]&lt;&gt;"USIA SALAH"),IF(tglAcuan&lt;&gt;0,(INT(CONVERT(VLOOKUP(Table1[[#This Row],[JABATAN]],tbl_refJabatan,2,FALSE),"yr","day")-CONVERT(DATEDIF(H1359,tglAcuan,"y"),"yr","day"))),(INT(CONVERT(VLOOKUP(Table1[[#This Row],[JABATAN]],tbl_refJabatan,2,FALSE),"yr","day")-CONVERT(DATEDIF(H1359,NOW(),"y"),"yr","day")))),"")</f>
        <v>6574</v>
      </c>
      <c r="S1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Row],[JABATAN]],tbl_refJabatan,4,FALSE),"yr","day")-CONVERT(DATEDIF(H1359,tglAcuan,"y"),"yr","day"))),(NOW()+(CONVERT(VLOOKUP(Table1[[#This Row],[JABATAN]],tbl_refJabatan,4,FALSE),"yr","day")-CONVERT(DATEDIF(H1359,NOW(),"y"),"yr","day")))),"Usia Salah"),"")</f>
        <v>37313.598911689813</v>
      </c>
      <c r="T1359" s="167" t="str">
        <f ca="1">IF(Table1[[#This Row],[TGL. PENSIUN ( usia )]]&lt;&gt;0,TEXT(Table1[[#This Row],[TGL. PENSIUN ( usia )]],"yyyy"),"")</f>
        <v>2002</v>
      </c>
      <c r="U1359" s="166">
        <f ca="1">IF(AND(Table1[[#This Row],[TGL. PENSIUN (usia)]]&lt;&gt;"",Table1[[#This Row],[TGL. PENSIUN (usia)]]&lt;&gt;"USIA SALAH"),IF(tglAcuan&lt;&gt;0,(INT(CONVERT(VLOOKUP(Table1[[#This Row],[JABATAN]],tbl_refJabatan,4,FALSE),"yr","day")-CONVERT(DATEDIF(H1359,tglAcuan,"y"),"yr","day"))),(INT(CONVERT(VLOOKUP(Table1[[#This Row],[JABATAN]],tbl_refJabatan,4,FALSE),"yr","day")-CONVERT(DATEDIF(H1359,NOW(),"y"),"yr","day")))),"")</f>
        <v>-8036</v>
      </c>
      <c r="V1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Row],[JABATAN]],tbl_refJabatan,6,FALSE),"yr","day")-CONVERT(DATEDIF(H1359,tglAcuan,"y"),"yr","day"))),(NOW()+(CONVERT(VLOOKUP(Table1[[#This Row],[JABATAN]],tbl_refJabatan,6,FALSE),"yr","day")-CONVERT(DATEDIF(H1359,NOW(),"y"),"yr","day")))),"Usia Salah"),"")</f>
        <v>30008.598911689813</v>
      </c>
      <c r="W1359" s="167" t="str">
        <f ca="1">IF(Table1[[#This Row],[TGL.PENSIUN (usia)]]&lt;&gt;0,TEXT(Table1[[#This Row],[TGL.PENSIUN (usia)]],"yyyy"),"")</f>
        <v>1982</v>
      </c>
      <c r="X1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Row],[JABATAN]],tbl_refJabatan,7,FALSE),"yr","day")-CONVERT(DATEDIF(M1359,tglAcuan,"y"),"yr","day"))),(NOW()+(CONVERT(VLOOKUP(Table1[[#This Row],[JABATAN]],tbl_refJabatan,7,FALSE),"yr","day")-CONVERT(DATEDIF(M1359,NOW(),"y"),"yr","day")))),"tgl SK salah"),"")</f>
        <v>65803.098911689813</v>
      </c>
      <c r="Y1359" s="167" t="str">
        <f ca="1">IF(Table1[[#This Row],[TGL. PENSIUN (jabatan)]]&lt;&gt;0,TEXT(Table1[[#This Row],[TGL. PENSIUN (jabatan)]],"yyyy"),"")</f>
        <v>2080</v>
      </c>
      <c r="Z1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Row],[JABATAN]],tbl_refJabatan,8,FALSE),"yr","day")-CONVERT(DATEDIF(H1359,tglAcuan,"y"),"yr","day"))),(NOW()+(CONVERT(VLOOKUP(Table1[[#This Row],[JABATAN]],tbl_refJabatan,8,FALSE),"yr","day")-CONVERT(DATEDIF(H1359,NOW(),"y"),"yr","day")))),"Usia Salah"),"")</f>
        <v>51923.598911689813</v>
      </c>
      <c r="AA1359" s="167" t="str">
        <f ca="1">IF(Table1[[#This Row],[TGL.PENSIUN (usia )]]&lt;&gt;0,TEXT(Table1[[#This Row],[TGL.PENSIUN (usia )]],"yyyy"),"")</f>
        <v>2042</v>
      </c>
      <c r="AB1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Row],[JABATAN]],tbl_refJabatan,9,FALSE),"yr","day")-CONVERT(DATEDIF(M1359,tglAcuan,"y"),"yr","day"))),(NOW()+(CONVERT(VLOOKUP(Table1[[#This Row],[JABATAN]],tbl_refJabatan,9,FALSE),"yr","day")-CONVERT(DATEDIF(M1359,NOW(),"y"),"yr","day")))),"tgl SK salah"),"")</f>
        <v>49366.848911689813</v>
      </c>
      <c r="AC1359" s="167" t="str">
        <f ca="1">IF(Table1[[#This Row],[TGL. PENSIUN (jabatan )]]&lt;&gt;0,TEXT(Table1[[#This Row],[TGL. PENSIUN (jabatan )]],"yyyy"),"")</f>
        <v>2035</v>
      </c>
      <c r="AD13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0" spans="1:30" s="53" customFormat="1" ht="21.75" customHeight="1" x14ac:dyDescent="0.25">
      <c r="A1360" s="43">
        <f t="shared" si="49"/>
        <v>1355</v>
      </c>
      <c r="B1360" s="44" t="s">
        <v>2266</v>
      </c>
      <c r="C1360" s="44" t="s">
        <v>2516</v>
      </c>
      <c r="D1360" s="45" t="s">
        <v>63</v>
      </c>
      <c r="E1360" s="141" t="s">
        <v>2535</v>
      </c>
      <c r="F1360" s="43"/>
      <c r="G1360" s="46"/>
      <c r="H1360" s="95"/>
      <c r="I1360" s="45"/>
      <c r="J1360" s="76"/>
      <c r="K1360" s="74"/>
      <c r="L1360" s="63"/>
      <c r="M1360" s="95"/>
      <c r="N1360" s="52" t="str">
        <f t="shared" ca="1" si="50"/>
        <v>tgl lahir salah/ null</v>
      </c>
      <c r="O13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36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Row],[JABATAN]],tbl_refJabatan,2,FALSE),"yr","day")-CONVERT(DATEDIF(H1360,tglAcuan,"y"),"yr","day"))),(NOW()+(CONVERT(VLOOKUP(Table1[[#This Row],[JABATAN]],tbl_refJabatan,2,FALSE),"yr","day")-CONVERT(DATEDIF(H1360,NOW(),"y"),"yr","day")))),"Usia Salah"),"")</f>
        <v>Usia Salah</v>
      </c>
      <c r="Q1360" s="167" t="str">
        <f ca="1">IF(Table1[[#This Row],[TGL. PENSIUN (usia)]]&lt;&gt;0,TEXT(Table1[[#This Row],[TGL. PENSIUN (usia)]],"yyyy"),"")</f>
        <v>Usia Salah</v>
      </c>
      <c r="R1360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Row],[JABATAN]],tbl_refJabatan,2,FALSE),"yr","day")-CONVERT(DATEDIF(H1360,tglAcuan,"y"),"yr","day"))),(INT(CONVERT(VLOOKUP(Table1[[#This Row],[JABATAN]],tbl_refJabatan,2,FALSE),"yr","day")-CONVERT(DATEDIF(H1360,NOW(),"y"),"yr","day")))),"")</f>
        <v/>
      </c>
      <c r="S136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Row],[JABATAN]],tbl_refJabatan,4,FALSE),"yr","day")-CONVERT(DATEDIF(H1360,tglAcuan,"y"),"yr","day"))),(NOW()+(CONVERT(VLOOKUP(Table1[[#This Row],[JABATAN]],tbl_refJabatan,4,FALSE),"yr","day")-CONVERT(DATEDIF(H1360,NOW(),"y"),"yr","day")))),"Usia Salah"),"")</f>
        <v>Usia Salah</v>
      </c>
      <c r="T1360" s="167" t="str">
        <f ca="1">IF(Table1[[#This Row],[TGL. PENSIUN ( usia )]]&lt;&gt;0,TEXT(Table1[[#This Row],[TGL. PENSIUN ( usia )]],"yyyy"),"")</f>
        <v>Usia Salah</v>
      </c>
      <c r="U1360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Row],[JABATAN]],tbl_refJabatan,4,FALSE),"yr","day")-CONVERT(DATEDIF(H1360,tglAcuan,"y"),"yr","day"))),(INT(CONVERT(VLOOKUP(Table1[[#This Row],[JABATAN]],tbl_refJabatan,4,FALSE),"yr","day")-CONVERT(DATEDIF(H1360,NOW(),"y"),"yr","day")))),"")</f>
        <v/>
      </c>
      <c r="V136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Row],[JABATAN]],tbl_refJabatan,6,FALSE),"yr","day")-CONVERT(DATEDIF(H1360,tglAcuan,"y"),"yr","day"))),(NOW()+(CONVERT(VLOOKUP(Table1[[#This Row],[JABATAN]],tbl_refJabatan,6,FALSE),"yr","day")-CONVERT(DATEDIF(H1360,NOW(),"y"),"yr","day")))),"Usia Salah"),"")</f>
        <v>Usia Salah</v>
      </c>
      <c r="W1360" s="167" t="str">
        <f ca="1">IF(Table1[[#This Row],[TGL.PENSIUN (usia)]]&lt;&gt;0,TEXT(Table1[[#This Row],[TGL.PENSIUN (usia)]],"yyyy"),"")</f>
        <v>Usia Salah</v>
      </c>
      <c r="X1360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Row],[JABATAN]],tbl_refJabatan,7,FALSE),"yr","day")-CONVERT(DATEDIF(M1360,tglAcuan,"y"),"yr","day"))),(NOW()+(CONVERT(VLOOKUP(Table1[[#This Row],[JABATAN]],tbl_refJabatan,7,FALSE),"yr","day")-CONVERT(DATEDIF(M1360,NOW(),"y"),"yr","day")))),"tgl SK salah"),"")</f>
        <v>tgl SK salah</v>
      </c>
      <c r="Y1360" s="167" t="str">
        <f ca="1">IF(Table1[[#This Row],[TGL. PENSIUN (jabatan)]]&lt;&gt;0,TEXT(Table1[[#This Row],[TGL. PENSIUN (jabatan)]],"yyyy"),"")</f>
        <v>tgl SK salah</v>
      </c>
      <c r="Z1360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Row],[JABATAN]],tbl_refJabatan,8,FALSE),"yr","day")-CONVERT(DATEDIF(H1360,tglAcuan,"y"),"yr","day"))),(NOW()+(CONVERT(VLOOKUP(Table1[[#This Row],[JABATAN]],tbl_refJabatan,8,FALSE),"yr","day")-CONVERT(DATEDIF(H1360,NOW(),"y"),"yr","day")))),"Usia Salah"),"")</f>
        <v>Usia Salah</v>
      </c>
      <c r="AA1360" s="167" t="str">
        <f ca="1">IF(Table1[[#This Row],[TGL.PENSIUN (usia )]]&lt;&gt;0,TEXT(Table1[[#This Row],[TGL.PENSIUN (usia )]],"yyyy"),"")</f>
        <v>Usia Salah</v>
      </c>
      <c r="AB1360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Row],[JABATAN]],tbl_refJabatan,9,FALSE),"yr","day")-CONVERT(DATEDIF(M1360,tglAcuan,"y"),"yr","day"))),(NOW()+(CONVERT(VLOOKUP(Table1[[#This Row],[JABATAN]],tbl_refJabatan,9,FALSE),"yr","day")-CONVERT(DATEDIF(M1360,NOW(),"y"),"yr","day")))),"tgl SK salah"),"")</f>
        <v>tgl SK salah</v>
      </c>
      <c r="AC1360" s="167" t="str">
        <f ca="1">IF(Table1[[#This Row],[TGL. PENSIUN (jabatan )]]&lt;&gt;0,TEXT(Table1[[#This Row],[TGL. PENSIUN (jabatan )]],"yyyy"),"")</f>
        <v>tgl SK salah</v>
      </c>
      <c r="AD13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1" spans="1:30" s="53" customFormat="1" ht="21.75" customHeight="1" x14ac:dyDescent="0.25">
      <c r="A1361" s="43">
        <f t="shared" si="49"/>
        <v>1356</v>
      </c>
      <c r="B1361" s="44" t="s">
        <v>2266</v>
      </c>
      <c r="C1361" s="44" t="s">
        <v>2516</v>
      </c>
      <c r="D1361" s="72" t="s">
        <v>63</v>
      </c>
      <c r="E1361" s="141" t="s">
        <v>2536</v>
      </c>
      <c r="F1361" s="43" t="s">
        <v>41</v>
      </c>
      <c r="G1361" s="46" t="s">
        <v>42</v>
      </c>
      <c r="H1361" s="95">
        <v>34982</v>
      </c>
      <c r="I1361" s="45"/>
      <c r="J1361" s="76"/>
      <c r="K1361" s="74" t="s">
        <v>43</v>
      </c>
      <c r="L1361" s="63" t="s">
        <v>2537</v>
      </c>
      <c r="M1361" s="95">
        <v>43235</v>
      </c>
      <c r="N1361" s="52" t="str">
        <f t="shared" ca="1" si="50"/>
        <v>28 Tahun 4 Bulan 17 hari</v>
      </c>
      <c r="O13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12 Hari </v>
      </c>
      <c r="P1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Row],[JABATAN]],tbl_refJabatan,2,FALSE),"yr","day")-CONVERT(DATEDIF(H1361,tglAcuan,"y"),"yr","day"))),(NOW()+(CONVERT(VLOOKUP(Table1[[#This Row],[JABATAN]],tbl_refJabatan,2,FALSE),"yr","day")-CONVERT(DATEDIF(H1361,NOW(),"y"),"yr","day")))),"Usia Salah"),"")</f>
        <v>57037.098911689813</v>
      </c>
      <c r="Q1361" s="167" t="str">
        <f ca="1">IF(Table1[[#This Row],[TGL. PENSIUN (usia)]]&lt;&gt;0,TEXT(Table1[[#This Row],[TGL. PENSIUN (usia)]],"yyyy"),"")</f>
        <v>2056</v>
      </c>
      <c r="R1361" s="166">
        <f ca="1">IF(AND(Table1[[#This Row],[TGL. PENSIUN (usia)]]&lt;&gt;"",Table1[[#This Row],[TGL. PENSIUN (usia)]]&lt;&gt;"USIA SALAH"),IF(tglAcuan&lt;&gt;0,(INT(CONVERT(VLOOKUP(Table1[[#This Row],[JABATAN]],tbl_refJabatan,2,FALSE),"yr","day")-CONVERT(DATEDIF(H1361,tglAcuan,"y"),"yr","day"))),(INT(CONVERT(VLOOKUP(Table1[[#This Row],[JABATAN]],tbl_refJabatan,2,FALSE),"yr","day")-CONVERT(DATEDIF(H1361,NOW(),"y"),"yr","day")))),"")</f>
        <v>11688</v>
      </c>
      <c r="S1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Row],[JABATAN]],tbl_refJabatan,4,FALSE),"yr","day")-CONVERT(DATEDIF(H1361,tglAcuan,"y"),"yr","day"))),(NOW()+(CONVERT(VLOOKUP(Table1[[#This Row],[JABATAN]],tbl_refJabatan,4,FALSE),"yr","day")-CONVERT(DATEDIF(H1361,NOW(),"y"),"yr","day")))),"Usia Salah"),"")</f>
        <v>42427.098911689813</v>
      </c>
      <c r="T1361" s="167" t="str">
        <f ca="1">IF(Table1[[#This Row],[TGL. PENSIUN ( usia )]]&lt;&gt;0,TEXT(Table1[[#This Row],[TGL. PENSIUN ( usia )]],"yyyy"),"")</f>
        <v>2016</v>
      </c>
      <c r="U1361" s="166">
        <f ca="1">IF(AND(Table1[[#This Row],[TGL. PENSIUN (usia)]]&lt;&gt;"",Table1[[#This Row],[TGL. PENSIUN (usia)]]&lt;&gt;"USIA SALAH"),IF(tglAcuan&lt;&gt;0,(INT(CONVERT(VLOOKUP(Table1[[#This Row],[JABATAN]],tbl_refJabatan,4,FALSE),"yr","day")-CONVERT(DATEDIF(H1361,tglAcuan,"y"),"yr","day"))),(INT(CONVERT(VLOOKUP(Table1[[#This Row],[JABATAN]],tbl_refJabatan,4,FALSE),"yr","day")-CONVERT(DATEDIF(H1361,NOW(),"y"),"yr","day")))),"")</f>
        <v>-2922</v>
      </c>
      <c r="V1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Row],[JABATAN]],tbl_refJabatan,6,FALSE),"yr","day")-CONVERT(DATEDIF(H1361,tglAcuan,"y"),"yr","day"))),(NOW()+(CONVERT(VLOOKUP(Table1[[#This Row],[JABATAN]],tbl_refJabatan,6,FALSE),"yr","day")-CONVERT(DATEDIF(H1361,NOW(),"y"),"yr","day")))),"Usia Salah"),"")</f>
        <v>35122.098911689813</v>
      </c>
      <c r="W1361" s="167" t="str">
        <f ca="1">IF(Table1[[#This Row],[TGL.PENSIUN (usia)]]&lt;&gt;0,TEXT(Table1[[#This Row],[TGL.PENSIUN (usia)]],"yyyy"),"")</f>
        <v>1996</v>
      </c>
      <c r="X13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Row],[JABATAN]],tbl_refJabatan,7,FALSE),"yr","day")-CONVERT(DATEDIF(M1361,tglAcuan,"y"),"yr","day"))),(NOW()+(CONVERT(VLOOKUP(Table1[[#This Row],[JABATAN]],tbl_refJabatan,7,FALSE),"yr","day")-CONVERT(DATEDIF(M1361,NOW(),"y"),"yr","day")))),"tgl SK salah"),"")</f>
        <v>65437.848911689813</v>
      </c>
      <c r="Y1361" s="167" t="str">
        <f ca="1">IF(Table1[[#This Row],[TGL. PENSIUN (jabatan)]]&lt;&gt;0,TEXT(Table1[[#This Row],[TGL. PENSIUN (jabatan)]],"yyyy"),"")</f>
        <v>2079</v>
      </c>
      <c r="Z1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Row],[JABATAN]],tbl_refJabatan,8,FALSE),"yr","day")-CONVERT(DATEDIF(H1361,tglAcuan,"y"),"yr","day"))),(NOW()+(CONVERT(VLOOKUP(Table1[[#This Row],[JABATAN]],tbl_refJabatan,8,FALSE),"yr","day")-CONVERT(DATEDIF(H1361,NOW(),"y"),"yr","day")))),"Usia Salah"),"")</f>
        <v>57037.098911689813</v>
      </c>
      <c r="AA1361" s="167" t="str">
        <f ca="1">IF(Table1[[#This Row],[TGL.PENSIUN (usia )]]&lt;&gt;0,TEXT(Table1[[#This Row],[TGL.PENSIUN (usia )]],"yyyy"),"")</f>
        <v>2056</v>
      </c>
      <c r="AB13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Row],[JABATAN]],tbl_refJabatan,9,FALSE),"yr","day")-CONVERT(DATEDIF(M1361,tglAcuan,"y"),"yr","day"))),(NOW()+(CONVERT(VLOOKUP(Table1[[#This Row],[JABATAN]],tbl_refJabatan,9,FALSE),"yr","day")-CONVERT(DATEDIF(M1361,NOW(),"y"),"yr","day")))),"tgl SK salah"),"")</f>
        <v>49001.598911689813</v>
      </c>
      <c r="AC1361" s="167" t="str">
        <f ca="1">IF(Table1[[#This Row],[TGL. PENSIUN (jabatan )]]&lt;&gt;0,TEXT(Table1[[#This Row],[TGL. PENSIUN (jabatan )]],"yyyy"),"")</f>
        <v>2034</v>
      </c>
      <c r="AD13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2" spans="1:30" s="53" customFormat="1" ht="21.75" customHeight="1" x14ac:dyDescent="0.25">
      <c r="A1362" s="43">
        <f t="shared" si="49"/>
        <v>1357</v>
      </c>
      <c r="B1362" s="44" t="s">
        <v>2266</v>
      </c>
      <c r="C1362" s="44" t="s">
        <v>2538</v>
      </c>
      <c r="D1362" s="45" t="s">
        <v>39</v>
      </c>
      <c r="E1362" s="59" t="s">
        <v>2539</v>
      </c>
      <c r="F1362" s="43" t="s">
        <v>41</v>
      </c>
      <c r="G1362" s="46" t="s">
        <v>42</v>
      </c>
      <c r="H1362" s="193">
        <v>25520</v>
      </c>
      <c r="I1362" s="45"/>
      <c r="J1362" s="76"/>
      <c r="K1362" s="74" t="s">
        <v>43</v>
      </c>
      <c r="L1362" s="69" t="s">
        <v>2540</v>
      </c>
      <c r="M1362" s="95">
        <v>43444</v>
      </c>
      <c r="N1362" s="52" t="str">
        <f t="shared" ca="1" si="50"/>
        <v>54 Tahun 3 Bulan 14 hari</v>
      </c>
      <c r="O13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Row],[JABATAN]],tbl_refJabatan,2,FALSE),"yr","day")-CONVERT(DATEDIF(H1362,tglAcuan,"y"),"yr","day"))),(NOW()+(CONVERT(VLOOKUP(Table1[[#This Row],[JABATAN]],tbl_refJabatan,2,FALSE),"yr","day")-CONVERT(DATEDIF(H1362,NOW(),"y"),"yr","day")))),"Usia Salah"),"")</f>
        <v>25625.598911689813</v>
      </c>
      <c r="Q1362" s="167" t="str">
        <f ca="1">IF(Table1[[#This Row],[TGL. PENSIUN (usia)]]&lt;&gt;0,TEXT(Table1[[#This Row],[TGL. PENSIUN (usia)]],"yyyy"),"")</f>
        <v>1970</v>
      </c>
      <c r="R1362" s="166">
        <f ca="1">IF(AND(Table1[[#This Row],[TGL. PENSIUN (usia)]]&lt;&gt;"",Table1[[#This Row],[TGL. PENSIUN (usia)]]&lt;&gt;"USIA SALAH"),IF(tglAcuan&lt;&gt;0,(INT(CONVERT(VLOOKUP(Table1[[#This Row],[JABATAN]],tbl_refJabatan,2,FALSE),"yr","day")-CONVERT(DATEDIF(H1362,tglAcuan,"y"),"yr","day"))),(INT(CONVERT(VLOOKUP(Table1[[#This Row],[JABATAN]],tbl_refJabatan,2,FALSE),"yr","day")-CONVERT(DATEDIF(H1362,NOW(),"y"),"yr","day")))),"")</f>
        <v>-19724</v>
      </c>
      <c r="S1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Row],[JABATAN]],tbl_refJabatan,4,FALSE),"yr","day")-CONVERT(DATEDIF(H1362,tglAcuan,"y"),"yr","day"))),(NOW()+(CONVERT(VLOOKUP(Table1[[#This Row],[JABATAN]],tbl_refJabatan,4,FALSE),"yr","day")-CONVERT(DATEDIF(H1362,NOW(),"y"),"yr","day")))),"Usia Salah"),"")</f>
        <v>25625.598911689813</v>
      </c>
      <c r="T1362" s="167" t="str">
        <f ca="1">IF(Table1[[#This Row],[TGL. PENSIUN ( usia )]]&lt;&gt;0,TEXT(Table1[[#This Row],[TGL. PENSIUN ( usia )]],"yyyy"),"")</f>
        <v>1970</v>
      </c>
      <c r="U1362" s="166">
        <f ca="1">IF(AND(Table1[[#This Row],[TGL. PENSIUN (usia)]]&lt;&gt;"",Table1[[#This Row],[TGL. PENSIUN (usia)]]&lt;&gt;"USIA SALAH"),IF(tglAcuan&lt;&gt;0,(INT(CONVERT(VLOOKUP(Table1[[#This Row],[JABATAN]],tbl_refJabatan,4,FALSE),"yr","day")-CONVERT(DATEDIF(H1362,tglAcuan,"y"),"yr","day"))),(INT(CONVERT(VLOOKUP(Table1[[#This Row],[JABATAN]],tbl_refJabatan,4,FALSE),"yr","day")-CONVERT(DATEDIF(H1362,NOW(),"y"),"yr","day")))),"")</f>
        <v>-19724</v>
      </c>
      <c r="V1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Row],[JABATAN]],tbl_refJabatan,6,FALSE),"yr","day")-CONVERT(DATEDIF(H1362,tglAcuan,"y"),"yr","day"))),(NOW()+(CONVERT(VLOOKUP(Table1[[#This Row],[JABATAN]],tbl_refJabatan,6,FALSE),"yr","day")-CONVERT(DATEDIF(H1362,NOW(),"y"),"yr","day")))),"Usia Salah"),"")</f>
        <v>25625.598911689813</v>
      </c>
      <c r="W1362" s="167" t="str">
        <f ca="1">IF(Table1[[#This Row],[TGL.PENSIUN (usia)]]&lt;&gt;0,TEXT(Table1[[#This Row],[TGL.PENSIUN (usia)]],"yyyy"),"")</f>
        <v>1970</v>
      </c>
      <c r="X13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Row],[JABATAN]],tbl_refJabatan,7,FALSE),"yr","day")-CONVERT(DATEDIF(M1362,tglAcuan,"y"),"yr","day"))),(NOW()+(CONVERT(VLOOKUP(Table1[[#This Row],[JABATAN]],tbl_refJabatan,7,FALSE),"yr","day")-CONVERT(DATEDIF(M1362,NOW(),"y"),"yr","day")))),"tgl SK salah"),"")</f>
        <v>43522.848911689813</v>
      </c>
      <c r="Y1362" s="167" t="str">
        <f ca="1">IF(Table1[[#This Row],[TGL. PENSIUN (jabatan)]]&lt;&gt;0,TEXT(Table1[[#This Row],[TGL. PENSIUN (jabatan)]],"yyyy"),"")</f>
        <v>2019</v>
      </c>
      <c r="Z1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Row],[JABATAN]],tbl_refJabatan,8,FALSE),"yr","day")-CONVERT(DATEDIF(H1362,tglAcuan,"y"),"yr","day"))),(NOW()+(CONVERT(VLOOKUP(Table1[[#This Row],[JABATAN]],tbl_refJabatan,8,FALSE),"yr","day")-CONVERT(DATEDIF(H1362,NOW(),"y"),"yr","day")))),"Usia Salah"),"")</f>
        <v>25625.598911689813</v>
      </c>
      <c r="AA1362" s="167" t="str">
        <f ca="1">IF(Table1[[#This Row],[TGL.PENSIUN (usia )]]&lt;&gt;0,TEXT(Table1[[#This Row],[TGL.PENSIUN (usia )]],"yyyy"),"")</f>
        <v>1970</v>
      </c>
      <c r="AB13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Row],[JABATAN]],tbl_refJabatan,9,FALSE),"yr","day")-CONVERT(DATEDIF(M1362,tglAcuan,"y"),"yr","day"))),(NOW()+(CONVERT(VLOOKUP(Table1[[#This Row],[JABATAN]],tbl_refJabatan,9,FALSE),"yr","day")-CONVERT(DATEDIF(M1362,NOW(),"y"),"yr","day")))),"tgl SK salah"),"")</f>
        <v>43522.848911689813</v>
      </c>
      <c r="AC1362" s="167" t="str">
        <f ca="1">IF(Table1[[#This Row],[TGL. PENSIUN (jabatan )]]&lt;&gt;0,TEXT(Table1[[#This Row],[TGL. PENSIUN (jabatan )]],"yyyy"),"")</f>
        <v>2019</v>
      </c>
      <c r="AD13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3" spans="1:30" s="88" customFormat="1" ht="21.75" customHeight="1" x14ac:dyDescent="0.25">
      <c r="A1363" s="43">
        <f t="shared" si="49"/>
        <v>1358</v>
      </c>
      <c r="B1363" s="44" t="s">
        <v>2266</v>
      </c>
      <c r="C1363" s="44" t="s">
        <v>2538</v>
      </c>
      <c r="D1363" s="72" t="s">
        <v>45</v>
      </c>
      <c r="E1363" s="141" t="s">
        <v>2541</v>
      </c>
      <c r="F1363" s="43" t="s">
        <v>41</v>
      </c>
      <c r="G1363" s="46" t="s">
        <v>42</v>
      </c>
      <c r="H1363" s="193">
        <v>28206</v>
      </c>
      <c r="I1363" s="45"/>
      <c r="J1363" s="76"/>
      <c r="K1363" s="74" t="s">
        <v>43</v>
      </c>
      <c r="L1363" s="69" t="s">
        <v>2542</v>
      </c>
      <c r="M1363" s="77">
        <v>43391</v>
      </c>
      <c r="N1363" s="52" t="str">
        <f t="shared" ca="1" si="50"/>
        <v>46 Tahun 11 Bulan 5 hari</v>
      </c>
      <c r="O13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1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Row],[JABATAN]],tbl_refJabatan,2,FALSE),"yr","day")-CONVERT(DATEDIF(H1363,tglAcuan,"y"),"yr","day"))),(NOW()+(CONVERT(VLOOKUP(Table1[[#This Row],[JABATAN]],tbl_refJabatan,2,FALSE),"yr","day")-CONVERT(DATEDIF(H1363,NOW(),"y"),"yr","day")))),"Usia Salah"),"")</f>
        <v>28547.598911689813</v>
      </c>
      <c r="Q1363" s="167" t="str">
        <f ca="1">IF(Table1[[#This Row],[TGL. PENSIUN (usia)]]&lt;&gt;0,TEXT(Table1[[#This Row],[TGL. PENSIUN (usia)]],"yyyy"),"")</f>
        <v>1978</v>
      </c>
      <c r="R1363" s="166">
        <f ca="1">IF(AND(Table1[[#This Row],[TGL. PENSIUN (usia)]]&lt;&gt;"",Table1[[#This Row],[TGL. PENSIUN (usia)]]&lt;&gt;"USIA SALAH"),IF(tglAcuan&lt;&gt;0,(INT(CONVERT(VLOOKUP(Table1[[#This Row],[JABATAN]],tbl_refJabatan,2,FALSE),"yr","day")-CONVERT(DATEDIF(H1363,tglAcuan,"y"),"yr","day"))),(INT(CONVERT(VLOOKUP(Table1[[#This Row],[JABATAN]],tbl_refJabatan,2,FALSE),"yr","day")-CONVERT(DATEDIF(H1363,NOW(),"y"),"yr","day")))),"")</f>
        <v>-16802</v>
      </c>
      <c r="S1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Row],[JABATAN]],tbl_refJabatan,4,FALSE),"yr","day")-CONVERT(DATEDIF(H1363,tglAcuan,"y"),"yr","day"))),(NOW()+(CONVERT(VLOOKUP(Table1[[#This Row],[JABATAN]],tbl_refJabatan,4,FALSE),"yr","day")-CONVERT(DATEDIF(H1363,NOW(),"y"),"yr","day")))),"Usia Salah"),"")</f>
        <v>28547.598911689813</v>
      </c>
      <c r="T1363" s="167" t="str">
        <f ca="1">IF(Table1[[#This Row],[TGL. PENSIUN ( usia )]]&lt;&gt;0,TEXT(Table1[[#This Row],[TGL. PENSIUN ( usia )]],"yyyy"),"")</f>
        <v>1978</v>
      </c>
      <c r="U1363" s="166">
        <f ca="1">IF(AND(Table1[[#This Row],[TGL. PENSIUN (usia)]]&lt;&gt;"",Table1[[#This Row],[TGL. PENSIUN (usia)]]&lt;&gt;"USIA SALAH"),IF(tglAcuan&lt;&gt;0,(INT(CONVERT(VLOOKUP(Table1[[#This Row],[JABATAN]],tbl_refJabatan,4,FALSE),"yr","day")-CONVERT(DATEDIF(H1363,tglAcuan,"y"),"yr","day"))),(INT(CONVERT(VLOOKUP(Table1[[#This Row],[JABATAN]],tbl_refJabatan,4,FALSE),"yr","day")-CONVERT(DATEDIF(H1363,NOW(),"y"),"yr","day")))),"")</f>
        <v>-16802</v>
      </c>
      <c r="V1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Row],[JABATAN]],tbl_refJabatan,6,FALSE),"yr","day")-CONVERT(DATEDIF(H1363,tglAcuan,"y"),"yr","day"))),(NOW()+(CONVERT(VLOOKUP(Table1[[#This Row],[JABATAN]],tbl_refJabatan,6,FALSE),"yr","day")-CONVERT(DATEDIF(H1363,NOW(),"y"),"yr","day")))),"Usia Salah"),"")</f>
        <v>28547.598911689813</v>
      </c>
      <c r="W1363" s="167" t="str">
        <f ca="1">IF(Table1[[#This Row],[TGL.PENSIUN (usia)]]&lt;&gt;0,TEXT(Table1[[#This Row],[TGL.PENSIUN (usia)]],"yyyy"),"")</f>
        <v>1978</v>
      </c>
      <c r="X1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Row],[JABATAN]],tbl_refJabatan,7,FALSE),"yr","day")-CONVERT(DATEDIF(M1363,tglAcuan,"y"),"yr","day"))),(NOW()+(CONVERT(VLOOKUP(Table1[[#This Row],[JABATAN]],tbl_refJabatan,7,FALSE),"yr","day")-CONVERT(DATEDIF(M1363,NOW(),"y"),"yr","day")))),"tgl SK salah"),"")</f>
        <v>43522.848911689813</v>
      </c>
      <c r="Y1363" s="167" t="str">
        <f ca="1">IF(Table1[[#This Row],[TGL. PENSIUN (jabatan)]]&lt;&gt;0,TEXT(Table1[[#This Row],[TGL. PENSIUN (jabatan)]],"yyyy"),"")</f>
        <v>2019</v>
      </c>
      <c r="Z1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Row],[JABATAN]],tbl_refJabatan,8,FALSE),"yr","day")-CONVERT(DATEDIF(H1363,tglAcuan,"y"),"yr","day"))),(NOW()+(CONVERT(VLOOKUP(Table1[[#This Row],[JABATAN]],tbl_refJabatan,8,FALSE),"yr","day")-CONVERT(DATEDIF(H1363,NOW(),"y"),"yr","day")))),"Usia Salah"),"")</f>
        <v>28547.598911689813</v>
      </c>
      <c r="AA1363" s="167" t="str">
        <f ca="1">IF(Table1[[#This Row],[TGL.PENSIUN (usia )]]&lt;&gt;0,TEXT(Table1[[#This Row],[TGL.PENSIUN (usia )]],"yyyy"),"")</f>
        <v>1978</v>
      </c>
      <c r="AB1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Row],[JABATAN]],tbl_refJabatan,9,FALSE),"yr","day")-CONVERT(DATEDIF(M1363,tglAcuan,"y"),"yr","day"))),(NOW()+(CONVERT(VLOOKUP(Table1[[#This Row],[JABATAN]],tbl_refJabatan,9,FALSE),"yr","day")-CONVERT(DATEDIF(M1363,NOW(),"y"),"yr","day")))),"tgl SK salah"),"")</f>
        <v>43522.848911689813</v>
      </c>
      <c r="AC1363" s="167" t="str">
        <f ca="1">IF(Table1[[#This Row],[TGL. PENSIUN (jabatan )]]&lt;&gt;0,TEXT(Table1[[#This Row],[TGL. PENSIUN (jabatan )]],"yyyy"),"")</f>
        <v>2019</v>
      </c>
      <c r="AD13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4" spans="1:30" s="53" customFormat="1" ht="21.75" customHeight="1" x14ac:dyDescent="0.25">
      <c r="A1364" s="43">
        <f t="shared" si="49"/>
        <v>1359</v>
      </c>
      <c r="B1364" s="44" t="s">
        <v>2266</v>
      </c>
      <c r="C1364" s="44" t="s">
        <v>2538</v>
      </c>
      <c r="D1364" s="45" t="s">
        <v>48</v>
      </c>
      <c r="E1364" s="141" t="s">
        <v>2543</v>
      </c>
      <c r="F1364" s="43" t="s">
        <v>41</v>
      </c>
      <c r="G1364" s="46" t="s">
        <v>42</v>
      </c>
      <c r="H1364" s="47">
        <v>26495</v>
      </c>
      <c r="I1364" s="45"/>
      <c r="J1364" s="76"/>
      <c r="K1364" s="74" t="s">
        <v>43</v>
      </c>
      <c r="L1364" s="63" t="s">
        <v>2544</v>
      </c>
      <c r="M1364" s="77">
        <v>43391</v>
      </c>
      <c r="N1364" s="52" t="str">
        <f t="shared" ca="1" si="50"/>
        <v>51 Tahun 7 Bulan 12 hari</v>
      </c>
      <c r="O13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1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Row],[JABATAN]],tbl_refJabatan,2,FALSE),"yr","day")-CONVERT(DATEDIF(H1364,tglAcuan,"y"),"yr","day"))),(NOW()+(CONVERT(VLOOKUP(Table1[[#This Row],[JABATAN]],tbl_refJabatan,2,FALSE),"yr","day")-CONVERT(DATEDIF(H1364,NOW(),"y"),"yr","day")))),"Usia Salah"),"")</f>
        <v>48636.348911689813</v>
      </c>
      <c r="Q1364" s="167" t="str">
        <f ca="1">IF(Table1[[#This Row],[TGL. PENSIUN (usia)]]&lt;&gt;0,TEXT(Table1[[#This Row],[TGL. PENSIUN (usia)]],"yyyy"),"")</f>
        <v>2033</v>
      </c>
      <c r="R1364" s="166">
        <f ca="1">IF(AND(Table1[[#This Row],[TGL. PENSIUN (usia)]]&lt;&gt;"",Table1[[#This Row],[TGL. PENSIUN (usia)]]&lt;&gt;"USIA SALAH"),IF(tglAcuan&lt;&gt;0,(INT(CONVERT(VLOOKUP(Table1[[#This Row],[JABATAN]],tbl_refJabatan,2,FALSE),"yr","day")-CONVERT(DATEDIF(H1364,tglAcuan,"y"),"yr","day"))),(INT(CONVERT(VLOOKUP(Table1[[#This Row],[JABATAN]],tbl_refJabatan,2,FALSE),"yr","day")-CONVERT(DATEDIF(H1364,NOW(),"y"),"yr","day")))),"")</f>
        <v>3287</v>
      </c>
      <c r="S1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Row],[JABATAN]],tbl_refJabatan,4,FALSE),"yr","day")-CONVERT(DATEDIF(H1364,tglAcuan,"y"),"yr","day"))),(NOW()+(CONVERT(VLOOKUP(Table1[[#This Row],[JABATAN]],tbl_refJabatan,4,FALSE),"yr","day")-CONVERT(DATEDIF(H1364,NOW(),"y"),"yr","day")))),"Usia Salah"),"")</f>
        <v>48636.348911689813</v>
      </c>
      <c r="T1364" s="167" t="str">
        <f ca="1">IF(Table1[[#This Row],[TGL. PENSIUN ( usia )]]&lt;&gt;0,TEXT(Table1[[#This Row],[TGL. PENSIUN ( usia )]],"yyyy"),"")</f>
        <v>2033</v>
      </c>
      <c r="U1364" s="166">
        <f ca="1">IF(AND(Table1[[#This Row],[TGL. PENSIUN (usia)]]&lt;&gt;"",Table1[[#This Row],[TGL. PENSIUN (usia)]]&lt;&gt;"USIA SALAH"),IF(tglAcuan&lt;&gt;0,(INT(CONVERT(VLOOKUP(Table1[[#This Row],[JABATAN]],tbl_refJabatan,4,FALSE),"yr","day")-CONVERT(DATEDIF(H1364,tglAcuan,"y"),"yr","day"))),(INT(CONVERT(VLOOKUP(Table1[[#This Row],[JABATAN]],tbl_refJabatan,4,FALSE),"yr","day")-CONVERT(DATEDIF(H1364,NOW(),"y"),"yr","day")))),"")</f>
        <v>3287</v>
      </c>
      <c r="V1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Row],[JABATAN]],tbl_refJabatan,6,FALSE),"yr","day")-CONVERT(DATEDIF(H1364,tglAcuan,"y"),"yr","day"))),(NOW()+(CONVERT(VLOOKUP(Table1[[#This Row],[JABATAN]],tbl_refJabatan,6,FALSE),"yr","day")-CONVERT(DATEDIF(H1364,NOW(),"y"),"yr","day")))),"Usia Salah"),"")</f>
        <v>47175.348911689813</v>
      </c>
      <c r="W1364" s="167" t="str">
        <f ca="1">IF(Table1[[#This Row],[TGL.PENSIUN (usia)]]&lt;&gt;0,TEXT(Table1[[#This Row],[TGL.PENSIUN (usia)]],"yyyy"),"")</f>
        <v>2029</v>
      </c>
      <c r="X1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Row],[JABATAN]],tbl_refJabatan,7,FALSE),"yr","day")-CONVERT(DATEDIF(M1364,tglAcuan,"y"),"yr","day"))),(NOW()+(CONVERT(VLOOKUP(Table1[[#This Row],[JABATAN]],tbl_refJabatan,7,FALSE),"yr","day")-CONVERT(DATEDIF(M1364,NOW(),"y"),"yr","day")))),"tgl SK salah"),"")</f>
        <v>50827.848911689813</v>
      </c>
      <c r="Y1364" s="167" t="str">
        <f ca="1">IF(Table1[[#This Row],[TGL. PENSIUN (jabatan)]]&lt;&gt;0,TEXT(Table1[[#This Row],[TGL. PENSIUN (jabatan)]],"yyyy"),"")</f>
        <v>2039</v>
      </c>
      <c r="Z1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Row],[JABATAN]],tbl_refJabatan,8,FALSE),"yr","day")-CONVERT(DATEDIF(H1364,tglAcuan,"y"),"yr","day"))),(NOW()+(CONVERT(VLOOKUP(Table1[[#This Row],[JABATAN]],tbl_refJabatan,8,FALSE),"yr","day")-CONVERT(DATEDIF(H1364,NOW(),"y"),"yr","day")))),"Usia Salah"),"")</f>
        <v>47175.348911689813</v>
      </c>
      <c r="AA1364" s="167" t="str">
        <f ca="1">IF(Table1[[#This Row],[TGL.PENSIUN (usia )]]&lt;&gt;0,TEXT(Table1[[#This Row],[TGL.PENSIUN (usia )]],"yyyy"),"")</f>
        <v>2029</v>
      </c>
      <c r="AB1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Row],[JABATAN]],tbl_refJabatan,9,FALSE),"yr","day")-CONVERT(DATEDIF(M1364,tglAcuan,"y"),"yr","day"))),(NOW()+(CONVERT(VLOOKUP(Table1[[#This Row],[JABATAN]],tbl_refJabatan,9,FALSE),"yr","day")-CONVERT(DATEDIF(M1364,NOW(),"y"),"yr","day")))),"tgl SK salah"),"")</f>
        <v>50827.848911689813</v>
      </c>
      <c r="AC1364" s="167" t="str">
        <f ca="1">IF(Table1[[#This Row],[TGL. PENSIUN (jabatan )]]&lt;&gt;0,TEXT(Table1[[#This Row],[TGL. PENSIUN (jabatan )]],"yyyy"),"")</f>
        <v>2039</v>
      </c>
      <c r="AD13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5" spans="1:30" s="53" customFormat="1" ht="21.75" customHeight="1" x14ac:dyDescent="0.25">
      <c r="A1365" s="43">
        <f t="shared" si="49"/>
        <v>1360</v>
      </c>
      <c r="B1365" s="44" t="s">
        <v>2266</v>
      </c>
      <c r="C1365" s="44" t="s">
        <v>2538</v>
      </c>
      <c r="D1365" s="72" t="s">
        <v>52</v>
      </c>
      <c r="E1365" s="141" t="s">
        <v>2545</v>
      </c>
      <c r="F1365" s="43" t="s">
        <v>41</v>
      </c>
      <c r="G1365" s="46" t="s">
        <v>42</v>
      </c>
      <c r="H1365" s="47">
        <v>24625</v>
      </c>
      <c r="I1365" s="45"/>
      <c r="J1365" s="76"/>
      <c r="K1365" s="74" t="s">
        <v>43</v>
      </c>
      <c r="L1365" s="69" t="s">
        <v>2546</v>
      </c>
      <c r="M1365" s="125">
        <v>41283</v>
      </c>
      <c r="N1365" s="52" t="str">
        <f t="shared" ca="1" si="50"/>
        <v>56 Tahun 8 Bulan 25 hari</v>
      </c>
      <c r="O13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 Bulan 18 Hari </v>
      </c>
      <c r="P1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Row],[JABATAN]],tbl_refJabatan,2,FALSE),"yr","day")-CONVERT(DATEDIF(H1365,tglAcuan,"y"),"yr","day"))),(NOW()+(CONVERT(VLOOKUP(Table1[[#This Row],[JABATAN]],tbl_refJabatan,2,FALSE),"yr","day")-CONVERT(DATEDIF(H1365,NOW(),"y"),"yr","day")))),"Usia Salah"),"")</f>
        <v>46810.098911689813</v>
      </c>
      <c r="Q1365" s="167" t="str">
        <f ca="1">IF(Table1[[#This Row],[TGL. PENSIUN (usia)]]&lt;&gt;0,TEXT(Table1[[#This Row],[TGL. PENSIUN (usia)]],"yyyy"),"")</f>
        <v>2028</v>
      </c>
      <c r="R1365" s="166">
        <f ca="1">IF(AND(Table1[[#This Row],[TGL. PENSIUN (usia)]]&lt;&gt;"",Table1[[#This Row],[TGL. PENSIUN (usia)]]&lt;&gt;"USIA SALAH"),IF(tglAcuan&lt;&gt;0,(INT(CONVERT(VLOOKUP(Table1[[#This Row],[JABATAN]],tbl_refJabatan,2,FALSE),"yr","day")-CONVERT(DATEDIF(H1365,tglAcuan,"y"),"yr","day"))),(INT(CONVERT(VLOOKUP(Table1[[#This Row],[JABATAN]],tbl_refJabatan,2,FALSE),"yr","day")-CONVERT(DATEDIF(H1365,NOW(),"y"),"yr","day")))),"")</f>
        <v>1461</v>
      </c>
      <c r="S1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Row],[JABATAN]],tbl_refJabatan,4,FALSE),"yr","day")-CONVERT(DATEDIF(H1365,tglAcuan,"y"),"yr","day"))),(NOW()+(CONVERT(VLOOKUP(Table1[[#This Row],[JABATAN]],tbl_refJabatan,4,FALSE),"yr","day")-CONVERT(DATEDIF(H1365,NOW(),"y"),"yr","day")))),"Usia Salah"),"")</f>
        <v>46810.098911689813</v>
      </c>
      <c r="T1365" s="167" t="str">
        <f ca="1">IF(Table1[[#This Row],[TGL. PENSIUN ( usia )]]&lt;&gt;0,TEXT(Table1[[#This Row],[TGL. PENSIUN ( usia )]],"yyyy"),"")</f>
        <v>2028</v>
      </c>
      <c r="U1365" s="166">
        <f ca="1">IF(AND(Table1[[#This Row],[TGL. PENSIUN (usia)]]&lt;&gt;"",Table1[[#This Row],[TGL. PENSIUN (usia)]]&lt;&gt;"USIA SALAH"),IF(tglAcuan&lt;&gt;0,(INT(CONVERT(VLOOKUP(Table1[[#This Row],[JABATAN]],tbl_refJabatan,4,FALSE),"yr","day")-CONVERT(DATEDIF(H1365,tglAcuan,"y"),"yr","day"))),(INT(CONVERT(VLOOKUP(Table1[[#This Row],[JABATAN]],tbl_refJabatan,4,FALSE),"yr","day")-CONVERT(DATEDIF(H1365,NOW(),"y"),"yr","day")))),"")</f>
        <v>1461</v>
      </c>
      <c r="V1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Row],[JABATAN]],tbl_refJabatan,6,FALSE),"yr","day")-CONVERT(DATEDIF(H1365,tglAcuan,"y"),"yr","day"))),(NOW()+(CONVERT(VLOOKUP(Table1[[#This Row],[JABATAN]],tbl_refJabatan,6,FALSE),"yr","day")-CONVERT(DATEDIF(H1365,NOW(),"y"),"yr","day")))),"Usia Salah"),"")</f>
        <v>45349.098911689813</v>
      </c>
      <c r="W1365" s="167" t="str">
        <f ca="1">IF(Table1[[#This Row],[TGL.PENSIUN (usia)]]&lt;&gt;0,TEXT(Table1[[#This Row],[TGL.PENSIUN (usia)]],"yyyy"),"")</f>
        <v>2024</v>
      </c>
      <c r="X1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Row],[JABATAN]],tbl_refJabatan,7,FALSE),"yr","day")-CONVERT(DATEDIF(M1365,tglAcuan,"y"),"yr","day"))),(NOW()+(CONVERT(VLOOKUP(Table1[[#This Row],[JABATAN]],tbl_refJabatan,7,FALSE),"yr","day")-CONVERT(DATEDIF(M1365,NOW(),"y"),"yr","day")))),"tgl SK salah"),"")</f>
        <v>48636.348911689813</v>
      </c>
      <c r="Y1365" s="167" t="str">
        <f ca="1">IF(Table1[[#This Row],[TGL. PENSIUN (jabatan)]]&lt;&gt;0,TEXT(Table1[[#This Row],[TGL. PENSIUN (jabatan)]],"yyyy"),"")</f>
        <v>2033</v>
      </c>
      <c r="Z1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Row],[JABATAN]],tbl_refJabatan,8,FALSE),"yr","day")-CONVERT(DATEDIF(H1365,tglAcuan,"y"),"yr","day"))),(NOW()+(CONVERT(VLOOKUP(Table1[[#This Row],[JABATAN]],tbl_refJabatan,8,FALSE),"yr","day")-CONVERT(DATEDIF(H1365,NOW(),"y"),"yr","day")))),"Usia Salah"),"")</f>
        <v>45349.098911689813</v>
      </c>
      <c r="AA1365" s="167" t="str">
        <f ca="1">IF(Table1[[#This Row],[TGL.PENSIUN (usia )]]&lt;&gt;0,TEXT(Table1[[#This Row],[TGL.PENSIUN (usia )]],"yyyy"),"")</f>
        <v>2024</v>
      </c>
      <c r="AB1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Row],[JABATAN]],tbl_refJabatan,9,FALSE),"yr","day")-CONVERT(DATEDIF(M1365,tglAcuan,"y"),"yr","day"))),(NOW()+(CONVERT(VLOOKUP(Table1[[#This Row],[JABATAN]],tbl_refJabatan,9,FALSE),"yr","day")-CONVERT(DATEDIF(M1365,NOW(),"y"),"yr","day")))),"tgl SK salah"),"")</f>
        <v>48636.348911689813</v>
      </c>
      <c r="AC1365" s="167" t="str">
        <f ca="1">IF(Table1[[#This Row],[TGL. PENSIUN (jabatan )]]&lt;&gt;0,TEXT(Table1[[#This Row],[TGL. PENSIUN (jabatan )]],"yyyy"),"")</f>
        <v>2033</v>
      </c>
      <c r="AD13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66" spans="1:30" s="53" customFormat="1" ht="21.75" customHeight="1" x14ac:dyDescent="0.25">
      <c r="A1366" s="43">
        <f t="shared" si="49"/>
        <v>1361</v>
      </c>
      <c r="B1366" s="44" t="s">
        <v>2266</v>
      </c>
      <c r="C1366" s="44" t="s">
        <v>2538</v>
      </c>
      <c r="D1366" s="72" t="s">
        <v>54</v>
      </c>
      <c r="E1366" s="141" t="s">
        <v>2547</v>
      </c>
      <c r="F1366" s="43" t="s">
        <v>41</v>
      </c>
      <c r="G1366" s="46" t="s">
        <v>42</v>
      </c>
      <c r="H1366" s="47">
        <v>26427</v>
      </c>
      <c r="I1366" s="45"/>
      <c r="J1366" s="76"/>
      <c r="K1366" s="74" t="s">
        <v>43</v>
      </c>
      <c r="L1366" s="63" t="s">
        <v>1683</v>
      </c>
      <c r="M1366" s="77">
        <v>43391</v>
      </c>
      <c r="N1366" s="52" t="str">
        <f t="shared" ca="1" si="50"/>
        <v>51 Tahun 9 Bulan 19 hari</v>
      </c>
      <c r="O13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1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Row],[JABATAN]],tbl_refJabatan,2,FALSE),"yr","day")-CONVERT(DATEDIF(H1366,tglAcuan,"y"),"yr","day"))),(NOW()+(CONVERT(VLOOKUP(Table1[[#This Row],[JABATAN]],tbl_refJabatan,2,FALSE),"yr","day")-CONVERT(DATEDIF(H1366,NOW(),"y"),"yr","day")))),"Usia Salah"),"")</f>
        <v>48636.348911689813</v>
      </c>
      <c r="Q1366" s="167" t="str">
        <f ca="1">IF(Table1[[#This Row],[TGL. PENSIUN (usia)]]&lt;&gt;0,TEXT(Table1[[#This Row],[TGL. PENSIUN (usia)]],"yyyy"),"")</f>
        <v>2033</v>
      </c>
      <c r="R1366" s="166">
        <f ca="1">IF(AND(Table1[[#This Row],[TGL. PENSIUN (usia)]]&lt;&gt;"",Table1[[#This Row],[TGL. PENSIUN (usia)]]&lt;&gt;"USIA SALAH"),IF(tglAcuan&lt;&gt;0,(INT(CONVERT(VLOOKUP(Table1[[#This Row],[JABATAN]],tbl_refJabatan,2,FALSE),"yr","day")-CONVERT(DATEDIF(H1366,tglAcuan,"y"),"yr","day"))),(INT(CONVERT(VLOOKUP(Table1[[#This Row],[JABATAN]],tbl_refJabatan,2,FALSE),"yr","day")-CONVERT(DATEDIF(H1366,NOW(),"y"),"yr","day")))),"")</f>
        <v>3287</v>
      </c>
      <c r="S1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Row],[JABATAN]],tbl_refJabatan,4,FALSE),"yr","day")-CONVERT(DATEDIF(H1366,tglAcuan,"y"),"yr","day"))),(NOW()+(CONVERT(VLOOKUP(Table1[[#This Row],[JABATAN]],tbl_refJabatan,4,FALSE),"yr","day")-CONVERT(DATEDIF(H1366,NOW(),"y"),"yr","day")))),"Usia Salah"),"")</f>
        <v>48636.348911689813</v>
      </c>
      <c r="T1366" s="167" t="str">
        <f ca="1">IF(Table1[[#This Row],[TGL. PENSIUN ( usia )]]&lt;&gt;0,TEXT(Table1[[#This Row],[TGL. PENSIUN ( usia )]],"yyyy"),"")</f>
        <v>2033</v>
      </c>
      <c r="U1366" s="166">
        <f ca="1">IF(AND(Table1[[#This Row],[TGL. PENSIUN (usia)]]&lt;&gt;"",Table1[[#This Row],[TGL. PENSIUN (usia)]]&lt;&gt;"USIA SALAH"),IF(tglAcuan&lt;&gt;0,(INT(CONVERT(VLOOKUP(Table1[[#This Row],[JABATAN]],tbl_refJabatan,4,FALSE),"yr","day")-CONVERT(DATEDIF(H1366,tglAcuan,"y"),"yr","day"))),(INT(CONVERT(VLOOKUP(Table1[[#This Row],[JABATAN]],tbl_refJabatan,4,FALSE),"yr","day")-CONVERT(DATEDIF(H1366,NOW(),"y"),"yr","day")))),"")</f>
        <v>3287</v>
      </c>
      <c r="V1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Row],[JABATAN]],tbl_refJabatan,6,FALSE),"yr","day")-CONVERT(DATEDIF(H1366,tglAcuan,"y"),"yr","day"))),(NOW()+(CONVERT(VLOOKUP(Table1[[#This Row],[JABATAN]],tbl_refJabatan,6,FALSE),"yr","day")-CONVERT(DATEDIF(H1366,NOW(),"y"),"yr","day")))),"Usia Salah"),"")</f>
        <v>47175.348911689813</v>
      </c>
      <c r="W1366" s="167" t="str">
        <f ca="1">IF(Table1[[#This Row],[TGL.PENSIUN (usia)]]&lt;&gt;0,TEXT(Table1[[#This Row],[TGL.PENSIUN (usia)]],"yyyy"),"")</f>
        <v>2029</v>
      </c>
      <c r="X1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Row],[JABATAN]],tbl_refJabatan,7,FALSE),"yr","day")-CONVERT(DATEDIF(M1366,tglAcuan,"y"),"yr","day"))),(NOW()+(CONVERT(VLOOKUP(Table1[[#This Row],[JABATAN]],tbl_refJabatan,7,FALSE),"yr","day")-CONVERT(DATEDIF(M1366,NOW(),"y"),"yr","day")))),"tgl SK salah"),"")</f>
        <v>50827.848911689813</v>
      </c>
      <c r="Y1366" s="167" t="str">
        <f ca="1">IF(Table1[[#This Row],[TGL. PENSIUN (jabatan)]]&lt;&gt;0,TEXT(Table1[[#This Row],[TGL. PENSIUN (jabatan)]],"yyyy"),"")</f>
        <v>2039</v>
      </c>
      <c r="Z1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Row],[JABATAN]],tbl_refJabatan,8,FALSE),"yr","day")-CONVERT(DATEDIF(H1366,tglAcuan,"y"),"yr","day"))),(NOW()+(CONVERT(VLOOKUP(Table1[[#This Row],[JABATAN]],tbl_refJabatan,8,FALSE),"yr","day")-CONVERT(DATEDIF(H1366,NOW(),"y"),"yr","day")))),"Usia Salah"),"")</f>
        <v>47175.348911689813</v>
      </c>
      <c r="AA1366" s="167" t="str">
        <f ca="1">IF(Table1[[#This Row],[TGL.PENSIUN (usia )]]&lt;&gt;0,TEXT(Table1[[#This Row],[TGL.PENSIUN (usia )]],"yyyy"),"")</f>
        <v>2029</v>
      </c>
      <c r="AB1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Row],[JABATAN]],tbl_refJabatan,9,FALSE),"yr","day")-CONVERT(DATEDIF(M1366,tglAcuan,"y"),"yr","day"))),(NOW()+(CONVERT(VLOOKUP(Table1[[#This Row],[JABATAN]],tbl_refJabatan,9,FALSE),"yr","day")-CONVERT(DATEDIF(M1366,NOW(),"y"),"yr","day")))),"tgl SK salah"),"")</f>
        <v>50827.848911689813</v>
      </c>
      <c r="AC1366" s="167" t="str">
        <f ca="1">IF(Table1[[#This Row],[TGL. PENSIUN (jabatan )]]&lt;&gt;0,TEXT(Table1[[#This Row],[TGL. PENSIUN (jabatan )]],"yyyy"),"")</f>
        <v>2039</v>
      </c>
      <c r="AD13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7" spans="1:30" s="53" customFormat="1" ht="21.75" customHeight="1" x14ac:dyDescent="0.25">
      <c r="A1367" s="43">
        <f t="shared" si="49"/>
        <v>1362</v>
      </c>
      <c r="B1367" s="44" t="s">
        <v>2266</v>
      </c>
      <c r="C1367" s="44" t="s">
        <v>2538</v>
      </c>
      <c r="D1367" s="72" t="s">
        <v>57</v>
      </c>
      <c r="E1367" s="141" t="s">
        <v>2548</v>
      </c>
      <c r="F1367" s="43" t="s">
        <v>41</v>
      </c>
      <c r="G1367" s="46" t="s">
        <v>42</v>
      </c>
      <c r="H1367" s="47">
        <v>33512</v>
      </c>
      <c r="I1367" s="45"/>
      <c r="J1367" s="76"/>
      <c r="K1367" s="69" t="s">
        <v>56</v>
      </c>
      <c r="L1367" s="69" t="s">
        <v>2549</v>
      </c>
      <c r="M1367" s="95">
        <v>44656</v>
      </c>
      <c r="N1367" s="52" t="str">
        <f t="shared" ca="1" si="50"/>
        <v>32 Tahun 4 Bulan 26 hari</v>
      </c>
      <c r="O13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22 Hari </v>
      </c>
      <c r="P1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Row],[JABATAN]],tbl_refJabatan,2,FALSE),"yr","day")-CONVERT(DATEDIF(H1367,tglAcuan,"y"),"yr","day"))),(NOW()+(CONVERT(VLOOKUP(Table1[[#This Row],[JABATAN]],tbl_refJabatan,2,FALSE),"yr","day")-CONVERT(DATEDIF(H1367,NOW(),"y"),"yr","day")))),"Usia Salah"),"")</f>
        <v>55576.098911689813</v>
      </c>
      <c r="Q1367" s="167" t="str">
        <f ca="1">IF(Table1[[#This Row],[TGL. PENSIUN (usia)]]&lt;&gt;0,TEXT(Table1[[#This Row],[TGL. PENSIUN (usia)]],"yyyy"),"")</f>
        <v>2052</v>
      </c>
      <c r="R1367" s="166">
        <f ca="1">IF(AND(Table1[[#This Row],[TGL. PENSIUN (usia)]]&lt;&gt;"",Table1[[#This Row],[TGL. PENSIUN (usia)]]&lt;&gt;"USIA SALAH"),IF(tglAcuan&lt;&gt;0,(INT(CONVERT(VLOOKUP(Table1[[#This Row],[JABATAN]],tbl_refJabatan,2,FALSE),"yr","day")-CONVERT(DATEDIF(H1367,tglAcuan,"y"),"yr","day"))),(INT(CONVERT(VLOOKUP(Table1[[#This Row],[JABATAN]],tbl_refJabatan,2,FALSE),"yr","day")-CONVERT(DATEDIF(H1367,NOW(),"y"),"yr","day")))),"")</f>
        <v>10227</v>
      </c>
      <c r="S1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Row],[JABATAN]],tbl_refJabatan,4,FALSE),"yr","day")-CONVERT(DATEDIF(H1367,tglAcuan,"y"),"yr","day"))),(NOW()+(CONVERT(VLOOKUP(Table1[[#This Row],[JABATAN]],tbl_refJabatan,4,FALSE),"yr","day")-CONVERT(DATEDIF(H1367,NOW(),"y"),"yr","day")))),"Usia Salah"),"")</f>
        <v>55576.098911689813</v>
      </c>
      <c r="T1367" s="167" t="str">
        <f ca="1">IF(Table1[[#This Row],[TGL. PENSIUN ( usia )]]&lt;&gt;0,TEXT(Table1[[#This Row],[TGL. PENSIUN ( usia )]],"yyyy"),"")</f>
        <v>2052</v>
      </c>
      <c r="U1367" s="166">
        <f ca="1">IF(AND(Table1[[#This Row],[TGL. PENSIUN (usia)]]&lt;&gt;"",Table1[[#This Row],[TGL. PENSIUN (usia)]]&lt;&gt;"USIA SALAH"),IF(tglAcuan&lt;&gt;0,(INT(CONVERT(VLOOKUP(Table1[[#This Row],[JABATAN]],tbl_refJabatan,4,FALSE),"yr","day")-CONVERT(DATEDIF(H1367,tglAcuan,"y"),"yr","day"))),(INT(CONVERT(VLOOKUP(Table1[[#This Row],[JABATAN]],tbl_refJabatan,4,FALSE),"yr","day")-CONVERT(DATEDIF(H1367,NOW(),"y"),"yr","day")))),"")</f>
        <v>10227</v>
      </c>
      <c r="V1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Row],[JABATAN]],tbl_refJabatan,6,FALSE),"yr","day")-CONVERT(DATEDIF(H1367,tglAcuan,"y"),"yr","day"))),(NOW()+(CONVERT(VLOOKUP(Table1[[#This Row],[JABATAN]],tbl_refJabatan,6,FALSE),"yr","day")-CONVERT(DATEDIF(H1367,NOW(),"y"),"yr","day")))),"Usia Salah"),"")</f>
        <v>54115.098911689813</v>
      </c>
      <c r="W1367" s="167" t="str">
        <f ca="1">IF(Table1[[#This Row],[TGL.PENSIUN (usia)]]&lt;&gt;0,TEXT(Table1[[#This Row],[TGL.PENSIUN (usia)]],"yyyy"),"")</f>
        <v>2048</v>
      </c>
      <c r="X1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Row],[JABATAN]],tbl_refJabatan,7,FALSE),"yr","day")-CONVERT(DATEDIF(M1367,tglAcuan,"y"),"yr","day"))),(NOW()+(CONVERT(VLOOKUP(Table1[[#This Row],[JABATAN]],tbl_refJabatan,7,FALSE),"yr","day")-CONVERT(DATEDIF(M1367,NOW(),"y"),"yr","day")))),"tgl SK salah"),"")</f>
        <v>52288.848911689813</v>
      </c>
      <c r="Y1367" s="167" t="str">
        <f ca="1">IF(Table1[[#This Row],[TGL. PENSIUN (jabatan)]]&lt;&gt;0,TEXT(Table1[[#This Row],[TGL. PENSIUN (jabatan)]],"yyyy"),"")</f>
        <v>2043</v>
      </c>
      <c r="Z1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Row],[JABATAN]],tbl_refJabatan,8,FALSE),"yr","day")-CONVERT(DATEDIF(H1367,tglAcuan,"y"),"yr","day"))),(NOW()+(CONVERT(VLOOKUP(Table1[[#This Row],[JABATAN]],tbl_refJabatan,8,FALSE),"yr","day")-CONVERT(DATEDIF(H1367,NOW(),"y"),"yr","day")))),"Usia Salah"),"")</f>
        <v>54115.098911689813</v>
      </c>
      <c r="AA1367" s="167" t="str">
        <f ca="1">IF(Table1[[#This Row],[TGL.PENSIUN (usia )]]&lt;&gt;0,TEXT(Table1[[#This Row],[TGL.PENSIUN (usia )]],"yyyy"),"")</f>
        <v>2048</v>
      </c>
      <c r="AB1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Row],[JABATAN]],tbl_refJabatan,9,FALSE),"yr","day")-CONVERT(DATEDIF(M1367,tglAcuan,"y"),"yr","day"))),(NOW()+(CONVERT(VLOOKUP(Table1[[#This Row],[JABATAN]],tbl_refJabatan,9,FALSE),"yr","day")-CONVERT(DATEDIF(M1367,NOW(),"y"),"yr","day")))),"tgl SK salah"),"")</f>
        <v>52288.848911689813</v>
      </c>
      <c r="AC1367" s="167" t="str">
        <f ca="1">IF(Table1[[#This Row],[TGL. PENSIUN (jabatan )]]&lt;&gt;0,TEXT(Table1[[#This Row],[TGL. PENSIUN (jabatan )]],"yyyy"),"")</f>
        <v>2043</v>
      </c>
      <c r="AD13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8" spans="1:30" s="53" customFormat="1" ht="21.75" customHeight="1" x14ac:dyDescent="0.25">
      <c r="A1368" s="43">
        <f t="shared" si="49"/>
        <v>1363</v>
      </c>
      <c r="B1368" s="44" t="s">
        <v>2266</v>
      </c>
      <c r="C1368" s="44" t="s">
        <v>2538</v>
      </c>
      <c r="D1368" s="72" t="s">
        <v>59</v>
      </c>
      <c r="E1368" s="141" t="s">
        <v>2550</v>
      </c>
      <c r="F1368" s="43" t="s">
        <v>50</v>
      </c>
      <c r="G1368" s="69" t="s">
        <v>1056</v>
      </c>
      <c r="H1368" s="193">
        <v>33938</v>
      </c>
      <c r="I1368" s="45"/>
      <c r="J1368" s="76"/>
      <c r="K1368" s="69" t="s">
        <v>90</v>
      </c>
      <c r="L1368" s="69" t="s">
        <v>2551</v>
      </c>
      <c r="M1368" s="95">
        <v>44656</v>
      </c>
      <c r="N1368" s="52" t="str">
        <f t="shared" ca="1" si="50"/>
        <v>31 Tahun 2 Bulan 28 hari</v>
      </c>
      <c r="O13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22 Hari </v>
      </c>
      <c r="P1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Row],[JABATAN]],tbl_refJabatan,2,FALSE),"yr","day")-CONVERT(DATEDIF(H1368,tglAcuan,"y"),"yr","day"))),(NOW()+(CONVERT(VLOOKUP(Table1[[#This Row],[JABATAN]],tbl_refJabatan,2,FALSE),"yr","day")-CONVERT(DATEDIF(H1368,NOW(),"y"),"yr","day")))),"Usia Salah"),"")</f>
        <v>55941.348911689813</v>
      </c>
      <c r="Q1368" s="167" t="str">
        <f ca="1">IF(Table1[[#This Row],[TGL. PENSIUN (usia)]]&lt;&gt;0,TEXT(Table1[[#This Row],[TGL. PENSIUN (usia)]],"yyyy"),"")</f>
        <v>2053</v>
      </c>
      <c r="R1368" s="166">
        <f ca="1">IF(AND(Table1[[#This Row],[TGL. PENSIUN (usia)]]&lt;&gt;"",Table1[[#This Row],[TGL. PENSIUN (usia)]]&lt;&gt;"USIA SALAH"),IF(tglAcuan&lt;&gt;0,(INT(CONVERT(VLOOKUP(Table1[[#This Row],[JABATAN]],tbl_refJabatan,2,FALSE),"yr","day")-CONVERT(DATEDIF(H1368,tglAcuan,"y"),"yr","day"))),(INT(CONVERT(VLOOKUP(Table1[[#This Row],[JABATAN]],tbl_refJabatan,2,FALSE),"yr","day")-CONVERT(DATEDIF(H1368,NOW(),"y"),"yr","day")))),"")</f>
        <v>10592</v>
      </c>
      <c r="S1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Row],[JABATAN]],tbl_refJabatan,4,FALSE),"yr","day")-CONVERT(DATEDIF(H1368,tglAcuan,"y"),"yr","day"))),(NOW()+(CONVERT(VLOOKUP(Table1[[#This Row],[JABATAN]],tbl_refJabatan,4,FALSE),"yr","day")-CONVERT(DATEDIF(H1368,NOW(),"y"),"yr","day")))),"Usia Salah"),"")</f>
        <v>55941.348911689813</v>
      </c>
      <c r="T1368" s="167" t="str">
        <f ca="1">IF(Table1[[#This Row],[TGL. PENSIUN ( usia )]]&lt;&gt;0,TEXT(Table1[[#This Row],[TGL. PENSIUN ( usia )]],"yyyy"),"")</f>
        <v>2053</v>
      </c>
      <c r="U1368" s="166">
        <f ca="1">IF(AND(Table1[[#This Row],[TGL. PENSIUN (usia)]]&lt;&gt;"",Table1[[#This Row],[TGL. PENSIUN (usia)]]&lt;&gt;"USIA SALAH"),IF(tglAcuan&lt;&gt;0,(INT(CONVERT(VLOOKUP(Table1[[#This Row],[JABATAN]],tbl_refJabatan,4,FALSE),"yr","day")-CONVERT(DATEDIF(H1368,tglAcuan,"y"),"yr","day"))),(INT(CONVERT(VLOOKUP(Table1[[#This Row],[JABATAN]],tbl_refJabatan,4,FALSE),"yr","day")-CONVERT(DATEDIF(H1368,NOW(),"y"),"yr","day")))),"")</f>
        <v>10592</v>
      </c>
      <c r="V1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Row],[JABATAN]],tbl_refJabatan,6,FALSE),"yr","day")-CONVERT(DATEDIF(H1368,tglAcuan,"y"),"yr","day"))),(NOW()+(CONVERT(VLOOKUP(Table1[[#This Row],[JABATAN]],tbl_refJabatan,6,FALSE),"yr","day")-CONVERT(DATEDIF(H1368,NOW(),"y"),"yr","day")))),"Usia Salah"),"")</f>
        <v>54480.348911689813</v>
      </c>
      <c r="W1368" s="167" t="str">
        <f ca="1">IF(Table1[[#This Row],[TGL.PENSIUN (usia)]]&lt;&gt;0,TEXT(Table1[[#This Row],[TGL.PENSIUN (usia)]],"yyyy"),"")</f>
        <v>2049</v>
      </c>
      <c r="X1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Row],[JABATAN]],tbl_refJabatan,7,FALSE),"yr","day")-CONVERT(DATEDIF(M1368,tglAcuan,"y"),"yr","day"))),(NOW()+(CONVERT(VLOOKUP(Table1[[#This Row],[JABATAN]],tbl_refJabatan,7,FALSE),"yr","day")-CONVERT(DATEDIF(M1368,NOW(),"y"),"yr","day")))),"tgl SK salah"),"")</f>
        <v>52288.848911689813</v>
      </c>
      <c r="Y1368" s="167" t="str">
        <f ca="1">IF(Table1[[#This Row],[TGL. PENSIUN (jabatan)]]&lt;&gt;0,TEXT(Table1[[#This Row],[TGL. PENSIUN (jabatan)]],"yyyy"),"")</f>
        <v>2043</v>
      </c>
      <c r="Z1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Row],[JABATAN]],tbl_refJabatan,8,FALSE),"yr","day")-CONVERT(DATEDIF(H1368,tglAcuan,"y"),"yr","day"))),(NOW()+(CONVERT(VLOOKUP(Table1[[#This Row],[JABATAN]],tbl_refJabatan,8,FALSE),"yr","day")-CONVERT(DATEDIF(H1368,NOW(),"y"),"yr","day")))),"Usia Salah"),"")</f>
        <v>54480.348911689813</v>
      </c>
      <c r="AA1368" s="167" t="str">
        <f ca="1">IF(Table1[[#This Row],[TGL.PENSIUN (usia )]]&lt;&gt;0,TEXT(Table1[[#This Row],[TGL.PENSIUN (usia )]],"yyyy"),"")</f>
        <v>2049</v>
      </c>
      <c r="AB1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Row],[JABATAN]],tbl_refJabatan,9,FALSE),"yr","day")-CONVERT(DATEDIF(M1368,tglAcuan,"y"),"yr","day"))),(NOW()+(CONVERT(VLOOKUP(Table1[[#This Row],[JABATAN]],tbl_refJabatan,9,FALSE),"yr","day")-CONVERT(DATEDIF(M1368,NOW(),"y"),"yr","day")))),"tgl SK salah"),"")</f>
        <v>52288.848911689813</v>
      </c>
      <c r="AC1368" s="167" t="str">
        <f ca="1">IF(Table1[[#This Row],[TGL. PENSIUN (jabatan )]]&lt;&gt;0,TEXT(Table1[[#This Row],[TGL. PENSIUN (jabatan )]],"yyyy"),"")</f>
        <v>2043</v>
      </c>
      <c r="AD13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69" spans="1:30" s="53" customFormat="1" ht="21.75" customHeight="1" x14ac:dyDescent="0.25">
      <c r="A1369" s="43">
        <f t="shared" si="49"/>
        <v>1364</v>
      </c>
      <c r="B1369" s="44" t="s">
        <v>2266</v>
      </c>
      <c r="C1369" s="44" t="s">
        <v>2538</v>
      </c>
      <c r="D1369" s="72" t="s">
        <v>61</v>
      </c>
      <c r="E1369" s="141" t="s">
        <v>2552</v>
      </c>
      <c r="F1369" s="43" t="s">
        <v>41</v>
      </c>
      <c r="G1369" s="46" t="s">
        <v>42</v>
      </c>
      <c r="H1369" s="193">
        <v>32231</v>
      </c>
      <c r="I1369" s="45"/>
      <c r="J1369" s="76"/>
      <c r="K1369" s="69" t="s">
        <v>56</v>
      </c>
      <c r="L1369" s="69" t="s">
        <v>2553</v>
      </c>
      <c r="M1369" s="95">
        <v>44656</v>
      </c>
      <c r="N1369" s="52" t="str">
        <f t="shared" ca="1" si="50"/>
        <v>35 Tahun 10 Bulan 29 hari</v>
      </c>
      <c r="O13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22 Hari </v>
      </c>
      <c r="P1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Row],[JABATAN]],tbl_refJabatan,2,FALSE),"yr","day")-CONVERT(DATEDIF(H1369,tglAcuan,"y"),"yr","day"))),(NOW()+(CONVERT(VLOOKUP(Table1[[#This Row],[JABATAN]],tbl_refJabatan,2,FALSE),"yr","day")-CONVERT(DATEDIF(H1369,NOW(),"y"),"yr","day")))),"Usia Salah"),"")</f>
        <v>54480.348911689813</v>
      </c>
      <c r="Q1369" s="167" t="str">
        <f ca="1">IF(Table1[[#This Row],[TGL. PENSIUN (usia)]]&lt;&gt;0,TEXT(Table1[[#This Row],[TGL. PENSIUN (usia)]],"yyyy"),"")</f>
        <v>2049</v>
      </c>
      <c r="R1369" s="166">
        <f ca="1">IF(AND(Table1[[#This Row],[TGL. PENSIUN (usia)]]&lt;&gt;"",Table1[[#This Row],[TGL. PENSIUN (usia)]]&lt;&gt;"USIA SALAH"),IF(tglAcuan&lt;&gt;0,(INT(CONVERT(VLOOKUP(Table1[[#This Row],[JABATAN]],tbl_refJabatan,2,FALSE),"yr","day")-CONVERT(DATEDIF(H1369,tglAcuan,"y"),"yr","day"))),(INT(CONVERT(VLOOKUP(Table1[[#This Row],[JABATAN]],tbl_refJabatan,2,FALSE),"yr","day")-CONVERT(DATEDIF(H1369,NOW(),"y"),"yr","day")))),"")</f>
        <v>9131</v>
      </c>
      <c r="S1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Row],[JABATAN]],tbl_refJabatan,4,FALSE),"yr","day")-CONVERT(DATEDIF(H1369,tglAcuan,"y"),"yr","day"))),(NOW()+(CONVERT(VLOOKUP(Table1[[#This Row],[JABATAN]],tbl_refJabatan,4,FALSE),"yr","day")-CONVERT(DATEDIF(H1369,NOW(),"y"),"yr","day")))),"Usia Salah"),"")</f>
        <v>54480.348911689813</v>
      </c>
      <c r="T1369" s="167" t="str">
        <f ca="1">IF(Table1[[#This Row],[TGL. PENSIUN ( usia )]]&lt;&gt;0,TEXT(Table1[[#This Row],[TGL. PENSIUN ( usia )]],"yyyy"),"")</f>
        <v>2049</v>
      </c>
      <c r="U1369" s="166">
        <f ca="1">IF(AND(Table1[[#This Row],[TGL. PENSIUN (usia)]]&lt;&gt;"",Table1[[#This Row],[TGL. PENSIUN (usia)]]&lt;&gt;"USIA SALAH"),IF(tglAcuan&lt;&gt;0,(INT(CONVERT(VLOOKUP(Table1[[#This Row],[JABATAN]],tbl_refJabatan,4,FALSE),"yr","day")-CONVERT(DATEDIF(H1369,tglAcuan,"y"),"yr","day"))),(INT(CONVERT(VLOOKUP(Table1[[#This Row],[JABATAN]],tbl_refJabatan,4,FALSE),"yr","day")-CONVERT(DATEDIF(H1369,NOW(),"y"),"yr","day")))),"")</f>
        <v>9131</v>
      </c>
      <c r="V1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Row],[JABATAN]],tbl_refJabatan,6,FALSE),"yr","day")-CONVERT(DATEDIF(H1369,tglAcuan,"y"),"yr","day"))),(NOW()+(CONVERT(VLOOKUP(Table1[[#This Row],[JABATAN]],tbl_refJabatan,6,FALSE),"yr","day")-CONVERT(DATEDIF(H1369,NOW(),"y"),"yr","day")))),"Usia Salah"),"")</f>
        <v>53019.348911689813</v>
      </c>
      <c r="W1369" s="167" t="str">
        <f ca="1">IF(Table1[[#This Row],[TGL.PENSIUN (usia)]]&lt;&gt;0,TEXT(Table1[[#This Row],[TGL.PENSIUN (usia)]],"yyyy"),"")</f>
        <v>2045</v>
      </c>
      <c r="X1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Row],[JABATAN]],tbl_refJabatan,7,FALSE),"yr","day")-CONVERT(DATEDIF(M1369,tglAcuan,"y"),"yr","day"))),(NOW()+(CONVERT(VLOOKUP(Table1[[#This Row],[JABATAN]],tbl_refJabatan,7,FALSE),"yr","day")-CONVERT(DATEDIF(M1369,NOW(),"y"),"yr","day")))),"tgl SK salah"),"")</f>
        <v>52288.848911689813</v>
      </c>
      <c r="Y1369" s="167" t="str">
        <f ca="1">IF(Table1[[#This Row],[TGL. PENSIUN (jabatan)]]&lt;&gt;0,TEXT(Table1[[#This Row],[TGL. PENSIUN (jabatan)]],"yyyy"),"")</f>
        <v>2043</v>
      </c>
      <c r="Z1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Row],[JABATAN]],tbl_refJabatan,8,FALSE),"yr","day")-CONVERT(DATEDIF(H1369,tglAcuan,"y"),"yr","day"))),(NOW()+(CONVERT(VLOOKUP(Table1[[#This Row],[JABATAN]],tbl_refJabatan,8,FALSE),"yr","day")-CONVERT(DATEDIF(H1369,NOW(),"y"),"yr","day")))),"Usia Salah"),"")</f>
        <v>53019.348911689813</v>
      </c>
      <c r="AA1369" s="167" t="str">
        <f ca="1">IF(Table1[[#This Row],[TGL.PENSIUN (usia )]]&lt;&gt;0,TEXT(Table1[[#This Row],[TGL.PENSIUN (usia )]],"yyyy"),"")</f>
        <v>2045</v>
      </c>
      <c r="AB1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Row],[JABATAN]],tbl_refJabatan,9,FALSE),"yr","day")-CONVERT(DATEDIF(M1369,tglAcuan,"y"),"yr","day"))),(NOW()+(CONVERT(VLOOKUP(Table1[[#This Row],[JABATAN]],tbl_refJabatan,9,FALSE),"yr","day")-CONVERT(DATEDIF(M1369,NOW(),"y"),"yr","day")))),"tgl SK salah"),"")</f>
        <v>52288.848911689813</v>
      </c>
      <c r="AC1369" s="167" t="str">
        <f ca="1">IF(Table1[[#This Row],[TGL. PENSIUN (jabatan )]]&lt;&gt;0,TEXT(Table1[[#This Row],[TGL. PENSIUN (jabatan )]],"yyyy"),"")</f>
        <v>2043</v>
      </c>
      <c r="AD13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0" spans="1:30" s="53" customFormat="1" ht="21.75" customHeight="1" x14ac:dyDescent="0.25">
      <c r="A1370" s="43">
        <f t="shared" si="49"/>
        <v>1365</v>
      </c>
      <c r="B1370" s="44" t="s">
        <v>2266</v>
      </c>
      <c r="C1370" s="44" t="s">
        <v>2538</v>
      </c>
      <c r="D1370" s="72" t="s">
        <v>63</v>
      </c>
      <c r="E1370" s="141" t="s">
        <v>2554</v>
      </c>
      <c r="F1370" s="43" t="s">
        <v>41</v>
      </c>
      <c r="G1370" s="46" t="s">
        <v>42</v>
      </c>
      <c r="H1370" s="193">
        <v>30739</v>
      </c>
      <c r="I1370" s="45"/>
      <c r="J1370" s="76"/>
      <c r="K1370" s="74" t="s">
        <v>43</v>
      </c>
      <c r="L1370" s="96" t="s">
        <v>2555</v>
      </c>
      <c r="M1370" s="95">
        <v>42629</v>
      </c>
      <c r="N1370" s="52" t="str">
        <f t="shared" ca="1" si="50"/>
        <v>40 Tahun 0 Bulan 0 hari</v>
      </c>
      <c r="O13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5 Bulan 11 Hari </v>
      </c>
      <c r="P1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Row],[JABATAN]],tbl_refJabatan,2,FALSE),"yr","day")-CONVERT(DATEDIF(H1370,tglAcuan,"y"),"yr","day"))),(NOW()+(CONVERT(VLOOKUP(Table1[[#This Row],[JABATAN]],tbl_refJabatan,2,FALSE),"yr","day")-CONVERT(DATEDIF(H1370,NOW(),"y"),"yr","day")))),"Usia Salah"),"")</f>
        <v>52654.098911689813</v>
      </c>
      <c r="Q1370" s="167" t="str">
        <f ca="1">IF(Table1[[#This Row],[TGL. PENSIUN (usia)]]&lt;&gt;0,TEXT(Table1[[#This Row],[TGL. PENSIUN (usia)]],"yyyy"),"")</f>
        <v>2044</v>
      </c>
      <c r="R1370" s="166">
        <f ca="1">IF(AND(Table1[[#This Row],[TGL. PENSIUN (usia)]]&lt;&gt;"",Table1[[#This Row],[TGL. PENSIUN (usia)]]&lt;&gt;"USIA SALAH"),IF(tglAcuan&lt;&gt;0,(INT(CONVERT(VLOOKUP(Table1[[#This Row],[JABATAN]],tbl_refJabatan,2,FALSE),"yr","day")-CONVERT(DATEDIF(H1370,tglAcuan,"y"),"yr","day"))),(INT(CONVERT(VLOOKUP(Table1[[#This Row],[JABATAN]],tbl_refJabatan,2,FALSE),"yr","day")-CONVERT(DATEDIF(H1370,NOW(),"y"),"yr","day")))),"")</f>
        <v>7305</v>
      </c>
      <c r="S1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Row],[JABATAN]],tbl_refJabatan,4,FALSE),"yr","day")-CONVERT(DATEDIF(H1370,tglAcuan,"y"),"yr","day"))),(NOW()+(CONVERT(VLOOKUP(Table1[[#This Row],[JABATAN]],tbl_refJabatan,4,FALSE),"yr","day")-CONVERT(DATEDIF(H1370,NOW(),"y"),"yr","day")))),"Usia Salah"),"")</f>
        <v>38044.098911689813</v>
      </c>
      <c r="T1370" s="167" t="str">
        <f ca="1">IF(Table1[[#This Row],[TGL. PENSIUN ( usia )]]&lt;&gt;0,TEXT(Table1[[#This Row],[TGL. PENSIUN ( usia )]],"yyyy"),"")</f>
        <v>2004</v>
      </c>
      <c r="U1370" s="166">
        <f ca="1">IF(AND(Table1[[#This Row],[TGL. PENSIUN (usia)]]&lt;&gt;"",Table1[[#This Row],[TGL. PENSIUN (usia)]]&lt;&gt;"USIA SALAH"),IF(tglAcuan&lt;&gt;0,(INT(CONVERT(VLOOKUP(Table1[[#This Row],[JABATAN]],tbl_refJabatan,4,FALSE),"yr","day")-CONVERT(DATEDIF(H1370,tglAcuan,"y"),"yr","day"))),(INT(CONVERT(VLOOKUP(Table1[[#This Row],[JABATAN]],tbl_refJabatan,4,FALSE),"yr","day")-CONVERT(DATEDIF(H1370,NOW(),"y"),"yr","day")))),"")</f>
        <v>-7305</v>
      </c>
      <c r="V1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Row],[JABATAN]],tbl_refJabatan,6,FALSE),"yr","day")-CONVERT(DATEDIF(H1370,tglAcuan,"y"),"yr","day"))),(NOW()+(CONVERT(VLOOKUP(Table1[[#This Row],[JABATAN]],tbl_refJabatan,6,FALSE),"yr","day")-CONVERT(DATEDIF(H1370,NOW(),"y"),"yr","day")))),"Usia Salah"),"")</f>
        <v>30739.098911689813</v>
      </c>
      <c r="W1370" s="167" t="str">
        <f ca="1">IF(Table1[[#This Row],[TGL.PENSIUN (usia)]]&lt;&gt;0,TEXT(Table1[[#This Row],[TGL.PENSIUN (usia)]],"yyyy"),"")</f>
        <v>1984</v>
      </c>
      <c r="X1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Row],[JABATAN]],tbl_refJabatan,7,FALSE),"yr","day")-CONVERT(DATEDIF(M1370,tglAcuan,"y"),"yr","day"))),(NOW()+(CONVERT(VLOOKUP(Table1[[#This Row],[JABATAN]],tbl_refJabatan,7,FALSE),"yr","day")-CONVERT(DATEDIF(M1370,NOW(),"y"),"yr","day")))),"tgl SK salah"),"")</f>
        <v>64707.348911689813</v>
      </c>
      <c r="Y1370" s="167" t="str">
        <f ca="1">IF(Table1[[#This Row],[TGL. PENSIUN (jabatan)]]&lt;&gt;0,TEXT(Table1[[#This Row],[TGL. PENSIUN (jabatan)]],"yyyy"),"")</f>
        <v>2077</v>
      </c>
      <c r="Z1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Row],[JABATAN]],tbl_refJabatan,8,FALSE),"yr","day")-CONVERT(DATEDIF(H1370,tglAcuan,"y"),"yr","day"))),(NOW()+(CONVERT(VLOOKUP(Table1[[#This Row],[JABATAN]],tbl_refJabatan,8,FALSE),"yr","day")-CONVERT(DATEDIF(H1370,NOW(),"y"),"yr","day")))),"Usia Salah"),"")</f>
        <v>52654.098911689813</v>
      </c>
      <c r="AA1370" s="167" t="str">
        <f ca="1">IF(Table1[[#This Row],[TGL.PENSIUN (usia )]]&lt;&gt;0,TEXT(Table1[[#This Row],[TGL.PENSIUN (usia )]],"yyyy"),"")</f>
        <v>2044</v>
      </c>
      <c r="AB1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Row],[JABATAN]],tbl_refJabatan,9,FALSE),"yr","day")-CONVERT(DATEDIF(M1370,tglAcuan,"y"),"yr","day"))),(NOW()+(CONVERT(VLOOKUP(Table1[[#This Row],[JABATAN]],tbl_refJabatan,9,FALSE),"yr","day")-CONVERT(DATEDIF(M1370,NOW(),"y"),"yr","day")))),"tgl SK salah"),"")</f>
        <v>48271.098911689813</v>
      </c>
      <c r="AC1370" s="167" t="str">
        <f ca="1">IF(Table1[[#This Row],[TGL. PENSIUN (jabatan )]]&lt;&gt;0,TEXT(Table1[[#This Row],[TGL. PENSIUN (jabatan )]],"yyyy"),"")</f>
        <v>2032</v>
      </c>
      <c r="AD13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1" spans="1:30" s="53" customFormat="1" ht="21.75" customHeight="1" x14ac:dyDescent="0.25">
      <c r="A1371" s="43">
        <f t="shared" si="49"/>
        <v>1366</v>
      </c>
      <c r="B1371" s="44" t="s">
        <v>2266</v>
      </c>
      <c r="C1371" s="44" t="s">
        <v>2538</v>
      </c>
      <c r="D1371" s="72" t="s">
        <v>63</v>
      </c>
      <c r="E1371" s="141" t="s">
        <v>2556</v>
      </c>
      <c r="F1371" s="43" t="s">
        <v>41</v>
      </c>
      <c r="G1371" s="46" t="s">
        <v>42</v>
      </c>
      <c r="H1371" s="193">
        <v>23873</v>
      </c>
      <c r="I1371" s="45"/>
      <c r="J1371" s="76"/>
      <c r="K1371" s="74" t="s">
        <v>43</v>
      </c>
      <c r="L1371" s="69" t="s">
        <v>2557</v>
      </c>
      <c r="M1371" s="95">
        <v>40045</v>
      </c>
      <c r="N1371" s="52" t="str">
        <f t="shared" ca="1" si="50"/>
        <v>58 Tahun 9 Bulan 16 hari</v>
      </c>
      <c r="O13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6 Bulan 7 Hari </v>
      </c>
      <c r="P1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Row],[JABATAN]],tbl_refJabatan,2,FALSE),"yr","day")-CONVERT(DATEDIF(H1371,tglAcuan,"y"),"yr","day"))),(NOW()+(CONVERT(VLOOKUP(Table1[[#This Row],[JABATAN]],tbl_refJabatan,2,FALSE),"yr","day")-CONVERT(DATEDIF(H1371,NOW(),"y"),"yr","day")))),"Usia Salah"),"")</f>
        <v>46079.598911689813</v>
      </c>
      <c r="Q1371" s="167" t="str">
        <f ca="1">IF(Table1[[#This Row],[TGL. PENSIUN (usia)]]&lt;&gt;0,TEXT(Table1[[#This Row],[TGL. PENSIUN (usia)]],"yyyy"),"")</f>
        <v>2026</v>
      </c>
      <c r="R1371" s="166">
        <f ca="1">IF(AND(Table1[[#This Row],[TGL. PENSIUN (usia)]]&lt;&gt;"",Table1[[#This Row],[TGL. PENSIUN (usia)]]&lt;&gt;"USIA SALAH"),IF(tglAcuan&lt;&gt;0,(INT(CONVERT(VLOOKUP(Table1[[#This Row],[JABATAN]],tbl_refJabatan,2,FALSE),"yr","day")-CONVERT(DATEDIF(H1371,tglAcuan,"y"),"yr","day"))),(INT(CONVERT(VLOOKUP(Table1[[#This Row],[JABATAN]],tbl_refJabatan,2,FALSE),"yr","day")-CONVERT(DATEDIF(H1371,NOW(),"y"),"yr","day")))),"")</f>
        <v>730</v>
      </c>
      <c r="S1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Row],[JABATAN]],tbl_refJabatan,4,FALSE),"yr","day")-CONVERT(DATEDIF(H1371,tglAcuan,"y"),"yr","day"))),(NOW()+(CONVERT(VLOOKUP(Table1[[#This Row],[JABATAN]],tbl_refJabatan,4,FALSE),"yr","day")-CONVERT(DATEDIF(H1371,NOW(),"y"),"yr","day")))),"Usia Salah"),"")</f>
        <v>31469.598911689813</v>
      </c>
      <c r="T1371" s="167" t="str">
        <f ca="1">IF(Table1[[#This Row],[TGL. PENSIUN ( usia )]]&lt;&gt;0,TEXT(Table1[[#This Row],[TGL. PENSIUN ( usia )]],"yyyy"),"")</f>
        <v>1986</v>
      </c>
      <c r="U1371" s="166">
        <f ca="1">IF(AND(Table1[[#This Row],[TGL. PENSIUN (usia)]]&lt;&gt;"",Table1[[#This Row],[TGL. PENSIUN (usia)]]&lt;&gt;"USIA SALAH"),IF(tglAcuan&lt;&gt;0,(INT(CONVERT(VLOOKUP(Table1[[#This Row],[JABATAN]],tbl_refJabatan,4,FALSE),"yr","day")-CONVERT(DATEDIF(H1371,tglAcuan,"y"),"yr","day"))),(INT(CONVERT(VLOOKUP(Table1[[#This Row],[JABATAN]],tbl_refJabatan,4,FALSE),"yr","day")-CONVERT(DATEDIF(H1371,NOW(),"y"),"yr","day")))),"")</f>
        <v>-13880</v>
      </c>
      <c r="V1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Row],[JABATAN]],tbl_refJabatan,6,FALSE),"yr","day")-CONVERT(DATEDIF(H1371,tglAcuan,"y"),"yr","day"))),(NOW()+(CONVERT(VLOOKUP(Table1[[#This Row],[JABATAN]],tbl_refJabatan,6,FALSE),"yr","day")-CONVERT(DATEDIF(H1371,NOW(),"y"),"yr","day")))),"Usia Salah"),"")</f>
        <v>24164.598911689813</v>
      </c>
      <c r="W1371" s="167" t="str">
        <f ca="1">IF(Table1[[#This Row],[TGL.PENSIUN (usia)]]&lt;&gt;0,TEXT(Table1[[#This Row],[TGL.PENSIUN (usia)]],"yyyy"),"")</f>
        <v>1966</v>
      </c>
      <c r="X1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Row],[JABATAN]],tbl_refJabatan,7,FALSE),"yr","day")-CONVERT(DATEDIF(M1371,tglAcuan,"y"),"yr","day"))),(NOW()+(CONVERT(VLOOKUP(Table1[[#This Row],[JABATAN]],tbl_refJabatan,7,FALSE),"yr","day")-CONVERT(DATEDIF(M1371,NOW(),"y"),"yr","day")))),"tgl SK salah"),"")</f>
        <v>62150.598911689813</v>
      </c>
      <c r="Y1371" s="167" t="str">
        <f ca="1">IF(Table1[[#This Row],[TGL. PENSIUN (jabatan)]]&lt;&gt;0,TEXT(Table1[[#This Row],[TGL. PENSIUN (jabatan)]],"yyyy"),"")</f>
        <v>2070</v>
      </c>
      <c r="Z1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Row],[JABATAN]],tbl_refJabatan,8,FALSE),"yr","day")-CONVERT(DATEDIF(H1371,tglAcuan,"y"),"yr","day"))),(NOW()+(CONVERT(VLOOKUP(Table1[[#This Row],[JABATAN]],tbl_refJabatan,8,FALSE),"yr","day")-CONVERT(DATEDIF(H1371,NOW(),"y"),"yr","day")))),"Usia Salah"),"")</f>
        <v>46079.598911689813</v>
      </c>
      <c r="AA1371" s="167" t="str">
        <f ca="1">IF(Table1[[#This Row],[TGL.PENSIUN (usia )]]&lt;&gt;0,TEXT(Table1[[#This Row],[TGL.PENSIUN (usia )]],"yyyy"),"")</f>
        <v>2026</v>
      </c>
      <c r="AB1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Row],[JABATAN]],tbl_refJabatan,9,FALSE),"yr","day")-CONVERT(DATEDIF(M1371,tglAcuan,"y"),"yr","day"))),(NOW()+(CONVERT(VLOOKUP(Table1[[#This Row],[JABATAN]],tbl_refJabatan,9,FALSE),"yr","day")-CONVERT(DATEDIF(M1371,NOW(),"y"),"yr","day")))),"tgl SK salah"),"")</f>
        <v>45714.348911689813</v>
      </c>
      <c r="AC1371" s="167" t="str">
        <f ca="1">IF(Table1[[#This Row],[TGL. PENSIUN (jabatan )]]&lt;&gt;0,TEXT(Table1[[#This Row],[TGL. PENSIUN (jabatan )]],"yyyy"),"")</f>
        <v>2025</v>
      </c>
      <c r="AD13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2" spans="1:30" s="53" customFormat="1" ht="21.75" customHeight="1" x14ac:dyDescent="0.25">
      <c r="A1372" s="43">
        <f t="shared" si="49"/>
        <v>1367</v>
      </c>
      <c r="B1372" s="44" t="s">
        <v>2266</v>
      </c>
      <c r="C1372" s="44" t="s">
        <v>2538</v>
      </c>
      <c r="D1372" s="72" t="s">
        <v>63</v>
      </c>
      <c r="E1372" s="141" t="s">
        <v>2558</v>
      </c>
      <c r="F1372" s="43" t="s">
        <v>41</v>
      </c>
      <c r="G1372" s="46" t="s">
        <v>42</v>
      </c>
      <c r="H1372" s="193">
        <v>30399</v>
      </c>
      <c r="I1372" s="45"/>
      <c r="J1372" s="76"/>
      <c r="K1372" s="74" t="s">
        <v>43</v>
      </c>
      <c r="L1372" s="69" t="s">
        <v>2559</v>
      </c>
      <c r="M1372" s="95">
        <v>43066</v>
      </c>
      <c r="N1372" s="52" t="str">
        <f t="shared" ca="1" si="50"/>
        <v>40 Tahun 11 Bulan 3 hari</v>
      </c>
      <c r="O13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3 Bulan 0 Hari </v>
      </c>
      <c r="P1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Row],[JABATAN]],tbl_refJabatan,2,FALSE),"yr","day")-CONVERT(DATEDIF(H1372,tglAcuan,"y"),"yr","day"))),(NOW()+(CONVERT(VLOOKUP(Table1[[#This Row],[JABATAN]],tbl_refJabatan,2,FALSE),"yr","day")-CONVERT(DATEDIF(H1372,NOW(),"y"),"yr","day")))),"Usia Salah"),"")</f>
        <v>52654.098911689813</v>
      </c>
      <c r="Q1372" s="167" t="str">
        <f ca="1">IF(Table1[[#This Row],[TGL. PENSIUN (usia)]]&lt;&gt;0,TEXT(Table1[[#This Row],[TGL. PENSIUN (usia)]],"yyyy"),"")</f>
        <v>2044</v>
      </c>
      <c r="R1372" s="166">
        <f ca="1">IF(AND(Table1[[#This Row],[TGL. PENSIUN (usia)]]&lt;&gt;"",Table1[[#This Row],[TGL. PENSIUN (usia)]]&lt;&gt;"USIA SALAH"),IF(tglAcuan&lt;&gt;0,(INT(CONVERT(VLOOKUP(Table1[[#This Row],[JABATAN]],tbl_refJabatan,2,FALSE),"yr","day")-CONVERT(DATEDIF(H1372,tglAcuan,"y"),"yr","day"))),(INT(CONVERT(VLOOKUP(Table1[[#This Row],[JABATAN]],tbl_refJabatan,2,FALSE),"yr","day")-CONVERT(DATEDIF(H1372,NOW(),"y"),"yr","day")))),"")</f>
        <v>7305</v>
      </c>
      <c r="S1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Row],[JABATAN]],tbl_refJabatan,4,FALSE),"yr","day")-CONVERT(DATEDIF(H1372,tglAcuan,"y"),"yr","day"))),(NOW()+(CONVERT(VLOOKUP(Table1[[#This Row],[JABATAN]],tbl_refJabatan,4,FALSE),"yr","day")-CONVERT(DATEDIF(H1372,NOW(),"y"),"yr","day")))),"Usia Salah"),"")</f>
        <v>38044.098911689813</v>
      </c>
      <c r="T1372" s="167" t="str">
        <f ca="1">IF(Table1[[#This Row],[TGL. PENSIUN ( usia )]]&lt;&gt;0,TEXT(Table1[[#This Row],[TGL. PENSIUN ( usia )]],"yyyy"),"")</f>
        <v>2004</v>
      </c>
      <c r="U1372" s="166">
        <f ca="1">IF(AND(Table1[[#This Row],[TGL. PENSIUN (usia)]]&lt;&gt;"",Table1[[#This Row],[TGL. PENSIUN (usia)]]&lt;&gt;"USIA SALAH"),IF(tglAcuan&lt;&gt;0,(INT(CONVERT(VLOOKUP(Table1[[#This Row],[JABATAN]],tbl_refJabatan,4,FALSE),"yr","day")-CONVERT(DATEDIF(H1372,tglAcuan,"y"),"yr","day"))),(INT(CONVERT(VLOOKUP(Table1[[#This Row],[JABATAN]],tbl_refJabatan,4,FALSE),"yr","day")-CONVERT(DATEDIF(H1372,NOW(),"y"),"yr","day")))),"")</f>
        <v>-7305</v>
      </c>
      <c r="V1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Row],[JABATAN]],tbl_refJabatan,6,FALSE),"yr","day")-CONVERT(DATEDIF(H1372,tglAcuan,"y"),"yr","day"))),(NOW()+(CONVERT(VLOOKUP(Table1[[#This Row],[JABATAN]],tbl_refJabatan,6,FALSE),"yr","day")-CONVERT(DATEDIF(H1372,NOW(),"y"),"yr","day")))),"Usia Salah"),"")</f>
        <v>30739.098911689813</v>
      </c>
      <c r="W1372" s="167" t="str">
        <f ca="1">IF(Table1[[#This Row],[TGL.PENSIUN (usia)]]&lt;&gt;0,TEXT(Table1[[#This Row],[TGL.PENSIUN (usia)]],"yyyy"),"")</f>
        <v>1984</v>
      </c>
      <c r="X1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Row],[JABATAN]],tbl_refJabatan,7,FALSE),"yr","day")-CONVERT(DATEDIF(M1372,tglAcuan,"y"),"yr","day"))),(NOW()+(CONVERT(VLOOKUP(Table1[[#This Row],[JABATAN]],tbl_refJabatan,7,FALSE),"yr","day")-CONVERT(DATEDIF(M1372,NOW(),"y"),"yr","day")))),"tgl SK salah"),"")</f>
        <v>65072.598911689813</v>
      </c>
      <c r="Y1372" s="167" t="str">
        <f ca="1">IF(Table1[[#This Row],[TGL. PENSIUN (jabatan)]]&lt;&gt;0,TEXT(Table1[[#This Row],[TGL. PENSIUN (jabatan)]],"yyyy"),"")</f>
        <v>2078</v>
      </c>
      <c r="Z1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Row],[JABATAN]],tbl_refJabatan,8,FALSE),"yr","day")-CONVERT(DATEDIF(H1372,tglAcuan,"y"),"yr","day"))),(NOW()+(CONVERT(VLOOKUP(Table1[[#This Row],[JABATAN]],tbl_refJabatan,8,FALSE),"yr","day")-CONVERT(DATEDIF(H1372,NOW(),"y"),"yr","day")))),"Usia Salah"),"")</f>
        <v>52654.098911689813</v>
      </c>
      <c r="AA1372" s="167" t="str">
        <f ca="1">IF(Table1[[#This Row],[TGL.PENSIUN (usia )]]&lt;&gt;0,TEXT(Table1[[#This Row],[TGL.PENSIUN (usia )]],"yyyy"),"")</f>
        <v>2044</v>
      </c>
      <c r="AB1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Row],[JABATAN]],tbl_refJabatan,9,FALSE),"yr","day")-CONVERT(DATEDIF(M1372,tglAcuan,"y"),"yr","day"))),(NOW()+(CONVERT(VLOOKUP(Table1[[#This Row],[JABATAN]],tbl_refJabatan,9,FALSE),"yr","day")-CONVERT(DATEDIF(M1372,NOW(),"y"),"yr","day")))),"tgl SK salah"),"")</f>
        <v>48636.348911689813</v>
      </c>
      <c r="AC1372" s="167" t="str">
        <f ca="1">IF(Table1[[#This Row],[TGL. PENSIUN (jabatan )]]&lt;&gt;0,TEXT(Table1[[#This Row],[TGL. PENSIUN (jabatan )]],"yyyy"),"")</f>
        <v>2033</v>
      </c>
      <c r="AD13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3" spans="1:30" s="53" customFormat="1" ht="21.75" customHeight="1" x14ac:dyDescent="0.25">
      <c r="A1373" s="43">
        <f t="shared" si="49"/>
        <v>1368</v>
      </c>
      <c r="B1373" s="44" t="s">
        <v>2266</v>
      </c>
      <c r="C1373" s="44" t="s">
        <v>2538</v>
      </c>
      <c r="D1373" s="72" t="s">
        <v>63</v>
      </c>
      <c r="E1373" s="141" t="s">
        <v>2560</v>
      </c>
      <c r="F1373" s="43" t="s">
        <v>41</v>
      </c>
      <c r="G1373" s="46" t="s">
        <v>42</v>
      </c>
      <c r="H1373" s="193">
        <v>26725</v>
      </c>
      <c r="I1373" s="45"/>
      <c r="J1373" s="76"/>
      <c r="K1373" s="74" t="s">
        <v>43</v>
      </c>
      <c r="L1373" s="69" t="s">
        <v>2561</v>
      </c>
      <c r="M1373" s="95">
        <v>43689</v>
      </c>
      <c r="N1373" s="52" t="str">
        <f t="shared" ca="1" si="50"/>
        <v>50 Tahun 11 Bulan 25 hari</v>
      </c>
      <c r="O13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15 Hari </v>
      </c>
      <c r="P1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Row],[JABATAN]],tbl_refJabatan,2,FALSE),"yr","day")-CONVERT(DATEDIF(H1373,tglAcuan,"y"),"yr","day"))),(NOW()+(CONVERT(VLOOKUP(Table1[[#This Row],[JABATAN]],tbl_refJabatan,2,FALSE),"yr","day")-CONVERT(DATEDIF(H1373,NOW(),"y"),"yr","day")))),"Usia Salah"),"")</f>
        <v>49001.598911689813</v>
      </c>
      <c r="Q1373" s="167" t="str">
        <f ca="1">IF(Table1[[#This Row],[TGL. PENSIUN (usia)]]&lt;&gt;0,TEXT(Table1[[#This Row],[TGL. PENSIUN (usia)]],"yyyy"),"")</f>
        <v>2034</v>
      </c>
      <c r="R1373" s="166">
        <f ca="1">IF(AND(Table1[[#This Row],[TGL. PENSIUN (usia)]]&lt;&gt;"",Table1[[#This Row],[TGL. PENSIUN (usia)]]&lt;&gt;"USIA SALAH"),IF(tglAcuan&lt;&gt;0,(INT(CONVERT(VLOOKUP(Table1[[#This Row],[JABATAN]],tbl_refJabatan,2,FALSE),"yr","day")-CONVERT(DATEDIF(H1373,tglAcuan,"y"),"yr","day"))),(INT(CONVERT(VLOOKUP(Table1[[#This Row],[JABATAN]],tbl_refJabatan,2,FALSE),"yr","day")-CONVERT(DATEDIF(H1373,NOW(),"y"),"yr","day")))),"")</f>
        <v>3652</v>
      </c>
      <c r="S1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Row],[JABATAN]],tbl_refJabatan,4,FALSE),"yr","day")-CONVERT(DATEDIF(H1373,tglAcuan,"y"),"yr","day"))),(NOW()+(CONVERT(VLOOKUP(Table1[[#This Row],[JABATAN]],tbl_refJabatan,4,FALSE),"yr","day")-CONVERT(DATEDIF(H1373,NOW(),"y"),"yr","day")))),"Usia Salah"),"")</f>
        <v>34391.598911689813</v>
      </c>
      <c r="T1373" s="167" t="str">
        <f ca="1">IF(Table1[[#This Row],[TGL. PENSIUN ( usia )]]&lt;&gt;0,TEXT(Table1[[#This Row],[TGL. PENSIUN ( usia )]],"yyyy"),"")</f>
        <v>1994</v>
      </c>
      <c r="U1373" s="166">
        <f ca="1">IF(AND(Table1[[#This Row],[TGL. PENSIUN (usia)]]&lt;&gt;"",Table1[[#This Row],[TGL. PENSIUN (usia)]]&lt;&gt;"USIA SALAH"),IF(tglAcuan&lt;&gt;0,(INT(CONVERT(VLOOKUP(Table1[[#This Row],[JABATAN]],tbl_refJabatan,4,FALSE),"yr","day")-CONVERT(DATEDIF(H1373,tglAcuan,"y"),"yr","day"))),(INT(CONVERT(VLOOKUP(Table1[[#This Row],[JABATAN]],tbl_refJabatan,4,FALSE),"yr","day")-CONVERT(DATEDIF(H1373,NOW(),"y"),"yr","day")))),"")</f>
        <v>-10958</v>
      </c>
      <c r="V1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Row],[JABATAN]],tbl_refJabatan,6,FALSE),"yr","day")-CONVERT(DATEDIF(H1373,tglAcuan,"y"),"yr","day"))),(NOW()+(CONVERT(VLOOKUP(Table1[[#This Row],[JABATAN]],tbl_refJabatan,6,FALSE),"yr","day")-CONVERT(DATEDIF(H1373,NOW(),"y"),"yr","day")))),"Usia Salah"),"")</f>
        <v>27086.598911689813</v>
      </c>
      <c r="W1373" s="167" t="str">
        <f ca="1">IF(Table1[[#This Row],[TGL.PENSIUN (usia)]]&lt;&gt;0,TEXT(Table1[[#This Row],[TGL.PENSIUN (usia)]],"yyyy"),"")</f>
        <v>1974</v>
      </c>
      <c r="X1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Row],[JABATAN]],tbl_refJabatan,7,FALSE),"yr","day")-CONVERT(DATEDIF(M1373,tglAcuan,"y"),"yr","day"))),(NOW()+(CONVERT(VLOOKUP(Table1[[#This Row],[JABATAN]],tbl_refJabatan,7,FALSE),"yr","day")-CONVERT(DATEDIF(M1373,NOW(),"y"),"yr","day")))),"tgl SK salah"),"")</f>
        <v>65803.098911689813</v>
      </c>
      <c r="Y1373" s="167" t="str">
        <f ca="1">IF(Table1[[#This Row],[TGL. PENSIUN (jabatan)]]&lt;&gt;0,TEXT(Table1[[#This Row],[TGL. PENSIUN (jabatan)]],"yyyy"),"")</f>
        <v>2080</v>
      </c>
      <c r="Z1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Row],[JABATAN]],tbl_refJabatan,8,FALSE),"yr","day")-CONVERT(DATEDIF(H1373,tglAcuan,"y"),"yr","day"))),(NOW()+(CONVERT(VLOOKUP(Table1[[#This Row],[JABATAN]],tbl_refJabatan,8,FALSE),"yr","day")-CONVERT(DATEDIF(H1373,NOW(),"y"),"yr","day")))),"Usia Salah"),"")</f>
        <v>49001.598911689813</v>
      </c>
      <c r="AA1373" s="167" t="str">
        <f ca="1">IF(Table1[[#This Row],[TGL.PENSIUN (usia )]]&lt;&gt;0,TEXT(Table1[[#This Row],[TGL.PENSIUN (usia )]],"yyyy"),"")</f>
        <v>2034</v>
      </c>
      <c r="AB1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Row],[JABATAN]],tbl_refJabatan,9,FALSE),"yr","day")-CONVERT(DATEDIF(M1373,tglAcuan,"y"),"yr","day"))),(NOW()+(CONVERT(VLOOKUP(Table1[[#This Row],[JABATAN]],tbl_refJabatan,9,FALSE),"yr","day")-CONVERT(DATEDIF(M1373,NOW(),"y"),"yr","day")))),"tgl SK salah"),"")</f>
        <v>49366.848911689813</v>
      </c>
      <c r="AC1373" s="167" t="str">
        <f ca="1">IF(Table1[[#This Row],[TGL. PENSIUN (jabatan )]]&lt;&gt;0,TEXT(Table1[[#This Row],[TGL. PENSIUN (jabatan )]],"yyyy"),"")</f>
        <v>2035</v>
      </c>
      <c r="AD13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4" spans="1:30" s="53" customFormat="1" ht="21.75" customHeight="1" x14ac:dyDescent="0.25">
      <c r="A1374" s="43">
        <f t="shared" si="49"/>
        <v>1369</v>
      </c>
      <c r="B1374" s="44" t="s">
        <v>2266</v>
      </c>
      <c r="C1374" s="44" t="s">
        <v>2562</v>
      </c>
      <c r="D1374" s="45" t="s">
        <v>39</v>
      </c>
      <c r="E1374" s="59" t="s">
        <v>2563</v>
      </c>
      <c r="F1374" s="43" t="s">
        <v>50</v>
      </c>
      <c r="G1374" s="46" t="s">
        <v>42</v>
      </c>
      <c r="H1374" s="210">
        <v>26942</v>
      </c>
      <c r="I1374" s="45"/>
      <c r="J1374" s="76"/>
      <c r="K1374" s="74" t="s">
        <v>56</v>
      </c>
      <c r="L1374" s="63" t="s">
        <v>2564</v>
      </c>
      <c r="M1374" s="67">
        <v>43812</v>
      </c>
      <c r="N1374" s="52" t="str">
        <f t="shared" ca="1" si="50"/>
        <v>50 Tahun 4 Bulan 22 hari</v>
      </c>
      <c r="O13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Row],[JABATAN]],tbl_refJabatan,2,FALSE),"yr","day")-CONVERT(DATEDIF(H1374,tglAcuan,"y"),"yr","day"))),(NOW()+(CONVERT(VLOOKUP(Table1[[#This Row],[JABATAN]],tbl_refJabatan,2,FALSE),"yr","day")-CONVERT(DATEDIF(H1374,NOW(),"y"),"yr","day")))),"Usia Salah"),"")</f>
        <v>27086.598911689813</v>
      </c>
      <c r="Q1374" s="167" t="str">
        <f ca="1">IF(Table1[[#This Row],[TGL. PENSIUN (usia)]]&lt;&gt;0,TEXT(Table1[[#This Row],[TGL. PENSIUN (usia)]],"yyyy"),"")</f>
        <v>1974</v>
      </c>
      <c r="R1374" s="166">
        <f ca="1">IF(AND(Table1[[#This Row],[TGL. PENSIUN (usia)]]&lt;&gt;"",Table1[[#This Row],[TGL. PENSIUN (usia)]]&lt;&gt;"USIA SALAH"),IF(tglAcuan&lt;&gt;0,(INT(CONVERT(VLOOKUP(Table1[[#This Row],[JABATAN]],tbl_refJabatan,2,FALSE),"yr","day")-CONVERT(DATEDIF(H1374,tglAcuan,"y"),"yr","day"))),(INT(CONVERT(VLOOKUP(Table1[[#This Row],[JABATAN]],tbl_refJabatan,2,FALSE),"yr","day")-CONVERT(DATEDIF(H1374,NOW(),"y"),"yr","day")))),"")</f>
        <v>-18263</v>
      </c>
      <c r="S1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Row],[JABATAN]],tbl_refJabatan,4,FALSE),"yr","day")-CONVERT(DATEDIF(H1374,tglAcuan,"y"),"yr","day"))),(NOW()+(CONVERT(VLOOKUP(Table1[[#This Row],[JABATAN]],tbl_refJabatan,4,FALSE),"yr","day")-CONVERT(DATEDIF(H1374,NOW(),"y"),"yr","day")))),"Usia Salah"),"")</f>
        <v>27086.598911689813</v>
      </c>
      <c r="T1374" s="167" t="str">
        <f ca="1">IF(Table1[[#This Row],[TGL. PENSIUN ( usia )]]&lt;&gt;0,TEXT(Table1[[#This Row],[TGL. PENSIUN ( usia )]],"yyyy"),"")</f>
        <v>1974</v>
      </c>
      <c r="U1374" s="166">
        <f ca="1">IF(AND(Table1[[#This Row],[TGL. PENSIUN (usia)]]&lt;&gt;"",Table1[[#This Row],[TGL. PENSIUN (usia)]]&lt;&gt;"USIA SALAH"),IF(tglAcuan&lt;&gt;0,(INT(CONVERT(VLOOKUP(Table1[[#This Row],[JABATAN]],tbl_refJabatan,4,FALSE),"yr","day")-CONVERT(DATEDIF(H1374,tglAcuan,"y"),"yr","day"))),(INT(CONVERT(VLOOKUP(Table1[[#This Row],[JABATAN]],tbl_refJabatan,4,FALSE),"yr","day")-CONVERT(DATEDIF(H1374,NOW(),"y"),"yr","day")))),"")</f>
        <v>-18263</v>
      </c>
      <c r="V1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Row],[JABATAN]],tbl_refJabatan,6,FALSE),"yr","day")-CONVERT(DATEDIF(H1374,tglAcuan,"y"),"yr","day"))),(NOW()+(CONVERT(VLOOKUP(Table1[[#This Row],[JABATAN]],tbl_refJabatan,6,FALSE),"yr","day")-CONVERT(DATEDIF(H1374,NOW(),"y"),"yr","day")))),"Usia Salah"),"")</f>
        <v>27086.598911689813</v>
      </c>
      <c r="W1374" s="167" t="str">
        <f ca="1">IF(Table1[[#This Row],[TGL.PENSIUN (usia)]]&lt;&gt;0,TEXT(Table1[[#This Row],[TGL.PENSIUN (usia)]],"yyyy"),"")</f>
        <v>1974</v>
      </c>
      <c r="X1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Row],[JABATAN]],tbl_refJabatan,7,FALSE),"yr","day")-CONVERT(DATEDIF(M1374,tglAcuan,"y"),"yr","day"))),(NOW()+(CONVERT(VLOOKUP(Table1[[#This Row],[JABATAN]],tbl_refJabatan,7,FALSE),"yr","day")-CONVERT(DATEDIF(M1374,NOW(),"y"),"yr","day")))),"tgl SK salah"),"")</f>
        <v>43888.098911689813</v>
      </c>
      <c r="Y1374" s="167" t="str">
        <f ca="1">IF(Table1[[#This Row],[TGL. PENSIUN (jabatan)]]&lt;&gt;0,TEXT(Table1[[#This Row],[TGL. PENSIUN (jabatan)]],"yyyy"),"")</f>
        <v>2020</v>
      </c>
      <c r="Z1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Row],[JABATAN]],tbl_refJabatan,8,FALSE),"yr","day")-CONVERT(DATEDIF(H1374,tglAcuan,"y"),"yr","day"))),(NOW()+(CONVERT(VLOOKUP(Table1[[#This Row],[JABATAN]],tbl_refJabatan,8,FALSE),"yr","day")-CONVERT(DATEDIF(H1374,NOW(),"y"),"yr","day")))),"Usia Salah"),"")</f>
        <v>27086.598911689813</v>
      </c>
      <c r="AA1374" s="167" t="str">
        <f ca="1">IF(Table1[[#This Row],[TGL.PENSIUN (usia )]]&lt;&gt;0,TEXT(Table1[[#This Row],[TGL.PENSIUN (usia )]],"yyyy"),"")</f>
        <v>1974</v>
      </c>
      <c r="AB1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Row],[JABATAN]],tbl_refJabatan,9,FALSE),"yr","day")-CONVERT(DATEDIF(M1374,tglAcuan,"y"),"yr","day"))),(NOW()+(CONVERT(VLOOKUP(Table1[[#This Row],[JABATAN]],tbl_refJabatan,9,FALSE),"yr","day")-CONVERT(DATEDIF(M1374,NOW(),"y"),"yr","day")))),"tgl SK salah"),"")</f>
        <v>43888.098911689813</v>
      </c>
      <c r="AC1374" s="167" t="str">
        <f ca="1">IF(Table1[[#This Row],[TGL. PENSIUN (jabatan )]]&lt;&gt;0,TEXT(Table1[[#This Row],[TGL. PENSIUN (jabatan )]],"yyyy"),"")</f>
        <v>2020</v>
      </c>
      <c r="AD13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5" spans="1:30" s="88" customFormat="1" ht="21.75" customHeight="1" x14ac:dyDescent="0.25">
      <c r="A1375" s="43">
        <f t="shared" si="49"/>
        <v>1370</v>
      </c>
      <c r="B1375" s="44" t="s">
        <v>2266</v>
      </c>
      <c r="C1375" s="44" t="s">
        <v>2562</v>
      </c>
      <c r="D1375" s="72" t="s">
        <v>45</v>
      </c>
      <c r="E1375" s="59" t="s">
        <v>2565</v>
      </c>
      <c r="F1375" s="43" t="s">
        <v>41</v>
      </c>
      <c r="G1375" s="46" t="s">
        <v>42</v>
      </c>
      <c r="H1375" s="210">
        <v>33426</v>
      </c>
      <c r="I1375" s="45"/>
      <c r="J1375" s="76"/>
      <c r="K1375" s="74" t="s">
        <v>43</v>
      </c>
      <c r="L1375" s="63" t="s">
        <v>2566</v>
      </c>
      <c r="M1375" s="67">
        <v>43837</v>
      </c>
      <c r="N1375" s="52" t="str">
        <f t="shared" ca="1" si="50"/>
        <v>32 Tahun 7 Bulan 20 hari</v>
      </c>
      <c r="O13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20 Hari </v>
      </c>
      <c r="P1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Row],[JABATAN]],tbl_refJabatan,2,FALSE),"yr","day")-CONVERT(DATEDIF(H1375,tglAcuan,"y"),"yr","day"))),(NOW()+(CONVERT(VLOOKUP(Table1[[#This Row],[JABATAN]],tbl_refJabatan,2,FALSE),"yr","day")-CONVERT(DATEDIF(H1375,NOW(),"y"),"yr","day")))),"Usia Salah"),"")</f>
        <v>33661.098911689813</v>
      </c>
      <c r="Q1375" s="167" t="str">
        <f ca="1">IF(Table1[[#This Row],[TGL. PENSIUN (usia)]]&lt;&gt;0,TEXT(Table1[[#This Row],[TGL. PENSIUN (usia)]],"yyyy"),"")</f>
        <v>1992</v>
      </c>
      <c r="R1375" s="166">
        <f ca="1">IF(AND(Table1[[#This Row],[TGL. PENSIUN (usia)]]&lt;&gt;"",Table1[[#This Row],[TGL. PENSIUN (usia)]]&lt;&gt;"USIA SALAH"),IF(tglAcuan&lt;&gt;0,(INT(CONVERT(VLOOKUP(Table1[[#This Row],[JABATAN]],tbl_refJabatan,2,FALSE),"yr","day")-CONVERT(DATEDIF(H1375,tglAcuan,"y"),"yr","day"))),(INT(CONVERT(VLOOKUP(Table1[[#This Row],[JABATAN]],tbl_refJabatan,2,FALSE),"yr","day")-CONVERT(DATEDIF(H1375,NOW(),"y"),"yr","day")))),"")</f>
        <v>-11688</v>
      </c>
      <c r="S1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Row],[JABATAN]],tbl_refJabatan,4,FALSE),"yr","day")-CONVERT(DATEDIF(H1375,tglAcuan,"y"),"yr","day"))),(NOW()+(CONVERT(VLOOKUP(Table1[[#This Row],[JABATAN]],tbl_refJabatan,4,FALSE),"yr","day")-CONVERT(DATEDIF(H1375,NOW(),"y"),"yr","day")))),"Usia Salah"),"")</f>
        <v>33661.098911689813</v>
      </c>
      <c r="T1375" s="167" t="str">
        <f ca="1">IF(Table1[[#This Row],[TGL. PENSIUN ( usia )]]&lt;&gt;0,TEXT(Table1[[#This Row],[TGL. PENSIUN ( usia )]],"yyyy"),"")</f>
        <v>1992</v>
      </c>
      <c r="U1375" s="166">
        <f ca="1">IF(AND(Table1[[#This Row],[TGL. PENSIUN (usia)]]&lt;&gt;"",Table1[[#This Row],[TGL. PENSIUN (usia)]]&lt;&gt;"USIA SALAH"),IF(tglAcuan&lt;&gt;0,(INT(CONVERT(VLOOKUP(Table1[[#This Row],[JABATAN]],tbl_refJabatan,4,FALSE),"yr","day")-CONVERT(DATEDIF(H1375,tglAcuan,"y"),"yr","day"))),(INT(CONVERT(VLOOKUP(Table1[[#This Row],[JABATAN]],tbl_refJabatan,4,FALSE),"yr","day")-CONVERT(DATEDIF(H1375,NOW(),"y"),"yr","day")))),"")</f>
        <v>-11688</v>
      </c>
      <c r="V1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Row],[JABATAN]],tbl_refJabatan,6,FALSE),"yr","day")-CONVERT(DATEDIF(H1375,tglAcuan,"y"),"yr","day"))),(NOW()+(CONVERT(VLOOKUP(Table1[[#This Row],[JABATAN]],tbl_refJabatan,6,FALSE),"yr","day")-CONVERT(DATEDIF(H1375,NOW(),"y"),"yr","day")))),"Usia Salah"),"")</f>
        <v>33661.098911689813</v>
      </c>
      <c r="W1375" s="167" t="str">
        <f ca="1">IF(Table1[[#This Row],[TGL.PENSIUN (usia)]]&lt;&gt;0,TEXT(Table1[[#This Row],[TGL.PENSIUN (usia)]],"yyyy"),"")</f>
        <v>1992</v>
      </c>
      <c r="X1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Row],[JABATAN]],tbl_refJabatan,7,FALSE),"yr","day")-CONVERT(DATEDIF(M1375,tglAcuan,"y"),"yr","day"))),(NOW()+(CONVERT(VLOOKUP(Table1[[#This Row],[JABATAN]],tbl_refJabatan,7,FALSE),"yr","day")-CONVERT(DATEDIF(M1375,NOW(),"y"),"yr","day")))),"tgl SK salah"),"")</f>
        <v>43888.098911689813</v>
      </c>
      <c r="Y1375" s="167" t="str">
        <f ca="1">IF(Table1[[#This Row],[TGL. PENSIUN (jabatan)]]&lt;&gt;0,TEXT(Table1[[#This Row],[TGL. PENSIUN (jabatan)]],"yyyy"),"")</f>
        <v>2020</v>
      </c>
      <c r="Z1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Row],[JABATAN]],tbl_refJabatan,8,FALSE),"yr","day")-CONVERT(DATEDIF(H1375,tglAcuan,"y"),"yr","day"))),(NOW()+(CONVERT(VLOOKUP(Table1[[#This Row],[JABATAN]],tbl_refJabatan,8,FALSE),"yr","day")-CONVERT(DATEDIF(H1375,NOW(),"y"),"yr","day")))),"Usia Salah"),"")</f>
        <v>33661.098911689813</v>
      </c>
      <c r="AA1375" s="167" t="str">
        <f ca="1">IF(Table1[[#This Row],[TGL.PENSIUN (usia )]]&lt;&gt;0,TEXT(Table1[[#This Row],[TGL.PENSIUN (usia )]],"yyyy"),"")</f>
        <v>1992</v>
      </c>
      <c r="AB1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Row],[JABATAN]],tbl_refJabatan,9,FALSE),"yr","day")-CONVERT(DATEDIF(M1375,tglAcuan,"y"),"yr","day"))),(NOW()+(CONVERT(VLOOKUP(Table1[[#This Row],[JABATAN]],tbl_refJabatan,9,FALSE),"yr","day")-CONVERT(DATEDIF(M1375,NOW(),"y"),"yr","day")))),"tgl SK salah"),"")</f>
        <v>43888.098911689813</v>
      </c>
      <c r="AC1375" s="167" t="str">
        <f ca="1">IF(Table1[[#This Row],[TGL. PENSIUN (jabatan )]]&lt;&gt;0,TEXT(Table1[[#This Row],[TGL. PENSIUN (jabatan )]],"yyyy"),"")</f>
        <v>2020</v>
      </c>
      <c r="AD13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6" spans="1:30" s="53" customFormat="1" ht="21.75" customHeight="1" x14ac:dyDescent="0.25">
      <c r="A1376" s="43">
        <f t="shared" si="49"/>
        <v>1371</v>
      </c>
      <c r="B1376" s="44" t="s">
        <v>2266</v>
      </c>
      <c r="C1376" s="44" t="s">
        <v>2562</v>
      </c>
      <c r="D1376" s="45" t="s">
        <v>48</v>
      </c>
      <c r="E1376" s="59" t="s">
        <v>2567</v>
      </c>
      <c r="F1376" s="43" t="s">
        <v>41</v>
      </c>
      <c r="G1376" s="46" t="s">
        <v>42</v>
      </c>
      <c r="H1376" s="210">
        <v>24000</v>
      </c>
      <c r="I1376" s="45"/>
      <c r="J1376" s="76"/>
      <c r="K1376" s="74" t="s">
        <v>107</v>
      </c>
      <c r="L1376" s="63" t="s">
        <v>2568</v>
      </c>
      <c r="M1376" s="67">
        <v>43453</v>
      </c>
      <c r="N1376" s="52" t="str">
        <f t="shared" ca="1" si="50"/>
        <v>58 Tahun 5 Bulan 12 hari</v>
      </c>
      <c r="O13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8 Hari </v>
      </c>
      <c r="P1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Row],[JABATAN]],tbl_refJabatan,2,FALSE),"yr","day")-CONVERT(DATEDIF(H1376,tglAcuan,"y"),"yr","day"))),(NOW()+(CONVERT(VLOOKUP(Table1[[#This Row],[JABATAN]],tbl_refJabatan,2,FALSE),"yr","day")-CONVERT(DATEDIF(H1376,NOW(),"y"),"yr","day")))),"Usia Salah"),"")</f>
        <v>46079.598911689813</v>
      </c>
      <c r="Q1376" s="167" t="str">
        <f ca="1">IF(Table1[[#This Row],[TGL. PENSIUN (usia)]]&lt;&gt;0,TEXT(Table1[[#This Row],[TGL. PENSIUN (usia)]],"yyyy"),"")</f>
        <v>2026</v>
      </c>
      <c r="R1376" s="166">
        <f ca="1">IF(AND(Table1[[#This Row],[TGL. PENSIUN (usia)]]&lt;&gt;"",Table1[[#This Row],[TGL. PENSIUN (usia)]]&lt;&gt;"USIA SALAH"),IF(tglAcuan&lt;&gt;0,(INT(CONVERT(VLOOKUP(Table1[[#This Row],[JABATAN]],tbl_refJabatan,2,FALSE),"yr","day")-CONVERT(DATEDIF(H1376,tglAcuan,"y"),"yr","day"))),(INT(CONVERT(VLOOKUP(Table1[[#This Row],[JABATAN]],tbl_refJabatan,2,FALSE),"yr","day")-CONVERT(DATEDIF(H1376,NOW(),"y"),"yr","day")))),"")</f>
        <v>730</v>
      </c>
      <c r="S1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Row],[JABATAN]],tbl_refJabatan,4,FALSE),"yr","day")-CONVERT(DATEDIF(H1376,tglAcuan,"y"),"yr","day"))),(NOW()+(CONVERT(VLOOKUP(Table1[[#This Row],[JABATAN]],tbl_refJabatan,4,FALSE),"yr","day")-CONVERT(DATEDIF(H1376,NOW(),"y"),"yr","day")))),"Usia Salah"),"")</f>
        <v>46079.598911689813</v>
      </c>
      <c r="T1376" s="167" t="str">
        <f ca="1">IF(Table1[[#This Row],[TGL. PENSIUN ( usia )]]&lt;&gt;0,TEXT(Table1[[#This Row],[TGL. PENSIUN ( usia )]],"yyyy"),"")</f>
        <v>2026</v>
      </c>
      <c r="U1376" s="166">
        <f ca="1">IF(AND(Table1[[#This Row],[TGL. PENSIUN (usia)]]&lt;&gt;"",Table1[[#This Row],[TGL. PENSIUN (usia)]]&lt;&gt;"USIA SALAH"),IF(tglAcuan&lt;&gt;0,(INT(CONVERT(VLOOKUP(Table1[[#This Row],[JABATAN]],tbl_refJabatan,4,FALSE),"yr","day")-CONVERT(DATEDIF(H1376,tglAcuan,"y"),"yr","day"))),(INT(CONVERT(VLOOKUP(Table1[[#This Row],[JABATAN]],tbl_refJabatan,4,FALSE),"yr","day")-CONVERT(DATEDIF(H1376,NOW(),"y"),"yr","day")))),"")</f>
        <v>730</v>
      </c>
      <c r="V1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Row],[JABATAN]],tbl_refJabatan,6,FALSE),"yr","day")-CONVERT(DATEDIF(H1376,tglAcuan,"y"),"yr","day"))),(NOW()+(CONVERT(VLOOKUP(Table1[[#This Row],[JABATAN]],tbl_refJabatan,6,FALSE),"yr","day")-CONVERT(DATEDIF(H1376,NOW(),"y"),"yr","day")))),"Usia Salah"),"")</f>
        <v>44618.598911689813</v>
      </c>
      <c r="W1376" s="167" t="str">
        <f ca="1">IF(Table1[[#This Row],[TGL.PENSIUN (usia)]]&lt;&gt;0,TEXT(Table1[[#This Row],[TGL.PENSIUN (usia)]],"yyyy"),"")</f>
        <v>2022</v>
      </c>
      <c r="X1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Row],[JABATAN]],tbl_refJabatan,7,FALSE),"yr","day")-CONVERT(DATEDIF(M1376,tglAcuan,"y"),"yr","day"))),(NOW()+(CONVERT(VLOOKUP(Table1[[#This Row],[JABATAN]],tbl_refJabatan,7,FALSE),"yr","day")-CONVERT(DATEDIF(M1376,NOW(),"y"),"yr","day")))),"tgl SK salah"),"")</f>
        <v>50827.848911689813</v>
      </c>
      <c r="Y1376" s="167" t="str">
        <f ca="1">IF(Table1[[#This Row],[TGL. PENSIUN (jabatan)]]&lt;&gt;0,TEXT(Table1[[#This Row],[TGL. PENSIUN (jabatan)]],"yyyy"),"")</f>
        <v>2039</v>
      </c>
      <c r="Z1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Row],[JABATAN]],tbl_refJabatan,8,FALSE),"yr","day")-CONVERT(DATEDIF(H1376,tglAcuan,"y"),"yr","day"))),(NOW()+(CONVERT(VLOOKUP(Table1[[#This Row],[JABATAN]],tbl_refJabatan,8,FALSE),"yr","day")-CONVERT(DATEDIF(H1376,NOW(),"y"),"yr","day")))),"Usia Salah"),"")</f>
        <v>44618.598911689813</v>
      </c>
      <c r="AA1376" s="167" t="str">
        <f ca="1">IF(Table1[[#This Row],[TGL.PENSIUN (usia )]]&lt;&gt;0,TEXT(Table1[[#This Row],[TGL.PENSIUN (usia )]],"yyyy"),"")</f>
        <v>2022</v>
      </c>
      <c r="AB1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Row],[JABATAN]],tbl_refJabatan,9,FALSE),"yr","day")-CONVERT(DATEDIF(M1376,tglAcuan,"y"),"yr","day"))),(NOW()+(CONVERT(VLOOKUP(Table1[[#This Row],[JABATAN]],tbl_refJabatan,9,FALSE),"yr","day")-CONVERT(DATEDIF(M1376,NOW(),"y"),"yr","day")))),"tgl SK salah"),"")</f>
        <v>50827.848911689813</v>
      </c>
      <c r="AC1376" s="167" t="str">
        <f ca="1">IF(Table1[[#This Row],[TGL. PENSIUN (jabatan )]]&lt;&gt;0,TEXT(Table1[[#This Row],[TGL. PENSIUN (jabatan )]],"yyyy"),"")</f>
        <v>2039</v>
      </c>
      <c r="AD13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7" spans="1:30" s="53" customFormat="1" ht="21.75" customHeight="1" x14ac:dyDescent="0.25">
      <c r="A1377" s="43">
        <f t="shared" si="49"/>
        <v>1372</v>
      </c>
      <c r="B1377" s="44" t="s">
        <v>2266</v>
      </c>
      <c r="C1377" s="44" t="s">
        <v>2562</v>
      </c>
      <c r="D1377" s="72" t="s">
        <v>52</v>
      </c>
      <c r="E1377" s="59" t="s">
        <v>2569</v>
      </c>
      <c r="F1377" s="43" t="s">
        <v>41</v>
      </c>
      <c r="G1377" s="46" t="s">
        <v>42</v>
      </c>
      <c r="H1377" s="210">
        <v>34820</v>
      </c>
      <c r="I1377" s="45"/>
      <c r="J1377" s="76"/>
      <c r="K1377" s="74" t="s">
        <v>56</v>
      </c>
      <c r="L1377" s="63" t="s">
        <v>2570</v>
      </c>
      <c r="M1377" s="67">
        <v>44412</v>
      </c>
      <c r="N1377" s="52" t="str">
        <f t="shared" ca="1" si="50"/>
        <v>28 Tahun 9 Bulan 26 hari</v>
      </c>
      <c r="O13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23 Hari </v>
      </c>
      <c r="P1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Row],[JABATAN]],tbl_refJabatan,2,FALSE),"yr","day")-CONVERT(DATEDIF(H1377,tglAcuan,"y"),"yr","day"))),(NOW()+(CONVERT(VLOOKUP(Table1[[#This Row],[JABATAN]],tbl_refJabatan,2,FALSE),"yr","day")-CONVERT(DATEDIF(H1377,NOW(),"y"),"yr","day")))),"Usia Salah"),"")</f>
        <v>57037.098911689813</v>
      </c>
      <c r="Q1377" s="167" t="str">
        <f ca="1">IF(Table1[[#This Row],[TGL. PENSIUN (usia)]]&lt;&gt;0,TEXT(Table1[[#This Row],[TGL. PENSIUN (usia)]],"yyyy"),"")</f>
        <v>2056</v>
      </c>
      <c r="R1377" s="166">
        <f ca="1">IF(AND(Table1[[#This Row],[TGL. PENSIUN (usia)]]&lt;&gt;"",Table1[[#This Row],[TGL. PENSIUN (usia)]]&lt;&gt;"USIA SALAH"),IF(tglAcuan&lt;&gt;0,(INT(CONVERT(VLOOKUP(Table1[[#This Row],[JABATAN]],tbl_refJabatan,2,FALSE),"yr","day")-CONVERT(DATEDIF(H1377,tglAcuan,"y"),"yr","day"))),(INT(CONVERT(VLOOKUP(Table1[[#This Row],[JABATAN]],tbl_refJabatan,2,FALSE),"yr","day")-CONVERT(DATEDIF(H1377,NOW(),"y"),"yr","day")))),"")</f>
        <v>11688</v>
      </c>
      <c r="S1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Row],[JABATAN]],tbl_refJabatan,4,FALSE),"yr","day")-CONVERT(DATEDIF(H1377,tglAcuan,"y"),"yr","day"))),(NOW()+(CONVERT(VLOOKUP(Table1[[#This Row],[JABATAN]],tbl_refJabatan,4,FALSE),"yr","day")-CONVERT(DATEDIF(H1377,NOW(),"y"),"yr","day")))),"Usia Salah"),"")</f>
        <v>57037.098911689813</v>
      </c>
      <c r="T1377" s="167" t="str">
        <f ca="1">IF(Table1[[#This Row],[TGL. PENSIUN ( usia )]]&lt;&gt;0,TEXT(Table1[[#This Row],[TGL. PENSIUN ( usia )]],"yyyy"),"")</f>
        <v>2056</v>
      </c>
      <c r="U1377" s="166">
        <f ca="1">IF(AND(Table1[[#This Row],[TGL. PENSIUN (usia)]]&lt;&gt;"",Table1[[#This Row],[TGL. PENSIUN (usia)]]&lt;&gt;"USIA SALAH"),IF(tglAcuan&lt;&gt;0,(INT(CONVERT(VLOOKUP(Table1[[#This Row],[JABATAN]],tbl_refJabatan,4,FALSE),"yr","day")-CONVERT(DATEDIF(H1377,tglAcuan,"y"),"yr","day"))),(INT(CONVERT(VLOOKUP(Table1[[#This Row],[JABATAN]],tbl_refJabatan,4,FALSE),"yr","day")-CONVERT(DATEDIF(H1377,NOW(),"y"),"yr","day")))),"")</f>
        <v>11688</v>
      </c>
      <c r="V1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Row],[JABATAN]],tbl_refJabatan,6,FALSE),"yr","day")-CONVERT(DATEDIF(H1377,tglAcuan,"y"),"yr","day"))),(NOW()+(CONVERT(VLOOKUP(Table1[[#This Row],[JABATAN]],tbl_refJabatan,6,FALSE),"yr","day")-CONVERT(DATEDIF(H1377,NOW(),"y"),"yr","day")))),"Usia Salah"),"")</f>
        <v>55576.098911689813</v>
      </c>
      <c r="W1377" s="167" t="str">
        <f ca="1">IF(Table1[[#This Row],[TGL.PENSIUN (usia)]]&lt;&gt;0,TEXT(Table1[[#This Row],[TGL.PENSIUN (usia)]],"yyyy"),"")</f>
        <v>2052</v>
      </c>
      <c r="X1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Row],[JABATAN]],tbl_refJabatan,7,FALSE),"yr","day")-CONVERT(DATEDIF(M1377,tglAcuan,"y"),"yr","day"))),(NOW()+(CONVERT(VLOOKUP(Table1[[#This Row],[JABATAN]],tbl_refJabatan,7,FALSE),"yr","day")-CONVERT(DATEDIF(M1377,NOW(),"y"),"yr","day")))),"tgl SK salah"),"")</f>
        <v>51923.598911689813</v>
      </c>
      <c r="Y1377" s="167" t="str">
        <f ca="1">IF(Table1[[#This Row],[TGL. PENSIUN (jabatan)]]&lt;&gt;0,TEXT(Table1[[#This Row],[TGL. PENSIUN (jabatan)]],"yyyy"),"")</f>
        <v>2042</v>
      </c>
      <c r="Z1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Row],[JABATAN]],tbl_refJabatan,8,FALSE),"yr","day")-CONVERT(DATEDIF(H1377,tglAcuan,"y"),"yr","day"))),(NOW()+(CONVERT(VLOOKUP(Table1[[#This Row],[JABATAN]],tbl_refJabatan,8,FALSE),"yr","day")-CONVERT(DATEDIF(H1377,NOW(),"y"),"yr","day")))),"Usia Salah"),"")</f>
        <v>55576.098911689813</v>
      </c>
      <c r="AA1377" s="167" t="str">
        <f ca="1">IF(Table1[[#This Row],[TGL.PENSIUN (usia )]]&lt;&gt;0,TEXT(Table1[[#This Row],[TGL.PENSIUN (usia )]],"yyyy"),"")</f>
        <v>2052</v>
      </c>
      <c r="AB1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Row],[JABATAN]],tbl_refJabatan,9,FALSE),"yr","day")-CONVERT(DATEDIF(M1377,tglAcuan,"y"),"yr","day"))),(NOW()+(CONVERT(VLOOKUP(Table1[[#This Row],[JABATAN]],tbl_refJabatan,9,FALSE),"yr","day")-CONVERT(DATEDIF(M1377,NOW(),"y"),"yr","day")))),"tgl SK salah"),"")</f>
        <v>51923.598911689813</v>
      </c>
      <c r="AC1377" s="167" t="str">
        <f ca="1">IF(Table1[[#This Row],[TGL. PENSIUN (jabatan )]]&lt;&gt;0,TEXT(Table1[[#This Row],[TGL. PENSIUN (jabatan )]],"yyyy"),"")</f>
        <v>2042</v>
      </c>
      <c r="AD13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8" spans="1:30" s="53" customFormat="1" ht="21.75" customHeight="1" x14ac:dyDescent="0.25">
      <c r="A1378" s="43">
        <f t="shared" si="49"/>
        <v>1373</v>
      </c>
      <c r="B1378" s="44" t="s">
        <v>2266</v>
      </c>
      <c r="C1378" s="44" t="s">
        <v>2562</v>
      </c>
      <c r="D1378" s="72" t="s">
        <v>54</v>
      </c>
      <c r="E1378" s="59" t="s">
        <v>2571</v>
      </c>
      <c r="F1378" s="43" t="s">
        <v>41</v>
      </c>
      <c r="G1378" s="46" t="s">
        <v>42</v>
      </c>
      <c r="H1378" s="210">
        <v>24338</v>
      </c>
      <c r="I1378" s="45"/>
      <c r="J1378" s="76"/>
      <c r="K1378" s="74" t="s">
        <v>107</v>
      </c>
      <c r="L1378" s="63" t="s">
        <v>2568</v>
      </c>
      <c r="M1378" s="67">
        <v>43455</v>
      </c>
      <c r="N1378" s="52" t="str">
        <f t="shared" ca="1" si="50"/>
        <v>57 Tahun 6 Bulan 8 hari</v>
      </c>
      <c r="O13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Row],[JABATAN]],tbl_refJabatan,2,FALSE),"yr","day")-CONVERT(DATEDIF(H1378,tglAcuan,"y"),"yr","day"))),(NOW()+(CONVERT(VLOOKUP(Table1[[#This Row],[JABATAN]],tbl_refJabatan,2,FALSE),"yr","day")-CONVERT(DATEDIF(H1378,NOW(),"y"),"yr","day")))),"Usia Salah"),"")</f>
        <v>46444.848911689813</v>
      </c>
      <c r="Q1378" s="167" t="str">
        <f ca="1">IF(Table1[[#This Row],[TGL. PENSIUN (usia)]]&lt;&gt;0,TEXT(Table1[[#This Row],[TGL. PENSIUN (usia)]],"yyyy"),"")</f>
        <v>2027</v>
      </c>
      <c r="R1378" s="166">
        <f ca="1">IF(AND(Table1[[#This Row],[TGL. PENSIUN (usia)]]&lt;&gt;"",Table1[[#This Row],[TGL. PENSIUN (usia)]]&lt;&gt;"USIA SALAH"),IF(tglAcuan&lt;&gt;0,(INT(CONVERT(VLOOKUP(Table1[[#This Row],[JABATAN]],tbl_refJabatan,2,FALSE),"yr","day")-CONVERT(DATEDIF(H1378,tglAcuan,"y"),"yr","day"))),(INT(CONVERT(VLOOKUP(Table1[[#This Row],[JABATAN]],tbl_refJabatan,2,FALSE),"yr","day")-CONVERT(DATEDIF(H1378,NOW(),"y"),"yr","day")))),"")</f>
        <v>1095</v>
      </c>
      <c r="S1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Row],[JABATAN]],tbl_refJabatan,4,FALSE),"yr","day")-CONVERT(DATEDIF(H1378,tglAcuan,"y"),"yr","day"))),(NOW()+(CONVERT(VLOOKUP(Table1[[#This Row],[JABATAN]],tbl_refJabatan,4,FALSE),"yr","day")-CONVERT(DATEDIF(H1378,NOW(),"y"),"yr","day")))),"Usia Salah"),"")</f>
        <v>46444.848911689813</v>
      </c>
      <c r="T1378" s="167" t="str">
        <f ca="1">IF(Table1[[#This Row],[TGL. PENSIUN ( usia )]]&lt;&gt;0,TEXT(Table1[[#This Row],[TGL. PENSIUN ( usia )]],"yyyy"),"")</f>
        <v>2027</v>
      </c>
      <c r="U1378" s="166">
        <f ca="1">IF(AND(Table1[[#This Row],[TGL. PENSIUN (usia)]]&lt;&gt;"",Table1[[#This Row],[TGL. PENSIUN (usia)]]&lt;&gt;"USIA SALAH"),IF(tglAcuan&lt;&gt;0,(INT(CONVERT(VLOOKUP(Table1[[#This Row],[JABATAN]],tbl_refJabatan,4,FALSE),"yr","day")-CONVERT(DATEDIF(H1378,tglAcuan,"y"),"yr","day"))),(INT(CONVERT(VLOOKUP(Table1[[#This Row],[JABATAN]],tbl_refJabatan,4,FALSE),"yr","day")-CONVERT(DATEDIF(H1378,NOW(),"y"),"yr","day")))),"")</f>
        <v>1095</v>
      </c>
      <c r="V1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Row],[JABATAN]],tbl_refJabatan,6,FALSE),"yr","day")-CONVERT(DATEDIF(H1378,tglAcuan,"y"),"yr","day"))),(NOW()+(CONVERT(VLOOKUP(Table1[[#This Row],[JABATAN]],tbl_refJabatan,6,FALSE),"yr","day")-CONVERT(DATEDIF(H1378,NOW(),"y"),"yr","day")))),"Usia Salah"),"")</f>
        <v>44983.848911689813</v>
      </c>
      <c r="W1378" s="167" t="str">
        <f ca="1">IF(Table1[[#This Row],[TGL.PENSIUN (usia)]]&lt;&gt;0,TEXT(Table1[[#This Row],[TGL.PENSIUN (usia)]],"yyyy"),"")</f>
        <v>2023</v>
      </c>
      <c r="X1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Row],[JABATAN]],tbl_refJabatan,7,FALSE),"yr","day")-CONVERT(DATEDIF(M1378,tglAcuan,"y"),"yr","day"))),(NOW()+(CONVERT(VLOOKUP(Table1[[#This Row],[JABATAN]],tbl_refJabatan,7,FALSE),"yr","day")-CONVERT(DATEDIF(M1378,NOW(),"y"),"yr","day")))),"tgl SK salah"),"")</f>
        <v>50827.848911689813</v>
      </c>
      <c r="Y1378" s="167" t="str">
        <f ca="1">IF(Table1[[#This Row],[TGL. PENSIUN (jabatan)]]&lt;&gt;0,TEXT(Table1[[#This Row],[TGL. PENSIUN (jabatan)]],"yyyy"),"")</f>
        <v>2039</v>
      </c>
      <c r="Z1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Row],[JABATAN]],tbl_refJabatan,8,FALSE),"yr","day")-CONVERT(DATEDIF(H1378,tglAcuan,"y"),"yr","day"))),(NOW()+(CONVERT(VLOOKUP(Table1[[#This Row],[JABATAN]],tbl_refJabatan,8,FALSE),"yr","day")-CONVERT(DATEDIF(H1378,NOW(),"y"),"yr","day")))),"Usia Salah"),"")</f>
        <v>44983.848911689813</v>
      </c>
      <c r="AA1378" s="167" t="str">
        <f ca="1">IF(Table1[[#This Row],[TGL.PENSIUN (usia )]]&lt;&gt;0,TEXT(Table1[[#This Row],[TGL.PENSIUN (usia )]],"yyyy"),"")</f>
        <v>2023</v>
      </c>
      <c r="AB1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Row],[JABATAN]],tbl_refJabatan,9,FALSE),"yr","day")-CONVERT(DATEDIF(M1378,tglAcuan,"y"),"yr","day"))),(NOW()+(CONVERT(VLOOKUP(Table1[[#This Row],[JABATAN]],tbl_refJabatan,9,FALSE),"yr","day")-CONVERT(DATEDIF(M1378,NOW(),"y"),"yr","day")))),"tgl SK salah"),"")</f>
        <v>50827.848911689813</v>
      </c>
      <c r="AC1378" s="167" t="str">
        <f ca="1">IF(Table1[[#This Row],[TGL. PENSIUN (jabatan )]]&lt;&gt;0,TEXT(Table1[[#This Row],[TGL. PENSIUN (jabatan )]],"yyyy"),"")</f>
        <v>2039</v>
      </c>
      <c r="AD13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79" spans="1:30" s="53" customFormat="1" ht="21.75" customHeight="1" x14ac:dyDescent="0.25">
      <c r="A1379" s="43">
        <f t="shared" si="49"/>
        <v>1374</v>
      </c>
      <c r="B1379" s="44" t="s">
        <v>2266</v>
      </c>
      <c r="C1379" s="44" t="s">
        <v>2562</v>
      </c>
      <c r="D1379" s="72" t="s">
        <v>57</v>
      </c>
      <c r="E1379" s="59" t="s">
        <v>2572</v>
      </c>
      <c r="F1379" s="43" t="s">
        <v>41</v>
      </c>
      <c r="G1379" s="46" t="s">
        <v>42</v>
      </c>
      <c r="H1379" s="210">
        <v>34509</v>
      </c>
      <c r="I1379" s="45"/>
      <c r="J1379" s="76"/>
      <c r="K1379" s="74" t="s">
        <v>43</v>
      </c>
      <c r="L1379" s="63" t="s">
        <v>2573</v>
      </c>
      <c r="M1379" s="67">
        <v>44930</v>
      </c>
      <c r="N1379" s="52" t="str">
        <f t="shared" ca="1" si="50"/>
        <v>29 Tahun 8 Bulan 3 hari</v>
      </c>
      <c r="O13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23 Hari </v>
      </c>
      <c r="P1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Row],[JABATAN]],tbl_refJabatan,2,FALSE),"yr","day")-CONVERT(DATEDIF(H1379,tglAcuan,"y"),"yr","day"))),(NOW()+(CONVERT(VLOOKUP(Table1[[#This Row],[JABATAN]],tbl_refJabatan,2,FALSE),"yr","day")-CONVERT(DATEDIF(H1379,NOW(),"y"),"yr","day")))),"Usia Salah"),"")</f>
        <v>56671.848911689813</v>
      </c>
      <c r="Q1379" s="167" t="str">
        <f ca="1">IF(Table1[[#This Row],[TGL. PENSIUN (usia)]]&lt;&gt;0,TEXT(Table1[[#This Row],[TGL. PENSIUN (usia)]],"yyyy"),"")</f>
        <v>2055</v>
      </c>
      <c r="R1379" s="166">
        <f ca="1">IF(AND(Table1[[#This Row],[TGL. PENSIUN (usia)]]&lt;&gt;"",Table1[[#This Row],[TGL. PENSIUN (usia)]]&lt;&gt;"USIA SALAH"),IF(tglAcuan&lt;&gt;0,(INT(CONVERT(VLOOKUP(Table1[[#This Row],[JABATAN]],tbl_refJabatan,2,FALSE),"yr","day")-CONVERT(DATEDIF(H1379,tglAcuan,"y"),"yr","day"))),(INT(CONVERT(VLOOKUP(Table1[[#This Row],[JABATAN]],tbl_refJabatan,2,FALSE),"yr","day")-CONVERT(DATEDIF(H1379,NOW(),"y"),"yr","day")))),"")</f>
        <v>11322</v>
      </c>
      <c r="S1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Row],[JABATAN]],tbl_refJabatan,4,FALSE),"yr","day")-CONVERT(DATEDIF(H1379,tglAcuan,"y"),"yr","day"))),(NOW()+(CONVERT(VLOOKUP(Table1[[#This Row],[JABATAN]],tbl_refJabatan,4,FALSE),"yr","day")-CONVERT(DATEDIF(H1379,NOW(),"y"),"yr","day")))),"Usia Salah"),"")</f>
        <v>56671.848911689813</v>
      </c>
      <c r="T1379" s="167" t="str">
        <f ca="1">IF(Table1[[#This Row],[TGL. PENSIUN ( usia )]]&lt;&gt;0,TEXT(Table1[[#This Row],[TGL. PENSIUN ( usia )]],"yyyy"),"")</f>
        <v>2055</v>
      </c>
      <c r="U1379" s="166">
        <f ca="1">IF(AND(Table1[[#This Row],[TGL. PENSIUN (usia)]]&lt;&gt;"",Table1[[#This Row],[TGL. PENSIUN (usia)]]&lt;&gt;"USIA SALAH"),IF(tglAcuan&lt;&gt;0,(INT(CONVERT(VLOOKUP(Table1[[#This Row],[JABATAN]],tbl_refJabatan,4,FALSE),"yr","day")-CONVERT(DATEDIF(H1379,tglAcuan,"y"),"yr","day"))),(INT(CONVERT(VLOOKUP(Table1[[#This Row],[JABATAN]],tbl_refJabatan,4,FALSE),"yr","day")-CONVERT(DATEDIF(H1379,NOW(),"y"),"yr","day")))),"")</f>
        <v>11322</v>
      </c>
      <c r="V1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Row],[JABATAN]],tbl_refJabatan,6,FALSE),"yr","day")-CONVERT(DATEDIF(H1379,tglAcuan,"y"),"yr","day"))),(NOW()+(CONVERT(VLOOKUP(Table1[[#This Row],[JABATAN]],tbl_refJabatan,6,FALSE),"yr","day")-CONVERT(DATEDIF(H1379,NOW(),"y"),"yr","day")))),"Usia Salah"),"")</f>
        <v>55210.848911689813</v>
      </c>
      <c r="W1379" s="167" t="str">
        <f ca="1">IF(Table1[[#This Row],[TGL.PENSIUN (usia)]]&lt;&gt;0,TEXT(Table1[[#This Row],[TGL.PENSIUN (usia)]],"yyyy"),"")</f>
        <v>2051</v>
      </c>
      <c r="X1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Row],[JABATAN]],tbl_refJabatan,7,FALSE),"yr","day")-CONVERT(DATEDIF(M1379,tglAcuan,"y"),"yr","day"))),(NOW()+(CONVERT(VLOOKUP(Table1[[#This Row],[JABATAN]],tbl_refJabatan,7,FALSE),"yr","day")-CONVERT(DATEDIF(M1379,NOW(),"y"),"yr","day")))),"tgl SK salah"),"")</f>
        <v>52288.848911689813</v>
      </c>
      <c r="Y1379" s="167" t="str">
        <f ca="1">IF(Table1[[#This Row],[TGL. PENSIUN (jabatan)]]&lt;&gt;0,TEXT(Table1[[#This Row],[TGL. PENSIUN (jabatan)]],"yyyy"),"")</f>
        <v>2043</v>
      </c>
      <c r="Z1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Row],[JABATAN]],tbl_refJabatan,8,FALSE),"yr","day")-CONVERT(DATEDIF(H1379,tglAcuan,"y"),"yr","day"))),(NOW()+(CONVERT(VLOOKUP(Table1[[#This Row],[JABATAN]],tbl_refJabatan,8,FALSE),"yr","day")-CONVERT(DATEDIF(H1379,NOW(),"y"),"yr","day")))),"Usia Salah"),"")</f>
        <v>55210.848911689813</v>
      </c>
      <c r="AA1379" s="167" t="str">
        <f ca="1">IF(Table1[[#This Row],[TGL.PENSIUN (usia )]]&lt;&gt;0,TEXT(Table1[[#This Row],[TGL.PENSIUN (usia )]],"yyyy"),"")</f>
        <v>2051</v>
      </c>
      <c r="AB1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Row],[JABATAN]],tbl_refJabatan,9,FALSE),"yr","day")-CONVERT(DATEDIF(M1379,tglAcuan,"y"),"yr","day"))),(NOW()+(CONVERT(VLOOKUP(Table1[[#This Row],[JABATAN]],tbl_refJabatan,9,FALSE),"yr","day")-CONVERT(DATEDIF(M1379,NOW(),"y"),"yr","day")))),"tgl SK salah"),"")</f>
        <v>52288.848911689813</v>
      </c>
      <c r="AC1379" s="167" t="str">
        <f ca="1">IF(Table1[[#This Row],[TGL. PENSIUN (jabatan )]]&lt;&gt;0,TEXT(Table1[[#This Row],[TGL. PENSIUN (jabatan )]],"yyyy"),"")</f>
        <v>2043</v>
      </c>
      <c r="AD13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0" spans="1:30" s="53" customFormat="1" ht="21.75" customHeight="1" x14ac:dyDescent="0.25">
      <c r="A1380" s="43">
        <f t="shared" si="49"/>
        <v>1375</v>
      </c>
      <c r="B1380" s="44" t="s">
        <v>2266</v>
      </c>
      <c r="C1380" s="44" t="s">
        <v>2562</v>
      </c>
      <c r="D1380" s="72" t="s">
        <v>59</v>
      </c>
      <c r="E1380" s="59" t="s">
        <v>2574</v>
      </c>
      <c r="F1380" s="43" t="s">
        <v>50</v>
      </c>
      <c r="G1380" s="46" t="s">
        <v>42</v>
      </c>
      <c r="H1380" s="210">
        <v>36322</v>
      </c>
      <c r="I1380" s="45"/>
      <c r="J1380" s="76"/>
      <c r="K1380" s="74" t="s">
        <v>56</v>
      </c>
      <c r="L1380" s="63" t="s">
        <v>2575</v>
      </c>
      <c r="M1380" s="67">
        <v>44930</v>
      </c>
      <c r="N1380" s="52" t="str">
        <f t="shared" ca="1" si="50"/>
        <v>24 Tahun 8 Bulan 16 hari</v>
      </c>
      <c r="O13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23 Hari </v>
      </c>
      <c r="P1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Row],[JABATAN]],tbl_refJabatan,2,FALSE),"yr","day")-CONVERT(DATEDIF(H1380,tglAcuan,"y"),"yr","day"))),(NOW()+(CONVERT(VLOOKUP(Table1[[#This Row],[JABATAN]],tbl_refJabatan,2,FALSE),"yr","day")-CONVERT(DATEDIF(H1380,NOW(),"y"),"yr","day")))),"Usia Salah"),"")</f>
        <v>58498.098911689813</v>
      </c>
      <c r="Q1380" s="167" t="str">
        <f ca="1">IF(Table1[[#This Row],[TGL. PENSIUN (usia)]]&lt;&gt;0,TEXT(Table1[[#This Row],[TGL. PENSIUN (usia)]],"yyyy"),"")</f>
        <v>2060</v>
      </c>
      <c r="R1380" s="166">
        <f ca="1">IF(AND(Table1[[#This Row],[TGL. PENSIUN (usia)]]&lt;&gt;"",Table1[[#This Row],[TGL. PENSIUN (usia)]]&lt;&gt;"USIA SALAH"),IF(tglAcuan&lt;&gt;0,(INT(CONVERT(VLOOKUP(Table1[[#This Row],[JABATAN]],tbl_refJabatan,2,FALSE),"yr","day")-CONVERT(DATEDIF(H1380,tglAcuan,"y"),"yr","day"))),(INT(CONVERT(VLOOKUP(Table1[[#This Row],[JABATAN]],tbl_refJabatan,2,FALSE),"yr","day")-CONVERT(DATEDIF(H1380,NOW(),"y"),"yr","day")))),"")</f>
        <v>13149</v>
      </c>
      <c r="S1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Row],[JABATAN]],tbl_refJabatan,4,FALSE),"yr","day")-CONVERT(DATEDIF(H1380,tglAcuan,"y"),"yr","day"))),(NOW()+(CONVERT(VLOOKUP(Table1[[#This Row],[JABATAN]],tbl_refJabatan,4,FALSE),"yr","day")-CONVERT(DATEDIF(H1380,NOW(),"y"),"yr","day")))),"Usia Salah"),"")</f>
        <v>58498.098911689813</v>
      </c>
      <c r="T1380" s="167" t="str">
        <f ca="1">IF(Table1[[#This Row],[TGL. PENSIUN ( usia )]]&lt;&gt;0,TEXT(Table1[[#This Row],[TGL. PENSIUN ( usia )]],"yyyy"),"")</f>
        <v>2060</v>
      </c>
      <c r="U1380" s="166">
        <f ca="1">IF(AND(Table1[[#This Row],[TGL. PENSIUN (usia)]]&lt;&gt;"",Table1[[#This Row],[TGL. PENSIUN (usia)]]&lt;&gt;"USIA SALAH"),IF(tglAcuan&lt;&gt;0,(INT(CONVERT(VLOOKUP(Table1[[#This Row],[JABATAN]],tbl_refJabatan,4,FALSE),"yr","day")-CONVERT(DATEDIF(H1380,tglAcuan,"y"),"yr","day"))),(INT(CONVERT(VLOOKUP(Table1[[#This Row],[JABATAN]],tbl_refJabatan,4,FALSE),"yr","day")-CONVERT(DATEDIF(H1380,NOW(),"y"),"yr","day")))),"")</f>
        <v>13149</v>
      </c>
      <c r="V1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Row],[JABATAN]],tbl_refJabatan,6,FALSE),"yr","day")-CONVERT(DATEDIF(H1380,tglAcuan,"y"),"yr","day"))),(NOW()+(CONVERT(VLOOKUP(Table1[[#This Row],[JABATAN]],tbl_refJabatan,6,FALSE),"yr","day")-CONVERT(DATEDIF(H1380,NOW(),"y"),"yr","day")))),"Usia Salah"),"")</f>
        <v>57037.098911689813</v>
      </c>
      <c r="W1380" s="167" t="str">
        <f ca="1">IF(Table1[[#This Row],[TGL.PENSIUN (usia)]]&lt;&gt;0,TEXT(Table1[[#This Row],[TGL.PENSIUN (usia)]],"yyyy"),"")</f>
        <v>2056</v>
      </c>
      <c r="X1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Row],[JABATAN]],tbl_refJabatan,7,FALSE),"yr","day")-CONVERT(DATEDIF(M1380,tglAcuan,"y"),"yr","day"))),(NOW()+(CONVERT(VLOOKUP(Table1[[#This Row],[JABATAN]],tbl_refJabatan,7,FALSE),"yr","day")-CONVERT(DATEDIF(M1380,NOW(),"y"),"yr","day")))),"tgl SK salah"),"")</f>
        <v>52288.848911689813</v>
      </c>
      <c r="Y1380" s="167" t="str">
        <f ca="1">IF(Table1[[#This Row],[TGL. PENSIUN (jabatan)]]&lt;&gt;0,TEXT(Table1[[#This Row],[TGL. PENSIUN (jabatan)]],"yyyy"),"")</f>
        <v>2043</v>
      </c>
      <c r="Z1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Row],[JABATAN]],tbl_refJabatan,8,FALSE),"yr","day")-CONVERT(DATEDIF(H1380,tglAcuan,"y"),"yr","day"))),(NOW()+(CONVERT(VLOOKUP(Table1[[#This Row],[JABATAN]],tbl_refJabatan,8,FALSE),"yr","day")-CONVERT(DATEDIF(H1380,NOW(),"y"),"yr","day")))),"Usia Salah"),"")</f>
        <v>57037.098911689813</v>
      </c>
      <c r="AA1380" s="167" t="str">
        <f ca="1">IF(Table1[[#This Row],[TGL.PENSIUN (usia )]]&lt;&gt;0,TEXT(Table1[[#This Row],[TGL.PENSIUN (usia )]],"yyyy"),"")</f>
        <v>2056</v>
      </c>
      <c r="AB1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Row],[JABATAN]],tbl_refJabatan,9,FALSE),"yr","day")-CONVERT(DATEDIF(M1380,tglAcuan,"y"),"yr","day"))),(NOW()+(CONVERT(VLOOKUP(Table1[[#This Row],[JABATAN]],tbl_refJabatan,9,FALSE),"yr","day")-CONVERT(DATEDIF(M1380,NOW(),"y"),"yr","day")))),"tgl SK salah"),"")</f>
        <v>52288.848911689813</v>
      </c>
      <c r="AC1380" s="167" t="str">
        <f ca="1">IF(Table1[[#This Row],[TGL. PENSIUN (jabatan )]]&lt;&gt;0,TEXT(Table1[[#This Row],[TGL. PENSIUN (jabatan )]],"yyyy"),"")</f>
        <v>2043</v>
      </c>
      <c r="AD13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1" spans="1:30" s="53" customFormat="1" ht="21.75" customHeight="1" x14ac:dyDescent="0.25">
      <c r="A1381" s="43">
        <f t="shared" si="49"/>
        <v>1376</v>
      </c>
      <c r="B1381" s="44" t="s">
        <v>2266</v>
      </c>
      <c r="C1381" s="44" t="s">
        <v>2562</v>
      </c>
      <c r="D1381" s="72" t="s">
        <v>61</v>
      </c>
      <c r="E1381" s="59" t="s">
        <v>2576</v>
      </c>
      <c r="F1381" s="43" t="s">
        <v>41</v>
      </c>
      <c r="G1381" s="46" t="s">
        <v>42</v>
      </c>
      <c r="H1381" s="210">
        <v>24325</v>
      </c>
      <c r="I1381" s="45"/>
      <c r="J1381" s="76"/>
      <c r="K1381" s="74" t="s">
        <v>43</v>
      </c>
      <c r="L1381" s="63" t="s">
        <v>2577</v>
      </c>
      <c r="M1381" s="67">
        <v>42760</v>
      </c>
      <c r="N1381" s="52" t="str">
        <f t="shared" ca="1" si="50"/>
        <v>57 Tahun 6 Bulan 21 hari</v>
      </c>
      <c r="O13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 Bulan 2 Hari </v>
      </c>
      <c r="P1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Row],[JABATAN]],tbl_refJabatan,2,FALSE),"yr","day")-CONVERT(DATEDIF(H1381,tglAcuan,"y"),"yr","day"))),(NOW()+(CONVERT(VLOOKUP(Table1[[#This Row],[JABATAN]],tbl_refJabatan,2,FALSE),"yr","day")-CONVERT(DATEDIF(H1381,NOW(),"y"),"yr","day")))),"Usia Salah"),"")</f>
        <v>46444.848911689813</v>
      </c>
      <c r="Q1381" s="167" t="str">
        <f ca="1">IF(Table1[[#This Row],[TGL. PENSIUN (usia)]]&lt;&gt;0,TEXT(Table1[[#This Row],[TGL. PENSIUN (usia)]],"yyyy"),"")</f>
        <v>2027</v>
      </c>
      <c r="R1381" s="166">
        <f ca="1">IF(AND(Table1[[#This Row],[TGL. PENSIUN (usia)]]&lt;&gt;"",Table1[[#This Row],[TGL. PENSIUN (usia)]]&lt;&gt;"USIA SALAH"),IF(tglAcuan&lt;&gt;0,(INT(CONVERT(VLOOKUP(Table1[[#This Row],[JABATAN]],tbl_refJabatan,2,FALSE),"yr","day")-CONVERT(DATEDIF(H1381,tglAcuan,"y"),"yr","day"))),(INT(CONVERT(VLOOKUP(Table1[[#This Row],[JABATAN]],tbl_refJabatan,2,FALSE),"yr","day")-CONVERT(DATEDIF(H1381,NOW(),"y"),"yr","day")))),"")</f>
        <v>1095</v>
      </c>
      <c r="S1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Row],[JABATAN]],tbl_refJabatan,4,FALSE),"yr","day")-CONVERT(DATEDIF(H1381,tglAcuan,"y"),"yr","day"))),(NOW()+(CONVERT(VLOOKUP(Table1[[#This Row],[JABATAN]],tbl_refJabatan,4,FALSE),"yr","day")-CONVERT(DATEDIF(H1381,NOW(),"y"),"yr","day")))),"Usia Salah"),"")</f>
        <v>46444.848911689813</v>
      </c>
      <c r="T1381" s="167" t="str">
        <f ca="1">IF(Table1[[#This Row],[TGL. PENSIUN ( usia )]]&lt;&gt;0,TEXT(Table1[[#This Row],[TGL. PENSIUN ( usia )]],"yyyy"),"")</f>
        <v>2027</v>
      </c>
      <c r="U1381" s="166">
        <f ca="1">IF(AND(Table1[[#This Row],[TGL. PENSIUN (usia)]]&lt;&gt;"",Table1[[#This Row],[TGL. PENSIUN (usia)]]&lt;&gt;"USIA SALAH"),IF(tglAcuan&lt;&gt;0,(INT(CONVERT(VLOOKUP(Table1[[#This Row],[JABATAN]],tbl_refJabatan,4,FALSE),"yr","day")-CONVERT(DATEDIF(H1381,tglAcuan,"y"),"yr","day"))),(INT(CONVERT(VLOOKUP(Table1[[#This Row],[JABATAN]],tbl_refJabatan,4,FALSE),"yr","day")-CONVERT(DATEDIF(H1381,NOW(),"y"),"yr","day")))),"")</f>
        <v>1095</v>
      </c>
      <c r="V1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Row],[JABATAN]],tbl_refJabatan,6,FALSE),"yr","day")-CONVERT(DATEDIF(H1381,tglAcuan,"y"),"yr","day"))),(NOW()+(CONVERT(VLOOKUP(Table1[[#This Row],[JABATAN]],tbl_refJabatan,6,FALSE),"yr","day")-CONVERT(DATEDIF(H1381,NOW(),"y"),"yr","day")))),"Usia Salah"),"")</f>
        <v>44983.848911689813</v>
      </c>
      <c r="W1381" s="167" t="str">
        <f ca="1">IF(Table1[[#This Row],[TGL.PENSIUN (usia)]]&lt;&gt;0,TEXT(Table1[[#This Row],[TGL.PENSIUN (usia)]],"yyyy"),"")</f>
        <v>2023</v>
      </c>
      <c r="X1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Row],[JABATAN]],tbl_refJabatan,7,FALSE),"yr","day")-CONVERT(DATEDIF(M1381,tglAcuan,"y"),"yr","day"))),(NOW()+(CONVERT(VLOOKUP(Table1[[#This Row],[JABATAN]],tbl_refJabatan,7,FALSE),"yr","day")-CONVERT(DATEDIF(M1381,NOW(),"y"),"yr","day")))),"tgl SK salah"),"")</f>
        <v>50097.348911689813</v>
      </c>
      <c r="Y1381" s="167" t="str">
        <f ca="1">IF(Table1[[#This Row],[TGL. PENSIUN (jabatan)]]&lt;&gt;0,TEXT(Table1[[#This Row],[TGL. PENSIUN (jabatan)]],"yyyy"),"")</f>
        <v>2037</v>
      </c>
      <c r="Z1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Row],[JABATAN]],tbl_refJabatan,8,FALSE),"yr","day")-CONVERT(DATEDIF(H1381,tglAcuan,"y"),"yr","day"))),(NOW()+(CONVERT(VLOOKUP(Table1[[#This Row],[JABATAN]],tbl_refJabatan,8,FALSE),"yr","day")-CONVERT(DATEDIF(H1381,NOW(),"y"),"yr","day")))),"Usia Salah"),"")</f>
        <v>44983.848911689813</v>
      </c>
      <c r="AA1381" s="167" t="str">
        <f ca="1">IF(Table1[[#This Row],[TGL.PENSIUN (usia )]]&lt;&gt;0,TEXT(Table1[[#This Row],[TGL.PENSIUN (usia )]],"yyyy"),"")</f>
        <v>2023</v>
      </c>
      <c r="AB1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Row],[JABATAN]],tbl_refJabatan,9,FALSE),"yr","day")-CONVERT(DATEDIF(M1381,tglAcuan,"y"),"yr","day"))),(NOW()+(CONVERT(VLOOKUP(Table1[[#This Row],[JABATAN]],tbl_refJabatan,9,FALSE),"yr","day")-CONVERT(DATEDIF(M1381,NOW(),"y"),"yr","day")))),"tgl SK salah"),"")</f>
        <v>50097.348911689813</v>
      </c>
      <c r="AC1381" s="167" t="str">
        <f ca="1">IF(Table1[[#This Row],[TGL. PENSIUN (jabatan )]]&lt;&gt;0,TEXT(Table1[[#This Row],[TGL. PENSIUN (jabatan )]],"yyyy"),"")</f>
        <v>2037</v>
      </c>
      <c r="AD13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2" spans="1:30" s="53" customFormat="1" ht="21.75" customHeight="1" x14ac:dyDescent="0.25">
      <c r="A1382" s="43">
        <f t="shared" si="49"/>
        <v>1377</v>
      </c>
      <c r="B1382" s="44" t="s">
        <v>2266</v>
      </c>
      <c r="C1382" s="44" t="s">
        <v>2562</v>
      </c>
      <c r="D1382" s="72" t="s">
        <v>63</v>
      </c>
      <c r="E1382" s="59" t="s">
        <v>2578</v>
      </c>
      <c r="F1382" s="43" t="s">
        <v>50</v>
      </c>
      <c r="G1382" s="46" t="s">
        <v>42</v>
      </c>
      <c r="H1382" s="210">
        <v>30257</v>
      </c>
      <c r="I1382" s="45"/>
      <c r="J1382" s="76"/>
      <c r="K1382" s="74" t="s">
        <v>43</v>
      </c>
      <c r="L1382" s="63" t="s">
        <v>2579</v>
      </c>
      <c r="M1382" s="67">
        <v>43440</v>
      </c>
      <c r="N1382" s="52" t="str">
        <f t="shared" ca="1" si="50"/>
        <v>41 Tahun 3 Bulan 25 hari</v>
      </c>
      <c r="O13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Row],[JABATAN]],tbl_refJabatan,2,FALSE),"yr","day")-CONVERT(DATEDIF(H1382,tglAcuan,"y"),"yr","day"))),(NOW()+(CONVERT(VLOOKUP(Table1[[#This Row],[JABATAN]],tbl_refJabatan,2,FALSE),"yr","day")-CONVERT(DATEDIF(H1382,NOW(),"y"),"yr","day")))),"Usia Salah"),"")</f>
        <v>52288.848911689813</v>
      </c>
      <c r="Q1382" s="167" t="str">
        <f ca="1">IF(Table1[[#This Row],[TGL. PENSIUN (usia)]]&lt;&gt;0,TEXT(Table1[[#This Row],[TGL. PENSIUN (usia)]],"yyyy"),"")</f>
        <v>2043</v>
      </c>
      <c r="R1382" s="166">
        <f ca="1">IF(AND(Table1[[#This Row],[TGL. PENSIUN (usia)]]&lt;&gt;"",Table1[[#This Row],[TGL. PENSIUN (usia)]]&lt;&gt;"USIA SALAH"),IF(tglAcuan&lt;&gt;0,(INT(CONVERT(VLOOKUP(Table1[[#This Row],[JABATAN]],tbl_refJabatan,2,FALSE),"yr","day")-CONVERT(DATEDIF(H1382,tglAcuan,"y"),"yr","day"))),(INT(CONVERT(VLOOKUP(Table1[[#This Row],[JABATAN]],tbl_refJabatan,2,FALSE),"yr","day")-CONVERT(DATEDIF(H1382,NOW(),"y"),"yr","day")))),"")</f>
        <v>6939</v>
      </c>
      <c r="S1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Row],[JABATAN]],tbl_refJabatan,4,FALSE),"yr","day")-CONVERT(DATEDIF(H1382,tglAcuan,"y"),"yr","day"))),(NOW()+(CONVERT(VLOOKUP(Table1[[#This Row],[JABATAN]],tbl_refJabatan,4,FALSE),"yr","day")-CONVERT(DATEDIF(H1382,NOW(),"y"),"yr","day")))),"Usia Salah"),"")</f>
        <v>37678.848911689813</v>
      </c>
      <c r="T1382" s="167" t="str">
        <f ca="1">IF(Table1[[#This Row],[TGL. PENSIUN ( usia )]]&lt;&gt;0,TEXT(Table1[[#This Row],[TGL. PENSIUN ( usia )]],"yyyy"),"")</f>
        <v>2003</v>
      </c>
      <c r="U1382" s="166">
        <f ca="1">IF(AND(Table1[[#This Row],[TGL. PENSIUN (usia)]]&lt;&gt;"",Table1[[#This Row],[TGL. PENSIUN (usia)]]&lt;&gt;"USIA SALAH"),IF(tglAcuan&lt;&gt;0,(INT(CONVERT(VLOOKUP(Table1[[#This Row],[JABATAN]],tbl_refJabatan,4,FALSE),"yr","day")-CONVERT(DATEDIF(H1382,tglAcuan,"y"),"yr","day"))),(INT(CONVERT(VLOOKUP(Table1[[#This Row],[JABATAN]],tbl_refJabatan,4,FALSE),"yr","day")-CONVERT(DATEDIF(H1382,NOW(),"y"),"yr","day")))),"")</f>
        <v>-7671</v>
      </c>
      <c r="V1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Row],[JABATAN]],tbl_refJabatan,6,FALSE),"yr","day")-CONVERT(DATEDIF(H1382,tglAcuan,"y"),"yr","day"))),(NOW()+(CONVERT(VLOOKUP(Table1[[#This Row],[JABATAN]],tbl_refJabatan,6,FALSE),"yr","day")-CONVERT(DATEDIF(H1382,NOW(),"y"),"yr","day")))),"Usia Salah"),"")</f>
        <v>30373.848911689813</v>
      </c>
      <c r="W1382" s="167" t="str">
        <f ca="1">IF(Table1[[#This Row],[TGL.PENSIUN (usia)]]&lt;&gt;0,TEXT(Table1[[#This Row],[TGL.PENSIUN (usia)]],"yyyy"),"")</f>
        <v>1983</v>
      </c>
      <c r="X1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Row],[JABATAN]],tbl_refJabatan,7,FALSE),"yr","day")-CONVERT(DATEDIF(M1382,tglAcuan,"y"),"yr","day"))),(NOW()+(CONVERT(VLOOKUP(Table1[[#This Row],[JABATAN]],tbl_refJabatan,7,FALSE),"yr","day")-CONVERT(DATEDIF(M1382,NOW(),"y"),"yr","day")))),"tgl SK salah"),"")</f>
        <v>65437.848911689813</v>
      </c>
      <c r="Y1382" s="167" t="str">
        <f ca="1">IF(Table1[[#This Row],[TGL. PENSIUN (jabatan)]]&lt;&gt;0,TEXT(Table1[[#This Row],[TGL. PENSIUN (jabatan)]],"yyyy"),"")</f>
        <v>2079</v>
      </c>
      <c r="Z1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Row],[JABATAN]],tbl_refJabatan,8,FALSE),"yr","day")-CONVERT(DATEDIF(H1382,tglAcuan,"y"),"yr","day"))),(NOW()+(CONVERT(VLOOKUP(Table1[[#This Row],[JABATAN]],tbl_refJabatan,8,FALSE),"yr","day")-CONVERT(DATEDIF(H1382,NOW(),"y"),"yr","day")))),"Usia Salah"),"")</f>
        <v>52288.848911689813</v>
      </c>
      <c r="AA1382" s="167" t="str">
        <f ca="1">IF(Table1[[#This Row],[TGL.PENSIUN (usia )]]&lt;&gt;0,TEXT(Table1[[#This Row],[TGL.PENSIUN (usia )]],"yyyy"),"")</f>
        <v>2043</v>
      </c>
      <c r="AB1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Row],[JABATAN]],tbl_refJabatan,9,FALSE),"yr","day")-CONVERT(DATEDIF(M1382,tglAcuan,"y"),"yr","day"))),(NOW()+(CONVERT(VLOOKUP(Table1[[#This Row],[JABATAN]],tbl_refJabatan,9,FALSE),"yr","day")-CONVERT(DATEDIF(M1382,NOW(),"y"),"yr","day")))),"tgl SK salah"),"")</f>
        <v>49001.598911689813</v>
      </c>
      <c r="AC1382" s="167" t="str">
        <f ca="1">IF(Table1[[#This Row],[TGL. PENSIUN (jabatan )]]&lt;&gt;0,TEXT(Table1[[#This Row],[TGL. PENSIUN (jabatan )]],"yyyy"),"")</f>
        <v>2034</v>
      </c>
      <c r="AD13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3" spans="1:30" s="53" customFormat="1" ht="21.75" customHeight="1" x14ac:dyDescent="0.25">
      <c r="A1383" s="43">
        <f t="shared" si="49"/>
        <v>1378</v>
      </c>
      <c r="B1383" s="44" t="s">
        <v>2266</v>
      </c>
      <c r="C1383" s="44" t="s">
        <v>2562</v>
      </c>
      <c r="D1383" s="72" t="s">
        <v>63</v>
      </c>
      <c r="E1383" s="59" t="s">
        <v>2580</v>
      </c>
      <c r="F1383" s="43" t="s">
        <v>41</v>
      </c>
      <c r="G1383" s="46" t="s">
        <v>42</v>
      </c>
      <c r="H1383" s="210">
        <v>33895</v>
      </c>
      <c r="I1383" s="45"/>
      <c r="J1383" s="76"/>
      <c r="K1383" s="74" t="s">
        <v>56</v>
      </c>
      <c r="L1383" s="63" t="s">
        <v>2581</v>
      </c>
      <c r="M1383" s="67">
        <v>44180</v>
      </c>
      <c r="N1383" s="52" t="str">
        <f t="shared" ca="1" si="50"/>
        <v>31 Tahun 4 Bulan 9 hari</v>
      </c>
      <c r="O13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12 Hari </v>
      </c>
      <c r="P1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Row],[JABATAN]],tbl_refJabatan,2,FALSE),"yr","day")-CONVERT(DATEDIF(H1383,tglAcuan,"y"),"yr","day"))),(NOW()+(CONVERT(VLOOKUP(Table1[[#This Row],[JABATAN]],tbl_refJabatan,2,FALSE),"yr","day")-CONVERT(DATEDIF(H1383,NOW(),"y"),"yr","day")))),"Usia Salah"),"")</f>
        <v>55941.348911689813</v>
      </c>
      <c r="Q1383" s="167" t="str">
        <f ca="1">IF(Table1[[#This Row],[TGL. PENSIUN (usia)]]&lt;&gt;0,TEXT(Table1[[#This Row],[TGL. PENSIUN (usia)]],"yyyy"),"")</f>
        <v>2053</v>
      </c>
      <c r="R1383" s="166">
        <f ca="1">IF(AND(Table1[[#This Row],[TGL. PENSIUN (usia)]]&lt;&gt;"",Table1[[#This Row],[TGL. PENSIUN (usia)]]&lt;&gt;"USIA SALAH"),IF(tglAcuan&lt;&gt;0,(INT(CONVERT(VLOOKUP(Table1[[#This Row],[JABATAN]],tbl_refJabatan,2,FALSE),"yr","day")-CONVERT(DATEDIF(H1383,tglAcuan,"y"),"yr","day"))),(INT(CONVERT(VLOOKUP(Table1[[#This Row],[JABATAN]],tbl_refJabatan,2,FALSE),"yr","day")-CONVERT(DATEDIF(H1383,NOW(),"y"),"yr","day")))),"")</f>
        <v>10592</v>
      </c>
      <c r="S1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Row],[JABATAN]],tbl_refJabatan,4,FALSE),"yr","day")-CONVERT(DATEDIF(H1383,tglAcuan,"y"),"yr","day"))),(NOW()+(CONVERT(VLOOKUP(Table1[[#This Row],[JABATAN]],tbl_refJabatan,4,FALSE),"yr","day")-CONVERT(DATEDIF(H1383,NOW(),"y"),"yr","day")))),"Usia Salah"),"")</f>
        <v>41331.348911689813</v>
      </c>
      <c r="T1383" s="167" t="str">
        <f ca="1">IF(Table1[[#This Row],[TGL. PENSIUN ( usia )]]&lt;&gt;0,TEXT(Table1[[#This Row],[TGL. PENSIUN ( usia )]],"yyyy"),"")</f>
        <v>2013</v>
      </c>
      <c r="U1383" s="166">
        <f ca="1">IF(AND(Table1[[#This Row],[TGL. PENSIUN (usia)]]&lt;&gt;"",Table1[[#This Row],[TGL. PENSIUN (usia)]]&lt;&gt;"USIA SALAH"),IF(tglAcuan&lt;&gt;0,(INT(CONVERT(VLOOKUP(Table1[[#This Row],[JABATAN]],tbl_refJabatan,4,FALSE),"yr","day")-CONVERT(DATEDIF(H1383,tglAcuan,"y"),"yr","day"))),(INT(CONVERT(VLOOKUP(Table1[[#This Row],[JABATAN]],tbl_refJabatan,4,FALSE),"yr","day")-CONVERT(DATEDIF(H1383,NOW(),"y"),"yr","day")))),"")</f>
        <v>-4018</v>
      </c>
      <c r="V1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Row],[JABATAN]],tbl_refJabatan,6,FALSE),"yr","day")-CONVERT(DATEDIF(H1383,tglAcuan,"y"),"yr","day"))),(NOW()+(CONVERT(VLOOKUP(Table1[[#This Row],[JABATAN]],tbl_refJabatan,6,FALSE),"yr","day")-CONVERT(DATEDIF(H1383,NOW(),"y"),"yr","day")))),"Usia Salah"),"")</f>
        <v>34026.348911689813</v>
      </c>
      <c r="W1383" s="167" t="str">
        <f ca="1">IF(Table1[[#This Row],[TGL.PENSIUN (usia)]]&lt;&gt;0,TEXT(Table1[[#This Row],[TGL.PENSIUN (usia)]],"yyyy"),"")</f>
        <v>1993</v>
      </c>
      <c r="X1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Row],[JABATAN]],tbl_refJabatan,7,FALSE),"yr","day")-CONVERT(DATEDIF(M1383,tglAcuan,"y"),"yr","day"))),(NOW()+(CONVERT(VLOOKUP(Table1[[#This Row],[JABATAN]],tbl_refJabatan,7,FALSE),"yr","day")-CONVERT(DATEDIF(M1383,NOW(),"y"),"yr","day")))),"tgl SK salah"),"")</f>
        <v>66168.348911689813</v>
      </c>
      <c r="Y1383" s="167" t="str">
        <f ca="1">IF(Table1[[#This Row],[TGL. PENSIUN (jabatan)]]&lt;&gt;0,TEXT(Table1[[#This Row],[TGL. PENSIUN (jabatan)]],"yyyy"),"")</f>
        <v>2081</v>
      </c>
      <c r="Z1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Row],[JABATAN]],tbl_refJabatan,8,FALSE),"yr","day")-CONVERT(DATEDIF(H1383,tglAcuan,"y"),"yr","day"))),(NOW()+(CONVERT(VLOOKUP(Table1[[#This Row],[JABATAN]],tbl_refJabatan,8,FALSE),"yr","day")-CONVERT(DATEDIF(H1383,NOW(),"y"),"yr","day")))),"Usia Salah"),"")</f>
        <v>55941.348911689813</v>
      </c>
      <c r="AA1383" s="167" t="str">
        <f ca="1">IF(Table1[[#This Row],[TGL.PENSIUN (usia )]]&lt;&gt;0,TEXT(Table1[[#This Row],[TGL.PENSIUN (usia )]],"yyyy"),"")</f>
        <v>2053</v>
      </c>
      <c r="AB1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Row],[JABATAN]],tbl_refJabatan,9,FALSE),"yr","day")-CONVERT(DATEDIF(M1383,tglAcuan,"y"),"yr","day"))),(NOW()+(CONVERT(VLOOKUP(Table1[[#This Row],[JABATAN]],tbl_refJabatan,9,FALSE),"yr","day")-CONVERT(DATEDIF(M1383,NOW(),"y"),"yr","day")))),"tgl SK salah"),"")</f>
        <v>49732.098911689813</v>
      </c>
      <c r="AC1383" s="167" t="str">
        <f ca="1">IF(Table1[[#This Row],[TGL. PENSIUN (jabatan )]]&lt;&gt;0,TEXT(Table1[[#This Row],[TGL. PENSIUN (jabatan )]],"yyyy"),"")</f>
        <v>2036</v>
      </c>
      <c r="AD13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4" spans="1:30" s="53" customFormat="1" ht="21.75" customHeight="1" x14ac:dyDescent="0.25">
      <c r="A1384" s="43">
        <f t="shared" si="49"/>
        <v>1379</v>
      </c>
      <c r="B1384" s="44" t="s">
        <v>2266</v>
      </c>
      <c r="C1384" s="44" t="s">
        <v>2562</v>
      </c>
      <c r="D1384" s="72" t="s">
        <v>63</v>
      </c>
      <c r="E1384" s="59" t="s">
        <v>2582</v>
      </c>
      <c r="F1384" s="43" t="s">
        <v>41</v>
      </c>
      <c r="G1384" s="46" t="s">
        <v>42</v>
      </c>
      <c r="H1384" s="210">
        <v>25458</v>
      </c>
      <c r="I1384" s="45"/>
      <c r="J1384" s="76"/>
      <c r="K1384" s="74" t="s">
        <v>43</v>
      </c>
      <c r="L1384" s="63" t="s">
        <v>2583</v>
      </c>
      <c r="M1384" s="67">
        <v>36496</v>
      </c>
      <c r="N1384" s="52" t="str">
        <f t="shared" ca="1" si="50"/>
        <v>54 Tahun 5 Bulan 15 hari</v>
      </c>
      <c r="O13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2 Bulan 25 Hari </v>
      </c>
      <c r="P1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Row],[JABATAN]],tbl_refJabatan,2,FALSE),"yr","day")-CONVERT(DATEDIF(H1384,tglAcuan,"y"),"yr","day"))),(NOW()+(CONVERT(VLOOKUP(Table1[[#This Row],[JABATAN]],tbl_refJabatan,2,FALSE),"yr","day")-CONVERT(DATEDIF(H1384,NOW(),"y"),"yr","day")))),"Usia Salah"),"")</f>
        <v>47540.598911689813</v>
      </c>
      <c r="Q1384" s="167" t="str">
        <f ca="1">IF(Table1[[#This Row],[TGL. PENSIUN (usia)]]&lt;&gt;0,TEXT(Table1[[#This Row],[TGL. PENSIUN (usia)]],"yyyy"),"")</f>
        <v>2030</v>
      </c>
      <c r="R1384" s="166">
        <f ca="1">IF(AND(Table1[[#This Row],[TGL. PENSIUN (usia)]]&lt;&gt;"",Table1[[#This Row],[TGL. PENSIUN (usia)]]&lt;&gt;"USIA SALAH"),IF(tglAcuan&lt;&gt;0,(INT(CONVERT(VLOOKUP(Table1[[#This Row],[JABATAN]],tbl_refJabatan,2,FALSE),"yr","day")-CONVERT(DATEDIF(H1384,tglAcuan,"y"),"yr","day"))),(INT(CONVERT(VLOOKUP(Table1[[#This Row],[JABATAN]],tbl_refJabatan,2,FALSE),"yr","day")-CONVERT(DATEDIF(H1384,NOW(),"y"),"yr","day")))),"")</f>
        <v>2191</v>
      </c>
      <c r="S1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Row],[JABATAN]],tbl_refJabatan,4,FALSE),"yr","day")-CONVERT(DATEDIF(H1384,tglAcuan,"y"),"yr","day"))),(NOW()+(CONVERT(VLOOKUP(Table1[[#This Row],[JABATAN]],tbl_refJabatan,4,FALSE),"yr","day")-CONVERT(DATEDIF(H1384,NOW(),"y"),"yr","day")))),"Usia Salah"),"")</f>
        <v>32930.598911689813</v>
      </c>
      <c r="T1384" s="167" t="str">
        <f ca="1">IF(Table1[[#This Row],[TGL. PENSIUN ( usia )]]&lt;&gt;0,TEXT(Table1[[#This Row],[TGL. PENSIUN ( usia )]],"yyyy"),"")</f>
        <v>1990</v>
      </c>
      <c r="U1384" s="166">
        <f ca="1">IF(AND(Table1[[#This Row],[TGL. PENSIUN (usia)]]&lt;&gt;"",Table1[[#This Row],[TGL. PENSIUN (usia)]]&lt;&gt;"USIA SALAH"),IF(tglAcuan&lt;&gt;0,(INT(CONVERT(VLOOKUP(Table1[[#This Row],[JABATAN]],tbl_refJabatan,4,FALSE),"yr","day")-CONVERT(DATEDIF(H1384,tglAcuan,"y"),"yr","day"))),(INT(CONVERT(VLOOKUP(Table1[[#This Row],[JABATAN]],tbl_refJabatan,4,FALSE),"yr","day")-CONVERT(DATEDIF(H1384,NOW(),"y"),"yr","day")))),"")</f>
        <v>-12419</v>
      </c>
      <c r="V1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Row],[JABATAN]],tbl_refJabatan,6,FALSE),"yr","day")-CONVERT(DATEDIF(H1384,tglAcuan,"y"),"yr","day"))),(NOW()+(CONVERT(VLOOKUP(Table1[[#This Row],[JABATAN]],tbl_refJabatan,6,FALSE),"yr","day")-CONVERT(DATEDIF(H1384,NOW(),"y"),"yr","day")))),"Usia Salah"),"")</f>
        <v>25625.598911689813</v>
      </c>
      <c r="W1384" s="167" t="str">
        <f ca="1">IF(Table1[[#This Row],[TGL.PENSIUN (usia)]]&lt;&gt;0,TEXT(Table1[[#This Row],[TGL.PENSIUN (usia)]],"yyyy"),"")</f>
        <v>1970</v>
      </c>
      <c r="X1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Row],[JABATAN]],tbl_refJabatan,7,FALSE),"yr","day")-CONVERT(DATEDIF(M1384,tglAcuan,"y"),"yr","day"))),(NOW()+(CONVERT(VLOOKUP(Table1[[#This Row],[JABATAN]],tbl_refJabatan,7,FALSE),"yr","day")-CONVERT(DATEDIF(M1384,NOW(),"y"),"yr","day")))),"tgl SK salah"),"")</f>
        <v>58498.098911689813</v>
      </c>
      <c r="Y1384" s="167" t="str">
        <f ca="1">IF(Table1[[#This Row],[TGL. PENSIUN (jabatan)]]&lt;&gt;0,TEXT(Table1[[#This Row],[TGL. PENSIUN (jabatan)]],"yyyy"),"")</f>
        <v>2060</v>
      </c>
      <c r="Z1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Row],[JABATAN]],tbl_refJabatan,8,FALSE),"yr","day")-CONVERT(DATEDIF(H1384,tglAcuan,"y"),"yr","day"))),(NOW()+(CONVERT(VLOOKUP(Table1[[#This Row],[JABATAN]],tbl_refJabatan,8,FALSE),"yr","day")-CONVERT(DATEDIF(H1384,NOW(),"y"),"yr","day")))),"Usia Salah"),"")</f>
        <v>47540.598911689813</v>
      </c>
      <c r="AA1384" s="167" t="str">
        <f ca="1">IF(Table1[[#This Row],[TGL.PENSIUN (usia )]]&lt;&gt;0,TEXT(Table1[[#This Row],[TGL.PENSIUN (usia )]],"yyyy"),"")</f>
        <v>2030</v>
      </c>
      <c r="AB1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Row],[JABATAN]],tbl_refJabatan,9,FALSE),"yr","day")-CONVERT(DATEDIF(M1384,tglAcuan,"y"),"yr","day"))),(NOW()+(CONVERT(VLOOKUP(Table1[[#This Row],[JABATAN]],tbl_refJabatan,9,FALSE),"yr","day")-CONVERT(DATEDIF(M1384,NOW(),"y"),"yr","day")))),"tgl SK salah"),"")</f>
        <v>42061.848911689813</v>
      </c>
      <c r="AC1384" s="167" t="str">
        <f ca="1">IF(Table1[[#This Row],[TGL. PENSIUN (jabatan )]]&lt;&gt;0,TEXT(Table1[[#This Row],[TGL. PENSIUN (jabatan )]],"yyyy"),"")</f>
        <v>2015</v>
      </c>
      <c r="AD13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5" spans="1:30" s="53" customFormat="1" ht="21.75" customHeight="1" x14ac:dyDescent="0.25">
      <c r="A1385" s="43">
        <f t="shared" si="49"/>
        <v>1380</v>
      </c>
      <c r="B1385" s="44" t="s">
        <v>2266</v>
      </c>
      <c r="C1385" s="44" t="s">
        <v>2562</v>
      </c>
      <c r="D1385" s="72" t="s">
        <v>63</v>
      </c>
      <c r="E1385" s="59" t="s">
        <v>2584</v>
      </c>
      <c r="F1385" s="43" t="s">
        <v>41</v>
      </c>
      <c r="G1385" s="46" t="s">
        <v>42</v>
      </c>
      <c r="H1385" s="210">
        <v>31756</v>
      </c>
      <c r="I1385" s="45"/>
      <c r="J1385" s="76"/>
      <c r="K1385" s="74" t="s">
        <v>43</v>
      </c>
      <c r="L1385" s="63" t="s">
        <v>2579</v>
      </c>
      <c r="M1385" s="67">
        <v>43440</v>
      </c>
      <c r="N1385" s="52" t="str">
        <f t="shared" ca="1" si="50"/>
        <v>37 Tahun 2 Bulan 17 hari</v>
      </c>
      <c r="O13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21 Hari </v>
      </c>
      <c r="P1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Row],[JABATAN]],tbl_refJabatan,2,FALSE),"yr","day")-CONVERT(DATEDIF(H1385,tglAcuan,"y"),"yr","day"))),(NOW()+(CONVERT(VLOOKUP(Table1[[#This Row],[JABATAN]],tbl_refJabatan,2,FALSE),"yr","day")-CONVERT(DATEDIF(H1385,NOW(),"y"),"yr","day")))),"Usia Salah"),"")</f>
        <v>53749.848911689813</v>
      </c>
      <c r="Q1385" s="167" t="str">
        <f ca="1">IF(Table1[[#This Row],[TGL. PENSIUN (usia)]]&lt;&gt;0,TEXT(Table1[[#This Row],[TGL. PENSIUN (usia)]],"yyyy"),"")</f>
        <v>2047</v>
      </c>
      <c r="R1385" s="166">
        <f ca="1">IF(AND(Table1[[#This Row],[TGL. PENSIUN (usia)]]&lt;&gt;"",Table1[[#This Row],[TGL. PENSIUN (usia)]]&lt;&gt;"USIA SALAH"),IF(tglAcuan&lt;&gt;0,(INT(CONVERT(VLOOKUP(Table1[[#This Row],[JABATAN]],tbl_refJabatan,2,FALSE),"yr","day")-CONVERT(DATEDIF(H1385,tglAcuan,"y"),"yr","day"))),(INT(CONVERT(VLOOKUP(Table1[[#This Row],[JABATAN]],tbl_refJabatan,2,FALSE),"yr","day")-CONVERT(DATEDIF(H1385,NOW(),"y"),"yr","day")))),"")</f>
        <v>8400</v>
      </c>
      <c r="S1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Row],[JABATAN]],tbl_refJabatan,4,FALSE),"yr","day")-CONVERT(DATEDIF(H1385,tglAcuan,"y"),"yr","day"))),(NOW()+(CONVERT(VLOOKUP(Table1[[#This Row],[JABATAN]],tbl_refJabatan,4,FALSE),"yr","day")-CONVERT(DATEDIF(H1385,NOW(),"y"),"yr","day")))),"Usia Salah"),"")</f>
        <v>39139.848911689813</v>
      </c>
      <c r="T1385" s="167" t="str">
        <f ca="1">IF(Table1[[#This Row],[TGL. PENSIUN ( usia )]]&lt;&gt;0,TEXT(Table1[[#This Row],[TGL. PENSIUN ( usia )]],"yyyy"),"")</f>
        <v>2007</v>
      </c>
      <c r="U1385" s="166">
        <f ca="1">IF(AND(Table1[[#This Row],[TGL. PENSIUN (usia)]]&lt;&gt;"",Table1[[#This Row],[TGL. PENSIUN (usia)]]&lt;&gt;"USIA SALAH"),IF(tglAcuan&lt;&gt;0,(INT(CONVERT(VLOOKUP(Table1[[#This Row],[JABATAN]],tbl_refJabatan,4,FALSE),"yr","day")-CONVERT(DATEDIF(H1385,tglAcuan,"y"),"yr","day"))),(INT(CONVERT(VLOOKUP(Table1[[#This Row],[JABATAN]],tbl_refJabatan,4,FALSE),"yr","day")-CONVERT(DATEDIF(H1385,NOW(),"y"),"yr","day")))),"")</f>
        <v>-6210</v>
      </c>
      <c r="V1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Row],[JABATAN]],tbl_refJabatan,6,FALSE),"yr","day")-CONVERT(DATEDIF(H1385,tglAcuan,"y"),"yr","day"))),(NOW()+(CONVERT(VLOOKUP(Table1[[#This Row],[JABATAN]],tbl_refJabatan,6,FALSE),"yr","day")-CONVERT(DATEDIF(H1385,NOW(),"y"),"yr","day")))),"Usia Salah"),"")</f>
        <v>31834.848911689813</v>
      </c>
      <c r="W1385" s="167" t="str">
        <f ca="1">IF(Table1[[#This Row],[TGL.PENSIUN (usia)]]&lt;&gt;0,TEXT(Table1[[#This Row],[TGL.PENSIUN (usia)]],"yyyy"),"")</f>
        <v>1987</v>
      </c>
      <c r="X1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Row],[JABATAN]],tbl_refJabatan,7,FALSE),"yr","day")-CONVERT(DATEDIF(M1385,tglAcuan,"y"),"yr","day"))),(NOW()+(CONVERT(VLOOKUP(Table1[[#This Row],[JABATAN]],tbl_refJabatan,7,FALSE),"yr","day")-CONVERT(DATEDIF(M1385,NOW(),"y"),"yr","day")))),"tgl SK salah"),"")</f>
        <v>65437.848911689813</v>
      </c>
      <c r="Y1385" s="167" t="str">
        <f ca="1">IF(Table1[[#This Row],[TGL. PENSIUN (jabatan)]]&lt;&gt;0,TEXT(Table1[[#This Row],[TGL. PENSIUN (jabatan)]],"yyyy"),"")</f>
        <v>2079</v>
      </c>
      <c r="Z1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Row],[JABATAN]],tbl_refJabatan,8,FALSE),"yr","day")-CONVERT(DATEDIF(H1385,tglAcuan,"y"),"yr","day"))),(NOW()+(CONVERT(VLOOKUP(Table1[[#This Row],[JABATAN]],tbl_refJabatan,8,FALSE),"yr","day")-CONVERT(DATEDIF(H1385,NOW(),"y"),"yr","day")))),"Usia Salah"),"")</f>
        <v>53749.848911689813</v>
      </c>
      <c r="AA1385" s="167" t="str">
        <f ca="1">IF(Table1[[#This Row],[TGL.PENSIUN (usia )]]&lt;&gt;0,TEXT(Table1[[#This Row],[TGL.PENSIUN (usia )]],"yyyy"),"")</f>
        <v>2047</v>
      </c>
      <c r="AB1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Row],[JABATAN]],tbl_refJabatan,9,FALSE),"yr","day")-CONVERT(DATEDIF(M1385,tglAcuan,"y"),"yr","day"))),(NOW()+(CONVERT(VLOOKUP(Table1[[#This Row],[JABATAN]],tbl_refJabatan,9,FALSE),"yr","day")-CONVERT(DATEDIF(M1385,NOW(),"y"),"yr","day")))),"tgl SK salah"),"")</f>
        <v>49001.598911689813</v>
      </c>
      <c r="AC1385" s="167" t="str">
        <f ca="1">IF(Table1[[#This Row],[TGL. PENSIUN (jabatan )]]&lt;&gt;0,TEXT(Table1[[#This Row],[TGL. PENSIUN (jabatan )]],"yyyy"),"")</f>
        <v>2034</v>
      </c>
      <c r="AD13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6" spans="1:30" s="53" customFormat="1" ht="21.75" customHeight="1" x14ac:dyDescent="0.25">
      <c r="A1386" s="43">
        <f t="shared" si="49"/>
        <v>1381</v>
      </c>
      <c r="B1386" s="44" t="s">
        <v>2266</v>
      </c>
      <c r="C1386" s="44" t="s">
        <v>2562</v>
      </c>
      <c r="D1386" s="72" t="s">
        <v>63</v>
      </c>
      <c r="E1386" s="59" t="s">
        <v>506</v>
      </c>
      <c r="F1386" s="43" t="s">
        <v>50</v>
      </c>
      <c r="G1386" s="46" t="s">
        <v>42</v>
      </c>
      <c r="H1386" s="210">
        <v>29560</v>
      </c>
      <c r="I1386" s="45"/>
      <c r="J1386" s="76"/>
      <c r="K1386" s="74" t="s">
        <v>43</v>
      </c>
      <c r="L1386" s="63" t="s">
        <v>2585</v>
      </c>
      <c r="M1386" s="67">
        <v>44180</v>
      </c>
      <c r="N1386" s="52" t="str">
        <f t="shared" ca="1" si="50"/>
        <v>43 Tahun 2 Bulan 22 hari</v>
      </c>
      <c r="O13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12 Hari </v>
      </c>
      <c r="P1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Row],[JABATAN]],tbl_refJabatan,2,FALSE),"yr","day")-CONVERT(DATEDIF(H1386,tglAcuan,"y"),"yr","day"))),(NOW()+(CONVERT(VLOOKUP(Table1[[#This Row],[JABATAN]],tbl_refJabatan,2,FALSE),"yr","day")-CONVERT(DATEDIF(H1386,NOW(),"y"),"yr","day")))),"Usia Salah"),"")</f>
        <v>51558.348911689813</v>
      </c>
      <c r="Q1386" s="167" t="str">
        <f ca="1">IF(Table1[[#This Row],[TGL. PENSIUN (usia)]]&lt;&gt;0,TEXT(Table1[[#This Row],[TGL. PENSIUN (usia)]],"yyyy"),"")</f>
        <v>2041</v>
      </c>
      <c r="R1386" s="166">
        <f ca="1">IF(AND(Table1[[#This Row],[TGL. PENSIUN (usia)]]&lt;&gt;"",Table1[[#This Row],[TGL. PENSIUN (usia)]]&lt;&gt;"USIA SALAH"),IF(tglAcuan&lt;&gt;0,(INT(CONVERT(VLOOKUP(Table1[[#This Row],[JABATAN]],tbl_refJabatan,2,FALSE),"yr","day")-CONVERT(DATEDIF(H1386,tglAcuan,"y"),"yr","day"))),(INT(CONVERT(VLOOKUP(Table1[[#This Row],[JABATAN]],tbl_refJabatan,2,FALSE),"yr","day")-CONVERT(DATEDIF(H1386,NOW(),"y"),"yr","day")))),"")</f>
        <v>6209</v>
      </c>
      <c r="S1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Row],[JABATAN]],tbl_refJabatan,4,FALSE),"yr","day")-CONVERT(DATEDIF(H1386,tglAcuan,"y"),"yr","day"))),(NOW()+(CONVERT(VLOOKUP(Table1[[#This Row],[JABATAN]],tbl_refJabatan,4,FALSE),"yr","day")-CONVERT(DATEDIF(H1386,NOW(),"y"),"yr","day")))),"Usia Salah"),"")</f>
        <v>36948.348911689813</v>
      </c>
      <c r="T1386" s="167" t="str">
        <f ca="1">IF(Table1[[#This Row],[TGL. PENSIUN ( usia )]]&lt;&gt;0,TEXT(Table1[[#This Row],[TGL. PENSIUN ( usia )]],"yyyy"),"")</f>
        <v>2001</v>
      </c>
      <c r="U1386" s="166">
        <f ca="1">IF(AND(Table1[[#This Row],[TGL. PENSIUN (usia)]]&lt;&gt;"",Table1[[#This Row],[TGL. PENSIUN (usia)]]&lt;&gt;"USIA SALAH"),IF(tglAcuan&lt;&gt;0,(INT(CONVERT(VLOOKUP(Table1[[#This Row],[JABATAN]],tbl_refJabatan,4,FALSE),"yr","day")-CONVERT(DATEDIF(H1386,tglAcuan,"y"),"yr","day"))),(INT(CONVERT(VLOOKUP(Table1[[#This Row],[JABATAN]],tbl_refJabatan,4,FALSE),"yr","day")-CONVERT(DATEDIF(H1386,NOW(),"y"),"yr","day")))),"")</f>
        <v>-8401</v>
      </c>
      <c r="V1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Row],[JABATAN]],tbl_refJabatan,6,FALSE),"yr","day")-CONVERT(DATEDIF(H1386,tglAcuan,"y"),"yr","day"))),(NOW()+(CONVERT(VLOOKUP(Table1[[#This Row],[JABATAN]],tbl_refJabatan,6,FALSE),"yr","day")-CONVERT(DATEDIF(H1386,NOW(),"y"),"yr","day")))),"Usia Salah"),"")</f>
        <v>29643.348911689813</v>
      </c>
      <c r="W1386" s="167" t="str">
        <f ca="1">IF(Table1[[#This Row],[TGL.PENSIUN (usia)]]&lt;&gt;0,TEXT(Table1[[#This Row],[TGL.PENSIUN (usia)]],"yyyy"),"")</f>
        <v>1981</v>
      </c>
      <c r="X1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Row],[JABATAN]],tbl_refJabatan,7,FALSE),"yr","day")-CONVERT(DATEDIF(M1386,tglAcuan,"y"),"yr","day"))),(NOW()+(CONVERT(VLOOKUP(Table1[[#This Row],[JABATAN]],tbl_refJabatan,7,FALSE),"yr","day")-CONVERT(DATEDIF(M1386,NOW(),"y"),"yr","day")))),"tgl SK salah"),"")</f>
        <v>66168.348911689813</v>
      </c>
      <c r="Y1386" s="167" t="str">
        <f ca="1">IF(Table1[[#This Row],[TGL. PENSIUN (jabatan)]]&lt;&gt;0,TEXT(Table1[[#This Row],[TGL. PENSIUN (jabatan)]],"yyyy"),"")</f>
        <v>2081</v>
      </c>
      <c r="Z1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Row],[JABATAN]],tbl_refJabatan,8,FALSE),"yr","day")-CONVERT(DATEDIF(H1386,tglAcuan,"y"),"yr","day"))),(NOW()+(CONVERT(VLOOKUP(Table1[[#This Row],[JABATAN]],tbl_refJabatan,8,FALSE),"yr","day")-CONVERT(DATEDIF(H1386,NOW(),"y"),"yr","day")))),"Usia Salah"),"")</f>
        <v>51558.348911689813</v>
      </c>
      <c r="AA1386" s="167" t="str">
        <f ca="1">IF(Table1[[#This Row],[TGL.PENSIUN (usia )]]&lt;&gt;0,TEXT(Table1[[#This Row],[TGL.PENSIUN (usia )]],"yyyy"),"")</f>
        <v>2041</v>
      </c>
      <c r="AB1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Row],[JABATAN]],tbl_refJabatan,9,FALSE),"yr","day")-CONVERT(DATEDIF(M1386,tglAcuan,"y"),"yr","day"))),(NOW()+(CONVERT(VLOOKUP(Table1[[#This Row],[JABATAN]],tbl_refJabatan,9,FALSE),"yr","day")-CONVERT(DATEDIF(M1386,NOW(),"y"),"yr","day")))),"tgl SK salah"),"")</f>
        <v>49732.098911689813</v>
      </c>
      <c r="AC1386" s="167" t="str">
        <f ca="1">IF(Table1[[#This Row],[TGL. PENSIUN (jabatan )]]&lt;&gt;0,TEXT(Table1[[#This Row],[TGL. PENSIUN (jabatan )]],"yyyy"),"")</f>
        <v>2036</v>
      </c>
      <c r="AD13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7" spans="1:30" s="53" customFormat="1" ht="21.75" customHeight="1" x14ac:dyDescent="0.25">
      <c r="A1387" s="43">
        <f t="shared" si="49"/>
        <v>1382</v>
      </c>
      <c r="B1387" s="44" t="s">
        <v>2266</v>
      </c>
      <c r="C1387" s="44" t="s">
        <v>2562</v>
      </c>
      <c r="D1387" s="72" t="s">
        <v>63</v>
      </c>
      <c r="E1387" s="59" t="s">
        <v>2586</v>
      </c>
      <c r="F1387" s="43" t="s">
        <v>41</v>
      </c>
      <c r="G1387" s="46" t="s">
        <v>42</v>
      </c>
      <c r="H1387" s="210">
        <v>35957</v>
      </c>
      <c r="I1387" s="45"/>
      <c r="J1387" s="76"/>
      <c r="K1387" s="74" t="s">
        <v>56</v>
      </c>
      <c r="L1387" s="63" t="s">
        <v>2587</v>
      </c>
      <c r="M1387" s="67">
        <v>44412</v>
      </c>
      <c r="N1387" s="52" t="str">
        <f t="shared" ca="1" si="50"/>
        <v>25 Tahun 8 Bulan 16 hari</v>
      </c>
      <c r="O13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23 Hari </v>
      </c>
      <c r="P1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Row],[JABATAN]],tbl_refJabatan,2,FALSE),"yr","day")-CONVERT(DATEDIF(H1387,tglAcuan,"y"),"yr","day"))),(NOW()+(CONVERT(VLOOKUP(Table1[[#This Row],[JABATAN]],tbl_refJabatan,2,FALSE),"yr","day")-CONVERT(DATEDIF(H1387,NOW(),"y"),"yr","day")))),"Usia Salah"),"")</f>
        <v>58132.848911689813</v>
      </c>
      <c r="Q1387" s="167" t="str">
        <f ca="1">IF(Table1[[#This Row],[TGL. PENSIUN (usia)]]&lt;&gt;0,TEXT(Table1[[#This Row],[TGL. PENSIUN (usia)]],"yyyy"),"")</f>
        <v>2059</v>
      </c>
      <c r="R1387" s="166">
        <f ca="1">IF(AND(Table1[[#This Row],[TGL. PENSIUN (usia)]]&lt;&gt;"",Table1[[#This Row],[TGL. PENSIUN (usia)]]&lt;&gt;"USIA SALAH"),IF(tglAcuan&lt;&gt;0,(INT(CONVERT(VLOOKUP(Table1[[#This Row],[JABATAN]],tbl_refJabatan,2,FALSE),"yr","day")-CONVERT(DATEDIF(H1387,tglAcuan,"y"),"yr","day"))),(INT(CONVERT(VLOOKUP(Table1[[#This Row],[JABATAN]],tbl_refJabatan,2,FALSE),"yr","day")-CONVERT(DATEDIF(H1387,NOW(),"y"),"yr","day")))),"")</f>
        <v>12783</v>
      </c>
      <c r="S1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Row],[JABATAN]],tbl_refJabatan,4,FALSE),"yr","day")-CONVERT(DATEDIF(H1387,tglAcuan,"y"),"yr","day"))),(NOW()+(CONVERT(VLOOKUP(Table1[[#This Row],[JABATAN]],tbl_refJabatan,4,FALSE),"yr","day")-CONVERT(DATEDIF(H1387,NOW(),"y"),"yr","day")))),"Usia Salah"),"")</f>
        <v>43522.848911689813</v>
      </c>
      <c r="T1387" s="167" t="str">
        <f ca="1">IF(Table1[[#This Row],[TGL. PENSIUN ( usia )]]&lt;&gt;0,TEXT(Table1[[#This Row],[TGL. PENSIUN ( usia )]],"yyyy"),"")</f>
        <v>2019</v>
      </c>
      <c r="U1387" s="166">
        <f ca="1">IF(AND(Table1[[#This Row],[TGL. PENSIUN (usia)]]&lt;&gt;"",Table1[[#This Row],[TGL. PENSIUN (usia)]]&lt;&gt;"USIA SALAH"),IF(tglAcuan&lt;&gt;0,(INT(CONVERT(VLOOKUP(Table1[[#This Row],[JABATAN]],tbl_refJabatan,4,FALSE),"yr","day")-CONVERT(DATEDIF(H1387,tglAcuan,"y"),"yr","day"))),(INT(CONVERT(VLOOKUP(Table1[[#This Row],[JABATAN]],tbl_refJabatan,4,FALSE),"yr","day")-CONVERT(DATEDIF(H1387,NOW(),"y"),"yr","day")))),"")</f>
        <v>-1827</v>
      </c>
      <c r="V1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Row],[JABATAN]],tbl_refJabatan,6,FALSE),"yr","day")-CONVERT(DATEDIF(H1387,tglAcuan,"y"),"yr","day"))),(NOW()+(CONVERT(VLOOKUP(Table1[[#This Row],[JABATAN]],tbl_refJabatan,6,FALSE),"yr","day")-CONVERT(DATEDIF(H1387,NOW(),"y"),"yr","day")))),"Usia Salah"),"")</f>
        <v>36217.848911689813</v>
      </c>
      <c r="W1387" s="167" t="str">
        <f ca="1">IF(Table1[[#This Row],[TGL.PENSIUN (usia)]]&lt;&gt;0,TEXT(Table1[[#This Row],[TGL.PENSIUN (usia)]],"yyyy"),"")</f>
        <v>1999</v>
      </c>
      <c r="X1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Row],[JABATAN]],tbl_refJabatan,7,FALSE),"yr","day")-CONVERT(DATEDIF(M1387,tglAcuan,"y"),"yr","day"))),(NOW()+(CONVERT(VLOOKUP(Table1[[#This Row],[JABATAN]],tbl_refJabatan,7,FALSE),"yr","day")-CONVERT(DATEDIF(M1387,NOW(),"y"),"yr","day")))),"tgl SK salah"),"")</f>
        <v>66533.598911689813</v>
      </c>
      <c r="Y1387" s="167" t="str">
        <f ca="1">IF(Table1[[#This Row],[TGL. PENSIUN (jabatan)]]&lt;&gt;0,TEXT(Table1[[#This Row],[TGL. PENSIUN (jabatan)]],"yyyy"),"")</f>
        <v>2082</v>
      </c>
      <c r="Z1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Row],[JABATAN]],tbl_refJabatan,8,FALSE),"yr","day")-CONVERT(DATEDIF(H1387,tglAcuan,"y"),"yr","day"))),(NOW()+(CONVERT(VLOOKUP(Table1[[#This Row],[JABATAN]],tbl_refJabatan,8,FALSE),"yr","day")-CONVERT(DATEDIF(H1387,NOW(),"y"),"yr","day")))),"Usia Salah"),"")</f>
        <v>58132.848911689813</v>
      </c>
      <c r="AA1387" s="167" t="str">
        <f ca="1">IF(Table1[[#This Row],[TGL.PENSIUN (usia )]]&lt;&gt;0,TEXT(Table1[[#This Row],[TGL.PENSIUN (usia )]],"yyyy"),"")</f>
        <v>2059</v>
      </c>
      <c r="AB1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Row],[JABATAN]],tbl_refJabatan,9,FALSE),"yr","day")-CONVERT(DATEDIF(M1387,tglAcuan,"y"),"yr","day"))),(NOW()+(CONVERT(VLOOKUP(Table1[[#This Row],[JABATAN]],tbl_refJabatan,9,FALSE),"yr","day")-CONVERT(DATEDIF(M1387,NOW(),"y"),"yr","day")))),"tgl SK salah"),"")</f>
        <v>50097.348911689813</v>
      </c>
      <c r="AC1387" s="167" t="str">
        <f ca="1">IF(Table1[[#This Row],[TGL. PENSIUN (jabatan )]]&lt;&gt;0,TEXT(Table1[[#This Row],[TGL. PENSIUN (jabatan )]],"yyyy"),"")</f>
        <v>2037</v>
      </c>
      <c r="AD13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8" spans="1:30" s="53" customFormat="1" ht="21.75" customHeight="1" x14ac:dyDescent="0.25">
      <c r="A1388" s="43">
        <f t="shared" si="49"/>
        <v>1383</v>
      </c>
      <c r="B1388" s="44" t="s">
        <v>2266</v>
      </c>
      <c r="C1388" s="44" t="s">
        <v>2588</v>
      </c>
      <c r="D1388" s="45" t="s">
        <v>39</v>
      </c>
      <c r="E1388" s="59" t="s">
        <v>842</v>
      </c>
      <c r="F1388" s="43" t="s">
        <v>41</v>
      </c>
      <c r="G1388" s="46" t="s">
        <v>42</v>
      </c>
      <c r="H1388" s="94">
        <v>27828</v>
      </c>
      <c r="I1388" s="45"/>
      <c r="J1388" s="76"/>
      <c r="K1388" s="63" t="s">
        <v>43</v>
      </c>
      <c r="L1388" s="63" t="s">
        <v>2589</v>
      </c>
      <c r="M1388" s="94">
        <v>43444</v>
      </c>
      <c r="N1388" s="52" t="str">
        <f t="shared" ca="1" si="50"/>
        <v>47 Tahun 11 Bulan 18 hari</v>
      </c>
      <c r="O13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Row],[JABATAN]],tbl_refJabatan,2,FALSE),"yr","day")-CONVERT(DATEDIF(H1388,tglAcuan,"y"),"yr","day"))),(NOW()+(CONVERT(VLOOKUP(Table1[[#This Row],[JABATAN]],tbl_refJabatan,2,FALSE),"yr","day")-CONVERT(DATEDIF(H1388,NOW(),"y"),"yr","day")))),"Usia Salah"),"")</f>
        <v>28182.348911689813</v>
      </c>
      <c r="Q1388" s="167" t="str">
        <f ca="1">IF(Table1[[#This Row],[TGL. PENSIUN (usia)]]&lt;&gt;0,TEXT(Table1[[#This Row],[TGL. PENSIUN (usia)]],"yyyy"),"")</f>
        <v>1977</v>
      </c>
      <c r="R1388" s="166">
        <f ca="1">IF(AND(Table1[[#This Row],[TGL. PENSIUN (usia)]]&lt;&gt;"",Table1[[#This Row],[TGL. PENSIUN (usia)]]&lt;&gt;"USIA SALAH"),IF(tglAcuan&lt;&gt;0,(INT(CONVERT(VLOOKUP(Table1[[#This Row],[JABATAN]],tbl_refJabatan,2,FALSE),"yr","day")-CONVERT(DATEDIF(H1388,tglAcuan,"y"),"yr","day"))),(INT(CONVERT(VLOOKUP(Table1[[#This Row],[JABATAN]],tbl_refJabatan,2,FALSE),"yr","day")-CONVERT(DATEDIF(H1388,NOW(),"y"),"yr","day")))),"")</f>
        <v>-17167</v>
      </c>
      <c r="S1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Row],[JABATAN]],tbl_refJabatan,4,FALSE),"yr","day")-CONVERT(DATEDIF(H1388,tglAcuan,"y"),"yr","day"))),(NOW()+(CONVERT(VLOOKUP(Table1[[#This Row],[JABATAN]],tbl_refJabatan,4,FALSE),"yr","day")-CONVERT(DATEDIF(H1388,NOW(),"y"),"yr","day")))),"Usia Salah"),"")</f>
        <v>28182.348911689813</v>
      </c>
      <c r="T1388" s="167" t="str">
        <f ca="1">IF(Table1[[#This Row],[TGL. PENSIUN ( usia )]]&lt;&gt;0,TEXT(Table1[[#This Row],[TGL. PENSIUN ( usia )]],"yyyy"),"")</f>
        <v>1977</v>
      </c>
      <c r="U1388" s="166">
        <f ca="1">IF(AND(Table1[[#This Row],[TGL. PENSIUN (usia)]]&lt;&gt;"",Table1[[#This Row],[TGL. PENSIUN (usia)]]&lt;&gt;"USIA SALAH"),IF(tglAcuan&lt;&gt;0,(INT(CONVERT(VLOOKUP(Table1[[#This Row],[JABATAN]],tbl_refJabatan,4,FALSE),"yr","day")-CONVERT(DATEDIF(H1388,tglAcuan,"y"),"yr","day"))),(INT(CONVERT(VLOOKUP(Table1[[#This Row],[JABATAN]],tbl_refJabatan,4,FALSE),"yr","day")-CONVERT(DATEDIF(H1388,NOW(),"y"),"yr","day")))),"")</f>
        <v>-17167</v>
      </c>
      <c r="V1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Row],[JABATAN]],tbl_refJabatan,6,FALSE),"yr","day")-CONVERT(DATEDIF(H1388,tglAcuan,"y"),"yr","day"))),(NOW()+(CONVERT(VLOOKUP(Table1[[#This Row],[JABATAN]],tbl_refJabatan,6,FALSE),"yr","day")-CONVERT(DATEDIF(H1388,NOW(),"y"),"yr","day")))),"Usia Salah"),"")</f>
        <v>28182.348911689813</v>
      </c>
      <c r="W1388" s="167" t="str">
        <f ca="1">IF(Table1[[#This Row],[TGL.PENSIUN (usia)]]&lt;&gt;0,TEXT(Table1[[#This Row],[TGL.PENSIUN (usia)]],"yyyy"),"")</f>
        <v>1977</v>
      </c>
      <c r="X1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Row],[JABATAN]],tbl_refJabatan,7,FALSE),"yr","day")-CONVERT(DATEDIF(M1388,tglAcuan,"y"),"yr","day"))),(NOW()+(CONVERT(VLOOKUP(Table1[[#This Row],[JABATAN]],tbl_refJabatan,7,FALSE),"yr","day")-CONVERT(DATEDIF(M1388,NOW(),"y"),"yr","day")))),"tgl SK salah"),"")</f>
        <v>43522.848911689813</v>
      </c>
      <c r="Y1388" s="167" t="str">
        <f ca="1">IF(Table1[[#This Row],[TGL. PENSIUN (jabatan)]]&lt;&gt;0,TEXT(Table1[[#This Row],[TGL. PENSIUN (jabatan)]],"yyyy"),"")</f>
        <v>2019</v>
      </c>
      <c r="Z1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Row],[JABATAN]],tbl_refJabatan,8,FALSE),"yr","day")-CONVERT(DATEDIF(H1388,tglAcuan,"y"),"yr","day"))),(NOW()+(CONVERT(VLOOKUP(Table1[[#This Row],[JABATAN]],tbl_refJabatan,8,FALSE),"yr","day")-CONVERT(DATEDIF(H1388,NOW(),"y"),"yr","day")))),"Usia Salah"),"")</f>
        <v>28182.348911689813</v>
      </c>
      <c r="AA1388" s="167" t="str">
        <f ca="1">IF(Table1[[#This Row],[TGL.PENSIUN (usia )]]&lt;&gt;0,TEXT(Table1[[#This Row],[TGL.PENSIUN (usia )]],"yyyy"),"")</f>
        <v>1977</v>
      </c>
      <c r="AB1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Row],[JABATAN]],tbl_refJabatan,9,FALSE),"yr","day")-CONVERT(DATEDIF(M1388,tglAcuan,"y"),"yr","day"))),(NOW()+(CONVERT(VLOOKUP(Table1[[#This Row],[JABATAN]],tbl_refJabatan,9,FALSE),"yr","day")-CONVERT(DATEDIF(M1388,NOW(),"y"),"yr","day")))),"tgl SK salah"),"")</f>
        <v>43522.848911689813</v>
      </c>
      <c r="AC1388" s="167" t="str">
        <f ca="1">IF(Table1[[#This Row],[TGL. PENSIUN (jabatan )]]&lt;&gt;0,TEXT(Table1[[#This Row],[TGL. PENSIUN (jabatan )]],"yyyy"),"")</f>
        <v>2019</v>
      </c>
      <c r="AD13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89" spans="1:30" s="88" customFormat="1" ht="21.75" customHeight="1" x14ac:dyDescent="0.25">
      <c r="A1389" s="43">
        <f t="shared" si="49"/>
        <v>1384</v>
      </c>
      <c r="B1389" s="44" t="s">
        <v>2266</v>
      </c>
      <c r="C1389" s="44" t="s">
        <v>2588</v>
      </c>
      <c r="D1389" s="72" t="s">
        <v>45</v>
      </c>
      <c r="E1389" s="59" t="s">
        <v>274</v>
      </c>
      <c r="F1389" s="43" t="s">
        <v>41</v>
      </c>
      <c r="G1389" s="46" t="s">
        <v>42</v>
      </c>
      <c r="H1389" s="94">
        <v>23962</v>
      </c>
      <c r="I1389" s="45"/>
      <c r="J1389" s="76"/>
      <c r="K1389" s="63" t="s">
        <v>43</v>
      </c>
      <c r="L1389" s="63" t="s">
        <v>2590</v>
      </c>
      <c r="M1389" s="94">
        <v>43896</v>
      </c>
      <c r="N1389" s="52" t="str">
        <f t="shared" ca="1" si="50"/>
        <v>58 Tahun 6 Bulan 19 hari</v>
      </c>
      <c r="O13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21 Hari </v>
      </c>
      <c r="P1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Row],[JABATAN]],tbl_refJabatan,2,FALSE),"yr","day")-CONVERT(DATEDIF(H1389,tglAcuan,"y"),"yr","day"))),(NOW()+(CONVERT(VLOOKUP(Table1[[#This Row],[JABATAN]],tbl_refJabatan,2,FALSE),"yr","day")-CONVERT(DATEDIF(H1389,NOW(),"y"),"yr","day")))),"Usia Salah"),"")</f>
        <v>24164.598911689813</v>
      </c>
      <c r="Q1389" s="167" t="str">
        <f ca="1">IF(Table1[[#This Row],[TGL. PENSIUN (usia)]]&lt;&gt;0,TEXT(Table1[[#This Row],[TGL. PENSIUN (usia)]],"yyyy"),"")</f>
        <v>1966</v>
      </c>
      <c r="R1389" s="166">
        <f ca="1">IF(AND(Table1[[#This Row],[TGL. PENSIUN (usia)]]&lt;&gt;"",Table1[[#This Row],[TGL. PENSIUN (usia)]]&lt;&gt;"USIA SALAH"),IF(tglAcuan&lt;&gt;0,(INT(CONVERT(VLOOKUP(Table1[[#This Row],[JABATAN]],tbl_refJabatan,2,FALSE),"yr","day")-CONVERT(DATEDIF(H1389,tglAcuan,"y"),"yr","day"))),(INT(CONVERT(VLOOKUP(Table1[[#This Row],[JABATAN]],tbl_refJabatan,2,FALSE),"yr","day")-CONVERT(DATEDIF(H1389,NOW(),"y"),"yr","day")))),"")</f>
        <v>-21185</v>
      </c>
      <c r="S1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Row],[JABATAN]],tbl_refJabatan,4,FALSE),"yr","day")-CONVERT(DATEDIF(H1389,tglAcuan,"y"),"yr","day"))),(NOW()+(CONVERT(VLOOKUP(Table1[[#This Row],[JABATAN]],tbl_refJabatan,4,FALSE),"yr","day")-CONVERT(DATEDIF(H1389,NOW(),"y"),"yr","day")))),"Usia Salah"),"")</f>
        <v>24164.598911689813</v>
      </c>
      <c r="T1389" s="167" t="str">
        <f ca="1">IF(Table1[[#This Row],[TGL. PENSIUN ( usia )]]&lt;&gt;0,TEXT(Table1[[#This Row],[TGL. PENSIUN ( usia )]],"yyyy"),"")</f>
        <v>1966</v>
      </c>
      <c r="U1389" s="166">
        <f ca="1">IF(AND(Table1[[#This Row],[TGL. PENSIUN (usia)]]&lt;&gt;"",Table1[[#This Row],[TGL. PENSIUN (usia)]]&lt;&gt;"USIA SALAH"),IF(tglAcuan&lt;&gt;0,(INT(CONVERT(VLOOKUP(Table1[[#This Row],[JABATAN]],tbl_refJabatan,4,FALSE),"yr","day")-CONVERT(DATEDIF(H1389,tglAcuan,"y"),"yr","day"))),(INT(CONVERT(VLOOKUP(Table1[[#This Row],[JABATAN]],tbl_refJabatan,4,FALSE),"yr","day")-CONVERT(DATEDIF(H1389,NOW(),"y"),"yr","day")))),"")</f>
        <v>-21185</v>
      </c>
      <c r="V1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Row],[JABATAN]],tbl_refJabatan,6,FALSE),"yr","day")-CONVERT(DATEDIF(H1389,tglAcuan,"y"),"yr","day"))),(NOW()+(CONVERT(VLOOKUP(Table1[[#This Row],[JABATAN]],tbl_refJabatan,6,FALSE),"yr","day")-CONVERT(DATEDIF(H1389,NOW(),"y"),"yr","day")))),"Usia Salah"),"")</f>
        <v>24164.598911689813</v>
      </c>
      <c r="W1389" s="167" t="str">
        <f ca="1">IF(Table1[[#This Row],[TGL.PENSIUN (usia)]]&lt;&gt;0,TEXT(Table1[[#This Row],[TGL.PENSIUN (usia)]],"yyyy"),"")</f>
        <v>1966</v>
      </c>
      <c r="X1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Row],[JABATAN]],tbl_refJabatan,7,FALSE),"yr","day")-CONVERT(DATEDIF(M1389,tglAcuan,"y"),"yr","day"))),(NOW()+(CONVERT(VLOOKUP(Table1[[#This Row],[JABATAN]],tbl_refJabatan,7,FALSE),"yr","day")-CONVERT(DATEDIF(M1389,NOW(),"y"),"yr","day")))),"tgl SK salah"),"")</f>
        <v>44253.348911689813</v>
      </c>
      <c r="Y1389" s="167" t="str">
        <f ca="1">IF(Table1[[#This Row],[TGL. PENSIUN (jabatan)]]&lt;&gt;0,TEXT(Table1[[#This Row],[TGL. PENSIUN (jabatan)]],"yyyy"),"")</f>
        <v>2021</v>
      </c>
      <c r="Z1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Row],[JABATAN]],tbl_refJabatan,8,FALSE),"yr","day")-CONVERT(DATEDIF(H1389,tglAcuan,"y"),"yr","day"))),(NOW()+(CONVERT(VLOOKUP(Table1[[#This Row],[JABATAN]],tbl_refJabatan,8,FALSE),"yr","day")-CONVERT(DATEDIF(H1389,NOW(),"y"),"yr","day")))),"Usia Salah"),"")</f>
        <v>24164.598911689813</v>
      </c>
      <c r="AA1389" s="167" t="str">
        <f ca="1">IF(Table1[[#This Row],[TGL.PENSIUN (usia )]]&lt;&gt;0,TEXT(Table1[[#This Row],[TGL.PENSIUN (usia )]],"yyyy"),"")</f>
        <v>1966</v>
      </c>
      <c r="AB1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Row],[JABATAN]],tbl_refJabatan,9,FALSE),"yr","day")-CONVERT(DATEDIF(M1389,tglAcuan,"y"),"yr","day"))),(NOW()+(CONVERT(VLOOKUP(Table1[[#This Row],[JABATAN]],tbl_refJabatan,9,FALSE),"yr","day")-CONVERT(DATEDIF(M1389,NOW(),"y"),"yr","day")))),"tgl SK salah"),"")</f>
        <v>44253.348911689813</v>
      </c>
      <c r="AC1389" s="167" t="str">
        <f ca="1">IF(Table1[[#This Row],[TGL. PENSIUN (jabatan )]]&lt;&gt;0,TEXT(Table1[[#This Row],[TGL. PENSIUN (jabatan )]],"yyyy"),"")</f>
        <v>2021</v>
      </c>
      <c r="AD13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0" spans="1:30" s="53" customFormat="1" ht="21.75" customHeight="1" x14ac:dyDescent="0.25">
      <c r="A1390" s="43">
        <f t="shared" si="49"/>
        <v>1385</v>
      </c>
      <c r="B1390" s="55" t="s">
        <v>2266</v>
      </c>
      <c r="C1390" s="55" t="s">
        <v>2588</v>
      </c>
      <c r="D1390" s="97" t="s">
        <v>48</v>
      </c>
      <c r="E1390" s="97" t="s">
        <v>2591</v>
      </c>
      <c r="F1390" s="57" t="s">
        <v>41</v>
      </c>
      <c r="G1390" s="58" t="s">
        <v>42</v>
      </c>
      <c r="H1390" s="117">
        <v>35220</v>
      </c>
      <c r="I1390" s="45"/>
      <c r="J1390" s="76"/>
      <c r="K1390" s="128" t="s">
        <v>43</v>
      </c>
      <c r="L1390" s="126" t="s">
        <v>2592</v>
      </c>
      <c r="M1390" s="127">
        <v>45006</v>
      </c>
      <c r="N1390" s="144" t="str">
        <f t="shared" ca="1" si="50"/>
        <v>27 Tahun 8 Bulan 23 hari</v>
      </c>
      <c r="O13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11 Bulan 6 Hari </v>
      </c>
      <c r="P1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Row],[JABATAN]],tbl_refJabatan,2,FALSE),"yr","day")-CONVERT(DATEDIF(H1390,tglAcuan,"y"),"yr","day"))),(NOW()+(CONVERT(VLOOKUP(Table1[[#This Row],[JABATAN]],tbl_refJabatan,2,FALSE),"yr","day")-CONVERT(DATEDIF(H1390,NOW(),"y"),"yr","day")))),"Usia Salah"),"")</f>
        <v>57402.348911689813</v>
      </c>
      <c r="Q1390" s="167" t="str">
        <f ca="1">IF(Table1[[#This Row],[TGL. PENSIUN (usia)]]&lt;&gt;0,TEXT(Table1[[#This Row],[TGL. PENSIUN (usia)]],"yyyy"),"")</f>
        <v>2057</v>
      </c>
      <c r="R1390" s="166">
        <f ca="1">IF(AND(Table1[[#This Row],[TGL. PENSIUN (usia)]]&lt;&gt;"",Table1[[#This Row],[TGL. PENSIUN (usia)]]&lt;&gt;"USIA SALAH"),IF(tglAcuan&lt;&gt;0,(INT(CONVERT(VLOOKUP(Table1[[#This Row],[JABATAN]],tbl_refJabatan,2,FALSE),"yr","day")-CONVERT(DATEDIF(H1390,tglAcuan,"y"),"yr","day"))),(INT(CONVERT(VLOOKUP(Table1[[#This Row],[JABATAN]],tbl_refJabatan,2,FALSE),"yr","day")-CONVERT(DATEDIF(H1390,NOW(),"y"),"yr","day")))),"")</f>
        <v>12053</v>
      </c>
      <c r="S1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Row],[JABATAN]],tbl_refJabatan,4,FALSE),"yr","day")-CONVERT(DATEDIF(H1390,tglAcuan,"y"),"yr","day"))),(NOW()+(CONVERT(VLOOKUP(Table1[[#This Row],[JABATAN]],tbl_refJabatan,4,FALSE),"yr","day")-CONVERT(DATEDIF(H1390,NOW(),"y"),"yr","day")))),"Usia Salah"),"")</f>
        <v>57402.348911689813</v>
      </c>
      <c r="T1390" s="167" t="str">
        <f ca="1">IF(Table1[[#This Row],[TGL. PENSIUN ( usia )]]&lt;&gt;0,TEXT(Table1[[#This Row],[TGL. PENSIUN ( usia )]],"yyyy"),"")</f>
        <v>2057</v>
      </c>
      <c r="U1390" s="166">
        <f ca="1">IF(AND(Table1[[#This Row],[TGL. PENSIUN (usia)]]&lt;&gt;"",Table1[[#This Row],[TGL. PENSIUN (usia)]]&lt;&gt;"USIA SALAH"),IF(tglAcuan&lt;&gt;0,(INT(CONVERT(VLOOKUP(Table1[[#This Row],[JABATAN]],tbl_refJabatan,4,FALSE),"yr","day")-CONVERT(DATEDIF(H1390,tglAcuan,"y"),"yr","day"))),(INT(CONVERT(VLOOKUP(Table1[[#This Row],[JABATAN]],tbl_refJabatan,4,FALSE),"yr","day")-CONVERT(DATEDIF(H1390,NOW(),"y"),"yr","day")))),"")</f>
        <v>12053</v>
      </c>
      <c r="V1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Row],[JABATAN]],tbl_refJabatan,6,FALSE),"yr","day")-CONVERT(DATEDIF(H1390,tglAcuan,"y"),"yr","day"))),(NOW()+(CONVERT(VLOOKUP(Table1[[#This Row],[JABATAN]],tbl_refJabatan,6,FALSE),"yr","day")-CONVERT(DATEDIF(H1390,NOW(),"y"),"yr","day")))),"Usia Salah"),"")</f>
        <v>55941.348911689813</v>
      </c>
      <c r="W1390" s="167" t="str">
        <f ca="1">IF(Table1[[#This Row],[TGL.PENSIUN (usia)]]&lt;&gt;0,TEXT(Table1[[#This Row],[TGL.PENSIUN (usia)]],"yyyy"),"")</f>
        <v>2053</v>
      </c>
      <c r="X1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Row],[JABATAN]],tbl_refJabatan,7,FALSE),"yr","day")-CONVERT(DATEDIF(M1390,tglAcuan,"y"),"yr","day"))),(NOW()+(CONVERT(VLOOKUP(Table1[[#This Row],[JABATAN]],tbl_refJabatan,7,FALSE),"yr","day")-CONVERT(DATEDIF(M1390,NOW(),"y"),"yr","day")))),"tgl SK salah"),"")</f>
        <v>52654.098911689813</v>
      </c>
      <c r="Y1390" s="167" t="str">
        <f ca="1">IF(Table1[[#This Row],[TGL. PENSIUN (jabatan)]]&lt;&gt;0,TEXT(Table1[[#This Row],[TGL. PENSIUN (jabatan)]],"yyyy"),"")</f>
        <v>2044</v>
      </c>
      <c r="Z1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Row],[JABATAN]],tbl_refJabatan,8,FALSE),"yr","day")-CONVERT(DATEDIF(H1390,tglAcuan,"y"),"yr","day"))),(NOW()+(CONVERT(VLOOKUP(Table1[[#This Row],[JABATAN]],tbl_refJabatan,8,FALSE),"yr","day")-CONVERT(DATEDIF(H1390,NOW(),"y"),"yr","day")))),"Usia Salah"),"")</f>
        <v>55941.348911689813</v>
      </c>
      <c r="AA1390" s="167" t="str">
        <f ca="1">IF(Table1[[#This Row],[TGL.PENSIUN (usia )]]&lt;&gt;0,TEXT(Table1[[#This Row],[TGL.PENSIUN (usia )]],"yyyy"),"")</f>
        <v>2053</v>
      </c>
      <c r="AB1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Row],[JABATAN]],tbl_refJabatan,9,FALSE),"yr","day")-CONVERT(DATEDIF(M1390,tglAcuan,"y"),"yr","day"))),(NOW()+(CONVERT(VLOOKUP(Table1[[#This Row],[JABATAN]],tbl_refJabatan,9,FALSE),"yr","day")-CONVERT(DATEDIF(M1390,NOW(),"y"),"yr","day")))),"tgl SK salah"),"")</f>
        <v>52654.098911689813</v>
      </c>
      <c r="AC1390" s="167" t="str">
        <f ca="1">IF(Table1[[#This Row],[TGL. PENSIUN (jabatan )]]&lt;&gt;0,TEXT(Table1[[#This Row],[TGL. PENSIUN (jabatan )]],"yyyy"),"")</f>
        <v>2044</v>
      </c>
      <c r="AD13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1" spans="1:30" s="53" customFormat="1" ht="21.75" customHeight="1" x14ac:dyDescent="0.25">
      <c r="A1391" s="43">
        <f t="shared" si="49"/>
        <v>1386</v>
      </c>
      <c r="B1391" s="55" t="s">
        <v>2266</v>
      </c>
      <c r="C1391" s="55" t="s">
        <v>2588</v>
      </c>
      <c r="D1391" s="72" t="s">
        <v>52</v>
      </c>
      <c r="E1391" s="59" t="s">
        <v>228</v>
      </c>
      <c r="F1391" s="43" t="s">
        <v>41</v>
      </c>
      <c r="G1391" s="46" t="s">
        <v>42</v>
      </c>
      <c r="H1391" s="94">
        <v>24670</v>
      </c>
      <c r="I1391" s="56"/>
      <c r="J1391" s="162"/>
      <c r="K1391" s="63" t="s">
        <v>43</v>
      </c>
      <c r="L1391" s="63" t="s">
        <v>2593</v>
      </c>
      <c r="M1391" s="94">
        <v>43404</v>
      </c>
      <c r="N1391" s="52" t="str">
        <f t="shared" ca="1" si="50"/>
        <v>56 Tahun 7 Bulan 10 hari</v>
      </c>
      <c r="O1391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Row],[JABATAN]],tbl_refJabatan,2,FALSE),"yr","day")-CONVERT(DATEDIF(H1391,tglAcuan,"y"),"yr","day"))),(NOW()+(CONVERT(VLOOKUP(Table1[[#This Row],[JABATAN]],tbl_refJabatan,2,FALSE),"yr","day")-CONVERT(DATEDIF(H1391,NOW(),"y"),"yr","day")))),"Usia Salah"),"")</f>
        <v>46810.098911689813</v>
      </c>
      <c r="Q1391" s="167" t="str">
        <f ca="1">IF(Table1[[#This Row],[TGL. PENSIUN (usia)]]&lt;&gt;0,TEXT(Table1[[#This Row],[TGL. PENSIUN (usia)]],"yyyy"),"")</f>
        <v>2028</v>
      </c>
      <c r="R1391" s="166">
        <f ca="1">IF(AND(Table1[[#This Row],[TGL. PENSIUN (usia)]]&lt;&gt;"",Table1[[#This Row],[TGL. PENSIUN (usia)]]&lt;&gt;"USIA SALAH"),IF(tglAcuan&lt;&gt;0,(INT(CONVERT(VLOOKUP(Table1[[#This Row],[JABATAN]],tbl_refJabatan,2,FALSE),"yr","day")-CONVERT(DATEDIF(H1391,tglAcuan,"y"),"yr","day"))),(INT(CONVERT(VLOOKUP(Table1[[#This Row],[JABATAN]],tbl_refJabatan,2,FALSE),"yr","day")-CONVERT(DATEDIF(H1391,NOW(),"y"),"yr","day")))),"")</f>
        <v>1461</v>
      </c>
      <c r="S1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Row],[JABATAN]],tbl_refJabatan,4,FALSE),"yr","day")-CONVERT(DATEDIF(H1391,tglAcuan,"y"),"yr","day"))),(NOW()+(CONVERT(VLOOKUP(Table1[[#This Row],[JABATAN]],tbl_refJabatan,4,FALSE),"yr","day")-CONVERT(DATEDIF(H1391,NOW(),"y"),"yr","day")))),"Usia Salah"),"")</f>
        <v>46810.098911689813</v>
      </c>
      <c r="T1391" s="167" t="str">
        <f ca="1">IF(Table1[[#This Row],[TGL. PENSIUN ( usia )]]&lt;&gt;0,TEXT(Table1[[#This Row],[TGL. PENSIUN ( usia )]],"yyyy"),"")</f>
        <v>2028</v>
      </c>
      <c r="U1391" s="166">
        <f ca="1">IF(AND(Table1[[#This Row],[TGL. PENSIUN (usia)]]&lt;&gt;"",Table1[[#This Row],[TGL. PENSIUN (usia)]]&lt;&gt;"USIA SALAH"),IF(tglAcuan&lt;&gt;0,(INT(CONVERT(VLOOKUP(Table1[[#This Row],[JABATAN]],tbl_refJabatan,4,FALSE),"yr","day")-CONVERT(DATEDIF(H1391,tglAcuan,"y"),"yr","day"))),(INT(CONVERT(VLOOKUP(Table1[[#This Row],[JABATAN]],tbl_refJabatan,4,FALSE),"yr","day")-CONVERT(DATEDIF(H1391,NOW(),"y"),"yr","day")))),"")</f>
        <v>1461</v>
      </c>
      <c r="V1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Row],[JABATAN]],tbl_refJabatan,6,FALSE),"yr","day")-CONVERT(DATEDIF(H1391,tglAcuan,"y"),"yr","day"))),(NOW()+(CONVERT(VLOOKUP(Table1[[#This Row],[JABATAN]],tbl_refJabatan,6,FALSE),"yr","day")-CONVERT(DATEDIF(H1391,NOW(),"y"),"yr","day")))),"Usia Salah"),"")</f>
        <v>45349.098911689813</v>
      </c>
      <c r="W1391" s="167" t="str">
        <f ca="1">IF(Table1[[#This Row],[TGL.PENSIUN (usia)]]&lt;&gt;0,TEXT(Table1[[#This Row],[TGL.PENSIUN (usia)]],"yyyy"),"")</f>
        <v>2024</v>
      </c>
      <c r="X1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Row],[JABATAN]],tbl_refJabatan,7,FALSE),"yr","day")-CONVERT(DATEDIF(M1391,tglAcuan,"y"),"yr","day"))),(NOW()+(CONVERT(VLOOKUP(Table1[[#This Row],[JABATAN]],tbl_refJabatan,7,FALSE),"yr","day")-CONVERT(DATEDIF(M1391,NOW(),"y"),"yr","day")))),"tgl SK salah"),"")</f>
        <v>50827.848911689813</v>
      </c>
      <c r="Y1391" s="167" t="str">
        <f ca="1">IF(Table1[[#This Row],[TGL. PENSIUN (jabatan)]]&lt;&gt;0,TEXT(Table1[[#This Row],[TGL. PENSIUN (jabatan)]],"yyyy"),"")</f>
        <v>2039</v>
      </c>
      <c r="Z1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Row],[JABATAN]],tbl_refJabatan,8,FALSE),"yr","day")-CONVERT(DATEDIF(H1391,tglAcuan,"y"),"yr","day"))),(NOW()+(CONVERT(VLOOKUP(Table1[[#This Row],[JABATAN]],tbl_refJabatan,8,FALSE),"yr","day")-CONVERT(DATEDIF(H1391,NOW(),"y"),"yr","day")))),"Usia Salah"),"")</f>
        <v>45349.098911689813</v>
      </c>
      <c r="AA1391" s="167" t="str">
        <f ca="1">IF(Table1[[#This Row],[TGL.PENSIUN (usia )]]&lt;&gt;0,TEXT(Table1[[#This Row],[TGL.PENSIUN (usia )]],"yyyy"),"")</f>
        <v>2024</v>
      </c>
      <c r="AB1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Row],[JABATAN]],tbl_refJabatan,9,FALSE),"yr","day")-CONVERT(DATEDIF(M1391,tglAcuan,"y"),"yr","day"))),(NOW()+(CONVERT(VLOOKUP(Table1[[#This Row],[JABATAN]],tbl_refJabatan,9,FALSE),"yr","day")-CONVERT(DATEDIF(M1391,NOW(),"y"),"yr","day")))),"tgl SK salah"),"")</f>
        <v>50827.848911689813</v>
      </c>
      <c r="AC1391" s="167" t="str">
        <f ca="1">IF(Table1[[#This Row],[TGL. PENSIUN (jabatan )]]&lt;&gt;0,TEXT(Table1[[#This Row],[TGL. PENSIUN (jabatan )]],"yyyy"),"")</f>
        <v>2039</v>
      </c>
      <c r="AD13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392" spans="1:30" s="53" customFormat="1" ht="21.75" customHeight="1" x14ac:dyDescent="0.25">
      <c r="A1392" s="43">
        <f t="shared" si="49"/>
        <v>1387</v>
      </c>
      <c r="B1392" s="44" t="s">
        <v>2266</v>
      </c>
      <c r="C1392" s="44" t="s">
        <v>2588</v>
      </c>
      <c r="D1392" s="72" t="s">
        <v>54</v>
      </c>
      <c r="E1392" s="59" t="s">
        <v>665</v>
      </c>
      <c r="F1392" s="43" t="s">
        <v>41</v>
      </c>
      <c r="G1392" s="46" t="s">
        <v>42</v>
      </c>
      <c r="H1392" s="94">
        <v>27440</v>
      </c>
      <c r="I1392" s="45"/>
      <c r="J1392" s="76"/>
      <c r="K1392" s="63" t="s">
        <v>43</v>
      </c>
      <c r="L1392" s="63" t="s">
        <v>2594</v>
      </c>
      <c r="M1392" s="94">
        <v>43404</v>
      </c>
      <c r="N1392" s="52" t="str">
        <f t="shared" ca="1" si="50"/>
        <v>49 Tahun 0 Bulan 12 hari</v>
      </c>
      <c r="O13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Row],[JABATAN]],tbl_refJabatan,2,FALSE),"yr","day")-CONVERT(DATEDIF(H1392,tglAcuan,"y"),"yr","day"))),(NOW()+(CONVERT(VLOOKUP(Table1[[#This Row],[JABATAN]],tbl_refJabatan,2,FALSE),"yr","day")-CONVERT(DATEDIF(H1392,NOW(),"y"),"yr","day")))),"Usia Salah"),"")</f>
        <v>49366.848911689813</v>
      </c>
      <c r="Q1392" s="167" t="str">
        <f ca="1">IF(Table1[[#This Row],[TGL. PENSIUN (usia)]]&lt;&gt;0,TEXT(Table1[[#This Row],[TGL. PENSIUN (usia)]],"yyyy"),"")</f>
        <v>2035</v>
      </c>
      <c r="R1392" s="166">
        <f ca="1">IF(AND(Table1[[#This Row],[TGL. PENSIUN (usia)]]&lt;&gt;"",Table1[[#This Row],[TGL. PENSIUN (usia)]]&lt;&gt;"USIA SALAH"),IF(tglAcuan&lt;&gt;0,(INT(CONVERT(VLOOKUP(Table1[[#This Row],[JABATAN]],tbl_refJabatan,2,FALSE),"yr","day")-CONVERT(DATEDIF(H1392,tglAcuan,"y"),"yr","day"))),(INT(CONVERT(VLOOKUP(Table1[[#This Row],[JABATAN]],tbl_refJabatan,2,FALSE),"yr","day")-CONVERT(DATEDIF(H1392,NOW(),"y"),"yr","day")))),"")</f>
        <v>4017</v>
      </c>
      <c r="S1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Row],[JABATAN]],tbl_refJabatan,4,FALSE),"yr","day")-CONVERT(DATEDIF(H1392,tglAcuan,"y"),"yr","day"))),(NOW()+(CONVERT(VLOOKUP(Table1[[#This Row],[JABATAN]],tbl_refJabatan,4,FALSE),"yr","day")-CONVERT(DATEDIF(H1392,NOW(),"y"),"yr","day")))),"Usia Salah"),"")</f>
        <v>49366.848911689813</v>
      </c>
      <c r="T1392" s="167" t="str">
        <f ca="1">IF(Table1[[#This Row],[TGL. PENSIUN ( usia )]]&lt;&gt;0,TEXT(Table1[[#This Row],[TGL. PENSIUN ( usia )]],"yyyy"),"")</f>
        <v>2035</v>
      </c>
      <c r="U1392" s="166">
        <f ca="1">IF(AND(Table1[[#This Row],[TGL. PENSIUN (usia)]]&lt;&gt;"",Table1[[#This Row],[TGL. PENSIUN (usia)]]&lt;&gt;"USIA SALAH"),IF(tglAcuan&lt;&gt;0,(INT(CONVERT(VLOOKUP(Table1[[#This Row],[JABATAN]],tbl_refJabatan,4,FALSE),"yr","day")-CONVERT(DATEDIF(H1392,tglAcuan,"y"),"yr","day"))),(INT(CONVERT(VLOOKUP(Table1[[#This Row],[JABATAN]],tbl_refJabatan,4,FALSE),"yr","day")-CONVERT(DATEDIF(H1392,NOW(),"y"),"yr","day")))),"")</f>
        <v>4017</v>
      </c>
      <c r="V1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Row],[JABATAN]],tbl_refJabatan,6,FALSE),"yr","day")-CONVERT(DATEDIF(H1392,tglAcuan,"y"),"yr","day"))),(NOW()+(CONVERT(VLOOKUP(Table1[[#This Row],[JABATAN]],tbl_refJabatan,6,FALSE),"yr","day")-CONVERT(DATEDIF(H1392,NOW(),"y"),"yr","day")))),"Usia Salah"),"")</f>
        <v>47905.848911689813</v>
      </c>
      <c r="W1392" s="167" t="str">
        <f ca="1">IF(Table1[[#This Row],[TGL.PENSIUN (usia)]]&lt;&gt;0,TEXT(Table1[[#This Row],[TGL.PENSIUN (usia)]],"yyyy"),"")</f>
        <v>2031</v>
      </c>
      <c r="X1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Row],[JABATAN]],tbl_refJabatan,7,FALSE),"yr","day")-CONVERT(DATEDIF(M1392,tglAcuan,"y"),"yr","day"))),(NOW()+(CONVERT(VLOOKUP(Table1[[#This Row],[JABATAN]],tbl_refJabatan,7,FALSE),"yr","day")-CONVERT(DATEDIF(M1392,NOW(),"y"),"yr","day")))),"tgl SK salah"),"")</f>
        <v>50827.848911689813</v>
      </c>
      <c r="Y1392" s="167" t="str">
        <f ca="1">IF(Table1[[#This Row],[TGL. PENSIUN (jabatan)]]&lt;&gt;0,TEXT(Table1[[#This Row],[TGL. PENSIUN (jabatan)]],"yyyy"),"")</f>
        <v>2039</v>
      </c>
      <c r="Z1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Row],[JABATAN]],tbl_refJabatan,8,FALSE),"yr","day")-CONVERT(DATEDIF(H1392,tglAcuan,"y"),"yr","day"))),(NOW()+(CONVERT(VLOOKUP(Table1[[#This Row],[JABATAN]],tbl_refJabatan,8,FALSE),"yr","day")-CONVERT(DATEDIF(H1392,NOW(),"y"),"yr","day")))),"Usia Salah"),"")</f>
        <v>47905.848911689813</v>
      </c>
      <c r="AA1392" s="167" t="str">
        <f ca="1">IF(Table1[[#This Row],[TGL.PENSIUN (usia )]]&lt;&gt;0,TEXT(Table1[[#This Row],[TGL.PENSIUN (usia )]],"yyyy"),"")</f>
        <v>2031</v>
      </c>
      <c r="AB1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Row],[JABATAN]],tbl_refJabatan,9,FALSE),"yr","day")-CONVERT(DATEDIF(M1392,tglAcuan,"y"),"yr","day"))),(NOW()+(CONVERT(VLOOKUP(Table1[[#This Row],[JABATAN]],tbl_refJabatan,9,FALSE),"yr","day")-CONVERT(DATEDIF(M1392,NOW(),"y"),"yr","day")))),"tgl SK salah"),"")</f>
        <v>50827.848911689813</v>
      </c>
      <c r="AC1392" s="167" t="str">
        <f ca="1">IF(Table1[[#This Row],[TGL. PENSIUN (jabatan )]]&lt;&gt;0,TEXT(Table1[[#This Row],[TGL. PENSIUN (jabatan )]],"yyyy"),"")</f>
        <v>2039</v>
      </c>
      <c r="AD13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3" spans="1:30" s="53" customFormat="1" ht="21.75" customHeight="1" x14ac:dyDescent="0.25">
      <c r="A1393" s="43">
        <f t="shared" si="49"/>
        <v>1388</v>
      </c>
      <c r="B1393" s="44" t="s">
        <v>2266</v>
      </c>
      <c r="C1393" s="44" t="s">
        <v>2588</v>
      </c>
      <c r="D1393" s="72" t="s">
        <v>57</v>
      </c>
      <c r="E1393" s="59" t="s">
        <v>2595</v>
      </c>
      <c r="F1393" s="43" t="s">
        <v>41</v>
      </c>
      <c r="G1393" s="46" t="s">
        <v>42</v>
      </c>
      <c r="H1393" s="47">
        <v>32352</v>
      </c>
      <c r="I1393" s="45"/>
      <c r="J1393" s="76"/>
      <c r="K1393" s="63" t="s">
        <v>56</v>
      </c>
      <c r="L1393" s="63" t="s">
        <v>2596</v>
      </c>
      <c r="M1393" s="94">
        <v>44720</v>
      </c>
      <c r="N1393" s="52" t="str">
        <f t="shared" ca="1" si="50"/>
        <v>35 Tahun 6 Bulan 30 hari</v>
      </c>
      <c r="O13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8 Bulan 19 Hari </v>
      </c>
      <c r="P1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Row],[JABATAN]],tbl_refJabatan,2,FALSE),"yr","day")-CONVERT(DATEDIF(H1393,tglAcuan,"y"),"yr","day"))),(NOW()+(CONVERT(VLOOKUP(Table1[[#This Row],[JABATAN]],tbl_refJabatan,2,FALSE),"yr","day")-CONVERT(DATEDIF(H1393,NOW(),"y"),"yr","day")))),"Usia Salah"),"")</f>
        <v>54480.348911689813</v>
      </c>
      <c r="Q1393" s="167" t="str">
        <f ca="1">IF(Table1[[#This Row],[TGL. PENSIUN (usia)]]&lt;&gt;0,TEXT(Table1[[#This Row],[TGL. PENSIUN (usia)]],"yyyy"),"")</f>
        <v>2049</v>
      </c>
      <c r="R1393" s="166">
        <f ca="1">IF(AND(Table1[[#This Row],[TGL. PENSIUN (usia)]]&lt;&gt;"",Table1[[#This Row],[TGL. PENSIUN (usia)]]&lt;&gt;"USIA SALAH"),IF(tglAcuan&lt;&gt;0,(INT(CONVERT(VLOOKUP(Table1[[#This Row],[JABATAN]],tbl_refJabatan,2,FALSE),"yr","day")-CONVERT(DATEDIF(H1393,tglAcuan,"y"),"yr","day"))),(INT(CONVERT(VLOOKUP(Table1[[#This Row],[JABATAN]],tbl_refJabatan,2,FALSE),"yr","day")-CONVERT(DATEDIF(H1393,NOW(),"y"),"yr","day")))),"")</f>
        <v>9131</v>
      </c>
      <c r="S1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Row],[JABATAN]],tbl_refJabatan,4,FALSE),"yr","day")-CONVERT(DATEDIF(H1393,tglAcuan,"y"),"yr","day"))),(NOW()+(CONVERT(VLOOKUP(Table1[[#This Row],[JABATAN]],tbl_refJabatan,4,FALSE),"yr","day")-CONVERT(DATEDIF(H1393,NOW(),"y"),"yr","day")))),"Usia Salah"),"")</f>
        <v>54480.348911689813</v>
      </c>
      <c r="T1393" s="167" t="str">
        <f ca="1">IF(Table1[[#This Row],[TGL. PENSIUN ( usia )]]&lt;&gt;0,TEXT(Table1[[#This Row],[TGL. PENSIUN ( usia )]],"yyyy"),"")</f>
        <v>2049</v>
      </c>
      <c r="U1393" s="166">
        <f ca="1">IF(AND(Table1[[#This Row],[TGL. PENSIUN (usia)]]&lt;&gt;"",Table1[[#This Row],[TGL. PENSIUN (usia)]]&lt;&gt;"USIA SALAH"),IF(tglAcuan&lt;&gt;0,(INT(CONVERT(VLOOKUP(Table1[[#This Row],[JABATAN]],tbl_refJabatan,4,FALSE),"yr","day")-CONVERT(DATEDIF(H1393,tglAcuan,"y"),"yr","day"))),(INT(CONVERT(VLOOKUP(Table1[[#This Row],[JABATAN]],tbl_refJabatan,4,FALSE),"yr","day")-CONVERT(DATEDIF(H1393,NOW(),"y"),"yr","day")))),"")</f>
        <v>9131</v>
      </c>
      <c r="V1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Row],[JABATAN]],tbl_refJabatan,6,FALSE),"yr","day")-CONVERT(DATEDIF(H1393,tglAcuan,"y"),"yr","day"))),(NOW()+(CONVERT(VLOOKUP(Table1[[#This Row],[JABATAN]],tbl_refJabatan,6,FALSE),"yr","day")-CONVERT(DATEDIF(H1393,NOW(),"y"),"yr","day")))),"Usia Salah"),"")</f>
        <v>53019.348911689813</v>
      </c>
      <c r="W1393" s="167" t="str">
        <f ca="1">IF(Table1[[#This Row],[TGL.PENSIUN (usia)]]&lt;&gt;0,TEXT(Table1[[#This Row],[TGL.PENSIUN (usia)]],"yyyy"),"")</f>
        <v>2045</v>
      </c>
      <c r="X1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Row],[JABATAN]],tbl_refJabatan,7,FALSE),"yr","day")-CONVERT(DATEDIF(M1393,tglAcuan,"y"),"yr","day"))),(NOW()+(CONVERT(VLOOKUP(Table1[[#This Row],[JABATAN]],tbl_refJabatan,7,FALSE),"yr","day")-CONVERT(DATEDIF(M1393,NOW(),"y"),"yr","day")))),"tgl SK salah"),"")</f>
        <v>52288.848911689813</v>
      </c>
      <c r="Y1393" s="167" t="str">
        <f ca="1">IF(Table1[[#This Row],[TGL. PENSIUN (jabatan)]]&lt;&gt;0,TEXT(Table1[[#This Row],[TGL. PENSIUN (jabatan)]],"yyyy"),"")</f>
        <v>2043</v>
      </c>
      <c r="Z1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Row],[JABATAN]],tbl_refJabatan,8,FALSE),"yr","day")-CONVERT(DATEDIF(H1393,tglAcuan,"y"),"yr","day"))),(NOW()+(CONVERT(VLOOKUP(Table1[[#This Row],[JABATAN]],tbl_refJabatan,8,FALSE),"yr","day")-CONVERT(DATEDIF(H1393,NOW(),"y"),"yr","day")))),"Usia Salah"),"")</f>
        <v>53019.348911689813</v>
      </c>
      <c r="AA1393" s="167" t="str">
        <f ca="1">IF(Table1[[#This Row],[TGL.PENSIUN (usia )]]&lt;&gt;0,TEXT(Table1[[#This Row],[TGL.PENSIUN (usia )]],"yyyy"),"")</f>
        <v>2045</v>
      </c>
      <c r="AB1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Row],[JABATAN]],tbl_refJabatan,9,FALSE),"yr","day")-CONVERT(DATEDIF(M1393,tglAcuan,"y"),"yr","day"))),(NOW()+(CONVERT(VLOOKUP(Table1[[#This Row],[JABATAN]],tbl_refJabatan,9,FALSE),"yr","day")-CONVERT(DATEDIF(M1393,NOW(),"y"),"yr","day")))),"tgl SK salah"),"")</f>
        <v>52288.848911689813</v>
      </c>
      <c r="AC1393" s="167" t="str">
        <f ca="1">IF(Table1[[#This Row],[TGL. PENSIUN (jabatan )]]&lt;&gt;0,TEXT(Table1[[#This Row],[TGL. PENSIUN (jabatan )]],"yyyy"),"")</f>
        <v>2043</v>
      </c>
      <c r="AD13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4" spans="1:30" s="53" customFormat="1" ht="21.75" customHeight="1" x14ac:dyDescent="0.25">
      <c r="A1394" s="43">
        <f t="shared" si="49"/>
        <v>1389</v>
      </c>
      <c r="B1394" s="44" t="s">
        <v>2266</v>
      </c>
      <c r="C1394" s="44" t="s">
        <v>2588</v>
      </c>
      <c r="D1394" s="72" t="s">
        <v>59</v>
      </c>
      <c r="E1394" s="59" t="s">
        <v>2597</v>
      </c>
      <c r="F1394" s="43" t="s">
        <v>41</v>
      </c>
      <c r="G1394" s="46" t="s">
        <v>42</v>
      </c>
      <c r="H1394" s="47">
        <v>30005</v>
      </c>
      <c r="I1394" s="45"/>
      <c r="J1394" s="76"/>
      <c r="K1394" s="63" t="s">
        <v>56</v>
      </c>
      <c r="L1394" s="63" t="s">
        <v>2598</v>
      </c>
      <c r="M1394" s="94">
        <v>43404</v>
      </c>
      <c r="N1394" s="52" t="str">
        <f t="shared" ca="1" si="50"/>
        <v>42 Tahun 0 Bulan 4 hari</v>
      </c>
      <c r="O13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Row],[JABATAN]],tbl_refJabatan,2,FALSE),"yr","day")-CONVERT(DATEDIF(H1394,tglAcuan,"y"),"yr","day"))),(NOW()+(CONVERT(VLOOKUP(Table1[[#This Row],[JABATAN]],tbl_refJabatan,2,FALSE),"yr","day")-CONVERT(DATEDIF(H1394,NOW(),"y"),"yr","day")))),"Usia Salah"),"")</f>
        <v>51923.598911689813</v>
      </c>
      <c r="Q1394" s="167" t="str">
        <f ca="1">IF(Table1[[#This Row],[TGL. PENSIUN (usia)]]&lt;&gt;0,TEXT(Table1[[#This Row],[TGL. PENSIUN (usia)]],"yyyy"),"")</f>
        <v>2042</v>
      </c>
      <c r="R1394" s="166">
        <f ca="1">IF(AND(Table1[[#This Row],[TGL. PENSIUN (usia)]]&lt;&gt;"",Table1[[#This Row],[TGL. PENSIUN (usia)]]&lt;&gt;"USIA SALAH"),IF(tglAcuan&lt;&gt;0,(INT(CONVERT(VLOOKUP(Table1[[#This Row],[JABATAN]],tbl_refJabatan,2,FALSE),"yr","day")-CONVERT(DATEDIF(H1394,tglAcuan,"y"),"yr","day"))),(INT(CONVERT(VLOOKUP(Table1[[#This Row],[JABATAN]],tbl_refJabatan,2,FALSE),"yr","day")-CONVERT(DATEDIF(H1394,NOW(),"y"),"yr","day")))),"")</f>
        <v>6574</v>
      </c>
      <c r="S1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Row],[JABATAN]],tbl_refJabatan,4,FALSE),"yr","day")-CONVERT(DATEDIF(H1394,tglAcuan,"y"),"yr","day"))),(NOW()+(CONVERT(VLOOKUP(Table1[[#This Row],[JABATAN]],tbl_refJabatan,4,FALSE),"yr","day")-CONVERT(DATEDIF(H1394,NOW(),"y"),"yr","day")))),"Usia Salah"),"")</f>
        <v>51923.598911689813</v>
      </c>
      <c r="T1394" s="167" t="str">
        <f ca="1">IF(Table1[[#This Row],[TGL. PENSIUN ( usia )]]&lt;&gt;0,TEXT(Table1[[#This Row],[TGL. PENSIUN ( usia )]],"yyyy"),"")</f>
        <v>2042</v>
      </c>
      <c r="U1394" s="166">
        <f ca="1">IF(AND(Table1[[#This Row],[TGL. PENSIUN (usia)]]&lt;&gt;"",Table1[[#This Row],[TGL. PENSIUN (usia)]]&lt;&gt;"USIA SALAH"),IF(tglAcuan&lt;&gt;0,(INT(CONVERT(VLOOKUP(Table1[[#This Row],[JABATAN]],tbl_refJabatan,4,FALSE),"yr","day")-CONVERT(DATEDIF(H1394,tglAcuan,"y"),"yr","day"))),(INT(CONVERT(VLOOKUP(Table1[[#This Row],[JABATAN]],tbl_refJabatan,4,FALSE),"yr","day")-CONVERT(DATEDIF(H1394,NOW(),"y"),"yr","day")))),"")</f>
        <v>6574</v>
      </c>
      <c r="V1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Row],[JABATAN]],tbl_refJabatan,6,FALSE),"yr","day")-CONVERT(DATEDIF(H1394,tglAcuan,"y"),"yr","day"))),(NOW()+(CONVERT(VLOOKUP(Table1[[#This Row],[JABATAN]],tbl_refJabatan,6,FALSE),"yr","day")-CONVERT(DATEDIF(H1394,NOW(),"y"),"yr","day")))),"Usia Salah"),"")</f>
        <v>50462.598911689813</v>
      </c>
      <c r="W1394" s="167" t="str">
        <f ca="1">IF(Table1[[#This Row],[TGL.PENSIUN (usia)]]&lt;&gt;0,TEXT(Table1[[#This Row],[TGL.PENSIUN (usia)]],"yyyy"),"")</f>
        <v>2038</v>
      </c>
      <c r="X1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Row],[JABATAN]],tbl_refJabatan,7,FALSE),"yr","day")-CONVERT(DATEDIF(M1394,tglAcuan,"y"),"yr","day"))),(NOW()+(CONVERT(VLOOKUP(Table1[[#This Row],[JABATAN]],tbl_refJabatan,7,FALSE),"yr","day")-CONVERT(DATEDIF(M1394,NOW(),"y"),"yr","day")))),"tgl SK salah"),"")</f>
        <v>50827.848911689813</v>
      </c>
      <c r="Y1394" s="167" t="str">
        <f ca="1">IF(Table1[[#This Row],[TGL. PENSIUN (jabatan)]]&lt;&gt;0,TEXT(Table1[[#This Row],[TGL. PENSIUN (jabatan)]],"yyyy"),"")</f>
        <v>2039</v>
      </c>
      <c r="Z1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Row],[JABATAN]],tbl_refJabatan,8,FALSE),"yr","day")-CONVERT(DATEDIF(H1394,tglAcuan,"y"),"yr","day"))),(NOW()+(CONVERT(VLOOKUP(Table1[[#This Row],[JABATAN]],tbl_refJabatan,8,FALSE),"yr","day")-CONVERT(DATEDIF(H1394,NOW(),"y"),"yr","day")))),"Usia Salah"),"")</f>
        <v>50462.598911689813</v>
      </c>
      <c r="AA1394" s="167" t="str">
        <f ca="1">IF(Table1[[#This Row],[TGL.PENSIUN (usia )]]&lt;&gt;0,TEXT(Table1[[#This Row],[TGL.PENSIUN (usia )]],"yyyy"),"")</f>
        <v>2038</v>
      </c>
      <c r="AB1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Row],[JABATAN]],tbl_refJabatan,9,FALSE),"yr","day")-CONVERT(DATEDIF(M1394,tglAcuan,"y"),"yr","day"))),(NOW()+(CONVERT(VLOOKUP(Table1[[#This Row],[JABATAN]],tbl_refJabatan,9,FALSE),"yr","day")-CONVERT(DATEDIF(M1394,NOW(),"y"),"yr","day")))),"tgl SK salah"),"")</f>
        <v>50827.848911689813</v>
      </c>
      <c r="AC1394" s="167" t="str">
        <f ca="1">IF(Table1[[#This Row],[TGL. PENSIUN (jabatan )]]&lt;&gt;0,TEXT(Table1[[#This Row],[TGL. PENSIUN (jabatan )]],"yyyy"),"")</f>
        <v>2039</v>
      </c>
      <c r="AD13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5" spans="1:30" s="53" customFormat="1" ht="21.75" customHeight="1" x14ac:dyDescent="0.25">
      <c r="A1395" s="43">
        <f t="shared" si="49"/>
        <v>1390</v>
      </c>
      <c r="B1395" s="44" t="s">
        <v>2266</v>
      </c>
      <c r="C1395" s="44" t="s">
        <v>2588</v>
      </c>
      <c r="D1395" s="72" t="s">
        <v>61</v>
      </c>
      <c r="E1395" s="59" t="s">
        <v>2599</v>
      </c>
      <c r="F1395" s="43" t="s">
        <v>41</v>
      </c>
      <c r="G1395" s="46" t="s">
        <v>42</v>
      </c>
      <c r="H1395" s="47">
        <v>31247</v>
      </c>
      <c r="I1395" s="45"/>
      <c r="J1395" s="76"/>
      <c r="K1395" s="63" t="s">
        <v>56</v>
      </c>
      <c r="L1395" s="63" t="s">
        <v>2600</v>
      </c>
      <c r="M1395" s="94">
        <v>43404</v>
      </c>
      <c r="N1395" s="52" t="str">
        <f t="shared" ca="1" si="50"/>
        <v>38 Tahun 7 Bulan 8 hari</v>
      </c>
      <c r="O13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Row],[JABATAN]],tbl_refJabatan,2,FALSE),"yr","day")-CONVERT(DATEDIF(H1395,tglAcuan,"y"),"yr","day"))),(NOW()+(CONVERT(VLOOKUP(Table1[[#This Row],[JABATAN]],tbl_refJabatan,2,FALSE),"yr","day")-CONVERT(DATEDIF(H1395,NOW(),"y"),"yr","day")))),"Usia Salah"),"")</f>
        <v>53384.598911689813</v>
      </c>
      <c r="Q1395" s="167" t="str">
        <f ca="1">IF(Table1[[#This Row],[TGL. PENSIUN (usia)]]&lt;&gt;0,TEXT(Table1[[#This Row],[TGL. PENSIUN (usia)]],"yyyy"),"")</f>
        <v>2046</v>
      </c>
      <c r="R1395" s="166">
        <f ca="1">IF(AND(Table1[[#This Row],[TGL. PENSIUN (usia)]]&lt;&gt;"",Table1[[#This Row],[TGL. PENSIUN (usia)]]&lt;&gt;"USIA SALAH"),IF(tglAcuan&lt;&gt;0,(INT(CONVERT(VLOOKUP(Table1[[#This Row],[JABATAN]],tbl_refJabatan,2,FALSE),"yr","day")-CONVERT(DATEDIF(H1395,tglAcuan,"y"),"yr","day"))),(INT(CONVERT(VLOOKUP(Table1[[#This Row],[JABATAN]],tbl_refJabatan,2,FALSE),"yr","day")-CONVERT(DATEDIF(H1395,NOW(),"y"),"yr","day")))),"")</f>
        <v>8035</v>
      </c>
      <c r="S1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Row],[JABATAN]],tbl_refJabatan,4,FALSE),"yr","day")-CONVERT(DATEDIF(H1395,tglAcuan,"y"),"yr","day"))),(NOW()+(CONVERT(VLOOKUP(Table1[[#This Row],[JABATAN]],tbl_refJabatan,4,FALSE),"yr","day")-CONVERT(DATEDIF(H1395,NOW(),"y"),"yr","day")))),"Usia Salah"),"")</f>
        <v>53384.598911689813</v>
      </c>
      <c r="T1395" s="167" t="str">
        <f ca="1">IF(Table1[[#This Row],[TGL. PENSIUN ( usia )]]&lt;&gt;0,TEXT(Table1[[#This Row],[TGL. PENSIUN ( usia )]],"yyyy"),"")</f>
        <v>2046</v>
      </c>
      <c r="U1395" s="166">
        <f ca="1">IF(AND(Table1[[#This Row],[TGL. PENSIUN (usia)]]&lt;&gt;"",Table1[[#This Row],[TGL. PENSIUN (usia)]]&lt;&gt;"USIA SALAH"),IF(tglAcuan&lt;&gt;0,(INT(CONVERT(VLOOKUP(Table1[[#This Row],[JABATAN]],tbl_refJabatan,4,FALSE),"yr","day")-CONVERT(DATEDIF(H1395,tglAcuan,"y"),"yr","day"))),(INT(CONVERT(VLOOKUP(Table1[[#This Row],[JABATAN]],tbl_refJabatan,4,FALSE),"yr","day")-CONVERT(DATEDIF(H1395,NOW(),"y"),"yr","day")))),"")</f>
        <v>8035</v>
      </c>
      <c r="V1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Row],[JABATAN]],tbl_refJabatan,6,FALSE),"yr","day")-CONVERT(DATEDIF(H1395,tglAcuan,"y"),"yr","day"))),(NOW()+(CONVERT(VLOOKUP(Table1[[#This Row],[JABATAN]],tbl_refJabatan,6,FALSE),"yr","day")-CONVERT(DATEDIF(H1395,NOW(),"y"),"yr","day")))),"Usia Salah"),"")</f>
        <v>51923.598911689813</v>
      </c>
      <c r="W1395" s="167" t="str">
        <f ca="1">IF(Table1[[#This Row],[TGL.PENSIUN (usia)]]&lt;&gt;0,TEXT(Table1[[#This Row],[TGL.PENSIUN (usia)]],"yyyy"),"")</f>
        <v>2042</v>
      </c>
      <c r="X1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Row],[JABATAN]],tbl_refJabatan,7,FALSE),"yr","day")-CONVERT(DATEDIF(M1395,tglAcuan,"y"),"yr","day"))),(NOW()+(CONVERT(VLOOKUP(Table1[[#This Row],[JABATAN]],tbl_refJabatan,7,FALSE),"yr","day")-CONVERT(DATEDIF(M1395,NOW(),"y"),"yr","day")))),"tgl SK salah"),"")</f>
        <v>50827.848911689813</v>
      </c>
      <c r="Y1395" s="167" t="str">
        <f ca="1">IF(Table1[[#This Row],[TGL. PENSIUN (jabatan)]]&lt;&gt;0,TEXT(Table1[[#This Row],[TGL. PENSIUN (jabatan)]],"yyyy"),"")</f>
        <v>2039</v>
      </c>
      <c r="Z1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Row],[JABATAN]],tbl_refJabatan,8,FALSE),"yr","day")-CONVERT(DATEDIF(H1395,tglAcuan,"y"),"yr","day"))),(NOW()+(CONVERT(VLOOKUP(Table1[[#This Row],[JABATAN]],tbl_refJabatan,8,FALSE),"yr","day")-CONVERT(DATEDIF(H1395,NOW(),"y"),"yr","day")))),"Usia Salah"),"")</f>
        <v>51923.598911689813</v>
      </c>
      <c r="AA1395" s="167" t="str">
        <f ca="1">IF(Table1[[#This Row],[TGL.PENSIUN (usia )]]&lt;&gt;0,TEXT(Table1[[#This Row],[TGL.PENSIUN (usia )]],"yyyy"),"")</f>
        <v>2042</v>
      </c>
      <c r="AB1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Row],[JABATAN]],tbl_refJabatan,9,FALSE),"yr","day")-CONVERT(DATEDIF(M1395,tglAcuan,"y"),"yr","day"))),(NOW()+(CONVERT(VLOOKUP(Table1[[#This Row],[JABATAN]],tbl_refJabatan,9,FALSE),"yr","day")-CONVERT(DATEDIF(M1395,NOW(),"y"),"yr","day")))),"tgl SK salah"),"")</f>
        <v>50827.848911689813</v>
      </c>
      <c r="AC1395" s="167" t="str">
        <f ca="1">IF(Table1[[#This Row],[TGL. PENSIUN (jabatan )]]&lt;&gt;0,TEXT(Table1[[#This Row],[TGL. PENSIUN (jabatan )]],"yyyy"),"")</f>
        <v>2039</v>
      </c>
      <c r="AD13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6" spans="1:30" s="53" customFormat="1" ht="21.75" customHeight="1" x14ac:dyDescent="0.25">
      <c r="A1396" s="43">
        <f t="shared" si="49"/>
        <v>1391</v>
      </c>
      <c r="B1396" s="44" t="s">
        <v>2266</v>
      </c>
      <c r="C1396" s="44" t="s">
        <v>2588</v>
      </c>
      <c r="D1396" s="72" t="s">
        <v>63</v>
      </c>
      <c r="E1396" s="59" t="s">
        <v>896</v>
      </c>
      <c r="F1396" s="43" t="s">
        <v>41</v>
      </c>
      <c r="G1396" s="46" t="s">
        <v>42</v>
      </c>
      <c r="H1396" s="191">
        <v>28102</v>
      </c>
      <c r="I1396" s="45"/>
      <c r="J1396" s="76"/>
      <c r="K1396" s="63" t="s">
        <v>43</v>
      </c>
      <c r="L1396" s="63" t="s">
        <v>2601</v>
      </c>
      <c r="M1396" s="94">
        <v>41424</v>
      </c>
      <c r="N1396" s="52" t="str">
        <f t="shared" ca="1" si="50"/>
        <v>47 Tahun 2 Bulan 19 hari</v>
      </c>
      <c r="O13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8 Bulan 28 Hari </v>
      </c>
      <c r="P1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Row],[JABATAN]],tbl_refJabatan,2,FALSE),"yr","day")-CONVERT(DATEDIF(H1396,tglAcuan,"y"),"yr","day"))),(NOW()+(CONVERT(VLOOKUP(Table1[[#This Row],[JABATAN]],tbl_refJabatan,2,FALSE),"yr","day")-CONVERT(DATEDIF(H1396,NOW(),"y"),"yr","day")))),"Usia Salah"),"")</f>
        <v>50097.348911689813</v>
      </c>
      <c r="Q1396" s="167" t="str">
        <f ca="1">IF(Table1[[#This Row],[TGL. PENSIUN (usia)]]&lt;&gt;0,TEXT(Table1[[#This Row],[TGL. PENSIUN (usia)]],"yyyy"),"")</f>
        <v>2037</v>
      </c>
      <c r="R1396" s="166">
        <f ca="1">IF(AND(Table1[[#This Row],[TGL. PENSIUN (usia)]]&lt;&gt;"",Table1[[#This Row],[TGL. PENSIUN (usia)]]&lt;&gt;"USIA SALAH"),IF(tglAcuan&lt;&gt;0,(INT(CONVERT(VLOOKUP(Table1[[#This Row],[JABATAN]],tbl_refJabatan,2,FALSE),"yr","day")-CONVERT(DATEDIF(H1396,tglAcuan,"y"),"yr","day"))),(INT(CONVERT(VLOOKUP(Table1[[#This Row],[JABATAN]],tbl_refJabatan,2,FALSE),"yr","day")-CONVERT(DATEDIF(H1396,NOW(),"y"),"yr","day")))),"")</f>
        <v>4748</v>
      </c>
      <c r="S1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Row],[JABATAN]],tbl_refJabatan,4,FALSE),"yr","day")-CONVERT(DATEDIF(H1396,tglAcuan,"y"),"yr","day"))),(NOW()+(CONVERT(VLOOKUP(Table1[[#This Row],[JABATAN]],tbl_refJabatan,4,FALSE),"yr","day")-CONVERT(DATEDIF(H1396,NOW(),"y"),"yr","day")))),"Usia Salah"),"")</f>
        <v>35487.348911689813</v>
      </c>
      <c r="T1396" s="167" t="str">
        <f ca="1">IF(Table1[[#This Row],[TGL. PENSIUN ( usia )]]&lt;&gt;0,TEXT(Table1[[#This Row],[TGL. PENSIUN ( usia )]],"yyyy"),"")</f>
        <v>1997</v>
      </c>
      <c r="U1396" s="166">
        <f ca="1">IF(AND(Table1[[#This Row],[TGL. PENSIUN (usia)]]&lt;&gt;"",Table1[[#This Row],[TGL. PENSIUN (usia)]]&lt;&gt;"USIA SALAH"),IF(tglAcuan&lt;&gt;0,(INT(CONVERT(VLOOKUP(Table1[[#This Row],[JABATAN]],tbl_refJabatan,4,FALSE),"yr","day")-CONVERT(DATEDIF(H1396,tglAcuan,"y"),"yr","day"))),(INT(CONVERT(VLOOKUP(Table1[[#This Row],[JABATAN]],tbl_refJabatan,4,FALSE),"yr","day")-CONVERT(DATEDIF(H1396,NOW(),"y"),"yr","day")))),"")</f>
        <v>-9862</v>
      </c>
      <c r="V1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Row],[JABATAN]],tbl_refJabatan,6,FALSE),"yr","day")-CONVERT(DATEDIF(H1396,tglAcuan,"y"),"yr","day"))),(NOW()+(CONVERT(VLOOKUP(Table1[[#This Row],[JABATAN]],tbl_refJabatan,6,FALSE),"yr","day")-CONVERT(DATEDIF(H1396,NOW(),"y"),"yr","day")))),"Usia Salah"),"")</f>
        <v>28182.348911689813</v>
      </c>
      <c r="W1396" s="167" t="str">
        <f ca="1">IF(Table1[[#This Row],[TGL.PENSIUN (usia)]]&lt;&gt;0,TEXT(Table1[[#This Row],[TGL.PENSIUN (usia)]],"yyyy"),"")</f>
        <v>1977</v>
      </c>
      <c r="X1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Row],[JABATAN]],tbl_refJabatan,7,FALSE),"yr","day")-CONVERT(DATEDIF(M1396,tglAcuan,"y"),"yr","day"))),(NOW()+(CONVERT(VLOOKUP(Table1[[#This Row],[JABATAN]],tbl_refJabatan,7,FALSE),"yr","day")-CONVERT(DATEDIF(M1396,NOW(),"y"),"yr","day")))),"tgl SK salah"),"")</f>
        <v>63611.598911689813</v>
      </c>
      <c r="Y1396" s="167" t="str">
        <f ca="1">IF(Table1[[#This Row],[TGL. PENSIUN (jabatan)]]&lt;&gt;0,TEXT(Table1[[#This Row],[TGL. PENSIUN (jabatan)]],"yyyy"),"")</f>
        <v>2074</v>
      </c>
      <c r="Z1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Row],[JABATAN]],tbl_refJabatan,8,FALSE),"yr","day")-CONVERT(DATEDIF(H1396,tglAcuan,"y"),"yr","day"))),(NOW()+(CONVERT(VLOOKUP(Table1[[#This Row],[JABATAN]],tbl_refJabatan,8,FALSE),"yr","day")-CONVERT(DATEDIF(H1396,NOW(),"y"),"yr","day")))),"Usia Salah"),"")</f>
        <v>50097.348911689813</v>
      </c>
      <c r="AA1396" s="167" t="str">
        <f ca="1">IF(Table1[[#This Row],[TGL.PENSIUN (usia )]]&lt;&gt;0,TEXT(Table1[[#This Row],[TGL.PENSIUN (usia )]],"yyyy"),"")</f>
        <v>2037</v>
      </c>
      <c r="AB1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Row],[JABATAN]],tbl_refJabatan,9,FALSE),"yr","day")-CONVERT(DATEDIF(M1396,tglAcuan,"y"),"yr","day"))),(NOW()+(CONVERT(VLOOKUP(Table1[[#This Row],[JABATAN]],tbl_refJabatan,9,FALSE),"yr","day")-CONVERT(DATEDIF(M1396,NOW(),"y"),"yr","day")))),"tgl SK salah"),"")</f>
        <v>47175.348911689813</v>
      </c>
      <c r="AC1396" s="167" t="str">
        <f ca="1">IF(Table1[[#This Row],[TGL. PENSIUN (jabatan )]]&lt;&gt;0,TEXT(Table1[[#This Row],[TGL. PENSIUN (jabatan )]],"yyyy"),"")</f>
        <v>2029</v>
      </c>
      <c r="AD13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7" spans="1:30" s="53" customFormat="1" ht="21.75" customHeight="1" x14ac:dyDescent="0.25">
      <c r="A1397" s="43">
        <f t="shared" si="49"/>
        <v>1392</v>
      </c>
      <c r="B1397" s="44" t="s">
        <v>2266</v>
      </c>
      <c r="C1397" s="44" t="s">
        <v>2588</v>
      </c>
      <c r="D1397" s="72" t="s">
        <v>63</v>
      </c>
      <c r="E1397" s="59" t="s">
        <v>2602</v>
      </c>
      <c r="F1397" s="43" t="s">
        <v>41</v>
      </c>
      <c r="G1397" s="46" t="s">
        <v>42</v>
      </c>
      <c r="H1397" s="191">
        <v>28839</v>
      </c>
      <c r="I1397" s="45"/>
      <c r="J1397" s="76"/>
      <c r="K1397" s="63" t="s">
        <v>43</v>
      </c>
      <c r="L1397" s="63" t="s">
        <v>2603</v>
      </c>
      <c r="M1397" s="94">
        <v>43404</v>
      </c>
      <c r="N1397" s="52" t="str">
        <f t="shared" ca="1" si="50"/>
        <v>45 Tahun 2 Bulan 12 hari</v>
      </c>
      <c r="O13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Row],[JABATAN]],tbl_refJabatan,2,FALSE),"yr","day")-CONVERT(DATEDIF(H1397,tglAcuan,"y"),"yr","day"))),(NOW()+(CONVERT(VLOOKUP(Table1[[#This Row],[JABATAN]],tbl_refJabatan,2,FALSE),"yr","day")-CONVERT(DATEDIF(H1397,NOW(),"y"),"yr","day")))),"Usia Salah"),"")</f>
        <v>50827.848911689813</v>
      </c>
      <c r="Q1397" s="167" t="str">
        <f ca="1">IF(Table1[[#This Row],[TGL. PENSIUN (usia)]]&lt;&gt;0,TEXT(Table1[[#This Row],[TGL. PENSIUN (usia)]],"yyyy"),"")</f>
        <v>2039</v>
      </c>
      <c r="R1397" s="166">
        <f ca="1">IF(AND(Table1[[#This Row],[TGL. PENSIUN (usia)]]&lt;&gt;"",Table1[[#This Row],[TGL. PENSIUN (usia)]]&lt;&gt;"USIA SALAH"),IF(tglAcuan&lt;&gt;0,(INT(CONVERT(VLOOKUP(Table1[[#This Row],[JABATAN]],tbl_refJabatan,2,FALSE),"yr","day")-CONVERT(DATEDIF(H1397,tglAcuan,"y"),"yr","day"))),(INT(CONVERT(VLOOKUP(Table1[[#This Row],[JABATAN]],tbl_refJabatan,2,FALSE),"yr","day")-CONVERT(DATEDIF(H1397,NOW(),"y"),"yr","day")))),"")</f>
        <v>5478</v>
      </c>
      <c r="S1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Row],[JABATAN]],tbl_refJabatan,4,FALSE),"yr","day")-CONVERT(DATEDIF(H1397,tglAcuan,"y"),"yr","day"))),(NOW()+(CONVERT(VLOOKUP(Table1[[#This Row],[JABATAN]],tbl_refJabatan,4,FALSE),"yr","day")-CONVERT(DATEDIF(H1397,NOW(),"y"),"yr","day")))),"Usia Salah"),"")</f>
        <v>36217.848911689813</v>
      </c>
      <c r="T1397" s="167" t="str">
        <f ca="1">IF(Table1[[#This Row],[TGL. PENSIUN ( usia )]]&lt;&gt;0,TEXT(Table1[[#This Row],[TGL. PENSIUN ( usia )]],"yyyy"),"")</f>
        <v>1999</v>
      </c>
      <c r="U1397" s="166">
        <f ca="1">IF(AND(Table1[[#This Row],[TGL. PENSIUN (usia)]]&lt;&gt;"",Table1[[#This Row],[TGL. PENSIUN (usia)]]&lt;&gt;"USIA SALAH"),IF(tglAcuan&lt;&gt;0,(INT(CONVERT(VLOOKUP(Table1[[#This Row],[JABATAN]],tbl_refJabatan,4,FALSE),"yr","day")-CONVERT(DATEDIF(H1397,tglAcuan,"y"),"yr","day"))),(INT(CONVERT(VLOOKUP(Table1[[#This Row],[JABATAN]],tbl_refJabatan,4,FALSE),"yr","day")-CONVERT(DATEDIF(H1397,NOW(),"y"),"yr","day")))),"")</f>
        <v>-9132</v>
      </c>
      <c r="V1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Row],[JABATAN]],tbl_refJabatan,6,FALSE),"yr","day")-CONVERT(DATEDIF(H1397,tglAcuan,"y"),"yr","day"))),(NOW()+(CONVERT(VLOOKUP(Table1[[#This Row],[JABATAN]],tbl_refJabatan,6,FALSE),"yr","day")-CONVERT(DATEDIF(H1397,NOW(),"y"),"yr","day")))),"Usia Salah"),"")</f>
        <v>28912.848911689813</v>
      </c>
      <c r="W1397" s="167" t="str">
        <f ca="1">IF(Table1[[#This Row],[TGL.PENSIUN (usia)]]&lt;&gt;0,TEXT(Table1[[#This Row],[TGL.PENSIUN (usia)]],"yyyy"),"")</f>
        <v>1979</v>
      </c>
      <c r="X1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Row],[JABATAN]],tbl_refJabatan,7,FALSE),"yr","day")-CONVERT(DATEDIF(M1397,tglAcuan,"y"),"yr","day"))),(NOW()+(CONVERT(VLOOKUP(Table1[[#This Row],[JABATAN]],tbl_refJabatan,7,FALSE),"yr","day")-CONVERT(DATEDIF(M1397,NOW(),"y"),"yr","day")))),"tgl SK salah"),"")</f>
        <v>65437.848911689813</v>
      </c>
      <c r="Y1397" s="167" t="str">
        <f ca="1">IF(Table1[[#This Row],[TGL. PENSIUN (jabatan)]]&lt;&gt;0,TEXT(Table1[[#This Row],[TGL. PENSIUN (jabatan)]],"yyyy"),"")</f>
        <v>2079</v>
      </c>
      <c r="Z1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Row],[JABATAN]],tbl_refJabatan,8,FALSE),"yr","day")-CONVERT(DATEDIF(H1397,tglAcuan,"y"),"yr","day"))),(NOW()+(CONVERT(VLOOKUP(Table1[[#This Row],[JABATAN]],tbl_refJabatan,8,FALSE),"yr","day")-CONVERT(DATEDIF(H1397,NOW(),"y"),"yr","day")))),"Usia Salah"),"")</f>
        <v>50827.848911689813</v>
      </c>
      <c r="AA1397" s="167" t="str">
        <f ca="1">IF(Table1[[#This Row],[TGL.PENSIUN (usia )]]&lt;&gt;0,TEXT(Table1[[#This Row],[TGL.PENSIUN (usia )]],"yyyy"),"")</f>
        <v>2039</v>
      </c>
      <c r="AB1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Row],[JABATAN]],tbl_refJabatan,9,FALSE),"yr","day")-CONVERT(DATEDIF(M1397,tglAcuan,"y"),"yr","day"))),(NOW()+(CONVERT(VLOOKUP(Table1[[#This Row],[JABATAN]],tbl_refJabatan,9,FALSE),"yr","day")-CONVERT(DATEDIF(M1397,NOW(),"y"),"yr","day")))),"tgl SK salah"),"")</f>
        <v>49001.598911689813</v>
      </c>
      <c r="AC1397" s="167" t="str">
        <f ca="1">IF(Table1[[#This Row],[TGL. PENSIUN (jabatan )]]&lt;&gt;0,TEXT(Table1[[#This Row],[TGL. PENSIUN (jabatan )]],"yyyy"),"")</f>
        <v>2034</v>
      </c>
      <c r="AD13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8" spans="1:30" s="53" customFormat="1" ht="21.75" customHeight="1" x14ac:dyDescent="0.25">
      <c r="A1398" s="43">
        <f t="shared" si="49"/>
        <v>1393</v>
      </c>
      <c r="B1398" s="44" t="s">
        <v>2266</v>
      </c>
      <c r="C1398" s="44" t="s">
        <v>2588</v>
      </c>
      <c r="D1398" s="72" t="s">
        <v>63</v>
      </c>
      <c r="E1398" s="59" t="s">
        <v>2604</v>
      </c>
      <c r="F1398" s="43" t="s">
        <v>41</v>
      </c>
      <c r="G1398" s="46" t="s">
        <v>42</v>
      </c>
      <c r="H1398" s="191">
        <v>26730</v>
      </c>
      <c r="I1398" s="45"/>
      <c r="J1398" s="76"/>
      <c r="K1398" s="63" t="s">
        <v>43</v>
      </c>
      <c r="L1398" s="63" t="s">
        <v>2605</v>
      </c>
      <c r="M1398" s="94">
        <v>41680</v>
      </c>
      <c r="N1398" s="52" t="str">
        <f t="shared" ca="1" si="50"/>
        <v>50 Tahun 11 Bulan 20 hari</v>
      </c>
      <c r="O13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0 Bulan 17 Hari </v>
      </c>
      <c r="P1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Row],[JABATAN]],tbl_refJabatan,2,FALSE),"yr","day")-CONVERT(DATEDIF(H1398,tglAcuan,"y"),"yr","day"))),(NOW()+(CONVERT(VLOOKUP(Table1[[#This Row],[JABATAN]],tbl_refJabatan,2,FALSE),"yr","day")-CONVERT(DATEDIF(H1398,NOW(),"y"),"yr","day")))),"Usia Salah"),"")</f>
        <v>49001.598911689813</v>
      </c>
      <c r="Q1398" s="167" t="str">
        <f ca="1">IF(Table1[[#This Row],[TGL. PENSIUN (usia)]]&lt;&gt;0,TEXT(Table1[[#This Row],[TGL. PENSIUN (usia)]],"yyyy"),"")</f>
        <v>2034</v>
      </c>
      <c r="R1398" s="166">
        <f ca="1">IF(AND(Table1[[#This Row],[TGL. PENSIUN (usia)]]&lt;&gt;"",Table1[[#This Row],[TGL. PENSIUN (usia)]]&lt;&gt;"USIA SALAH"),IF(tglAcuan&lt;&gt;0,(INT(CONVERT(VLOOKUP(Table1[[#This Row],[JABATAN]],tbl_refJabatan,2,FALSE),"yr","day")-CONVERT(DATEDIF(H1398,tglAcuan,"y"),"yr","day"))),(INT(CONVERT(VLOOKUP(Table1[[#This Row],[JABATAN]],tbl_refJabatan,2,FALSE),"yr","day")-CONVERT(DATEDIF(H1398,NOW(),"y"),"yr","day")))),"")</f>
        <v>3652</v>
      </c>
      <c r="S1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Row],[JABATAN]],tbl_refJabatan,4,FALSE),"yr","day")-CONVERT(DATEDIF(H1398,tglAcuan,"y"),"yr","day"))),(NOW()+(CONVERT(VLOOKUP(Table1[[#This Row],[JABATAN]],tbl_refJabatan,4,FALSE),"yr","day")-CONVERT(DATEDIF(H1398,NOW(),"y"),"yr","day")))),"Usia Salah"),"")</f>
        <v>34391.598911689813</v>
      </c>
      <c r="T1398" s="167" t="str">
        <f ca="1">IF(Table1[[#This Row],[TGL. PENSIUN ( usia )]]&lt;&gt;0,TEXT(Table1[[#This Row],[TGL. PENSIUN ( usia )]],"yyyy"),"")</f>
        <v>1994</v>
      </c>
      <c r="U1398" s="166">
        <f ca="1">IF(AND(Table1[[#This Row],[TGL. PENSIUN (usia)]]&lt;&gt;"",Table1[[#This Row],[TGL. PENSIUN (usia)]]&lt;&gt;"USIA SALAH"),IF(tglAcuan&lt;&gt;0,(INT(CONVERT(VLOOKUP(Table1[[#This Row],[JABATAN]],tbl_refJabatan,4,FALSE),"yr","day")-CONVERT(DATEDIF(H1398,tglAcuan,"y"),"yr","day"))),(INT(CONVERT(VLOOKUP(Table1[[#This Row],[JABATAN]],tbl_refJabatan,4,FALSE),"yr","day")-CONVERT(DATEDIF(H1398,NOW(),"y"),"yr","day")))),"")</f>
        <v>-10958</v>
      </c>
      <c r="V1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Row],[JABATAN]],tbl_refJabatan,6,FALSE),"yr","day")-CONVERT(DATEDIF(H1398,tglAcuan,"y"),"yr","day"))),(NOW()+(CONVERT(VLOOKUP(Table1[[#This Row],[JABATAN]],tbl_refJabatan,6,FALSE),"yr","day")-CONVERT(DATEDIF(H1398,NOW(),"y"),"yr","day")))),"Usia Salah"),"")</f>
        <v>27086.598911689813</v>
      </c>
      <c r="W1398" s="167" t="str">
        <f ca="1">IF(Table1[[#This Row],[TGL.PENSIUN (usia)]]&lt;&gt;0,TEXT(Table1[[#This Row],[TGL.PENSIUN (usia)]],"yyyy"),"")</f>
        <v>1974</v>
      </c>
      <c r="X1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Row],[JABATAN]],tbl_refJabatan,7,FALSE),"yr","day")-CONVERT(DATEDIF(M1398,tglAcuan,"y"),"yr","day"))),(NOW()+(CONVERT(VLOOKUP(Table1[[#This Row],[JABATAN]],tbl_refJabatan,7,FALSE),"yr","day")-CONVERT(DATEDIF(M1398,NOW(),"y"),"yr","day")))),"tgl SK salah"),"")</f>
        <v>63611.598911689813</v>
      </c>
      <c r="Y1398" s="167" t="str">
        <f ca="1">IF(Table1[[#This Row],[TGL. PENSIUN (jabatan)]]&lt;&gt;0,TEXT(Table1[[#This Row],[TGL. PENSIUN (jabatan)]],"yyyy"),"")</f>
        <v>2074</v>
      </c>
      <c r="Z1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Row],[JABATAN]],tbl_refJabatan,8,FALSE),"yr","day")-CONVERT(DATEDIF(H1398,tglAcuan,"y"),"yr","day"))),(NOW()+(CONVERT(VLOOKUP(Table1[[#This Row],[JABATAN]],tbl_refJabatan,8,FALSE),"yr","day")-CONVERT(DATEDIF(H1398,NOW(),"y"),"yr","day")))),"Usia Salah"),"")</f>
        <v>49001.598911689813</v>
      </c>
      <c r="AA1398" s="167" t="str">
        <f ca="1">IF(Table1[[#This Row],[TGL.PENSIUN (usia )]]&lt;&gt;0,TEXT(Table1[[#This Row],[TGL.PENSIUN (usia )]],"yyyy"),"")</f>
        <v>2034</v>
      </c>
      <c r="AB1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Row],[JABATAN]],tbl_refJabatan,9,FALSE),"yr","day")-CONVERT(DATEDIF(M1398,tglAcuan,"y"),"yr","day"))),(NOW()+(CONVERT(VLOOKUP(Table1[[#This Row],[JABATAN]],tbl_refJabatan,9,FALSE),"yr","day")-CONVERT(DATEDIF(M1398,NOW(),"y"),"yr","day")))),"tgl SK salah"),"")</f>
        <v>47175.348911689813</v>
      </c>
      <c r="AC1398" s="167" t="str">
        <f ca="1">IF(Table1[[#This Row],[TGL. PENSIUN (jabatan )]]&lt;&gt;0,TEXT(Table1[[#This Row],[TGL. PENSIUN (jabatan )]],"yyyy"),"")</f>
        <v>2029</v>
      </c>
      <c r="AD13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399" spans="1:30" s="53" customFormat="1" ht="21.75" customHeight="1" x14ac:dyDescent="0.25">
      <c r="A1399" s="43">
        <f t="shared" si="49"/>
        <v>1394</v>
      </c>
      <c r="B1399" s="44" t="s">
        <v>2266</v>
      </c>
      <c r="C1399" s="44" t="s">
        <v>2588</v>
      </c>
      <c r="D1399" s="72" t="s">
        <v>63</v>
      </c>
      <c r="E1399" s="59" t="s">
        <v>2606</v>
      </c>
      <c r="F1399" s="43" t="s">
        <v>41</v>
      </c>
      <c r="G1399" s="46" t="s">
        <v>42</v>
      </c>
      <c r="H1399" s="191">
        <v>29760</v>
      </c>
      <c r="I1399" s="45"/>
      <c r="J1399" s="76"/>
      <c r="K1399" s="63" t="s">
        <v>56</v>
      </c>
      <c r="L1399" s="63" t="s">
        <v>2607</v>
      </c>
      <c r="M1399" s="211">
        <v>42093</v>
      </c>
      <c r="N1399" s="52" t="str">
        <f t="shared" ca="1" si="50"/>
        <v>42 Tahun 8 Bulan 4 hari</v>
      </c>
      <c r="O13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10 Bulan 28 Hari </v>
      </c>
      <c r="P1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Row],[JABATAN]],tbl_refJabatan,2,FALSE),"yr","day")-CONVERT(DATEDIF(H1399,tglAcuan,"y"),"yr","day"))),(NOW()+(CONVERT(VLOOKUP(Table1[[#This Row],[JABATAN]],tbl_refJabatan,2,FALSE),"yr","day")-CONVERT(DATEDIF(H1399,NOW(),"y"),"yr","day")))),"Usia Salah"),"")</f>
        <v>51923.598911689813</v>
      </c>
      <c r="Q1399" s="167" t="str">
        <f ca="1">IF(Table1[[#This Row],[TGL. PENSIUN (usia)]]&lt;&gt;0,TEXT(Table1[[#This Row],[TGL. PENSIUN (usia)]],"yyyy"),"")</f>
        <v>2042</v>
      </c>
      <c r="R1399" s="166">
        <f ca="1">IF(AND(Table1[[#This Row],[TGL. PENSIUN (usia)]]&lt;&gt;"",Table1[[#This Row],[TGL. PENSIUN (usia)]]&lt;&gt;"USIA SALAH"),IF(tglAcuan&lt;&gt;0,(INT(CONVERT(VLOOKUP(Table1[[#This Row],[JABATAN]],tbl_refJabatan,2,FALSE),"yr","day")-CONVERT(DATEDIF(H1399,tglAcuan,"y"),"yr","day"))),(INT(CONVERT(VLOOKUP(Table1[[#This Row],[JABATAN]],tbl_refJabatan,2,FALSE),"yr","day")-CONVERT(DATEDIF(H1399,NOW(),"y"),"yr","day")))),"")</f>
        <v>6574</v>
      </c>
      <c r="S1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Row],[JABATAN]],tbl_refJabatan,4,FALSE),"yr","day")-CONVERT(DATEDIF(H1399,tglAcuan,"y"),"yr","day"))),(NOW()+(CONVERT(VLOOKUP(Table1[[#This Row],[JABATAN]],tbl_refJabatan,4,FALSE),"yr","day")-CONVERT(DATEDIF(H1399,NOW(),"y"),"yr","day")))),"Usia Salah"),"")</f>
        <v>37313.598911689813</v>
      </c>
      <c r="T1399" s="167" t="str">
        <f ca="1">IF(Table1[[#This Row],[TGL. PENSIUN ( usia )]]&lt;&gt;0,TEXT(Table1[[#This Row],[TGL. PENSIUN ( usia )]],"yyyy"),"")</f>
        <v>2002</v>
      </c>
      <c r="U1399" s="166">
        <f ca="1">IF(AND(Table1[[#This Row],[TGL. PENSIUN (usia)]]&lt;&gt;"",Table1[[#This Row],[TGL. PENSIUN (usia)]]&lt;&gt;"USIA SALAH"),IF(tglAcuan&lt;&gt;0,(INT(CONVERT(VLOOKUP(Table1[[#This Row],[JABATAN]],tbl_refJabatan,4,FALSE),"yr","day")-CONVERT(DATEDIF(H1399,tglAcuan,"y"),"yr","day"))),(INT(CONVERT(VLOOKUP(Table1[[#This Row],[JABATAN]],tbl_refJabatan,4,FALSE),"yr","day")-CONVERT(DATEDIF(H1399,NOW(),"y"),"yr","day")))),"")</f>
        <v>-8036</v>
      </c>
      <c r="V1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Row],[JABATAN]],tbl_refJabatan,6,FALSE),"yr","day")-CONVERT(DATEDIF(H1399,tglAcuan,"y"),"yr","day"))),(NOW()+(CONVERT(VLOOKUP(Table1[[#This Row],[JABATAN]],tbl_refJabatan,6,FALSE),"yr","day")-CONVERT(DATEDIF(H1399,NOW(),"y"),"yr","day")))),"Usia Salah"),"")</f>
        <v>30008.598911689813</v>
      </c>
      <c r="W1399" s="167" t="str">
        <f ca="1">IF(Table1[[#This Row],[TGL.PENSIUN (usia)]]&lt;&gt;0,TEXT(Table1[[#This Row],[TGL.PENSIUN (usia)]],"yyyy"),"")</f>
        <v>1982</v>
      </c>
      <c r="X1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Row],[JABATAN]],tbl_refJabatan,7,FALSE),"yr","day")-CONVERT(DATEDIF(M1399,tglAcuan,"y"),"yr","day"))),(NOW()+(CONVERT(VLOOKUP(Table1[[#This Row],[JABATAN]],tbl_refJabatan,7,FALSE),"yr","day")-CONVERT(DATEDIF(M1399,NOW(),"y"),"yr","day")))),"tgl SK salah"),"")</f>
        <v>64342.098911689813</v>
      </c>
      <c r="Y1399" s="167" t="str">
        <f ca="1">IF(Table1[[#This Row],[TGL. PENSIUN (jabatan)]]&lt;&gt;0,TEXT(Table1[[#This Row],[TGL. PENSIUN (jabatan)]],"yyyy"),"")</f>
        <v>2076</v>
      </c>
      <c r="Z1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Row],[JABATAN]],tbl_refJabatan,8,FALSE),"yr","day")-CONVERT(DATEDIF(H1399,tglAcuan,"y"),"yr","day"))),(NOW()+(CONVERT(VLOOKUP(Table1[[#This Row],[JABATAN]],tbl_refJabatan,8,FALSE),"yr","day")-CONVERT(DATEDIF(H1399,NOW(),"y"),"yr","day")))),"Usia Salah"),"")</f>
        <v>51923.598911689813</v>
      </c>
      <c r="AA1399" s="167" t="str">
        <f ca="1">IF(Table1[[#This Row],[TGL.PENSIUN (usia )]]&lt;&gt;0,TEXT(Table1[[#This Row],[TGL.PENSIUN (usia )]],"yyyy"),"")</f>
        <v>2042</v>
      </c>
      <c r="AB1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Row],[JABATAN]],tbl_refJabatan,9,FALSE),"yr","day")-CONVERT(DATEDIF(M1399,tglAcuan,"y"),"yr","day"))),(NOW()+(CONVERT(VLOOKUP(Table1[[#This Row],[JABATAN]],tbl_refJabatan,9,FALSE),"yr","day")-CONVERT(DATEDIF(M1399,NOW(),"y"),"yr","day")))),"tgl SK salah"),"")</f>
        <v>47905.848911689813</v>
      </c>
      <c r="AC1399" s="167" t="str">
        <f ca="1">IF(Table1[[#This Row],[TGL. PENSIUN (jabatan )]]&lt;&gt;0,TEXT(Table1[[#This Row],[TGL. PENSIUN (jabatan )]],"yyyy"),"")</f>
        <v>2031</v>
      </c>
      <c r="AD13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0" spans="1:30" s="53" customFormat="1" ht="21.75" customHeight="1" x14ac:dyDescent="0.25">
      <c r="A1400" s="43">
        <f t="shared" si="49"/>
        <v>1395</v>
      </c>
      <c r="B1400" s="44" t="s">
        <v>2266</v>
      </c>
      <c r="C1400" s="44" t="s">
        <v>2588</v>
      </c>
      <c r="D1400" s="72" t="s">
        <v>63</v>
      </c>
      <c r="E1400" s="59" t="s">
        <v>2608</v>
      </c>
      <c r="F1400" s="43" t="s">
        <v>41</v>
      </c>
      <c r="G1400" s="46" t="s">
        <v>42</v>
      </c>
      <c r="H1400" s="191">
        <v>32657</v>
      </c>
      <c r="I1400" s="45"/>
      <c r="J1400" s="76"/>
      <c r="K1400" s="63" t="s">
        <v>43</v>
      </c>
      <c r="L1400" s="63" t="s">
        <v>2609</v>
      </c>
      <c r="M1400" s="94">
        <v>42397</v>
      </c>
      <c r="N1400" s="52" t="str">
        <f t="shared" ca="1" si="50"/>
        <v>34 Tahun 8 Bulan 29 hari</v>
      </c>
      <c r="O14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30 Hari </v>
      </c>
      <c r="P1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Row],[JABATAN]],tbl_refJabatan,2,FALSE),"yr","day")-CONVERT(DATEDIF(H1400,tglAcuan,"y"),"yr","day"))),(NOW()+(CONVERT(VLOOKUP(Table1[[#This Row],[JABATAN]],tbl_refJabatan,2,FALSE),"yr","day")-CONVERT(DATEDIF(H1400,NOW(),"y"),"yr","day")))),"Usia Salah"),"")</f>
        <v>54845.598911689813</v>
      </c>
      <c r="Q1400" s="167" t="str">
        <f ca="1">IF(Table1[[#This Row],[TGL. PENSIUN (usia)]]&lt;&gt;0,TEXT(Table1[[#This Row],[TGL. PENSIUN (usia)]],"yyyy"),"")</f>
        <v>2050</v>
      </c>
      <c r="R1400" s="166">
        <f ca="1">IF(AND(Table1[[#This Row],[TGL. PENSIUN (usia)]]&lt;&gt;"",Table1[[#This Row],[TGL. PENSIUN (usia)]]&lt;&gt;"USIA SALAH"),IF(tglAcuan&lt;&gt;0,(INT(CONVERT(VLOOKUP(Table1[[#This Row],[JABATAN]],tbl_refJabatan,2,FALSE),"yr","day")-CONVERT(DATEDIF(H1400,tglAcuan,"y"),"yr","day"))),(INT(CONVERT(VLOOKUP(Table1[[#This Row],[JABATAN]],tbl_refJabatan,2,FALSE),"yr","day")-CONVERT(DATEDIF(H1400,NOW(),"y"),"yr","day")))),"")</f>
        <v>9496</v>
      </c>
      <c r="S1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Row],[JABATAN]],tbl_refJabatan,4,FALSE),"yr","day")-CONVERT(DATEDIF(H1400,tglAcuan,"y"),"yr","day"))),(NOW()+(CONVERT(VLOOKUP(Table1[[#This Row],[JABATAN]],tbl_refJabatan,4,FALSE),"yr","day")-CONVERT(DATEDIF(H1400,NOW(),"y"),"yr","day")))),"Usia Salah"),"")</f>
        <v>40235.598911689813</v>
      </c>
      <c r="T1400" s="167" t="str">
        <f ca="1">IF(Table1[[#This Row],[TGL. PENSIUN ( usia )]]&lt;&gt;0,TEXT(Table1[[#This Row],[TGL. PENSIUN ( usia )]],"yyyy"),"")</f>
        <v>2010</v>
      </c>
      <c r="U1400" s="166">
        <f ca="1">IF(AND(Table1[[#This Row],[TGL. PENSIUN (usia)]]&lt;&gt;"",Table1[[#This Row],[TGL. PENSIUN (usia)]]&lt;&gt;"USIA SALAH"),IF(tglAcuan&lt;&gt;0,(INT(CONVERT(VLOOKUP(Table1[[#This Row],[JABATAN]],tbl_refJabatan,4,FALSE),"yr","day")-CONVERT(DATEDIF(H1400,tglAcuan,"y"),"yr","day"))),(INT(CONVERT(VLOOKUP(Table1[[#This Row],[JABATAN]],tbl_refJabatan,4,FALSE),"yr","day")-CONVERT(DATEDIF(H1400,NOW(),"y"),"yr","day")))),"")</f>
        <v>-5114</v>
      </c>
      <c r="V1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Row],[JABATAN]],tbl_refJabatan,6,FALSE),"yr","day")-CONVERT(DATEDIF(H1400,tglAcuan,"y"),"yr","day"))),(NOW()+(CONVERT(VLOOKUP(Table1[[#This Row],[JABATAN]],tbl_refJabatan,6,FALSE),"yr","day")-CONVERT(DATEDIF(H1400,NOW(),"y"),"yr","day")))),"Usia Salah"),"")</f>
        <v>32930.598911689813</v>
      </c>
      <c r="W1400" s="167" t="str">
        <f ca="1">IF(Table1[[#This Row],[TGL.PENSIUN (usia)]]&lt;&gt;0,TEXT(Table1[[#This Row],[TGL.PENSIUN (usia)]],"yyyy"),"")</f>
        <v>1990</v>
      </c>
      <c r="X1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Row],[JABATAN]],tbl_refJabatan,7,FALSE),"yr","day")-CONVERT(DATEDIF(M1400,tglAcuan,"y"),"yr","day"))),(NOW()+(CONVERT(VLOOKUP(Table1[[#This Row],[JABATAN]],tbl_refJabatan,7,FALSE),"yr","day")-CONVERT(DATEDIF(M1400,NOW(),"y"),"yr","day")))),"tgl SK salah"),"")</f>
        <v>64342.098911689813</v>
      </c>
      <c r="Y1400" s="167" t="str">
        <f ca="1">IF(Table1[[#This Row],[TGL. PENSIUN (jabatan)]]&lt;&gt;0,TEXT(Table1[[#This Row],[TGL. PENSIUN (jabatan)]],"yyyy"),"")</f>
        <v>2076</v>
      </c>
      <c r="Z1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Row],[JABATAN]],tbl_refJabatan,8,FALSE),"yr","day")-CONVERT(DATEDIF(H1400,tglAcuan,"y"),"yr","day"))),(NOW()+(CONVERT(VLOOKUP(Table1[[#This Row],[JABATAN]],tbl_refJabatan,8,FALSE),"yr","day")-CONVERT(DATEDIF(H1400,NOW(),"y"),"yr","day")))),"Usia Salah"),"")</f>
        <v>54845.598911689813</v>
      </c>
      <c r="AA1400" s="167" t="str">
        <f ca="1">IF(Table1[[#This Row],[TGL.PENSIUN (usia )]]&lt;&gt;0,TEXT(Table1[[#This Row],[TGL.PENSIUN (usia )]],"yyyy"),"")</f>
        <v>2050</v>
      </c>
      <c r="AB1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Row],[JABATAN]],tbl_refJabatan,9,FALSE),"yr","day")-CONVERT(DATEDIF(M1400,tglAcuan,"y"),"yr","day"))),(NOW()+(CONVERT(VLOOKUP(Table1[[#This Row],[JABATAN]],tbl_refJabatan,9,FALSE),"yr","day")-CONVERT(DATEDIF(M1400,NOW(),"y"),"yr","day")))),"tgl SK salah"),"")</f>
        <v>47905.848911689813</v>
      </c>
      <c r="AC1400" s="167" t="str">
        <f ca="1">IF(Table1[[#This Row],[TGL. PENSIUN (jabatan )]]&lt;&gt;0,TEXT(Table1[[#This Row],[TGL. PENSIUN (jabatan )]],"yyyy"),"")</f>
        <v>2031</v>
      </c>
      <c r="AD14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1" spans="1:30" s="53" customFormat="1" ht="21.75" customHeight="1" x14ac:dyDescent="0.25">
      <c r="A1401" s="43">
        <f t="shared" si="49"/>
        <v>1396</v>
      </c>
      <c r="B1401" s="44" t="s">
        <v>2266</v>
      </c>
      <c r="C1401" s="44" t="s">
        <v>2588</v>
      </c>
      <c r="D1401" s="72" t="s">
        <v>63</v>
      </c>
      <c r="E1401" s="59" t="s">
        <v>2610</v>
      </c>
      <c r="F1401" s="43" t="s">
        <v>41</v>
      </c>
      <c r="G1401" s="46" t="s">
        <v>42</v>
      </c>
      <c r="H1401" s="191">
        <v>25309</v>
      </c>
      <c r="I1401" s="45"/>
      <c r="J1401" s="76"/>
      <c r="K1401" s="63" t="s">
        <v>93</v>
      </c>
      <c r="L1401" s="63" t="s">
        <v>2611</v>
      </c>
      <c r="M1401" s="94">
        <v>41424</v>
      </c>
      <c r="N1401" s="52" t="str">
        <f t="shared" ca="1" si="50"/>
        <v>54 Tahun 10 Bulan 11 hari</v>
      </c>
      <c r="O14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8 Bulan 28 Hari </v>
      </c>
      <c r="P1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Row],[JABATAN]],tbl_refJabatan,2,FALSE),"yr","day")-CONVERT(DATEDIF(H1401,tglAcuan,"y"),"yr","day"))),(NOW()+(CONVERT(VLOOKUP(Table1[[#This Row],[JABATAN]],tbl_refJabatan,2,FALSE),"yr","day")-CONVERT(DATEDIF(H1401,NOW(),"y"),"yr","day")))),"Usia Salah"),"")</f>
        <v>47540.598911689813</v>
      </c>
      <c r="Q1401" s="167" t="str">
        <f ca="1">IF(Table1[[#This Row],[TGL. PENSIUN (usia)]]&lt;&gt;0,TEXT(Table1[[#This Row],[TGL. PENSIUN (usia)]],"yyyy"),"")</f>
        <v>2030</v>
      </c>
      <c r="R1401" s="166">
        <f ca="1">IF(AND(Table1[[#This Row],[TGL. PENSIUN (usia)]]&lt;&gt;"",Table1[[#This Row],[TGL. PENSIUN (usia)]]&lt;&gt;"USIA SALAH"),IF(tglAcuan&lt;&gt;0,(INT(CONVERT(VLOOKUP(Table1[[#This Row],[JABATAN]],tbl_refJabatan,2,FALSE),"yr","day")-CONVERT(DATEDIF(H1401,tglAcuan,"y"),"yr","day"))),(INT(CONVERT(VLOOKUP(Table1[[#This Row],[JABATAN]],tbl_refJabatan,2,FALSE),"yr","day")-CONVERT(DATEDIF(H1401,NOW(),"y"),"yr","day")))),"")</f>
        <v>2191</v>
      </c>
      <c r="S1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Row],[JABATAN]],tbl_refJabatan,4,FALSE),"yr","day")-CONVERT(DATEDIF(H1401,tglAcuan,"y"),"yr","day"))),(NOW()+(CONVERT(VLOOKUP(Table1[[#This Row],[JABATAN]],tbl_refJabatan,4,FALSE),"yr","day")-CONVERT(DATEDIF(H1401,NOW(),"y"),"yr","day")))),"Usia Salah"),"")</f>
        <v>32930.598911689813</v>
      </c>
      <c r="T1401" s="167" t="str">
        <f ca="1">IF(Table1[[#This Row],[TGL. PENSIUN ( usia )]]&lt;&gt;0,TEXT(Table1[[#This Row],[TGL. PENSIUN ( usia )]],"yyyy"),"")</f>
        <v>1990</v>
      </c>
      <c r="U1401" s="166">
        <f ca="1">IF(AND(Table1[[#This Row],[TGL. PENSIUN (usia)]]&lt;&gt;"",Table1[[#This Row],[TGL. PENSIUN (usia)]]&lt;&gt;"USIA SALAH"),IF(tglAcuan&lt;&gt;0,(INT(CONVERT(VLOOKUP(Table1[[#This Row],[JABATAN]],tbl_refJabatan,4,FALSE),"yr","day")-CONVERT(DATEDIF(H1401,tglAcuan,"y"),"yr","day"))),(INT(CONVERT(VLOOKUP(Table1[[#This Row],[JABATAN]],tbl_refJabatan,4,FALSE),"yr","day")-CONVERT(DATEDIF(H1401,NOW(),"y"),"yr","day")))),"")</f>
        <v>-12419</v>
      </c>
      <c r="V1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Row],[JABATAN]],tbl_refJabatan,6,FALSE),"yr","day")-CONVERT(DATEDIF(H1401,tglAcuan,"y"),"yr","day"))),(NOW()+(CONVERT(VLOOKUP(Table1[[#This Row],[JABATAN]],tbl_refJabatan,6,FALSE),"yr","day")-CONVERT(DATEDIF(H1401,NOW(),"y"),"yr","day")))),"Usia Salah"),"")</f>
        <v>25625.598911689813</v>
      </c>
      <c r="W1401" s="167" t="str">
        <f ca="1">IF(Table1[[#This Row],[TGL.PENSIUN (usia)]]&lt;&gt;0,TEXT(Table1[[#This Row],[TGL.PENSIUN (usia)]],"yyyy"),"")</f>
        <v>1970</v>
      </c>
      <c r="X1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Row],[JABATAN]],tbl_refJabatan,7,FALSE),"yr","day")-CONVERT(DATEDIF(M1401,tglAcuan,"y"),"yr","day"))),(NOW()+(CONVERT(VLOOKUP(Table1[[#This Row],[JABATAN]],tbl_refJabatan,7,FALSE),"yr","day")-CONVERT(DATEDIF(M1401,NOW(),"y"),"yr","day")))),"tgl SK salah"),"")</f>
        <v>63611.598911689813</v>
      </c>
      <c r="Y1401" s="167" t="str">
        <f ca="1">IF(Table1[[#This Row],[TGL. PENSIUN (jabatan)]]&lt;&gt;0,TEXT(Table1[[#This Row],[TGL. PENSIUN (jabatan)]],"yyyy"),"")</f>
        <v>2074</v>
      </c>
      <c r="Z1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Row],[JABATAN]],tbl_refJabatan,8,FALSE),"yr","day")-CONVERT(DATEDIF(H1401,tglAcuan,"y"),"yr","day"))),(NOW()+(CONVERT(VLOOKUP(Table1[[#This Row],[JABATAN]],tbl_refJabatan,8,FALSE),"yr","day")-CONVERT(DATEDIF(H1401,NOW(),"y"),"yr","day")))),"Usia Salah"),"")</f>
        <v>47540.598911689813</v>
      </c>
      <c r="AA1401" s="167" t="str">
        <f ca="1">IF(Table1[[#This Row],[TGL.PENSIUN (usia )]]&lt;&gt;0,TEXT(Table1[[#This Row],[TGL.PENSIUN (usia )]],"yyyy"),"")</f>
        <v>2030</v>
      </c>
      <c r="AB1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Row],[JABATAN]],tbl_refJabatan,9,FALSE),"yr","day")-CONVERT(DATEDIF(M1401,tglAcuan,"y"),"yr","day"))),(NOW()+(CONVERT(VLOOKUP(Table1[[#This Row],[JABATAN]],tbl_refJabatan,9,FALSE),"yr","day")-CONVERT(DATEDIF(M1401,NOW(),"y"),"yr","day")))),"tgl SK salah"),"")</f>
        <v>47175.348911689813</v>
      </c>
      <c r="AC1401" s="167" t="str">
        <f ca="1">IF(Table1[[#This Row],[TGL. PENSIUN (jabatan )]]&lt;&gt;0,TEXT(Table1[[#This Row],[TGL. PENSIUN (jabatan )]],"yyyy"),"")</f>
        <v>2029</v>
      </c>
      <c r="AD14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2" spans="1:30" s="53" customFormat="1" ht="21.75" customHeight="1" x14ac:dyDescent="0.25">
      <c r="A1402" s="43">
        <f t="shared" si="49"/>
        <v>1397</v>
      </c>
      <c r="B1402" s="44" t="s">
        <v>2266</v>
      </c>
      <c r="C1402" s="44" t="s">
        <v>2588</v>
      </c>
      <c r="D1402" s="72" t="s">
        <v>63</v>
      </c>
      <c r="E1402" s="59" t="s">
        <v>236</v>
      </c>
      <c r="F1402" s="43" t="s">
        <v>41</v>
      </c>
      <c r="G1402" s="46" t="s">
        <v>42</v>
      </c>
      <c r="H1402" s="191">
        <v>23937</v>
      </c>
      <c r="I1402" s="45"/>
      <c r="J1402" s="76"/>
      <c r="K1402" s="63" t="s">
        <v>93</v>
      </c>
      <c r="L1402" s="63" t="s">
        <v>2603</v>
      </c>
      <c r="M1402" s="94">
        <v>43404</v>
      </c>
      <c r="N1402" s="52" t="str">
        <f t="shared" ca="1" si="50"/>
        <v>58 Tahun 7 Bulan 13 hari</v>
      </c>
      <c r="O14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Row],[JABATAN]],tbl_refJabatan,2,FALSE),"yr","day")-CONVERT(DATEDIF(H1402,tglAcuan,"y"),"yr","day"))),(NOW()+(CONVERT(VLOOKUP(Table1[[#This Row],[JABATAN]],tbl_refJabatan,2,FALSE),"yr","day")-CONVERT(DATEDIF(H1402,NOW(),"y"),"yr","day")))),"Usia Salah"),"")</f>
        <v>46079.598911689813</v>
      </c>
      <c r="Q1402" s="167" t="str">
        <f ca="1">IF(Table1[[#This Row],[TGL. PENSIUN (usia)]]&lt;&gt;0,TEXT(Table1[[#This Row],[TGL. PENSIUN (usia)]],"yyyy"),"")</f>
        <v>2026</v>
      </c>
      <c r="R1402" s="166">
        <f ca="1">IF(AND(Table1[[#This Row],[TGL. PENSIUN (usia)]]&lt;&gt;"",Table1[[#This Row],[TGL. PENSIUN (usia)]]&lt;&gt;"USIA SALAH"),IF(tglAcuan&lt;&gt;0,(INT(CONVERT(VLOOKUP(Table1[[#This Row],[JABATAN]],tbl_refJabatan,2,FALSE),"yr","day")-CONVERT(DATEDIF(H1402,tglAcuan,"y"),"yr","day"))),(INT(CONVERT(VLOOKUP(Table1[[#This Row],[JABATAN]],tbl_refJabatan,2,FALSE),"yr","day")-CONVERT(DATEDIF(H1402,NOW(),"y"),"yr","day")))),"")</f>
        <v>730</v>
      </c>
      <c r="S1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Row],[JABATAN]],tbl_refJabatan,4,FALSE),"yr","day")-CONVERT(DATEDIF(H1402,tglAcuan,"y"),"yr","day"))),(NOW()+(CONVERT(VLOOKUP(Table1[[#This Row],[JABATAN]],tbl_refJabatan,4,FALSE),"yr","day")-CONVERT(DATEDIF(H1402,NOW(),"y"),"yr","day")))),"Usia Salah"),"")</f>
        <v>31469.598911689813</v>
      </c>
      <c r="T1402" s="167" t="str">
        <f ca="1">IF(Table1[[#This Row],[TGL. PENSIUN ( usia )]]&lt;&gt;0,TEXT(Table1[[#This Row],[TGL. PENSIUN ( usia )]],"yyyy"),"")</f>
        <v>1986</v>
      </c>
      <c r="U1402" s="166">
        <f ca="1">IF(AND(Table1[[#This Row],[TGL. PENSIUN (usia)]]&lt;&gt;"",Table1[[#This Row],[TGL. PENSIUN (usia)]]&lt;&gt;"USIA SALAH"),IF(tglAcuan&lt;&gt;0,(INT(CONVERT(VLOOKUP(Table1[[#This Row],[JABATAN]],tbl_refJabatan,4,FALSE),"yr","day")-CONVERT(DATEDIF(H1402,tglAcuan,"y"),"yr","day"))),(INT(CONVERT(VLOOKUP(Table1[[#This Row],[JABATAN]],tbl_refJabatan,4,FALSE),"yr","day")-CONVERT(DATEDIF(H1402,NOW(),"y"),"yr","day")))),"")</f>
        <v>-13880</v>
      </c>
      <c r="V1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Row],[JABATAN]],tbl_refJabatan,6,FALSE),"yr","day")-CONVERT(DATEDIF(H1402,tglAcuan,"y"),"yr","day"))),(NOW()+(CONVERT(VLOOKUP(Table1[[#This Row],[JABATAN]],tbl_refJabatan,6,FALSE),"yr","day")-CONVERT(DATEDIF(H1402,NOW(),"y"),"yr","day")))),"Usia Salah"),"")</f>
        <v>24164.598911689813</v>
      </c>
      <c r="W1402" s="167" t="str">
        <f ca="1">IF(Table1[[#This Row],[TGL.PENSIUN (usia)]]&lt;&gt;0,TEXT(Table1[[#This Row],[TGL.PENSIUN (usia)]],"yyyy"),"")</f>
        <v>1966</v>
      </c>
      <c r="X1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Row],[JABATAN]],tbl_refJabatan,7,FALSE),"yr","day")-CONVERT(DATEDIF(M1402,tglAcuan,"y"),"yr","day"))),(NOW()+(CONVERT(VLOOKUP(Table1[[#This Row],[JABATAN]],tbl_refJabatan,7,FALSE),"yr","day")-CONVERT(DATEDIF(M1402,NOW(),"y"),"yr","day")))),"tgl SK salah"),"")</f>
        <v>65437.848911689813</v>
      </c>
      <c r="Y1402" s="167" t="str">
        <f ca="1">IF(Table1[[#This Row],[TGL. PENSIUN (jabatan)]]&lt;&gt;0,TEXT(Table1[[#This Row],[TGL. PENSIUN (jabatan)]],"yyyy"),"")</f>
        <v>2079</v>
      </c>
      <c r="Z1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Row],[JABATAN]],tbl_refJabatan,8,FALSE),"yr","day")-CONVERT(DATEDIF(H1402,tglAcuan,"y"),"yr","day"))),(NOW()+(CONVERT(VLOOKUP(Table1[[#This Row],[JABATAN]],tbl_refJabatan,8,FALSE),"yr","day")-CONVERT(DATEDIF(H1402,NOW(),"y"),"yr","day")))),"Usia Salah"),"")</f>
        <v>46079.598911689813</v>
      </c>
      <c r="AA1402" s="167" t="str">
        <f ca="1">IF(Table1[[#This Row],[TGL.PENSIUN (usia )]]&lt;&gt;0,TEXT(Table1[[#This Row],[TGL.PENSIUN (usia )]],"yyyy"),"")</f>
        <v>2026</v>
      </c>
      <c r="AB1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Row],[JABATAN]],tbl_refJabatan,9,FALSE),"yr","day")-CONVERT(DATEDIF(M1402,tglAcuan,"y"),"yr","day"))),(NOW()+(CONVERT(VLOOKUP(Table1[[#This Row],[JABATAN]],tbl_refJabatan,9,FALSE),"yr","day")-CONVERT(DATEDIF(M1402,NOW(),"y"),"yr","day")))),"tgl SK salah"),"")</f>
        <v>49001.598911689813</v>
      </c>
      <c r="AC1402" s="167" t="str">
        <f ca="1">IF(Table1[[#This Row],[TGL. PENSIUN (jabatan )]]&lt;&gt;0,TEXT(Table1[[#This Row],[TGL. PENSIUN (jabatan )]],"yyyy"),"")</f>
        <v>2034</v>
      </c>
      <c r="AD14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3" spans="1:30" s="53" customFormat="1" ht="21.75" customHeight="1" x14ac:dyDescent="0.25">
      <c r="A1403" s="43">
        <f t="shared" si="49"/>
        <v>1398</v>
      </c>
      <c r="B1403" s="44" t="s">
        <v>2266</v>
      </c>
      <c r="C1403" s="44" t="s">
        <v>2588</v>
      </c>
      <c r="D1403" s="72" t="s">
        <v>63</v>
      </c>
      <c r="E1403" s="59" t="s">
        <v>2612</v>
      </c>
      <c r="F1403" s="43" t="s">
        <v>41</v>
      </c>
      <c r="G1403" s="46" t="s">
        <v>42</v>
      </c>
      <c r="H1403" s="191">
        <v>27580</v>
      </c>
      <c r="I1403" s="45"/>
      <c r="J1403" s="76"/>
      <c r="K1403" s="63" t="s">
        <v>43</v>
      </c>
      <c r="L1403" s="63" t="s">
        <v>2613</v>
      </c>
      <c r="M1403" s="94">
        <v>43404</v>
      </c>
      <c r="N1403" s="52" t="str">
        <f t="shared" ca="1" si="50"/>
        <v>48 Tahun 7 Bulan 22 hari</v>
      </c>
      <c r="O14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Row],[JABATAN]],tbl_refJabatan,2,FALSE),"yr","day")-CONVERT(DATEDIF(H1403,tglAcuan,"y"),"yr","day"))),(NOW()+(CONVERT(VLOOKUP(Table1[[#This Row],[JABATAN]],tbl_refJabatan,2,FALSE),"yr","day")-CONVERT(DATEDIF(H1403,NOW(),"y"),"yr","day")))),"Usia Salah"),"")</f>
        <v>49732.098911689813</v>
      </c>
      <c r="Q1403" s="167" t="str">
        <f ca="1">IF(Table1[[#This Row],[TGL. PENSIUN (usia)]]&lt;&gt;0,TEXT(Table1[[#This Row],[TGL. PENSIUN (usia)]],"yyyy"),"")</f>
        <v>2036</v>
      </c>
      <c r="R1403" s="166">
        <f ca="1">IF(AND(Table1[[#This Row],[TGL. PENSIUN (usia)]]&lt;&gt;"",Table1[[#This Row],[TGL. PENSIUN (usia)]]&lt;&gt;"USIA SALAH"),IF(tglAcuan&lt;&gt;0,(INT(CONVERT(VLOOKUP(Table1[[#This Row],[JABATAN]],tbl_refJabatan,2,FALSE),"yr","day")-CONVERT(DATEDIF(H1403,tglAcuan,"y"),"yr","day"))),(INT(CONVERT(VLOOKUP(Table1[[#This Row],[JABATAN]],tbl_refJabatan,2,FALSE),"yr","day")-CONVERT(DATEDIF(H1403,NOW(),"y"),"yr","day")))),"")</f>
        <v>4383</v>
      </c>
      <c r="S1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Row],[JABATAN]],tbl_refJabatan,4,FALSE),"yr","day")-CONVERT(DATEDIF(H1403,tglAcuan,"y"),"yr","day"))),(NOW()+(CONVERT(VLOOKUP(Table1[[#This Row],[JABATAN]],tbl_refJabatan,4,FALSE),"yr","day")-CONVERT(DATEDIF(H1403,NOW(),"y"),"yr","day")))),"Usia Salah"),"")</f>
        <v>35122.098911689813</v>
      </c>
      <c r="T1403" s="167" t="str">
        <f ca="1">IF(Table1[[#This Row],[TGL. PENSIUN ( usia )]]&lt;&gt;0,TEXT(Table1[[#This Row],[TGL. PENSIUN ( usia )]],"yyyy"),"")</f>
        <v>1996</v>
      </c>
      <c r="U1403" s="166">
        <f ca="1">IF(AND(Table1[[#This Row],[TGL. PENSIUN (usia)]]&lt;&gt;"",Table1[[#This Row],[TGL. PENSIUN (usia)]]&lt;&gt;"USIA SALAH"),IF(tglAcuan&lt;&gt;0,(INT(CONVERT(VLOOKUP(Table1[[#This Row],[JABATAN]],tbl_refJabatan,4,FALSE),"yr","day")-CONVERT(DATEDIF(H1403,tglAcuan,"y"),"yr","day"))),(INT(CONVERT(VLOOKUP(Table1[[#This Row],[JABATAN]],tbl_refJabatan,4,FALSE),"yr","day")-CONVERT(DATEDIF(H1403,NOW(),"y"),"yr","day")))),"")</f>
        <v>-10227</v>
      </c>
      <c r="V1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Row],[JABATAN]],tbl_refJabatan,6,FALSE),"yr","day")-CONVERT(DATEDIF(H1403,tglAcuan,"y"),"yr","day"))),(NOW()+(CONVERT(VLOOKUP(Table1[[#This Row],[JABATAN]],tbl_refJabatan,6,FALSE),"yr","day")-CONVERT(DATEDIF(H1403,NOW(),"y"),"yr","day")))),"Usia Salah"),"")</f>
        <v>27817.098911689813</v>
      </c>
      <c r="W1403" s="167" t="str">
        <f ca="1">IF(Table1[[#This Row],[TGL.PENSIUN (usia)]]&lt;&gt;0,TEXT(Table1[[#This Row],[TGL.PENSIUN (usia)]],"yyyy"),"")</f>
        <v>1976</v>
      </c>
      <c r="X1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Row],[JABATAN]],tbl_refJabatan,7,FALSE),"yr","day")-CONVERT(DATEDIF(M1403,tglAcuan,"y"),"yr","day"))),(NOW()+(CONVERT(VLOOKUP(Table1[[#This Row],[JABATAN]],tbl_refJabatan,7,FALSE),"yr","day")-CONVERT(DATEDIF(M1403,NOW(),"y"),"yr","day")))),"tgl SK salah"),"")</f>
        <v>65437.848911689813</v>
      </c>
      <c r="Y1403" s="167" t="str">
        <f ca="1">IF(Table1[[#This Row],[TGL. PENSIUN (jabatan)]]&lt;&gt;0,TEXT(Table1[[#This Row],[TGL. PENSIUN (jabatan)]],"yyyy"),"")</f>
        <v>2079</v>
      </c>
      <c r="Z1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Row],[JABATAN]],tbl_refJabatan,8,FALSE),"yr","day")-CONVERT(DATEDIF(H1403,tglAcuan,"y"),"yr","day"))),(NOW()+(CONVERT(VLOOKUP(Table1[[#This Row],[JABATAN]],tbl_refJabatan,8,FALSE),"yr","day")-CONVERT(DATEDIF(H1403,NOW(),"y"),"yr","day")))),"Usia Salah"),"")</f>
        <v>49732.098911689813</v>
      </c>
      <c r="AA1403" s="167" t="str">
        <f ca="1">IF(Table1[[#This Row],[TGL.PENSIUN (usia )]]&lt;&gt;0,TEXT(Table1[[#This Row],[TGL.PENSIUN (usia )]],"yyyy"),"")</f>
        <v>2036</v>
      </c>
      <c r="AB1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Row],[JABATAN]],tbl_refJabatan,9,FALSE),"yr","day")-CONVERT(DATEDIF(M1403,tglAcuan,"y"),"yr","day"))),(NOW()+(CONVERT(VLOOKUP(Table1[[#This Row],[JABATAN]],tbl_refJabatan,9,FALSE),"yr","day")-CONVERT(DATEDIF(M1403,NOW(),"y"),"yr","day")))),"tgl SK salah"),"")</f>
        <v>49001.598911689813</v>
      </c>
      <c r="AC1403" s="167" t="str">
        <f ca="1">IF(Table1[[#This Row],[TGL. PENSIUN (jabatan )]]&lt;&gt;0,TEXT(Table1[[#This Row],[TGL. PENSIUN (jabatan )]],"yyyy"),"")</f>
        <v>2034</v>
      </c>
      <c r="AD14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4" spans="1:30" s="53" customFormat="1" ht="21.75" customHeight="1" x14ac:dyDescent="0.25">
      <c r="A1404" s="43">
        <f t="shared" si="49"/>
        <v>1399</v>
      </c>
      <c r="B1404" s="44" t="s">
        <v>2266</v>
      </c>
      <c r="C1404" s="44" t="s">
        <v>2588</v>
      </c>
      <c r="D1404" s="72" t="s">
        <v>63</v>
      </c>
      <c r="E1404" s="59" t="s">
        <v>2614</v>
      </c>
      <c r="F1404" s="43" t="s">
        <v>41</v>
      </c>
      <c r="G1404" s="46" t="s">
        <v>42</v>
      </c>
      <c r="H1404" s="191">
        <v>27832</v>
      </c>
      <c r="I1404" s="45"/>
      <c r="J1404" s="76"/>
      <c r="K1404" s="63" t="s">
        <v>43</v>
      </c>
      <c r="L1404" s="90" t="s">
        <v>2615</v>
      </c>
      <c r="M1404" s="94">
        <v>42397</v>
      </c>
      <c r="N1404" s="52" t="str">
        <f t="shared" ca="1" si="50"/>
        <v>47 Tahun 11 Bulan 14 hari</v>
      </c>
      <c r="O14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0 Bulan 30 Hari </v>
      </c>
      <c r="P1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Row],[JABATAN]],tbl_refJabatan,2,FALSE),"yr","day")-CONVERT(DATEDIF(H1404,tglAcuan,"y"),"yr","day"))),(NOW()+(CONVERT(VLOOKUP(Table1[[#This Row],[JABATAN]],tbl_refJabatan,2,FALSE),"yr","day")-CONVERT(DATEDIF(H1404,NOW(),"y"),"yr","day")))),"Usia Salah"),"")</f>
        <v>50097.348911689813</v>
      </c>
      <c r="Q1404" s="167" t="str">
        <f ca="1">IF(Table1[[#This Row],[TGL. PENSIUN (usia)]]&lt;&gt;0,TEXT(Table1[[#This Row],[TGL. PENSIUN (usia)]],"yyyy"),"")</f>
        <v>2037</v>
      </c>
      <c r="R1404" s="166">
        <f ca="1">IF(AND(Table1[[#This Row],[TGL. PENSIUN (usia)]]&lt;&gt;"",Table1[[#This Row],[TGL. PENSIUN (usia)]]&lt;&gt;"USIA SALAH"),IF(tglAcuan&lt;&gt;0,(INT(CONVERT(VLOOKUP(Table1[[#This Row],[JABATAN]],tbl_refJabatan,2,FALSE),"yr","day")-CONVERT(DATEDIF(H1404,tglAcuan,"y"),"yr","day"))),(INT(CONVERT(VLOOKUP(Table1[[#This Row],[JABATAN]],tbl_refJabatan,2,FALSE),"yr","day")-CONVERT(DATEDIF(H1404,NOW(),"y"),"yr","day")))),"")</f>
        <v>4748</v>
      </c>
      <c r="S1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Row],[JABATAN]],tbl_refJabatan,4,FALSE),"yr","day")-CONVERT(DATEDIF(H1404,tglAcuan,"y"),"yr","day"))),(NOW()+(CONVERT(VLOOKUP(Table1[[#This Row],[JABATAN]],tbl_refJabatan,4,FALSE),"yr","day")-CONVERT(DATEDIF(H1404,NOW(),"y"),"yr","day")))),"Usia Salah"),"")</f>
        <v>35487.348911689813</v>
      </c>
      <c r="T1404" s="167" t="str">
        <f ca="1">IF(Table1[[#This Row],[TGL. PENSIUN ( usia )]]&lt;&gt;0,TEXT(Table1[[#This Row],[TGL. PENSIUN ( usia )]],"yyyy"),"")</f>
        <v>1997</v>
      </c>
      <c r="U1404" s="166">
        <f ca="1">IF(AND(Table1[[#This Row],[TGL. PENSIUN (usia)]]&lt;&gt;"",Table1[[#This Row],[TGL. PENSIUN (usia)]]&lt;&gt;"USIA SALAH"),IF(tglAcuan&lt;&gt;0,(INT(CONVERT(VLOOKUP(Table1[[#This Row],[JABATAN]],tbl_refJabatan,4,FALSE),"yr","day")-CONVERT(DATEDIF(H1404,tglAcuan,"y"),"yr","day"))),(INT(CONVERT(VLOOKUP(Table1[[#This Row],[JABATAN]],tbl_refJabatan,4,FALSE),"yr","day")-CONVERT(DATEDIF(H1404,NOW(),"y"),"yr","day")))),"")</f>
        <v>-9862</v>
      </c>
      <c r="V1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Row],[JABATAN]],tbl_refJabatan,6,FALSE),"yr","day")-CONVERT(DATEDIF(H1404,tglAcuan,"y"),"yr","day"))),(NOW()+(CONVERT(VLOOKUP(Table1[[#This Row],[JABATAN]],tbl_refJabatan,6,FALSE),"yr","day")-CONVERT(DATEDIF(H1404,NOW(),"y"),"yr","day")))),"Usia Salah"),"")</f>
        <v>28182.348911689813</v>
      </c>
      <c r="W1404" s="167" t="str">
        <f ca="1">IF(Table1[[#This Row],[TGL.PENSIUN (usia)]]&lt;&gt;0,TEXT(Table1[[#This Row],[TGL.PENSIUN (usia)]],"yyyy"),"")</f>
        <v>1977</v>
      </c>
      <c r="X1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Row],[JABATAN]],tbl_refJabatan,7,FALSE),"yr","day")-CONVERT(DATEDIF(M1404,tglAcuan,"y"),"yr","day"))),(NOW()+(CONVERT(VLOOKUP(Table1[[#This Row],[JABATAN]],tbl_refJabatan,7,FALSE),"yr","day")-CONVERT(DATEDIF(M1404,NOW(),"y"),"yr","day")))),"tgl SK salah"),"")</f>
        <v>64342.098911689813</v>
      </c>
      <c r="Y1404" s="167" t="str">
        <f ca="1">IF(Table1[[#This Row],[TGL. PENSIUN (jabatan)]]&lt;&gt;0,TEXT(Table1[[#This Row],[TGL. PENSIUN (jabatan)]],"yyyy"),"")</f>
        <v>2076</v>
      </c>
      <c r="Z1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Row],[JABATAN]],tbl_refJabatan,8,FALSE),"yr","day")-CONVERT(DATEDIF(H1404,tglAcuan,"y"),"yr","day"))),(NOW()+(CONVERT(VLOOKUP(Table1[[#This Row],[JABATAN]],tbl_refJabatan,8,FALSE),"yr","day")-CONVERT(DATEDIF(H1404,NOW(),"y"),"yr","day")))),"Usia Salah"),"")</f>
        <v>50097.348911689813</v>
      </c>
      <c r="AA1404" s="167" t="str">
        <f ca="1">IF(Table1[[#This Row],[TGL.PENSIUN (usia )]]&lt;&gt;0,TEXT(Table1[[#This Row],[TGL.PENSIUN (usia )]],"yyyy"),"")</f>
        <v>2037</v>
      </c>
      <c r="AB1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Row],[JABATAN]],tbl_refJabatan,9,FALSE),"yr","day")-CONVERT(DATEDIF(M1404,tglAcuan,"y"),"yr","day"))),(NOW()+(CONVERT(VLOOKUP(Table1[[#This Row],[JABATAN]],tbl_refJabatan,9,FALSE),"yr","day")-CONVERT(DATEDIF(M1404,NOW(),"y"),"yr","day")))),"tgl SK salah"),"")</f>
        <v>47905.848911689813</v>
      </c>
      <c r="AC1404" s="167" t="str">
        <f ca="1">IF(Table1[[#This Row],[TGL. PENSIUN (jabatan )]]&lt;&gt;0,TEXT(Table1[[#This Row],[TGL. PENSIUN (jabatan )]],"yyyy"),"")</f>
        <v>2031</v>
      </c>
      <c r="AD14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5" spans="1:30" s="53" customFormat="1" ht="21.75" customHeight="1" x14ac:dyDescent="0.25">
      <c r="A1405" s="43">
        <f t="shared" si="49"/>
        <v>1400</v>
      </c>
      <c r="B1405" s="44" t="s">
        <v>2266</v>
      </c>
      <c r="C1405" s="44" t="s">
        <v>2616</v>
      </c>
      <c r="D1405" s="45" t="s">
        <v>39</v>
      </c>
      <c r="E1405" s="59" t="s">
        <v>2617</v>
      </c>
      <c r="F1405" s="43" t="s">
        <v>41</v>
      </c>
      <c r="G1405" s="46" t="s">
        <v>42</v>
      </c>
      <c r="H1405" s="94">
        <v>26652</v>
      </c>
      <c r="I1405" s="45"/>
      <c r="J1405" s="76"/>
      <c r="K1405" s="63" t="s">
        <v>43</v>
      </c>
      <c r="L1405" s="69" t="s">
        <v>2618</v>
      </c>
      <c r="M1405" s="67">
        <v>43812</v>
      </c>
      <c r="N1405" s="52" t="str">
        <f t="shared" ca="1" si="50"/>
        <v>51 Tahun 2 Bulan 8 hari</v>
      </c>
      <c r="O14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Row],[JABATAN]],tbl_refJabatan,2,FALSE),"yr","day")-CONVERT(DATEDIF(H1405,tglAcuan,"y"),"yr","day"))),(NOW()+(CONVERT(VLOOKUP(Table1[[#This Row],[JABATAN]],tbl_refJabatan,2,FALSE),"yr","day")-CONVERT(DATEDIF(H1405,NOW(),"y"),"yr","day")))),"Usia Salah"),"")</f>
        <v>26721.348911689813</v>
      </c>
      <c r="Q1405" s="167" t="str">
        <f ca="1">IF(Table1[[#This Row],[TGL. PENSIUN (usia)]]&lt;&gt;0,TEXT(Table1[[#This Row],[TGL. PENSIUN (usia)]],"yyyy"),"")</f>
        <v>1973</v>
      </c>
      <c r="R1405" s="166">
        <f ca="1">IF(AND(Table1[[#This Row],[TGL. PENSIUN (usia)]]&lt;&gt;"",Table1[[#This Row],[TGL. PENSIUN (usia)]]&lt;&gt;"USIA SALAH"),IF(tglAcuan&lt;&gt;0,(INT(CONVERT(VLOOKUP(Table1[[#This Row],[JABATAN]],tbl_refJabatan,2,FALSE),"yr","day")-CONVERT(DATEDIF(H1405,tglAcuan,"y"),"yr","day"))),(INT(CONVERT(VLOOKUP(Table1[[#This Row],[JABATAN]],tbl_refJabatan,2,FALSE),"yr","day")-CONVERT(DATEDIF(H1405,NOW(),"y"),"yr","day")))),"")</f>
        <v>-18628</v>
      </c>
      <c r="S1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Row],[JABATAN]],tbl_refJabatan,4,FALSE),"yr","day")-CONVERT(DATEDIF(H1405,tglAcuan,"y"),"yr","day"))),(NOW()+(CONVERT(VLOOKUP(Table1[[#This Row],[JABATAN]],tbl_refJabatan,4,FALSE),"yr","day")-CONVERT(DATEDIF(H1405,NOW(),"y"),"yr","day")))),"Usia Salah"),"")</f>
        <v>26721.348911689813</v>
      </c>
      <c r="T1405" s="167" t="str">
        <f ca="1">IF(Table1[[#This Row],[TGL. PENSIUN ( usia )]]&lt;&gt;0,TEXT(Table1[[#This Row],[TGL. PENSIUN ( usia )]],"yyyy"),"")</f>
        <v>1973</v>
      </c>
      <c r="U1405" s="166">
        <f ca="1">IF(AND(Table1[[#This Row],[TGL. PENSIUN (usia)]]&lt;&gt;"",Table1[[#This Row],[TGL. PENSIUN (usia)]]&lt;&gt;"USIA SALAH"),IF(tglAcuan&lt;&gt;0,(INT(CONVERT(VLOOKUP(Table1[[#This Row],[JABATAN]],tbl_refJabatan,4,FALSE),"yr","day")-CONVERT(DATEDIF(H1405,tglAcuan,"y"),"yr","day"))),(INT(CONVERT(VLOOKUP(Table1[[#This Row],[JABATAN]],tbl_refJabatan,4,FALSE),"yr","day")-CONVERT(DATEDIF(H1405,NOW(),"y"),"yr","day")))),"")</f>
        <v>-18628</v>
      </c>
      <c r="V1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Row],[JABATAN]],tbl_refJabatan,6,FALSE),"yr","day")-CONVERT(DATEDIF(H1405,tglAcuan,"y"),"yr","day"))),(NOW()+(CONVERT(VLOOKUP(Table1[[#This Row],[JABATAN]],tbl_refJabatan,6,FALSE),"yr","day")-CONVERT(DATEDIF(H1405,NOW(),"y"),"yr","day")))),"Usia Salah"),"")</f>
        <v>26721.348911689813</v>
      </c>
      <c r="W1405" s="167" t="str">
        <f ca="1">IF(Table1[[#This Row],[TGL.PENSIUN (usia)]]&lt;&gt;0,TEXT(Table1[[#This Row],[TGL.PENSIUN (usia)]],"yyyy"),"")</f>
        <v>1973</v>
      </c>
      <c r="X1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Row],[JABATAN]],tbl_refJabatan,7,FALSE),"yr","day")-CONVERT(DATEDIF(M1405,tglAcuan,"y"),"yr","day"))),(NOW()+(CONVERT(VLOOKUP(Table1[[#This Row],[JABATAN]],tbl_refJabatan,7,FALSE),"yr","day")-CONVERT(DATEDIF(M1405,NOW(),"y"),"yr","day")))),"tgl SK salah"),"")</f>
        <v>43888.098911689813</v>
      </c>
      <c r="Y1405" s="167" t="str">
        <f ca="1">IF(Table1[[#This Row],[TGL. PENSIUN (jabatan)]]&lt;&gt;0,TEXT(Table1[[#This Row],[TGL. PENSIUN (jabatan)]],"yyyy"),"")</f>
        <v>2020</v>
      </c>
      <c r="Z1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Row],[JABATAN]],tbl_refJabatan,8,FALSE),"yr","day")-CONVERT(DATEDIF(H1405,tglAcuan,"y"),"yr","day"))),(NOW()+(CONVERT(VLOOKUP(Table1[[#This Row],[JABATAN]],tbl_refJabatan,8,FALSE),"yr","day")-CONVERT(DATEDIF(H1405,NOW(),"y"),"yr","day")))),"Usia Salah"),"")</f>
        <v>26721.348911689813</v>
      </c>
      <c r="AA1405" s="167" t="str">
        <f ca="1">IF(Table1[[#This Row],[TGL.PENSIUN (usia )]]&lt;&gt;0,TEXT(Table1[[#This Row],[TGL.PENSIUN (usia )]],"yyyy"),"")</f>
        <v>1973</v>
      </c>
      <c r="AB1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Row],[JABATAN]],tbl_refJabatan,9,FALSE),"yr","day")-CONVERT(DATEDIF(M1405,tglAcuan,"y"),"yr","day"))),(NOW()+(CONVERT(VLOOKUP(Table1[[#This Row],[JABATAN]],tbl_refJabatan,9,FALSE),"yr","day")-CONVERT(DATEDIF(M1405,NOW(),"y"),"yr","day")))),"tgl SK salah"),"")</f>
        <v>43888.098911689813</v>
      </c>
      <c r="AC1405" s="167" t="str">
        <f ca="1">IF(Table1[[#This Row],[TGL. PENSIUN (jabatan )]]&lt;&gt;0,TEXT(Table1[[#This Row],[TGL. PENSIUN (jabatan )]],"yyyy"),"")</f>
        <v>2020</v>
      </c>
      <c r="AD14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6" spans="1:30" s="88" customFormat="1" ht="21.75" customHeight="1" x14ac:dyDescent="0.25">
      <c r="A1406" s="43">
        <f t="shared" si="49"/>
        <v>1401</v>
      </c>
      <c r="B1406" s="44" t="s">
        <v>2266</v>
      </c>
      <c r="C1406" s="44" t="s">
        <v>2616</v>
      </c>
      <c r="D1406" s="72" t="s">
        <v>45</v>
      </c>
      <c r="E1406" s="59" t="s">
        <v>2619</v>
      </c>
      <c r="F1406" s="43" t="s">
        <v>41</v>
      </c>
      <c r="G1406" s="46" t="s">
        <v>42</v>
      </c>
      <c r="H1406" s="94">
        <v>23499</v>
      </c>
      <c r="I1406" s="45"/>
      <c r="J1406" s="76"/>
      <c r="K1406" s="63" t="s">
        <v>56</v>
      </c>
      <c r="L1406" s="63" t="s">
        <v>2620</v>
      </c>
      <c r="M1406" s="67">
        <v>43405</v>
      </c>
      <c r="N1406" s="52" t="str">
        <f t="shared" ca="1" si="50"/>
        <v>59 Tahun 9 Bulan 25 hari</v>
      </c>
      <c r="O14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Row],[JABATAN]],tbl_refJabatan,2,FALSE),"yr","day")-CONVERT(DATEDIF(H1406,tglAcuan,"y"),"yr","day"))),(NOW()+(CONVERT(VLOOKUP(Table1[[#This Row],[JABATAN]],tbl_refJabatan,2,FALSE),"yr","day")-CONVERT(DATEDIF(H1406,NOW(),"y"),"yr","day")))),"Usia Salah"),"")</f>
        <v>23799.348911689813</v>
      </c>
      <c r="Q1406" s="167" t="str">
        <f ca="1">IF(Table1[[#This Row],[TGL. PENSIUN (usia)]]&lt;&gt;0,TEXT(Table1[[#This Row],[TGL. PENSIUN (usia)]],"yyyy"),"")</f>
        <v>1965</v>
      </c>
      <c r="R1406" s="166">
        <f ca="1">IF(AND(Table1[[#This Row],[TGL. PENSIUN (usia)]]&lt;&gt;"",Table1[[#This Row],[TGL. PENSIUN (usia)]]&lt;&gt;"USIA SALAH"),IF(tglAcuan&lt;&gt;0,(INT(CONVERT(VLOOKUP(Table1[[#This Row],[JABATAN]],tbl_refJabatan,2,FALSE),"yr","day")-CONVERT(DATEDIF(H1406,tglAcuan,"y"),"yr","day"))),(INT(CONVERT(VLOOKUP(Table1[[#This Row],[JABATAN]],tbl_refJabatan,2,FALSE),"yr","day")-CONVERT(DATEDIF(H1406,NOW(),"y"),"yr","day")))),"")</f>
        <v>-21550</v>
      </c>
      <c r="S1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Row],[JABATAN]],tbl_refJabatan,4,FALSE),"yr","day")-CONVERT(DATEDIF(H1406,tglAcuan,"y"),"yr","day"))),(NOW()+(CONVERT(VLOOKUP(Table1[[#This Row],[JABATAN]],tbl_refJabatan,4,FALSE),"yr","day")-CONVERT(DATEDIF(H1406,NOW(),"y"),"yr","day")))),"Usia Salah"),"")</f>
        <v>23799.348911689813</v>
      </c>
      <c r="T1406" s="167" t="str">
        <f ca="1">IF(Table1[[#This Row],[TGL. PENSIUN ( usia )]]&lt;&gt;0,TEXT(Table1[[#This Row],[TGL. PENSIUN ( usia )]],"yyyy"),"")</f>
        <v>1965</v>
      </c>
      <c r="U1406" s="166">
        <f ca="1">IF(AND(Table1[[#This Row],[TGL. PENSIUN (usia)]]&lt;&gt;"",Table1[[#This Row],[TGL. PENSIUN (usia)]]&lt;&gt;"USIA SALAH"),IF(tglAcuan&lt;&gt;0,(INT(CONVERT(VLOOKUP(Table1[[#This Row],[JABATAN]],tbl_refJabatan,4,FALSE),"yr","day")-CONVERT(DATEDIF(H1406,tglAcuan,"y"),"yr","day"))),(INT(CONVERT(VLOOKUP(Table1[[#This Row],[JABATAN]],tbl_refJabatan,4,FALSE),"yr","day")-CONVERT(DATEDIF(H1406,NOW(),"y"),"yr","day")))),"")</f>
        <v>-21550</v>
      </c>
      <c r="V1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Row],[JABATAN]],tbl_refJabatan,6,FALSE),"yr","day")-CONVERT(DATEDIF(H1406,tglAcuan,"y"),"yr","day"))),(NOW()+(CONVERT(VLOOKUP(Table1[[#This Row],[JABATAN]],tbl_refJabatan,6,FALSE),"yr","day")-CONVERT(DATEDIF(H1406,NOW(),"y"),"yr","day")))),"Usia Salah"),"")</f>
        <v>23799.348911689813</v>
      </c>
      <c r="W1406" s="167" t="str">
        <f ca="1">IF(Table1[[#This Row],[TGL.PENSIUN (usia)]]&lt;&gt;0,TEXT(Table1[[#This Row],[TGL.PENSIUN (usia)]],"yyyy"),"")</f>
        <v>1965</v>
      </c>
      <c r="X1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Row],[JABATAN]],tbl_refJabatan,7,FALSE),"yr","day")-CONVERT(DATEDIF(M1406,tglAcuan,"y"),"yr","day"))),(NOW()+(CONVERT(VLOOKUP(Table1[[#This Row],[JABATAN]],tbl_refJabatan,7,FALSE),"yr","day")-CONVERT(DATEDIF(M1406,NOW(),"y"),"yr","day")))),"tgl SK salah"),"")</f>
        <v>43522.848911689813</v>
      </c>
      <c r="Y1406" s="167" t="str">
        <f ca="1">IF(Table1[[#This Row],[TGL. PENSIUN (jabatan)]]&lt;&gt;0,TEXT(Table1[[#This Row],[TGL. PENSIUN (jabatan)]],"yyyy"),"")</f>
        <v>2019</v>
      </c>
      <c r="Z1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Row],[JABATAN]],tbl_refJabatan,8,FALSE),"yr","day")-CONVERT(DATEDIF(H1406,tglAcuan,"y"),"yr","day"))),(NOW()+(CONVERT(VLOOKUP(Table1[[#This Row],[JABATAN]],tbl_refJabatan,8,FALSE),"yr","day")-CONVERT(DATEDIF(H1406,NOW(),"y"),"yr","day")))),"Usia Salah"),"")</f>
        <v>23799.348911689813</v>
      </c>
      <c r="AA1406" s="167" t="str">
        <f ca="1">IF(Table1[[#This Row],[TGL.PENSIUN (usia )]]&lt;&gt;0,TEXT(Table1[[#This Row],[TGL.PENSIUN (usia )]],"yyyy"),"")</f>
        <v>1965</v>
      </c>
      <c r="AB1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Row],[JABATAN]],tbl_refJabatan,9,FALSE),"yr","day")-CONVERT(DATEDIF(M1406,tglAcuan,"y"),"yr","day"))),(NOW()+(CONVERT(VLOOKUP(Table1[[#This Row],[JABATAN]],tbl_refJabatan,9,FALSE),"yr","day")-CONVERT(DATEDIF(M1406,NOW(),"y"),"yr","day")))),"tgl SK salah"),"")</f>
        <v>43522.848911689813</v>
      </c>
      <c r="AC1406" s="167" t="str">
        <f ca="1">IF(Table1[[#This Row],[TGL. PENSIUN (jabatan )]]&lt;&gt;0,TEXT(Table1[[#This Row],[TGL. PENSIUN (jabatan )]],"yyyy"),"")</f>
        <v>2019</v>
      </c>
      <c r="AD14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7" spans="1:30" s="53" customFormat="1" ht="21.75" customHeight="1" x14ac:dyDescent="0.25">
      <c r="A1407" s="43">
        <f t="shared" si="49"/>
        <v>1402</v>
      </c>
      <c r="B1407" s="44" t="s">
        <v>2266</v>
      </c>
      <c r="C1407" s="44" t="s">
        <v>2616</v>
      </c>
      <c r="D1407" s="45" t="s">
        <v>48</v>
      </c>
      <c r="E1407" s="59" t="s">
        <v>2621</v>
      </c>
      <c r="F1407" s="43" t="s">
        <v>41</v>
      </c>
      <c r="G1407" s="46" t="s">
        <v>42</v>
      </c>
      <c r="H1407" s="94">
        <v>26641</v>
      </c>
      <c r="I1407" s="45"/>
      <c r="J1407" s="76"/>
      <c r="K1407" s="63" t="s">
        <v>43</v>
      </c>
      <c r="L1407" s="63" t="s">
        <v>2620</v>
      </c>
      <c r="M1407" s="67">
        <v>43405</v>
      </c>
      <c r="N1407" s="52" t="str">
        <f t="shared" ca="1" si="50"/>
        <v>51 Tahun 2 Bulan 19 hari</v>
      </c>
      <c r="O14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Row],[JABATAN]],tbl_refJabatan,2,FALSE),"yr","day")-CONVERT(DATEDIF(H1407,tglAcuan,"y"),"yr","day"))),(NOW()+(CONVERT(VLOOKUP(Table1[[#This Row],[JABATAN]],tbl_refJabatan,2,FALSE),"yr","day")-CONVERT(DATEDIF(H1407,NOW(),"y"),"yr","day")))),"Usia Salah"),"")</f>
        <v>48636.348911689813</v>
      </c>
      <c r="Q1407" s="167" t="str">
        <f ca="1">IF(Table1[[#This Row],[TGL. PENSIUN (usia)]]&lt;&gt;0,TEXT(Table1[[#This Row],[TGL. PENSIUN (usia)]],"yyyy"),"")</f>
        <v>2033</v>
      </c>
      <c r="R1407" s="166">
        <f ca="1">IF(AND(Table1[[#This Row],[TGL. PENSIUN (usia)]]&lt;&gt;"",Table1[[#This Row],[TGL. PENSIUN (usia)]]&lt;&gt;"USIA SALAH"),IF(tglAcuan&lt;&gt;0,(INT(CONVERT(VLOOKUP(Table1[[#This Row],[JABATAN]],tbl_refJabatan,2,FALSE),"yr","day")-CONVERT(DATEDIF(H1407,tglAcuan,"y"),"yr","day"))),(INT(CONVERT(VLOOKUP(Table1[[#This Row],[JABATAN]],tbl_refJabatan,2,FALSE),"yr","day")-CONVERT(DATEDIF(H1407,NOW(),"y"),"yr","day")))),"")</f>
        <v>3287</v>
      </c>
      <c r="S1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Row],[JABATAN]],tbl_refJabatan,4,FALSE),"yr","day")-CONVERT(DATEDIF(H1407,tglAcuan,"y"),"yr","day"))),(NOW()+(CONVERT(VLOOKUP(Table1[[#This Row],[JABATAN]],tbl_refJabatan,4,FALSE),"yr","day")-CONVERT(DATEDIF(H1407,NOW(),"y"),"yr","day")))),"Usia Salah"),"")</f>
        <v>48636.348911689813</v>
      </c>
      <c r="T1407" s="167" t="str">
        <f ca="1">IF(Table1[[#This Row],[TGL. PENSIUN ( usia )]]&lt;&gt;0,TEXT(Table1[[#This Row],[TGL. PENSIUN ( usia )]],"yyyy"),"")</f>
        <v>2033</v>
      </c>
      <c r="U1407" s="166">
        <f ca="1">IF(AND(Table1[[#This Row],[TGL. PENSIUN (usia)]]&lt;&gt;"",Table1[[#This Row],[TGL. PENSIUN (usia)]]&lt;&gt;"USIA SALAH"),IF(tglAcuan&lt;&gt;0,(INT(CONVERT(VLOOKUP(Table1[[#This Row],[JABATAN]],tbl_refJabatan,4,FALSE),"yr","day")-CONVERT(DATEDIF(H1407,tglAcuan,"y"),"yr","day"))),(INT(CONVERT(VLOOKUP(Table1[[#This Row],[JABATAN]],tbl_refJabatan,4,FALSE),"yr","day")-CONVERT(DATEDIF(H1407,NOW(),"y"),"yr","day")))),"")</f>
        <v>3287</v>
      </c>
      <c r="V1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Row],[JABATAN]],tbl_refJabatan,6,FALSE),"yr","day")-CONVERT(DATEDIF(H1407,tglAcuan,"y"),"yr","day"))),(NOW()+(CONVERT(VLOOKUP(Table1[[#This Row],[JABATAN]],tbl_refJabatan,6,FALSE),"yr","day")-CONVERT(DATEDIF(H1407,NOW(),"y"),"yr","day")))),"Usia Salah"),"")</f>
        <v>47175.348911689813</v>
      </c>
      <c r="W1407" s="167" t="str">
        <f ca="1">IF(Table1[[#This Row],[TGL.PENSIUN (usia)]]&lt;&gt;0,TEXT(Table1[[#This Row],[TGL.PENSIUN (usia)]],"yyyy"),"")</f>
        <v>2029</v>
      </c>
      <c r="X14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Row],[JABATAN]],tbl_refJabatan,7,FALSE),"yr","day")-CONVERT(DATEDIF(M1407,tglAcuan,"y"),"yr","day"))),(NOW()+(CONVERT(VLOOKUP(Table1[[#This Row],[JABATAN]],tbl_refJabatan,7,FALSE),"yr","day")-CONVERT(DATEDIF(M1407,NOW(),"y"),"yr","day")))),"tgl SK salah"),"")</f>
        <v>50827.848911689813</v>
      </c>
      <c r="Y1407" s="167" t="str">
        <f ca="1">IF(Table1[[#This Row],[TGL. PENSIUN (jabatan)]]&lt;&gt;0,TEXT(Table1[[#This Row],[TGL. PENSIUN (jabatan)]],"yyyy"),"")</f>
        <v>2039</v>
      </c>
      <c r="Z1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Row],[JABATAN]],tbl_refJabatan,8,FALSE),"yr","day")-CONVERT(DATEDIF(H1407,tglAcuan,"y"),"yr","day"))),(NOW()+(CONVERT(VLOOKUP(Table1[[#This Row],[JABATAN]],tbl_refJabatan,8,FALSE),"yr","day")-CONVERT(DATEDIF(H1407,NOW(),"y"),"yr","day")))),"Usia Salah"),"")</f>
        <v>47175.348911689813</v>
      </c>
      <c r="AA1407" s="167" t="str">
        <f ca="1">IF(Table1[[#This Row],[TGL.PENSIUN (usia )]]&lt;&gt;0,TEXT(Table1[[#This Row],[TGL.PENSIUN (usia )]],"yyyy"),"")</f>
        <v>2029</v>
      </c>
      <c r="AB14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Row],[JABATAN]],tbl_refJabatan,9,FALSE),"yr","day")-CONVERT(DATEDIF(M1407,tglAcuan,"y"),"yr","day"))),(NOW()+(CONVERT(VLOOKUP(Table1[[#This Row],[JABATAN]],tbl_refJabatan,9,FALSE),"yr","day")-CONVERT(DATEDIF(M1407,NOW(),"y"),"yr","day")))),"tgl SK salah"),"")</f>
        <v>50827.848911689813</v>
      </c>
      <c r="AC1407" s="167" t="str">
        <f ca="1">IF(Table1[[#This Row],[TGL. PENSIUN (jabatan )]]&lt;&gt;0,TEXT(Table1[[#This Row],[TGL. PENSIUN (jabatan )]],"yyyy"),"")</f>
        <v>2039</v>
      </c>
      <c r="AD14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8" spans="1:30" s="53" customFormat="1" ht="21.75" customHeight="1" x14ac:dyDescent="0.25">
      <c r="A1408" s="43">
        <f t="shared" si="49"/>
        <v>1403</v>
      </c>
      <c r="B1408" s="44" t="s">
        <v>2266</v>
      </c>
      <c r="C1408" s="44" t="s">
        <v>2616</v>
      </c>
      <c r="D1408" s="72" t="s">
        <v>52</v>
      </c>
      <c r="E1408" s="59" t="s">
        <v>2388</v>
      </c>
      <c r="F1408" s="43" t="s">
        <v>41</v>
      </c>
      <c r="G1408" s="46" t="s">
        <v>42</v>
      </c>
      <c r="H1408" s="94">
        <v>29527</v>
      </c>
      <c r="I1408" s="45"/>
      <c r="J1408" s="76"/>
      <c r="K1408" s="63" t="s">
        <v>43</v>
      </c>
      <c r="L1408" s="63" t="s">
        <v>2620</v>
      </c>
      <c r="M1408" s="67">
        <v>43405</v>
      </c>
      <c r="N1408" s="52" t="str">
        <f t="shared" ca="1" si="50"/>
        <v>43 Tahun 3 Bulan 25 hari</v>
      </c>
      <c r="O14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Row],[JABATAN]],tbl_refJabatan,2,FALSE),"yr","day")-CONVERT(DATEDIF(H1408,tglAcuan,"y"),"yr","day"))),(NOW()+(CONVERT(VLOOKUP(Table1[[#This Row],[JABATAN]],tbl_refJabatan,2,FALSE),"yr","day")-CONVERT(DATEDIF(H1408,NOW(),"y"),"yr","day")))),"Usia Salah"),"")</f>
        <v>51558.348911689813</v>
      </c>
      <c r="Q1408" s="167" t="str">
        <f ca="1">IF(Table1[[#This Row],[TGL. PENSIUN (usia)]]&lt;&gt;0,TEXT(Table1[[#This Row],[TGL. PENSIUN (usia)]],"yyyy"),"")</f>
        <v>2041</v>
      </c>
      <c r="R1408" s="166">
        <f ca="1">IF(AND(Table1[[#This Row],[TGL. PENSIUN (usia)]]&lt;&gt;"",Table1[[#This Row],[TGL. PENSIUN (usia)]]&lt;&gt;"USIA SALAH"),IF(tglAcuan&lt;&gt;0,(INT(CONVERT(VLOOKUP(Table1[[#This Row],[JABATAN]],tbl_refJabatan,2,FALSE),"yr","day")-CONVERT(DATEDIF(H1408,tglAcuan,"y"),"yr","day"))),(INT(CONVERT(VLOOKUP(Table1[[#This Row],[JABATAN]],tbl_refJabatan,2,FALSE),"yr","day")-CONVERT(DATEDIF(H1408,NOW(),"y"),"yr","day")))),"")</f>
        <v>6209</v>
      </c>
      <c r="S1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Row],[JABATAN]],tbl_refJabatan,4,FALSE),"yr","day")-CONVERT(DATEDIF(H1408,tglAcuan,"y"),"yr","day"))),(NOW()+(CONVERT(VLOOKUP(Table1[[#This Row],[JABATAN]],tbl_refJabatan,4,FALSE),"yr","day")-CONVERT(DATEDIF(H1408,NOW(),"y"),"yr","day")))),"Usia Salah"),"")</f>
        <v>51558.348911689813</v>
      </c>
      <c r="T1408" s="167" t="str">
        <f ca="1">IF(Table1[[#This Row],[TGL. PENSIUN ( usia )]]&lt;&gt;0,TEXT(Table1[[#This Row],[TGL. PENSIUN ( usia )]],"yyyy"),"")</f>
        <v>2041</v>
      </c>
      <c r="U1408" s="166">
        <f ca="1">IF(AND(Table1[[#This Row],[TGL. PENSIUN (usia)]]&lt;&gt;"",Table1[[#This Row],[TGL. PENSIUN (usia)]]&lt;&gt;"USIA SALAH"),IF(tglAcuan&lt;&gt;0,(INT(CONVERT(VLOOKUP(Table1[[#This Row],[JABATAN]],tbl_refJabatan,4,FALSE),"yr","day")-CONVERT(DATEDIF(H1408,tglAcuan,"y"),"yr","day"))),(INT(CONVERT(VLOOKUP(Table1[[#This Row],[JABATAN]],tbl_refJabatan,4,FALSE),"yr","day")-CONVERT(DATEDIF(H1408,NOW(),"y"),"yr","day")))),"")</f>
        <v>6209</v>
      </c>
      <c r="V1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Row],[JABATAN]],tbl_refJabatan,6,FALSE),"yr","day")-CONVERT(DATEDIF(H1408,tglAcuan,"y"),"yr","day"))),(NOW()+(CONVERT(VLOOKUP(Table1[[#This Row],[JABATAN]],tbl_refJabatan,6,FALSE),"yr","day")-CONVERT(DATEDIF(H1408,NOW(),"y"),"yr","day")))),"Usia Salah"),"")</f>
        <v>50097.348911689813</v>
      </c>
      <c r="W1408" s="167" t="str">
        <f ca="1">IF(Table1[[#This Row],[TGL.PENSIUN (usia)]]&lt;&gt;0,TEXT(Table1[[#This Row],[TGL.PENSIUN (usia)]],"yyyy"),"")</f>
        <v>2037</v>
      </c>
      <c r="X1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Row],[JABATAN]],tbl_refJabatan,7,FALSE),"yr","day")-CONVERT(DATEDIF(M1408,tglAcuan,"y"),"yr","day"))),(NOW()+(CONVERT(VLOOKUP(Table1[[#This Row],[JABATAN]],tbl_refJabatan,7,FALSE),"yr","day")-CONVERT(DATEDIF(M1408,NOW(),"y"),"yr","day")))),"tgl SK salah"),"")</f>
        <v>50827.848911689813</v>
      </c>
      <c r="Y1408" s="167" t="str">
        <f ca="1">IF(Table1[[#This Row],[TGL. PENSIUN (jabatan)]]&lt;&gt;0,TEXT(Table1[[#This Row],[TGL. PENSIUN (jabatan)]],"yyyy"),"")</f>
        <v>2039</v>
      </c>
      <c r="Z1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Row],[JABATAN]],tbl_refJabatan,8,FALSE),"yr","day")-CONVERT(DATEDIF(H1408,tglAcuan,"y"),"yr","day"))),(NOW()+(CONVERT(VLOOKUP(Table1[[#This Row],[JABATAN]],tbl_refJabatan,8,FALSE),"yr","day")-CONVERT(DATEDIF(H1408,NOW(),"y"),"yr","day")))),"Usia Salah"),"")</f>
        <v>50097.348911689813</v>
      </c>
      <c r="AA1408" s="167" t="str">
        <f ca="1">IF(Table1[[#This Row],[TGL.PENSIUN (usia )]]&lt;&gt;0,TEXT(Table1[[#This Row],[TGL.PENSIUN (usia )]],"yyyy"),"")</f>
        <v>2037</v>
      </c>
      <c r="AB1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Row],[JABATAN]],tbl_refJabatan,9,FALSE),"yr","day")-CONVERT(DATEDIF(M1408,tglAcuan,"y"),"yr","day"))),(NOW()+(CONVERT(VLOOKUP(Table1[[#This Row],[JABATAN]],tbl_refJabatan,9,FALSE),"yr","day")-CONVERT(DATEDIF(M1408,NOW(),"y"),"yr","day")))),"tgl SK salah"),"")</f>
        <v>50827.848911689813</v>
      </c>
      <c r="AC1408" s="167" t="str">
        <f ca="1">IF(Table1[[#This Row],[TGL. PENSIUN (jabatan )]]&lt;&gt;0,TEXT(Table1[[#This Row],[TGL. PENSIUN (jabatan )]],"yyyy"),"")</f>
        <v>2039</v>
      </c>
      <c r="AD14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09" spans="1:30" s="53" customFormat="1" ht="21.75" customHeight="1" x14ac:dyDescent="0.25">
      <c r="A1409" s="43">
        <f t="shared" si="49"/>
        <v>1404</v>
      </c>
      <c r="B1409" s="44" t="s">
        <v>2266</v>
      </c>
      <c r="C1409" s="44" t="s">
        <v>2616</v>
      </c>
      <c r="D1409" s="72" t="s">
        <v>54</v>
      </c>
      <c r="E1409" s="59" t="s">
        <v>2622</v>
      </c>
      <c r="F1409" s="43" t="s">
        <v>41</v>
      </c>
      <c r="G1409" s="46" t="s">
        <v>42</v>
      </c>
      <c r="H1409" s="94">
        <v>26488</v>
      </c>
      <c r="I1409" s="45"/>
      <c r="J1409" s="76"/>
      <c r="K1409" s="63" t="s">
        <v>43</v>
      </c>
      <c r="L1409" s="63" t="s">
        <v>2620</v>
      </c>
      <c r="M1409" s="67">
        <v>43405</v>
      </c>
      <c r="N1409" s="52" t="str">
        <f t="shared" ca="1" si="50"/>
        <v>51 Tahun 7 Bulan 19 hari</v>
      </c>
      <c r="O14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Row],[JABATAN]],tbl_refJabatan,2,FALSE),"yr","day")-CONVERT(DATEDIF(H1409,tglAcuan,"y"),"yr","day"))),(NOW()+(CONVERT(VLOOKUP(Table1[[#This Row],[JABATAN]],tbl_refJabatan,2,FALSE),"yr","day")-CONVERT(DATEDIF(H1409,NOW(),"y"),"yr","day")))),"Usia Salah"),"")</f>
        <v>48636.348911689813</v>
      </c>
      <c r="Q1409" s="167" t="str">
        <f ca="1">IF(Table1[[#This Row],[TGL. PENSIUN (usia)]]&lt;&gt;0,TEXT(Table1[[#This Row],[TGL. PENSIUN (usia)]],"yyyy"),"")</f>
        <v>2033</v>
      </c>
      <c r="R1409" s="166">
        <f ca="1">IF(AND(Table1[[#This Row],[TGL. PENSIUN (usia)]]&lt;&gt;"",Table1[[#This Row],[TGL. PENSIUN (usia)]]&lt;&gt;"USIA SALAH"),IF(tglAcuan&lt;&gt;0,(INT(CONVERT(VLOOKUP(Table1[[#This Row],[JABATAN]],tbl_refJabatan,2,FALSE),"yr","day")-CONVERT(DATEDIF(H1409,tglAcuan,"y"),"yr","day"))),(INT(CONVERT(VLOOKUP(Table1[[#This Row],[JABATAN]],tbl_refJabatan,2,FALSE),"yr","day")-CONVERT(DATEDIF(H1409,NOW(),"y"),"yr","day")))),"")</f>
        <v>3287</v>
      </c>
      <c r="S1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Row],[JABATAN]],tbl_refJabatan,4,FALSE),"yr","day")-CONVERT(DATEDIF(H1409,tglAcuan,"y"),"yr","day"))),(NOW()+(CONVERT(VLOOKUP(Table1[[#This Row],[JABATAN]],tbl_refJabatan,4,FALSE),"yr","day")-CONVERT(DATEDIF(H1409,NOW(),"y"),"yr","day")))),"Usia Salah"),"")</f>
        <v>48636.348911689813</v>
      </c>
      <c r="T1409" s="167" t="str">
        <f ca="1">IF(Table1[[#This Row],[TGL. PENSIUN ( usia )]]&lt;&gt;0,TEXT(Table1[[#This Row],[TGL. PENSIUN ( usia )]],"yyyy"),"")</f>
        <v>2033</v>
      </c>
      <c r="U1409" s="166">
        <f ca="1">IF(AND(Table1[[#This Row],[TGL. PENSIUN (usia)]]&lt;&gt;"",Table1[[#This Row],[TGL. PENSIUN (usia)]]&lt;&gt;"USIA SALAH"),IF(tglAcuan&lt;&gt;0,(INT(CONVERT(VLOOKUP(Table1[[#This Row],[JABATAN]],tbl_refJabatan,4,FALSE),"yr","day")-CONVERT(DATEDIF(H1409,tglAcuan,"y"),"yr","day"))),(INT(CONVERT(VLOOKUP(Table1[[#This Row],[JABATAN]],tbl_refJabatan,4,FALSE),"yr","day")-CONVERT(DATEDIF(H1409,NOW(),"y"),"yr","day")))),"")</f>
        <v>3287</v>
      </c>
      <c r="V1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Row],[JABATAN]],tbl_refJabatan,6,FALSE),"yr","day")-CONVERT(DATEDIF(H1409,tglAcuan,"y"),"yr","day"))),(NOW()+(CONVERT(VLOOKUP(Table1[[#This Row],[JABATAN]],tbl_refJabatan,6,FALSE),"yr","day")-CONVERT(DATEDIF(H1409,NOW(),"y"),"yr","day")))),"Usia Salah"),"")</f>
        <v>47175.348911689813</v>
      </c>
      <c r="W1409" s="167" t="str">
        <f ca="1">IF(Table1[[#This Row],[TGL.PENSIUN (usia)]]&lt;&gt;0,TEXT(Table1[[#This Row],[TGL.PENSIUN (usia)]],"yyyy"),"")</f>
        <v>2029</v>
      </c>
      <c r="X1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Row],[JABATAN]],tbl_refJabatan,7,FALSE),"yr","day")-CONVERT(DATEDIF(M1409,tglAcuan,"y"),"yr","day"))),(NOW()+(CONVERT(VLOOKUP(Table1[[#This Row],[JABATAN]],tbl_refJabatan,7,FALSE),"yr","day")-CONVERT(DATEDIF(M1409,NOW(),"y"),"yr","day")))),"tgl SK salah"),"")</f>
        <v>50827.848911689813</v>
      </c>
      <c r="Y1409" s="167" t="str">
        <f ca="1">IF(Table1[[#This Row],[TGL. PENSIUN (jabatan)]]&lt;&gt;0,TEXT(Table1[[#This Row],[TGL. PENSIUN (jabatan)]],"yyyy"),"")</f>
        <v>2039</v>
      </c>
      <c r="Z1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Row],[JABATAN]],tbl_refJabatan,8,FALSE),"yr","day")-CONVERT(DATEDIF(H1409,tglAcuan,"y"),"yr","day"))),(NOW()+(CONVERT(VLOOKUP(Table1[[#This Row],[JABATAN]],tbl_refJabatan,8,FALSE),"yr","day")-CONVERT(DATEDIF(H1409,NOW(),"y"),"yr","day")))),"Usia Salah"),"")</f>
        <v>47175.348911689813</v>
      </c>
      <c r="AA1409" s="167" t="str">
        <f ca="1">IF(Table1[[#This Row],[TGL.PENSIUN (usia )]]&lt;&gt;0,TEXT(Table1[[#This Row],[TGL.PENSIUN (usia )]],"yyyy"),"")</f>
        <v>2029</v>
      </c>
      <c r="AB1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Row],[JABATAN]],tbl_refJabatan,9,FALSE),"yr","day")-CONVERT(DATEDIF(M1409,tglAcuan,"y"),"yr","day"))),(NOW()+(CONVERT(VLOOKUP(Table1[[#This Row],[JABATAN]],tbl_refJabatan,9,FALSE),"yr","day")-CONVERT(DATEDIF(M1409,NOW(),"y"),"yr","day")))),"tgl SK salah"),"")</f>
        <v>50827.848911689813</v>
      </c>
      <c r="AC1409" s="167" t="str">
        <f ca="1">IF(Table1[[#This Row],[TGL. PENSIUN (jabatan )]]&lt;&gt;0,TEXT(Table1[[#This Row],[TGL. PENSIUN (jabatan )]],"yyyy"),"")</f>
        <v>2039</v>
      </c>
      <c r="AD14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0" spans="1:30" s="53" customFormat="1" ht="21.75" customHeight="1" x14ac:dyDescent="0.25">
      <c r="A1410" s="43">
        <f t="shared" si="49"/>
        <v>1405</v>
      </c>
      <c r="B1410" s="44" t="s">
        <v>2266</v>
      </c>
      <c r="C1410" s="44" t="s">
        <v>2616</v>
      </c>
      <c r="D1410" s="72" t="s">
        <v>57</v>
      </c>
      <c r="E1410" s="59" t="s">
        <v>2623</v>
      </c>
      <c r="F1410" s="43" t="s">
        <v>41</v>
      </c>
      <c r="G1410" s="46" t="s">
        <v>42</v>
      </c>
      <c r="H1410" s="94">
        <v>31508</v>
      </c>
      <c r="I1410" s="45"/>
      <c r="J1410" s="76"/>
      <c r="K1410" s="63" t="s">
        <v>56</v>
      </c>
      <c r="L1410" s="63" t="s">
        <v>2620</v>
      </c>
      <c r="M1410" s="67">
        <v>43405</v>
      </c>
      <c r="N1410" s="52" t="str">
        <f t="shared" ca="1" si="50"/>
        <v>37 Tahun 10 Bulan 21 hari</v>
      </c>
      <c r="O14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Row],[JABATAN]],tbl_refJabatan,2,FALSE),"yr","day")-CONVERT(DATEDIF(H1410,tglAcuan,"y"),"yr","day"))),(NOW()+(CONVERT(VLOOKUP(Table1[[#This Row],[JABATAN]],tbl_refJabatan,2,FALSE),"yr","day")-CONVERT(DATEDIF(H1410,NOW(),"y"),"yr","day")))),"Usia Salah"),"")</f>
        <v>53749.848911689813</v>
      </c>
      <c r="Q1410" s="167" t="str">
        <f ca="1">IF(Table1[[#This Row],[TGL. PENSIUN (usia)]]&lt;&gt;0,TEXT(Table1[[#This Row],[TGL. PENSIUN (usia)]],"yyyy"),"")</f>
        <v>2047</v>
      </c>
      <c r="R1410" s="166">
        <f ca="1">IF(AND(Table1[[#This Row],[TGL. PENSIUN (usia)]]&lt;&gt;"",Table1[[#This Row],[TGL. PENSIUN (usia)]]&lt;&gt;"USIA SALAH"),IF(tglAcuan&lt;&gt;0,(INT(CONVERT(VLOOKUP(Table1[[#This Row],[JABATAN]],tbl_refJabatan,2,FALSE),"yr","day")-CONVERT(DATEDIF(H1410,tglAcuan,"y"),"yr","day"))),(INT(CONVERT(VLOOKUP(Table1[[#This Row],[JABATAN]],tbl_refJabatan,2,FALSE),"yr","day")-CONVERT(DATEDIF(H1410,NOW(),"y"),"yr","day")))),"")</f>
        <v>8400</v>
      </c>
      <c r="S1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Row],[JABATAN]],tbl_refJabatan,4,FALSE),"yr","day")-CONVERT(DATEDIF(H1410,tglAcuan,"y"),"yr","day"))),(NOW()+(CONVERT(VLOOKUP(Table1[[#This Row],[JABATAN]],tbl_refJabatan,4,FALSE),"yr","day")-CONVERT(DATEDIF(H1410,NOW(),"y"),"yr","day")))),"Usia Salah"),"")</f>
        <v>53749.848911689813</v>
      </c>
      <c r="T1410" s="167" t="str">
        <f ca="1">IF(Table1[[#This Row],[TGL. PENSIUN ( usia )]]&lt;&gt;0,TEXT(Table1[[#This Row],[TGL. PENSIUN ( usia )]],"yyyy"),"")</f>
        <v>2047</v>
      </c>
      <c r="U1410" s="166">
        <f ca="1">IF(AND(Table1[[#This Row],[TGL. PENSIUN (usia)]]&lt;&gt;"",Table1[[#This Row],[TGL. PENSIUN (usia)]]&lt;&gt;"USIA SALAH"),IF(tglAcuan&lt;&gt;0,(INT(CONVERT(VLOOKUP(Table1[[#This Row],[JABATAN]],tbl_refJabatan,4,FALSE),"yr","day")-CONVERT(DATEDIF(H1410,tglAcuan,"y"),"yr","day"))),(INT(CONVERT(VLOOKUP(Table1[[#This Row],[JABATAN]],tbl_refJabatan,4,FALSE),"yr","day")-CONVERT(DATEDIF(H1410,NOW(),"y"),"yr","day")))),"")</f>
        <v>8400</v>
      </c>
      <c r="V1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Row],[JABATAN]],tbl_refJabatan,6,FALSE),"yr","day")-CONVERT(DATEDIF(H1410,tglAcuan,"y"),"yr","day"))),(NOW()+(CONVERT(VLOOKUP(Table1[[#This Row],[JABATAN]],tbl_refJabatan,6,FALSE),"yr","day")-CONVERT(DATEDIF(H1410,NOW(),"y"),"yr","day")))),"Usia Salah"),"")</f>
        <v>52288.848911689813</v>
      </c>
      <c r="W1410" s="167" t="str">
        <f ca="1">IF(Table1[[#This Row],[TGL.PENSIUN (usia)]]&lt;&gt;0,TEXT(Table1[[#This Row],[TGL.PENSIUN (usia)]],"yyyy"),"")</f>
        <v>2043</v>
      </c>
      <c r="X1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Row],[JABATAN]],tbl_refJabatan,7,FALSE),"yr","day")-CONVERT(DATEDIF(M1410,tglAcuan,"y"),"yr","day"))),(NOW()+(CONVERT(VLOOKUP(Table1[[#This Row],[JABATAN]],tbl_refJabatan,7,FALSE),"yr","day")-CONVERT(DATEDIF(M1410,NOW(),"y"),"yr","day")))),"tgl SK salah"),"")</f>
        <v>50827.848911689813</v>
      </c>
      <c r="Y1410" s="167" t="str">
        <f ca="1">IF(Table1[[#This Row],[TGL. PENSIUN (jabatan)]]&lt;&gt;0,TEXT(Table1[[#This Row],[TGL. PENSIUN (jabatan)]],"yyyy"),"")</f>
        <v>2039</v>
      </c>
      <c r="Z1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Row],[JABATAN]],tbl_refJabatan,8,FALSE),"yr","day")-CONVERT(DATEDIF(H1410,tglAcuan,"y"),"yr","day"))),(NOW()+(CONVERT(VLOOKUP(Table1[[#This Row],[JABATAN]],tbl_refJabatan,8,FALSE),"yr","day")-CONVERT(DATEDIF(H1410,NOW(),"y"),"yr","day")))),"Usia Salah"),"")</f>
        <v>52288.848911689813</v>
      </c>
      <c r="AA1410" s="167" t="str">
        <f ca="1">IF(Table1[[#This Row],[TGL.PENSIUN (usia )]]&lt;&gt;0,TEXT(Table1[[#This Row],[TGL.PENSIUN (usia )]],"yyyy"),"")</f>
        <v>2043</v>
      </c>
      <c r="AB1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Row],[JABATAN]],tbl_refJabatan,9,FALSE),"yr","day")-CONVERT(DATEDIF(M1410,tglAcuan,"y"),"yr","day"))),(NOW()+(CONVERT(VLOOKUP(Table1[[#This Row],[JABATAN]],tbl_refJabatan,9,FALSE),"yr","day")-CONVERT(DATEDIF(M1410,NOW(),"y"),"yr","day")))),"tgl SK salah"),"")</f>
        <v>50827.848911689813</v>
      </c>
      <c r="AC1410" s="167" t="str">
        <f ca="1">IF(Table1[[#This Row],[TGL. PENSIUN (jabatan )]]&lt;&gt;0,TEXT(Table1[[#This Row],[TGL. PENSIUN (jabatan )]],"yyyy"),"")</f>
        <v>2039</v>
      </c>
      <c r="AD14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1" spans="1:30" s="53" customFormat="1" ht="21.75" customHeight="1" x14ac:dyDescent="0.25">
      <c r="A1411" s="43">
        <f t="shared" si="49"/>
        <v>1406</v>
      </c>
      <c r="B1411" s="44" t="s">
        <v>2266</v>
      </c>
      <c r="C1411" s="44" t="s">
        <v>2616</v>
      </c>
      <c r="D1411" s="72" t="s">
        <v>59</v>
      </c>
      <c r="E1411" s="59" t="s">
        <v>2624</v>
      </c>
      <c r="F1411" s="43" t="s">
        <v>41</v>
      </c>
      <c r="G1411" s="46" t="s">
        <v>42</v>
      </c>
      <c r="H1411" s="94">
        <v>33073</v>
      </c>
      <c r="I1411" s="45"/>
      <c r="J1411" s="76"/>
      <c r="K1411" s="63" t="s">
        <v>56</v>
      </c>
      <c r="L1411" s="63" t="s">
        <v>2620</v>
      </c>
      <c r="M1411" s="67">
        <v>43405</v>
      </c>
      <c r="N1411" s="52" t="str">
        <f t="shared" ca="1" si="50"/>
        <v>33 Tahun 7 Bulan 8 hari</v>
      </c>
      <c r="O14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Row],[JABATAN]],tbl_refJabatan,2,FALSE),"yr","day")-CONVERT(DATEDIF(H1411,tglAcuan,"y"),"yr","day"))),(NOW()+(CONVERT(VLOOKUP(Table1[[#This Row],[JABATAN]],tbl_refJabatan,2,FALSE),"yr","day")-CONVERT(DATEDIF(H1411,NOW(),"y"),"yr","day")))),"Usia Salah"),"")</f>
        <v>55210.848911689813</v>
      </c>
      <c r="Q1411" s="167" t="str">
        <f ca="1">IF(Table1[[#This Row],[TGL. PENSIUN (usia)]]&lt;&gt;0,TEXT(Table1[[#This Row],[TGL. PENSIUN (usia)]],"yyyy"),"")</f>
        <v>2051</v>
      </c>
      <c r="R1411" s="166">
        <f ca="1">IF(AND(Table1[[#This Row],[TGL. PENSIUN (usia)]]&lt;&gt;"",Table1[[#This Row],[TGL. PENSIUN (usia)]]&lt;&gt;"USIA SALAH"),IF(tglAcuan&lt;&gt;0,(INT(CONVERT(VLOOKUP(Table1[[#This Row],[JABATAN]],tbl_refJabatan,2,FALSE),"yr","day")-CONVERT(DATEDIF(H1411,tglAcuan,"y"),"yr","day"))),(INT(CONVERT(VLOOKUP(Table1[[#This Row],[JABATAN]],tbl_refJabatan,2,FALSE),"yr","day")-CONVERT(DATEDIF(H1411,NOW(),"y"),"yr","day")))),"")</f>
        <v>9861</v>
      </c>
      <c r="S1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Row],[JABATAN]],tbl_refJabatan,4,FALSE),"yr","day")-CONVERT(DATEDIF(H1411,tglAcuan,"y"),"yr","day"))),(NOW()+(CONVERT(VLOOKUP(Table1[[#This Row],[JABATAN]],tbl_refJabatan,4,FALSE),"yr","day")-CONVERT(DATEDIF(H1411,NOW(),"y"),"yr","day")))),"Usia Salah"),"")</f>
        <v>55210.848911689813</v>
      </c>
      <c r="T1411" s="167" t="str">
        <f ca="1">IF(Table1[[#This Row],[TGL. PENSIUN ( usia )]]&lt;&gt;0,TEXT(Table1[[#This Row],[TGL. PENSIUN ( usia )]],"yyyy"),"")</f>
        <v>2051</v>
      </c>
      <c r="U1411" s="166">
        <f ca="1">IF(AND(Table1[[#This Row],[TGL. PENSIUN (usia)]]&lt;&gt;"",Table1[[#This Row],[TGL. PENSIUN (usia)]]&lt;&gt;"USIA SALAH"),IF(tglAcuan&lt;&gt;0,(INT(CONVERT(VLOOKUP(Table1[[#This Row],[JABATAN]],tbl_refJabatan,4,FALSE),"yr","day")-CONVERT(DATEDIF(H1411,tglAcuan,"y"),"yr","day"))),(INT(CONVERT(VLOOKUP(Table1[[#This Row],[JABATAN]],tbl_refJabatan,4,FALSE),"yr","day")-CONVERT(DATEDIF(H1411,NOW(),"y"),"yr","day")))),"")</f>
        <v>9861</v>
      </c>
      <c r="V1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Row],[JABATAN]],tbl_refJabatan,6,FALSE),"yr","day")-CONVERT(DATEDIF(H1411,tglAcuan,"y"),"yr","day"))),(NOW()+(CONVERT(VLOOKUP(Table1[[#This Row],[JABATAN]],tbl_refJabatan,6,FALSE),"yr","day")-CONVERT(DATEDIF(H1411,NOW(),"y"),"yr","day")))),"Usia Salah"),"")</f>
        <v>53749.848911689813</v>
      </c>
      <c r="W1411" s="167" t="str">
        <f ca="1">IF(Table1[[#This Row],[TGL.PENSIUN (usia)]]&lt;&gt;0,TEXT(Table1[[#This Row],[TGL.PENSIUN (usia)]],"yyyy"),"")</f>
        <v>2047</v>
      </c>
      <c r="X1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Row],[JABATAN]],tbl_refJabatan,7,FALSE),"yr","day")-CONVERT(DATEDIF(M1411,tglAcuan,"y"),"yr","day"))),(NOW()+(CONVERT(VLOOKUP(Table1[[#This Row],[JABATAN]],tbl_refJabatan,7,FALSE),"yr","day")-CONVERT(DATEDIF(M1411,NOW(),"y"),"yr","day")))),"tgl SK salah"),"")</f>
        <v>50827.848911689813</v>
      </c>
      <c r="Y1411" s="167" t="str">
        <f ca="1">IF(Table1[[#This Row],[TGL. PENSIUN (jabatan)]]&lt;&gt;0,TEXT(Table1[[#This Row],[TGL. PENSIUN (jabatan)]],"yyyy"),"")</f>
        <v>2039</v>
      </c>
      <c r="Z1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Row],[JABATAN]],tbl_refJabatan,8,FALSE),"yr","day")-CONVERT(DATEDIF(H1411,tglAcuan,"y"),"yr","day"))),(NOW()+(CONVERT(VLOOKUP(Table1[[#This Row],[JABATAN]],tbl_refJabatan,8,FALSE),"yr","day")-CONVERT(DATEDIF(H1411,NOW(),"y"),"yr","day")))),"Usia Salah"),"")</f>
        <v>53749.848911689813</v>
      </c>
      <c r="AA1411" s="167" t="str">
        <f ca="1">IF(Table1[[#This Row],[TGL.PENSIUN (usia )]]&lt;&gt;0,TEXT(Table1[[#This Row],[TGL.PENSIUN (usia )]],"yyyy"),"")</f>
        <v>2047</v>
      </c>
      <c r="AB1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Row],[JABATAN]],tbl_refJabatan,9,FALSE),"yr","day")-CONVERT(DATEDIF(M1411,tglAcuan,"y"),"yr","day"))),(NOW()+(CONVERT(VLOOKUP(Table1[[#This Row],[JABATAN]],tbl_refJabatan,9,FALSE),"yr","day")-CONVERT(DATEDIF(M1411,NOW(),"y"),"yr","day")))),"tgl SK salah"),"")</f>
        <v>50827.848911689813</v>
      </c>
      <c r="AC1411" s="167" t="str">
        <f ca="1">IF(Table1[[#This Row],[TGL. PENSIUN (jabatan )]]&lt;&gt;0,TEXT(Table1[[#This Row],[TGL. PENSIUN (jabatan )]],"yyyy"),"")</f>
        <v>2039</v>
      </c>
      <c r="AD14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2" spans="1:30" s="53" customFormat="1" ht="21.75" customHeight="1" x14ac:dyDescent="0.25">
      <c r="A1412" s="43">
        <f t="shared" si="49"/>
        <v>1407</v>
      </c>
      <c r="B1412" s="44" t="s">
        <v>2266</v>
      </c>
      <c r="C1412" s="44" t="s">
        <v>2616</v>
      </c>
      <c r="D1412" s="72" t="s">
        <v>61</v>
      </c>
      <c r="E1412" s="59" t="s">
        <v>2625</v>
      </c>
      <c r="F1412" s="43" t="s">
        <v>41</v>
      </c>
      <c r="G1412" s="46" t="s">
        <v>42</v>
      </c>
      <c r="H1412" s="94">
        <v>33657</v>
      </c>
      <c r="I1412" s="45"/>
      <c r="J1412" s="76"/>
      <c r="K1412" s="63" t="s">
        <v>56</v>
      </c>
      <c r="L1412" s="63" t="s">
        <v>2626</v>
      </c>
      <c r="M1412" s="67">
        <v>44305</v>
      </c>
      <c r="N1412" s="52" t="str">
        <f t="shared" ca="1" si="50"/>
        <v>32 Tahun 0 Bulan 4 hari</v>
      </c>
      <c r="O14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8 Hari </v>
      </c>
      <c r="P1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Row],[JABATAN]],tbl_refJabatan,2,FALSE),"yr","day")-CONVERT(DATEDIF(H1412,tglAcuan,"y"),"yr","day"))),(NOW()+(CONVERT(VLOOKUP(Table1[[#This Row],[JABATAN]],tbl_refJabatan,2,FALSE),"yr","day")-CONVERT(DATEDIF(H1412,NOW(),"y"),"yr","day")))),"Usia Salah"),"")</f>
        <v>55576.098911689813</v>
      </c>
      <c r="Q1412" s="167" t="str">
        <f ca="1">IF(Table1[[#This Row],[TGL. PENSIUN (usia)]]&lt;&gt;0,TEXT(Table1[[#This Row],[TGL. PENSIUN (usia)]],"yyyy"),"")</f>
        <v>2052</v>
      </c>
      <c r="R1412" s="166">
        <f ca="1">IF(AND(Table1[[#This Row],[TGL. PENSIUN (usia)]]&lt;&gt;"",Table1[[#This Row],[TGL. PENSIUN (usia)]]&lt;&gt;"USIA SALAH"),IF(tglAcuan&lt;&gt;0,(INT(CONVERT(VLOOKUP(Table1[[#This Row],[JABATAN]],tbl_refJabatan,2,FALSE),"yr","day")-CONVERT(DATEDIF(H1412,tglAcuan,"y"),"yr","day"))),(INT(CONVERT(VLOOKUP(Table1[[#This Row],[JABATAN]],tbl_refJabatan,2,FALSE),"yr","day")-CONVERT(DATEDIF(H1412,NOW(),"y"),"yr","day")))),"")</f>
        <v>10227</v>
      </c>
      <c r="S1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Row],[JABATAN]],tbl_refJabatan,4,FALSE),"yr","day")-CONVERT(DATEDIF(H1412,tglAcuan,"y"),"yr","day"))),(NOW()+(CONVERT(VLOOKUP(Table1[[#This Row],[JABATAN]],tbl_refJabatan,4,FALSE),"yr","day")-CONVERT(DATEDIF(H1412,NOW(),"y"),"yr","day")))),"Usia Salah"),"")</f>
        <v>55576.098911689813</v>
      </c>
      <c r="T1412" s="167" t="str">
        <f ca="1">IF(Table1[[#This Row],[TGL. PENSIUN ( usia )]]&lt;&gt;0,TEXT(Table1[[#This Row],[TGL. PENSIUN ( usia )]],"yyyy"),"")</f>
        <v>2052</v>
      </c>
      <c r="U1412" s="166">
        <f ca="1">IF(AND(Table1[[#This Row],[TGL. PENSIUN (usia)]]&lt;&gt;"",Table1[[#This Row],[TGL. PENSIUN (usia)]]&lt;&gt;"USIA SALAH"),IF(tglAcuan&lt;&gt;0,(INT(CONVERT(VLOOKUP(Table1[[#This Row],[JABATAN]],tbl_refJabatan,4,FALSE),"yr","day")-CONVERT(DATEDIF(H1412,tglAcuan,"y"),"yr","day"))),(INT(CONVERT(VLOOKUP(Table1[[#This Row],[JABATAN]],tbl_refJabatan,4,FALSE),"yr","day")-CONVERT(DATEDIF(H1412,NOW(),"y"),"yr","day")))),"")</f>
        <v>10227</v>
      </c>
      <c r="V1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Row],[JABATAN]],tbl_refJabatan,6,FALSE),"yr","day")-CONVERT(DATEDIF(H1412,tglAcuan,"y"),"yr","day"))),(NOW()+(CONVERT(VLOOKUP(Table1[[#This Row],[JABATAN]],tbl_refJabatan,6,FALSE),"yr","day")-CONVERT(DATEDIF(H1412,NOW(),"y"),"yr","day")))),"Usia Salah"),"")</f>
        <v>54115.098911689813</v>
      </c>
      <c r="W1412" s="167" t="str">
        <f ca="1">IF(Table1[[#This Row],[TGL.PENSIUN (usia)]]&lt;&gt;0,TEXT(Table1[[#This Row],[TGL.PENSIUN (usia)]],"yyyy"),"")</f>
        <v>2048</v>
      </c>
      <c r="X14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Row],[JABATAN]],tbl_refJabatan,7,FALSE),"yr","day")-CONVERT(DATEDIF(M1412,tglAcuan,"y"),"yr","day"))),(NOW()+(CONVERT(VLOOKUP(Table1[[#This Row],[JABATAN]],tbl_refJabatan,7,FALSE),"yr","day")-CONVERT(DATEDIF(M1412,NOW(),"y"),"yr","day")))),"tgl SK salah"),"")</f>
        <v>51923.598911689813</v>
      </c>
      <c r="Y1412" s="167" t="str">
        <f ca="1">IF(Table1[[#This Row],[TGL. PENSIUN (jabatan)]]&lt;&gt;0,TEXT(Table1[[#This Row],[TGL. PENSIUN (jabatan)]],"yyyy"),"")</f>
        <v>2042</v>
      </c>
      <c r="Z1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Row],[JABATAN]],tbl_refJabatan,8,FALSE),"yr","day")-CONVERT(DATEDIF(H1412,tglAcuan,"y"),"yr","day"))),(NOW()+(CONVERT(VLOOKUP(Table1[[#This Row],[JABATAN]],tbl_refJabatan,8,FALSE),"yr","day")-CONVERT(DATEDIF(H1412,NOW(),"y"),"yr","day")))),"Usia Salah"),"")</f>
        <v>54115.098911689813</v>
      </c>
      <c r="AA1412" s="167" t="str">
        <f ca="1">IF(Table1[[#This Row],[TGL.PENSIUN (usia )]]&lt;&gt;0,TEXT(Table1[[#This Row],[TGL.PENSIUN (usia )]],"yyyy"),"")</f>
        <v>2048</v>
      </c>
      <c r="AB14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Row],[JABATAN]],tbl_refJabatan,9,FALSE),"yr","day")-CONVERT(DATEDIF(M1412,tglAcuan,"y"),"yr","day"))),(NOW()+(CONVERT(VLOOKUP(Table1[[#This Row],[JABATAN]],tbl_refJabatan,9,FALSE),"yr","day")-CONVERT(DATEDIF(M1412,NOW(),"y"),"yr","day")))),"tgl SK salah"),"")</f>
        <v>51923.598911689813</v>
      </c>
      <c r="AC1412" s="167" t="str">
        <f ca="1">IF(Table1[[#This Row],[TGL. PENSIUN (jabatan )]]&lt;&gt;0,TEXT(Table1[[#This Row],[TGL. PENSIUN (jabatan )]],"yyyy"),"")</f>
        <v>2042</v>
      </c>
      <c r="AD14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3" spans="1:30" s="53" customFormat="1" ht="21.75" customHeight="1" x14ac:dyDescent="0.25">
      <c r="A1413" s="43">
        <f t="shared" si="49"/>
        <v>1408</v>
      </c>
      <c r="B1413" s="44" t="s">
        <v>2266</v>
      </c>
      <c r="C1413" s="44" t="s">
        <v>2616</v>
      </c>
      <c r="D1413" s="72" t="s">
        <v>63</v>
      </c>
      <c r="E1413" s="59" t="s">
        <v>1842</v>
      </c>
      <c r="F1413" s="43" t="s">
        <v>41</v>
      </c>
      <c r="G1413" s="46" t="s">
        <v>42</v>
      </c>
      <c r="H1413" s="94">
        <v>30414</v>
      </c>
      <c r="I1413" s="45"/>
      <c r="J1413" s="76"/>
      <c r="K1413" s="63" t="s">
        <v>43</v>
      </c>
      <c r="L1413" s="63" t="s">
        <v>2620</v>
      </c>
      <c r="M1413" s="67">
        <v>43405</v>
      </c>
      <c r="N1413" s="52" t="str">
        <f t="shared" ca="1" si="50"/>
        <v>40 Tahun 10 Bulan 19 hari</v>
      </c>
      <c r="O14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Row],[JABATAN]],tbl_refJabatan,2,FALSE),"yr","day")-CONVERT(DATEDIF(H1413,tglAcuan,"y"),"yr","day"))),(NOW()+(CONVERT(VLOOKUP(Table1[[#This Row],[JABATAN]],tbl_refJabatan,2,FALSE),"yr","day")-CONVERT(DATEDIF(H1413,NOW(),"y"),"yr","day")))),"Usia Salah"),"")</f>
        <v>52654.098911689813</v>
      </c>
      <c r="Q1413" s="167" t="str">
        <f ca="1">IF(Table1[[#This Row],[TGL. PENSIUN (usia)]]&lt;&gt;0,TEXT(Table1[[#This Row],[TGL. PENSIUN (usia)]],"yyyy"),"")</f>
        <v>2044</v>
      </c>
      <c r="R1413" s="166">
        <f ca="1">IF(AND(Table1[[#This Row],[TGL. PENSIUN (usia)]]&lt;&gt;"",Table1[[#This Row],[TGL. PENSIUN (usia)]]&lt;&gt;"USIA SALAH"),IF(tglAcuan&lt;&gt;0,(INT(CONVERT(VLOOKUP(Table1[[#This Row],[JABATAN]],tbl_refJabatan,2,FALSE),"yr","day")-CONVERT(DATEDIF(H1413,tglAcuan,"y"),"yr","day"))),(INT(CONVERT(VLOOKUP(Table1[[#This Row],[JABATAN]],tbl_refJabatan,2,FALSE),"yr","day")-CONVERT(DATEDIF(H1413,NOW(),"y"),"yr","day")))),"")</f>
        <v>7305</v>
      </c>
      <c r="S1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Row],[JABATAN]],tbl_refJabatan,4,FALSE),"yr","day")-CONVERT(DATEDIF(H1413,tglAcuan,"y"),"yr","day"))),(NOW()+(CONVERT(VLOOKUP(Table1[[#This Row],[JABATAN]],tbl_refJabatan,4,FALSE),"yr","day")-CONVERT(DATEDIF(H1413,NOW(),"y"),"yr","day")))),"Usia Salah"),"")</f>
        <v>38044.098911689813</v>
      </c>
      <c r="T1413" s="167" t="str">
        <f ca="1">IF(Table1[[#This Row],[TGL. PENSIUN ( usia )]]&lt;&gt;0,TEXT(Table1[[#This Row],[TGL. PENSIUN ( usia )]],"yyyy"),"")</f>
        <v>2004</v>
      </c>
      <c r="U1413" s="166">
        <f ca="1">IF(AND(Table1[[#This Row],[TGL. PENSIUN (usia)]]&lt;&gt;"",Table1[[#This Row],[TGL. PENSIUN (usia)]]&lt;&gt;"USIA SALAH"),IF(tglAcuan&lt;&gt;0,(INT(CONVERT(VLOOKUP(Table1[[#This Row],[JABATAN]],tbl_refJabatan,4,FALSE),"yr","day")-CONVERT(DATEDIF(H1413,tglAcuan,"y"),"yr","day"))),(INT(CONVERT(VLOOKUP(Table1[[#This Row],[JABATAN]],tbl_refJabatan,4,FALSE),"yr","day")-CONVERT(DATEDIF(H1413,NOW(),"y"),"yr","day")))),"")</f>
        <v>-7305</v>
      </c>
      <c r="V1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Row],[JABATAN]],tbl_refJabatan,6,FALSE),"yr","day")-CONVERT(DATEDIF(H1413,tglAcuan,"y"),"yr","day"))),(NOW()+(CONVERT(VLOOKUP(Table1[[#This Row],[JABATAN]],tbl_refJabatan,6,FALSE),"yr","day")-CONVERT(DATEDIF(H1413,NOW(),"y"),"yr","day")))),"Usia Salah"),"")</f>
        <v>30739.098911689813</v>
      </c>
      <c r="W1413" s="167" t="str">
        <f ca="1">IF(Table1[[#This Row],[TGL.PENSIUN (usia)]]&lt;&gt;0,TEXT(Table1[[#This Row],[TGL.PENSIUN (usia)]],"yyyy"),"")</f>
        <v>1984</v>
      </c>
      <c r="X1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Row],[JABATAN]],tbl_refJabatan,7,FALSE),"yr","day")-CONVERT(DATEDIF(M1413,tglAcuan,"y"),"yr","day"))),(NOW()+(CONVERT(VLOOKUP(Table1[[#This Row],[JABATAN]],tbl_refJabatan,7,FALSE),"yr","day")-CONVERT(DATEDIF(M1413,NOW(),"y"),"yr","day")))),"tgl SK salah"),"")</f>
        <v>65437.848911689813</v>
      </c>
      <c r="Y1413" s="167" t="str">
        <f ca="1">IF(Table1[[#This Row],[TGL. PENSIUN (jabatan)]]&lt;&gt;0,TEXT(Table1[[#This Row],[TGL. PENSIUN (jabatan)]],"yyyy"),"")</f>
        <v>2079</v>
      </c>
      <c r="Z1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Row],[JABATAN]],tbl_refJabatan,8,FALSE),"yr","day")-CONVERT(DATEDIF(H1413,tglAcuan,"y"),"yr","day"))),(NOW()+(CONVERT(VLOOKUP(Table1[[#This Row],[JABATAN]],tbl_refJabatan,8,FALSE),"yr","day")-CONVERT(DATEDIF(H1413,NOW(),"y"),"yr","day")))),"Usia Salah"),"")</f>
        <v>52654.098911689813</v>
      </c>
      <c r="AA1413" s="167" t="str">
        <f ca="1">IF(Table1[[#This Row],[TGL.PENSIUN (usia )]]&lt;&gt;0,TEXT(Table1[[#This Row],[TGL.PENSIUN (usia )]],"yyyy"),"")</f>
        <v>2044</v>
      </c>
      <c r="AB1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Row],[JABATAN]],tbl_refJabatan,9,FALSE),"yr","day")-CONVERT(DATEDIF(M1413,tglAcuan,"y"),"yr","day"))),(NOW()+(CONVERT(VLOOKUP(Table1[[#This Row],[JABATAN]],tbl_refJabatan,9,FALSE),"yr","day")-CONVERT(DATEDIF(M1413,NOW(),"y"),"yr","day")))),"tgl SK salah"),"")</f>
        <v>49001.598911689813</v>
      </c>
      <c r="AC1413" s="167" t="str">
        <f ca="1">IF(Table1[[#This Row],[TGL. PENSIUN (jabatan )]]&lt;&gt;0,TEXT(Table1[[#This Row],[TGL. PENSIUN (jabatan )]],"yyyy"),"")</f>
        <v>2034</v>
      </c>
      <c r="AD14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4" spans="1:30" s="53" customFormat="1" ht="21.75" customHeight="1" x14ac:dyDescent="0.25">
      <c r="A1414" s="43">
        <f t="shared" si="49"/>
        <v>1409</v>
      </c>
      <c r="B1414" s="44" t="s">
        <v>2266</v>
      </c>
      <c r="C1414" s="44" t="s">
        <v>2616</v>
      </c>
      <c r="D1414" s="72" t="s">
        <v>63</v>
      </c>
      <c r="E1414" s="59" t="s">
        <v>2627</v>
      </c>
      <c r="F1414" s="43" t="s">
        <v>41</v>
      </c>
      <c r="G1414" s="46" t="s">
        <v>42</v>
      </c>
      <c r="H1414" s="94">
        <v>25266</v>
      </c>
      <c r="I1414" s="45"/>
      <c r="J1414" s="76"/>
      <c r="K1414" s="63" t="s">
        <v>43</v>
      </c>
      <c r="L1414" s="63" t="s">
        <v>2620</v>
      </c>
      <c r="M1414" s="67">
        <v>43405</v>
      </c>
      <c r="N1414" s="52" t="str">
        <f t="shared" ca="1" si="50"/>
        <v>54 Tahun 11 Bulan 23 hari</v>
      </c>
      <c r="O14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Row],[JABATAN]],tbl_refJabatan,2,FALSE),"yr","day")-CONVERT(DATEDIF(H1414,tglAcuan,"y"),"yr","day"))),(NOW()+(CONVERT(VLOOKUP(Table1[[#This Row],[JABATAN]],tbl_refJabatan,2,FALSE),"yr","day")-CONVERT(DATEDIF(H1414,NOW(),"y"),"yr","day")))),"Usia Salah"),"")</f>
        <v>47540.598911689813</v>
      </c>
      <c r="Q1414" s="167" t="str">
        <f ca="1">IF(Table1[[#This Row],[TGL. PENSIUN (usia)]]&lt;&gt;0,TEXT(Table1[[#This Row],[TGL. PENSIUN (usia)]],"yyyy"),"")</f>
        <v>2030</v>
      </c>
      <c r="R1414" s="166">
        <f ca="1">IF(AND(Table1[[#This Row],[TGL. PENSIUN (usia)]]&lt;&gt;"",Table1[[#This Row],[TGL. PENSIUN (usia)]]&lt;&gt;"USIA SALAH"),IF(tglAcuan&lt;&gt;0,(INT(CONVERT(VLOOKUP(Table1[[#This Row],[JABATAN]],tbl_refJabatan,2,FALSE),"yr","day")-CONVERT(DATEDIF(H1414,tglAcuan,"y"),"yr","day"))),(INT(CONVERT(VLOOKUP(Table1[[#This Row],[JABATAN]],tbl_refJabatan,2,FALSE),"yr","day")-CONVERT(DATEDIF(H1414,NOW(),"y"),"yr","day")))),"")</f>
        <v>2191</v>
      </c>
      <c r="S1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Row],[JABATAN]],tbl_refJabatan,4,FALSE),"yr","day")-CONVERT(DATEDIF(H1414,tglAcuan,"y"),"yr","day"))),(NOW()+(CONVERT(VLOOKUP(Table1[[#This Row],[JABATAN]],tbl_refJabatan,4,FALSE),"yr","day")-CONVERT(DATEDIF(H1414,NOW(),"y"),"yr","day")))),"Usia Salah"),"")</f>
        <v>32930.598911689813</v>
      </c>
      <c r="T1414" s="167" t="str">
        <f ca="1">IF(Table1[[#This Row],[TGL. PENSIUN ( usia )]]&lt;&gt;0,TEXT(Table1[[#This Row],[TGL. PENSIUN ( usia )]],"yyyy"),"")</f>
        <v>1990</v>
      </c>
      <c r="U1414" s="166">
        <f ca="1">IF(AND(Table1[[#This Row],[TGL. PENSIUN (usia)]]&lt;&gt;"",Table1[[#This Row],[TGL. PENSIUN (usia)]]&lt;&gt;"USIA SALAH"),IF(tglAcuan&lt;&gt;0,(INT(CONVERT(VLOOKUP(Table1[[#This Row],[JABATAN]],tbl_refJabatan,4,FALSE),"yr","day")-CONVERT(DATEDIF(H1414,tglAcuan,"y"),"yr","day"))),(INT(CONVERT(VLOOKUP(Table1[[#This Row],[JABATAN]],tbl_refJabatan,4,FALSE),"yr","day")-CONVERT(DATEDIF(H1414,NOW(),"y"),"yr","day")))),"")</f>
        <v>-12419</v>
      </c>
      <c r="V1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Row],[JABATAN]],tbl_refJabatan,6,FALSE),"yr","day")-CONVERT(DATEDIF(H1414,tglAcuan,"y"),"yr","day"))),(NOW()+(CONVERT(VLOOKUP(Table1[[#This Row],[JABATAN]],tbl_refJabatan,6,FALSE),"yr","day")-CONVERT(DATEDIF(H1414,NOW(),"y"),"yr","day")))),"Usia Salah"),"")</f>
        <v>25625.598911689813</v>
      </c>
      <c r="W1414" s="167" t="str">
        <f ca="1">IF(Table1[[#This Row],[TGL.PENSIUN (usia)]]&lt;&gt;0,TEXT(Table1[[#This Row],[TGL.PENSIUN (usia)]],"yyyy"),"")</f>
        <v>1970</v>
      </c>
      <c r="X1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Row],[JABATAN]],tbl_refJabatan,7,FALSE),"yr","day")-CONVERT(DATEDIF(M1414,tglAcuan,"y"),"yr","day"))),(NOW()+(CONVERT(VLOOKUP(Table1[[#This Row],[JABATAN]],tbl_refJabatan,7,FALSE),"yr","day")-CONVERT(DATEDIF(M1414,NOW(),"y"),"yr","day")))),"tgl SK salah"),"")</f>
        <v>65437.848911689813</v>
      </c>
      <c r="Y1414" s="167" t="str">
        <f ca="1">IF(Table1[[#This Row],[TGL. PENSIUN (jabatan)]]&lt;&gt;0,TEXT(Table1[[#This Row],[TGL. PENSIUN (jabatan)]],"yyyy"),"")</f>
        <v>2079</v>
      </c>
      <c r="Z1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Row],[JABATAN]],tbl_refJabatan,8,FALSE),"yr","day")-CONVERT(DATEDIF(H1414,tglAcuan,"y"),"yr","day"))),(NOW()+(CONVERT(VLOOKUP(Table1[[#This Row],[JABATAN]],tbl_refJabatan,8,FALSE),"yr","day")-CONVERT(DATEDIF(H1414,NOW(),"y"),"yr","day")))),"Usia Salah"),"")</f>
        <v>47540.598911689813</v>
      </c>
      <c r="AA1414" s="167" t="str">
        <f ca="1">IF(Table1[[#This Row],[TGL.PENSIUN (usia )]]&lt;&gt;0,TEXT(Table1[[#This Row],[TGL.PENSIUN (usia )]],"yyyy"),"")</f>
        <v>2030</v>
      </c>
      <c r="AB1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Row],[JABATAN]],tbl_refJabatan,9,FALSE),"yr","day")-CONVERT(DATEDIF(M1414,tglAcuan,"y"),"yr","day"))),(NOW()+(CONVERT(VLOOKUP(Table1[[#This Row],[JABATAN]],tbl_refJabatan,9,FALSE),"yr","day")-CONVERT(DATEDIF(M1414,NOW(),"y"),"yr","day")))),"tgl SK salah"),"")</f>
        <v>49001.598911689813</v>
      </c>
      <c r="AC1414" s="167" t="str">
        <f ca="1">IF(Table1[[#This Row],[TGL. PENSIUN (jabatan )]]&lt;&gt;0,TEXT(Table1[[#This Row],[TGL. PENSIUN (jabatan )]],"yyyy"),"")</f>
        <v>2034</v>
      </c>
      <c r="AD14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5" spans="1:30" s="53" customFormat="1" ht="21.75" customHeight="1" x14ac:dyDescent="0.25">
      <c r="A1415" s="43">
        <f t="shared" si="49"/>
        <v>1410</v>
      </c>
      <c r="B1415" s="44" t="s">
        <v>2266</v>
      </c>
      <c r="C1415" s="44" t="s">
        <v>2616</v>
      </c>
      <c r="D1415" s="72" t="s">
        <v>63</v>
      </c>
      <c r="E1415" s="59" t="s">
        <v>2628</v>
      </c>
      <c r="F1415" s="43" t="s">
        <v>41</v>
      </c>
      <c r="G1415" s="46" t="s">
        <v>42</v>
      </c>
      <c r="H1415" s="94">
        <v>27782</v>
      </c>
      <c r="I1415" s="45"/>
      <c r="J1415" s="76"/>
      <c r="K1415" s="63" t="s">
        <v>43</v>
      </c>
      <c r="L1415" s="63" t="s">
        <v>2620</v>
      </c>
      <c r="M1415" s="67">
        <v>43405</v>
      </c>
      <c r="N1415" s="52" t="str">
        <f t="shared" ca="1" si="50"/>
        <v>48 Tahun 1 Bulan 4 hari</v>
      </c>
      <c r="O14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Row],[JABATAN]],tbl_refJabatan,2,FALSE),"yr","day")-CONVERT(DATEDIF(H1415,tglAcuan,"y"),"yr","day"))),(NOW()+(CONVERT(VLOOKUP(Table1[[#This Row],[JABATAN]],tbl_refJabatan,2,FALSE),"yr","day")-CONVERT(DATEDIF(H1415,NOW(),"y"),"yr","day")))),"Usia Salah"),"")</f>
        <v>49732.098911689813</v>
      </c>
      <c r="Q1415" s="167" t="str">
        <f ca="1">IF(Table1[[#This Row],[TGL. PENSIUN (usia)]]&lt;&gt;0,TEXT(Table1[[#This Row],[TGL. PENSIUN (usia)]],"yyyy"),"")</f>
        <v>2036</v>
      </c>
      <c r="R1415" s="166">
        <f ca="1">IF(AND(Table1[[#This Row],[TGL. PENSIUN (usia)]]&lt;&gt;"",Table1[[#This Row],[TGL. PENSIUN (usia)]]&lt;&gt;"USIA SALAH"),IF(tglAcuan&lt;&gt;0,(INT(CONVERT(VLOOKUP(Table1[[#This Row],[JABATAN]],tbl_refJabatan,2,FALSE),"yr","day")-CONVERT(DATEDIF(H1415,tglAcuan,"y"),"yr","day"))),(INT(CONVERT(VLOOKUP(Table1[[#This Row],[JABATAN]],tbl_refJabatan,2,FALSE),"yr","day")-CONVERT(DATEDIF(H1415,NOW(),"y"),"yr","day")))),"")</f>
        <v>4383</v>
      </c>
      <c r="S1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Row],[JABATAN]],tbl_refJabatan,4,FALSE),"yr","day")-CONVERT(DATEDIF(H1415,tglAcuan,"y"),"yr","day"))),(NOW()+(CONVERT(VLOOKUP(Table1[[#This Row],[JABATAN]],tbl_refJabatan,4,FALSE),"yr","day")-CONVERT(DATEDIF(H1415,NOW(),"y"),"yr","day")))),"Usia Salah"),"")</f>
        <v>35122.098911689813</v>
      </c>
      <c r="T1415" s="167" t="str">
        <f ca="1">IF(Table1[[#This Row],[TGL. PENSIUN ( usia )]]&lt;&gt;0,TEXT(Table1[[#This Row],[TGL. PENSIUN ( usia )]],"yyyy"),"")</f>
        <v>1996</v>
      </c>
      <c r="U1415" s="166">
        <f ca="1">IF(AND(Table1[[#This Row],[TGL. PENSIUN (usia)]]&lt;&gt;"",Table1[[#This Row],[TGL. PENSIUN (usia)]]&lt;&gt;"USIA SALAH"),IF(tglAcuan&lt;&gt;0,(INT(CONVERT(VLOOKUP(Table1[[#This Row],[JABATAN]],tbl_refJabatan,4,FALSE),"yr","day")-CONVERT(DATEDIF(H1415,tglAcuan,"y"),"yr","day"))),(INT(CONVERT(VLOOKUP(Table1[[#This Row],[JABATAN]],tbl_refJabatan,4,FALSE),"yr","day")-CONVERT(DATEDIF(H1415,NOW(),"y"),"yr","day")))),"")</f>
        <v>-10227</v>
      </c>
      <c r="V1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Row],[JABATAN]],tbl_refJabatan,6,FALSE),"yr","day")-CONVERT(DATEDIF(H1415,tglAcuan,"y"),"yr","day"))),(NOW()+(CONVERT(VLOOKUP(Table1[[#This Row],[JABATAN]],tbl_refJabatan,6,FALSE),"yr","day")-CONVERT(DATEDIF(H1415,NOW(),"y"),"yr","day")))),"Usia Salah"),"")</f>
        <v>27817.098911689813</v>
      </c>
      <c r="W1415" s="167" t="str">
        <f ca="1">IF(Table1[[#This Row],[TGL.PENSIUN (usia)]]&lt;&gt;0,TEXT(Table1[[#This Row],[TGL.PENSIUN (usia)]],"yyyy"),"")</f>
        <v>1976</v>
      </c>
      <c r="X1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Row],[JABATAN]],tbl_refJabatan,7,FALSE),"yr","day")-CONVERT(DATEDIF(M1415,tglAcuan,"y"),"yr","day"))),(NOW()+(CONVERT(VLOOKUP(Table1[[#This Row],[JABATAN]],tbl_refJabatan,7,FALSE),"yr","day")-CONVERT(DATEDIF(M1415,NOW(),"y"),"yr","day")))),"tgl SK salah"),"")</f>
        <v>65437.848911689813</v>
      </c>
      <c r="Y1415" s="167" t="str">
        <f ca="1">IF(Table1[[#This Row],[TGL. PENSIUN (jabatan)]]&lt;&gt;0,TEXT(Table1[[#This Row],[TGL. PENSIUN (jabatan)]],"yyyy"),"")</f>
        <v>2079</v>
      </c>
      <c r="Z1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Row],[JABATAN]],tbl_refJabatan,8,FALSE),"yr","day")-CONVERT(DATEDIF(H1415,tglAcuan,"y"),"yr","day"))),(NOW()+(CONVERT(VLOOKUP(Table1[[#This Row],[JABATAN]],tbl_refJabatan,8,FALSE),"yr","day")-CONVERT(DATEDIF(H1415,NOW(),"y"),"yr","day")))),"Usia Salah"),"")</f>
        <v>49732.098911689813</v>
      </c>
      <c r="AA1415" s="167" t="str">
        <f ca="1">IF(Table1[[#This Row],[TGL.PENSIUN (usia )]]&lt;&gt;0,TEXT(Table1[[#This Row],[TGL.PENSIUN (usia )]],"yyyy"),"")</f>
        <v>2036</v>
      </c>
      <c r="AB1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Row],[JABATAN]],tbl_refJabatan,9,FALSE),"yr","day")-CONVERT(DATEDIF(M1415,tglAcuan,"y"),"yr","day"))),(NOW()+(CONVERT(VLOOKUP(Table1[[#This Row],[JABATAN]],tbl_refJabatan,9,FALSE),"yr","day")-CONVERT(DATEDIF(M1415,NOW(),"y"),"yr","day")))),"tgl SK salah"),"")</f>
        <v>49001.598911689813</v>
      </c>
      <c r="AC1415" s="167" t="str">
        <f ca="1">IF(Table1[[#This Row],[TGL. PENSIUN (jabatan )]]&lt;&gt;0,TEXT(Table1[[#This Row],[TGL. PENSIUN (jabatan )]],"yyyy"),"")</f>
        <v>2034</v>
      </c>
      <c r="AD14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6" spans="1:30" s="53" customFormat="1" ht="21.75" customHeight="1" x14ac:dyDescent="0.25">
      <c r="A1416" s="43">
        <f t="shared" si="49"/>
        <v>1411</v>
      </c>
      <c r="B1416" s="44" t="s">
        <v>2266</v>
      </c>
      <c r="C1416" s="44" t="s">
        <v>2616</v>
      </c>
      <c r="D1416" s="72" t="s">
        <v>63</v>
      </c>
      <c r="E1416" s="59" t="s">
        <v>2629</v>
      </c>
      <c r="F1416" s="43" t="s">
        <v>41</v>
      </c>
      <c r="G1416" s="46" t="s">
        <v>42</v>
      </c>
      <c r="H1416" s="94">
        <v>33990</v>
      </c>
      <c r="I1416" s="45"/>
      <c r="J1416" s="76"/>
      <c r="K1416" s="63" t="s">
        <v>56</v>
      </c>
      <c r="L1416" s="63" t="s">
        <v>2406</v>
      </c>
      <c r="M1416" s="67">
        <v>43920</v>
      </c>
      <c r="N1416" s="52" t="str">
        <f t="shared" ca="1" si="50"/>
        <v>31 Tahun 1 Bulan 6 hari</v>
      </c>
      <c r="O14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28 Hari </v>
      </c>
      <c r="P1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Row],[JABATAN]],tbl_refJabatan,2,FALSE),"yr","day")-CONVERT(DATEDIF(H1416,tglAcuan,"y"),"yr","day"))),(NOW()+(CONVERT(VLOOKUP(Table1[[#This Row],[JABATAN]],tbl_refJabatan,2,FALSE),"yr","day")-CONVERT(DATEDIF(H1416,NOW(),"y"),"yr","day")))),"Usia Salah"),"")</f>
        <v>55941.348911689813</v>
      </c>
      <c r="Q1416" s="167" t="str">
        <f ca="1">IF(Table1[[#This Row],[TGL. PENSIUN (usia)]]&lt;&gt;0,TEXT(Table1[[#This Row],[TGL. PENSIUN (usia)]],"yyyy"),"")</f>
        <v>2053</v>
      </c>
      <c r="R1416" s="166">
        <f ca="1">IF(AND(Table1[[#This Row],[TGL. PENSIUN (usia)]]&lt;&gt;"",Table1[[#This Row],[TGL. PENSIUN (usia)]]&lt;&gt;"USIA SALAH"),IF(tglAcuan&lt;&gt;0,(INT(CONVERT(VLOOKUP(Table1[[#This Row],[JABATAN]],tbl_refJabatan,2,FALSE),"yr","day")-CONVERT(DATEDIF(H1416,tglAcuan,"y"),"yr","day"))),(INT(CONVERT(VLOOKUP(Table1[[#This Row],[JABATAN]],tbl_refJabatan,2,FALSE),"yr","day")-CONVERT(DATEDIF(H1416,NOW(),"y"),"yr","day")))),"")</f>
        <v>10592</v>
      </c>
      <c r="S1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Row],[JABATAN]],tbl_refJabatan,4,FALSE),"yr","day")-CONVERT(DATEDIF(H1416,tglAcuan,"y"),"yr","day"))),(NOW()+(CONVERT(VLOOKUP(Table1[[#This Row],[JABATAN]],tbl_refJabatan,4,FALSE),"yr","day")-CONVERT(DATEDIF(H1416,NOW(),"y"),"yr","day")))),"Usia Salah"),"")</f>
        <v>41331.348911689813</v>
      </c>
      <c r="T1416" s="167" t="str">
        <f ca="1">IF(Table1[[#This Row],[TGL. PENSIUN ( usia )]]&lt;&gt;0,TEXT(Table1[[#This Row],[TGL. PENSIUN ( usia )]],"yyyy"),"")</f>
        <v>2013</v>
      </c>
      <c r="U1416" s="166">
        <f ca="1">IF(AND(Table1[[#This Row],[TGL. PENSIUN (usia)]]&lt;&gt;"",Table1[[#This Row],[TGL. PENSIUN (usia)]]&lt;&gt;"USIA SALAH"),IF(tglAcuan&lt;&gt;0,(INT(CONVERT(VLOOKUP(Table1[[#This Row],[JABATAN]],tbl_refJabatan,4,FALSE),"yr","day")-CONVERT(DATEDIF(H1416,tglAcuan,"y"),"yr","day"))),(INT(CONVERT(VLOOKUP(Table1[[#This Row],[JABATAN]],tbl_refJabatan,4,FALSE),"yr","day")-CONVERT(DATEDIF(H1416,NOW(),"y"),"yr","day")))),"")</f>
        <v>-4018</v>
      </c>
      <c r="V1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Row],[JABATAN]],tbl_refJabatan,6,FALSE),"yr","day")-CONVERT(DATEDIF(H1416,tglAcuan,"y"),"yr","day"))),(NOW()+(CONVERT(VLOOKUP(Table1[[#This Row],[JABATAN]],tbl_refJabatan,6,FALSE),"yr","day")-CONVERT(DATEDIF(H1416,NOW(),"y"),"yr","day")))),"Usia Salah"),"")</f>
        <v>34026.348911689813</v>
      </c>
      <c r="W1416" s="167" t="str">
        <f ca="1">IF(Table1[[#This Row],[TGL.PENSIUN (usia)]]&lt;&gt;0,TEXT(Table1[[#This Row],[TGL.PENSIUN (usia)]],"yyyy"),"")</f>
        <v>1993</v>
      </c>
      <c r="X1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Row],[JABATAN]],tbl_refJabatan,7,FALSE),"yr","day")-CONVERT(DATEDIF(M1416,tglAcuan,"y"),"yr","day"))),(NOW()+(CONVERT(VLOOKUP(Table1[[#This Row],[JABATAN]],tbl_refJabatan,7,FALSE),"yr","day")-CONVERT(DATEDIF(M1416,NOW(),"y"),"yr","day")))),"tgl SK salah"),"")</f>
        <v>66168.348911689813</v>
      </c>
      <c r="Y1416" s="167" t="str">
        <f ca="1">IF(Table1[[#This Row],[TGL. PENSIUN (jabatan)]]&lt;&gt;0,TEXT(Table1[[#This Row],[TGL. PENSIUN (jabatan)]],"yyyy"),"")</f>
        <v>2081</v>
      </c>
      <c r="Z1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Row],[JABATAN]],tbl_refJabatan,8,FALSE),"yr","day")-CONVERT(DATEDIF(H1416,tglAcuan,"y"),"yr","day"))),(NOW()+(CONVERT(VLOOKUP(Table1[[#This Row],[JABATAN]],tbl_refJabatan,8,FALSE),"yr","day")-CONVERT(DATEDIF(H1416,NOW(),"y"),"yr","day")))),"Usia Salah"),"")</f>
        <v>55941.348911689813</v>
      </c>
      <c r="AA1416" s="167" t="str">
        <f ca="1">IF(Table1[[#This Row],[TGL.PENSIUN (usia )]]&lt;&gt;0,TEXT(Table1[[#This Row],[TGL.PENSIUN (usia )]],"yyyy"),"")</f>
        <v>2053</v>
      </c>
      <c r="AB1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Row],[JABATAN]],tbl_refJabatan,9,FALSE),"yr","day")-CONVERT(DATEDIF(M1416,tglAcuan,"y"),"yr","day"))),(NOW()+(CONVERT(VLOOKUP(Table1[[#This Row],[JABATAN]],tbl_refJabatan,9,FALSE),"yr","day")-CONVERT(DATEDIF(M1416,NOW(),"y"),"yr","day")))),"tgl SK salah"),"")</f>
        <v>49732.098911689813</v>
      </c>
      <c r="AC1416" s="167" t="str">
        <f ca="1">IF(Table1[[#This Row],[TGL. PENSIUN (jabatan )]]&lt;&gt;0,TEXT(Table1[[#This Row],[TGL. PENSIUN (jabatan )]],"yyyy"),"")</f>
        <v>2036</v>
      </c>
      <c r="AD14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7" spans="1:30" s="53" customFormat="1" ht="21.75" customHeight="1" x14ac:dyDescent="0.25">
      <c r="A1417" s="43">
        <f t="shared" ref="A1417:A1480" si="51">ROW()-5</f>
        <v>1412</v>
      </c>
      <c r="B1417" s="44" t="s">
        <v>2266</v>
      </c>
      <c r="C1417" s="44" t="s">
        <v>2616</v>
      </c>
      <c r="D1417" s="72" t="s">
        <v>63</v>
      </c>
      <c r="E1417" s="59" t="s">
        <v>2215</v>
      </c>
      <c r="F1417" s="43" t="s">
        <v>41</v>
      </c>
      <c r="G1417" s="46" t="s">
        <v>42</v>
      </c>
      <c r="H1417" s="94">
        <v>25427</v>
      </c>
      <c r="I1417" s="45"/>
      <c r="J1417" s="76"/>
      <c r="K1417" s="63" t="s">
        <v>43</v>
      </c>
      <c r="L1417" s="63" t="s">
        <v>2620</v>
      </c>
      <c r="M1417" s="67">
        <v>43405</v>
      </c>
      <c r="N1417" s="52" t="str">
        <f t="shared" ca="1" si="50"/>
        <v>54 Tahun 6 Bulan 15 hari</v>
      </c>
      <c r="O14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Row],[JABATAN]],tbl_refJabatan,2,FALSE),"yr","day")-CONVERT(DATEDIF(H1417,tglAcuan,"y"),"yr","day"))),(NOW()+(CONVERT(VLOOKUP(Table1[[#This Row],[JABATAN]],tbl_refJabatan,2,FALSE),"yr","day")-CONVERT(DATEDIF(H1417,NOW(),"y"),"yr","day")))),"Usia Salah"),"")</f>
        <v>47540.598911689813</v>
      </c>
      <c r="Q1417" s="167" t="str">
        <f ca="1">IF(Table1[[#This Row],[TGL. PENSIUN (usia)]]&lt;&gt;0,TEXT(Table1[[#This Row],[TGL. PENSIUN (usia)]],"yyyy"),"")</f>
        <v>2030</v>
      </c>
      <c r="R1417" s="166">
        <f ca="1">IF(AND(Table1[[#This Row],[TGL. PENSIUN (usia)]]&lt;&gt;"",Table1[[#This Row],[TGL. PENSIUN (usia)]]&lt;&gt;"USIA SALAH"),IF(tglAcuan&lt;&gt;0,(INT(CONVERT(VLOOKUP(Table1[[#This Row],[JABATAN]],tbl_refJabatan,2,FALSE),"yr","day")-CONVERT(DATEDIF(H1417,tglAcuan,"y"),"yr","day"))),(INT(CONVERT(VLOOKUP(Table1[[#This Row],[JABATAN]],tbl_refJabatan,2,FALSE),"yr","day")-CONVERT(DATEDIF(H1417,NOW(),"y"),"yr","day")))),"")</f>
        <v>2191</v>
      </c>
      <c r="S1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Row],[JABATAN]],tbl_refJabatan,4,FALSE),"yr","day")-CONVERT(DATEDIF(H1417,tglAcuan,"y"),"yr","day"))),(NOW()+(CONVERT(VLOOKUP(Table1[[#This Row],[JABATAN]],tbl_refJabatan,4,FALSE),"yr","day")-CONVERT(DATEDIF(H1417,NOW(),"y"),"yr","day")))),"Usia Salah"),"")</f>
        <v>32930.598911689813</v>
      </c>
      <c r="T1417" s="167" t="str">
        <f ca="1">IF(Table1[[#This Row],[TGL. PENSIUN ( usia )]]&lt;&gt;0,TEXT(Table1[[#This Row],[TGL. PENSIUN ( usia )]],"yyyy"),"")</f>
        <v>1990</v>
      </c>
      <c r="U1417" s="166">
        <f ca="1">IF(AND(Table1[[#This Row],[TGL. PENSIUN (usia)]]&lt;&gt;"",Table1[[#This Row],[TGL. PENSIUN (usia)]]&lt;&gt;"USIA SALAH"),IF(tglAcuan&lt;&gt;0,(INT(CONVERT(VLOOKUP(Table1[[#This Row],[JABATAN]],tbl_refJabatan,4,FALSE),"yr","day")-CONVERT(DATEDIF(H1417,tglAcuan,"y"),"yr","day"))),(INT(CONVERT(VLOOKUP(Table1[[#This Row],[JABATAN]],tbl_refJabatan,4,FALSE),"yr","day")-CONVERT(DATEDIF(H1417,NOW(),"y"),"yr","day")))),"")</f>
        <v>-12419</v>
      </c>
      <c r="V1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Row],[JABATAN]],tbl_refJabatan,6,FALSE),"yr","day")-CONVERT(DATEDIF(H1417,tglAcuan,"y"),"yr","day"))),(NOW()+(CONVERT(VLOOKUP(Table1[[#This Row],[JABATAN]],tbl_refJabatan,6,FALSE),"yr","day")-CONVERT(DATEDIF(H1417,NOW(),"y"),"yr","day")))),"Usia Salah"),"")</f>
        <v>25625.598911689813</v>
      </c>
      <c r="W1417" s="167" t="str">
        <f ca="1">IF(Table1[[#This Row],[TGL.PENSIUN (usia)]]&lt;&gt;0,TEXT(Table1[[#This Row],[TGL.PENSIUN (usia)]],"yyyy"),"")</f>
        <v>1970</v>
      </c>
      <c r="X1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Row],[JABATAN]],tbl_refJabatan,7,FALSE),"yr","day")-CONVERT(DATEDIF(M1417,tglAcuan,"y"),"yr","day"))),(NOW()+(CONVERT(VLOOKUP(Table1[[#This Row],[JABATAN]],tbl_refJabatan,7,FALSE),"yr","day")-CONVERT(DATEDIF(M1417,NOW(),"y"),"yr","day")))),"tgl SK salah"),"")</f>
        <v>65437.848911689813</v>
      </c>
      <c r="Y1417" s="167" t="str">
        <f ca="1">IF(Table1[[#This Row],[TGL. PENSIUN (jabatan)]]&lt;&gt;0,TEXT(Table1[[#This Row],[TGL. PENSIUN (jabatan)]],"yyyy"),"")</f>
        <v>2079</v>
      </c>
      <c r="Z1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Row],[JABATAN]],tbl_refJabatan,8,FALSE),"yr","day")-CONVERT(DATEDIF(H1417,tglAcuan,"y"),"yr","day"))),(NOW()+(CONVERT(VLOOKUP(Table1[[#This Row],[JABATAN]],tbl_refJabatan,8,FALSE),"yr","day")-CONVERT(DATEDIF(H1417,NOW(),"y"),"yr","day")))),"Usia Salah"),"")</f>
        <v>47540.598911689813</v>
      </c>
      <c r="AA1417" s="167" t="str">
        <f ca="1">IF(Table1[[#This Row],[TGL.PENSIUN (usia )]]&lt;&gt;0,TEXT(Table1[[#This Row],[TGL.PENSIUN (usia )]],"yyyy"),"")</f>
        <v>2030</v>
      </c>
      <c r="AB1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Row],[JABATAN]],tbl_refJabatan,9,FALSE),"yr","day")-CONVERT(DATEDIF(M1417,tglAcuan,"y"),"yr","day"))),(NOW()+(CONVERT(VLOOKUP(Table1[[#This Row],[JABATAN]],tbl_refJabatan,9,FALSE),"yr","day")-CONVERT(DATEDIF(M1417,NOW(),"y"),"yr","day")))),"tgl SK salah"),"")</f>
        <v>49001.598911689813</v>
      </c>
      <c r="AC1417" s="167" t="str">
        <f ca="1">IF(Table1[[#This Row],[TGL. PENSIUN (jabatan )]]&lt;&gt;0,TEXT(Table1[[#This Row],[TGL. PENSIUN (jabatan )]],"yyyy"),"")</f>
        <v>2034</v>
      </c>
      <c r="AD14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8" spans="1:30" s="53" customFormat="1" ht="21.75" customHeight="1" x14ac:dyDescent="0.25">
      <c r="A1418" s="43">
        <f t="shared" si="51"/>
        <v>1413</v>
      </c>
      <c r="B1418" s="44" t="s">
        <v>2266</v>
      </c>
      <c r="C1418" s="44" t="s">
        <v>2616</v>
      </c>
      <c r="D1418" s="72" t="s">
        <v>63</v>
      </c>
      <c r="E1418" s="59" t="s">
        <v>2630</v>
      </c>
      <c r="F1418" s="43" t="s">
        <v>41</v>
      </c>
      <c r="G1418" s="46" t="s">
        <v>42</v>
      </c>
      <c r="H1418" s="94">
        <v>24949</v>
      </c>
      <c r="I1418" s="45"/>
      <c r="J1418" s="76"/>
      <c r="K1418" s="63" t="s">
        <v>43</v>
      </c>
      <c r="L1418" s="63" t="s">
        <v>2620</v>
      </c>
      <c r="M1418" s="67">
        <v>43405</v>
      </c>
      <c r="N1418" s="52" t="str">
        <f t="shared" ref="N1418:N1481" ca="1" si="52">IFERROR(IF(H1418&lt;&gt;0,IF(tglAcuan&lt;&gt;0,DATEDIF(H1418,tglAcuan,"y")&amp;" Tahun "&amp;DATEDIF(H1418,tglAcuan,"ym")&amp;" Bulan "&amp;DATEDIF(H1418,tglAcuan,"md")&amp;" hari",DATEDIF(H1418,NOW(),"y")&amp;" Tahun "&amp;DATEDIF(H1418,NOW(),"ym")&amp;" Bulan "&amp;DATEDIF(H1418,NOW(),"md")&amp;" hari"),"tgl lahir salah/ null"),"tgl lahir salah")</f>
        <v>55 Tahun 10 Bulan 6 hari</v>
      </c>
      <c r="O14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Row],[JABATAN]],tbl_refJabatan,2,FALSE),"yr","day")-CONVERT(DATEDIF(H1418,tglAcuan,"y"),"yr","day"))),(NOW()+(CONVERT(VLOOKUP(Table1[[#This Row],[JABATAN]],tbl_refJabatan,2,FALSE),"yr","day")-CONVERT(DATEDIF(H1418,NOW(),"y"),"yr","day")))),"Usia Salah"),"")</f>
        <v>47175.348911689813</v>
      </c>
      <c r="Q1418" s="167" t="str">
        <f ca="1">IF(Table1[[#This Row],[TGL. PENSIUN (usia)]]&lt;&gt;0,TEXT(Table1[[#This Row],[TGL. PENSIUN (usia)]],"yyyy"),"")</f>
        <v>2029</v>
      </c>
      <c r="R1418" s="166">
        <f ca="1">IF(AND(Table1[[#This Row],[TGL. PENSIUN (usia)]]&lt;&gt;"",Table1[[#This Row],[TGL. PENSIUN (usia)]]&lt;&gt;"USIA SALAH"),IF(tglAcuan&lt;&gt;0,(INT(CONVERT(VLOOKUP(Table1[[#This Row],[JABATAN]],tbl_refJabatan,2,FALSE),"yr","day")-CONVERT(DATEDIF(H1418,tglAcuan,"y"),"yr","day"))),(INT(CONVERT(VLOOKUP(Table1[[#This Row],[JABATAN]],tbl_refJabatan,2,FALSE),"yr","day")-CONVERT(DATEDIF(H1418,NOW(),"y"),"yr","day")))),"")</f>
        <v>1826</v>
      </c>
      <c r="S1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Row],[JABATAN]],tbl_refJabatan,4,FALSE),"yr","day")-CONVERT(DATEDIF(H1418,tglAcuan,"y"),"yr","day"))),(NOW()+(CONVERT(VLOOKUP(Table1[[#This Row],[JABATAN]],tbl_refJabatan,4,FALSE),"yr","day")-CONVERT(DATEDIF(H1418,NOW(),"y"),"yr","day")))),"Usia Salah"),"")</f>
        <v>32565.348911689813</v>
      </c>
      <c r="T1418" s="167" t="str">
        <f ca="1">IF(Table1[[#This Row],[TGL. PENSIUN ( usia )]]&lt;&gt;0,TEXT(Table1[[#This Row],[TGL. PENSIUN ( usia )]],"yyyy"),"")</f>
        <v>1989</v>
      </c>
      <c r="U1418" s="166">
        <f ca="1">IF(AND(Table1[[#This Row],[TGL. PENSIUN (usia)]]&lt;&gt;"",Table1[[#This Row],[TGL. PENSIUN (usia)]]&lt;&gt;"USIA SALAH"),IF(tglAcuan&lt;&gt;0,(INT(CONVERT(VLOOKUP(Table1[[#This Row],[JABATAN]],tbl_refJabatan,4,FALSE),"yr","day")-CONVERT(DATEDIF(H1418,tglAcuan,"y"),"yr","day"))),(INT(CONVERT(VLOOKUP(Table1[[#This Row],[JABATAN]],tbl_refJabatan,4,FALSE),"yr","day")-CONVERT(DATEDIF(H1418,NOW(),"y"),"yr","day")))),"")</f>
        <v>-12784</v>
      </c>
      <c r="V1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Row],[JABATAN]],tbl_refJabatan,6,FALSE),"yr","day")-CONVERT(DATEDIF(H1418,tglAcuan,"y"),"yr","day"))),(NOW()+(CONVERT(VLOOKUP(Table1[[#This Row],[JABATAN]],tbl_refJabatan,6,FALSE),"yr","day")-CONVERT(DATEDIF(H1418,NOW(),"y"),"yr","day")))),"Usia Salah"),"")</f>
        <v>25260.348911689813</v>
      </c>
      <c r="W1418" s="167" t="str">
        <f ca="1">IF(Table1[[#This Row],[TGL.PENSIUN (usia)]]&lt;&gt;0,TEXT(Table1[[#This Row],[TGL.PENSIUN (usia)]],"yyyy"),"")</f>
        <v>1969</v>
      </c>
      <c r="X1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Row],[JABATAN]],tbl_refJabatan,7,FALSE),"yr","day")-CONVERT(DATEDIF(M1418,tglAcuan,"y"),"yr","day"))),(NOW()+(CONVERT(VLOOKUP(Table1[[#This Row],[JABATAN]],tbl_refJabatan,7,FALSE),"yr","day")-CONVERT(DATEDIF(M1418,NOW(),"y"),"yr","day")))),"tgl SK salah"),"")</f>
        <v>65437.848911689813</v>
      </c>
      <c r="Y1418" s="167" t="str">
        <f ca="1">IF(Table1[[#This Row],[TGL. PENSIUN (jabatan)]]&lt;&gt;0,TEXT(Table1[[#This Row],[TGL. PENSIUN (jabatan)]],"yyyy"),"")</f>
        <v>2079</v>
      </c>
      <c r="Z1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Row],[JABATAN]],tbl_refJabatan,8,FALSE),"yr","day")-CONVERT(DATEDIF(H1418,tglAcuan,"y"),"yr","day"))),(NOW()+(CONVERT(VLOOKUP(Table1[[#This Row],[JABATAN]],tbl_refJabatan,8,FALSE),"yr","day")-CONVERT(DATEDIF(H1418,NOW(),"y"),"yr","day")))),"Usia Salah"),"")</f>
        <v>47175.348911689813</v>
      </c>
      <c r="AA1418" s="167" t="str">
        <f ca="1">IF(Table1[[#This Row],[TGL.PENSIUN (usia )]]&lt;&gt;0,TEXT(Table1[[#This Row],[TGL.PENSIUN (usia )]],"yyyy"),"")</f>
        <v>2029</v>
      </c>
      <c r="AB1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Row],[JABATAN]],tbl_refJabatan,9,FALSE),"yr","day")-CONVERT(DATEDIF(M1418,tglAcuan,"y"),"yr","day"))),(NOW()+(CONVERT(VLOOKUP(Table1[[#This Row],[JABATAN]],tbl_refJabatan,9,FALSE),"yr","day")-CONVERT(DATEDIF(M1418,NOW(),"y"),"yr","day")))),"tgl SK salah"),"")</f>
        <v>49001.598911689813</v>
      </c>
      <c r="AC1418" s="167" t="str">
        <f ca="1">IF(Table1[[#This Row],[TGL. PENSIUN (jabatan )]]&lt;&gt;0,TEXT(Table1[[#This Row],[TGL. PENSIUN (jabatan )]],"yyyy"),"")</f>
        <v>2034</v>
      </c>
      <c r="AD14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19" spans="1:30" s="53" customFormat="1" ht="21.75" customHeight="1" x14ac:dyDescent="0.25">
      <c r="A1419" s="43">
        <f t="shared" si="51"/>
        <v>1414</v>
      </c>
      <c r="B1419" s="44" t="s">
        <v>2266</v>
      </c>
      <c r="C1419" s="44" t="s">
        <v>2631</v>
      </c>
      <c r="D1419" s="45" t="s">
        <v>39</v>
      </c>
      <c r="E1419" s="59" t="s">
        <v>2632</v>
      </c>
      <c r="F1419" s="43" t="s">
        <v>41</v>
      </c>
      <c r="G1419" s="63" t="s">
        <v>2633</v>
      </c>
      <c r="H1419" s="71">
        <v>23903</v>
      </c>
      <c r="I1419" s="45"/>
      <c r="J1419" s="76"/>
      <c r="K1419" s="74" t="s">
        <v>56</v>
      </c>
      <c r="L1419" s="63" t="s">
        <v>2634</v>
      </c>
      <c r="M1419" s="77">
        <v>43812</v>
      </c>
      <c r="N1419" s="52" t="str">
        <f t="shared" ca="1" si="52"/>
        <v>58 Tahun 8 Bulan 17 hari</v>
      </c>
      <c r="O14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Row],[JABATAN]],tbl_refJabatan,2,FALSE),"yr","day")-CONVERT(DATEDIF(H1419,tglAcuan,"y"),"yr","day"))),(NOW()+(CONVERT(VLOOKUP(Table1[[#This Row],[JABATAN]],tbl_refJabatan,2,FALSE),"yr","day")-CONVERT(DATEDIF(H1419,NOW(),"y"),"yr","day")))),"Usia Salah"),"")</f>
        <v>24164.598911689813</v>
      </c>
      <c r="Q1419" s="167" t="str">
        <f ca="1">IF(Table1[[#This Row],[TGL. PENSIUN (usia)]]&lt;&gt;0,TEXT(Table1[[#This Row],[TGL. PENSIUN (usia)]],"yyyy"),"")</f>
        <v>1966</v>
      </c>
      <c r="R1419" s="166">
        <f ca="1">IF(AND(Table1[[#This Row],[TGL. PENSIUN (usia)]]&lt;&gt;"",Table1[[#This Row],[TGL. PENSIUN (usia)]]&lt;&gt;"USIA SALAH"),IF(tglAcuan&lt;&gt;0,(INT(CONVERT(VLOOKUP(Table1[[#This Row],[JABATAN]],tbl_refJabatan,2,FALSE),"yr","day")-CONVERT(DATEDIF(H1419,tglAcuan,"y"),"yr","day"))),(INT(CONVERT(VLOOKUP(Table1[[#This Row],[JABATAN]],tbl_refJabatan,2,FALSE),"yr","day")-CONVERT(DATEDIF(H1419,NOW(),"y"),"yr","day")))),"")</f>
        <v>-21185</v>
      </c>
      <c r="S1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Row],[JABATAN]],tbl_refJabatan,4,FALSE),"yr","day")-CONVERT(DATEDIF(H1419,tglAcuan,"y"),"yr","day"))),(NOW()+(CONVERT(VLOOKUP(Table1[[#This Row],[JABATAN]],tbl_refJabatan,4,FALSE),"yr","day")-CONVERT(DATEDIF(H1419,NOW(),"y"),"yr","day")))),"Usia Salah"),"")</f>
        <v>24164.598911689813</v>
      </c>
      <c r="T1419" s="167" t="str">
        <f ca="1">IF(Table1[[#This Row],[TGL. PENSIUN ( usia )]]&lt;&gt;0,TEXT(Table1[[#This Row],[TGL. PENSIUN ( usia )]],"yyyy"),"")</f>
        <v>1966</v>
      </c>
      <c r="U1419" s="166">
        <f ca="1">IF(AND(Table1[[#This Row],[TGL. PENSIUN (usia)]]&lt;&gt;"",Table1[[#This Row],[TGL. PENSIUN (usia)]]&lt;&gt;"USIA SALAH"),IF(tglAcuan&lt;&gt;0,(INT(CONVERT(VLOOKUP(Table1[[#This Row],[JABATAN]],tbl_refJabatan,4,FALSE),"yr","day")-CONVERT(DATEDIF(H1419,tglAcuan,"y"),"yr","day"))),(INT(CONVERT(VLOOKUP(Table1[[#This Row],[JABATAN]],tbl_refJabatan,4,FALSE),"yr","day")-CONVERT(DATEDIF(H1419,NOW(),"y"),"yr","day")))),"")</f>
        <v>-21185</v>
      </c>
      <c r="V1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Row],[JABATAN]],tbl_refJabatan,6,FALSE),"yr","day")-CONVERT(DATEDIF(H1419,tglAcuan,"y"),"yr","day"))),(NOW()+(CONVERT(VLOOKUP(Table1[[#This Row],[JABATAN]],tbl_refJabatan,6,FALSE),"yr","day")-CONVERT(DATEDIF(H1419,NOW(),"y"),"yr","day")))),"Usia Salah"),"")</f>
        <v>24164.598911689813</v>
      </c>
      <c r="W1419" s="167" t="str">
        <f ca="1">IF(Table1[[#This Row],[TGL.PENSIUN (usia)]]&lt;&gt;0,TEXT(Table1[[#This Row],[TGL.PENSIUN (usia)]],"yyyy"),"")</f>
        <v>1966</v>
      </c>
      <c r="X1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Row],[JABATAN]],tbl_refJabatan,7,FALSE),"yr","day")-CONVERT(DATEDIF(M1419,tglAcuan,"y"),"yr","day"))),(NOW()+(CONVERT(VLOOKUP(Table1[[#This Row],[JABATAN]],tbl_refJabatan,7,FALSE),"yr","day")-CONVERT(DATEDIF(M1419,NOW(),"y"),"yr","day")))),"tgl SK salah"),"")</f>
        <v>43888.098911689813</v>
      </c>
      <c r="Y1419" s="167" t="str">
        <f ca="1">IF(Table1[[#This Row],[TGL. PENSIUN (jabatan)]]&lt;&gt;0,TEXT(Table1[[#This Row],[TGL. PENSIUN (jabatan)]],"yyyy"),"")</f>
        <v>2020</v>
      </c>
      <c r="Z1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Row],[JABATAN]],tbl_refJabatan,8,FALSE),"yr","day")-CONVERT(DATEDIF(H1419,tglAcuan,"y"),"yr","day"))),(NOW()+(CONVERT(VLOOKUP(Table1[[#This Row],[JABATAN]],tbl_refJabatan,8,FALSE),"yr","day")-CONVERT(DATEDIF(H1419,NOW(),"y"),"yr","day")))),"Usia Salah"),"")</f>
        <v>24164.598911689813</v>
      </c>
      <c r="AA1419" s="167" t="str">
        <f ca="1">IF(Table1[[#This Row],[TGL.PENSIUN (usia )]]&lt;&gt;0,TEXT(Table1[[#This Row],[TGL.PENSIUN (usia )]],"yyyy"),"")</f>
        <v>1966</v>
      </c>
      <c r="AB1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Row],[JABATAN]],tbl_refJabatan,9,FALSE),"yr","day")-CONVERT(DATEDIF(M1419,tglAcuan,"y"),"yr","day"))),(NOW()+(CONVERT(VLOOKUP(Table1[[#This Row],[JABATAN]],tbl_refJabatan,9,FALSE),"yr","day")-CONVERT(DATEDIF(M1419,NOW(),"y"),"yr","day")))),"tgl SK salah"),"")</f>
        <v>43888.098911689813</v>
      </c>
      <c r="AC1419" s="167" t="str">
        <f ca="1">IF(Table1[[#This Row],[TGL. PENSIUN (jabatan )]]&lt;&gt;0,TEXT(Table1[[#This Row],[TGL. PENSIUN (jabatan )]],"yyyy"),"")</f>
        <v>2020</v>
      </c>
      <c r="AD14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0" spans="1:30" s="88" customFormat="1" ht="21.75" customHeight="1" x14ac:dyDescent="0.25">
      <c r="A1420" s="43">
        <f t="shared" si="51"/>
        <v>1415</v>
      </c>
      <c r="B1420" s="44" t="s">
        <v>2266</v>
      </c>
      <c r="C1420" s="44" t="s">
        <v>2631</v>
      </c>
      <c r="D1420" s="72" t="s">
        <v>45</v>
      </c>
      <c r="E1420" s="59" t="s">
        <v>2635</v>
      </c>
      <c r="F1420" s="43" t="s">
        <v>41</v>
      </c>
      <c r="G1420" s="46" t="s">
        <v>42</v>
      </c>
      <c r="H1420" s="71">
        <v>30203</v>
      </c>
      <c r="I1420" s="45"/>
      <c r="J1420" s="76"/>
      <c r="K1420" s="74" t="s">
        <v>90</v>
      </c>
      <c r="L1420" s="63" t="s">
        <v>2636</v>
      </c>
      <c r="M1420" s="71">
        <v>43455</v>
      </c>
      <c r="N1420" s="52" t="str">
        <f t="shared" ca="1" si="52"/>
        <v>41 Tahun 5 Bulan 18 hari</v>
      </c>
      <c r="O14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Row],[JABATAN]],tbl_refJabatan,2,FALSE),"yr","day")-CONVERT(DATEDIF(H1420,tglAcuan,"y"),"yr","day"))),(NOW()+(CONVERT(VLOOKUP(Table1[[#This Row],[JABATAN]],tbl_refJabatan,2,FALSE),"yr","day")-CONVERT(DATEDIF(H1420,NOW(),"y"),"yr","day")))),"Usia Salah"),"")</f>
        <v>30373.848911689813</v>
      </c>
      <c r="Q1420" s="167" t="str">
        <f ca="1">IF(Table1[[#This Row],[TGL. PENSIUN (usia)]]&lt;&gt;0,TEXT(Table1[[#This Row],[TGL. PENSIUN (usia)]],"yyyy"),"")</f>
        <v>1983</v>
      </c>
      <c r="R1420" s="166">
        <f ca="1">IF(AND(Table1[[#This Row],[TGL. PENSIUN (usia)]]&lt;&gt;"",Table1[[#This Row],[TGL. PENSIUN (usia)]]&lt;&gt;"USIA SALAH"),IF(tglAcuan&lt;&gt;0,(INT(CONVERT(VLOOKUP(Table1[[#This Row],[JABATAN]],tbl_refJabatan,2,FALSE),"yr","day")-CONVERT(DATEDIF(H1420,tglAcuan,"y"),"yr","day"))),(INT(CONVERT(VLOOKUP(Table1[[#This Row],[JABATAN]],tbl_refJabatan,2,FALSE),"yr","day")-CONVERT(DATEDIF(H1420,NOW(),"y"),"yr","day")))),"")</f>
        <v>-14976</v>
      </c>
      <c r="S1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Row],[JABATAN]],tbl_refJabatan,4,FALSE),"yr","day")-CONVERT(DATEDIF(H1420,tglAcuan,"y"),"yr","day"))),(NOW()+(CONVERT(VLOOKUP(Table1[[#This Row],[JABATAN]],tbl_refJabatan,4,FALSE),"yr","day")-CONVERT(DATEDIF(H1420,NOW(),"y"),"yr","day")))),"Usia Salah"),"")</f>
        <v>30373.848911689813</v>
      </c>
      <c r="T1420" s="167" t="str">
        <f ca="1">IF(Table1[[#This Row],[TGL. PENSIUN ( usia )]]&lt;&gt;0,TEXT(Table1[[#This Row],[TGL. PENSIUN ( usia )]],"yyyy"),"")</f>
        <v>1983</v>
      </c>
      <c r="U1420" s="166">
        <f ca="1">IF(AND(Table1[[#This Row],[TGL. PENSIUN (usia)]]&lt;&gt;"",Table1[[#This Row],[TGL. PENSIUN (usia)]]&lt;&gt;"USIA SALAH"),IF(tglAcuan&lt;&gt;0,(INT(CONVERT(VLOOKUP(Table1[[#This Row],[JABATAN]],tbl_refJabatan,4,FALSE),"yr","day")-CONVERT(DATEDIF(H1420,tglAcuan,"y"),"yr","day"))),(INT(CONVERT(VLOOKUP(Table1[[#This Row],[JABATAN]],tbl_refJabatan,4,FALSE),"yr","day")-CONVERT(DATEDIF(H1420,NOW(),"y"),"yr","day")))),"")</f>
        <v>-14976</v>
      </c>
      <c r="V1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Row],[JABATAN]],tbl_refJabatan,6,FALSE),"yr","day")-CONVERT(DATEDIF(H1420,tglAcuan,"y"),"yr","day"))),(NOW()+(CONVERT(VLOOKUP(Table1[[#This Row],[JABATAN]],tbl_refJabatan,6,FALSE),"yr","day")-CONVERT(DATEDIF(H1420,NOW(),"y"),"yr","day")))),"Usia Salah"),"")</f>
        <v>30373.848911689813</v>
      </c>
      <c r="W1420" s="167" t="str">
        <f ca="1">IF(Table1[[#This Row],[TGL.PENSIUN (usia)]]&lt;&gt;0,TEXT(Table1[[#This Row],[TGL.PENSIUN (usia)]],"yyyy"),"")</f>
        <v>1983</v>
      </c>
      <c r="X1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Row],[JABATAN]],tbl_refJabatan,7,FALSE),"yr","day")-CONVERT(DATEDIF(M1420,tglAcuan,"y"),"yr","day"))),(NOW()+(CONVERT(VLOOKUP(Table1[[#This Row],[JABATAN]],tbl_refJabatan,7,FALSE),"yr","day")-CONVERT(DATEDIF(M1420,NOW(),"y"),"yr","day")))),"tgl SK salah"),"")</f>
        <v>43522.848911689813</v>
      </c>
      <c r="Y1420" s="167" t="str">
        <f ca="1">IF(Table1[[#This Row],[TGL. PENSIUN (jabatan)]]&lt;&gt;0,TEXT(Table1[[#This Row],[TGL. PENSIUN (jabatan)]],"yyyy"),"")</f>
        <v>2019</v>
      </c>
      <c r="Z1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Row],[JABATAN]],tbl_refJabatan,8,FALSE),"yr","day")-CONVERT(DATEDIF(H1420,tglAcuan,"y"),"yr","day"))),(NOW()+(CONVERT(VLOOKUP(Table1[[#This Row],[JABATAN]],tbl_refJabatan,8,FALSE),"yr","day")-CONVERT(DATEDIF(H1420,NOW(),"y"),"yr","day")))),"Usia Salah"),"")</f>
        <v>30373.848911689813</v>
      </c>
      <c r="AA1420" s="167" t="str">
        <f ca="1">IF(Table1[[#This Row],[TGL.PENSIUN (usia )]]&lt;&gt;0,TEXT(Table1[[#This Row],[TGL.PENSIUN (usia )]],"yyyy"),"")</f>
        <v>1983</v>
      </c>
      <c r="AB1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Row],[JABATAN]],tbl_refJabatan,9,FALSE),"yr","day")-CONVERT(DATEDIF(M1420,tglAcuan,"y"),"yr","day"))),(NOW()+(CONVERT(VLOOKUP(Table1[[#This Row],[JABATAN]],tbl_refJabatan,9,FALSE),"yr","day")-CONVERT(DATEDIF(M1420,NOW(),"y"),"yr","day")))),"tgl SK salah"),"")</f>
        <v>43522.848911689813</v>
      </c>
      <c r="AC1420" s="167" t="str">
        <f ca="1">IF(Table1[[#This Row],[TGL. PENSIUN (jabatan )]]&lt;&gt;0,TEXT(Table1[[#This Row],[TGL. PENSIUN (jabatan )]],"yyyy"),"")</f>
        <v>2019</v>
      </c>
      <c r="AD14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1" spans="1:30" s="53" customFormat="1" ht="21.75" customHeight="1" x14ac:dyDescent="0.25">
      <c r="A1421" s="43">
        <f t="shared" si="51"/>
        <v>1416</v>
      </c>
      <c r="B1421" s="44" t="s">
        <v>2266</v>
      </c>
      <c r="C1421" s="44" t="s">
        <v>2631</v>
      </c>
      <c r="D1421" s="45" t="s">
        <v>48</v>
      </c>
      <c r="E1421" s="59" t="s">
        <v>2637</v>
      </c>
      <c r="F1421" s="43" t="s">
        <v>41</v>
      </c>
      <c r="G1421" s="46" t="s">
        <v>42</v>
      </c>
      <c r="H1421" s="71">
        <v>26027</v>
      </c>
      <c r="I1421" s="45"/>
      <c r="J1421" s="76"/>
      <c r="K1421" s="74" t="s">
        <v>43</v>
      </c>
      <c r="L1421" s="63" t="s">
        <v>2636</v>
      </c>
      <c r="M1421" s="71">
        <v>43455</v>
      </c>
      <c r="N1421" s="52" t="str">
        <f t="shared" ca="1" si="52"/>
        <v>52 Tahun 10 Bulan 23 hari</v>
      </c>
      <c r="O14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Row],[JABATAN]],tbl_refJabatan,2,FALSE),"yr","day")-CONVERT(DATEDIF(H1421,tglAcuan,"y"),"yr","day"))),(NOW()+(CONVERT(VLOOKUP(Table1[[#This Row],[JABATAN]],tbl_refJabatan,2,FALSE),"yr","day")-CONVERT(DATEDIF(H1421,NOW(),"y"),"yr","day")))),"Usia Salah"),"")</f>
        <v>48271.098911689813</v>
      </c>
      <c r="Q1421" s="167" t="str">
        <f ca="1">IF(Table1[[#This Row],[TGL. PENSIUN (usia)]]&lt;&gt;0,TEXT(Table1[[#This Row],[TGL. PENSIUN (usia)]],"yyyy"),"")</f>
        <v>2032</v>
      </c>
      <c r="R1421" s="166">
        <f ca="1">IF(AND(Table1[[#This Row],[TGL. PENSIUN (usia)]]&lt;&gt;"",Table1[[#This Row],[TGL. PENSIUN (usia)]]&lt;&gt;"USIA SALAH"),IF(tglAcuan&lt;&gt;0,(INT(CONVERT(VLOOKUP(Table1[[#This Row],[JABATAN]],tbl_refJabatan,2,FALSE),"yr","day")-CONVERT(DATEDIF(H1421,tglAcuan,"y"),"yr","day"))),(INT(CONVERT(VLOOKUP(Table1[[#This Row],[JABATAN]],tbl_refJabatan,2,FALSE),"yr","day")-CONVERT(DATEDIF(H1421,NOW(),"y"),"yr","day")))),"")</f>
        <v>2922</v>
      </c>
      <c r="S1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Row],[JABATAN]],tbl_refJabatan,4,FALSE),"yr","day")-CONVERT(DATEDIF(H1421,tglAcuan,"y"),"yr","day"))),(NOW()+(CONVERT(VLOOKUP(Table1[[#This Row],[JABATAN]],tbl_refJabatan,4,FALSE),"yr","day")-CONVERT(DATEDIF(H1421,NOW(),"y"),"yr","day")))),"Usia Salah"),"")</f>
        <v>48271.098911689813</v>
      </c>
      <c r="T1421" s="167" t="str">
        <f ca="1">IF(Table1[[#This Row],[TGL. PENSIUN ( usia )]]&lt;&gt;0,TEXT(Table1[[#This Row],[TGL. PENSIUN ( usia )]],"yyyy"),"")</f>
        <v>2032</v>
      </c>
      <c r="U1421" s="166">
        <f ca="1">IF(AND(Table1[[#This Row],[TGL. PENSIUN (usia)]]&lt;&gt;"",Table1[[#This Row],[TGL. PENSIUN (usia)]]&lt;&gt;"USIA SALAH"),IF(tglAcuan&lt;&gt;0,(INT(CONVERT(VLOOKUP(Table1[[#This Row],[JABATAN]],tbl_refJabatan,4,FALSE),"yr","day")-CONVERT(DATEDIF(H1421,tglAcuan,"y"),"yr","day"))),(INT(CONVERT(VLOOKUP(Table1[[#This Row],[JABATAN]],tbl_refJabatan,4,FALSE),"yr","day")-CONVERT(DATEDIF(H1421,NOW(),"y"),"yr","day")))),"")</f>
        <v>2922</v>
      </c>
      <c r="V1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Row],[JABATAN]],tbl_refJabatan,6,FALSE),"yr","day")-CONVERT(DATEDIF(H1421,tglAcuan,"y"),"yr","day"))),(NOW()+(CONVERT(VLOOKUP(Table1[[#This Row],[JABATAN]],tbl_refJabatan,6,FALSE),"yr","day")-CONVERT(DATEDIF(H1421,NOW(),"y"),"yr","day")))),"Usia Salah"),"")</f>
        <v>46810.098911689813</v>
      </c>
      <c r="W1421" s="167" t="str">
        <f ca="1">IF(Table1[[#This Row],[TGL.PENSIUN (usia)]]&lt;&gt;0,TEXT(Table1[[#This Row],[TGL.PENSIUN (usia)]],"yyyy"),"")</f>
        <v>2028</v>
      </c>
      <c r="X1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Row],[JABATAN]],tbl_refJabatan,7,FALSE),"yr","day")-CONVERT(DATEDIF(M1421,tglAcuan,"y"),"yr","day"))),(NOW()+(CONVERT(VLOOKUP(Table1[[#This Row],[JABATAN]],tbl_refJabatan,7,FALSE),"yr","day")-CONVERT(DATEDIF(M1421,NOW(),"y"),"yr","day")))),"tgl SK salah"),"")</f>
        <v>50827.848911689813</v>
      </c>
      <c r="Y1421" s="167" t="str">
        <f ca="1">IF(Table1[[#This Row],[TGL. PENSIUN (jabatan)]]&lt;&gt;0,TEXT(Table1[[#This Row],[TGL. PENSIUN (jabatan)]],"yyyy"),"")</f>
        <v>2039</v>
      </c>
      <c r="Z1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Row],[JABATAN]],tbl_refJabatan,8,FALSE),"yr","day")-CONVERT(DATEDIF(H1421,tglAcuan,"y"),"yr","day"))),(NOW()+(CONVERT(VLOOKUP(Table1[[#This Row],[JABATAN]],tbl_refJabatan,8,FALSE),"yr","day")-CONVERT(DATEDIF(H1421,NOW(),"y"),"yr","day")))),"Usia Salah"),"")</f>
        <v>46810.098911689813</v>
      </c>
      <c r="AA1421" s="167" t="str">
        <f ca="1">IF(Table1[[#This Row],[TGL.PENSIUN (usia )]]&lt;&gt;0,TEXT(Table1[[#This Row],[TGL.PENSIUN (usia )]],"yyyy"),"")</f>
        <v>2028</v>
      </c>
      <c r="AB1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Row],[JABATAN]],tbl_refJabatan,9,FALSE),"yr","day")-CONVERT(DATEDIF(M1421,tglAcuan,"y"),"yr","day"))),(NOW()+(CONVERT(VLOOKUP(Table1[[#This Row],[JABATAN]],tbl_refJabatan,9,FALSE),"yr","day")-CONVERT(DATEDIF(M1421,NOW(),"y"),"yr","day")))),"tgl SK salah"),"")</f>
        <v>50827.848911689813</v>
      </c>
      <c r="AC1421" s="167" t="str">
        <f ca="1">IF(Table1[[#This Row],[TGL. PENSIUN (jabatan )]]&lt;&gt;0,TEXT(Table1[[#This Row],[TGL. PENSIUN (jabatan )]],"yyyy"),"")</f>
        <v>2039</v>
      </c>
      <c r="AD14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2" spans="1:30" s="53" customFormat="1" ht="21.75" customHeight="1" x14ac:dyDescent="0.25">
      <c r="A1422" s="43">
        <f t="shared" si="51"/>
        <v>1417</v>
      </c>
      <c r="B1422" s="44" t="s">
        <v>2266</v>
      </c>
      <c r="C1422" s="44" t="s">
        <v>2631</v>
      </c>
      <c r="D1422" s="72" t="s">
        <v>52</v>
      </c>
      <c r="E1422" s="59" t="s">
        <v>2638</v>
      </c>
      <c r="F1422" s="43" t="s">
        <v>41</v>
      </c>
      <c r="G1422" s="46" t="s">
        <v>42</v>
      </c>
      <c r="H1422" s="71">
        <v>24922</v>
      </c>
      <c r="I1422" s="45"/>
      <c r="J1422" s="76"/>
      <c r="K1422" s="74" t="s">
        <v>43</v>
      </c>
      <c r="L1422" s="63" t="s">
        <v>2636</v>
      </c>
      <c r="M1422" s="71">
        <v>43455</v>
      </c>
      <c r="N1422" s="52" t="str">
        <f t="shared" ca="1" si="52"/>
        <v>55 Tahun 11 Bulan 2 hari</v>
      </c>
      <c r="O14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Row],[JABATAN]],tbl_refJabatan,2,FALSE),"yr","day")-CONVERT(DATEDIF(H1422,tglAcuan,"y"),"yr","day"))),(NOW()+(CONVERT(VLOOKUP(Table1[[#This Row],[JABATAN]],tbl_refJabatan,2,FALSE),"yr","day")-CONVERT(DATEDIF(H1422,NOW(),"y"),"yr","day")))),"Usia Salah"),"")</f>
        <v>47175.348911689813</v>
      </c>
      <c r="Q1422" s="167" t="str">
        <f ca="1">IF(Table1[[#This Row],[TGL. PENSIUN (usia)]]&lt;&gt;0,TEXT(Table1[[#This Row],[TGL. PENSIUN (usia)]],"yyyy"),"")</f>
        <v>2029</v>
      </c>
      <c r="R1422" s="166">
        <f ca="1">IF(AND(Table1[[#This Row],[TGL. PENSIUN (usia)]]&lt;&gt;"",Table1[[#This Row],[TGL. PENSIUN (usia)]]&lt;&gt;"USIA SALAH"),IF(tglAcuan&lt;&gt;0,(INT(CONVERT(VLOOKUP(Table1[[#This Row],[JABATAN]],tbl_refJabatan,2,FALSE),"yr","day")-CONVERT(DATEDIF(H1422,tglAcuan,"y"),"yr","day"))),(INT(CONVERT(VLOOKUP(Table1[[#This Row],[JABATAN]],tbl_refJabatan,2,FALSE),"yr","day")-CONVERT(DATEDIF(H1422,NOW(),"y"),"yr","day")))),"")</f>
        <v>1826</v>
      </c>
      <c r="S1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Row],[JABATAN]],tbl_refJabatan,4,FALSE),"yr","day")-CONVERT(DATEDIF(H1422,tglAcuan,"y"),"yr","day"))),(NOW()+(CONVERT(VLOOKUP(Table1[[#This Row],[JABATAN]],tbl_refJabatan,4,FALSE),"yr","day")-CONVERT(DATEDIF(H1422,NOW(),"y"),"yr","day")))),"Usia Salah"),"")</f>
        <v>47175.348911689813</v>
      </c>
      <c r="T1422" s="167" t="str">
        <f ca="1">IF(Table1[[#This Row],[TGL. PENSIUN ( usia )]]&lt;&gt;0,TEXT(Table1[[#This Row],[TGL. PENSIUN ( usia )]],"yyyy"),"")</f>
        <v>2029</v>
      </c>
      <c r="U1422" s="166">
        <f ca="1">IF(AND(Table1[[#This Row],[TGL. PENSIUN (usia)]]&lt;&gt;"",Table1[[#This Row],[TGL. PENSIUN (usia)]]&lt;&gt;"USIA SALAH"),IF(tglAcuan&lt;&gt;0,(INT(CONVERT(VLOOKUP(Table1[[#This Row],[JABATAN]],tbl_refJabatan,4,FALSE),"yr","day")-CONVERT(DATEDIF(H1422,tglAcuan,"y"),"yr","day"))),(INT(CONVERT(VLOOKUP(Table1[[#This Row],[JABATAN]],tbl_refJabatan,4,FALSE),"yr","day")-CONVERT(DATEDIF(H1422,NOW(),"y"),"yr","day")))),"")</f>
        <v>1826</v>
      </c>
      <c r="V1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Row],[JABATAN]],tbl_refJabatan,6,FALSE),"yr","day")-CONVERT(DATEDIF(H1422,tglAcuan,"y"),"yr","day"))),(NOW()+(CONVERT(VLOOKUP(Table1[[#This Row],[JABATAN]],tbl_refJabatan,6,FALSE),"yr","day")-CONVERT(DATEDIF(H1422,NOW(),"y"),"yr","day")))),"Usia Salah"),"")</f>
        <v>45714.348911689813</v>
      </c>
      <c r="W1422" s="167" t="str">
        <f ca="1">IF(Table1[[#This Row],[TGL.PENSIUN (usia)]]&lt;&gt;0,TEXT(Table1[[#This Row],[TGL.PENSIUN (usia)]],"yyyy"),"")</f>
        <v>2025</v>
      </c>
      <c r="X1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Row],[JABATAN]],tbl_refJabatan,7,FALSE),"yr","day")-CONVERT(DATEDIF(M1422,tglAcuan,"y"),"yr","day"))),(NOW()+(CONVERT(VLOOKUP(Table1[[#This Row],[JABATAN]],tbl_refJabatan,7,FALSE),"yr","day")-CONVERT(DATEDIF(M1422,NOW(),"y"),"yr","day")))),"tgl SK salah"),"")</f>
        <v>50827.848911689813</v>
      </c>
      <c r="Y1422" s="167" t="str">
        <f ca="1">IF(Table1[[#This Row],[TGL. PENSIUN (jabatan)]]&lt;&gt;0,TEXT(Table1[[#This Row],[TGL. PENSIUN (jabatan)]],"yyyy"),"")</f>
        <v>2039</v>
      </c>
      <c r="Z1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Row],[JABATAN]],tbl_refJabatan,8,FALSE),"yr","day")-CONVERT(DATEDIF(H1422,tglAcuan,"y"),"yr","day"))),(NOW()+(CONVERT(VLOOKUP(Table1[[#This Row],[JABATAN]],tbl_refJabatan,8,FALSE),"yr","day")-CONVERT(DATEDIF(H1422,NOW(),"y"),"yr","day")))),"Usia Salah"),"")</f>
        <v>45714.348911689813</v>
      </c>
      <c r="AA1422" s="167" t="str">
        <f ca="1">IF(Table1[[#This Row],[TGL.PENSIUN (usia )]]&lt;&gt;0,TEXT(Table1[[#This Row],[TGL.PENSIUN (usia )]],"yyyy"),"")</f>
        <v>2025</v>
      </c>
      <c r="AB1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Row],[JABATAN]],tbl_refJabatan,9,FALSE),"yr","day")-CONVERT(DATEDIF(M1422,tglAcuan,"y"),"yr","day"))),(NOW()+(CONVERT(VLOOKUP(Table1[[#This Row],[JABATAN]],tbl_refJabatan,9,FALSE),"yr","day")-CONVERT(DATEDIF(M1422,NOW(),"y"),"yr","day")))),"tgl SK salah"),"")</f>
        <v>50827.848911689813</v>
      </c>
      <c r="AC1422" s="167" t="str">
        <f ca="1">IF(Table1[[#This Row],[TGL. PENSIUN (jabatan )]]&lt;&gt;0,TEXT(Table1[[#This Row],[TGL. PENSIUN (jabatan )]],"yyyy"),"")</f>
        <v>2039</v>
      </c>
      <c r="AD14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3" spans="1:30" s="53" customFormat="1" ht="21.75" customHeight="1" x14ac:dyDescent="0.25">
      <c r="A1423" s="43">
        <f t="shared" si="51"/>
        <v>1418</v>
      </c>
      <c r="B1423" s="44" t="s">
        <v>2266</v>
      </c>
      <c r="C1423" s="44" t="s">
        <v>2631</v>
      </c>
      <c r="D1423" s="72" t="s">
        <v>54</v>
      </c>
      <c r="E1423" s="59" t="s">
        <v>2639</v>
      </c>
      <c r="F1423" s="43" t="s">
        <v>41</v>
      </c>
      <c r="G1423" s="46" t="s">
        <v>42</v>
      </c>
      <c r="H1423" s="71">
        <v>25388</v>
      </c>
      <c r="I1423" s="45"/>
      <c r="J1423" s="76"/>
      <c r="K1423" s="74" t="s">
        <v>43</v>
      </c>
      <c r="L1423" s="63" t="s">
        <v>2636</v>
      </c>
      <c r="M1423" s="71">
        <v>43455</v>
      </c>
      <c r="N1423" s="52" t="str">
        <f t="shared" ca="1" si="52"/>
        <v>54 Tahun 7 Bulan 23 hari</v>
      </c>
      <c r="O14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Row],[JABATAN]],tbl_refJabatan,2,FALSE),"yr","day")-CONVERT(DATEDIF(H1423,tglAcuan,"y"),"yr","day"))),(NOW()+(CONVERT(VLOOKUP(Table1[[#This Row],[JABATAN]],tbl_refJabatan,2,FALSE),"yr","day")-CONVERT(DATEDIF(H1423,NOW(),"y"),"yr","day")))),"Usia Salah"),"")</f>
        <v>47540.598911689813</v>
      </c>
      <c r="Q1423" s="167" t="str">
        <f ca="1">IF(Table1[[#This Row],[TGL. PENSIUN (usia)]]&lt;&gt;0,TEXT(Table1[[#This Row],[TGL. PENSIUN (usia)]],"yyyy"),"")</f>
        <v>2030</v>
      </c>
      <c r="R1423" s="166">
        <f ca="1">IF(AND(Table1[[#This Row],[TGL. PENSIUN (usia)]]&lt;&gt;"",Table1[[#This Row],[TGL. PENSIUN (usia)]]&lt;&gt;"USIA SALAH"),IF(tglAcuan&lt;&gt;0,(INT(CONVERT(VLOOKUP(Table1[[#This Row],[JABATAN]],tbl_refJabatan,2,FALSE),"yr","day")-CONVERT(DATEDIF(H1423,tglAcuan,"y"),"yr","day"))),(INT(CONVERT(VLOOKUP(Table1[[#This Row],[JABATAN]],tbl_refJabatan,2,FALSE),"yr","day")-CONVERT(DATEDIF(H1423,NOW(),"y"),"yr","day")))),"")</f>
        <v>2191</v>
      </c>
      <c r="S1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Row],[JABATAN]],tbl_refJabatan,4,FALSE),"yr","day")-CONVERT(DATEDIF(H1423,tglAcuan,"y"),"yr","day"))),(NOW()+(CONVERT(VLOOKUP(Table1[[#This Row],[JABATAN]],tbl_refJabatan,4,FALSE),"yr","day")-CONVERT(DATEDIF(H1423,NOW(),"y"),"yr","day")))),"Usia Salah"),"")</f>
        <v>47540.598911689813</v>
      </c>
      <c r="T1423" s="167" t="str">
        <f ca="1">IF(Table1[[#This Row],[TGL. PENSIUN ( usia )]]&lt;&gt;0,TEXT(Table1[[#This Row],[TGL. PENSIUN ( usia )]],"yyyy"),"")</f>
        <v>2030</v>
      </c>
      <c r="U1423" s="166">
        <f ca="1">IF(AND(Table1[[#This Row],[TGL. PENSIUN (usia)]]&lt;&gt;"",Table1[[#This Row],[TGL. PENSIUN (usia)]]&lt;&gt;"USIA SALAH"),IF(tglAcuan&lt;&gt;0,(INT(CONVERT(VLOOKUP(Table1[[#This Row],[JABATAN]],tbl_refJabatan,4,FALSE),"yr","day")-CONVERT(DATEDIF(H1423,tglAcuan,"y"),"yr","day"))),(INT(CONVERT(VLOOKUP(Table1[[#This Row],[JABATAN]],tbl_refJabatan,4,FALSE),"yr","day")-CONVERT(DATEDIF(H1423,NOW(),"y"),"yr","day")))),"")</f>
        <v>2191</v>
      </c>
      <c r="V1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Row],[JABATAN]],tbl_refJabatan,6,FALSE),"yr","day")-CONVERT(DATEDIF(H1423,tglAcuan,"y"),"yr","day"))),(NOW()+(CONVERT(VLOOKUP(Table1[[#This Row],[JABATAN]],tbl_refJabatan,6,FALSE),"yr","day")-CONVERT(DATEDIF(H1423,NOW(),"y"),"yr","day")))),"Usia Salah"),"")</f>
        <v>46079.598911689813</v>
      </c>
      <c r="W1423" s="167" t="str">
        <f ca="1">IF(Table1[[#This Row],[TGL.PENSIUN (usia)]]&lt;&gt;0,TEXT(Table1[[#This Row],[TGL.PENSIUN (usia)]],"yyyy"),"")</f>
        <v>2026</v>
      </c>
      <c r="X1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Row],[JABATAN]],tbl_refJabatan,7,FALSE),"yr","day")-CONVERT(DATEDIF(M1423,tglAcuan,"y"),"yr","day"))),(NOW()+(CONVERT(VLOOKUP(Table1[[#This Row],[JABATAN]],tbl_refJabatan,7,FALSE),"yr","day")-CONVERT(DATEDIF(M1423,NOW(),"y"),"yr","day")))),"tgl SK salah"),"")</f>
        <v>50827.848911689813</v>
      </c>
      <c r="Y1423" s="167" t="str">
        <f ca="1">IF(Table1[[#This Row],[TGL. PENSIUN (jabatan)]]&lt;&gt;0,TEXT(Table1[[#This Row],[TGL. PENSIUN (jabatan)]],"yyyy"),"")</f>
        <v>2039</v>
      </c>
      <c r="Z1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Row],[JABATAN]],tbl_refJabatan,8,FALSE),"yr","day")-CONVERT(DATEDIF(H1423,tglAcuan,"y"),"yr","day"))),(NOW()+(CONVERT(VLOOKUP(Table1[[#This Row],[JABATAN]],tbl_refJabatan,8,FALSE),"yr","day")-CONVERT(DATEDIF(H1423,NOW(),"y"),"yr","day")))),"Usia Salah"),"")</f>
        <v>46079.598911689813</v>
      </c>
      <c r="AA1423" s="167" t="str">
        <f ca="1">IF(Table1[[#This Row],[TGL.PENSIUN (usia )]]&lt;&gt;0,TEXT(Table1[[#This Row],[TGL.PENSIUN (usia )]],"yyyy"),"")</f>
        <v>2026</v>
      </c>
      <c r="AB1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Row],[JABATAN]],tbl_refJabatan,9,FALSE),"yr","day")-CONVERT(DATEDIF(M1423,tglAcuan,"y"),"yr","day"))),(NOW()+(CONVERT(VLOOKUP(Table1[[#This Row],[JABATAN]],tbl_refJabatan,9,FALSE),"yr","day")-CONVERT(DATEDIF(M1423,NOW(),"y"),"yr","day")))),"tgl SK salah"),"")</f>
        <v>50827.848911689813</v>
      </c>
      <c r="AC1423" s="167" t="str">
        <f ca="1">IF(Table1[[#This Row],[TGL. PENSIUN (jabatan )]]&lt;&gt;0,TEXT(Table1[[#This Row],[TGL. PENSIUN (jabatan )]],"yyyy"),"")</f>
        <v>2039</v>
      </c>
      <c r="AD14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4" spans="1:30" s="53" customFormat="1" ht="21.75" customHeight="1" x14ac:dyDescent="0.25">
      <c r="A1424" s="43">
        <f t="shared" si="51"/>
        <v>1419</v>
      </c>
      <c r="B1424" s="44" t="s">
        <v>2266</v>
      </c>
      <c r="C1424" s="44" t="s">
        <v>2631</v>
      </c>
      <c r="D1424" s="72" t="s">
        <v>57</v>
      </c>
      <c r="E1424" s="59" t="s">
        <v>2640</v>
      </c>
      <c r="F1424" s="43" t="s">
        <v>41</v>
      </c>
      <c r="G1424" s="46" t="s">
        <v>42</v>
      </c>
      <c r="H1424" s="71">
        <v>33684</v>
      </c>
      <c r="I1424" s="45"/>
      <c r="J1424" s="76"/>
      <c r="K1424" s="74" t="s">
        <v>1339</v>
      </c>
      <c r="L1424" s="212" t="s">
        <v>2641</v>
      </c>
      <c r="M1424" s="213">
        <v>43532</v>
      </c>
      <c r="N1424" s="52" t="str">
        <f t="shared" ca="1" si="52"/>
        <v>31 Tahun 11 Bulan 6 hari</v>
      </c>
      <c r="O14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19 Hari </v>
      </c>
      <c r="P1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Row],[JABATAN]],tbl_refJabatan,2,FALSE),"yr","day")-CONVERT(DATEDIF(H1424,tglAcuan,"y"),"yr","day"))),(NOW()+(CONVERT(VLOOKUP(Table1[[#This Row],[JABATAN]],tbl_refJabatan,2,FALSE),"yr","day")-CONVERT(DATEDIF(H1424,NOW(),"y"),"yr","day")))),"Usia Salah"),"")</f>
        <v>55941.348911689813</v>
      </c>
      <c r="Q1424" s="167" t="str">
        <f ca="1">IF(Table1[[#This Row],[TGL. PENSIUN (usia)]]&lt;&gt;0,TEXT(Table1[[#This Row],[TGL. PENSIUN (usia)]],"yyyy"),"")</f>
        <v>2053</v>
      </c>
      <c r="R1424" s="166">
        <f ca="1">IF(AND(Table1[[#This Row],[TGL. PENSIUN (usia)]]&lt;&gt;"",Table1[[#This Row],[TGL. PENSIUN (usia)]]&lt;&gt;"USIA SALAH"),IF(tglAcuan&lt;&gt;0,(INT(CONVERT(VLOOKUP(Table1[[#This Row],[JABATAN]],tbl_refJabatan,2,FALSE),"yr","day")-CONVERT(DATEDIF(H1424,tglAcuan,"y"),"yr","day"))),(INT(CONVERT(VLOOKUP(Table1[[#This Row],[JABATAN]],tbl_refJabatan,2,FALSE),"yr","day")-CONVERT(DATEDIF(H1424,NOW(),"y"),"yr","day")))),"")</f>
        <v>10592</v>
      </c>
      <c r="S1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Row],[JABATAN]],tbl_refJabatan,4,FALSE),"yr","day")-CONVERT(DATEDIF(H1424,tglAcuan,"y"),"yr","day"))),(NOW()+(CONVERT(VLOOKUP(Table1[[#This Row],[JABATAN]],tbl_refJabatan,4,FALSE),"yr","day")-CONVERT(DATEDIF(H1424,NOW(),"y"),"yr","day")))),"Usia Salah"),"")</f>
        <v>55941.348911689813</v>
      </c>
      <c r="T1424" s="167" t="str">
        <f ca="1">IF(Table1[[#This Row],[TGL. PENSIUN ( usia )]]&lt;&gt;0,TEXT(Table1[[#This Row],[TGL. PENSIUN ( usia )]],"yyyy"),"")</f>
        <v>2053</v>
      </c>
      <c r="U1424" s="166">
        <f ca="1">IF(AND(Table1[[#This Row],[TGL. PENSIUN (usia)]]&lt;&gt;"",Table1[[#This Row],[TGL. PENSIUN (usia)]]&lt;&gt;"USIA SALAH"),IF(tglAcuan&lt;&gt;0,(INT(CONVERT(VLOOKUP(Table1[[#This Row],[JABATAN]],tbl_refJabatan,4,FALSE),"yr","day")-CONVERT(DATEDIF(H1424,tglAcuan,"y"),"yr","day"))),(INT(CONVERT(VLOOKUP(Table1[[#This Row],[JABATAN]],tbl_refJabatan,4,FALSE),"yr","day")-CONVERT(DATEDIF(H1424,NOW(),"y"),"yr","day")))),"")</f>
        <v>10592</v>
      </c>
      <c r="V1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Row],[JABATAN]],tbl_refJabatan,6,FALSE),"yr","day")-CONVERT(DATEDIF(H1424,tglAcuan,"y"),"yr","day"))),(NOW()+(CONVERT(VLOOKUP(Table1[[#This Row],[JABATAN]],tbl_refJabatan,6,FALSE),"yr","day")-CONVERT(DATEDIF(H1424,NOW(),"y"),"yr","day")))),"Usia Salah"),"")</f>
        <v>54480.348911689813</v>
      </c>
      <c r="W1424" s="167" t="str">
        <f ca="1">IF(Table1[[#This Row],[TGL.PENSIUN (usia)]]&lt;&gt;0,TEXT(Table1[[#This Row],[TGL.PENSIUN (usia)]],"yyyy"),"")</f>
        <v>2049</v>
      </c>
      <c r="X1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Row],[JABATAN]],tbl_refJabatan,7,FALSE),"yr","day")-CONVERT(DATEDIF(M1424,tglAcuan,"y"),"yr","day"))),(NOW()+(CONVERT(VLOOKUP(Table1[[#This Row],[JABATAN]],tbl_refJabatan,7,FALSE),"yr","day")-CONVERT(DATEDIF(M1424,NOW(),"y"),"yr","day")))),"tgl SK salah"),"")</f>
        <v>51193.098911689813</v>
      </c>
      <c r="Y1424" s="167" t="str">
        <f ca="1">IF(Table1[[#This Row],[TGL. PENSIUN (jabatan)]]&lt;&gt;0,TEXT(Table1[[#This Row],[TGL. PENSIUN (jabatan)]],"yyyy"),"")</f>
        <v>2040</v>
      </c>
      <c r="Z1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Row],[JABATAN]],tbl_refJabatan,8,FALSE),"yr","day")-CONVERT(DATEDIF(H1424,tglAcuan,"y"),"yr","day"))),(NOW()+(CONVERT(VLOOKUP(Table1[[#This Row],[JABATAN]],tbl_refJabatan,8,FALSE),"yr","day")-CONVERT(DATEDIF(H1424,NOW(),"y"),"yr","day")))),"Usia Salah"),"")</f>
        <v>54480.348911689813</v>
      </c>
      <c r="AA1424" s="167" t="str">
        <f ca="1">IF(Table1[[#This Row],[TGL.PENSIUN (usia )]]&lt;&gt;0,TEXT(Table1[[#This Row],[TGL.PENSIUN (usia )]],"yyyy"),"")</f>
        <v>2049</v>
      </c>
      <c r="AB1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Row],[JABATAN]],tbl_refJabatan,9,FALSE),"yr","day")-CONVERT(DATEDIF(M1424,tglAcuan,"y"),"yr","day"))),(NOW()+(CONVERT(VLOOKUP(Table1[[#This Row],[JABATAN]],tbl_refJabatan,9,FALSE),"yr","day")-CONVERT(DATEDIF(M1424,NOW(),"y"),"yr","day")))),"tgl SK salah"),"")</f>
        <v>51193.098911689813</v>
      </c>
      <c r="AC1424" s="167" t="str">
        <f ca="1">IF(Table1[[#This Row],[TGL. PENSIUN (jabatan )]]&lt;&gt;0,TEXT(Table1[[#This Row],[TGL. PENSIUN (jabatan )]],"yyyy"),"")</f>
        <v>2040</v>
      </c>
      <c r="AD14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5" spans="1:30" s="53" customFormat="1" ht="21.75" customHeight="1" x14ac:dyDescent="0.25">
      <c r="A1425" s="43">
        <f t="shared" si="51"/>
        <v>1420</v>
      </c>
      <c r="B1425" s="44" t="s">
        <v>2266</v>
      </c>
      <c r="C1425" s="44" t="s">
        <v>2631</v>
      </c>
      <c r="D1425" s="72" t="s">
        <v>59</v>
      </c>
      <c r="E1425" s="59" t="s">
        <v>2642</v>
      </c>
      <c r="F1425" s="43" t="s">
        <v>41</v>
      </c>
      <c r="G1425" s="46" t="s">
        <v>42</v>
      </c>
      <c r="H1425" s="71">
        <v>26279</v>
      </c>
      <c r="I1425" s="45"/>
      <c r="J1425" s="76"/>
      <c r="K1425" s="74" t="s">
        <v>43</v>
      </c>
      <c r="L1425" s="63" t="s">
        <v>2636</v>
      </c>
      <c r="M1425" s="71">
        <v>43455</v>
      </c>
      <c r="N1425" s="52" t="str">
        <f t="shared" ca="1" si="52"/>
        <v>52 Tahun 2 Bulan 15 hari</v>
      </c>
      <c r="O14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Row],[JABATAN]],tbl_refJabatan,2,FALSE),"yr","day")-CONVERT(DATEDIF(H1425,tglAcuan,"y"),"yr","day"))),(NOW()+(CONVERT(VLOOKUP(Table1[[#This Row],[JABATAN]],tbl_refJabatan,2,FALSE),"yr","day")-CONVERT(DATEDIF(H1425,NOW(),"y"),"yr","day")))),"Usia Salah"),"")</f>
        <v>48271.098911689813</v>
      </c>
      <c r="Q1425" s="167" t="str">
        <f ca="1">IF(Table1[[#This Row],[TGL. PENSIUN (usia)]]&lt;&gt;0,TEXT(Table1[[#This Row],[TGL. PENSIUN (usia)]],"yyyy"),"")</f>
        <v>2032</v>
      </c>
      <c r="R1425" s="166">
        <f ca="1">IF(AND(Table1[[#This Row],[TGL. PENSIUN (usia)]]&lt;&gt;"",Table1[[#This Row],[TGL. PENSIUN (usia)]]&lt;&gt;"USIA SALAH"),IF(tglAcuan&lt;&gt;0,(INT(CONVERT(VLOOKUP(Table1[[#This Row],[JABATAN]],tbl_refJabatan,2,FALSE),"yr","day")-CONVERT(DATEDIF(H1425,tglAcuan,"y"),"yr","day"))),(INT(CONVERT(VLOOKUP(Table1[[#This Row],[JABATAN]],tbl_refJabatan,2,FALSE),"yr","day")-CONVERT(DATEDIF(H1425,NOW(),"y"),"yr","day")))),"")</f>
        <v>2922</v>
      </c>
      <c r="S1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Row],[JABATAN]],tbl_refJabatan,4,FALSE),"yr","day")-CONVERT(DATEDIF(H1425,tglAcuan,"y"),"yr","day"))),(NOW()+(CONVERT(VLOOKUP(Table1[[#This Row],[JABATAN]],tbl_refJabatan,4,FALSE),"yr","day")-CONVERT(DATEDIF(H1425,NOW(),"y"),"yr","day")))),"Usia Salah"),"")</f>
        <v>48271.098911689813</v>
      </c>
      <c r="T1425" s="167" t="str">
        <f ca="1">IF(Table1[[#This Row],[TGL. PENSIUN ( usia )]]&lt;&gt;0,TEXT(Table1[[#This Row],[TGL. PENSIUN ( usia )]],"yyyy"),"")</f>
        <v>2032</v>
      </c>
      <c r="U1425" s="166">
        <f ca="1">IF(AND(Table1[[#This Row],[TGL. PENSIUN (usia)]]&lt;&gt;"",Table1[[#This Row],[TGL. PENSIUN (usia)]]&lt;&gt;"USIA SALAH"),IF(tglAcuan&lt;&gt;0,(INT(CONVERT(VLOOKUP(Table1[[#This Row],[JABATAN]],tbl_refJabatan,4,FALSE),"yr","day")-CONVERT(DATEDIF(H1425,tglAcuan,"y"),"yr","day"))),(INT(CONVERT(VLOOKUP(Table1[[#This Row],[JABATAN]],tbl_refJabatan,4,FALSE),"yr","day")-CONVERT(DATEDIF(H1425,NOW(),"y"),"yr","day")))),"")</f>
        <v>2922</v>
      </c>
      <c r="V1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Row],[JABATAN]],tbl_refJabatan,6,FALSE),"yr","day")-CONVERT(DATEDIF(H1425,tglAcuan,"y"),"yr","day"))),(NOW()+(CONVERT(VLOOKUP(Table1[[#This Row],[JABATAN]],tbl_refJabatan,6,FALSE),"yr","day")-CONVERT(DATEDIF(H1425,NOW(),"y"),"yr","day")))),"Usia Salah"),"")</f>
        <v>46810.098911689813</v>
      </c>
      <c r="W1425" s="167" t="str">
        <f ca="1">IF(Table1[[#This Row],[TGL.PENSIUN (usia)]]&lt;&gt;0,TEXT(Table1[[#This Row],[TGL.PENSIUN (usia)]],"yyyy"),"")</f>
        <v>2028</v>
      </c>
      <c r="X1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Row],[JABATAN]],tbl_refJabatan,7,FALSE),"yr","day")-CONVERT(DATEDIF(M1425,tglAcuan,"y"),"yr","day"))),(NOW()+(CONVERT(VLOOKUP(Table1[[#This Row],[JABATAN]],tbl_refJabatan,7,FALSE),"yr","day")-CONVERT(DATEDIF(M1425,NOW(),"y"),"yr","day")))),"tgl SK salah"),"")</f>
        <v>50827.848911689813</v>
      </c>
      <c r="Y1425" s="167" t="str">
        <f ca="1">IF(Table1[[#This Row],[TGL. PENSIUN (jabatan)]]&lt;&gt;0,TEXT(Table1[[#This Row],[TGL. PENSIUN (jabatan)]],"yyyy"),"")</f>
        <v>2039</v>
      </c>
      <c r="Z1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Row],[JABATAN]],tbl_refJabatan,8,FALSE),"yr","day")-CONVERT(DATEDIF(H1425,tglAcuan,"y"),"yr","day"))),(NOW()+(CONVERT(VLOOKUP(Table1[[#This Row],[JABATAN]],tbl_refJabatan,8,FALSE),"yr","day")-CONVERT(DATEDIF(H1425,NOW(),"y"),"yr","day")))),"Usia Salah"),"")</f>
        <v>46810.098911689813</v>
      </c>
      <c r="AA1425" s="167" t="str">
        <f ca="1">IF(Table1[[#This Row],[TGL.PENSIUN (usia )]]&lt;&gt;0,TEXT(Table1[[#This Row],[TGL.PENSIUN (usia )]],"yyyy"),"")</f>
        <v>2028</v>
      </c>
      <c r="AB1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Row],[JABATAN]],tbl_refJabatan,9,FALSE),"yr","day")-CONVERT(DATEDIF(M1425,tglAcuan,"y"),"yr","day"))),(NOW()+(CONVERT(VLOOKUP(Table1[[#This Row],[JABATAN]],tbl_refJabatan,9,FALSE),"yr","day")-CONVERT(DATEDIF(M1425,NOW(),"y"),"yr","day")))),"tgl SK salah"),"")</f>
        <v>50827.848911689813</v>
      </c>
      <c r="AC1425" s="167" t="str">
        <f ca="1">IF(Table1[[#This Row],[TGL. PENSIUN (jabatan )]]&lt;&gt;0,TEXT(Table1[[#This Row],[TGL. PENSIUN (jabatan )]],"yyyy"),"")</f>
        <v>2039</v>
      </c>
      <c r="AD14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6" spans="1:30" s="53" customFormat="1" ht="21.75" customHeight="1" x14ac:dyDescent="0.25">
      <c r="A1426" s="43">
        <f t="shared" si="51"/>
        <v>1421</v>
      </c>
      <c r="B1426" s="44" t="s">
        <v>2266</v>
      </c>
      <c r="C1426" s="44" t="s">
        <v>2631</v>
      </c>
      <c r="D1426" s="72" t="s">
        <v>61</v>
      </c>
      <c r="E1426" s="59" t="s">
        <v>2643</v>
      </c>
      <c r="F1426" s="43" t="s">
        <v>41</v>
      </c>
      <c r="G1426" s="46" t="s">
        <v>42</v>
      </c>
      <c r="H1426" s="71">
        <v>24938</v>
      </c>
      <c r="I1426" s="45"/>
      <c r="J1426" s="76"/>
      <c r="K1426" s="74" t="s">
        <v>43</v>
      </c>
      <c r="L1426" s="63" t="s">
        <v>2636</v>
      </c>
      <c r="M1426" s="71">
        <v>43455</v>
      </c>
      <c r="N1426" s="52" t="str">
        <f t="shared" ca="1" si="52"/>
        <v>55 Tahun 10 Bulan 17 hari</v>
      </c>
      <c r="O14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6 Hari </v>
      </c>
      <c r="P1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Row],[JABATAN]],tbl_refJabatan,2,FALSE),"yr","day")-CONVERT(DATEDIF(H1426,tglAcuan,"y"),"yr","day"))),(NOW()+(CONVERT(VLOOKUP(Table1[[#This Row],[JABATAN]],tbl_refJabatan,2,FALSE),"yr","day")-CONVERT(DATEDIF(H1426,NOW(),"y"),"yr","day")))),"Usia Salah"),"")</f>
        <v>47175.348911689813</v>
      </c>
      <c r="Q1426" s="167" t="str">
        <f ca="1">IF(Table1[[#This Row],[TGL. PENSIUN (usia)]]&lt;&gt;0,TEXT(Table1[[#This Row],[TGL. PENSIUN (usia)]],"yyyy"),"")</f>
        <v>2029</v>
      </c>
      <c r="R1426" s="166">
        <f ca="1">IF(AND(Table1[[#This Row],[TGL. PENSIUN (usia)]]&lt;&gt;"",Table1[[#This Row],[TGL. PENSIUN (usia)]]&lt;&gt;"USIA SALAH"),IF(tglAcuan&lt;&gt;0,(INT(CONVERT(VLOOKUP(Table1[[#This Row],[JABATAN]],tbl_refJabatan,2,FALSE),"yr","day")-CONVERT(DATEDIF(H1426,tglAcuan,"y"),"yr","day"))),(INT(CONVERT(VLOOKUP(Table1[[#This Row],[JABATAN]],tbl_refJabatan,2,FALSE),"yr","day")-CONVERT(DATEDIF(H1426,NOW(),"y"),"yr","day")))),"")</f>
        <v>1826</v>
      </c>
      <c r="S1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Row],[JABATAN]],tbl_refJabatan,4,FALSE),"yr","day")-CONVERT(DATEDIF(H1426,tglAcuan,"y"),"yr","day"))),(NOW()+(CONVERT(VLOOKUP(Table1[[#This Row],[JABATAN]],tbl_refJabatan,4,FALSE),"yr","day")-CONVERT(DATEDIF(H1426,NOW(),"y"),"yr","day")))),"Usia Salah"),"")</f>
        <v>47175.348911689813</v>
      </c>
      <c r="T1426" s="167" t="str">
        <f ca="1">IF(Table1[[#This Row],[TGL. PENSIUN ( usia )]]&lt;&gt;0,TEXT(Table1[[#This Row],[TGL. PENSIUN ( usia )]],"yyyy"),"")</f>
        <v>2029</v>
      </c>
      <c r="U1426" s="166">
        <f ca="1">IF(AND(Table1[[#This Row],[TGL. PENSIUN (usia)]]&lt;&gt;"",Table1[[#This Row],[TGL. PENSIUN (usia)]]&lt;&gt;"USIA SALAH"),IF(tglAcuan&lt;&gt;0,(INT(CONVERT(VLOOKUP(Table1[[#This Row],[JABATAN]],tbl_refJabatan,4,FALSE),"yr","day")-CONVERT(DATEDIF(H1426,tglAcuan,"y"),"yr","day"))),(INT(CONVERT(VLOOKUP(Table1[[#This Row],[JABATAN]],tbl_refJabatan,4,FALSE),"yr","day")-CONVERT(DATEDIF(H1426,NOW(),"y"),"yr","day")))),"")</f>
        <v>1826</v>
      </c>
      <c r="V1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Row],[JABATAN]],tbl_refJabatan,6,FALSE),"yr","day")-CONVERT(DATEDIF(H1426,tglAcuan,"y"),"yr","day"))),(NOW()+(CONVERT(VLOOKUP(Table1[[#This Row],[JABATAN]],tbl_refJabatan,6,FALSE),"yr","day")-CONVERT(DATEDIF(H1426,NOW(),"y"),"yr","day")))),"Usia Salah"),"")</f>
        <v>45714.348911689813</v>
      </c>
      <c r="W1426" s="167" t="str">
        <f ca="1">IF(Table1[[#This Row],[TGL.PENSIUN (usia)]]&lt;&gt;0,TEXT(Table1[[#This Row],[TGL.PENSIUN (usia)]],"yyyy"),"")</f>
        <v>2025</v>
      </c>
      <c r="X1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Row],[JABATAN]],tbl_refJabatan,7,FALSE),"yr","day")-CONVERT(DATEDIF(M1426,tglAcuan,"y"),"yr","day"))),(NOW()+(CONVERT(VLOOKUP(Table1[[#This Row],[JABATAN]],tbl_refJabatan,7,FALSE),"yr","day")-CONVERT(DATEDIF(M1426,NOW(),"y"),"yr","day")))),"tgl SK salah"),"")</f>
        <v>50827.848911689813</v>
      </c>
      <c r="Y1426" s="167" t="str">
        <f ca="1">IF(Table1[[#This Row],[TGL. PENSIUN (jabatan)]]&lt;&gt;0,TEXT(Table1[[#This Row],[TGL. PENSIUN (jabatan)]],"yyyy"),"")</f>
        <v>2039</v>
      </c>
      <c r="Z1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Row],[JABATAN]],tbl_refJabatan,8,FALSE),"yr","day")-CONVERT(DATEDIF(H1426,tglAcuan,"y"),"yr","day"))),(NOW()+(CONVERT(VLOOKUP(Table1[[#This Row],[JABATAN]],tbl_refJabatan,8,FALSE),"yr","day")-CONVERT(DATEDIF(H1426,NOW(),"y"),"yr","day")))),"Usia Salah"),"")</f>
        <v>45714.348911689813</v>
      </c>
      <c r="AA1426" s="167" t="str">
        <f ca="1">IF(Table1[[#This Row],[TGL.PENSIUN (usia )]]&lt;&gt;0,TEXT(Table1[[#This Row],[TGL.PENSIUN (usia )]],"yyyy"),"")</f>
        <v>2025</v>
      </c>
      <c r="AB1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Row],[JABATAN]],tbl_refJabatan,9,FALSE),"yr","day")-CONVERT(DATEDIF(M1426,tglAcuan,"y"),"yr","day"))),(NOW()+(CONVERT(VLOOKUP(Table1[[#This Row],[JABATAN]],tbl_refJabatan,9,FALSE),"yr","day")-CONVERT(DATEDIF(M1426,NOW(),"y"),"yr","day")))),"tgl SK salah"),"")</f>
        <v>50827.848911689813</v>
      </c>
      <c r="AC1426" s="167" t="str">
        <f ca="1">IF(Table1[[#This Row],[TGL. PENSIUN (jabatan )]]&lt;&gt;0,TEXT(Table1[[#This Row],[TGL. PENSIUN (jabatan )]],"yyyy"),"")</f>
        <v>2039</v>
      </c>
      <c r="AD14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7" spans="1:30" s="53" customFormat="1" ht="21.75" customHeight="1" x14ac:dyDescent="0.25">
      <c r="A1427" s="43">
        <f t="shared" si="51"/>
        <v>1422</v>
      </c>
      <c r="B1427" s="44" t="s">
        <v>2266</v>
      </c>
      <c r="C1427" s="44" t="s">
        <v>2631</v>
      </c>
      <c r="D1427" s="72" t="s">
        <v>63</v>
      </c>
      <c r="E1427" s="59" t="s">
        <v>2644</v>
      </c>
      <c r="F1427" s="43" t="s">
        <v>41</v>
      </c>
      <c r="G1427" s="46" t="s">
        <v>42</v>
      </c>
      <c r="H1427" s="71">
        <v>23168</v>
      </c>
      <c r="I1427" s="45"/>
      <c r="J1427" s="76"/>
      <c r="K1427" s="74" t="s">
        <v>43</v>
      </c>
      <c r="L1427" s="212" t="s">
        <v>2645</v>
      </c>
      <c r="M1427" s="213">
        <v>40162</v>
      </c>
      <c r="N1427" s="52" t="str">
        <f t="shared" ca="1" si="52"/>
        <v>60 Tahun 8 Bulan 21 hari</v>
      </c>
      <c r="O14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2 Bulan 12 Hari </v>
      </c>
      <c r="P1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Row],[JABATAN]],tbl_refJabatan,2,FALSE),"yr","day")-CONVERT(DATEDIF(H1427,tglAcuan,"y"),"yr","day"))),(NOW()+(CONVERT(VLOOKUP(Table1[[#This Row],[JABATAN]],tbl_refJabatan,2,FALSE),"yr","day")-CONVERT(DATEDIF(H1427,NOW(),"y"),"yr","day")))),"Usia Salah"),"")</f>
        <v>45349.098911689813</v>
      </c>
      <c r="Q1427" s="167" t="str">
        <f ca="1">IF(Table1[[#This Row],[TGL. PENSIUN (usia)]]&lt;&gt;0,TEXT(Table1[[#This Row],[TGL. PENSIUN (usia)]],"yyyy"),"")</f>
        <v>2024</v>
      </c>
      <c r="R1427" s="166">
        <f ca="1">IF(AND(Table1[[#This Row],[TGL. PENSIUN (usia)]]&lt;&gt;"",Table1[[#This Row],[TGL. PENSIUN (usia)]]&lt;&gt;"USIA SALAH"),IF(tglAcuan&lt;&gt;0,(INT(CONVERT(VLOOKUP(Table1[[#This Row],[JABATAN]],tbl_refJabatan,2,FALSE),"yr","day")-CONVERT(DATEDIF(H1427,tglAcuan,"y"),"yr","day"))),(INT(CONVERT(VLOOKUP(Table1[[#This Row],[JABATAN]],tbl_refJabatan,2,FALSE),"yr","day")-CONVERT(DATEDIF(H1427,NOW(),"y"),"yr","day")))),"")</f>
        <v>0</v>
      </c>
      <c r="S1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Row],[JABATAN]],tbl_refJabatan,4,FALSE),"yr","day")-CONVERT(DATEDIF(H1427,tglAcuan,"y"),"yr","day"))),(NOW()+(CONVERT(VLOOKUP(Table1[[#This Row],[JABATAN]],tbl_refJabatan,4,FALSE),"yr","day")-CONVERT(DATEDIF(H1427,NOW(),"y"),"yr","day")))),"Usia Salah"),"")</f>
        <v>30739.098911689813</v>
      </c>
      <c r="T1427" s="167" t="str">
        <f ca="1">IF(Table1[[#This Row],[TGL. PENSIUN ( usia )]]&lt;&gt;0,TEXT(Table1[[#This Row],[TGL. PENSIUN ( usia )]],"yyyy"),"")</f>
        <v>1984</v>
      </c>
      <c r="U1427" s="166">
        <f ca="1">IF(AND(Table1[[#This Row],[TGL. PENSIUN (usia)]]&lt;&gt;"",Table1[[#This Row],[TGL. PENSIUN (usia)]]&lt;&gt;"USIA SALAH"),IF(tglAcuan&lt;&gt;0,(INT(CONVERT(VLOOKUP(Table1[[#This Row],[JABATAN]],tbl_refJabatan,4,FALSE),"yr","day")-CONVERT(DATEDIF(H1427,tglAcuan,"y"),"yr","day"))),(INT(CONVERT(VLOOKUP(Table1[[#This Row],[JABATAN]],tbl_refJabatan,4,FALSE),"yr","day")-CONVERT(DATEDIF(H1427,NOW(),"y"),"yr","day")))),"")</f>
        <v>-14610</v>
      </c>
      <c r="V1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Row],[JABATAN]],tbl_refJabatan,6,FALSE),"yr","day")-CONVERT(DATEDIF(H1427,tglAcuan,"y"),"yr","day"))),(NOW()+(CONVERT(VLOOKUP(Table1[[#This Row],[JABATAN]],tbl_refJabatan,6,FALSE),"yr","day")-CONVERT(DATEDIF(H1427,NOW(),"y"),"yr","day")))),"Usia Salah"),"")</f>
        <v>23434.098911689813</v>
      </c>
      <c r="W1427" s="167" t="str">
        <f ca="1">IF(Table1[[#This Row],[TGL.PENSIUN (usia)]]&lt;&gt;0,TEXT(Table1[[#This Row],[TGL.PENSIUN (usia)]],"yyyy"),"")</f>
        <v>1964</v>
      </c>
      <c r="X1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Row],[JABATAN]],tbl_refJabatan,7,FALSE),"yr","day")-CONVERT(DATEDIF(M1427,tglAcuan,"y"),"yr","day"))),(NOW()+(CONVERT(VLOOKUP(Table1[[#This Row],[JABATAN]],tbl_refJabatan,7,FALSE),"yr","day")-CONVERT(DATEDIF(M1427,NOW(),"y"),"yr","day")))),"tgl SK salah"),"")</f>
        <v>62150.598911689813</v>
      </c>
      <c r="Y1427" s="167" t="str">
        <f ca="1">IF(Table1[[#This Row],[TGL. PENSIUN (jabatan)]]&lt;&gt;0,TEXT(Table1[[#This Row],[TGL. PENSIUN (jabatan)]],"yyyy"),"")</f>
        <v>2070</v>
      </c>
      <c r="Z1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Row],[JABATAN]],tbl_refJabatan,8,FALSE),"yr","day")-CONVERT(DATEDIF(H1427,tglAcuan,"y"),"yr","day"))),(NOW()+(CONVERT(VLOOKUP(Table1[[#This Row],[JABATAN]],tbl_refJabatan,8,FALSE),"yr","day")-CONVERT(DATEDIF(H1427,NOW(),"y"),"yr","day")))),"Usia Salah"),"")</f>
        <v>45349.098911689813</v>
      </c>
      <c r="AA1427" s="167" t="str">
        <f ca="1">IF(Table1[[#This Row],[TGL.PENSIUN (usia )]]&lt;&gt;0,TEXT(Table1[[#This Row],[TGL.PENSIUN (usia )]],"yyyy"),"")</f>
        <v>2024</v>
      </c>
      <c r="AB1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Row],[JABATAN]],tbl_refJabatan,9,FALSE),"yr","day")-CONVERT(DATEDIF(M1427,tglAcuan,"y"),"yr","day"))),(NOW()+(CONVERT(VLOOKUP(Table1[[#This Row],[JABATAN]],tbl_refJabatan,9,FALSE),"yr","day")-CONVERT(DATEDIF(M1427,NOW(),"y"),"yr","day")))),"tgl SK salah"),"")</f>
        <v>45714.348911689813</v>
      </c>
      <c r="AC1427" s="167" t="str">
        <f ca="1">IF(Table1[[#This Row],[TGL. PENSIUN (jabatan )]]&lt;&gt;0,TEXT(Table1[[#This Row],[TGL. PENSIUN (jabatan )]],"yyyy"),"")</f>
        <v>2025</v>
      </c>
      <c r="AD14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428" spans="1:30" s="53" customFormat="1" ht="21.75" customHeight="1" x14ac:dyDescent="0.25">
      <c r="A1428" s="43">
        <f t="shared" si="51"/>
        <v>1423</v>
      </c>
      <c r="B1428" s="44" t="s">
        <v>2266</v>
      </c>
      <c r="C1428" s="44" t="s">
        <v>2631</v>
      </c>
      <c r="D1428" s="72" t="s">
        <v>63</v>
      </c>
      <c r="E1428" s="59" t="s">
        <v>2646</v>
      </c>
      <c r="F1428" s="43" t="s">
        <v>41</v>
      </c>
      <c r="G1428" s="46" t="s">
        <v>42</v>
      </c>
      <c r="H1428" s="71">
        <v>35151</v>
      </c>
      <c r="I1428" s="45"/>
      <c r="J1428" s="76"/>
      <c r="K1428" s="74" t="s">
        <v>56</v>
      </c>
      <c r="L1428" s="212" t="s">
        <v>2647</v>
      </c>
      <c r="M1428" s="158">
        <v>44502</v>
      </c>
      <c r="N1428" s="52" t="str">
        <f t="shared" ca="1" si="52"/>
        <v>27 Tahun 11 Bulan 0 hari</v>
      </c>
      <c r="O14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25 Hari </v>
      </c>
      <c r="P1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Row],[JABATAN]],tbl_refJabatan,2,FALSE),"yr","day")-CONVERT(DATEDIF(H1428,tglAcuan,"y"),"yr","day"))),(NOW()+(CONVERT(VLOOKUP(Table1[[#This Row],[JABATAN]],tbl_refJabatan,2,FALSE),"yr","day")-CONVERT(DATEDIF(H1428,NOW(),"y"),"yr","day")))),"Usia Salah"),"")</f>
        <v>57402.348911689813</v>
      </c>
      <c r="Q1428" s="167" t="str">
        <f ca="1">IF(Table1[[#This Row],[TGL. PENSIUN (usia)]]&lt;&gt;0,TEXT(Table1[[#This Row],[TGL. PENSIUN (usia)]],"yyyy"),"")</f>
        <v>2057</v>
      </c>
      <c r="R1428" s="166">
        <f ca="1">IF(AND(Table1[[#This Row],[TGL. PENSIUN (usia)]]&lt;&gt;"",Table1[[#This Row],[TGL. PENSIUN (usia)]]&lt;&gt;"USIA SALAH"),IF(tglAcuan&lt;&gt;0,(INT(CONVERT(VLOOKUP(Table1[[#This Row],[JABATAN]],tbl_refJabatan,2,FALSE),"yr","day")-CONVERT(DATEDIF(H1428,tglAcuan,"y"),"yr","day"))),(INT(CONVERT(VLOOKUP(Table1[[#This Row],[JABATAN]],tbl_refJabatan,2,FALSE),"yr","day")-CONVERT(DATEDIF(H1428,NOW(),"y"),"yr","day")))),"")</f>
        <v>12053</v>
      </c>
      <c r="S1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Row],[JABATAN]],tbl_refJabatan,4,FALSE),"yr","day")-CONVERT(DATEDIF(H1428,tglAcuan,"y"),"yr","day"))),(NOW()+(CONVERT(VLOOKUP(Table1[[#This Row],[JABATAN]],tbl_refJabatan,4,FALSE),"yr","day")-CONVERT(DATEDIF(H1428,NOW(),"y"),"yr","day")))),"Usia Salah"),"")</f>
        <v>42792.348911689813</v>
      </c>
      <c r="T1428" s="167" t="str">
        <f ca="1">IF(Table1[[#This Row],[TGL. PENSIUN ( usia )]]&lt;&gt;0,TEXT(Table1[[#This Row],[TGL. PENSIUN ( usia )]],"yyyy"),"")</f>
        <v>2017</v>
      </c>
      <c r="U1428" s="166">
        <f ca="1">IF(AND(Table1[[#This Row],[TGL. PENSIUN (usia)]]&lt;&gt;"",Table1[[#This Row],[TGL. PENSIUN (usia)]]&lt;&gt;"USIA SALAH"),IF(tglAcuan&lt;&gt;0,(INT(CONVERT(VLOOKUP(Table1[[#This Row],[JABATAN]],tbl_refJabatan,4,FALSE),"yr","day")-CONVERT(DATEDIF(H1428,tglAcuan,"y"),"yr","day"))),(INT(CONVERT(VLOOKUP(Table1[[#This Row],[JABATAN]],tbl_refJabatan,4,FALSE),"yr","day")-CONVERT(DATEDIF(H1428,NOW(),"y"),"yr","day")))),"")</f>
        <v>-2557</v>
      </c>
      <c r="V1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Row],[JABATAN]],tbl_refJabatan,6,FALSE),"yr","day")-CONVERT(DATEDIF(H1428,tglAcuan,"y"),"yr","day"))),(NOW()+(CONVERT(VLOOKUP(Table1[[#This Row],[JABATAN]],tbl_refJabatan,6,FALSE),"yr","day")-CONVERT(DATEDIF(H1428,NOW(),"y"),"yr","day")))),"Usia Salah"),"")</f>
        <v>35487.348911689813</v>
      </c>
      <c r="W1428" s="167" t="str">
        <f ca="1">IF(Table1[[#This Row],[TGL.PENSIUN (usia)]]&lt;&gt;0,TEXT(Table1[[#This Row],[TGL.PENSIUN (usia)]],"yyyy"),"")</f>
        <v>1997</v>
      </c>
      <c r="X1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Row],[JABATAN]],tbl_refJabatan,7,FALSE),"yr","day")-CONVERT(DATEDIF(M1428,tglAcuan,"y"),"yr","day"))),(NOW()+(CONVERT(VLOOKUP(Table1[[#This Row],[JABATAN]],tbl_refJabatan,7,FALSE),"yr","day")-CONVERT(DATEDIF(M1428,NOW(),"y"),"yr","day")))),"tgl SK salah"),"")</f>
        <v>66533.598911689813</v>
      </c>
      <c r="Y1428" s="167" t="str">
        <f ca="1">IF(Table1[[#This Row],[TGL. PENSIUN (jabatan)]]&lt;&gt;0,TEXT(Table1[[#This Row],[TGL. PENSIUN (jabatan)]],"yyyy"),"")</f>
        <v>2082</v>
      </c>
      <c r="Z1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Row],[JABATAN]],tbl_refJabatan,8,FALSE),"yr","day")-CONVERT(DATEDIF(H1428,tglAcuan,"y"),"yr","day"))),(NOW()+(CONVERT(VLOOKUP(Table1[[#This Row],[JABATAN]],tbl_refJabatan,8,FALSE),"yr","day")-CONVERT(DATEDIF(H1428,NOW(),"y"),"yr","day")))),"Usia Salah"),"")</f>
        <v>57402.348911689813</v>
      </c>
      <c r="AA1428" s="167" t="str">
        <f ca="1">IF(Table1[[#This Row],[TGL.PENSIUN (usia )]]&lt;&gt;0,TEXT(Table1[[#This Row],[TGL.PENSIUN (usia )]],"yyyy"),"")</f>
        <v>2057</v>
      </c>
      <c r="AB1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Row],[JABATAN]],tbl_refJabatan,9,FALSE),"yr","day")-CONVERT(DATEDIF(M1428,tglAcuan,"y"),"yr","day"))),(NOW()+(CONVERT(VLOOKUP(Table1[[#This Row],[JABATAN]],tbl_refJabatan,9,FALSE),"yr","day")-CONVERT(DATEDIF(M1428,NOW(),"y"),"yr","day")))),"tgl SK salah"),"")</f>
        <v>50097.348911689813</v>
      </c>
      <c r="AC1428" s="167" t="str">
        <f ca="1">IF(Table1[[#This Row],[TGL. PENSIUN (jabatan )]]&lt;&gt;0,TEXT(Table1[[#This Row],[TGL. PENSIUN (jabatan )]],"yyyy"),"")</f>
        <v>2037</v>
      </c>
      <c r="AD14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29" spans="1:30" s="53" customFormat="1" ht="21.75" customHeight="1" x14ac:dyDescent="0.25">
      <c r="A1429" s="43">
        <f t="shared" si="51"/>
        <v>1424</v>
      </c>
      <c r="B1429" s="44" t="s">
        <v>2266</v>
      </c>
      <c r="C1429" s="44" t="s">
        <v>2631</v>
      </c>
      <c r="D1429" s="72" t="s">
        <v>63</v>
      </c>
      <c r="E1429" s="59" t="s">
        <v>2648</v>
      </c>
      <c r="F1429" s="43" t="s">
        <v>41</v>
      </c>
      <c r="G1429" s="46" t="s">
        <v>42</v>
      </c>
      <c r="H1429" s="71">
        <v>29692</v>
      </c>
      <c r="I1429" s="45"/>
      <c r="J1429" s="76"/>
      <c r="K1429" s="74" t="s">
        <v>43</v>
      </c>
      <c r="L1429" s="212" t="s">
        <v>2649</v>
      </c>
      <c r="M1429" s="213">
        <v>42219</v>
      </c>
      <c r="N1429" s="52" t="str">
        <f t="shared" ca="1" si="52"/>
        <v>42 Tahun 10 Bulan 11 hari</v>
      </c>
      <c r="O14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6 Bulan 24 Hari </v>
      </c>
      <c r="P1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Row],[JABATAN]],tbl_refJabatan,2,FALSE),"yr","day")-CONVERT(DATEDIF(H1429,tglAcuan,"y"),"yr","day"))),(NOW()+(CONVERT(VLOOKUP(Table1[[#This Row],[JABATAN]],tbl_refJabatan,2,FALSE),"yr","day")-CONVERT(DATEDIF(H1429,NOW(),"y"),"yr","day")))),"Usia Salah"),"")</f>
        <v>51923.598911689813</v>
      </c>
      <c r="Q1429" s="167" t="str">
        <f ca="1">IF(Table1[[#This Row],[TGL. PENSIUN (usia)]]&lt;&gt;0,TEXT(Table1[[#This Row],[TGL. PENSIUN (usia)]],"yyyy"),"")</f>
        <v>2042</v>
      </c>
      <c r="R1429" s="166">
        <f ca="1">IF(AND(Table1[[#This Row],[TGL. PENSIUN (usia)]]&lt;&gt;"",Table1[[#This Row],[TGL. PENSIUN (usia)]]&lt;&gt;"USIA SALAH"),IF(tglAcuan&lt;&gt;0,(INT(CONVERT(VLOOKUP(Table1[[#This Row],[JABATAN]],tbl_refJabatan,2,FALSE),"yr","day")-CONVERT(DATEDIF(H1429,tglAcuan,"y"),"yr","day"))),(INT(CONVERT(VLOOKUP(Table1[[#This Row],[JABATAN]],tbl_refJabatan,2,FALSE),"yr","day")-CONVERT(DATEDIF(H1429,NOW(),"y"),"yr","day")))),"")</f>
        <v>6574</v>
      </c>
      <c r="S1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Row],[JABATAN]],tbl_refJabatan,4,FALSE),"yr","day")-CONVERT(DATEDIF(H1429,tglAcuan,"y"),"yr","day"))),(NOW()+(CONVERT(VLOOKUP(Table1[[#This Row],[JABATAN]],tbl_refJabatan,4,FALSE),"yr","day")-CONVERT(DATEDIF(H1429,NOW(),"y"),"yr","day")))),"Usia Salah"),"")</f>
        <v>37313.598911689813</v>
      </c>
      <c r="T1429" s="167" t="str">
        <f ca="1">IF(Table1[[#This Row],[TGL. PENSIUN ( usia )]]&lt;&gt;0,TEXT(Table1[[#This Row],[TGL. PENSIUN ( usia )]],"yyyy"),"")</f>
        <v>2002</v>
      </c>
      <c r="U1429" s="166">
        <f ca="1">IF(AND(Table1[[#This Row],[TGL. PENSIUN (usia)]]&lt;&gt;"",Table1[[#This Row],[TGL. PENSIUN (usia)]]&lt;&gt;"USIA SALAH"),IF(tglAcuan&lt;&gt;0,(INT(CONVERT(VLOOKUP(Table1[[#This Row],[JABATAN]],tbl_refJabatan,4,FALSE),"yr","day")-CONVERT(DATEDIF(H1429,tglAcuan,"y"),"yr","day"))),(INT(CONVERT(VLOOKUP(Table1[[#This Row],[JABATAN]],tbl_refJabatan,4,FALSE),"yr","day")-CONVERT(DATEDIF(H1429,NOW(),"y"),"yr","day")))),"")</f>
        <v>-8036</v>
      </c>
      <c r="V1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Row],[JABATAN]],tbl_refJabatan,6,FALSE),"yr","day")-CONVERT(DATEDIF(H1429,tglAcuan,"y"),"yr","day"))),(NOW()+(CONVERT(VLOOKUP(Table1[[#This Row],[JABATAN]],tbl_refJabatan,6,FALSE),"yr","day")-CONVERT(DATEDIF(H1429,NOW(),"y"),"yr","day")))),"Usia Salah"),"")</f>
        <v>30008.598911689813</v>
      </c>
      <c r="W1429" s="167" t="str">
        <f ca="1">IF(Table1[[#This Row],[TGL.PENSIUN (usia)]]&lt;&gt;0,TEXT(Table1[[#This Row],[TGL.PENSIUN (usia)]],"yyyy"),"")</f>
        <v>1982</v>
      </c>
      <c r="X14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Row],[JABATAN]],tbl_refJabatan,7,FALSE),"yr","day")-CONVERT(DATEDIF(M1429,tglAcuan,"y"),"yr","day"))),(NOW()+(CONVERT(VLOOKUP(Table1[[#This Row],[JABATAN]],tbl_refJabatan,7,FALSE),"yr","day")-CONVERT(DATEDIF(M1429,NOW(),"y"),"yr","day")))),"tgl SK salah"),"")</f>
        <v>64342.098911689813</v>
      </c>
      <c r="Y1429" s="167" t="str">
        <f ca="1">IF(Table1[[#This Row],[TGL. PENSIUN (jabatan)]]&lt;&gt;0,TEXT(Table1[[#This Row],[TGL. PENSIUN (jabatan)]],"yyyy"),"")</f>
        <v>2076</v>
      </c>
      <c r="Z14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Row],[JABATAN]],tbl_refJabatan,8,FALSE),"yr","day")-CONVERT(DATEDIF(H1429,tglAcuan,"y"),"yr","day"))),(NOW()+(CONVERT(VLOOKUP(Table1[[#This Row],[JABATAN]],tbl_refJabatan,8,FALSE),"yr","day")-CONVERT(DATEDIF(H1429,NOW(),"y"),"yr","day")))),"Usia Salah"),"")</f>
        <v>51923.598911689813</v>
      </c>
      <c r="AA1429" s="167" t="str">
        <f ca="1">IF(Table1[[#This Row],[TGL.PENSIUN (usia )]]&lt;&gt;0,TEXT(Table1[[#This Row],[TGL.PENSIUN (usia )]],"yyyy"),"")</f>
        <v>2042</v>
      </c>
      <c r="AB14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Row],[JABATAN]],tbl_refJabatan,9,FALSE),"yr","day")-CONVERT(DATEDIF(M1429,tglAcuan,"y"),"yr","day"))),(NOW()+(CONVERT(VLOOKUP(Table1[[#This Row],[JABATAN]],tbl_refJabatan,9,FALSE),"yr","day")-CONVERT(DATEDIF(M1429,NOW(),"y"),"yr","day")))),"tgl SK salah"),"")</f>
        <v>47905.848911689813</v>
      </c>
      <c r="AC1429" s="167" t="str">
        <f ca="1">IF(Table1[[#This Row],[TGL. PENSIUN (jabatan )]]&lt;&gt;0,TEXT(Table1[[#This Row],[TGL. PENSIUN (jabatan )]],"yyyy"),"")</f>
        <v>2031</v>
      </c>
      <c r="AD14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0" spans="1:30" s="53" customFormat="1" ht="21.75" customHeight="1" x14ac:dyDescent="0.25">
      <c r="A1430" s="43">
        <f t="shared" si="51"/>
        <v>1425</v>
      </c>
      <c r="B1430" s="44" t="s">
        <v>2266</v>
      </c>
      <c r="C1430" s="44" t="s">
        <v>2631</v>
      </c>
      <c r="D1430" s="72" t="s">
        <v>63</v>
      </c>
      <c r="E1430" s="59" t="s">
        <v>2650</v>
      </c>
      <c r="F1430" s="43" t="s">
        <v>41</v>
      </c>
      <c r="G1430" s="46" t="s">
        <v>42</v>
      </c>
      <c r="H1430" s="71">
        <v>31630</v>
      </c>
      <c r="I1430" s="45"/>
      <c r="J1430" s="76"/>
      <c r="K1430" s="74" t="s">
        <v>43</v>
      </c>
      <c r="L1430" s="212" t="s">
        <v>2651</v>
      </c>
      <c r="M1430" s="213">
        <v>42219</v>
      </c>
      <c r="N1430" s="52" t="str">
        <f t="shared" ca="1" si="52"/>
        <v>37 Tahun 6 Bulan 21 hari</v>
      </c>
      <c r="O14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6 Bulan 24 Hari </v>
      </c>
      <c r="P1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Row],[JABATAN]],tbl_refJabatan,2,FALSE),"yr","day")-CONVERT(DATEDIF(H1430,tglAcuan,"y"),"yr","day"))),(NOW()+(CONVERT(VLOOKUP(Table1[[#This Row],[JABATAN]],tbl_refJabatan,2,FALSE),"yr","day")-CONVERT(DATEDIF(H1430,NOW(),"y"),"yr","day")))),"Usia Salah"),"")</f>
        <v>53749.848911689813</v>
      </c>
      <c r="Q1430" s="167" t="str">
        <f ca="1">IF(Table1[[#This Row],[TGL. PENSIUN (usia)]]&lt;&gt;0,TEXT(Table1[[#This Row],[TGL. PENSIUN (usia)]],"yyyy"),"")</f>
        <v>2047</v>
      </c>
      <c r="R1430" s="166">
        <f ca="1">IF(AND(Table1[[#This Row],[TGL. PENSIUN (usia)]]&lt;&gt;"",Table1[[#This Row],[TGL. PENSIUN (usia)]]&lt;&gt;"USIA SALAH"),IF(tglAcuan&lt;&gt;0,(INT(CONVERT(VLOOKUP(Table1[[#This Row],[JABATAN]],tbl_refJabatan,2,FALSE),"yr","day")-CONVERT(DATEDIF(H1430,tglAcuan,"y"),"yr","day"))),(INT(CONVERT(VLOOKUP(Table1[[#This Row],[JABATAN]],tbl_refJabatan,2,FALSE),"yr","day")-CONVERT(DATEDIF(H1430,NOW(),"y"),"yr","day")))),"")</f>
        <v>8400</v>
      </c>
      <c r="S1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Row],[JABATAN]],tbl_refJabatan,4,FALSE),"yr","day")-CONVERT(DATEDIF(H1430,tglAcuan,"y"),"yr","day"))),(NOW()+(CONVERT(VLOOKUP(Table1[[#This Row],[JABATAN]],tbl_refJabatan,4,FALSE),"yr","day")-CONVERT(DATEDIF(H1430,NOW(),"y"),"yr","day")))),"Usia Salah"),"")</f>
        <v>39139.848911689813</v>
      </c>
      <c r="T1430" s="167" t="str">
        <f ca="1">IF(Table1[[#This Row],[TGL. PENSIUN ( usia )]]&lt;&gt;0,TEXT(Table1[[#This Row],[TGL. PENSIUN ( usia )]],"yyyy"),"")</f>
        <v>2007</v>
      </c>
      <c r="U1430" s="166">
        <f ca="1">IF(AND(Table1[[#This Row],[TGL. PENSIUN (usia)]]&lt;&gt;"",Table1[[#This Row],[TGL. PENSIUN (usia)]]&lt;&gt;"USIA SALAH"),IF(tglAcuan&lt;&gt;0,(INT(CONVERT(VLOOKUP(Table1[[#This Row],[JABATAN]],tbl_refJabatan,4,FALSE),"yr","day")-CONVERT(DATEDIF(H1430,tglAcuan,"y"),"yr","day"))),(INT(CONVERT(VLOOKUP(Table1[[#This Row],[JABATAN]],tbl_refJabatan,4,FALSE),"yr","day")-CONVERT(DATEDIF(H1430,NOW(),"y"),"yr","day")))),"")</f>
        <v>-6210</v>
      </c>
      <c r="V1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Row],[JABATAN]],tbl_refJabatan,6,FALSE),"yr","day")-CONVERT(DATEDIF(H1430,tglAcuan,"y"),"yr","day"))),(NOW()+(CONVERT(VLOOKUP(Table1[[#This Row],[JABATAN]],tbl_refJabatan,6,FALSE),"yr","day")-CONVERT(DATEDIF(H1430,NOW(),"y"),"yr","day")))),"Usia Salah"),"")</f>
        <v>31834.848911689813</v>
      </c>
      <c r="W1430" s="167" t="str">
        <f ca="1">IF(Table1[[#This Row],[TGL.PENSIUN (usia)]]&lt;&gt;0,TEXT(Table1[[#This Row],[TGL.PENSIUN (usia)]],"yyyy"),"")</f>
        <v>1987</v>
      </c>
      <c r="X14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Row],[JABATAN]],tbl_refJabatan,7,FALSE),"yr","day")-CONVERT(DATEDIF(M1430,tglAcuan,"y"),"yr","day"))),(NOW()+(CONVERT(VLOOKUP(Table1[[#This Row],[JABATAN]],tbl_refJabatan,7,FALSE),"yr","day")-CONVERT(DATEDIF(M1430,NOW(),"y"),"yr","day")))),"tgl SK salah"),"")</f>
        <v>64342.098911689813</v>
      </c>
      <c r="Y1430" s="167" t="str">
        <f ca="1">IF(Table1[[#This Row],[TGL. PENSIUN (jabatan)]]&lt;&gt;0,TEXT(Table1[[#This Row],[TGL. PENSIUN (jabatan)]],"yyyy"),"")</f>
        <v>2076</v>
      </c>
      <c r="Z14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Row],[JABATAN]],tbl_refJabatan,8,FALSE),"yr","day")-CONVERT(DATEDIF(H1430,tglAcuan,"y"),"yr","day"))),(NOW()+(CONVERT(VLOOKUP(Table1[[#This Row],[JABATAN]],tbl_refJabatan,8,FALSE),"yr","day")-CONVERT(DATEDIF(H1430,NOW(),"y"),"yr","day")))),"Usia Salah"),"")</f>
        <v>53749.848911689813</v>
      </c>
      <c r="AA1430" s="167" t="str">
        <f ca="1">IF(Table1[[#This Row],[TGL.PENSIUN (usia )]]&lt;&gt;0,TEXT(Table1[[#This Row],[TGL.PENSIUN (usia )]],"yyyy"),"")</f>
        <v>2047</v>
      </c>
      <c r="AB14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Row],[JABATAN]],tbl_refJabatan,9,FALSE),"yr","day")-CONVERT(DATEDIF(M1430,tglAcuan,"y"),"yr","day"))),(NOW()+(CONVERT(VLOOKUP(Table1[[#This Row],[JABATAN]],tbl_refJabatan,9,FALSE),"yr","day")-CONVERT(DATEDIF(M1430,NOW(),"y"),"yr","day")))),"tgl SK salah"),"")</f>
        <v>47905.848911689813</v>
      </c>
      <c r="AC1430" s="167" t="str">
        <f ca="1">IF(Table1[[#This Row],[TGL. PENSIUN (jabatan )]]&lt;&gt;0,TEXT(Table1[[#This Row],[TGL. PENSIUN (jabatan )]],"yyyy"),"")</f>
        <v>2031</v>
      </c>
      <c r="AD14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1" spans="1:30" s="53" customFormat="1" ht="21.75" customHeight="1" x14ac:dyDescent="0.25">
      <c r="A1431" s="43">
        <f t="shared" si="51"/>
        <v>1426</v>
      </c>
      <c r="B1431" s="44" t="s">
        <v>2266</v>
      </c>
      <c r="C1431" s="44" t="s">
        <v>2631</v>
      </c>
      <c r="D1431" s="72" t="s">
        <v>63</v>
      </c>
      <c r="E1431" s="59" t="s">
        <v>2652</v>
      </c>
      <c r="F1431" s="43" t="s">
        <v>41</v>
      </c>
      <c r="G1431" s="46" t="s">
        <v>42</v>
      </c>
      <c r="H1431" s="71">
        <v>25089</v>
      </c>
      <c r="I1431" s="45"/>
      <c r="J1431" s="76"/>
      <c r="K1431" s="74" t="s">
        <v>43</v>
      </c>
      <c r="L1431" s="212" t="s">
        <v>2653</v>
      </c>
      <c r="M1431" s="77">
        <v>42218</v>
      </c>
      <c r="N1431" s="52" t="str">
        <f t="shared" ca="1" si="52"/>
        <v>55 Tahun 5 Bulan 19 hari</v>
      </c>
      <c r="O14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6 Bulan 25 Hari </v>
      </c>
      <c r="P1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Row],[JABATAN]],tbl_refJabatan,2,FALSE),"yr","day")-CONVERT(DATEDIF(H1431,tglAcuan,"y"),"yr","day"))),(NOW()+(CONVERT(VLOOKUP(Table1[[#This Row],[JABATAN]],tbl_refJabatan,2,FALSE),"yr","day")-CONVERT(DATEDIF(H1431,NOW(),"y"),"yr","day")))),"Usia Salah"),"")</f>
        <v>47175.348911689813</v>
      </c>
      <c r="Q1431" s="167" t="str">
        <f ca="1">IF(Table1[[#This Row],[TGL. PENSIUN (usia)]]&lt;&gt;0,TEXT(Table1[[#This Row],[TGL. PENSIUN (usia)]],"yyyy"),"")</f>
        <v>2029</v>
      </c>
      <c r="R1431" s="166">
        <f ca="1">IF(AND(Table1[[#This Row],[TGL. PENSIUN (usia)]]&lt;&gt;"",Table1[[#This Row],[TGL. PENSIUN (usia)]]&lt;&gt;"USIA SALAH"),IF(tglAcuan&lt;&gt;0,(INT(CONVERT(VLOOKUP(Table1[[#This Row],[JABATAN]],tbl_refJabatan,2,FALSE),"yr","day")-CONVERT(DATEDIF(H1431,tglAcuan,"y"),"yr","day"))),(INT(CONVERT(VLOOKUP(Table1[[#This Row],[JABATAN]],tbl_refJabatan,2,FALSE),"yr","day")-CONVERT(DATEDIF(H1431,NOW(),"y"),"yr","day")))),"")</f>
        <v>1826</v>
      </c>
      <c r="S1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Row],[JABATAN]],tbl_refJabatan,4,FALSE),"yr","day")-CONVERT(DATEDIF(H1431,tglAcuan,"y"),"yr","day"))),(NOW()+(CONVERT(VLOOKUP(Table1[[#This Row],[JABATAN]],tbl_refJabatan,4,FALSE),"yr","day")-CONVERT(DATEDIF(H1431,NOW(),"y"),"yr","day")))),"Usia Salah"),"")</f>
        <v>32565.348911689813</v>
      </c>
      <c r="T1431" s="167" t="str">
        <f ca="1">IF(Table1[[#This Row],[TGL. PENSIUN ( usia )]]&lt;&gt;0,TEXT(Table1[[#This Row],[TGL. PENSIUN ( usia )]],"yyyy"),"")</f>
        <v>1989</v>
      </c>
      <c r="U1431" s="166">
        <f ca="1">IF(AND(Table1[[#This Row],[TGL. PENSIUN (usia)]]&lt;&gt;"",Table1[[#This Row],[TGL. PENSIUN (usia)]]&lt;&gt;"USIA SALAH"),IF(tglAcuan&lt;&gt;0,(INT(CONVERT(VLOOKUP(Table1[[#This Row],[JABATAN]],tbl_refJabatan,4,FALSE),"yr","day")-CONVERT(DATEDIF(H1431,tglAcuan,"y"),"yr","day"))),(INT(CONVERT(VLOOKUP(Table1[[#This Row],[JABATAN]],tbl_refJabatan,4,FALSE),"yr","day")-CONVERT(DATEDIF(H1431,NOW(),"y"),"yr","day")))),"")</f>
        <v>-12784</v>
      </c>
      <c r="V1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Row],[JABATAN]],tbl_refJabatan,6,FALSE),"yr","day")-CONVERT(DATEDIF(H1431,tglAcuan,"y"),"yr","day"))),(NOW()+(CONVERT(VLOOKUP(Table1[[#This Row],[JABATAN]],tbl_refJabatan,6,FALSE),"yr","day")-CONVERT(DATEDIF(H1431,NOW(),"y"),"yr","day")))),"Usia Salah"),"")</f>
        <v>25260.348911689813</v>
      </c>
      <c r="W1431" s="167" t="str">
        <f ca="1">IF(Table1[[#This Row],[TGL.PENSIUN (usia)]]&lt;&gt;0,TEXT(Table1[[#This Row],[TGL.PENSIUN (usia)]],"yyyy"),"")</f>
        <v>1969</v>
      </c>
      <c r="X14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Row],[JABATAN]],tbl_refJabatan,7,FALSE),"yr","day")-CONVERT(DATEDIF(M1431,tglAcuan,"y"),"yr","day"))),(NOW()+(CONVERT(VLOOKUP(Table1[[#This Row],[JABATAN]],tbl_refJabatan,7,FALSE),"yr","day")-CONVERT(DATEDIF(M1431,NOW(),"y"),"yr","day")))),"tgl SK salah"),"")</f>
        <v>64342.098911689813</v>
      </c>
      <c r="Y1431" s="167" t="str">
        <f ca="1">IF(Table1[[#This Row],[TGL. PENSIUN (jabatan)]]&lt;&gt;0,TEXT(Table1[[#This Row],[TGL. PENSIUN (jabatan)]],"yyyy"),"")</f>
        <v>2076</v>
      </c>
      <c r="Z14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Row],[JABATAN]],tbl_refJabatan,8,FALSE),"yr","day")-CONVERT(DATEDIF(H1431,tglAcuan,"y"),"yr","day"))),(NOW()+(CONVERT(VLOOKUP(Table1[[#This Row],[JABATAN]],tbl_refJabatan,8,FALSE),"yr","day")-CONVERT(DATEDIF(H1431,NOW(),"y"),"yr","day")))),"Usia Salah"),"")</f>
        <v>47175.348911689813</v>
      </c>
      <c r="AA1431" s="167" t="str">
        <f ca="1">IF(Table1[[#This Row],[TGL.PENSIUN (usia )]]&lt;&gt;0,TEXT(Table1[[#This Row],[TGL.PENSIUN (usia )]],"yyyy"),"")</f>
        <v>2029</v>
      </c>
      <c r="AB14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Row],[JABATAN]],tbl_refJabatan,9,FALSE),"yr","day")-CONVERT(DATEDIF(M1431,tglAcuan,"y"),"yr","day"))),(NOW()+(CONVERT(VLOOKUP(Table1[[#This Row],[JABATAN]],tbl_refJabatan,9,FALSE),"yr","day")-CONVERT(DATEDIF(M1431,NOW(),"y"),"yr","day")))),"tgl SK salah"),"")</f>
        <v>47905.848911689813</v>
      </c>
      <c r="AC1431" s="167" t="str">
        <f ca="1">IF(Table1[[#This Row],[TGL. PENSIUN (jabatan )]]&lt;&gt;0,TEXT(Table1[[#This Row],[TGL. PENSIUN (jabatan )]],"yyyy"),"")</f>
        <v>2031</v>
      </c>
      <c r="AD14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2" spans="1:30" s="53" customFormat="1" ht="21.75" customHeight="1" x14ac:dyDescent="0.25">
      <c r="A1432" s="43">
        <f t="shared" si="51"/>
        <v>1427</v>
      </c>
      <c r="B1432" s="44" t="s">
        <v>2266</v>
      </c>
      <c r="C1432" s="44" t="s">
        <v>2631</v>
      </c>
      <c r="D1432" s="72" t="s">
        <v>63</v>
      </c>
      <c r="E1432" s="59" t="s">
        <v>2654</v>
      </c>
      <c r="F1432" s="43" t="s">
        <v>41</v>
      </c>
      <c r="G1432" s="46" t="s">
        <v>42</v>
      </c>
      <c r="H1432" s="71">
        <v>27312</v>
      </c>
      <c r="I1432" s="45"/>
      <c r="J1432" s="76"/>
      <c r="K1432" s="74" t="s">
        <v>43</v>
      </c>
      <c r="L1432" s="212" t="s">
        <v>2655</v>
      </c>
      <c r="M1432" s="213">
        <v>39290</v>
      </c>
      <c r="N1432" s="52" t="str">
        <f t="shared" ca="1" si="52"/>
        <v>49 Tahun 4 Bulan 17 hari</v>
      </c>
      <c r="O14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7 Bulan 0 Hari </v>
      </c>
      <c r="P1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Row],[JABATAN]],tbl_refJabatan,2,FALSE),"yr","day")-CONVERT(DATEDIF(H1432,tglAcuan,"y"),"yr","day"))),(NOW()+(CONVERT(VLOOKUP(Table1[[#This Row],[JABATAN]],tbl_refJabatan,2,FALSE),"yr","day")-CONVERT(DATEDIF(H1432,NOW(),"y"),"yr","day")))),"Usia Salah"),"")</f>
        <v>49366.848911689813</v>
      </c>
      <c r="Q1432" s="167" t="str">
        <f ca="1">IF(Table1[[#This Row],[TGL. PENSIUN (usia)]]&lt;&gt;0,TEXT(Table1[[#This Row],[TGL. PENSIUN (usia)]],"yyyy"),"")</f>
        <v>2035</v>
      </c>
      <c r="R1432" s="166">
        <f ca="1">IF(AND(Table1[[#This Row],[TGL. PENSIUN (usia)]]&lt;&gt;"",Table1[[#This Row],[TGL. PENSIUN (usia)]]&lt;&gt;"USIA SALAH"),IF(tglAcuan&lt;&gt;0,(INT(CONVERT(VLOOKUP(Table1[[#This Row],[JABATAN]],tbl_refJabatan,2,FALSE),"yr","day")-CONVERT(DATEDIF(H1432,tglAcuan,"y"),"yr","day"))),(INT(CONVERT(VLOOKUP(Table1[[#This Row],[JABATAN]],tbl_refJabatan,2,FALSE),"yr","day")-CONVERT(DATEDIF(H1432,NOW(),"y"),"yr","day")))),"")</f>
        <v>4017</v>
      </c>
      <c r="S1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Row],[JABATAN]],tbl_refJabatan,4,FALSE),"yr","day")-CONVERT(DATEDIF(H1432,tglAcuan,"y"),"yr","day"))),(NOW()+(CONVERT(VLOOKUP(Table1[[#This Row],[JABATAN]],tbl_refJabatan,4,FALSE),"yr","day")-CONVERT(DATEDIF(H1432,NOW(),"y"),"yr","day")))),"Usia Salah"),"")</f>
        <v>34756.848911689813</v>
      </c>
      <c r="T1432" s="167" t="str">
        <f ca="1">IF(Table1[[#This Row],[TGL. PENSIUN ( usia )]]&lt;&gt;0,TEXT(Table1[[#This Row],[TGL. PENSIUN ( usia )]],"yyyy"),"")</f>
        <v>1995</v>
      </c>
      <c r="U1432" s="166">
        <f ca="1">IF(AND(Table1[[#This Row],[TGL. PENSIUN (usia)]]&lt;&gt;"",Table1[[#This Row],[TGL. PENSIUN (usia)]]&lt;&gt;"USIA SALAH"),IF(tglAcuan&lt;&gt;0,(INT(CONVERT(VLOOKUP(Table1[[#This Row],[JABATAN]],tbl_refJabatan,4,FALSE),"yr","day")-CONVERT(DATEDIF(H1432,tglAcuan,"y"),"yr","day"))),(INT(CONVERT(VLOOKUP(Table1[[#This Row],[JABATAN]],tbl_refJabatan,4,FALSE),"yr","day")-CONVERT(DATEDIF(H1432,NOW(),"y"),"yr","day")))),"")</f>
        <v>-10593</v>
      </c>
      <c r="V1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Row],[JABATAN]],tbl_refJabatan,6,FALSE),"yr","day")-CONVERT(DATEDIF(H1432,tglAcuan,"y"),"yr","day"))),(NOW()+(CONVERT(VLOOKUP(Table1[[#This Row],[JABATAN]],tbl_refJabatan,6,FALSE),"yr","day")-CONVERT(DATEDIF(H1432,NOW(),"y"),"yr","day")))),"Usia Salah"),"")</f>
        <v>27451.848911689813</v>
      </c>
      <c r="W1432" s="167" t="str">
        <f ca="1">IF(Table1[[#This Row],[TGL.PENSIUN (usia)]]&lt;&gt;0,TEXT(Table1[[#This Row],[TGL.PENSIUN (usia)]],"yyyy"),"")</f>
        <v>1975</v>
      </c>
      <c r="X14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Row],[JABATAN]],tbl_refJabatan,7,FALSE),"yr","day")-CONVERT(DATEDIF(M1432,tglAcuan,"y"),"yr","day"))),(NOW()+(CONVERT(VLOOKUP(Table1[[#This Row],[JABATAN]],tbl_refJabatan,7,FALSE),"yr","day")-CONVERT(DATEDIF(M1432,NOW(),"y"),"yr","day")))),"tgl SK salah"),"")</f>
        <v>61420.098911689813</v>
      </c>
      <c r="Y1432" s="167" t="str">
        <f ca="1">IF(Table1[[#This Row],[TGL. PENSIUN (jabatan)]]&lt;&gt;0,TEXT(Table1[[#This Row],[TGL. PENSIUN (jabatan)]],"yyyy"),"")</f>
        <v>2068</v>
      </c>
      <c r="Z14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Row],[JABATAN]],tbl_refJabatan,8,FALSE),"yr","day")-CONVERT(DATEDIF(H1432,tglAcuan,"y"),"yr","day"))),(NOW()+(CONVERT(VLOOKUP(Table1[[#This Row],[JABATAN]],tbl_refJabatan,8,FALSE),"yr","day")-CONVERT(DATEDIF(H1432,NOW(),"y"),"yr","day")))),"Usia Salah"),"")</f>
        <v>49366.848911689813</v>
      </c>
      <c r="AA1432" s="167" t="str">
        <f ca="1">IF(Table1[[#This Row],[TGL.PENSIUN (usia )]]&lt;&gt;0,TEXT(Table1[[#This Row],[TGL.PENSIUN (usia )]],"yyyy"),"")</f>
        <v>2035</v>
      </c>
      <c r="AB14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Row],[JABATAN]],tbl_refJabatan,9,FALSE),"yr","day")-CONVERT(DATEDIF(M1432,tglAcuan,"y"),"yr","day"))),(NOW()+(CONVERT(VLOOKUP(Table1[[#This Row],[JABATAN]],tbl_refJabatan,9,FALSE),"yr","day")-CONVERT(DATEDIF(M1432,NOW(),"y"),"yr","day")))),"tgl SK salah"),"")</f>
        <v>44983.848911689813</v>
      </c>
      <c r="AC1432" s="167" t="str">
        <f ca="1">IF(Table1[[#This Row],[TGL. PENSIUN (jabatan )]]&lt;&gt;0,TEXT(Table1[[#This Row],[TGL. PENSIUN (jabatan )]],"yyyy"),"")</f>
        <v>2023</v>
      </c>
      <c r="AD14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3" spans="1:30" s="53" customFormat="1" ht="21.75" customHeight="1" x14ac:dyDescent="0.25">
      <c r="A1433" s="43">
        <f t="shared" si="51"/>
        <v>1428</v>
      </c>
      <c r="B1433" s="44" t="s">
        <v>2266</v>
      </c>
      <c r="C1433" s="44" t="s">
        <v>2656</v>
      </c>
      <c r="D1433" s="45" t="s">
        <v>39</v>
      </c>
      <c r="E1433" s="98" t="s">
        <v>2657</v>
      </c>
      <c r="F1433" s="70" t="s">
        <v>41</v>
      </c>
      <c r="G1433" s="137" t="s">
        <v>42</v>
      </c>
      <c r="H1433" s="155">
        <v>22440</v>
      </c>
      <c r="I1433" s="45"/>
      <c r="J1433" s="76"/>
      <c r="K1433" s="74" t="s">
        <v>56</v>
      </c>
      <c r="L1433" s="137" t="s">
        <v>2658</v>
      </c>
      <c r="M1433" s="214" t="s">
        <v>2659</v>
      </c>
      <c r="N1433" s="52" t="str">
        <f t="shared" ca="1" si="52"/>
        <v>62 Tahun 8 Bulan 19 hari</v>
      </c>
      <c r="O14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Row],[JABATAN]],tbl_refJabatan,2,FALSE),"yr","day")-CONVERT(DATEDIF(H1433,tglAcuan,"y"),"yr","day"))),(NOW()+(CONVERT(VLOOKUP(Table1[[#This Row],[JABATAN]],tbl_refJabatan,2,FALSE),"yr","day")-CONVERT(DATEDIF(H1433,NOW(),"y"),"yr","day")))),"Usia Salah"),"")</f>
        <v>22703.598911689813</v>
      </c>
      <c r="Q1433" s="167" t="str">
        <f ca="1">IF(Table1[[#This Row],[TGL. PENSIUN (usia)]]&lt;&gt;0,TEXT(Table1[[#This Row],[TGL. PENSIUN (usia)]],"yyyy"),"")</f>
        <v>1962</v>
      </c>
      <c r="R1433" s="166">
        <f ca="1">IF(AND(Table1[[#This Row],[TGL. PENSIUN (usia)]]&lt;&gt;"",Table1[[#This Row],[TGL. PENSIUN (usia)]]&lt;&gt;"USIA SALAH"),IF(tglAcuan&lt;&gt;0,(INT(CONVERT(VLOOKUP(Table1[[#This Row],[JABATAN]],tbl_refJabatan,2,FALSE),"yr","day")-CONVERT(DATEDIF(H1433,tglAcuan,"y"),"yr","day"))),(INT(CONVERT(VLOOKUP(Table1[[#This Row],[JABATAN]],tbl_refJabatan,2,FALSE),"yr","day")-CONVERT(DATEDIF(H1433,NOW(),"y"),"yr","day")))),"")</f>
        <v>-22646</v>
      </c>
      <c r="S1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Row],[JABATAN]],tbl_refJabatan,4,FALSE),"yr","day")-CONVERT(DATEDIF(H1433,tglAcuan,"y"),"yr","day"))),(NOW()+(CONVERT(VLOOKUP(Table1[[#This Row],[JABATAN]],tbl_refJabatan,4,FALSE),"yr","day")-CONVERT(DATEDIF(H1433,NOW(),"y"),"yr","day")))),"Usia Salah"),"")</f>
        <v>22703.598911689813</v>
      </c>
      <c r="T1433" s="167" t="str">
        <f ca="1">IF(Table1[[#This Row],[TGL. PENSIUN ( usia )]]&lt;&gt;0,TEXT(Table1[[#This Row],[TGL. PENSIUN ( usia )]],"yyyy"),"")</f>
        <v>1962</v>
      </c>
      <c r="U1433" s="166">
        <f ca="1">IF(AND(Table1[[#This Row],[TGL. PENSIUN (usia)]]&lt;&gt;"",Table1[[#This Row],[TGL. PENSIUN (usia)]]&lt;&gt;"USIA SALAH"),IF(tglAcuan&lt;&gt;0,(INT(CONVERT(VLOOKUP(Table1[[#This Row],[JABATAN]],tbl_refJabatan,4,FALSE),"yr","day")-CONVERT(DATEDIF(H1433,tglAcuan,"y"),"yr","day"))),(INT(CONVERT(VLOOKUP(Table1[[#This Row],[JABATAN]],tbl_refJabatan,4,FALSE),"yr","day")-CONVERT(DATEDIF(H1433,NOW(),"y"),"yr","day")))),"")</f>
        <v>-22646</v>
      </c>
      <c r="V1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Row],[JABATAN]],tbl_refJabatan,6,FALSE),"yr","day")-CONVERT(DATEDIF(H1433,tglAcuan,"y"),"yr","day"))),(NOW()+(CONVERT(VLOOKUP(Table1[[#This Row],[JABATAN]],tbl_refJabatan,6,FALSE),"yr","day")-CONVERT(DATEDIF(H1433,NOW(),"y"),"yr","day")))),"Usia Salah"),"")</f>
        <v>22703.598911689813</v>
      </c>
      <c r="W1433" s="167" t="str">
        <f ca="1">IF(Table1[[#This Row],[TGL.PENSIUN (usia)]]&lt;&gt;0,TEXT(Table1[[#This Row],[TGL.PENSIUN (usia)]],"yyyy"),"")</f>
        <v>1962</v>
      </c>
      <c r="X14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Row],[JABATAN]],tbl_refJabatan,7,FALSE),"yr","day")-CONVERT(DATEDIF(M1433,tglAcuan,"y"),"yr","day"))),(NOW()+(CONVERT(VLOOKUP(Table1[[#This Row],[JABATAN]],tbl_refJabatan,7,FALSE),"yr","day")-CONVERT(DATEDIF(M1433,NOW(),"y"),"yr","day")))),"tgl SK salah"),"")</f>
        <v>43522.848911689813</v>
      </c>
      <c r="Y1433" s="167" t="str">
        <f ca="1">IF(Table1[[#This Row],[TGL. PENSIUN (jabatan)]]&lt;&gt;0,TEXT(Table1[[#This Row],[TGL. PENSIUN (jabatan)]],"yyyy"),"")</f>
        <v>2019</v>
      </c>
      <c r="Z14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Row],[JABATAN]],tbl_refJabatan,8,FALSE),"yr","day")-CONVERT(DATEDIF(H1433,tglAcuan,"y"),"yr","day"))),(NOW()+(CONVERT(VLOOKUP(Table1[[#This Row],[JABATAN]],tbl_refJabatan,8,FALSE),"yr","day")-CONVERT(DATEDIF(H1433,NOW(),"y"),"yr","day")))),"Usia Salah"),"")</f>
        <v>22703.598911689813</v>
      </c>
      <c r="AA1433" s="167" t="str">
        <f ca="1">IF(Table1[[#This Row],[TGL.PENSIUN (usia )]]&lt;&gt;0,TEXT(Table1[[#This Row],[TGL.PENSIUN (usia )]],"yyyy"),"")</f>
        <v>1962</v>
      </c>
      <c r="AB14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Row],[JABATAN]],tbl_refJabatan,9,FALSE),"yr","day")-CONVERT(DATEDIF(M1433,tglAcuan,"y"),"yr","day"))),(NOW()+(CONVERT(VLOOKUP(Table1[[#This Row],[JABATAN]],tbl_refJabatan,9,FALSE),"yr","day")-CONVERT(DATEDIF(M1433,NOW(),"y"),"yr","day")))),"tgl SK salah"),"")</f>
        <v>43522.848911689813</v>
      </c>
      <c r="AC1433" s="167" t="str">
        <f ca="1">IF(Table1[[#This Row],[TGL. PENSIUN (jabatan )]]&lt;&gt;0,TEXT(Table1[[#This Row],[TGL. PENSIUN (jabatan )]],"yyyy"),"")</f>
        <v>2019</v>
      </c>
      <c r="AD14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4" spans="1:30" s="88" customFormat="1" ht="21.75" customHeight="1" x14ac:dyDescent="0.25">
      <c r="A1434" s="43">
        <f t="shared" si="51"/>
        <v>1429</v>
      </c>
      <c r="B1434" s="44" t="s">
        <v>2266</v>
      </c>
      <c r="C1434" s="44" t="s">
        <v>2656</v>
      </c>
      <c r="D1434" s="72" t="s">
        <v>45</v>
      </c>
      <c r="E1434" s="59" t="s">
        <v>1510</v>
      </c>
      <c r="F1434" s="70" t="s">
        <v>41</v>
      </c>
      <c r="G1434" s="69" t="s">
        <v>42</v>
      </c>
      <c r="H1434" s="155">
        <v>25360</v>
      </c>
      <c r="I1434" s="45"/>
      <c r="J1434" s="76"/>
      <c r="K1434" s="69" t="s">
        <v>43</v>
      </c>
      <c r="L1434" s="86" t="s">
        <v>1276</v>
      </c>
      <c r="M1434" s="125">
        <v>43370</v>
      </c>
      <c r="N1434" s="52" t="str">
        <f t="shared" ca="1" si="52"/>
        <v>54 Tahun 8 Bulan 21 hari</v>
      </c>
      <c r="O14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1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Row],[JABATAN]],tbl_refJabatan,2,FALSE),"yr","day")-CONVERT(DATEDIF(H1434,tglAcuan,"y"),"yr","day"))),(NOW()+(CONVERT(VLOOKUP(Table1[[#This Row],[JABATAN]],tbl_refJabatan,2,FALSE),"yr","day")-CONVERT(DATEDIF(H1434,NOW(),"y"),"yr","day")))),"Usia Salah"),"")</f>
        <v>25625.598911689813</v>
      </c>
      <c r="Q1434" s="167" t="str">
        <f ca="1">IF(Table1[[#This Row],[TGL. PENSIUN (usia)]]&lt;&gt;0,TEXT(Table1[[#This Row],[TGL. PENSIUN (usia)]],"yyyy"),"")</f>
        <v>1970</v>
      </c>
      <c r="R1434" s="166">
        <f ca="1">IF(AND(Table1[[#This Row],[TGL. PENSIUN (usia)]]&lt;&gt;"",Table1[[#This Row],[TGL. PENSIUN (usia)]]&lt;&gt;"USIA SALAH"),IF(tglAcuan&lt;&gt;0,(INT(CONVERT(VLOOKUP(Table1[[#This Row],[JABATAN]],tbl_refJabatan,2,FALSE),"yr","day")-CONVERT(DATEDIF(H1434,tglAcuan,"y"),"yr","day"))),(INT(CONVERT(VLOOKUP(Table1[[#This Row],[JABATAN]],tbl_refJabatan,2,FALSE),"yr","day")-CONVERT(DATEDIF(H1434,NOW(),"y"),"yr","day")))),"")</f>
        <v>-19724</v>
      </c>
      <c r="S1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Row],[JABATAN]],tbl_refJabatan,4,FALSE),"yr","day")-CONVERT(DATEDIF(H1434,tglAcuan,"y"),"yr","day"))),(NOW()+(CONVERT(VLOOKUP(Table1[[#This Row],[JABATAN]],tbl_refJabatan,4,FALSE),"yr","day")-CONVERT(DATEDIF(H1434,NOW(),"y"),"yr","day")))),"Usia Salah"),"")</f>
        <v>25625.598911689813</v>
      </c>
      <c r="T1434" s="167" t="str">
        <f ca="1">IF(Table1[[#This Row],[TGL. PENSIUN ( usia )]]&lt;&gt;0,TEXT(Table1[[#This Row],[TGL. PENSIUN ( usia )]],"yyyy"),"")</f>
        <v>1970</v>
      </c>
      <c r="U1434" s="166">
        <f ca="1">IF(AND(Table1[[#This Row],[TGL. PENSIUN (usia)]]&lt;&gt;"",Table1[[#This Row],[TGL. PENSIUN (usia)]]&lt;&gt;"USIA SALAH"),IF(tglAcuan&lt;&gt;0,(INT(CONVERT(VLOOKUP(Table1[[#This Row],[JABATAN]],tbl_refJabatan,4,FALSE),"yr","day")-CONVERT(DATEDIF(H1434,tglAcuan,"y"),"yr","day"))),(INT(CONVERT(VLOOKUP(Table1[[#This Row],[JABATAN]],tbl_refJabatan,4,FALSE),"yr","day")-CONVERT(DATEDIF(H1434,NOW(),"y"),"yr","day")))),"")</f>
        <v>-19724</v>
      </c>
      <c r="V1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Row],[JABATAN]],tbl_refJabatan,6,FALSE),"yr","day")-CONVERT(DATEDIF(H1434,tglAcuan,"y"),"yr","day"))),(NOW()+(CONVERT(VLOOKUP(Table1[[#This Row],[JABATAN]],tbl_refJabatan,6,FALSE),"yr","day")-CONVERT(DATEDIF(H1434,NOW(),"y"),"yr","day")))),"Usia Salah"),"")</f>
        <v>25625.598911689813</v>
      </c>
      <c r="W1434" s="167" t="str">
        <f ca="1">IF(Table1[[#This Row],[TGL.PENSIUN (usia)]]&lt;&gt;0,TEXT(Table1[[#This Row],[TGL.PENSIUN (usia)]],"yyyy"),"")</f>
        <v>1970</v>
      </c>
      <c r="X14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Row],[JABATAN]],tbl_refJabatan,7,FALSE),"yr","day")-CONVERT(DATEDIF(M1434,tglAcuan,"y"),"yr","day"))),(NOW()+(CONVERT(VLOOKUP(Table1[[#This Row],[JABATAN]],tbl_refJabatan,7,FALSE),"yr","day")-CONVERT(DATEDIF(M1434,NOW(),"y"),"yr","day")))),"tgl SK salah"),"")</f>
        <v>43522.848911689813</v>
      </c>
      <c r="Y1434" s="167" t="str">
        <f ca="1">IF(Table1[[#This Row],[TGL. PENSIUN (jabatan)]]&lt;&gt;0,TEXT(Table1[[#This Row],[TGL. PENSIUN (jabatan)]],"yyyy"),"")</f>
        <v>2019</v>
      </c>
      <c r="Z14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Row],[JABATAN]],tbl_refJabatan,8,FALSE),"yr","day")-CONVERT(DATEDIF(H1434,tglAcuan,"y"),"yr","day"))),(NOW()+(CONVERT(VLOOKUP(Table1[[#This Row],[JABATAN]],tbl_refJabatan,8,FALSE),"yr","day")-CONVERT(DATEDIF(H1434,NOW(),"y"),"yr","day")))),"Usia Salah"),"")</f>
        <v>25625.598911689813</v>
      </c>
      <c r="AA1434" s="167" t="str">
        <f ca="1">IF(Table1[[#This Row],[TGL.PENSIUN (usia )]]&lt;&gt;0,TEXT(Table1[[#This Row],[TGL.PENSIUN (usia )]],"yyyy"),"")</f>
        <v>1970</v>
      </c>
      <c r="AB14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Row],[JABATAN]],tbl_refJabatan,9,FALSE),"yr","day")-CONVERT(DATEDIF(M1434,tglAcuan,"y"),"yr","day"))),(NOW()+(CONVERT(VLOOKUP(Table1[[#This Row],[JABATAN]],tbl_refJabatan,9,FALSE),"yr","day")-CONVERT(DATEDIF(M1434,NOW(),"y"),"yr","day")))),"tgl SK salah"),"")</f>
        <v>43522.848911689813</v>
      </c>
      <c r="AC1434" s="167" t="str">
        <f ca="1">IF(Table1[[#This Row],[TGL. PENSIUN (jabatan )]]&lt;&gt;0,TEXT(Table1[[#This Row],[TGL. PENSIUN (jabatan )]],"yyyy"),"")</f>
        <v>2019</v>
      </c>
      <c r="AD14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5" spans="1:30" s="53" customFormat="1" ht="21.75" customHeight="1" x14ac:dyDescent="0.25">
      <c r="A1435" s="43">
        <f t="shared" si="51"/>
        <v>1430</v>
      </c>
      <c r="B1435" s="44" t="s">
        <v>2266</v>
      </c>
      <c r="C1435" s="44" t="s">
        <v>2656</v>
      </c>
      <c r="D1435" s="45" t="s">
        <v>48</v>
      </c>
      <c r="E1435" s="59" t="s">
        <v>2660</v>
      </c>
      <c r="F1435" s="63" t="s">
        <v>50</v>
      </c>
      <c r="G1435" s="69" t="s">
        <v>42</v>
      </c>
      <c r="H1435" s="155">
        <v>34590</v>
      </c>
      <c r="I1435" s="45"/>
      <c r="J1435" s="76"/>
      <c r="K1435" s="74" t="s">
        <v>56</v>
      </c>
      <c r="L1435" s="86" t="s">
        <v>1276</v>
      </c>
      <c r="M1435" s="125">
        <v>43370</v>
      </c>
      <c r="N1435" s="52" t="str">
        <f t="shared" ca="1" si="52"/>
        <v>29 Tahun 5 Bulan 14 hari</v>
      </c>
      <c r="O14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1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Row],[JABATAN]],tbl_refJabatan,2,FALSE),"yr","day")-CONVERT(DATEDIF(H1435,tglAcuan,"y"),"yr","day"))),(NOW()+(CONVERT(VLOOKUP(Table1[[#This Row],[JABATAN]],tbl_refJabatan,2,FALSE),"yr","day")-CONVERT(DATEDIF(H1435,NOW(),"y"),"yr","day")))),"Usia Salah"),"")</f>
        <v>56671.848911689813</v>
      </c>
      <c r="Q1435" s="167" t="str">
        <f ca="1">IF(Table1[[#This Row],[TGL. PENSIUN (usia)]]&lt;&gt;0,TEXT(Table1[[#This Row],[TGL. PENSIUN (usia)]],"yyyy"),"")</f>
        <v>2055</v>
      </c>
      <c r="R1435" s="166">
        <f ca="1">IF(AND(Table1[[#This Row],[TGL. PENSIUN (usia)]]&lt;&gt;"",Table1[[#This Row],[TGL. PENSIUN (usia)]]&lt;&gt;"USIA SALAH"),IF(tglAcuan&lt;&gt;0,(INT(CONVERT(VLOOKUP(Table1[[#This Row],[JABATAN]],tbl_refJabatan,2,FALSE),"yr","day")-CONVERT(DATEDIF(H1435,tglAcuan,"y"),"yr","day"))),(INT(CONVERT(VLOOKUP(Table1[[#This Row],[JABATAN]],tbl_refJabatan,2,FALSE),"yr","day")-CONVERT(DATEDIF(H1435,NOW(),"y"),"yr","day")))),"")</f>
        <v>11322</v>
      </c>
      <c r="S1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Row],[JABATAN]],tbl_refJabatan,4,FALSE),"yr","day")-CONVERT(DATEDIF(H1435,tglAcuan,"y"),"yr","day"))),(NOW()+(CONVERT(VLOOKUP(Table1[[#This Row],[JABATAN]],tbl_refJabatan,4,FALSE),"yr","day")-CONVERT(DATEDIF(H1435,NOW(),"y"),"yr","day")))),"Usia Salah"),"")</f>
        <v>56671.848911689813</v>
      </c>
      <c r="T1435" s="167" t="str">
        <f ca="1">IF(Table1[[#This Row],[TGL. PENSIUN ( usia )]]&lt;&gt;0,TEXT(Table1[[#This Row],[TGL. PENSIUN ( usia )]],"yyyy"),"")</f>
        <v>2055</v>
      </c>
      <c r="U1435" s="166">
        <f ca="1">IF(AND(Table1[[#This Row],[TGL. PENSIUN (usia)]]&lt;&gt;"",Table1[[#This Row],[TGL. PENSIUN (usia)]]&lt;&gt;"USIA SALAH"),IF(tglAcuan&lt;&gt;0,(INT(CONVERT(VLOOKUP(Table1[[#This Row],[JABATAN]],tbl_refJabatan,4,FALSE),"yr","day")-CONVERT(DATEDIF(H1435,tglAcuan,"y"),"yr","day"))),(INT(CONVERT(VLOOKUP(Table1[[#This Row],[JABATAN]],tbl_refJabatan,4,FALSE),"yr","day")-CONVERT(DATEDIF(H1435,NOW(),"y"),"yr","day")))),"")</f>
        <v>11322</v>
      </c>
      <c r="V1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Row],[JABATAN]],tbl_refJabatan,6,FALSE),"yr","day")-CONVERT(DATEDIF(H1435,tglAcuan,"y"),"yr","day"))),(NOW()+(CONVERT(VLOOKUP(Table1[[#This Row],[JABATAN]],tbl_refJabatan,6,FALSE),"yr","day")-CONVERT(DATEDIF(H1435,NOW(),"y"),"yr","day")))),"Usia Salah"),"")</f>
        <v>55210.848911689813</v>
      </c>
      <c r="W1435" s="167" t="str">
        <f ca="1">IF(Table1[[#This Row],[TGL.PENSIUN (usia)]]&lt;&gt;0,TEXT(Table1[[#This Row],[TGL.PENSIUN (usia)]],"yyyy"),"")</f>
        <v>2051</v>
      </c>
      <c r="X14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Row],[JABATAN]],tbl_refJabatan,7,FALSE),"yr","day")-CONVERT(DATEDIF(M1435,tglAcuan,"y"),"yr","day"))),(NOW()+(CONVERT(VLOOKUP(Table1[[#This Row],[JABATAN]],tbl_refJabatan,7,FALSE),"yr","day")-CONVERT(DATEDIF(M1435,NOW(),"y"),"yr","day")))),"tgl SK salah"),"")</f>
        <v>50827.848911689813</v>
      </c>
      <c r="Y1435" s="167" t="str">
        <f ca="1">IF(Table1[[#This Row],[TGL. PENSIUN (jabatan)]]&lt;&gt;0,TEXT(Table1[[#This Row],[TGL. PENSIUN (jabatan)]],"yyyy"),"")</f>
        <v>2039</v>
      </c>
      <c r="Z14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Row],[JABATAN]],tbl_refJabatan,8,FALSE),"yr","day")-CONVERT(DATEDIF(H1435,tglAcuan,"y"),"yr","day"))),(NOW()+(CONVERT(VLOOKUP(Table1[[#This Row],[JABATAN]],tbl_refJabatan,8,FALSE),"yr","day")-CONVERT(DATEDIF(H1435,NOW(),"y"),"yr","day")))),"Usia Salah"),"")</f>
        <v>55210.848911689813</v>
      </c>
      <c r="AA1435" s="167" t="str">
        <f ca="1">IF(Table1[[#This Row],[TGL.PENSIUN (usia )]]&lt;&gt;0,TEXT(Table1[[#This Row],[TGL.PENSIUN (usia )]],"yyyy"),"")</f>
        <v>2051</v>
      </c>
      <c r="AB14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Row],[JABATAN]],tbl_refJabatan,9,FALSE),"yr","day")-CONVERT(DATEDIF(M1435,tglAcuan,"y"),"yr","day"))),(NOW()+(CONVERT(VLOOKUP(Table1[[#This Row],[JABATAN]],tbl_refJabatan,9,FALSE),"yr","day")-CONVERT(DATEDIF(M1435,NOW(),"y"),"yr","day")))),"tgl SK salah"),"")</f>
        <v>50827.848911689813</v>
      </c>
      <c r="AC1435" s="167" t="str">
        <f ca="1">IF(Table1[[#This Row],[TGL. PENSIUN (jabatan )]]&lt;&gt;0,TEXT(Table1[[#This Row],[TGL. PENSIUN (jabatan )]],"yyyy"),"")</f>
        <v>2039</v>
      </c>
      <c r="AD14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6" spans="1:30" s="53" customFormat="1" ht="21.75" customHeight="1" x14ac:dyDescent="0.25">
      <c r="A1436" s="43">
        <f t="shared" si="51"/>
        <v>1431</v>
      </c>
      <c r="B1436" s="44" t="s">
        <v>2266</v>
      </c>
      <c r="C1436" s="44" t="s">
        <v>2656</v>
      </c>
      <c r="D1436" s="72" t="s">
        <v>52</v>
      </c>
      <c r="E1436" s="59" t="s">
        <v>2661</v>
      </c>
      <c r="F1436" s="70" t="s">
        <v>41</v>
      </c>
      <c r="G1436" s="69" t="s">
        <v>42</v>
      </c>
      <c r="H1436" s="47">
        <v>34936</v>
      </c>
      <c r="I1436" s="45"/>
      <c r="J1436" s="76"/>
      <c r="K1436" s="69" t="s">
        <v>43</v>
      </c>
      <c r="L1436" s="69" t="s">
        <v>2662</v>
      </c>
      <c r="M1436" s="125">
        <v>44572</v>
      </c>
      <c r="N1436" s="52" t="str">
        <f t="shared" ca="1" si="52"/>
        <v>28 Tahun 6 Bulan 2 hari</v>
      </c>
      <c r="O14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16 Hari </v>
      </c>
      <c r="P1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Row],[JABATAN]],tbl_refJabatan,2,FALSE),"yr","day")-CONVERT(DATEDIF(H1436,tglAcuan,"y"),"yr","day"))),(NOW()+(CONVERT(VLOOKUP(Table1[[#This Row],[JABATAN]],tbl_refJabatan,2,FALSE),"yr","day")-CONVERT(DATEDIF(H1436,NOW(),"y"),"yr","day")))),"Usia Salah"),"")</f>
        <v>57037.098911689813</v>
      </c>
      <c r="Q1436" s="167" t="str">
        <f ca="1">IF(Table1[[#This Row],[TGL. PENSIUN (usia)]]&lt;&gt;0,TEXT(Table1[[#This Row],[TGL. PENSIUN (usia)]],"yyyy"),"")</f>
        <v>2056</v>
      </c>
      <c r="R1436" s="166">
        <f ca="1">IF(AND(Table1[[#This Row],[TGL. PENSIUN (usia)]]&lt;&gt;"",Table1[[#This Row],[TGL. PENSIUN (usia)]]&lt;&gt;"USIA SALAH"),IF(tglAcuan&lt;&gt;0,(INT(CONVERT(VLOOKUP(Table1[[#This Row],[JABATAN]],tbl_refJabatan,2,FALSE),"yr","day")-CONVERT(DATEDIF(H1436,tglAcuan,"y"),"yr","day"))),(INT(CONVERT(VLOOKUP(Table1[[#This Row],[JABATAN]],tbl_refJabatan,2,FALSE),"yr","day")-CONVERT(DATEDIF(H1436,NOW(),"y"),"yr","day")))),"")</f>
        <v>11688</v>
      </c>
      <c r="S1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Row],[JABATAN]],tbl_refJabatan,4,FALSE),"yr","day")-CONVERT(DATEDIF(H1436,tglAcuan,"y"),"yr","day"))),(NOW()+(CONVERT(VLOOKUP(Table1[[#This Row],[JABATAN]],tbl_refJabatan,4,FALSE),"yr","day")-CONVERT(DATEDIF(H1436,NOW(),"y"),"yr","day")))),"Usia Salah"),"")</f>
        <v>57037.098911689813</v>
      </c>
      <c r="T1436" s="167" t="str">
        <f ca="1">IF(Table1[[#This Row],[TGL. PENSIUN ( usia )]]&lt;&gt;0,TEXT(Table1[[#This Row],[TGL. PENSIUN ( usia )]],"yyyy"),"")</f>
        <v>2056</v>
      </c>
      <c r="U1436" s="166">
        <f ca="1">IF(AND(Table1[[#This Row],[TGL. PENSIUN (usia)]]&lt;&gt;"",Table1[[#This Row],[TGL. PENSIUN (usia)]]&lt;&gt;"USIA SALAH"),IF(tglAcuan&lt;&gt;0,(INT(CONVERT(VLOOKUP(Table1[[#This Row],[JABATAN]],tbl_refJabatan,4,FALSE),"yr","day")-CONVERT(DATEDIF(H1436,tglAcuan,"y"),"yr","day"))),(INT(CONVERT(VLOOKUP(Table1[[#This Row],[JABATAN]],tbl_refJabatan,4,FALSE),"yr","day")-CONVERT(DATEDIF(H1436,NOW(),"y"),"yr","day")))),"")</f>
        <v>11688</v>
      </c>
      <c r="V1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Row],[JABATAN]],tbl_refJabatan,6,FALSE),"yr","day")-CONVERT(DATEDIF(H1436,tglAcuan,"y"),"yr","day"))),(NOW()+(CONVERT(VLOOKUP(Table1[[#This Row],[JABATAN]],tbl_refJabatan,6,FALSE),"yr","day")-CONVERT(DATEDIF(H1436,NOW(),"y"),"yr","day")))),"Usia Salah"),"")</f>
        <v>55576.098911689813</v>
      </c>
      <c r="W1436" s="167" t="str">
        <f ca="1">IF(Table1[[#This Row],[TGL.PENSIUN (usia)]]&lt;&gt;0,TEXT(Table1[[#This Row],[TGL.PENSIUN (usia)]],"yyyy"),"")</f>
        <v>2052</v>
      </c>
      <c r="X14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Row],[JABATAN]],tbl_refJabatan,7,FALSE),"yr","day")-CONVERT(DATEDIF(M1436,tglAcuan,"y"),"yr","day"))),(NOW()+(CONVERT(VLOOKUP(Table1[[#This Row],[JABATAN]],tbl_refJabatan,7,FALSE),"yr","day")-CONVERT(DATEDIF(M1436,NOW(),"y"),"yr","day")))),"tgl SK salah"),"")</f>
        <v>51923.598911689813</v>
      </c>
      <c r="Y1436" s="167" t="str">
        <f ca="1">IF(Table1[[#This Row],[TGL. PENSIUN (jabatan)]]&lt;&gt;0,TEXT(Table1[[#This Row],[TGL. PENSIUN (jabatan)]],"yyyy"),"")</f>
        <v>2042</v>
      </c>
      <c r="Z14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Row],[JABATAN]],tbl_refJabatan,8,FALSE),"yr","day")-CONVERT(DATEDIF(H1436,tglAcuan,"y"),"yr","day"))),(NOW()+(CONVERT(VLOOKUP(Table1[[#This Row],[JABATAN]],tbl_refJabatan,8,FALSE),"yr","day")-CONVERT(DATEDIF(H1436,NOW(),"y"),"yr","day")))),"Usia Salah"),"")</f>
        <v>55576.098911689813</v>
      </c>
      <c r="AA1436" s="167" t="str">
        <f ca="1">IF(Table1[[#This Row],[TGL.PENSIUN (usia )]]&lt;&gt;0,TEXT(Table1[[#This Row],[TGL.PENSIUN (usia )]],"yyyy"),"")</f>
        <v>2052</v>
      </c>
      <c r="AB14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Row],[JABATAN]],tbl_refJabatan,9,FALSE),"yr","day")-CONVERT(DATEDIF(M1436,tglAcuan,"y"),"yr","day"))),(NOW()+(CONVERT(VLOOKUP(Table1[[#This Row],[JABATAN]],tbl_refJabatan,9,FALSE),"yr","day")-CONVERT(DATEDIF(M1436,NOW(),"y"),"yr","day")))),"tgl SK salah"),"")</f>
        <v>51923.598911689813</v>
      </c>
      <c r="AC1436" s="167" t="str">
        <f ca="1">IF(Table1[[#This Row],[TGL. PENSIUN (jabatan )]]&lt;&gt;0,TEXT(Table1[[#This Row],[TGL. PENSIUN (jabatan )]],"yyyy"),"")</f>
        <v>2042</v>
      </c>
      <c r="AD14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7" spans="1:30" s="53" customFormat="1" ht="21.75" customHeight="1" x14ac:dyDescent="0.25">
      <c r="A1437" s="43">
        <f t="shared" si="51"/>
        <v>1432</v>
      </c>
      <c r="B1437" s="44" t="s">
        <v>2266</v>
      </c>
      <c r="C1437" s="44" t="s">
        <v>2656</v>
      </c>
      <c r="D1437" s="72" t="s">
        <v>54</v>
      </c>
      <c r="E1437" s="59" t="s">
        <v>896</v>
      </c>
      <c r="F1437" s="70" t="s">
        <v>41</v>
      </c>
      <c r="G1437" s="69" t="s">
        <v>42</v>
      </c>
      <c r="H1437" s="155">
        <v>31504</v>
      </c>
      <c r="I1437" s="45"/>
      <c r="J1437" s="76"/>
      <c r="K1437" s="69" t="s">
        <v>43</v>
      </c>
      <c r="L1437" s="69" t="s">
        <v>2663</v>
      </c>
      <c r="M1437" s="125">
        <v>44572</v>
      </c>
      <c r="N1437" s="52" t="str">
        <f t="shared" ca="1" si="52"/>
        <v>37 Tahun 10 Bulan 25 hari</v>
      </c>
      <c r="O14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16 Hari </v>
      </c>
      <c r="P1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Row],[JABATAN]],tbl_refJabatan,2,FALSE),"yr","day")-CONVERT(DATEDIF(H1437,tglAcuan,"y"),"yr","day"))),(NOW()+(CONVERT(VLOOKUP(Table1[[#This Row],[JABATAN]],tbl_refJabatan,2,FALSE),"yr","day")-CONVERT(DATEDIF(H1437,NOW(),"y"),"yr","day")))),"Usia Salah"),"")</f>
        <v>53749.848911689813</v>
      </c>
      <c r="Q1437" s="167" t="str">
        <f ca="1">IF(Table1[[#This Row],[TGL. PENSIUN (usia)]]&lt;&gt;0,TEXT(Table1[[#This Row],[TGL. PENSIUN (usia)]],"yyyy"),"")</f>
        <v>2047</v>
      </c>
      <c r="R1437" s="166">
        <f ca="1">IF(AND(Table1[[#This Row],[TGL. PENSIUN (usia)]]&lt;&gt;"",Table1[[#This Row],[TGL. PENSIUN (usia)]]&lt;&gt;"USIA SALAH"),IF(tglAcuan&lt;&gt;0,(INT(CONVERT(VLOOKUP(Table1[[#This Row],[JABATAN]],tbl_refJabatan,2,FALSE),"yr","day")-CONVERT(DATEDIF(H1437,tglAcuan,"y"),"yr","day"))),(INT(CONVERT(VLOOKUP(Table1[[#This Row],[JABATAN]],tbl_refJabatan,2,FALSE),"yr","day")-CONVERT(DATEDIF(H1437,NOW(),"y"),"yr","day")))),"")</f>
        <v>8400</v>
      </c>
      <c r="S1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Row],[JABATAN]],tbl_refJabatan,4,FALSE),"yr","day")-CONVERT(DATEDIF(H1437,tglAcuan,"y"),"yr","day"))),(NOW()+(CONVERT(VLOOKUP(Table1[[#This Row],[JABATAN]],tbl_refJabatan,4,FALSE),"yr","day")-CONVERT(DATEDIF(H1437,NOW(),"y"),"yr","day")))),"Usia Salah"),"")</f>
        <v>53749.848911689813</v>
      </c>
      <c r="T1437" s="167" t="str">
        <f ca="1">IF(Table1[[#This Row],[TGL. PENSIUN ( usia )]]&lt;&gt;0,TEXT(Table1[[#This Row],[TGL. PENSIUN ( usia )]],"yyyy"),"")</f>
        <v>2047</v>
      </c>
      <c r="U1437" s="166">
        <f ca="1">IF(AND(Table1[[#This Row],[TGL. PENSIUN (usia)]]&lt;&gt;"",Table1[[#This Row],[TGL. PENSIUN (usia)]]&lt;&gt;"USIA SALAH"),IF(tglAcuan&lt;&gt;0,(INT(CONVERT(VLOOKUP(Table1[[#This Row],[JABATAN]],tbl_refJabatan,4,FALSE),"yr","day")-CONVERT(DATEDIF(H1437,tglAcuan,"y"),"yr","day"))),(INT(CONVERT(VLOOKUP(Table1[[#This Row],[JABATAN]],tbl_refJabatan,4,FALSE),"yr","day")-CONVERT(DATEDIF(H1437,NOW(),"y"),"yr","day")))),"")</f>
        <v>8400</v>
      </c>
      <c r="V1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Row],[JABATAN]],tbl_refJabatan,6,FALSE),"yr","day")-CONVERT(DATEDIF(H1437,tglAcuan,"y"),"yr","day"))),(NOW()+(CONVERT(VLOOKUP(Table1[[#This Row],[JABATAN]],tbl_refJabatan,6,FALSE),"yr","day")-CONVERT(DATEDIF(H1437,NOW(),"y"),"yr","day")))),"Usia Salah"),"")</f>
        <v>52288.848911689813</v>
      </c>
      <c r="W1437" s="167" t="str">
        <f ca="1">IF(Table1[[#This Row],[TGL.PENSIUN (usia)]]&lt;&gt;0,TEXT(Table1[[#This Row],[TGL.PENSIUN (usia)]],"yyyy"),"")</f>
        <v>2043</v>
      </c>
      <c r="X14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Row],[JABATAN]],tbl_refJabatan,7,FALSE),"yr","day")-CONVERT(DATEDIF(M1437,tglAcuan,"y"),"yr","day"))),(NOW()+(CONVERT(VLOOKUP(Table1[[#This Row],[JABATAN]],tbl_refJabatan,7,FALSE),"yr","day")-CONVERT(DATEDIF(M1437,NOW(),"y"),"yr","day")))),"tgl SK salah"),"")</f>
        <v>51923.598911689813</v>
      </c>
      <c r="Y1437" s="167" t="str">
        <f ca="1">IF(Table1[[#This Row],[TGL. PENSIUN (jabatan)]]&lt;&gt;0,TEXT(Table1[[#This Row],[TGL. PENSIUN (jabatan)]],"yyyy"),"")</f>
        <v>2042</v>
      </c>
      <c r="Z14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Row],[JABATAN]],tbl_refJabatan,8,FALSE),"yr","day")-CONVERT(DATEDIF(H1437,tglAcuan,"y"),"yr","day"))),(NOW()+(CONVERT(VLOOKUP(Table1[[#This Row],[JABATAN]],tbl_refJabatan,8,FALSE),"yr","day")-CONVERT(DATEDIF(H1437,NOW(),"y"),"yr","day")))),"Usia Salah"),"")</f>
        <v>52288.848911689813</v>
      </c>
      <c r="AA1437" s="167" t="str">
        <f ca="1">IF(Table1[[#This Row],[TGL.PENSIUN (usia )]]&lt;&gt;0,TEXT(Table1[[#This Row],[TGL.PENSIUN (usia )]],"yyyy"),"")</f>
        <v>2043</v>
      </c>
      <c r="AB14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Row],[JABATAN]],tbl_refJabatan,9,FALSE),"yr","day")-CONVERT(DATEDIF(M1437,tglAcuan,"y"),"yr","day"))),(NOW()+(CONVERT(VLOOKUP(Table1[[#This Row],[JABATAN]],tbl_refJabatan,9,FALSE),"yr","day")-CONVERT(DATEDIF(M1437,NOW(),"y"),"yr","day")))),"tgl SK salah"),"")</f>
        <v>51923.598911689813</v>
      </c>
      <c r="AC1437" s="167" t="str">
        <f ca="1">IF(Table1[[#This Row],[TGL. PENSIUN (jabatan )]]&lt;&gt;0,TEXT(Table1[[#This Row],[TGL. PENSIUN (jabatan )]],"yyyy"),"")</f>
        <v>2042</v>
      </c>
      <c r="AD14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8" spans="1:30" s="53" customFormat="1" ht="21.75" customHeight="1" x14ac:dyDescent="0.25">
      <c r="A1438" s="43">
        <f t="shared" si="51"/>
        <v>1433</v>
      </c>
      <c r="B1438" s="44" t="s">
        <v>2266</v>
      </c>
      <c r="C1438" s="44" t="s">
        <v>2656</v>
      </c>
      <c r="D1438" s="72" t="s">
        <v>57</v>
      </c>
      <c r="E1438" s="59" t="s">
        <v>2664</v>
      </c>
      <c r="F1438" s="63" t="s">
        <v>50</v>
      </c>
      <c r="G1438" s="69" t="s">
        <v>42</v>
      </c>
      <c r="H1438" s="155">
        <v>30995</v>
      </c>
      <c r="I1438" s="45"/>
      <c r="J1438" s="76"/>
      <c r="K1438" s="69" t="s">
        <v>43</v>
      </c>
      <c r="L1438" s="69" t="s">
        <v>2665</v>
      </c>
      <c r="M1438" s="96" t="s">
        <v>2666</v>
      </c>
      <c r="N1438" s="52" t="str">
        <f t="shared" ca="1" si="52"/>
        <v>39 Tahun 3 Bulan 18 hari</v>
      </c>
      <c r="O14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24 Hari </v>
      </c>
      <c r="P1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Row],[JABATAN]],tbl_refJabatan,2,FALSE),"yr","day")-CONVERT(DATEDIF(H1438,tglAcuan,"y"),"yr","day"))),(NOW()+(CONVERT(VLOOKUP(Table1[[#This Row],[JABATAN]],tbl_refJabatan,2,FALSE),"yr","day")-CONVERT(DATEDIF(H1438,NOW(),"y"),"yr","day")))),"Usia Salah"),"")</f>
        <v>53019.348911689813</v>
      </c>
      <c r="Q1438" s="167" t="str">
        <f ca="1">IF(Table1[[#This Row],[TGL. PENSIUN (usia)]]&lt;&gt;0,TEXT(Table1[[#This Row],[TGL. PENSIUN (usia)]],"yyyy"),"")</f>
        <v>2045</v>
      </c>
      <c r="R1438" s="166">
        <f ca="1">IF(AND(Table1[[#This Row],[TGL. PENSIUN (usia)]]&lt;&gt;"",Table1[[#This Row],[TGL. PENSIUN (usia)]]&lt;&gt;"USIA SALAH"),IF(tglAcuan&lt;&gt;0,(INT(CONVERT(VLOOKUP(Table1[[#This Row],[JABATAN]],tbl_refJabatan,2,FALSE),"yr","day")-CONVERT(DATEDIF(H1438,tglAcuan,"y"),"yr","day"))),(INT(CONVERT(VLOOKUP(Table1[[#This Row],[JABATAN]],tbl_refJabatan,2,FALSE),"yr","day")-CONVERT(DATEDIF(H1438,NOW(),"y"),"yr","day")))),"")</f>
        <v>7670</v>
      </c>
      <c r="S1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Row],[JABATAN]],tbl_refJabatan,4,FALSE),"yr","day")-CONVERT(DATEDIF(H1438,tglAcuan,"y"),"yr","day"))),(NOW()+(CONVERT(VLOOKUP(Table1[[#This Row],[JABATAN]],tbl_refJabatan,4,FALSE),"yr","day")-CONVERT(DATEDIF(H1438,NOW(),"y"),"yr","day")))),"Usia Salah"),"")</f>
        <v>53019.348911689813</v>
      </c>
      <c r="T1438" s="167" t="str">
        <f ca="1">IF(Table1[[#This Row],[TGL. PENSIUN ( usia )]]&lt;&gt;0,TEXT(Table1[[#This Row],[TGL. PENSIUN ( usia )]],"yyyy"),"")</f>
        <v>2045</v>
      </c>
      <c r="U1438" s="166">
        <f ca="1">IF(AND(Table1[[#This Row],[TGL. PENSIUN (usia)]]&lt;&gt;"",Table1[[#This Row],[TGL. PENSIUN (usia)]]&lt;&gt;"USIA SALAH"),IF(tglAcuan&lt;&gt;0,(INT(CONVERT(VLOOKUP(Table1[[#This Row],[JABATAN]],tbl_refJabatan,4,FALSE),"yr","day")-CONVERT(DATEDIF(H1438,tglAcuan,"y"),"yr","day"))),(INT(CONVERT(VLOOKUP(Table1[[#This Row],[JABATAN]],tbl_refJabatan,4,FALSE),"yr","day")-CONVERT(DATEDIF(H1438,NOW(),"y"),"yr","day")))),"")</f>
        <v>7670</v>
      </c>
      <c r="V1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Row],[JABATAN]],tbl_refJabatan,6,FALSE),"yr","day")-CONVERT(DATEDIF(H1438,tglAcuan,"y"),"yr","day"))),(NOW()+(CONVERT(VLOOKUP(Table1[[#This Row],[JABATAN]],tbl_refJabatan,6,FALSE),"yr","day")-CONVERT(DATEDIF(H1438,NOW(),"y"),"yr","day")))),"Usia Salah"),"")</f>
        <v>51558.348911689813</v>
      </c>
      <c r="W1438" s="167" t="str">
        <f ca="1">IF(Table1[[#This Row],[TGL.PENSIUN (usia)]]&lt;&gt;0,TEXT(Table1[[#This Row],[TGL.PENSIUN (usia)]],"yyyy"),"")</f>
        <v>2041</v>
      </c>
      <c r="X14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Row],[JABATAN]],tbl_refJabatan,7,FALSE),"yr","day")-CONVERT(DATEDIF(M1438,tglAcuan,"y"),"yr","day"))),(NOW()+(CONVERT(VLOOKUP(Table1[[#This Row],[JABATAN]],tbl_refJabatan,7,FALSE),"yr","day")-CONVERT(DATEDIF(M1438,NOW(),"y"),"yr","day")))),"tgl SK salah"),"")</f>
        <v>49732.098911689813</v>
      </c>
      <c r="Y1438" s="167" t="str">
        <f ca="1">IF(Table1[[#This Row],[TGL. PENSIUN (jabatan)]]&lt;&gt;0,TEXT(Table1[[#This Row],[TGL. PENSIUN (jabatan)]],"yyyy"),"")</f>
        <v>2036</v>
      </c>
      <c r="Z14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Row],[JABATAN]],tbl_refJabatan,8,FALSE),"yr","day")-CONVERT(DATEDIF(H1438,tglAcuan,"y"),"yr","day"))),(NOW()+(CONVERT(VLOOKUP(Table1[[#This Row],[JABATAN]],tbl_refJabatan,8,FALSE),"yr","day")-CONVERT(DATEDIF(H1438,NOW(),"y"),"yr","day")))),"Usia Salah"),"")</f>
        <v>51558.348911689813</v>
      </c>
      <c r="AA1438" s="167" t="str">
        <f ca="1">IF(Table1[[#This Row],[TGL.PENSIUN (usia )]]&lt;&gt;0,TEXT(Table1[[#This Row],[TGL.PENSIUN (usia )]],"yyyy"),"")</f>
        <v>2041</v>
      </c>
      <c r="AB14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Row],[JABATAN]],tbl_refJabatan,9,FALSE),"yr","day")-CONVERT(DATEDIF(M1438,tglAcuan,"y"),"yr","day"))),(NOW()+(CONVERT(VLOOKUP(Table1[[#This Row],[JABATAN]],tbl_refJabatan,9,FALSE),"yr","day")-CONVERT(DATEDIF(M1438,NOW(),"y"),"yr","day")))),"tgl SK salah"),"")</f>
        <v>49732.098911689813</v>
      </c>
      <c r="AC1438" s="167" t="str">
        <f ca="1">IF(Table1[[#This Row],[TGL. PENSIUN (jabatan )]]&lt;&gt;0,TEXT(Table1[[#This Row],[TGL. PENSIUN (jabatan )]],"yyyy"),"")</f>
        <v>2036</v>
      </c>
      <c r="AD14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39" spans="1:30" s="53" customFormat="1" ht="21.75" customHeight="1" x14ac:dyDescent="0.25">
      <c r="A1439" s="43">
        <f t="shared" si="51"/>
        <v>1434</v>
      </c>
      <c r="B1439" s="44" t="s">
        <v>2266</v>
      </c>
      <c r="C1439" s="44" t="s">
        <v>2656</v>
      </c>
      <c r="D1439" s="72" t="s">
        <v>59</v>
      </c>
      <c r="E1439" s="59" t="s">
        <v>2667</v>
      </c>
      <c r="F1439" s="70" t="s">
        <v>41</v>
      </c>
      <c r="G1439" s="69" t="s">
        <v>271</v>
      </c>
      <c r="H1439" s="155">
        <v>30429</v>
      </c>
      <c r="I1439" s="45"/>
      <c r="J1439" s="76"/>
      <c r="K1439" s="63" t="s">
        <v>56</v>
      </c>
      <c r="L1439" s="86" t="s">
        <v>1276</v>
      </c>
      <c r="M1439" s="125">
        <v>43370</v>
      </c>
      <c r="N1439" s="52" t="str">
        <f t="shared" ca="1" si="52"/>
        <v>40 Tahun 10 Bulan 4 hari</v>
      </c>
      <c r="O14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1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Row],[JABATAN]],tbl_refJabatan,2,FALSE),"yr","day")-CONVERT(DATEDIF(H1439,tglAcuan,"y"),"yr","day"))),(NOW()+(CONVERT(VLOOKUP(Table1[[#This Row],[JABATAN]],tbl_refJabatan,2,FALSE),"yr","day")-CONVERT(DATEDIF(H1439,NOW(),"y"),"yr","day")))),"Usia Salah"),"")</f>
        <v>52654.098911689813</v>
      </c>
      <c r="Q1439" s="167" t="str">
        <f ca="1">IF(Table1[[#This Row],[TGL. PENSIUN (usia)]]&lt;&gt;0,TEXT(Table1[[#This Row],[TGL. PENSIUN (usia)]],"yyyy"),"")</f>
        <v>2044</v>
      </c>
      <c r="R1439" s="166">
        <f ca="1">IF(AND(Table1[[#This Row],[TGL. PENSIUN (usia)]]&lt;&gt;"",Table1[[#This Row],[TGL. PENSIUN (usia)]]&lt;&gt;"USIA SALAH"),IF(tglAcuan&lt;&gt;0,(INT(CONVERT(VLOOKUP(Table1[[#This Row],[JABATAN]],tbl_refJabatan,2,FALSE),"yr","day")-CONVERT(DATEDIF(H1439,tglAcuan,"y"),"yr","day"))),(INT(CONVERT(VLOOKUP(Table1[[#This Row],[JABATAN]],tbl_refJabatan,2,FALSE),"yr","day")-CONVERT(DATEDIF(H1439,NOW(),"y"),"yr","day")))),"")</f>
        <v>7305</v>
      </c>
      <c r="S1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Row],[JABATAN]],tbl_refJabatan,4,FALSE),"yr","day")-CONVERT(DATEDIF(H1439,tglAcuan,"y"),"yr","day"))),(NOW()+(CONVERT(VLOOKUP(Table1[[#This Row],[JABATAN]],tbl_refJabatan,4,FALSE),"yr","day")-CONVERT(DATEDIF(H1439,NOW(),"y"),"yr","day")))),"Usia Salah"),"")</f>
        <v>52654.098911689813</v>
      </c>
      <c r="T1439" s="167" t="str">
        <f ca="1">IF(Table1[[#This Row],[TGL. PENSIUN ( usia )]]&lt;&gt;0,TEXT(Table1[[#This Row],[TGL. PENSIUN ( usia )]],"yyyy"),"")</f>
        <v>2044</v>
      </c>
      <c r="U1439" s="166">
        <f ca="1">IF(AND(Table1[[#This Row],[TGL. PENSIUN (usia)]]&lt;&gt;"",Table1[[#This Row],[TGL. PENSIUN (usia)]]&lt;&gt;"USIA SALAH"),IF(tglAcuan&lt;&gt;0,(INT(CONVERT(VLOOKUP(Table1[[#This Row],[JABATAN]],tbl_refJabatan,4,FALSE),"yr","day")-CONVERT(DATEDIF(H1439,tglAcuan,"y"),"yr","day"))),(INT(CONVERT(VLOOKUP(Table1[[#This Row],[JABATAN]],tbl_refJabatan,4,FALSE),"yr","day")-CONVERT(DATEDIF(H1439,NOW(),"y"),"yr","day")))),"")</f>
        <v>7305</v>
      </c>
      <c r="V1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Row],[JABATAN]],tbl_refJabatan,6,FALSE),"yr","day")-CONVERT(DATEDIF(H1439,tglAcuan,"y"),"yr","day"))),(NOW()+(CONVERT(VLOOKUP(Table1[[#This Row],[JABATAN]],tbl_refJabatan,6,FALSE),"yr","day")-CONVERT(DATEDIF(H1439,NOW(),"y"),"yr","day")))),"Usia Salah"),"")</f>
        <v>51193.098911689813</v>
      </c>
      <c r="W1439" s="167" t="str">
        <f ca="1">IF(Table1[[#This Row],[TGL.PENSIUN (usia)]]&lt;&gt;0,TEXT(Table1[[#This Row],[TGL.PENSIUN (usia)]],"yyyy"),"")</f>
        <v>2040</v>
      </c>
      <c r="X14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Row],[JABATAN]],tbl_refJabatan,7,FALSE),"yr","day")-CONVERT(DATEDIF(M1439,tglAcuan,"y"),"yr","day"))),(NOW()+(CONVERT(VLOOKUP(Table1[[#This Row],[JABATAN]],tbl_refJabatan,7,FALSE),"yr","day")-CONVERT(DATEDIF(M1439,NOW(),"y"),"yr","day")))),"tgl SK salah"),"")</f>
        <v>50827.848911689813</v>
      </c>
      <c r="Y1439" s="167" t="str">
        <f ca="1">IF(Table1[[#This Row],[TGL. PENSIUN (jabatan)]]&lt;&gt;0,TEXT(Table1[[#This Row],[TGL. PENSIUN (jabatan)]],"yyyy"),"")</f>
        <v>2039</v>
      </c>
      <c r="Z14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Row],[JABATAN]],tbl_refJabatan,8,FALSE),"yr","day")-CONVERT(DATEDIF(H1439,tglAcuan,"y"),"yr","day"))),(NOW()+(CONVERT(VLOOKUP(Table1[[#This Row],[JABATAN]],tbl_refJabatan,8,FALSE),"yr","day")-CONVERT(DATEDIF(H1439,NOW(),"y"),"yr","day")))),"Usia Salah"),"")</f>
        <v>51193.098911689813</v>
      </c>
      <c r="AA1439" s="167" t="str">
        <f ca="1">IF(Table1[[#This Row],[TGL.PENSIUN (usia )]]&lt;&gt;0,TEXT(Table1[[#This Row],[TGL.PENSIUN (usia )]],"yyyy"),"")</f>
        <v>2040</v>
      </c>
      <c r="AB14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Row],[JABATAN]],tbl_refJabatan,9,FALSE),"yr","day")-CONVERT(DATEDIF(M1439,tglAcuan,"y"),"yr","day"))),(NOW()+(CONVERT(VLOOKUP(Table1[[#This Row],[JABATAN]],tbl_refJabatan,9,FALSE),"yr","day")-CONVERT(DATEDIF(M1439,NOW(),"y"),"yr","day")))),"tgl SK salah"),"")</f>
        <v>50827.848911689813</v>
      </c>
      <c r="AC1439" s="167" t="str">
        <f ca="1">IF(Table1[[#This Row],[TGL. PENSIUN (jabatan )]]&lt;&gt;0,TEXT(Table1[[#This Row],[TGL. PENSIUN (jabatan )]],"yyyy"),"")</f>
        <v>2039</v>
      </c>
      <c r="AD14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0" spans="1:30" s="53" customFormat="1" ht="21.75" customHeight="1" x14ac:dyDescent="0.25">
      <c r="A1440" s="43">
        <f t="shared" si="51"/>
        <v>1435</v>
      </c>
      <c r="B1440" s="44" t="s">
        <v>2266</v>
      </c>
      <c r="C1440" s="44" t="s">
        <v>2656</v>
      </c>
      <c r="D1440" s="72" t="s">
        <v>61</v>
      </c>
      <c r="E1440" s="59" t="s">
        <v>2668</v>
      </c>
      <c r="F1440" s="70" t="s">
        <v>41</v>
      </c>
      <c r="G1440" s="69" t="s">
        <v>42</v>
      </c>
      <c r="H1440" s="155">
        <v>32459</v>
      </c>
      <c r="I1440" s="45"/>
      <c r="J1440" s="76"/>
      <c r="K1440" s="63" t="s">
        <v>56</v>
      </c>
      <c r="L1440" s="86" t="s">
        <v>1276</v>
      </c>
      <c r="M1440" s="125">
        <v>43370</v>
      </c>
      <c r="N1440" s="52" t="str">
        <f t="shared" ca="1" si="52"/>
        <v>35 Tahun 3 Bulan 15 hari</v>
      </c>
      <c r="O14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0 Hari </v>
      </c>
      <c r="P1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Row],[JABATAN]],tbl_refJabatan,2,FALSE),"yr","day")-CONVERT(DATEDIF(H1440,tglAcuan,"y"),"yr","day"))),(NOW()+(CONVERT(VLOOKUP(Table1[[#This Row],[JABATAN]],tbl_refJabatan,2,FALSE),"yr","day")-CONVERT(DATEDIF(H1440,NOW(),"y"),"yr","day")))),"Usia Salah"),"")</f>
        <v>54480.348911689813</v>
      </c>
      <c r="Q1440" s="167" t="str">
        <f ca="1">IF(Table1[[#This Row],[TGL. PENSIUN (usia)]]&lt;&gt;0,TEXT(Table1[[#This Row],[TGL. PENSIUN (usia)]],"yyyy"),"")</f>
        <v>2049</v>
      </c>
      <c r="R1440" s="166">
        <f ca="1">IF(AND(Table1[[#This Row],[TGL. PENSIUN (usia)]]&lt;&gt;"",Table1[[#This Row],[TGL. PENSIUN (usia)]]&lt;&gt;"USIA SALAH"),IF(tglAcuan&lt;&gt;0,(INT(CONVERT(VLOOKUP(Table1[[#This Row],[JABATAN]],tbl_refJabatan,2,FALSE),"yr","day")-CONVERT(DATEDIF(H1440,tglAcuan,"y"),"yr","day"))),(INT(CONVERT(VLOOKUP(Table1[[#This Row],[JABATAN]],tbl_refJabatan,2,FALSE),"yr","day")-CONVERT(DATEDIF(H1440,NOW(),"y"),"yr","day")))),"")</f>
        <v>9131</v>
      </c>
      <c r="S1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Row],[JABATAN]],tbl_refJabatan,4,FALSE),"yr","day")-CONVERT(DATEDIF(H1440,tglAcuan,"y"),"yr","day"))),(NOW()+(CONVERT(VLOOKUP(Table1[[#This Row],[JABATAN]],tbl_refJabatan,4,FALSE),"yr","day")-CONVERT(DATEDIF(H1440,NOW(),"y"),"yr","day")))),"Usia Salah"),"")</f>
        <v>54480.348911689813</v>
      </c>
      <c r="T1440" s="167" t="str">
        <f ca="1">IF(Table1[[#This Row],[TGL. PENSIUN ( usia )]]&lt;&gt;0,TEXT(Table1[[#This Row],[TGL. PENSIUN ( usia )]],"yyyy"),"")</f>
        <v>2049</v>
      </c>
      <c r="U1440" s="166">
        <f ca="1">IF(AND(Table1[[#This Row],[TGL. PENSIUN (usia)]]&lt;&gt;"",Table1[[#This Row],[TGL. PENSIUN (usia)]]&lt;&gt;"USIA SALAH"),IF(tglAcuan&lt;&gt;0,(INT(CONVERT(VLOOKUP(Table1[[#This Row],[JABATAN]],tbl_refJabatan,4,FALSE),"yr","day")-CONVERT(DATEDIF(H1440,tglAcuan,"y"),"yr","day"))),(INT(CONVERT(VLOOKUP(Table1[[#This Row],[JABATAN]],tbl_refJabatan,4,FALSE),"yr","day")-CONVERT(DATEDIF(H1440,NOW(),"y"),"yr","day")))),"")</f>
        <v>9131</v>
      </c>
      <c r="V1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Row],[JABATAN]],tbl_refJabatan,6,FALSE),"yr","day")-CONVERT(DATEDIF(H1440,tglAcuan,"y"),"yr","day"))),(NOW()+(CONVERT(VLOOKUP(Table1[[#This Row],[JABATAN]],tbl_refJabatan,6,FALSE),"yr","day")-CONVERT(DATEDIF(H1440,NOW(),"y"),"yr","day")))),"Usia Salah"),"")</f>
        <v>53019.348911689813</v>
      </c>
      <c r="W1440" s="167" t="str">
        <f ca="1">IF(Table1[[#This Row],[TGL.PENSIUN (usia)]]&lt;&gt;0,TEXT(Table1[[#This Row],[TGL.PENSIUN (usia)]],"yyyy"),"")</f>
        <v>2045</v>
      </c>
      <c r="X14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Row],[JABATAN]],tbl_refJabatan,7,FALSE),"yr","day")-CONVERT(DATEDIF(M1440,tglAcuan,"y"),"yr","day"))),(NOW()+(CONVERT(VLOOKUP(Table1[[#This Row],[JABATAN]],tbl_refJabatan,7,FALSE),"yr","day")-CONVERT(DATEDIF(M1440,NOW(),"y"),"yr","day")))),"tgl SK salah"),"")</f>
        <v>50827.848911689813</v>
      </c>
      <c r="Y1440" s="167" t="str">
        <f ca="1">IF(Table1[[#This Row],[TGL. PENSIUN (jabatan)]]&lt;&gt;0,TEXT(Table1[[#This Row],[TGL. PENSIUN (jabatan)]],"yyyy"),"")</f>
        <v>2039</v>
      </c>
      <c r="Z14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Row],[JABATAN]],tbl_refJabatan,8,FALSE),"yr","day")-CONVERT(DATEDIF(H1440,tglAcuan,"y"),"yr","day"))),(NOW()+(CONVERT(VLOOKUP(Table1[[#This Row],[JABATAN]],tbl_refJabatan,8,FALSE),"yr","day")-CONVERT(DATEDIF(H1440,NOW(),"y"),"yr","day")))),"Usia Salah"),"")</f>
        <v>53019.348911689813</v>
      </c>
      <c r="AA1440" s="167" t="str">
        <f ca="1">IF(Table1[[#This Row],[TGL.PENSIUN (usia )]]&lt;&gt;0,TEXT(Table1[[#This Row],[TGL.PENSIUN (usia )]],"yyyy"),"")</f>
        <v>2045</v>
      </c>
      <c r="AB14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Row],[JABATAN]],tbl_refJabatan,9,FALSE),"yr","day")-CONVERT(DATEDIF(M1440,tglAcuan,"y"),"yr","day"))),(NOW()+(CONVERT(VLOOKUP(Table1[[#This Row],[JABATAN]],tbl_refJabatan,9,FALSE),"yr","day")-CONVERT(DATEDIF(M1440,NOW(),"y"),"yr","day")))),"tgl SK salah"),"")</f>
        <v>50827.848911689813</v>
      </c>
      <c r="AC1440" s="167" t="str">
        <f ca="1">IF(Table1[[#This Row],[TGL. PENSIUN (jabatan )]]&lt;&gt;0,TEXT(Table1[[#This Row],[TGL. PENSIUN (jabatan )]],"yyyy"),"")</f>
        <v>2039</v>
      </c>
      <c r="AD14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1" spans="1:30" s="53" customFormat="1" ht="21.75" customHeight="1" x14ac:dyDescent="0.25">
      <c r="A1441" s="43">
        <f t="shared" si="51"/>
        <v>1436</v>
      </c>
      <c r="B1441" s="44" t="s">
        <v>2266</v>
      </c>
      <c r="C1441" s="44" t="s">
        <v>2656</v>
      </c>
      <c r="D1441" s="72" t="s">
        <v>63</v>
      </c>
      <c r="E1441" s="59" t="s">
        <v>2669</v>
      </c>
      <c r="F1441" s="70" t="s">
        <v>41</v>
      </c>
      <c r="G1441" s="69" t="s">
        <v>42</v>
      </c>
      <c r="H1441" s="155">
        <v>27280</v>
      </c>
      <c r="I1441" s="45"/>
      <c r="J1441" s="76"/>
      <c r="K1441" s="69" t="s">
        <v>43</v>
      </c>
      <c r="L1441" s="69" t="s">
        <v>2670</v>
      </c>
      <c r="M1441" s="96" t="s">
        <v>2666</v>
      </c>
      <c r="N1441" s="52" t="str">
        <f t="shared" ca="1" si="52"/>
        <v>49 Tahun 5 Bulan 19 hari</v>
      </c>
      <c r="O14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24 Hari </v>
      </c>
      <c r="P1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Row],[JABATAN]],tbl_refJabatan,2,FALSE),"yr","day")-CONVERT(DATEDIF(H1441,tglAcuan,"y"),"yr","day"))),(NOW()+(CONVERT(VLOOKUP(Table1[[#This Row],[JABATAN]],tbl_refJabatan,2,FALSE),"yr","day")-CONVERT(DATEDIF(H1441,NOW(),"y"),"yr","day")))),"Usia Salah"),"")</f>
        <v>49366.848911689813</v>
      </c>
      <c r="Q1441" s="167" t="str">
        <f ca="1">IF(Table1[[#This Row],[TGL. PENSIUN (usia)]]&lt;&gt;0,TEXT(Table1[[#This Row],[TGL. PENSIUN (usia)]],"yyyy"),"")</f>
        <v>2035</v>
      </c>
      <c r="R1441" s="166">
        <f ca="1">IF(AND(Table1[[#This Row],[TGL. PENSIUN (usia)]]&lt;&gt;"",Table1[[#This Row],[TGL. PENSIUN (usia)]]&lt;&gt;"USIA SALAH"),IF(tglAcuan&lt;&gt;0,(INT(CONVERT(VLOOKUP(Table1[[#This Row],[JABATAN]],tbl_refJabatan,2,FALSE),"yr","day")-CONVERT(DATEDIF(H1441,tglAcuan,"y"),"yr","day"))),(INT(CONVERT(VLOOKUP(Table1[[#This Row],[JABATAN]],tbl_refJabatan,2,FALSE),"yr","day")-CONVERT(DATEDIF(H1441,NOW(),"y"),"yr","day")))),"")</f>
        <v>4017</v>
      </c>
      <c r="S1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Row],[JABATAN]],tbl_refJabatan,4,FALSE),"yr","day")-CONVERT(DATEDIF(H1441,tglAcuan,"y"),"yr","day"))),(NOW()+(CONVERT(VLOOKUP(Table1[[#This Row],[JABATAN]],tbl_refJabatan,4,FALSE),"yr","day")-CONVERT(DATEDIF(H1441,NOW(),"y"),"yr","day")))),"Usia Salah"),"")</f>
        <v>34756.848911689813</v>
      </c>
      <c r="T1441" s="167" t="str">
        <f ca="1">IF(Table1[[#This Row],[TGL. PENSIUN ( usia )]]&lt;&gt;0,TEXT(Table1[[#This Row],[TGL. PENSIUN ( usia )]],"yyyy"),"")</f>
        <v>1995</v>
      </c>
      <c r="U1441" s="166">
        <f ca="1">IF(AND(Table1[[#This Row],[TGL. PENSIUN (usia)]]&lt;&gt;"",Table1[[#This Row],[TGL. PENSIUN (usia)]]&lt;&gt;"USIA SALAH"),IF(tglAcuan&lt;&gt;0,(INT(CONVERT(VLOOKUP(Table1[[#This Row],[JABATAN]],tbl_refJabatan,4,FALSE),"yr","day")-CONVERT(DATEDIF(H1441,tglAcuan,"y"),"yr","day"))),(INT(CONVERT(VLOOKUP(Table1[[#This Row],[JABATAN]],tbl_refJabatan,4,FALSE),"yr","day")-CONVERT(DATEDIF(H1441,NOW(),"y"),"yr","day")))),"")</f>
        <v>-10593</v>
      </c>
      <c r="V1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Row],[JABATAN]],tbl_refJabatan,6,FALSE),"yr","day")-CONVERT(DATEDIF(H1441,tglAcuan,"y"),"yr","day"))),(NOW()+(CONVERT(VLOOKUP(Table1[[#This Row],[JABATAN]],tbl_refJabatan,6,FALSE),"yr","day")-CONVERT(DATEDIF(H1441,NOW(),"y"),"yr","day")))),"Usia Salah"),"")</f>
        <v>27451.848911689813</v>
      </c>
      <c r="W1441" s="167" t="str">
        <f ca="1">IF(Table1[[#This Row],[TGL.PENSIUN (usia)]]&lt;&gt;0,TEXT(Table1[[#This Row],[TGL.PENSIUN (usia)]],"yyyy"),"")</f>
        <v>1975</v>
      </c>
      <c r="X14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Row],[JABATAN]],tbl_refJabatan,7,FALSE),"yr","day")-CONVERT(DATEDIF(M1441,tglAcuan,"y"),"yr","day"))),(NOW()+(CONVERT(VLOOKUP(Table1[[#This Row],[JABATAN]],tbl_refJabatan,7,FALSE),"yr","day")-CONVERT(DATEDIF(M1441,NOW(),"y"),"yr","day")))),"tgl SK salah"),"")</f>
        <v>64342.098911689813</v>
      </c>
      <c r="Y1441" s="167" t="str">
        <f ca="1">IF(Table1[[#This Row],[TGL. PENSIUN (jabatan)]]&lt;&gt;0,TEXT(Table1[[#This Row],[TGL. PENSIUN (jabatan)]],"yyyy"),"")</f>
        <v>2076</v>
      </c>
      <c r="Z14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Row],[JABATAN]],tbl_refJabatan,8,FALSE),"yr","day")-CONVERT(DATEDIF(H1441,tglAcuan,"y"),"yr","day"))),(NOW()+(CONVERT(VLOOKUP(Table1[[#This Row],[JABATAN]],tbl_refJabatan,8,FALSE),"yr","day")-CONVERT(DATEDIF(H1441,NOW(),"y"),"yr","day")))),"Usia Salah"),"")</f>
        <v>49366.848911689813</v>
      </c>
      <c r="AA1441" s="167" t="str">
        <f ca="1">IF(Table1[[#This Row],[TGL.PENSIUN (usia )]]&lt;&gt;0,TEXT(Table1[[#This Row],[TGL.PENSIUN (usia )]],"yyyy"),"")</f>
        <v>2035</v>
      </c>
      <c r="AB14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Row],[JABATAN]],tbl_refJabatan,9,FALSE),"yr","day")-CONVERT(DATEDIF(M1441,tglAcuan,"y"),"yr","day"))),(NOW()+(CONVERT(VLOOKUP(Table1[[#This Row],[JABATAN]],tbl_refJabatan,9,FALSE),"yr","day")-CONVERT(DATEDIF(M1441,NOW(),"y"),"yr","day")))),"tgl SK salah"),"")</f>
        <v>47905.848911689813</v>
      </c>
      <c r="AC1441" s="167" t="str">
        <f ca="1">IF(Table1[[#This Row],[TGL. PENSIUN (jabatan )]]&lt;&gt;0,TEXT(Table1[[#This Row],[TGL. PENSIUN (jabatan )]],"yyyy"),"")</f>
        <v>2031</v>
      </c>
      <c r="AD14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2" spans="1:30" s="53" customFormat="1" ht="21.75" customHeight="1" x14ac:dyDescent="0.25">
      <c r="A1442" s="43">
        <f t="shared" si="51"/>
        <v>1437</v>
      </c>
      <c r="B1442" s="44" t="s">
        <v>2266</v>
      </c>
      <c r="C1442" s="44" t="s">
        <v>2656</v>
      </c>
      <c r="D1442" s="72" t="s">
        <v>63</v>
      </c>
      <c r="E1442" s="59" t="s">
        <v>2671</v>
      </c>
      <c r="F1442" s="70" t="s">
        <v>41</v>
      </c>
      <c r="G1442" s="69" t="s">
        <v>42</v>
      </c>
      <c r="H1442" s="155">
        <v>26797</v>
      </c>
      <c r="I1442" s="45"/>
      <c r="J1442" s="76"/>
      <c r="K1442" s="69" t="s">
        <v>43</v>
      </c>
      <c r="L1442" s="69" t="s">
        <v>2672</v>
      </c>
      <c r="M1442" s="96" t="s">
        <v>2673</v>
      </c>
      <c r="N1442" s="52" t="str">
        <f t="shared" ca="1" si="52"/>
        <v>50 Tahun 9 Bulan 14 hari</v>
      </c>
      <c r="O14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8 Bulan 11 Hari </v>
      </c>
      <c r="P1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Row],[JABATAN]],tbl_refJabatan,2,FALSE),"yr","day")-CONVERT(DATEDIF(H1442,tglAcuan,"y"),"yr","day"))),(NOW()+(CONVERT(VLOOKUP(Table1[[#This Row],[JABATAN]],tbl_refJabatan,2,FALSE),"yr","day")-CONVERT(DATEDIF(H1442,NOW(),"y"),"yr","day")))),"Usia Salah"),"")</f>
        <v>49001.598911689813</v>
      </c>
      <c r="Q1442" s="167" t="str">
        <f ca="1">IF(Table1[[#This Row],[TGL. PENSIUN (usia)]]&lt;&gt;0,TEXT(Table1[[#This Row],[TGL. PENSIUN (usia)]],"yyyy"),"")</f>
        <v>2034</v>
      </c>
      <c r="R1442" s="166">
        <f ca="1">IF(AND(Table1[[#This Row],[TGL. PENSIUN (usia)]]&lt;&gt;"",Table1[[#This Row],[TGL. PENSIUN (usia)]]&lt;&gt;"USIA SALAH"),IF(tglAcuan&lt;&gt;0,(INT(CONVERT(VLOOKUP(Table1[[#This Row],[JABATAN]],tbl_refJabatan,2,FALSE),"yr","day")-CONVERT(DATEDIF(H1442,tglAcuan,"y"),"yr","day"))),(INT(CONVERT(VLOOKUP(Table1[[#This Row],[JABATAN]],tbl_refJabatan,2,FALSE),"yr","day")-CONVERT(DATEDIF(H1442,NOW(),"y"),"yr","day")))),"")</f>
        <v>3652</v>
      </c>
      <c r="S1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Row],[JABATAN]],tbl_refJabatan,4,FALSE),"yr","day")-CONVERT(DATEDIF(H1442,tglAcuan,"y"),"yr","day"))),(NOW()+(CONVERT(VLOOKUP(Table1[[#This Row],[JABATAN]],tbl_refJabatan,4,FALSE),"yr","day")-CONVERT(DATEDIF(H1442,NOW(),"y"),"yr","day")))),"Usia Salah"),"")</f>
        <v>34391.598911689813</v>
      </c>
      <c r="T1442" s="167" t="str">
        <f ca="1">IF(Table1[[#This Row],[TGL. PENSIUN ( usia )]]&lt;&gt;0,TEXT(Table1[[#This Row],[TGL. PENSIUN ( usia )]],"yyyy"),"")</f>
        <v>1994</v>
      </c>
      <c r="U1442" s="166">
        <f ca="1">IF(AND(Table1[[#This Row],[TGL. PENSIUN (usia)]]&lt;&gt;"",Table1[[#This Row],[TGL. PENSIUN (usia)]]&lt;&gt;"USIA SALAH"),IF(tglAcuan&lt;&gt;0,(INT(CONVERT(VLOOKUP(Table1[[#This Row],[JABATAN]],tbl_refJabatan,4,FALSE),"yr","day")-CONVERT(DATEDIF(H1442,tglAcuan,"y"),"yr","day"))),(INT(CONVERT(VLOOKUP(Table1[[#This Row],[JABATAN]],tbl_refJabatan,4,FALSE),"yr","day")-CONVERT(DATEDIF(H1442,NOW(),"y"),"yr","day")))),"")</f>
        <v>-10958</v>
      </c>
      <c r="V1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Row],[JABATAN]],tbl_refJabatan,6,FALSE),"yr","day")-CONVERT(DATEDIF(H1442,tglAcuan,"y"),"yr","day"))),(NOW()+(CONVERT(VLOOKUP(Table1[[#This Row],[JABATAN]],tbl_refJabatan,6,FALSE),"yr","day")-CONVERT(DATEDIF(H1442,NOW(),"y"),"yr","day")))),"Usia Salah"),"")</f>
        <v>27086.598911689813</v>
      </c>
      <c r="W1442" s="167" t="str">
        <f ca="1">IF(Table1[[#This Row],[TGL.PENSIUN (usia)]]&lt;&gt;0,TEXT(Table1[[#This Row],[TGL.PENSIUN (usia)]],"yyyy"),"")</f>
        <v>1974</v>
      </c>
      <c r="X14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Row],[JABATAN]],tbl_refJabatan,7,FALSE),"yr","day")-CONVERT(DATEDIF(M1442,tglAcuan,"y"),"yr","day"))),(NOW()+(CONVERT(VLOOKUP(Table1[[#This Row],[JABATAN]],tbl_refJabatan,7,FALSE),"yr","day")-CONVERT(DATEDIF(M1442,NOW(),"y"),"yr","day")))),"tgl SK salah"),"")</f>
        <v>63246.348911689813</v>
      </c>
      <c r="Y1442" s="167" t="str">
        <f ca="1">IF(Table1[[#This Row],[TGL. PENSIUN (jabatan)]]&lt;&gt;0,TEXT(Table1[[#This Row],[TGL. PENSIUN (jabatan)]],"yyyy"),"")</f>
        <v>2073</v>
      </c>
      <c r="Z14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Row],[JABATAN]],tbl_refJabatan,8,FALSE),"yr","day")-CONVERT(DATEDIF(H1442,tglAcuan,"y"),"yr","day"))),(NOW()+(CONVERT(VLOOKUP(Table1[[#This Row],[JABATAN]],tbl_refJabatan,8,FALSE),"yr","day")-CONVERT(DATEDIF(H1442,NOW(),"y"),"yr","day")))),"Usia Salah"),"")</f>
        <v>49001.598911689813</v>
      </c>
      <c r="AA1442" s="167" t="str">
        <f ca="1">IF(Table1[[#This Row],[TGL.PENSIUN (usia )]]&lt;&gt;0,TEXT(Table1[[#This Row],[TGL.PENSIUN (usia )]],"yyyy"),"")</f>
        <v>2034</v>
      </c>
      <c r="AB14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Row],[JABATAN]],tbl_refJabatan,9,FALSE),"yr","day")-CONVERT(DATEDIF(M1442,tglAcuan,"y"),"yr","day"))),(NOW()+(CONVERT(VLOOKUP(Table1[[#This Row],[JABATAN]],tbl_refJabatan,9,FALSE),"yr","day")-CONVERT(DATEDIF(M1442,NOW(),"y"),"yr","day")))),"tgl SK salah"),"")</f>
        <v>46810.098911689813</v>
      </c>
      <c r="AC1442" s="167" t="str">
        <f ca="1">IF(Table1[[#This Row],[TGL. PENSIUN (jabatan )]]&lt;&gt;0,TEXT(Table1[[#This Row],[TGL. PENSIUN (jabatan )]],"yyyy"),"")</f>
        <v>2028</v>
      </c>
      <c r="AD14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3" spans="1:30" s="53" customFormat="1" ht="21.75" customHeight="1" x14ac:dyDescent="0.25">
      <c r="A1443" s="43">
        <f t="shared" si="51"/>
        <v>1438</v>
      </c>
      <c r="B1443" s="44" t="s">
        <v>2266</v>
      </c>
      <c r="C1443" s="44" t="s">
        <v>2656</v>
      </c>
      <c r="D1443" s="72" t="s">
        <v>63</v>
      </c>
      <c r="E1443" s="59" t="s">
        <v>2674</v>
      </c>
      <c r="F1443" s="70" t="s">
        <v>41</v>
      </c>
      <c r="G1443" s="69" t="s">
        <v>42</v>
      </c>
      <c r="H1443" s="155">
        <v>31763</v>
      </c>
      <c r="I1443" s="45"/>
      <c r="J1443" s="76"/>
      <c r="K1443" s="74" t="s">
        <v>56</v>
      </c>
      <c r="L1443" s="69" t="s">
        <v>2675</v>
      </c>
      <c r="M1443" s="96" t="s">
        <v>2676</v>
      </c>
      <c r="N1443" s="52" t="str">
        <f t="shared" ca="1" si="52"/>
        <v>37 Tahun 2 Bulan 10 hari</v>
      </c>
      <c r="O14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 Bulan 24 Hari </v>
      </c>
      <c r="P1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Row],[JABATAN]],tbl_refJabatan,2,FALSE),"yr","day")-CONVERT(DATEDIF(H1443,tglAcuan,"y"),"yr","day"))),(NOW()+(CONVERT(VLOOKUP(Table1[[#This Row],[JABATAN]],tbl_refJabatan,2,FALSE),"yr","day")-CONVERT(DATEDIF(H1443,NOW(),"y"),"yr","day")))),"Usia Salah"),"")</f>
        <v>53749.848911689813</v>
      </c>
      <c r="Q1443" s="167" t="str">
        <f ca="1">IF(Table1[[#This Row],[TGL. PENSIUN (usia)]]&lt;&gt;0,TEXT(Table1[[#This Row],[TGL. PENSIUN (usia)]],"yyyy"),"")</f>
        <v>2047</v>
      </c>
      <c r="R1443" s="166">
        <f ca="1">IF(AND(Table1[[#This Row],[TGL. PENSIUN (usia)]]&lt;&gt;"",Table1[[#This Row],[TGL. PENSIUN (usia)]]&lt;&gt;"USIA SALAH"),IF(tglAcuan&lt;&gt;0,(INT(CONVERT(VLOOKUP(Table1[[#This Row],[JABATAN]],tbl_refJabatan,2,FALSE),"yr","day")-CONVERT(DATEDIF(H1443,tglAcuan,"y"),"yr","day"))),(INT(CONVERT(VLOOKUP(Table1[[#This Row],[JABATAN]],tbl_refJabatan,2,FALSE),"yr","day")-CONVERT(DATEDIF(H1443,NOW(),"y"),"yr","day")))),"")</f>
        <v>8400</v>
      </c>
      <c r="S1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Row],[JABATAN]],tbl_refJabatan,4,FALSE),"yr","day")-CONVERT(DATEDIF(H1443,tglAcuan,"y"),"yr","day"))),(NOW()+(CONVERT(VLOOKUP(Table1[[#This Row],[JABATAN]],tbl_refJabatan,4,FALSE),"yr","day")-CONVERT(DATEDIF(H1443,NOW(),"y"),"yr","day")))),"Usia Salah"),"")</f>
        <v>39139.848911689813</v>
      </c>
      <c r="T1443" s="167" t="str">
        <f ca="1">IF(Table1[[#This Row],[TGL. PENSIUN ( usia )]]&lt;&gt;0,TEXT(Table1[[#This Row],[TGL. PENSIUN ( usia )]],"yyyy"),"")</f>
        <v>2007</v>
      </c>
      <c r="U1443" s="166">
        <f ca="1">IF(AND(Table1[[#This Row],[TGL. PENSIUN (usia)]]&lt;&gt;"",Table1[[#This Row],[TGL. PENSIUN (usia)]]&lt;&gt;"USIA SALAH"),IF(tglAcuan&lt;&gt;0,(INT(CONVERT(VLOOKUP(Table1[[#This Row],[JABATAN]],tbl_refJabatan,4,FALSE),"yr","day")-CONVERT(DATEDIF(H1443,tglAcuan,"y"),"yr","day"))),(INT(CONVERT(VLOOKUP(Table1[[#This Row],[JABATAN]],tbl_refJabatan,4,FALSE),"yr","day")-CONVERT(DATEDIF(H1443,NOW(),"y"),"yr","day")))),"")</f>
        <v>-6210</v>
      </c>
      <c r="V1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Row],[JABATAN]],tbl_refJabatan,6,FALSE),"yr","day")-CONVERT(DATEDIF(H1443,tglAcuan,"y"),"yr","day"))),(NOW()+(CONVERT(VLOOKUP(Table1[[#This Row],[JABATAN]],tbl_refJabatan,6,FALSE),"yr","day")-CONVERT(DATEDIF(H1443,NOW(),"y"),"yr","day")))),"Usia Salah"),"")</f>
        <v>31834.848911689813</v>
      </c>
      <c r="W1443" s="167" t="str">
        <f ca="1">IF(Table1[[#This Row],[TGL.PENSIUN (usia)]]&lt;&gt;0,TEXT(Table1[[#This Row],[TGL.PENSIUN (usia)]],"yyyy"),"")</f>
        <v>1987</v>
      </c>
      <c r="X14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Row],[JABATAN]],tbl_refJabatan,7,FALSE),"yr","day")-CONVERT(DATEDIF(M1443,tglAcuan,"y"),"yr","day"))),(NOW()+(CONVERT(VLOOKUP(Table1[[#This Row],[JABATAN]],tbl_refJabatan,7,FALSE),"yr","day")-CONVERT(DATEDIF(M1443,NOW(),"y"),"yr","day")))),"tgl SK salah"),"")</f>
        <v>64707.348911689813</v>
      </c>
      <c r="Y1443" s="167" t="str">
        <f ca="1">IF(Table1[[#This Row],[TGL. PENSIUN (jabatan)]]&lt;&gt;0,TEXT(Table1[[#This Row],[TGL. PENSIUN (jabatan)]],"yyyy"),"")</f>
        <v>2077</v>
      </c>
      <c r="Z14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Row],[JABATAN]],tbl_refJabatan,8,FALSE),"yr","day")-CONVERT(DATEDIF(H1443,tglAcuan,"y"),"yr","day"))),(NOW()+(CONVERT(VLOOKUP(Table1[[#This Row],[JABATAN]],tbl_refJabatan,8,FALSE),"yr","day")-CONVERT(DATEDIF(H1443,NOW(),"y"),"yr","day")))),"Usia Salah"),"")</f>
        <v>53749.848911689813</v>
      </c>
      <c r="AA1443" s="167" t="str">
        <f ca="1">IF(Table1[[#This Row],[TGL.PENSIUN (usia )]]&lt;&gt;0,TEXT(Table1[[#This Row],[TGL.PENSIUN (usia )]],"yyyy"),"")</f>
        <v>2047</v>
      </c>
      <c r="AB14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Row],[JABATAN]],tbl_refJabatan,9,FALSE),"yr","day")-CONVERT(DATEDIF(M1443,tglAcuan,"y"),"yr","day"))),(NOW()+(CONVERT(VLOOKUP(Table1[[#This Row],[JABATAN]],tbl_refJabatan,9,FALSE),"yr","day")-CONVERT(DATEDIF(M1443,NOW(),"y"),"yr","day")))),"tgl SK salah"),"")</f>
        <v>48271.098911689813</v>
      </c>
      <c r="AC1443" s="167" t="str">
        <f ca="1">IF(Table1[[#This Row],[TGL. PENSIUN (jabatan )]]&lt;&gt;0,TEXT(Table1[[#This Row],[TGL. PENSIUN (jabatan )]],"yyyy"),"")</f>
        <v>2032</v>
      </c>
      <c r="AD14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4" spans="1:30" s="53" customFormat="1" ht="21.75" customHeight="1" x14ac:dyDescent="0.25">
      <c r="A1444" s="43">
        <f t="shared" si="51"/>
        <v>1439</v>
      </c>
      <c r="B1444" s="44" t="s">
        <v>2266</v>
      </c>
      <c r="C1444" s="44" t="s">
        <v>2656</v>
      </c>
      <c r="D1444" s="72" t="s">
        <v>63</v>
      </c>
      <c r="E1444" s="59" t="s">
        <v>2677</v>
      </c>
      <c r="F1444" s="70" t="s">
        <v>41</v>
      </c>
      <c r="G1444" s="69" t="s">
        <v>42</v>
      </c>
      <c r="H1444" s="155">
        <v>25033</v>
      </c>
      <c r="I1444" s="45"/>
      <c r="J1444" s="76"/>
      <c r="K1444" s="69" t="s">
        <v>43</v>
      </c>
      <c r="L1444" s="69" t="s">
        <v>2678</v>
      </c>
      <c r="M1444" s="96" t="s">
        <v>2679</v>
      </c>
      <c r="N1444" s="52" t="str">
        <f t="shared" ca="1" si="52"/>
        <v>55 Tahun 7 Bulan 13 hari</v>
      </c>
      <c r="O14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19 Tahun 5 Bulan 23 Hari </v>
      </c>
      <c r="P1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Row],[JABATAN]],tbl_refJabatan,2,FALSE),"yr","day")-CONVERT(DATEDIF(H1444,tglAcuan,"y"),"yr","day"))),(NOW()+(CONVERT(VLOOKUP(Table1[[#This Row],[JABATAN]],tbl_refJabatan,2,FALSE),"yr","day")-CONVERT(DATEDIF(H1444,NOW(),"y"),"yr","day")))),"Usia Salah"),"")</f>
        <v>47175.348911689813</v>
      </c>
      <c r="Q1444" s="167" t="str">
        <f ca="1">IF(Table1[[#This Row],[TGL. PENSIUN (usia)]]&lt;&gt;0,TEXT(Table1[[#This Row],[TGL. PENSIUN (usia)]],"yyyy"),"")</f>
        <v>2029</v>
      </c>
      <c r="R1444" s="166">
        <f ca="1">IF(AND(Table1[[#This Row],[TGL. PENSIUN (usia)]]&lt;&gt;"",Table1[[#This Row],[TGL. PENSIUN (usia)]]&lt;&gt;"USIA SALAH"),IF(tglAcuan&lt;&gt;0,(INT(CONVERT(VLOOKUP(Table1[[#This Row],[JABATAN]],tbl_refJabatan,2,FALSE),"yr","day")-CONVERT(DATEDIF(H1444,tglAcuan,"y"),"yr","day"))),(INT(CONVERT(VLOOKUP(Table1[[#This Row],[JABATAN]],tbl_refJabatan,2,FALSE),"yr","day")-CONVERT(DATEDIF(H1444,NOW(),"y"),"yr","day")))),"")</f>
        <v>1826</v>
      </c>
      <c r="S1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Row],[JABATAN]],tbl_refJabatan,4,FALSE),"yr","day")-CONVERT(DATEDIF(H1444,tglAcuan,"y"),"yr","day"))),(NOW()+(CONVERT(VLOOKUP(Table1[[#This Row],[JABATAN]],tbl_refJabatan,4,FALSE),"yr","day")-CONVERT(DATEDIF(H1444,NOW(),"y"),"yr","day")))),"Usia Salah"),"")</f>
        <v>32565.348911689813</v>
      </c>
      <c r="T1444" s="167" t="str">
        <f ca="1">IF(Table1[[#This Row],[TGL. PENSIUN ( usia )]]&lt;&gt;0,TEXT(Table1[[#This Row],[TGL. PENSIUN ( usia )]],"yyyy"),"")</f>
        <v>1989</v>
      </c>
      <c r="U1444" s="166">
        <f ca="1">IF(AND(Table1[[#This Row],[TGL. PENSIUN (usia)]]&lt;&gt;"",Table1[[#This Row],[TGL. PENSIUN (usia)]]&lt;&gt;"USIA SALAH"),IF(tglAcuan&lt;&gt;0,(INT(CONVERT(VLOOKUP(Table1[[#This Row],[JABATAN]],tbl_refJabatan,4,FALSE),"yr","day")-CONVERT(DATEDIF(H1444,tglAcuan,"y"),"yr","day"))),(INT(CONVERT(VLOOKUP(Table1[[#This Row],[JABATAN]],tbl_refJabatan,4,FALSE),"yr","day")-CONVERT(DATEDIF(H1444,NOW(),"y"),"yr","day")))),"")</f>
        <v>-12784</v>
      </c>
      <c r="V1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Row],[JABATAN]],tbl_refJabatan,6,FALSE),"yr","day")-CONVERT(DATEDIF(H1444,tglAcuan,"y"),"yr","day"))),(NOW()+(CONVERT(VLOOKUP(Table1[[#This Row],[JABATAN]],tbl_refJabatan,6,FALSE),"yr","day")-CONVERT(DATEDIF(H1444,NOW(),"y"),"yr","day")))),"Usia Salah"),"")</f>
        <v>25260.348911689813</v>
      </c>
      <c r="W1444" s="167" t="str">
        <f ca="1">IF(Table1[[#This Row],[TGL.PENSIUN (usia)]]&lt;&gt;0,TEXT(Table1[[#This Row],[TGL.PENSIUN (usia)]],"yyyy"),"")</f>
        <v>1969</v>
      </c>
      <c r="X14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Row],[JABATAN]],tbl_refJabatan,7,FALSE),"yr","day")-CONVERT(DATEDIF(M1444,tglAcuan,"y"),"yr","day"))),(NOW()+(CONVERT(VLOOKUP(Table1[[#This Row],[JABATAN]],tbl_refJabatan,7,FALSE),"yr","day")-CONVERT(DATEDIF(M1444,NOW(),"y"),"yr","day")))),"tgl SK salah"),"")</f>
        <v>60324.348911689813</v>
      </c>
      <c r="Y1444" s="167" t="str">
        <f ca="1">IF(Table1[[#This Row],[TGL. PENSIUN (jabatan)]]&lt;&gt;0,TEXT(Table1[[#This Row],[TGL. PENSIUN (jabatan)]],"yyyy"),"")</f>
        <v>2065</v>
      </c>
      <c r="Z14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Row],[JABATAN]],tbl_refJabatan,8,FALSE),"yr","day")-CONVERT(DATEDIF(H1444,tglAcuan,"y"),"yr","day"))),(NOW()+(CONVERT(VLOOKUP(Table1[[#This Row],[JABATAN]],tbl_refJabatan,8,FALSE),"yr","day")-CONVERT(DATEDIF(H1444,NOW(),"y"),"yr","day")))),"Usia Salah"),"")</f>
        <v>47175.348911689813</v>
      </c>
      <c r="AA1444" s="167" t="str">
        <f ca="1">IF(Table1[[#This Row],[TGL.PENSIUN (usia )]]&lt;&gt;0,TEXT(Table1[[#This Row],[TGL.PENSIUN (usia )]],"yyyy"),"")</f>
        <v>2029</v>
      </c>
      <c r="AB14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Row],[JABATAN]],tbl_refJabatan,9,FALSE),"yr","day")-CONVERT(DATEDIF(M1444,tglAcuan,"y"),"yr","day"))),(NOW()+(CONVERT(VLOOKUP(Table1[[#This Row],[JABATAN]],tbl_refJabatan,9,FALSE),"yr","day")-CONVERT(DATEDIF(M1444,NOW(),"y"),"yr","day")))),"tgl SK salah"),"")</f>
        <v>43888.098911689813</v>
      </c>
      <c r="AC1444" s="167" t="str">
        <f ca="1">IF(Table1[[#This Row],[TGL. PENSIUN (jabatan )]]&lt;&gt;0,TEXT(Table1[[#This Row],[TGL. PENSIUN (jabatan )]],"yyyy"),"")</f>
        <v>2020</v>
      </c>
      <c r="AD14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5" spans="1:30" s="53" customFormat="1" ht="21.75" customHeight="1" x14ac:dyDescent="0.25">
      <c r="A1445" s="43">
        <f t="shared" si="51"/>
        <v>1440</v>
      </c>
      <c r="B1445" s="44" t="s">
        <v>2680</v>
      </c>
      <c r="C1445" s="44" t="s">
        <v>2681</v>
      </c>
      <c r="D1445" s="45" t="s">
        <v>39</v>
      </c>
      <c r="E1445" s="59" t="s">
        <v>2682</v>
      </c>
      <c r="F1445" s="43" t="s">
        <v>41</v>
      </c>
      <c r="G1445" s="46" t="s">
        <v>42</v>
      </c>
      <c r="H1445" s="47">
        <v>23537</v>
      </c>
      <c r="I1445" s="45"/>
      <c r="J1445" s="76"/>
      <c r="K1445" s="74" t="s">
        <v>56</v>
      </c>
      <c r="L1445" s="63" t="s">
        <v>2683</v>
      </c>
      <c r="M1445" s="80">
        <v>43812</v>
      </c>
      <c r="N1445" s="52" t="str">
        <f t="shared" ca="1" si="52"/>
        <v>59 Tahun 8 Bulan 18 hari</v>
      </c>
      <c r="O14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Row],[JABATAN]],tbl_refJabatan,2,FALSE),"yr","day")-CONVERT(DATEDIF(H1445,tglAcuan,"y"),"yr","day"))),(NOW()+(CONVERT(VLOOKUP(Table1[[#This Row],[JABATAN]],tbl_refJabatan,2,FALSE),"yr","day")-CONVERT(DATEDIF(H1445,NOW(),"y"),"yr","day")))),"Usia Salah"),"")</f>
        <v>23799.348911689813</v>
      </c>
      <c r="Q1445" s="167" t="str">
        <f ca="1">IF(Table1[[#This Row],[TGL. PENSIUN (usia)]]&lt;&gt;0,TEXT(Table1[[#This Row],[TGL. PENSIUN (usia)]],"yyyy"),"")</f>
        <v>1965</v>
      </c>
      <c r="R1445" s="166">
        <f ca="1">IF(AND(Table1[[#This Row],[TGL. PENSIUN (usia)]]&lt;&gt;"",Table1[[#This Row],[TGL. PENSIUN (usia)]]&lt;&gt;"USIA SALAH"),IF(tglAcuan&lt;&gt;0,(INT(CONVERT(VLOOKUP(Table1[[#This Row],[JABATAN]],tbl_refJabatan,2,FALSE),"yr","day")-CONVERT(DATEDIF(H1445,tglAcuan,"y"),"yr","day"))),(INT(CONVERT(VLOOKUP(Table1[[#This Row],[JABATAN]],tbl_refJabatan,2,FALSE),"yr","day")-CONVERT(DATEDIF(H1445,NOW(),"y"),"yr","day")))),"")</f>
        <v>-21550</v>
      </c>
      <c r="S1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Row],[JABATAN]],tbl_refJabatan,4,FALSE),"yr","day")-CONVERT(DATEDIF(H1445,tglAcuan,"y"),"yr","day"))),(NOW()+(CONVERT(VLOOKUP(Table1[[#This Row],[JABATAN]],tbl_refJabatan,4,FALSE),"yr","day")-CONVERT(DATEDIF(H1445,NOW(),"y"),"yr","day")))),"Usia Salah"),"")</f>
        <v>23799.348911689813</v>
      </c>
      <c r="T1445" s="167" t="str">
        <f ca="1">IF(Table1[[#This Row],[TGL. PENSIUN ( usia )]]&lt;&gt;0,TEXT(Table1[[#This Row],[TGL. PENSIUN ( usia )]],"yyyy"),"")</f>
        <v>1965</v>
      </c>
      <c r="U1445" s="166">
        <f ca="1">IF(AND(Table1[[#This Row],[TGL. PENSIUN (usia)]]&lt;&gt;"",Table1[[#This Row],[TGL. PENSIUN (usia)]]&lt;&gt;"USIA SALAH"),IF(tglAcuan&lt;&gt;0,(INT(CONVERT(VLOOKUP(Table1[[#This Row],[JABATAN]],tbl_refJabatan,4,FALSE),"yr","day")-CONVERT(DATEDIF(H1445,tglAcuan,"y"),"yr","day"))),(INT(CONVERT(VLOOKUP(Table1[[#This Row],[JABATAN]],tbl_refJabatan,4,FALSE),"yr","day")-CONVERT(DATEDIF(H1445,NOW(),"y"),"yr","day")))),"")</f>
        <v>-21550</v>
      </c>
      <c r="V1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Row],[JABATAN]],tbl_refJabatan,6,FALSE),"yr","day")-CONVERT(DATEDIF(H1445,tglAcuan,"y"),"yr","day"))),(NOW()+(CONVERT(VLOOKUP(Table1[[#This Row],[JABATAN]],tbl_refJabatan,6,FALSE),"yr","day")-CONVERT(DATEDIF(H1445,NOW(),"y"),"yr","day")))),"Usia Salah"),"")</f>
        <v>23799.348911689813</v>
      </c>
      <c r="W1445" s="167" t="str">
        <f ca="1">IF(Table1[[#This Row],[TGL.PENSIUN (usia)]]&lt;&gt;0,TEXT(Table1[[#This Row],[TGL.PENSIUN (usia)]],"yyyy"),"")</f>
        <v>1965</v>
      </c>
      <c r="X14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Row],[JABATAN]],tbl_refJabatan,7,FALSE),"yr","day")-CONVERT(DATEDIF(M1445,tglAcuan,"y"),"yr","day"))),(NOW()+(CONVERT(VLOOKUP(Table1[[#This Row],[JABATAN]],tbl_refJabatan,7,FALSE),"yr","day")-CONVERT(DATEDIF(M1445,NOW(),"y"),"yr","day")))),"tgl SK salah"),"")</f>
        <v>43888.098911689813</v>
      </c>
      <c r="Y1445" s="167" t="str">
        <f ca="1">IF(Table1[[#This Row],[TGL. PENSIUN (jabatan)]]&lt;&gt;0,TEXT(Table1[[#This Row],[TGL. PENSIUN (jabatan)]],"yyyy"),"")</f>
        <v>2020</v>
      </c>
      <c r="Z14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Row],[JABATAN]],tbl_refJabatan,8,FALSE),"yr","day")-CONVERT(DATEDIF(H1445,tglAcuan,"y"),"yr","day"))),(NOW()+(CONVERT(VLOOKUP(Table1[[#This Row],[JABATAN]],tbl_refJabatan,8,FALSE),"yr","day")-CONVERT(DATEDIF(H1445,NOW(),"y"),"yr","day")))),"Usia Salah"),"")</f>
        <v>23799.348911689813</v>
      </c>
      <c r="AA1445" s="167" t="str">
        <f ca="1">IF(Table1[[#This Row],[TGL.PENSIUN (usia )]]&lt;&gt;0,TEXT(Table1[[#This Row],[TGL.PENSIUN (usia )]],"yyyy"),"")</f>
        <v>1965</v>
      </c>
      <c r="AB14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Row],[JABATAN]],tbl_refJabatan,9,FALSE),"yr","day")-CONVERT(DATEDIF(M1445,tglAcuan,"y"),"yr","day"))),(NOW()+(CONVERT(VLOOKUP(Table1[[#This Row],[JABATAN]],tbl_refJabatan,9,FALSE),"yr","day")-CONVERT(DATEDIF(M1445,NOW(),"y"),"yr","day")))),"tgl SK salah"),"")</f>
        <v>43888.098911689813</v>
      </c>
      <c r="AC1445" s="167" t="str">
        <f ca="1">IF(Table1[[#This Row],[TGL. PENSIUN (jabatan )]]&lt;&gt;0,TEXT(Table1[[#This Row],[TGL. PENSIUN (jabatan )]],"yyyy"),"")</f>
        <v>2020</v>
      </c>
      <c r="AD14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6" spans="1:30" s="88" customFormat="1" ht="21.75" customHeight="1" x14ac:dyDescent="0.25">
      <c r="A1446" s="43">
        <f t="shared" si="51"/>
        <v>1441</v>
      </c>
      <c r="B1446" s="44" t="s">
        <v>2680</v>
      </c>
      <c r="C1446" s="44" t="s">
        <v>2681</v>
      </c>
      <c r="D1446" s="72" t="s">
        <v>45</v>
      </c>
      <c r="E1446" s="59" t="s">
        <v>122</v>
      </c>
      <c r="F1446" s="43" t="s">
        <v>41</v>
      </c>
      <c r="G1446" s="46" t="s">
        <v>42</v>
      </c>
      <c r="H1446" s="47">
        <v>26776</v>
      </c>
      <c r="I1446" s="45"/>
      <c r="J1446" s="76"/>
      <c r="K1446" s="74" t="s">
        <v>43</v>
      </c>
      <c r="L1446" s="63" t="s">
        <v>2684</v>
      </c>
      <c r="M1446" s="80">
        <v>43544</v>
      </c>
      <c r="N1446" s="52" t="str">
        <f t="shared" ca="1" si="52"/>
        <v>50 Tahun 10 Bulan 5 hari</v>
      </c>
      <c r="O14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Row],[JABATAN]],tbl_refJabatan,2,FALSE),"yr","day")-CONVERT(DATEDIF(H1446,tglAcuan,"y"),"yr","day"))),(NOW()+(CONVERT(VLOOKUP(Table1[[#This Row],[JABATAN]],tbl_refJabatan,2,FALSE),"yr","day")-CONVERT(DATEDIF(H1446,NOW(),"y"),"yr","day")))),"Usia Salah"),"")</f>
        <v>27086.598911689813</v>
      </c>
      <c r="Q1446" s="167" t="str">
        <f ca="1">IF(Table1[[#This Row],[TGL. PENSIUN (usia)]]&lt;&gt;0,TEXT(Table1[[#This Row],[TGL. PENSIUN (usia)]],"yyyy"),"")</f>
        <v>1974</v>
      </c>
      <c r="R1446" s="166">
        <f ca="1">IF(AND(Table1[[#This Row],[TGL. PENSIUN (usia)]]&lt;&gt;"",Table1[[#This Row],[TGL. PENSIUN (usia)]]&lt;&gt;"USIA SALAH"),IF(tglAcuan&lt;&gt;0,(INT(CONVERT(VLOOKUP(Table1[[#This Row],[JABATAN]],tbl_refJabatan,2,FALSE),"yr","day")-CONVERT(DATEDIF(H1446,tglAcuan,"y"),"yr","day"))),(INT(CONVERT(VLOOKUP(Table1[[#This Row],[JABATAN]],tbl_refJabatan,2,FALSE),"yr","day")-CONVERT(DATEDIF(H1446,NOW(),"y"),"yr","day")))),"")</f>
        <v>-18263</v>
      </c>
      <c r="S1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Row],[JABATAN]],tbl_refJabatan,4,FALSE),"yr","day")-CONVERT(DATEDIF(H1446,tglAcuan,"y"),"yr","day"))),(NOW()+(CONVERT(VLOOKUP(Table1[[#This Row],[JABATAN]],tbl_refJabatan,4,FALSE),"yr","day")-CONVERT(DATEDIF(H1446,NOW(),"y"),"yr","day")))),"Usia Salah"),"")</f>
        <v>27086.598911689813</v>
      </c>
      <c r="T1446" s="167" t="str">
        <f ca="1">IF(Table1[[#This Row],[TGL. PENSIUN ( usia )]]&lt;&gt;0,TEXT(Table1[[#This Row],[TGL. PENSIUN ( usia )]],"yyyy"),"")</f>
        <v>1974</v>
      </c>
      <c r="U1446" s="166">
        <f ca="1">IF(AND(Table1[[#This Row],[TGL. PENSIUN (usia)]]&lt;&gt;"",Table1[[#This Row],[TGL. PENSIUN (usia)]]&lt;&gt;"USIA SALAH"),IF(tglAcuan&lt;&gt;0,(INT(CONVERT(VLOOKUP(Table1[[#This Row],[JABATAN]],tbl_refJabatan,4,FALSE),"yr","day")-CONVERT(DATEDIF(H1446,tglAcuan,"y"),"yr","day"))),(INT(CONVERT(VLOOKUP(Table1[[#This Row],[JABATAN]],tbl_refJabatan,4,FALSE),"yr","day")-CONVERT(DATEDIF(H1446,NOW(),"y"),"yr","day")))),"")</f>
        <v>-18263</v>
      </c>
      <c r="V1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Row],[JABATAN]],tbl_refJabatan,6,FALSE),"yr","day")-CONVERT(DATEDIF(H1446,tglAcuan,"y"),"yr","day"))),(NOW()+(CONVERT(VLOOKUP(Table1[[#This Row],[JABATAN]],tbl_refJabatan,6,FALSE),"yr","day")-CONVERT(DATEDIF(H1446,NOW(),"y"),"yr","day")))),"Usia Salah"),"")</f>
        <v>27086.598911689813</v>
      </c>
      <c r="W1446" s="167" t="str">
        <f ca="1">IF(Table1[[#This Row],[TGL.PENSIUN (usia)]]&lt;&gt;0,TEXT(Table1[[#This Row],[TGL.PENSIUN (usia)]],"yyyy"),"")</f>
        <v>1974</v>
      </c>
      <c r="X14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Row],[JABATAN]],tbl_refJabatan,7,FALSE),"yr","day")-CONVERT(DATEDIF(M1446,tglAcuan,"y"),"yr","day"))),(NOW()+(CONVERT(VLOOKUP(Table1[[#This Row],[JABATAN]],tbl_refJabatan,7,FALSE),"yr","day")-CONVERT(DATEDIF(M1446,NOW(),"y"),"yr","day")))),"tgl SK salah"),"")</f>
        <v>43888.098911689813</v>
      </c>
      <c r="Y1446" s="167" t="str">
        <f ca="1">IF(Table1[[#This Row],[TGL. PENSIUN (jabatan)]]&lt;&gt;0,TEXT(Table1[[#This Row],[TGL. PENSIUN (jabatan)]],"yyyy"),"")</f>
        <v>2020</v>
      </c>
      <c r="Z14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Row],[JABATAN]],tbl_refJabatan,8,FALSE),"yr","day")-CONVERT(DATEDIF(H1446,tglAcuan,"y"),"yr","day"))),(NOW()+(CONVERT(VLOOKUP(Table1[[#This Row],[JABATAN]],tbl_refJabatan,8,FALSE),"yr","day")-CONVERT(DATEDIF(H1446,NOW(),"y"),"yr","day")))),"Usia Salah"),"")</f>
        <v>27086.598911689813</v>
      </c>
      <c r="AA1446" s="167" t="str">
        <f ca="1">IF(Table1[[#This Row],[TGL.PENSIUN (usia )]]&lt;&gt;0,TEXT(Table1[[#This Row],[TGL.PENSIUN (usia )]],"yyyy"),"")</f>
        <v>1974</v>
      </c>
      <c r="AB14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Row],[JABATAN]],tbl_refJabatan,9,FALSE),"yr","day")-CONVERT(DATEDIF(M1446,tglAcuan,"y"),"yr","day"))),(NOW()+(CONVERT(VLOOKUP(Table1[[#This Row],[JABATAN]],tbl_refJabatan,9,FALSE),"yr","day")-CONVERT(DATEDIF(M1446,NOW(),"y"),"yr","day")))),"tgl SK salah"),"")</f>
        <v>43888.098911689813</v>
      </c>
      <c r="AC1446" s="167" t="str">
        <f ca="1">IF(Table1[[#This Row],[TGL. PENSIUN (jabatan )]]&lt;&gt;0,TEXT(Table1[[#This Row],[TGL. PENSIUN (jabatan )]],"yyyy"),"")</f>
        <v>2020</v>
      </c>
      <c r="AD14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7" spans="1:30" s="53" customFormat="1" ht="21.75" customHeight="1" x14ac:dyDescent="0.25">
      <c r="A1447" s="43">
        <f t="shared" si="51"/>
        <v>1442</v>
      </c>
      <c r="B1447" s="44" t="s">
        <v>2680</v>
      </c>
      <c r="C1447" s="44" t="s">
        <v>2681</v>
      </c>
      <c r="D1447" s="45" t="s">
        <v>48</v>
      </c>
      <c r="E1447" s="59" t="s">
        <v>848</v>
      </c>
      <c r="F1447" s="43" t="s">
        <v>41</v>
      </c>
      <c r="G1447" s="46" t="s">
        <v>42</v>
      </c>
      <c r="H1447" s="47">
        <v>25930</v>
      </c>
      <c r="I1447" s="45"/>
      <c r="J1447" s="76"/>
      <c r="K1447" s="74" t="s">
        <v>43</v>
      </c>
      <c r="L1447" s="63" t="s">
        <v>2685</v>
      </c>
      <c r="M1447" s="80">
        <v>43544</v>
      </c>
      <c r="N1447" s="52" t="str">
        <f t="shared" ca="1" si="52"/>
        <v>53 Tahun 1 Bulan 30 hari</v>
      </c>
      <c r="O14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Row],[JABATAN]],tbl_refJabatan,2,FALSE),"yr","day")-CONVERT(DATEDIF(H1447,tglAcuan,"y"),"yr","day"))),(NOW()+(CONVERT(VLOOKUP(Table1[[#This Row],[JABATAN]],tbl_refJabatan,2,FALSE),"yr","day")-CONVERT(DATEDIF(H1447,NOW(),"y"),"yr","day")))),"Usia Salah"),"")</f>
        <v>47905.848911689813</v>
      </c>
      <c r="Q1447" s="167" t="str">
        <f ca="1">IF(Table1[[#This Row],[TGL. PENSIUN (usia)]]&lt;&gt;0,TEXT(Table1[[#This Row],[TGL. PENSIUN (usia)]],"yyyy"),"")</f>
        <v>2031</v>
      </c>
      <c r="R1447" s="166">
        <f ca="1">IF(AND(Table1[[#This Row],[TGL. PENSIUN (usia)]]&lt;&gt;"",Table1[[#This Row],[TGL. PENSIUN (usia)]]&lt;&gt;"USIA SALAH"),IF(tglAcuan&lt;&gt;0,(INT(CONVERT(VLOOKUP(Table1[[#This Row],[JABATAN]],tbl_refJabatan,2,FALSE),"yr","day")-CONVERT(DATEDIF(H1447,tglAcuan,"y"),"yr","day"))),(INT(CONVERT(VLOOKUP(Table1[[#This Row],[JABATAN]],tbl_refJabatan,2,FALSE),"yr","day")-CONVERT(DATEDIF(H1447,NOW(),"y"),"yr","day")))),"")</f>
        <v>2556</v>
      </c>
      <c r="S1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Row],[JABATAN]],tbl_refJabatan,4,FALSE),"yr","day")-CONVERT(DATEDIF(H1447,tglAcuan,"y"),"yr","day"))),(NOW()+(CONVERT(VLOOKUP(Table1[[#This Row],[JABATAN]],tbl_refJabatan,4,FALSE),"yr","day")-CONVERT(DATEDIF(H1447,NOW(),"y"),"yr","day")))),"Usia Salah"),"")</f>
        <v>47905.848911689813</v>
      </c>
      <c r="T1447" s="167" t="str">
        <f ca="1">IF(Table1[[#This Row],[TGL. PENSIUN ( usia )]]&lt;&gt;0,TEXT(Table1[[#This Row],[TGL. PENSIUN ( usia )]],"yyyy"),"")</f>
        <v>2031</v>
      </c>
      <c r="U1447" s="166">
        <f ca="1">IF(AND(Table1[[#This Row],[TGL. PENSIUN (usia)]]&lt;&gt;"",Table1[[#This Row],[TGL. PENSIUN (usia)]]&lt;&gt;"USIA SALAH"),IF(tglAcuan&lt;&gt;0,(INT(CONVERT(VLOOKUP(Table1[[#This Row],[JABATAN]],tbl_refJabatan,4,FALSE),"yr","day")-CONVERT(DATEDIF(H1447,tglAcuan,"y"),"yr","day"))),(INT(CONVERT(VLOOKUP(Table1[[#This Row],[JABATAN]],tbl_refJabatan,4,FALSE),"yr","day")-CONVERT(DATEDIF(H1447,NOW(),"y"),"yr","day")))),"")</f>
        <v>2556</v>
      </c>
      <c r="V1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Row],[JABATAN]],tbl_refJabatan,6,FALSE),"yr","day")-CONVERT(DATEDIF(H1447,tglAcuan,"y"),"yr","day"))),(NOW()+(CONVERT(VLOOKUP(Table1[[#This Row],[JABATAN]],tbl_refJabatan,6,FALSE),"yr","day")-CONVERT(DATEDIF(H1447,NOW(),"y"),"yr","day")))),"Usia Salah"),"")</f>
        <v>46444.848911689813</v>
      </c>
      <c r="W1447" s="167" t="str">
        <f ca="1">IF(Table1[[#This Row],[TGL.PENSIUN (usia)]]&lt;&gt;0,TEXT(Table1[[#This Row],[TGL.PENSIUN (usia)]],"yyyy"),"")</f>
        <v>2027</v>
      </c>
      <c r="X14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Row],[JABATAN]],tbl_refJabatan,7,FALSE),"yr","day")-CONVERT(DATEDIF(M1447,tglAcuan,"y"),"yr","day"))),(NOW()+(CONVERT(VLOOKUP(Table1[[#This Row],[JABATAN]],tbl_refJabatan,7,FALSE),"yr","day")-CONVERT(DATEDIF(M1447,NOW(),"y"),"yr","day")))),"tgl SK salah"),"")</f>
        <v>51193.098911689813</v>
      </c>
      <c r="Y1447" s="167" t="str">
        <f ca="1">IF(Table1[[#This Row],[TGL. PENSIUN (jabatan)]]&lt;&gt;0,TEXT(Table1[[#This Row],[TGL. PENSIUN (jabatan)]],"yyyy"),"")</f>
        <v>2040</v>
      </c>
      <c r="Z14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Row],[JABATAN]],tbl_refJabatan,8,FALSE),"yr","day")-CONVERT(DATEDIF(H1447,tglAcuan,"y"),"yr","day"))),(NOW()+(CONVERT(VLOOKUP(Table1[[#This Row],[JABATAN]],tbl_refJabatan,8,FALSE),"yr","day")-CONVERT(DATEDIF(H1447,NOW(),"y"),"yr","day")))),"Usia Salah"),"")</f>
        <v>46444.848911689813</v>
      </c>
      <c r="AA1447" s="167" t="str">
        <f ca="1">IF(Table1[[#This Row],[TGL.PENSIUN (usia )]]&lt;&gt;0,TEXT(Table1[[#This Row],[TGL.PENSIUN (usia )]],"yyyy"),"")</f>
        <v>2027</v>
      </c>
      <c r="AB14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Row],[JABATAN]],tbl_refJabatan,9,FALSE),"yr","day")-CONVERT(DATEDIF(M1447,tglAcuan,"y"),"yr","day"))),(NOW()+(CONVERT(VLOOKUP(Table1[[#This Row],[JABATAN]],tbl_refJabatan,9,FALSE),"yr","day")-CONVERT(DATEDIF(M1447,NOW(),"y"),"yr","day")))),"tgl SK salah"),"")</f>
        <v>51193.098911689813</v>
      </c>
      <c r="AC1447" s="167" t="str">
        <f ca="1">IF(Table1[[#This Row],[TGL. PENSIUN (jabatan )]]&lt;&gt;0,TEXT(Table1[[#This Row],[TGL. PENSIUN (jabatan )]],"yyyy"),"")</f>
        <v>2040</v>
      </c>
      <c r="AD14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8" spans="1:30" s="53" customFormat="1" ht="21.75" customHeight="1" x14ac:dyDescent="0.25">
      <c r="A1448" s="43">
        <f t="shared" si="51"/>
        <v>1443</v>
      </c>
      <c r="B1448" s="44" t="s">
        <v>2680</v>
      </c>
      <c r="C1448" s="44" t="s">
        <v>2681</v>
      </c>
      <c r="D1448" s="72" t="s">
        <v>52</v>
      </c>
      <c r="E1448" s="59" t="s">
        <v>2686</v>
      </c>
      <c r="F1448" s="43" t="s">
        <v>41</v>
      </c>
      <c r="G1448" s="46" t="s">
        <v>42</v>
      </c>
      <c r="H1448" s="47">
        <v>34956</v>
      </c>
      <c r="I1448" s="45"/>
      <c r="J1448" s="76"/>
      <c r="K1448" s="74" t="s">
        <v>56</v>
      </c>
      <c r="L1448" s="63" t="s">
        <v>2687</v>
      </c>
      <c r="M1448" s="80">
        <v>43592</v>
      </c>
      <c r="N1448" s="52" t="str">
        <f t="shared" ca="1" si="52"/>
        <v>28 Tahun 5 Bulan 13 hari</v>
      </c>
      <c r="O14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20 Hari </v>
      </c>
      <c r="P1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Row],[JABATAN]],tbl_refJabatan,2,FALSE),"yr","day")-CONVERT(DATEDIF(H1448,tglAcuan,"y"),"yr","day"))),(NOW()+(CONVERT(VLOOKUP(Table1[[#This Row],[JABATAN]],tbl_refJabatan,2,FALSE),"yr","day")-CONVERT(DATEDIF(H1448,NOW(),"y"),"yr","day")))),"Usia Salah"),"")</f>
        <v>57037.098911689813</v>
      </c>
      <c r="Q1448" s="167" t="str">
        <f ca="1">IF(Table1[[#This Row],[TGL. PENSIUN (usia)]]&lt;&gt;0,TEXT(Table1[[#This Row],[TGL. PENSIUN (usia)]],"yyyy"),"")</f>
        <v>2056</v>
      </c>
      <c r="R1448" s="166">
        <f ca="1">IF(AND(Table1[[#This Row],[TGL. PENSIUN (usia)]]&lt;&gt;"",Table1[[#This Row],[TGL. PENSIUN (usia)]]&lt;&gt;"USIA SALAH"),IF(tglAcuan&lt;&gt;0,(INT(CONVERT(VLOOKUP(Table1[[#This Row],[JABATAN]],tbl_refJabatan,2,FALSE),"yr","day")-CONVERT(DATEDIF(H1448,tglAcuan,"y"),"yr","day"))),(INT(CONVERT(VLOOKUP(Table1[[#This Row],[JABATAN]],tbl_refJabatan,2,FALSE),"yr","day")-CONVERT(DATEDIF(H1448,NOW(),"y"),"yr","day")))),"")</f>
        <v>11688</v>
      </c>
      <c r="S1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Row],[JABATAN]],tbl_refJabatan,4,FALSE),"yr","day")-CONVERT(DATEDIF(H1448,tglAcuan,"y"),"yr","day"))),(NOW()+(CONVERT(VLOOKUP(Table1[[#This Row],[JABATAN]],tbl_refJabatan,4,FALSE),"yr","day")-CONVERT(DATEDIF(H1448,NOW(),"y"),"yr","day")))),"Usia Salah"),"")</f>
        <v>57037.098911689813</v>
      </c>
      <c r="T1448" s="167" t="str">
        <f ca="1">IF(Table1[[#This Row],[TGL. PENSIUN ( usia )]]&lt;&gt;0,TEXT(Table1[[#This Row],[TGL. PENSIUN ( usia )]],"yyyy"),"")</f>
        <v>2056</v>
      </c>
      <c r="U1448" s="166">
        <f ca="1">IF(AND(Table1[[#This Row],[TGL. PENSIUN (usia)]]&lt;&gt;"",Table1[[#This Row],[TGL. PENSIUN (usia)]]&lt;&gt;"USIA SALAH"),IF(tglAcuan&lt;&gt;0,(INT(CONVERT(VLOOKUP(Table1[[#This Row],[JABATAN]],tbl_refJabatan,4,FALSE),"yr","day")-CONVERT(DATEDIF(H1448,tglAcuan,"y"),"yr","day"))),(INT(CONVERT(VLOOKUP(Table1[[#This Row],[JABATAN]],tbl_refJabatan,4,FALSE),"yr","day")-CONVERT(DATEDIF(H1448,NOW(),"y"),"yr","day")))),"")</f>
        <v>11688</v>
      </c>
      <c r="V1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Row],[JABATAN]],tbl_refJabatan,6,FALSE),"yr","day")-CONVERT(DATEDIF(H1448,tglAcuan,"y"),"yr","day"))),(NOW()+(CONVERT(VLOOKUP(Table1[[#This Row],[JABATAN]],tbl_refJabatan,6,FALSE),"yr","day")-CONVERT(DATEDIF(H1448,NOW(),"y"),"yr","day")))),"Usia Salah"),"")</f>
        <v>55576.098911689813</v>
      </c>
      <c r="W1448" s="167" t="str">
        <f ca="1">IF(Table1[[#This Row],[TGL.PENSIUN (usia)]]&lt;&gt;0,TEXT(Table1[[#This Row],[TGL.PENSIUN (usia)]],"yyyy"),"")</f>
        <v>2052</v>
      </c>
      <c r="X14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Row],[JABATAN]],tbl_refJabatan,7,FALSE),"yr","day")-CONVERT(DATEDIF(M1448,tglAcuan,"y"),"yr","day"))),(NOW()+(CONVERT(VLOOKUP(Table1[[#This Row],[JABATAN]],tbl_refJabatan,7,FALSE),"yr","day")-CONVERT(DATEDIF(M1448,NOW(),"y"),"yr","day")))),"tgl SK salah"),"")</f>
        <v>51193.098911689813</v>
      </c>
      <c r="Y1448" s="167" t="str">
        <f ca="1">IF(Table1[[#This Row],[TGL. PENSIUN (jabatan)]]&lt;&gt;0,TEXT(Table1[[#This Row],[TGL. PENSIUN (jabatan)]],"yyyy"),"")</f>
        <v>2040</v>
      </c>
      <c r="Z14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Row],[JABATAN]],tbl_refJabatan,8,FALSE),"yr","day")-CONVERT(DATEDIF(H1448,tglAcuan,"y"),"yr","day"))),(NOW()+(CONVERT(VLOOKUP(Table1[[#This Row],[JABATAN]],tbl_refJabatan,8,FALSE),"yr","day")-CONVERT(DATEDIF(H1448,NOW(),"y"),"yr","day")))),"Usia Salah"),"")</f>
        <v>55576.098911689813</v>
      </c>
      <c r="AA1448" s="167" t="str">
        <f ca="1">IF(Table1[[#This Row],[TGL.PENSIUN (usia )]]&lt;&gt;0,TEXT(Table1[[#This Row],[TGL.PENSIUN (usia )]],"yyyy"),"")</f>
        <v>2052</v>
      </c>
      <c r="AB14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Row],[JABATAN]],tbl_refJabatan,9,FALSE),"yr","day")-CONVERT(DATEDIF(M1448,tglAcuan,"y"),"yr","day"))),(NOW()+(CONVERT(VLOOKUP(Table1[[#This Row],[JABATAN]],tbl_refJabatan,9,FALSE),"yr","day")-CONVERT(DATEDIF(M1448,NOW(),"y"),"yr","day")))),"tgl SK salah"),"")</f>
        <v>51193.098911689813</v>
      </c>
      <c r="AC1448" s="167" t="str">
        <f ca="1">IF(Table1[[#This Row],[TGL. PENSIUN (jabatan )]]&lt;&gt;0,TEXT(Table1[[#This Row],[TGL. PENSIUN (jabatan )]],"yyyy"),"")</f>
        <v>2040</v>
      </c>
      <c r="AD14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49" spans="1:30" s="53" customFormat="1" ht="21.75" customHeight="1" x14ac:dyDescent="0.25">
      <c r="A1449" s="43">
        <f t="shared" si="51"/>
        <v>1444</v>
      </c>
      <c r="B1449" s="44" t="s">
        <v>2680</v>
      </c>
      <c r="C1449" s="44" t="s">
        <v>2681</v>
      </c>
      <c r="D1449" s="72" t="s">
        <v>54</v>
      </c>
      <c r="E1449" s="59" t="s">
        <v>2688</v>
      </c>
      <c r="F1449" s="43" t="s">
        <v>50</v>
      </c>
      <c r="G1449" s="46" t="s">
        <v>42</v>
      </c>
      <c r="H1449" s="47">
        <v>33921</v>
      </c>
      <c r="I1449" s="45"/>
      <c r="J1449" s="76"/>
      <c r="K1449" s="74" t="s">
        <v>90</v>
      </c>
      <c r="L1449" s="63" t="s">
        <v>2689</v>
      </c>
      <c r="M1449" s="80">
        <v>43592</v>
      </c>
      <c r="N1449" s="52" t="str">
        <f t="shared" ca="1" si="52"/>
        <v>31 Tahun 3 Bulan 14 hari</v>
      </c>
      <c r="O14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9 Bulan 20 Hari </v>
      </c>
      <c r="P1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Row],[JABATAN]],tbl_refJabatan,2,FALSE),"yr","day")-CONVERT(DATEDIF(H1449,tglAcuan,"y"),"yr","day"))),(NOW()+(CONVERT(VLOOKUP(Table1[[#This Row],[JABATAN]],tbl_refJabatan,2,FALSE),"yr","day")-CONVERT(DATEDIF(H1449,NOW(),"y"),"yr","day")))),"Usia Salah"),"")</f>
        <v>55941.348911689813</v>
      </c>
      <c r="Q1449" s="167" t="str">
        <f ca="1">IF(Table1[[#This Row],[TGL. PENSIUN (usia)]]&lt;&gt;0,TEXT(Table1[[#This Row],[TGL. PENSIUN (usia)]],"yyyy"),"")</f>
        <v>2053</v>
      </c>
      <c r="R1449" s="166">
        <f ca="1">IF(AND(Table1[[#This Row],[TGL. PENSIUN (usia)]]&lt;&gt;"",Table1[[#This Row],[TGL. PENSIUN (usia)]]&lt;&gt;"USIA SALAH"),IF(tglAcuan&lt;&gt;0,(INT(CONVERT(VLOOKUP(Table1[[#This Row],[JABATAN]],tbl_refJabatan,2,FALSE),"yr","day")-CONVERT(DATEDIF(H1449,tglAcuan,"y"),"yr","day"))),(INT(CONVERT(VLOOKUP(Table1[[#This Row],[JABATAN]],tbl_refJabatan,2,FALSE),"yr","day")-CONVERT(DATEDIF(H1449,NOW(),"y"),"yr","day")))),"")</f>
        <v>10592</v>
      </c>
      <c r="S1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Row],[JABATAN]],tbl_refJabatan,4,FALSE),"yr","day")-CONVERT(DATEDIF(H1449,tglAcuan,"y"),"yr","day"))),(NOW()+(CONVERT(VLOOKUP(Table1[[#This Row],[JABATAN]],tbl_refJabatan,4,FALSE),"yr","day")-CONVERT(DATEDIF(H1449,NOW(),"y"),"yr","day")))),"Usia Salah"),"")</f>
        <v>55941.348911689813</v>
      </c>
      <c r="T1449" s="167" t="str">
        <f ca="1">IF(Table1[[#This Row],[TGL. PENSIUN ( usia )]]&lt;&gt;0,TEXT(Table1[[#This Row],[TGL. PENSIUN ( usia )]],"yyyy"),"")</f>
        <v>2053</v>
      </c>
      <c r="U1449" s="166">
        <f ca="1">IF(AND(Table1[[#This Row],[TGL. PENSIUN (usia)]]&lt;&gt;"",Table1[[#This Row],[TGL. PENSIUN (usia)]]&lt;&gt;"USIA SALAH"),IF(tglAcuan&lt;&gt;0,(INT(CONVERT(VLOOKUP(Table1[[#This Row],[JABATAN]],tbl_refJabatan,4,FALSE),"yr","day")-CONVERT(DATEDIF(H1449,tglAcuan,"y"),"yr","day"))),(INT(CONVERT(VLOOKUP(Table1[[#This Row],[JABATAN]],tbl_refJabatan,4,FALSE),"yr","day")-CONVERT(DATEDIF(H1449,NOW(),"y"),"yr","day")))),"")</f>
        <v>10592</v>
      </c>
      <c r="V1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Row],[JABATAN]],tbl_refJabatan,6,FALSE),"yr","day")-CONVERT(DATEDIF(H1449,tglAcuan,"y"),"yr","day"))),(NOW()+(CONVERT(VLOOKUP(Table1[[#This Row],[JABATAN]],tbl_refJabatan,6,FALSE),"yr","day")-CONVERT(DATEDIF(H1449,NOW(),"y"),"yr","day")))),"Usia Salah"),"")</f>
        <v>54480.348911689813</v>
      </c>
      <c r="W1449" s="167" t="str">
        <f ca="1">IF(Table1[[#This Row],[TGL.PENSIUN (usia)]]&lt;&gt;0,TEXT(Table1[[#This Row],[TGL.PENSIUN (usia)]],"yyyy"),"")</f>
        <v>2049</v>
      </c>
      <c r="X14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Row],[JABATAN]],tbl_refJabatan,7,FALSE),"yr","day")-CONVERT(DATEDIF(M1449,tglAcuan,"y"),"yr","day"))),(NOW()+(CONVERT(VLOOKUP(Table1[[#This Row],[JABATAN]],tbl_refJabatan,7,FALSE),"yr","day")-CONVERT(DATEDIF(M1449,NOW(),"y"),"yr","day")))),"tgl SK salah"),"")</f>
        <v>51193.098911689813</v>
      </c>
      <c r="Y1449" s="167" t="str">
        <f ca="1">IF(Table1[[#This Row],[TGL. PENSIUN (jabatan)]]&lt;&gt;0,TEXT(Table1[[#This Row],[TGL. PENSIUN (jabatan)]],"yyyy"),"")</f>
        <v>2040</v>
      </c>
      <c r="Z14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Row],[JABATAN]],tbl_refJabatan,8,FALSE),"yr","day")-CONVERT(DATEDIF(H1449,tglAcuan,"y"),"yr","day"))),(NOW()+(CONVERT(VLOOKUP(Table1[[#This Row],[JABATAN]],tbl_refJabatan,8,FALSE),"yr","day")-CONVERT(DATEDIF(H1449,NOW(),"y"),"yr","day")))),"Usia Salah"),"")</f>
        <v>54480.348911689813</v>
      </c>
      <c r="AA1449" s="167" t="str">
        <f ca="1">IF(Table1[[#This Row],[TGL.PENSIUN (usia )]]&lt;&gt;0,TEXT(Table1[[#This Row],[TGL.PENSIUN (usia )]],"yyyy"),"")</f>
        <v>2049</v>
      </c>
      <c r="AB14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Row],[JABATAN]],tbl_refJabatan,9,FALSE),"yr","day")-CONVERT(DATEDIF(M1449,tglAcuan,"y"),"yr","day"))),(NOW()+(CONVERT(VLOOKUP(Table1[[#This Row],[JABATAN]],tbl_refJabatan,9,FALSE),"yr","day")-CONVERT(DATEDIF(M1449,NOW(),"y"),"yr","day")))),"tgl SK salah"),"")</f>
        <v>51193.098911689813</v>
      </c>
      <c r="AC1449" s="167" t="str">
        <f ca="1">IF(Table1[[#This Row],[TGL. PENSIUN (jabatan )]]&lt;&gt;0,TEXT(Table1[[#This Row],[TGL. PENSIUN (jabatan )]],"yyyy"),"")</f>
        <v>2040</v>
      </c>
      <c r="AD14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0" spans="1:30" s="53" customFormat="1" ht="21.75" customHeight="1" x14ac:dyDescent="0.25">
      <c r="A1450" s="43">
        <f t="shared" si="51"/>
        <v>1445</v>
      </c>
      <c r="B1450" s="44" t="s">
        <v>2680</v>
      </c>
      <c r="C1450" s="44" t="s">
        <v>2681</v>
      </c>
      <c r="D1450" s="72" t="s">
        <v>57</v>
      </c>
      <c r="E1450" s="59" t="s">
        <v>2690</v>
      </c>
      <c r="F1450" s="43" t="s">
        <v>50</v>
      </c>
      <c r="G1450" s="46" t="s">
        <v>42</v>
      </c>
      <c r="H1450" s="47">
        <v>27754</v>
      </c>
      <c r="I1450" s="45"/>
      <c r="J1450" s="76"/>
      <c r="K1450" s="74" t="s">
        <v>43</v>
      </c>
      <c r="L1450" s="63" t="s">
        <v>2691</v>
      </c>
      <c r="M1450" s="80">
        <v>43404</v>
      </c>
      <c r="N1450" s="52" t="str">
        <f t="shared" ca="1" si="52"/>
        <v>48 Tahun 2 Bulan 1 hari</v>
      </c>
      <c r="O14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Row],[JABATAN]],tbl_refJabatan,2,FALSE),"yr","day")-CONVERT(DATEDIF(H1450,tglAcuan,"y"),"yr","day"))),(NOW()+(CONVERT(VLOOKUP(Table1[[#This Row],[JABATAN]],tbl_refJabatan,2,FALSE),"yr","day")-CONVERT(DATEDIF(H1450,NOW(),"y"),"yr","day")))),"Usia Salah"),"")</f>
        <v>49732.098911689813</v>
      </c>
      <c r="Q1450" s="167" t="str">
        <f ca="1">IF(Table1[[#This Row],[TGL. PENSIUN (usia)]]&lt;&gt;0,TEXT(Table1[[#This Row],[TGL. PENSIUN (usia)]],"yyyy"),"")</f>
        <v>2036</v>
      </c>
      <c r="R1450" s="166">
        <f ca="1">IF(AND(Table1[[#This Row],[TGL. PENSIUN (usia)]]&lt;&gt;"",Table1[[#This Row],[TGL. PENSIUN (usia)]]&lt;&gt;"USIA SALAH"),IF(tglAcuan&lt;&gt;0,(INT(CONVERT(VLOOKUP(Table1[[#This Row],[JABATAN]],tbl_refJabatan,2,FALSE),"yr","day")-CONVERT(DATEDIF(H1450,tglAcuan,"y"),"yr","day"))),(INT(CONVERT(VLOOKUP(Table1[[#This Row],[JABATAN]],tbl_refJabatan,2,FALSE),"yr","day")-CONVERT(DATEDIF(H1450,NOW(),"y"),"yr","day")))),"")</f>
        <v>4383</v>
      </c>
      <c r="S1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Row],[JABATAN]],tbl_refJabatan,4,FALSE),"yr","day")-CONVERT(DATEDIF(H1450,tglAcuan,"y"),"yr","day"))),(NOW()+(CONVERT(VLOOKUP(Table1[[#This Row],[JABATAN]],tbl_refJabatan,4,FALSE),"yr","day")-CONVERT(DATEDIF(H1450,NOW(),"y"),"yr","day")))),"Usia Salah"),"")</f>
        <v>49732.098911689813</v>
      </c>
      <c r="T1450" s="167" t="str">
        <f ca="1">IF(Table1[[#This Row],[TGL. PENSIUN ( usia )]]&lt;&gt;0,TEXT(Table1[[#This Row],[TGL. PENSIUN ( usia )]],"yyyy"),"")</f>
        <v>2036</v>
      </c>
      <c r="U1450" s="166">
        <f ca="1">IF(AND(Table1[[#This Row],[TGL. PENSIUN (usia)]]&lt;&gt;"",Table1[[#This Row],[TGL. PENSIUN (usia)]]&lt;&gt;"USIA SALAH"),IF(tglAcuan&lt;&gt;0,(INT(CONVERT(VLOOKUP(Table1[[#This Row],[JABATAN]],tbl_refJabatan,4,FALSE),"yr","day")-CONVERT(DATEDIF(H1450,tglAcuan,"y"),"yr","day"))),(INT(CONVERT(VLOOKUP(Table1[[#This Row],[JABATAN]],tbl_refJabatan,4,FALSE),"yr","day")-CONVERT(DATEDIF(H1450,NOW(),"y"),"yr","day")))),"")</f>
        <v>4383</v>
      </c>
      <c r="V1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Row],[JABATAN]],tbl_refJabatan,6,FALSE),"yr","day")-CONVERT(DATEDIF(H1450,tglAcuan,"y"),"yr","day"))),(NOW()+(CONVERT(VLOOKUP(Table1[[#This Row],[JABATAN]],tbl_refJabatan,6,FALSE),"yr","day")-CONVERT(DATEDIF(H1450,NOW(),"y"),"yr","day")))),"Usia Salah"),"")</f>
        <v>48271.098911689813</v>
      </c>
      <c r="W1450" s="167" t="str">
        <f ca="1">IF(Table1[[#This Row],[TGL.PENSIUN (usia)]]&lt;&gt;0,TEXT(Table1[[#This Row],[TGL.PENSIUN (usia)]],"yyyy"),"")</f>
        <v>2032</v>
      </c>
      <c r="X14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Row],[JABATAN]],tbl_refJabatan,7,FALSE),"yr","day")-CONVERT(DATEDIF(M1450,tglAcuan,"y"),"yr","day"))),(NOW()+(CONVERT(VLOOKUP(Table1[[#This Row],[JABATAN]],tbl_refJabatan,7,FALSE),"yr","day")-CONVERT(DATEDIF(M1450,NOW(),"y"),"yr","day")))),"tgl SK salah"),"")</f>
        <v>50827.848911689813</v>
      </c>
      <c r="Y1450" s="167" t="str">
        <f ca="1">IF(Table1[[#This Row],[TGL. PENSIUN (jabatan)]]&lt;&gt;0,TEXT(Table1[[#This Row],[TGL. PENSIUN (jabatan)]],"yyyy"),"")</f>
        <v>2039</v>
      </c>
      <c r="Z14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Row],[JABATAN]],tbl_refJabatan,8,FALSE),"yr","day")-CONVERT(DATEDIF(H1450,tglAcuan,"y"),"yr","day"))),(NOW()+(CONVERT(VLOOKUP(Table1[[#This Row],[JABATAN]],tbl_refJabatan,8,FALSE),"yr","day")-CONVERT(DATEDIF(H1450,NOW(),"y"),"yr","day")))),"Usia Salah"),"")</f>
        <v>48271.098911689813</v>
      </c>
      <c r="AA1450" s="167" t="str">
        <f ca="1">IF(Table1[[#This Row],[TGL.PENSIUN (usia )]]&lt;&gt;0,TEXT(Table1[[#This Row],[TGL.PENSIUN (usia )]],"yyyy"),"")</f>
        <v>2032</v>
      </c>
      <c r="AB14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Row],[JABATAN]],tbl_refJabatan,9,FALSE),"yr","day")-CONVERT(DATEDIF(M1450,tglAcuan,"y"),"yr","day"))),(NOW()+(CONVERT(VLOOKUP(Table1[[#This Row],[JABATAN]],tbl_refJabatan,9,FALSE),"yr","day")-CONVERT(DATEDIF(M1450,NOW(),"y"),"yr","day")))),"tgl SK salah"),"")</f>
        <v>50827.848911689813</v>
      </c>
      <c r="AC1450" s="167" t="str">
        <f ca="1">IF(Table1[[#This Row],[TGL. PENSIUN (jabatan )]]&lt;&gt;0,TEXT(Table1[[#This Row],[TGL. PENSIUN (jabatan )]],"yyyy"),"")</f>
        <v>2039</v>
      </c>
      <c r="AD14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1" spans="1:30" s="53" customFormat="1" ht="21.75" customHeight="1" x14ac:dyDescent="0.25">
      <c r="A1451" s="43">
        <f t="shared" si="51"/>
        <v>1446</v>
      </c>
      <c r="B1451" s="44" t="s">
        <v>2680</v>
      </c>
      <c r="C1451" s="44" t="s">
        <v>2681</v>
      </c>
      <c r="D1451" s="72" t="s">
        <v>59</v>
      </c>
      <c r="E1451" s="59" t="s">
        <v>232</v>
      </c>
      <c r="F1451" s="43" t="s">
        <v>41</v>
      </c>
      <c r="G1451" s="46" t="s">
        <v>42</v>
      </c>
      <c r="H1451" s="47">
        <v>31853</v>
      </c>
      <c r="I1451" s="45"/>
      <c r="J1451" s="76"/>
      <c r="K1451" s="74" t="s">
        <v>43</v>
      </c>
      <c r="L1451" s="63" t="s">
        <v>2692</v>
      </c>
      <c r="M1451" s="80">
        <v>43544</v>
      </c>
      <c r="N1451" s="52" t="str">
        <f t="shared" ca="1" si="52"/>
        <v>36 Tahun 11 Bulan 10 hari</v>
      </c>
      <c r="O14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Row],[JABATAN]],tbl_refJabatan,2,FALSE),"yr","day")-CONVERT(DATEDIF(H1451,tglAcuan,"y"),"yr","day"))),(NOW()+(CONVERT(VLOOKUP(Table1[[#This Row],[JABATAN]],tbl_refJabatan,2,FALSE),"yr","day")-CONVERT(DATEDIF(H1451,NOW(),"y"),"yr","day")))),"Usia Salah"),"")</f>
        <v>54115.098911689813</v>
      </c>
      <c r="Q1451" s="167" t="str">
        <f ca="1">IF(Table1[[#This Row],[TGL. PENSIUN (usia)]]&lt;&gt;0,TEXT(Table1[[#This Row],[TGL. PENSIUN (usia)]],"yyyy"),"")</f>
        <v>2048</v>
      </c>
      <c r="R1451" s="166">
        <f ca="1">IF(AND(Table1[[#This Row],[TGL. PENSIUN (usia)]]&lt;&gt;"",Table1[[#This Row],[TGL. PENSIUN (usia)]]&lt;&gt;"USIA SALAH"),IF(tglAcuan&lt;&gt;0,(INT(CONVERT(VLOOKUP(Table1[[#This Row],[JABATAN]],tbl_refJabatan,2,FALSE),"yr","day")-CONVERT(DATEDIF(H1451,tglAcuan,"y"),"yr","day"))),(INT(CONVERT(VLOOKUP(Table1[[#This Row],[JABATAN]],tbl_refJabatan,2,FALSE),"yr","day")-CONVERT(DATEDIF(H1451,NOW(),"y"),"yr","day")))),"")</f>
        <v>8766</v>
      </c>
      <c r="S1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Row],[JABATAN]],tbl_refJabatan,4,FALSE),"yr","day")-CONVERT(DATEDIF(H1451,tglAcuan,"y"),"yr","day"))),(NOW()+(CONVERT(VLOOKUP(Table1[[#This Row],[JABATAN]],tbl_refJabatan,4,FALSE),"yr","day")-CONVERT(DATEDIF(H1451,NOW(),"y"),"yr","day")))),"Usia Salah"),"")</f>
        <v>54115.098911689813</v>
      </c>
      <c r="T1451" s="167" t="str">
        <f ca="1">IF(Table1[[#This Row],[TGL. PENSIUN ( usia )]]&lt;&gt;0,TEXT(Table1[[#This Row],[TGL. PENSIUN ( usia )]],"yyyy"),"")</f>
        <v>2048</v>
      </c>
      <c r="U1451" s="166">
        <f ca="1">IF(AND(Table1[[#This Row],[TGL. PENSIUN (usia)]]&lt;&gt;"",Table1[[#This Row],[TGL. PENSIUN (usia)]]&lt;&gt;"USIA SALAH"),IF(tglAcuan&lt;&gt;0,(INT(CONVERT(VLOOKUP(Table1[[#This Row],[JABATAN]],tbl_refJabatan,4,FALSE),"yr","day")-CONVERT(DATEDIF(H1451,tglAcuan,"y"),"yr","day"))),(INT(CONVERT(VLOOKUP(Table1[[#This Row],[JABATAN]],tbl_refJabatan,4,FALSE),"yr","day")-CONVERT(DATEDIF(H1451,NOW(),"y"),"yr","day")))),"")</f>
        <v>8766</v>
      </c>
      <c r="V1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Row],[JABATAN]],tbl_refJabatan,6,FALSE),"yr","day")-CONVERT(DATEDIF(H1451,tglAcuan,"y"),"yr","day"))),(NOW()+(CONVERT(VLOOKUP(Table1[[#This Row],[JABATAN]],tbl_refJabatan,6,FALSE),"yr","day")-CONVERT(DATEDIF(H1451,NOW(),"y"),"yr","day")))),"Usia Salah"),"")</f>
        <v>52654.098911689813</v>
      </c>
      <c r="W1451" s="167" t="str">
        <f ca="1">IF(Table1[[#This Row],[TGL.PENSIUN (usia)]]&lt;&gt;0,TEXT(Table1[[#This Row],[TGL.PENSIUN (usia)]],"yyyy"),"")</f>
        <v>2044</v>
      </c>
      <c r="X14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Row],[JABATAN]],tbl_refJabatan,7,FALSE),"yr","day")-CONVERT(DATEDIF(M1451,tglAcuan,"y"),"yr","day"))),(NOW()+(CONVERT(VLOOKUP(Table1[[#This Row],[JABATAN]],tbl_refJabatan,7,FALSE),"yr","day")-CONVERT(DATEDIF(M1451,NOW(),"y"),"yr","day")))),"tgl SK salah"),"")</f>
        <v>51193.098911689813</v>
      </c>
      <c r="Y1451" s="167" t="str">
        <f ca="1">IF(Table1[[#This Row],[TGL. PENSIUN (jabatan)]]&lt;&gt;0,TEXT(Table1[[#This Row],[TGL. PENSIUN (jabatan)]],"yyyy"),"")</f>
        <v>2040</v>
      </c>
      <c r="Z14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Row],[JABATAN]],tbl_refJabatan,8,FALSE),"yr","day")-CONVERT(DATEDIF(H1451,tglAcuan,"y"),"yr","day"))),(NOW()+(CONVERT(VLOOKUP(Table1[[#This Row],[JABATAN]],tbl_refJabatan,8,FALSE),"yr","day")-CONVERT(DATEDIF(H1451,NOW(),"y"),"yr","day")))),"Usia Salah"),"")</f>
        <v>52654.098911689813</v>
      </c>
      <c r="AA1451" s="167" t="str">
        <f ca="1">IF(Table1[[#This Row],[TGL.PENSIUN (usia )]]&lt;&gt;0,TEXT(Table1[[#This Row],[TGL.PENSIUN (usia )]],"yyyy"),"")</f>
        <v>2044</v>
      </c>
      <c r="AB14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Row],[JABATAN]],tbl_refJabatan,9,FALSE),"yr","day")-CONVERT(DATEDIF(M1451,tglAcuan,"y"),"yr","day"))),(NOW()+(CONVERT(VLOOKUP(Table1[[#This Row],[JABATAN]],tbl_refJabatan,9,FALSE),"yr","day")-CONVERT(DATEDIF(M1451,NOW(),"y"),"yr","day")))),"tgl SK salah"),"")</f>
        <v>51193.098911689813</v>
      </c>
      <c r="AC1451" s="167" t="str">
        <f ca="1">IF(Table1[[#This Row],[TGL. PENSIUN (jabatan )]]&lt;&gt;0,TEXT(Table1[[#This Row],[TGL. PENSIUN (jabatan )]],"yyyy"),"")</f>
        <v>2040</v>
      </c>
      <c r="AD14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2" spans="1:30" s="53" customFormat="1" ht="21.75" customHeight="1" x14ac:dyDescent="0.25">
      <c r="A1452" s="43">
        <f t="shared" si="51"/>
        <v>1447</v>
      </c>
      <c r="B1452" s="44" t="s">
        <v>2680</v>
      </c>
      <c r="C1452" s="44" t="s">
        <v>2681</v>
      </c>
      <c r="D1452" s="72" t="s">
        <v>61</v>
      </c>
      <c r="E1452" s="59" t="s">
        <v>2693</v>
      </c>
      <c r="F1452" s="43" t="s">
        <v>41</v>
      </c>
      <c r="G1452" s="46" t="s">
        <v>42</v>
      </c>
      <c r="H1452" s="47">
        <v>25462</v>
      </c>
      <c r="I1452" s="45"/>
      <c r="J1452" s="76"/>
      <c r="K1452" s="74" t="s">
        <v>43</v>
      </c>
      <c r="L1452" s="63" t="s">
        <v>2694</v>
      </c>
      <c r="M1452" s="80">
        <v>43404</v>
      </c>
      <c r="N1452" s="52" t="str">
        <f t="shared" ca="1" si="52"/>
        <v>54 Tahun 5 Bulan 11 hari</v>
      </c>
      <c r="O14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Row],[JABATAN]],tbl_refJabatan,2,FALSE),"yr","day")-CONVERT(DATEDIF(H1452,tglAcuan,"y"),"yr","day"))),(NOW()+(CONVERT(VLOOKUP(Table1[[#This Row],[JABATAN]],tbl_refJabatan,2,FALSE),"yr","day")-CONVERT(DATEDIF(H1452,NOW(),"y"),"yr","day")))),"Usia Salah"),"")</f>
        <v>47540.598911689813</v>
      </c>
      <c r="Q1452" s="167" t="str">
        <f ca="1">IF(Table1[[#This Row],[TGL. PENSIUN (usia)]]&lt;&gt;0,TEXT(Table1[[#This Row],[TGL. PENSIUN (usia)]],"yyyy"),"")</f>
        <v>2030</v>
      </c>
      <c r="R1452" s="166">
        <f ca="1">IF(AND(Table1[[#This Row],[TGL. PENSIUN (usia)]]&lt;&gt;"",Table1[[#This Row],[TGL. PENSIUN (usia)]]&lt;&gt;"USIA SALAH"),IF(tglAcuan&lt;&gt;0,(INT(CONVERT(VLOOKUP(Table1[[#This Row],[JABATAN]],tbl_refJabatan,2,FALSE),"yr","day")-CONVERT(DATEDIF(H1452,tglAcuan,"y"),"yr","day"))),(INT(CONVERT(VLOOKUP(Table1[[#This Row],[JABATAN]],tbl_refJabatan,2,FALSE),"yr","day")-CONVERT(DATEDIF(H1452,NOW(),"y"),"yr","day")))),"")</f>
        <v>2191</v>
      </c>
      <c r="S1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Row],[JABATAN]],tbl_refJabatan,4,FALSE),"yr","day")-CONVERT(DATEDIF(H1452,tglAcuan,"y"),"yr","day"))),(NOW()+(CONVERT(VLOOKUP(Table1[[#This Row],[JABATAN]],tbl_refJabatan,4,FALSE),"yr","day")-CONVERT(DATEDIF(H1452,NOW(),"y"),"yr","day")))),"Usia Salah"),"")</f>
        <v>47540.598911689813</v>
      </c>
      <c r="T1452" s="167" t="str">
        <f ca="1">IF(Table1[[#This Row],[TGL. PENSIUN ( usia )]]&lt;&gt;0,TEXT(Table1[[#This Row],[TGL. PENSIUN ( usia )]],"yyyy"),"")</f>
        <v>2030</v>
      </c>
      <c r="U1452" s="166">
        <f ca="1">IF(AND(Table1[[#This Row],[TGL. PENSIUN (usia)]]&lt;&gt;"",Table1[[#This Row],[TGL. PENSIUN (usia)]]&lt;&gt;"USIA SALAH"),IF(tglAcuan&lt;&gt;0,(INT(CONVERT(VLOOKUP(Table1[[#This Row],[JABATAN]],tbl_refJabatan,4,FALSE),"yr","day")-CONVERT(DATEDIF(H1452,tglAcuan,"y"),"yr","day"))),(INT(CONVERT(VLOOKUP(Table1[[#This Row],[JABATAN]],tbl_refJabatan,4,FALSE),"yr","day")-CONVERT(DATEDIF(H1452,NOW(),"y"),"yr","day")))),"")</f>
        <v>2191</v>
      </c>
      <c r="V1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Row],[JABATAN]],tbl_refJabatan,6,FALSE),"yr","day")-CONVERT(DATEDIF(H1452,tglAcuan,"y"),"yr","day"))),(NOW()+(CONVERT(VLOOKUP(Table1[[#This Row],[JABATAN]],tbl_refJabatan,6,FALSE),"yr","day")-CONVERT(DATEDIF(H1452,NOW(),"y"),"yr","day")))),"Usia Salah"),"")</f>
        <v>46079.598911689813</v>
      </c>
      <c r="W1452" s="167" t="str">
        <f ca="1">IF(Table1[[#This Row],[TGL.PENSIUN (usia)]]&lt;&gt;0,TEXT(Table1[[#This Row],[TGL.PENSIUN (usia)]],"yyyy"),"")</f>
        <v>2026</v>
      </c>
      <c r="X14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Row],[JABATAN]],tbl_refJabatan,7,FALSE),"yr","day")-CONVERT(DATEDIF(M1452,tglAcuan,"y"),"yr","day"))),(NOW()+(CONVERT(VLOOKUP(Table1[[#This Row],[JABATAN]],tbl_refJabatan,7,FALSE),"yr","day")-CONVERT(DATEDIF(M1452,NOW(),"y"),"yr","day")))),"tgl SK salah"),"")</f>
        <v>50827.848911689813</v>
      </c>
      <c r="Y1452" s="167" t="str">
        <f ca="1">IF(Table1[[#This Row],[TGL. PENSIUN (jabatan)]]&lt;&gt;0,TEXT(Table1[[#This Row],[TGL. PENSIUN (jabatan)]],"yyyy"),"")</f>
        <v>2039</v>
      </c>
      <c r="Z14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Row],[JABATAN]],tbl_refJabatan,8,FALSE),"yr","day")-CONVERT(DATEDIF(H1452,tglAcuan,"y"),"yr","day"))),(NOW()+(CONVERT(VLOOKUP(Table1[[#This Row],[JABATAN]],tbl_refJabatan,8,FALSE),"yr","day")-CONVERT(DATEDIF(H1452,NOW(),"y"),"yr","day")))),"Usia Salah"),"")</f>
        <v>46079.598911689813</v>
      </c>
      <c r="AA1452" s="167" t="str">
        <f ca="1">IF(Table1[[#This Row],[TGL.PENSIUN (usia )]]&lt;&gt;0,TEXT(Table1[[#This Row],[TGL.PENSIUN (usia )]],"yyyy"),"")</f>
        <v>2026</v>
      </c>
      <c r="AB14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Row],[JABATAN]],tbl_refJabatan,9,FALSE),"yr","day")-CONVERT(DATEDIF(M1452,tglAcuan,"y"),"yr","day"))),(NOW()+(CONVERT(VLOOKUP(Table1[[#This Row],[JABATAN]],tbl_refJabatan,9,FALSE),"yr","day")-CONVERT(DATEDIF(M1452,NOW(),"y"),"yr","day")))),"tgl SK salah"),"")</f>
        <v>50827.848911689813</v>
      </c>
      <c r="AC1452" s="167" t="str">
        <f ca="1">IF(Table1[[#This Row],[TGL. PENSIUN (jabatan )]]&lt;&gt;0,TEXT(Table1[[#This Row],[TGL. PENSIUN (jabatan )]],"yyyy"),"")</f>
        <v>2039</v>
      </c>
      <c r="AD14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3" spans="1:30" s="53" customFormat="1" ht="21.75" customHeight="1" x14ac:dyDescent="0.25">
      <c r="A1453" s="43">
        <f t="shared" si="51"/>
        <v>1448</v>
      </c>
      <c r="B1453" s="44" t="s">
        <v>2680</v>
      </c>
      <c r="C1453" s="44" t="s">
        <v>2681</v>
      </c>
      <c r="D1453" s="72" t="s">
        <v>63</v>
      </c>
      <c r="E1453" s="59" t="s">
        <v>2695</v>
      </c>
      <c r="F1453" s="43" t="s">
        <v>41</v>
      </c>
      <c r="G1453" s="46" t="s">
        <v>42</v>
      </c>
      <c r="H1453" s="68" t="s">
        <v>2696</v>
      </c>
      <c r="I1453" s="45"/>
      <c r="J1453" s="76"/>
      <c r="K1453" s="74" t="s">
        <v>43</v>
      </c>
      <c r="L1453" s="63" t="s">
        <v>1209</v>
      </c>
      <c r="M1453" s="80">
        <v>39090</v>
      </c>
      <c r="N1453" s="52" t="str">
        <f t="shared" ca="1" si="52"/>
        <v>48 Tahun 9 Bulan 13 hari</v>
      </c>
      <c r="O14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1 Bulan 19 Hari </v>
      </c>
      <c r="P14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Row],[JABATAN]],tbl_refJabatan,2,FALSE),"yr","day")-CONVERT(DATEDIF(H1453,tglAcuan,"y"),"yr","day"))),(NOW()+(CONVERT(VLOOKUP(Table1[[#This Row],[JABATAN]],tbl_refJabatan,2,FALSE),"yr","day")-CONVERT(DATEDIF(H1453,NOW(),"y"),"yr","day")))),"Usia Salah"),"")</f>
        <v>49732.098911689813</v>
      </c>
      <c r="Q1453" s="167" t="str">
        <f ca="1">IF(Table1[[#This Row],[TGL. PENSIUN (usia)]]&lt;&gt;0,TEXT(Table1[[#This Row],[TGL. PENSIUN (usia)]],"yyyy"),"")</f>
        <v>2036</v>
      </c>
      <c r="R1453" s="166">
        <f ca="1">IF(AND(Table1[[#This Row],[TGL. PENSIUN (usia)]]&lt;&gt;"",Table1[[#This Row],[TGL. PENSIUN (usia)]]&lt;&gt;"USIA SALAH"),IF(tglAcuan&lt;&gt;0,(INT(CONVERT(VLOOKUP(Table1[[#This Row],[JABATAN]],tbl_refJabatan,2,FALSE),"yr","day")-CONVERT(DATEDIF(H1453,tglAcuan,"y"),"yr","day"))),(INT(CONVERT(VLOOKUP(Table1[[#This Row],[JABATAN]],tbl_refJabatan,2,FALSE),"yr","day")-CONVERT(DATEDIF(H1453,NOW(),"y"),"yr","day")))),"")</f>
        <v>4383</v>
      </c>
      <c r="S14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Row],[JABATAN]],tbl_refJabatan,4,FALSE),"yr","day")-CONVERT(DATEDIF(H1453,tglAcuan,"y"),"yr","day"))),(NOW()+(CONVERT(VLOOKUP(Table1[[#This Row],[JABATAN]],tbl_refJabatan,4,FALSE),"yr","day")-CONVERT(DATEDIF(H1453,NOW(),"y"),"yr","day")))),"Usia Salah"),"")</f>
        <v>35122.098911689813</v>
      </c>
      <c r="T1453" s="167" t="str">
        <f ca="1">IF(Table1[[#This Row],[TGL. PENSIUN ( usia )]]&lt;&gt;0,TEXT(Table1[[#This Row],[TGL. PENSIUN ( usia )]],"yyyy"),"")</f>
        <v>1996</v>
      </c>
      <c r="U1453" s="166">
        <f ca="1">IF(AND(Table1[[#This Row],[TGL. PENSIUN (usia)]]&lt;&gt;"",Table1[[#This Row],[TGL. PENSIUN (usia)]]&lt;&gt;"USIA SALAH"),IF(tglAcuan&lt;&gt;0,(INT(CONVERT(VLOOKUP(Table1[[#This Row],[JABATAN]],tbl_refJabatan,4,FALSE),"yr","day")-CONVERT(DATEDIF(H1453,tglAcuan,"y"),"yr","day"))),(INT(CONVERT(VLOOKUP(Table1[[#This Row],[JABATAN]],tbl_refJabatan,4,FALSE),"yr","day")-CONVERT(DATEDIF(H1453,NOW(),"y"),"yr","day")))),"")</f>
        <v>-10227</v>
      </c>
      <c r="V14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Row],[JABATAN]],tbl_refJabatan,6,FALSE),"yr","day")-CONVERT(DATEDIF(H1453,tglAcuan,"y"),"yr","day"))),(NOW()+(CONVERT(VLOOKUP(Table1[[#This Row],[JABATAN]],tbl_refJabatan,6,FALSE),"yr","day")-CONVERT(DATEDIF(H1453,NOW(),"y"),"yr","day")))),"Usia Salah"),"")</f>
        <v>27817.098911689813</v>
      </c>
      <c r="W1453" s="167" t="str">
        <f ca="1">IF(Table1[[#This Row],[TGL.PENSIUN (usia)]]&lt;&gt;0,TEXT(Table1[[#This Row],[TGL.PENSIUN (usia)]],"yyyy"),"")</f>
        <v>1976</v>
      </c>
      <c r="X14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Row],[JABATAN]],tbl_refJabatan,7,FALSE),"yr","day")-CONVERT(DATEDIF(M1453,tglAcuan,"y"),"yr","day"))),(NOW()+(CONVERT(VLOOKUP(Table1[[#This Row],[JABATAN]],tbl_refJabatan,7,FALSE),"yr","day")-CONVERT(DATEDIF(M1453,NOW(),"y"),"yr","day")))),"tgl SK salah"),"")</f>
        <v>61054.848911689813</v>
      </c>
      <c r="Y1453" s="167" t="str">
        <f ca="1">IF(Table1[[#This Row],[TGL. PENSIUN (jabatan)]]&lt;&gt;0,TEXT(Table1[[#This Row],[TGL. PENSIUN (jabatan)]],"yyyy"),"")</f>
        <v>2067</v>
      </c>
      <c r="Z14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Row],[JABATAN]],tbl_refJabatan,8,FALSE),"yr","day")-CONVERT(DATEDIF(H1453,tglAcuan,"y"),"yr","day"))),(NOW()+(CONVERT(VLOOKUP(Table1[[#This Row],[JABATAN]],tbl_refJabatan,8,FALSE),"yr","day")-CONVERT(DATEDIF(H1453,NOW(),"y"),"yr","day")))),"Usia Salah"),"")</f>
        <v>49732.098911689813</v>
      </c>
      <c r="AA1453" s="167" t="str">
        <f ca="1">IF(Table1[[#This Row],[TGL.PENSIUN (usia )]]&lt;&gt;0,TEXT(Table1[[#This Row],[TGL.PENSIUN (usia )]],"yyyy"),"")</f>
        <v>2036</v>
      </c>
      <c r="AB14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Row],[JABATAN]],tbl_refJabatan,9,FALSE),"yr","day")-CONVERT(DATEDIF(M1453,tglAcuan,"y"),"yr","day"))),(NOW()+(CONVERT(VLOOKUP(Table1[[#This Row],[JABATAN]],tbl_refJabatan,9,FALSE),"yr","day")-CONVERT(DATEDIF(M1453,NOW(),"y"),"yr","day")))),"tgl SK salah"),"")</f>
        <v>44618.598911689813</v>
      </c>
      <c r="AC1453" s="167" t="str">
        <f ca="1">IF(Table1[[#This Row],[TGL. PENSIUN (jabatan )]]&lt;&gt;0,TEXT(Table1[[#This Row],[TGL. PENSIUN (jabatan )]],"yyyy"),"")</f>
        <v>2022</v>
      </c>
      <c r="AD14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4" spans="1:30" s="53" customFormat="1" ht="21.75" customHeight="1" x14ac:dyDescent="0.25">
      <c r="A1454" s="43">
        <f t="shared" si="51"/>
        <v>1449</v>
      </c>
      <c r="B1454" s="44" t="s">
        <v>2680</v>
      </c>
      <c r="C1454" s="44" t="s">
        <v>2681</v>
      </c>
      <c r="D1454" s="72" t="s">
        <v>63</v>
      </c>
      <c r="E1454" s="59" t="s">
        <v>2697</v>
      </c>
      <c r="F1454" s="43" t="s">
        <v>41</v>
      </c>
      <c r="G1454" s="46" t="s">
        <v>42</v>
      </c>
      <c r="H1454" s="68" t="s">
        <v>2698</v>
      </c>
      <c r="I1454" s="45"/>
      <c r="J1454" s="76"/>
      <c r="K1454" s="74" t="s">
        <v>43</v>
      </c>
      <c r="L1454" s="63" t="s">
        <v>2699</v>
      </c>
      <c r="M1454" s="80">
        <v>41872</v>
      </c>
      <c r="N1454" s="52" t="str">
        <f t="shared" ca="1" si="52"/>
        <v>45 Tahun 9 Bulan 17 hari</v>
      </c>
      <c r="O14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6 Bulan 6 Hari </v>
      </c>
      <c r="P1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Row],[JABATAN]],tbl_refJabatan,2,FALSE),"yr","day")-CONVERT(DATEDIF(H1454,tglAcuan,"y"),"yr","day"))),(NOW()+(CONVERT(VLOOKUP(Table1[[#This Row],[JABATAN]],tbl_refJabatan,2,FALSE),"yr","day")-CONVERT(DATEDIF(H1454,NOW(),"y"),"yr","day")))),"Usia Salah"),"")</f>
        <v>50827.848911689813</v>
      </c>
      <c r="Q1454" s="167" t="str">
        <f ca="1">IF(Table1[[#This Row],[TGL. PENSIUN (usia)]]&lt;&gt;0,TEXT(Table1[[#This Row],[TGL. PENSIUN (usia)]],"yyyy"),"")</f>
        <v>2039</v>
      </c>
      <c r="R1454" s="166">
        <f ca="1">IF(AND(Table1[[#This Row],[TGL. PENSIUN (usia)]]&lt;&gt;"",Table1[[#This Row],[TGL. PENSIUN (usia)]]&lt;&gt;"USIA SALAH"),IF(tglAcuan&lt;&gt;0,(INT(CONVERT(VLOOKUP(Table1[[#This Row],[JABATAN]],tbl_refJabatan,2,FALSE),"yr","day")-CONVERT(DATEDIF(H1454,tglAcuan,"y"),"yr","day"))),(INT(CONVERT(VLOOKUP(Table1[[#This Row],[JABATAN]],tbl_refJabatan,2,FALSE),"yr","day")-CONVERT(DATEDIF(H1454,NOW(),"y"),"yr","day")))),"")</f>
        <v>5478</v>
      </c>
      <c r="S1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Row],[JABATAN]],tbl_refJabatan,4,FALSE),"yr","day")-CONVERT(DATEDIF(H1454,tglAcuan,"y"),"yr","day"))),(NOW()+(CONVERT(VLOOKUP(Table1[[#This Row],[JABATAN]],tbl_refJabatan,4,FALSE),"yr","day")-CONVERT(DATEDIF(H1454,NOW(),"y"),"yr","day")))),"Usia Salah"),"")</f>
        <v>36217.848911689813</v>
      </c>
      <c r="T1454" s="167" t="str">
        <f ca="1">IF(Table1[[#This Row],[TGL. PENSIUN ( usia )]]&lt;&gt;0,TEXT(Table1[[#This Row],[TGL. PENSIUN ( usia )]],"yyyy"),"")</f>
        <v>1999</v>
      </c>
      <c r="U1454" s="166">
        <f ca="1">IF(AND(Table1[[#This Row],[TGL. PENSIUN (usia)]]&lt;&gt;"",Table1[[#This Row],[TGL. PENSIUN (usia)]]&lt;&gt;"USIA SALAH"),IF(tglAcuan&lt;&gt;0,(INT(CONVERT(VLOOKUP(Table1[[#This Row],[JABATAN]],tbl_refJabatan,4,FALSE),"yr","day")-CONVERT(DATEDIF(H1454,tglAcuan,"y"),"yr","day"))),(INT(CONVERT(VLOOKUP(Table1[[#This Row],[JABATAN]],tbl_refJabatan,4,FALSE),"yr","day")-CONVERT(DATEDIF(H1454,NOW(),"y"),"yr","day")))),"")</f>
        <v>-9132</v>
      </c>
      <c r="V1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Row],[JABATAN]],tbl_refJabatan,6,FALSE),"yr","day")-CONVERT(DATEDIF(H1454,tglAcuan,"y"),"yr","day"))),(NOW()+(CONVERT(VLOOKUP(Table1[[#This Row],[JABATAN]],tbl_refJabatan,6,FALSE),"yr","day")-CONVERT(DATEDIF(H1454,NOW(),"y"),"yr","day")))),"Usia Salah"),"")</f>
        <v>28912.848911689813</v>
      </c>
      <c r="W1454" s="167" t="str">
        <f ca="1">IF(Table1[[#This Row],[TGL.PENSIUN (usia)]]&lt;&gt;0,TEXT(Table1[[#This Row],[TGL.PENSIUN (usia)]],"yyyy"),"")</f>
        <v>1979</v>
      </c>
      <c r="X14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Row],[JABATAN]],tbl_refJabatan,7,FALSE),"yr","day")-CONVERT(DATEDIF(M1454,tglAcuan,"y"),"yr","day"))),(NOW()+(CONVERT(VLOOKUP(Table1[[#This Row],[JABATAN]],tbl_refJabatan,7,FALSE),"yr","day")-CONVERT(DATEDIF(M1454,NOW(),"y"),"yr","day")))),"tgl SK salah"),"")</f>
        <v>63976.848911689813</v>
      </c>
      <c r="Y1454" s="167" t="str">
        <f ca="1">IF(Table1[[#This Row],[TGL. PENSIUN (jabatan)]]&lt;&gt;0,TEXT(Table1[[#This Row],[TGL. PENSIUN (jabatan)]],"yyyy"),"")</f>
        <v>2075</v>
      </c>
      <c r="Z14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Row],[JABATAN]],tbl_refJabatan,8,FALSE),"yr","day")-CONVERT(DATEDIF(H1454,tglAcuan,"y"),"yr","day"))),(NOW()+(CONVERT(VLOOKUP(Table1[[#This Row],[JABATAN]],tbl_refJabatan,8,FALSE),"yr","day")-CONVERT(DATEDIF(H1454,NOW(),"y"),"yr","day")))),"Usia Salah"),"")</f>
        <v>50827.848911689813</v>
      </c>
      <c r="AA1454" s="167" t="str">
        <f ca="1">IF(Table1[[#This Row],[TGL.PENSIUN (usia )]]&lt;&gt;0,TEXT(Table1[[#This Row],[TGL.PENSIUN (usia )]],"yyyy"),"")</f>
        <v>2039</v>
      </c>
      <c r="AB14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Row],[JABATAN]],tbl_refJabatan,9,FALSE),"yr","day")-CONVERT(DATEDIF(M1454,tglAcuan,"y"),"yr","day"))),(NOW()+(CONVERT(VLOOKUP(Table1[[#This Row],[JABATAN]],tbl_refJabatan,9,FALSE),"yr","day")-CONVERT(DATEDIF(M1454,NOW(),"y"),"yr","day")))),"tgl SK salah"),"")</f>
        <v>47540.598911689813</v>
      </c>
      <c r="AC1454" s="167" t="str">
        <f ca="1">IF(Table1[[#This Row],[TGL. PENSIUN (jabatan )]]&lt;&gt;0,TEXT(Table1[[#This Row],[TGL. PENSIUN (jabatan )]],"yyyy"),"")</f>
        <v>2030</v>
      </c>
      <c r="AD14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5" spans="1:30" s="53" customFormat="1" ht="21.75" customHeight="1" x14ac:dyDescent="0.25">
      <c r="A1455" s="43">
        <f t="shared" si="51"/>
        <v>1450</v>
      </c>
      <c r="B1455" s="44" t="s">
        <v>2680</v>
      </c>
      <c r="C1455" s="44" t="s">
        <v>2681</v>
      </c>
      <c r="D1455" s="72" t="s">
        <v>63</v>
      </c>
      <c r="E1455" s="59" t="s">
        <v>2700</v>
      </c>
      <c r="F1455" s="43" t="s">
        <v>41</v>
      </c>
      <c r="G1455" s="46" t="s">
        <v>42</v>
      </c>
      <c r="H1455" s="47">
        <v>25629</v>
      </c>
      <c r="I1455" s="45"/>
      <c r="J1455" s="76"/>
      <c r="K1455" s="74" t="s">
        <v>93</v>
      </c>
      <c r="L1455" s="63" t="s">
        <v>2701</v>
      </c>
      <c r="M1455" s="80">
        <v>40437</v>
      </c>
      <c r="N1455" s="52" t="str">
        <f t="shared" ca="1" si="52"/>
        <v>53 Tahun 11 Bulan 25 hari</v>
      </c>
      <c r="O14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5 Bulan 11 Hari </v>
      </c>
      <c r="P1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Row],[JABATAN]],tbl_refJabatan,2,FALSE),"yr","day")-CONVERT(DATEDIF(H1455,tglAcuan,"y"),"yr","day"))),(NOW()+(CONVERT(VLOOKUP(Table1[[#This Row],[JABATAN]],tbl_refJabatan,2,FALSE),"yr","day")-CONVERT(DATEDIF(H1455,NOW(),"y"),"yr","day")))),"Usia Salah"),"")</f>
        <v>47905.848911689813</v>
      </c>
      <c r="Q1455" s="167" t="str">
        <f ca="1">IF(Table1[[#This Row],[TGL. PENSIUN (usia)]]&lt;&gt;0,TEXT(Table1[[#This Row],[TGL. PENSIUN (usia)]],"yyyy"),"")</f>
        <v>2031</v>
      </c>
      <c r="R1455" s="166">
        <f ca="1">IF(AND(Table1[[#This Row],[TGL. PENSIUN (usia)]]&lt;&gt;"",Table1[[#This Row],[TGL. PENSIUN (usia)]]&lt;&gt;"USIA SALAH"),IF(tglAcuan&lt;&gt;0,(INT(CONVERT(VLOOKUP(Table1[[#This Row],[JABATAN]],tbl_refJabatan,2,FALSE),"yr","day")-CONVERT(DATEDIF(H1455,tglAcuan,"y"),"yr","day"))),(INT(CONVERT(VLOOKUP(Table1[[#This Row],[JABATAN]],tbl_refJabatan,2,FALSE),"yr","day")-CONVERT(DATEDIF(H1455,NOW(),"y"),"yr","day")))),"")</f>
        <v>2556</v>
      </c>
      <c r="S1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Row],[JABATAN]],tbl_refJabatan,4,FALSE),"yr","day")-CONVERT(DATEDIF(H1455,tglAcuan,"y"),"yr","day"))),(NOW()+(CONVERT(VLOOKUP(Table1[[#This Row],[JABATAN]],tbl_refJabatan,4,FALSE),"yr","day")-CONVERT(DATEDIF(H1455,NOW(),"y"),"yr","day")))),"Usia Salah"),"")</f>
        <v>33295.848911689813</v>
      </c>
      <c r="T1455" s="167" t="str">
        <f ca="1">IF(Table1[[#This Row],[TGL. PENSIUN ( usia )]]&lt;&gt;0,TEXT(Table1[[#This Row],[TGL. PENSIUN ( usia )]],"yyyy"),"")</f>
        <v>1991</v>
      </c>
      <c r="U1455" s="166">
        <f ca="1">IF(AND(Table1[[#This Row],[TGL. PENSIUN (usia)]]&lt;&gt;"",Table1[[#This Row],[TGL. PENSIUN (usia)]]&lt;&gt;"USIA SALAH"),IF(tglAcuan&lt;&gt;0,(INT(CONVERT(VLOOKUP(Table1[[#This Row],[JABATAN]],tbl_refJabatan,4,FALSE),"yr","day")-CONVERT(DATEDIF(H1455,tglAcuan,"y"),"yr","day"))),(INT(CONVERT(VLOOKUP(Table1[[#This Row],[JABATAN]],tbl_refJabatan,4,FALSE),"yr","day")-CONVERT(DATEDIF(H1455,NOW(),"y"),"yr","day")))),"")</f>
        <v>-12054</v>
      </c>
      <c r="V1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Row],[JABATAN]],tbl_refJabatan,6,FALSE),"yr","day")-CONVERT(DATEDIF(H1455,tglAcuan,"y"),"yr","day"))),(NOW()+(CONVERT(VLOOKUP(Table1[[#This Row],[JABATAN]],tbl_refJabatan,6,FALSE),"yr","day")-CONVERT(DATEDIF(H1455,NOW(),"y"),"yr","day")))),"Usia Salah"),"")</f>
        <v>25990.848911689813</v>
      </c>
      <c r="W1455" s="167" t="str">
        <f ca="1">IF(Table1[[#This Row],[TGL.PENSIUN (usia)]]&lt;&gt;0,TEXT(Table1[[#This Row],[TGL.PENSIUN (usia)]],"yyyy"),"")</f>
        <v>1971</v>
      </c>
      <c r="X14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Row],[JABATAN]],tbl_refJabatan,7,FALSE),"yr","day")-CONVERT(DATEDIF(M1455,tglAcuan,"y"),"yr","day"))),(NOW()+(CONVERT(VLOOKUP(Table1[[#This Row],[JABATAN]],tbl_refJabatan,7,FALSE),"yr","day")-CONVERT(DATEDIF(M1455,NOW(),"y"),"yr","day")))),"tgl SK salah"),"")</f>
        <v>62515.848911689813</v>
      </c>
      <c r="Y1455" s="167" t="str">
        <f ca="1">IF(Table1[[#This Row],[TGL. PENSIUN (jabatan)]]&lt;&gt;0,TEXT(Table1[[#This Row],[TGL. PENSIUN (jabatan)]],"yyyy"),"")</f>
        <v>2071</v>
      </c>
      <c r="Z14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Row],[JABATAN]],tbl_refJabatan,8,FALSE),"yr","day")-CONVERT(DATEDIF(H1455,tglAcuan,"y"),"yr","day"))),(NOW()+(CONVERT(VLOOKUP(Table1[[#This Row],[JABATAN]],tbl_refJabatan,8,FALSE),"yr","day")-CONVERT(DATEDIF(H1455,NOW(),"y"),"yr","day")))),"Usia Salah"),"")</f>
        <v>47905.848911689813</v>
      </c>
      <c r="AA1455" s="167" t="str">
        <f ca="1">IF(Table1[[#This Row],[TGL.PENSIUN (usia )]]&lt;&gt;0,TEXT(Table1[[#This Row],[TGL.PENSIUN (usia )]],"yyyy"),"")</f>
        <v>2031</v>
      </c>
      <c r="AB14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Row],[JABATAN]],tbl_refJabatan,9,FALSE),"yr","day")-CONVERT(DATEDIF(M1455,tglAcuan,"y"),"yr","day"))),(NOW()+(CONVERT(VLOOKUP(Table1[[#This Row],[JABATAN]],tbl_refJabatan,9,FALSE),"yr","day")-CONVERT(DATEDIF(M1455,NOW(),"y"),"yr","day")))),"tgl SK salah"),"")</f>
        <v>46079.598911689813</v>
      </c>
      <c r="AC1455" s="167" t="str">
        <f ca="1">IF(Table1[[#This Row],[TGL. PENSIUN (jabatan )]]&lt;&gt;0,TEXT(Table1[[#This Row],[TGL. PENSIUN (jabatan )]],"yyyy"),"")</f>
        <v>2026</v>
      </c>
      <c r="AD14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6" spans="1:30" s="53" customFormat="1" ht="21.75" customHeight="1" x14ac:dyDescent="0.25">
      <c r="A1456" s="43">
        <f t="shared" si="51"/>
        <v>1451</v>
      </c>
      <c r="B1456" s="44" t="s">
        <v>2680</v>
      </c>
      <c r="C1456" s="44" t="s">
        <v>2681</v>
      </c>
      <c r="D1456" s="72" t="s">
        <v>63</v>
      </c>
      <c r="E1456" s="59" t="s">
        <v>2702</v>
      </c>
      <c r="F1456" s="43" t="s">
        <v>41</v>
      </c>
      <c r="G1456" s="46" t="s">
        <v>42</v>
      </c>
      <c r="H1456" s="47">
        <v>30531</v>
      </c>
      <c r="I1456" s="45"/>
      <c r="J1456" s="76"/>
      <c r="K1456" s="74" t="s">
        <v>43</v>
      </c>
      <c r="L1456" s="63" t="s">
        <v>2293</v>
      </c>
      <c r="M1456" s="80">
        <v>41022</v>
      </c>
      <c r="N1456" s="52" t="str">
        <f t="shared" ca="1" si="52"/>
        <v>40 Tahun 6 Bulan 24 hari</v>
      </c>
      <c r="O14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10 Bulan 4 Hari </v>
      </c>
      <c r="P1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Row],[JABATAN]],tbl_refJabatan,2,FALSE),"yr","day")-CONVERT(DATEDIF(H1456,tglAcuan,"y"),"yr","day"))),(NOW()+(CONVERT(VLOOKUP(Table1[[#This Row],[JABATAN]],tbl_refJabatan,2,FALSE),"yr","day")-CONVERT(DATEDIF(H1456,NOW(),"y"),"yr","day")))),"Usia Salah"),"")</f>
        <v>52654.098911689813</v>
      </c>
      <c r="Q1456" s="167" t="str">
        <f ca="1">IF(Table1[[#This Row],[TGL. PENSIUN (usia)]]&lt;&gt;0,TEXT(Table1[[#This Row],[TGL. PENSIUN (usia)]],"yyyy"),"")</f>
        <v>2044</v>
      </c>
      <c r="R1456" s="166">
        <f ca="1">IF(AND(Table1[[#This Row],[TGL. PENSIUN (usia)]]&lt;&gt;"",Table1[[#This Row],[TGL. PENSIUN (usia)]]&lt;&gt;"USIA SALAH"),IF(tglAcuan&lt;&gt;0,(INT(CONVERT(VLOOKUP(Table1[[#This Row],[JABATAN]],tbl_refJabatan,2,FALSE),"yr","day")-CONVERT(DATEDIF(H1456,tglAcuan,"y"),"yr","day"))),(INT(CONVERT(VLOOKUP(Table1[[#This Row],[JABATAN]],tbl_refJabatan,2,FALSE),"yr","day")-CONVERT(DATEDIF(H1456,NOW(),"y"),"yr","day")))),"")</f>
        <v>7305</v>
      </c>
      <c r="S1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Row],[JABATAN]],tbl_refJabatan,4,FALSE),"yr","day")-CONVERT(DATEDIF(H1456,tglAcuan,"y"),"yr","day"))),(NOW()+(CONVERT(VLOOKUP(Table1[[#This Row],[JABATAN]],tbl_refJabatan,4,FALSE),"yr","day")-CONVERT(DATEDIF(H1456,NOW(),"y"),"yr","day")))),"Usia Salah"),"")</f>
        <v>38044.098911689813</v>
      </c>
      <c r="T1456" s="167" t="str">
        <f ca="1">IF(Table1[[#This Row],[TGL. PENSIUN ( usia )]]&lt;&gt;0,TEXT(Table1[[#This Row],[TGL. PENSIUN ( usia )]],"yyyy"),"")</f>
        <v>2004</v>
      </c>
      <c r="U1456" s="166">
        <f ca="1">IF(AND(Table1[[#This Row],[TGL. PENSIUN (usia)]]&lt;&gt;"",Table1[[#This Row],[TGL. PENSIUN (usia)]]&lt;&gt;"USIA SALAH"),IF(tglAcuan&lt;&gt;0,(INT(CONVERT(VLOOKUP(Table1[[#This Row],[JABATAN]],tbl_refJabatan,4,FALSE),"yr","day")-CONVERT(DATEDIF(H1456,tglAcuan,"y"),"yr","day"))),(INT(CONVERT(VLOOKUP(Table1[[#This Row],[JABATAN]],tbl_refJabatan,4,FALSE),"yr","day")-CONVERT(DATEDIF(H1456,NOW(),"y"),"yr","day")))),"")</f>
        <v>-7305</v>
      </c>
      <c r="V1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Row],[JABATAN]],tbl_refJabatan,6,FALSE),"yr","day")-CONVERT(DATEDIF(H1456,tglAcuan,"y"),"yr","day"))),(NOW()+(CONVERT(VLOOKUP(Table1[[#This Row],[JABATAN]],tbl_refJabatan,6,FALSE),"yr","day")-CONVERT(DATEDIF(H1456,NOW(),"y"),"yr","day")))),"Usia Salah"),"")</f>
        <v>30739.098911689813</v>
      </c>
      <c r="W1456" s="167" t="str">
        <f ca="1">IF(Table1[[#This Row],[TGL.PENSIUN (usia)]]&lt;&gt;0,TEXT(Table1[[#This Row],[TGL.PENSIUN (usia)]],"yyyy"),"")</f>
        <v>1984</v>
      </c>
      <c r="X14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Row],[JABATAN]],tbl_refJabatan,7,FALSE),"yr","day")-CONVERT(DATEDIF(M1456,tglAcuan,"y"),"yr","day"))),(NOW()+(CONVERT(VLOOKUP(Table1[[#This Row],[JABATAN]],tbl_refJabatan,7,FALSE),"yr","day")-CONVERT(DATEDIF(M1456,NOW(),"y"),"yr","day")))),"tgl SK salah"),"")</f>
        <v>63246.348911689813</v>
      </c>
      <c r="Y1456" s="167" t="str">
        <f ca="1">IF(Table1[[#This Row],[TGL. PENSIUN (jabatan)]]&lt;&gt;0,TEXT(Table1[[#This Row],[TGL. PENSIUN (jabatan)]],"yyyy"),"")</f>
        <v>2073</v>
      </c>
      <c r="Z14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Row],[JABATAN]],tbl_refJabatan,8,FALSE),"yr","day")-CONVERT(DATEDIF(H1456,tglAcuan,"y"),"yr","day"))),(NOW()+(CONVERT(VLOOKUP(Table1[[#This Row],[JABATAN]],tbl_refJabatan,8,FALSE),"yr","day")-CONVERT(DATEDIF(H1456,NOW(),"y"),"yr","day")))),"Usia Salah"),"")</f>
        <v>52654.098911689813</v>
      </c>
      <c r="AA1456" s="167" t="str">
        <f ca="1">IF(Table1[[#This Row],[TGL.PENSIUN (usia )]]&lt;&gt;0,TEXT(Table1[[#This Row],[TGL.PENSIUN (usia )]],"yyyy"),"")</f>
        <v>2044</v>
      </c>
      <c r="AB14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Row],[JABATAN]],tbl_refJabatan,9,FALSE),"yr","day")-CONVERT(DATEDIF(M1456,tglAcuan,"y"),"yr","day"))),(NOW()+(CONVERT(VLOOKUP(Table1[[#This Row],[JABATAN]],tbl_refJabatan,9,FALSE),"yr","day")-CONVERT(DATEDIF(M1456,NOW(),"y"),"yr","day")))),"tgl SK salah"),"")</f>
        <v>46810.098911689813</v>
      </c>
      <c r="AC1456" s="167" t="str">
        <f ca="1">IF(Table1[[#This Row],[TGL. PENSIUN (jabatan )]]&lt;&gt;0,TEXT(Table1[[#This Row],[TGL. PENSIUN (jabatan )]],"yyyy"),"")</f>
        <v>2028</v>
      </c>
      <c r="AD14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7" spans="1:30" s="53" customFormat="1" ht="21.75" customHeight="1" x14ac:dyDescent="0.25">
      <c r="A1457" s="43">
        <f t="shared" si="51"/>
        <v>1452</v>
      </c>
      <c r="B1457" s="44" t="s">
        <v>2680</v>
      </c>
      <c r="C1457" s="44" t="s">
        <v>2681</v>
      </c>
      <c r="D1457" s="72" t="s">
        <v>63</v>
      </c>
      <c r="E1457" s="59" t="s">
        <v>2703</v>
      </c>
      <c r="F1457" s="43" t="s">
        <v>41</v>
      </c>
      <c r="G1457" s="46" t="s">
        <v>42</v>
      </c>
      <c r="H1457" s="47">
        <v>24234</v>
      </c>
      <c r="I1457" s="45"/>
      <c r="J1457" s="76"/>
      <c r="K1457" s="74" t="s">
        <v>43</v>
      </c>
      <c r="L1457" s="63" t="s">
        <v>2704</v>
      </c>
      <c r="M1457" s="80">
        <v>40437</v>
      </c>
      <c r="N1457" s="52" t="str">
        <f t="shared" ca="1" si="52"/>
        <v>57 Tahun 9 Bulan 20 hari</v>
      </c>
      <c r="O14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5 Bulan 11 Hari </v>
      </c>
      <c r="P1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Row],[JABATAN]],tbl_refJabatan,2,FALSE),"yr","day")-CONVERT(DATEDIF(H1457,tglAcuan,"y"),"yr","day"))),(NOW()+(CONVERT(VLOOKUP(Table1[[#This Row],[JABATAN]],tbl_refJabatan,2,FALSE),"yr","day")-CONVERT(DATEDIF(H1457,NOW(),"y"),"yr","day")))),"Usia Salah"),"")</f>
        <v>46444.848911689813</v>
      </c>
      <c r="Q1457" s="167" t="str">
        <f ca="1">IF(Table1[[#This Row],[TGL. PENSIUN (usia)]]&lt;&gt;0,TEXT(Table1[[#This Row],[TGL. PENSIUN (usia)]],"yyyy"),"")</f>
        <v>2027</v>
      </c>
      <c r="R1457" s="166">
        <f ca="1">IF(AND(Table1[[#This Row],[TGL. PENSIUN (usia)]]&lt;&gt;"",Table1[[#This Row],[TGL. PENSIUN (usia)]]&lt;&gt;"USIA SALAH"),IF(tglAcuan&lt;&gt;0,(INT(CONVERT(VLOOKUP(Table1[[#This Row],[JABATAN]],tbl_refJabatan,2,FALSE),"yr","day")-CONVERT(DATEDIF(H1457,tglAcuan,"y"),"yr","day"))),(INT(CONVERT(VLOOKUP(Table1[[#This Row],[JABATAN]],tbl_refJabatan,2,FALSE),"yr","day")-CONVERT(DATEDIF(H1457,NOW(),"y"),"yr","day")))),"")</f>
        <v>1095</v>
      </c>
      <c r="S1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Row],[JABATAN]],tbl_refJabatan,4,FALSE),"yr","day")-CONVERT(DATEDIF(H1457,tglAcuan,"y"),"yr","day"))),(NOW()+(CONVERT(VLOOKUP(Table1[[#This Row],[JABATAN]],tbl_refJabatan,4,FALSE),"yr","day")-CONVERT(DATEDIF(H1457,NOW(),"y"),"yr","day")))),"Usia Salah"),"")</f>
        <v>31834.848911689813</v>
      </c>
      <c r="T1457" s="167" t="str">
        <f ca="1">IF(Table1[[#This Row],[TGL. PENSIUN ( usia )]]&lt;&gt;0,TEXT(Table1[[#This Row],[TGL. PENSIUN ( usia )]],"yyyy"),"")</f>
        <v>1987</v>
      </c>
      <c r="U1457" s="166">
        <f ca="1">IF(AND(Table1[[#This Row],[TGL. PENSIUN (usia)]]&lt;&gt;"",Table1[[#This Row],[TGL. PENSIUN (usia)]]&lt;&gt;"USIA SALAH"),IF(tglAcuan&lt;&gt;0,(INT(CONVERT(VLOOKUP(Table1[[#This Row],[JABATAN]],tbl_refJabatan,4,FALSE),"yr","day")-CONVERT(DATEDIF(H1457,tglAcuan,"y"),"yr","day"))),(INT(CONVERT(VLOOKUP(Table1[[#This Row],[JABATAN]],tbl_refJabatan,4,FALSE),"yr","day")-CONVERT(DATEDIF(H1457,NOW(),"y"),"yr","day")))),"")</f>
        <v>-13515</v>
      </c>
      <c r="V1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Row],[JABATAN]],tbl_refJabatan,6,FALSE),"yr","day")-CONVERT(DATEDIF(H1457,tglAcuan,"y"),"yr","day"))),(NOW()+(CONVERT(VLOOKUP(Table1[[#This Row],[JABATAN]],tbl_refJabatan,6,FALSE),"yr","day")-CONVERT(DATEDIF(H1457,NOW(),"y"),"yr","day")))),"Usia Salah"),"")</f>
        <v>24529.848911689813</v>
      </c>
      <c r="W1457" s="167" t="str">
        <f ca="1">IF(Table1[[#This Row],[TGL.PENSIUN (usia)]]&lt;&gt;0,TEXT(Table1[[#This Row],[TGL.PENSIUN (usia)]],"yyyy"),"")</f>
        <v>1967</v>
      </c>
      <c r="X14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Row],[JABATAN]],tbl_refJabatan,7,FALSE),"yr","day")-CONVERT(DATEDIF(M1457,tglAcuan,"y"),"yr","day"))),(NOW()+(CONVERT(VLOOKUP(Table1[[#This Row],[JABATAN]],tbl_refJabatan,7,FALSE),"yr","day")-CONVERT(DATEDIF(M1457,NOW(),"y"),"yr","day")))),"tgl SK salah"),"")</f>
        <v>62515.848911689813</v>
      </c>
      <c r="Y1457" s="167" t="str">
        <f ca="1">IF(Table1[[#This Row],[TGL. PENSIUN (jabatan)]]&lt;&gt;0,TEXT(Table1[[#This Row],[TGL. PENSIUN (jabatan)]],"yyyy"),"")</f>
        <v>2071</v>
      </c>
      <c r="Z14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Row],[JABATAN]],tbl_refJabatan,8,FALSE),"yr","day")-CONVERT(DATEDIF(H1457,tglAcuan,"y"),"yr","day"))),(NOW()+(CONVERT(VLOOKUP(Table1[[#This Row],[JABATAN]],tbl_refJabatan,8,FALSE),"yr","day")-CONVERT(DATEDIF(H1457,NOW(),"y"),"yr","day")))),"Usia Salah"),"")</f>
        <v>46444.848911689813</v>
      </c>
      <c r="AA1457" s="167" t="str">
        <f ca="1">IF(Table1[[#This Row],[TGL.PENSIUN (usia )]]&lt;&gt;0,TEXT(Table1[[#This Row],[TGL.PENSIUN (usia )]],"yyyy"),"")</f>
        <v>2027</v>
      </c>
      <c r="AB14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Row],[JABATAN]],tbl_refJabatan,9,FALSE),"yr","day")-CONVERT(DATEDIF(M1457,tglAcuan,"y"),"yr","day"))),(NOW()+(CONVERT(VLOOKUP(Table1[[#This Row],[JABATAN]],tbl_refJabatan,9,FALSE),"yr","day")-CONVERT(DATEDIF(M1457,NOW(),"y"),"yr","day")))),"tgl SK salah"),"")</f>
        <v>46079.598911689813</v>
      </c>
      <c r="AC1457" s="167" t="str">
        <f ca="1">IF(Table1[[#This Row],[TGL. PENSIUN (jabatan )]]&lt;&gt;0,TEXT(Table1[[#This Row],[TGL. PENSIUN (jabatan )]],"yyyy"),"")</f>
        <v>2026</v>
      </c>
      <c r="AD14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8" spans="1:30" s="53" customFormat="1" ht="21.75" customHeight="1" x14ac:dyDescent="0.25">
      <c r="A1458" s="43">
        <f t="shared" si="51"/>
        <v>1453</v>
      </c>
      <c r="B1458" s="55" t="s">
        <v>2680</v>
      </c>
      <c r="C1458" s="55" t="s">
        <v>2681</v>
      </c>
      <c r="D1458" s="72" t="s">
        <v>63</v>
      </c>
      <c r="E1458" s="97" t="s">
        <v>2705</v>
      </c>
      <c r="F1458" s="57" t="s">
        <v>41</v>
      </c>
      <c r="G1458" s="58" t="s">
        <v>42</v>
      </c>
      <c r="H1458" s="117">
        <v>32547</v>
      </c>
      <c r="I1458" s="45"/>
      <c r="J1458" s="76"/>
      <c r="K1458" s="128" t="s">
        <v>43</v>
      </c>
      <c r="L1458" s="128" t="s">
        <v>2706</v>
      </c>
      <c r="M1458" s="127">
        <v>44925</v>
      </c>
      <c r="N1458" s="52" t="str">
        <f t="shared" ca="1" si="52"/>
        <v>35 Tahun 0 Bulan 19 hari</v>
      </c>
      <c r="O14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Row],[JABATAN]],tbl_refJabatan,2,FALSE),"yr","day")-CONVERT(DATEDIF(H1458,tglAcuan,"y"),"yr","day"))),(NOW()+(CONVERT(VLOOKUP(Table1[[#This Row],[JABATAN]],tbl_refJabatan,2,FALSE),"yr","day")-CONVERT(DATEDIF(H1458,NOW(),"y"),"yr","day")))),"Usia Salah"),"")</f>
        <v>54480.348911689813</v>
      </c>
      <c r="Q1458" s="167" t="str">
        <f ca="1">IF(Table1[[#This Row],[TGL. PENSIUN (usia)]]&lt;&gt;0,TEXT(Table1[[#This Row],[TGL. PENSIUN (usia)]],"yyyy"),"")</f>
        <v>2049</v>
      </c>
      <c r="R1458" s="166">
        <f ca="1">IF(AND(Table1[[#This Row],[TGL. PENSIUN (usia)]]&lt;&gt;"",Table1[[#This Row],[TGL. PENSIUN (usia)]]&lt;&gt;"USIA SALAH"),IF(tglAcuan&lt;&gt;0,(INT(CONVERT(VLOOKUP(Table1[[#This Row],[JABATAN]],tbl_refJabatan,2,FALSE),"yr","day")-CONVERT(DATEDIF(H1458,tglAcuan,"y"),"yr","day"))),(INT(CONVERT(VLOOKUP(Table1[[#This Row],[JABATAN]],tbl_refJabatan,2,FALSE),"yr","day")-CONVERT(DATEDIF(H1458,NOW(),"y"),"yr","day")))),"")</f>
        <v>9131</v>
      </c>
      <c r="S1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Row],[JABATAN]],tbl_refJabatan,4,FALSE),"yr","day")-CONVERT(DATEDIF(H1458,tglAcuan,"y"),"yr","day"))),(NOW()+(CONVERT(VLOOKUP(Table1[[#This Row],[JABATAN]],tbl_refJabatan,4,FALSE),"yr","day")-CONVERT(DATEDIF(H1458,NOW(),"y"),"yr","day")))),"Usia Salah"),"")</f>
        <v>39870.348911689813</v>
      </c>
      <c r="T1458" s="167" t="str">
        <f ca="1">IF(Table1[[#This Row],[TGL. PENSIUN ( usia )]]&lt;&gt;0,TEXT(Table1[[#This Row],[TGL. PENSIUN ( usia )]],"yyyy"),"")</f>
        <v>2009</v>
      </c>
      <c r="U1458" s="166">
        <f ca="1">IF(AND(Table1[[#This Row],[TGL. PENSIUN (usia)]]&lt;&gt;"",Table1[[#This Row],[TGL. PENSIUN (usia)]]&lt;&gt;"USIA SALAH"),IF(tglAcuan&lt;&gt;0,(INT(CONVERT(VLOOKUP(Table1[[#This Row],[JABATAN]],tbl_refJabatan,4,FALSE),"yr","day")-CONVERT(DATEDIF(H1458,tglAcuan,"y"),"yr","day"))),(INT(CONVERT(VLOOKUP(Table1[[#This Row],[JABATAN]],tbl_refJabatan,4,FALSE),"yr","day")-CONVERT(DATEDIF(H1458,NOW(),"y"),"yr","day")))),"")</f>
        <v>-5479</v>
      </c>
      <c r="V1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Row],[JABATAN]],tbl_refJabatan,6,FALSE),"yr","day")-CONVERT(DATEDIF(H1458,tglAcuan,"y"),"yr","day"))),(NOW()+(CONVERT(VLOOKUP(Table1[[#This Row],[JABATAN]],tbl_refJabatan,6,FALSE),"yr","day")-CONVERT(DATEDIF(H1458,NOW(),"y"),"yr","day")))),"Usia Salah"),"")</f>
        <v>32565.348911689813</v>
      </c>
      <c r="W1458" s="167" t="str">
        <f ca="1">IF(Table1[[#This Row],[TGL.PENSIUN (usia)]]&lt;&gt;0,TEXT(Table1[[#This Row],[TGL.PENSIUN (usia)]],"yyyy"),"")</f>
        <v>1989</v>
      </c>
      <c r="X14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Row],[JABATAN]],tbl_refJabatan,7,FALSE),"yr","day")-CONVERT(DATEDIF(M1458,tglAcuan,"y"),"yr","day"))),(NOW()+(CONVERT(VLOOKUP(Table1[[#This Row],[JABATAN]],tbl_refJabatan,7,FALSE),"yr","day")-CONVERT(DATEDIF(M1458,NOW(),"y"),"yr","day")))),"tgl SK salah"),"")</f>
        <v>66898.848911689813</v>
      </c>
      <c r="Y1458" s="167" t="str">
        <f ca="1">IF(Table1[[#This Row],[TGL. PENSIUN (jabatan)]]&lt;&gt;0,TEXT(Table1[[#This Row],[TGL. PENSIUN (jabatan)]],"yyyy"),"")</f>
        <v>2083</v>
      </c>
      <c r="Z14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Row],[JABATAN]],tbl_refJabatan,8,FALSE),"yr","day")-CONVERT(DATEDIF(H1458,tglAcuan,"y"),"yr","day"))),(NOW()+(CONVERT(VLOOKUP(Table1[[#This Row],[JABATAN]],tbl_refJabatan,8,FALSE),"yr","day")-CONVERT(DATEDIF(H1458,NOW(),"y"),"yr","day")))),"Usia Salah"),"")</f>
        <v>54480.348911689813</v>
      </c>
      <c r="AA1458" s="167" t="str">
        <f ca="1">IF(Table1[[#This Row],[TGL.PENSIUN (usia )]]&lt;&gt;0,TEXT(Table1[[#This Row],[TGL.PENSIUN (usia )]],"yyyy"),"")</f>
        <v>2049</v>
      </c>
      <c r="AB14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Row],[JABATAN]],tbl_refJabatan,9,FALSE),"yr","day")-CONVERT(DATEDIF(M1458,tglAcuan,"y"),"yr","day"))),(NOW()+(CONVERT(VLOOKUP(Table1[[#This Row],[JABATAN]],tbl_refJabatan,9,FALSE),"yr","day")-CONVERT(DATEDIF(M1458,NOW(),"y"),"yr","day")))),"tgl SK salah"),"")</f>
        <v>50462.598911689813</v>
      </c>
      <c r="AC1458" s="167" t="str">
        <f ca="1">IF(Table1[[#This Row],[TGL. PENSIUN (jabatan )]]&lt;&gt;0,TEXT(Table1[[#This Row],[TGL. PENSIUN (jabatan )]],"yyyy"),"")</f>
        <v>2038</v>
      </c>
      <c r="AD14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59" spans="1:30" s="53" customFormat="1" ht="21.75" customHeight="1" x14ac:dyDescent="0.25">
      <c r="A1459" s="43">
        <f t="shared" si="51"/>
        <v>1454</v>
      </c>
      <c r="B1459" s="44" t="s">
        <v>2680</v>
      </c>
      <c r="C1459" s="44" t="s">
        <v>2707</v>
      </c>
      <c r="D1459" s="45" t="s">
        <v>39</v>
      </c>
      <c r="E1459" s="97" t="s">
        <v>265</v>
      </c>
      <c r="F1459" s="57" t="s">
        <v>41</v>
      </c>
      <c r="G1459" s="58" t="s">
        <v>42</v>
      </c>
      <c r="H1459" s="117">
        <v>25390</v>
      </c>
      <c r="I1459" s="56"/>
      <c r="J1459" s="162"/>
      <c r="K1459" s="128" t="s">
        <v>43</v>
      </c>
      <c r="L1459" s="110" t="s">
        <v>2708</v>
      </c>
      <c r="M1459" s="127">
        <v>43812</v>
      </c>
      <c r="N1459" s="52" t="str">
        <f t="shared" ca="1" si="52"/>
        <v>54 Tahun 7 Bulan 21 hari</v>
      </c>
      <c r="O14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Row],[JABATAN]],tbl_refJabatan,2,FALSE),"yr","day")-CONVERT(DATEDIF(H1459,tglAcuan,"y"),"yr","day"))),(NOW()+(CONVERT(VLOOKUP(Table1[[#This Row],[JABATAN]],tbl_refJabatan,2,FALSE),"yr","day")-CONVERT(DATEDIF(H1459,NOW(),"y"),"yr","day")))),"Usia Salah"),"")</f>
        <v>25625.598911689813</v>
      </c>
      <c r="Q1459" s="167" t="str">
        <f ca="1">IF(Table1[[#This Row],[TGL. PENSIUN (usia)]]&lt;&gt;0,TEXT(Table1[[#This Row],[TGL. PENSIUN (usia)]],"yyyy"),"")</f>
        <v>1970</v>
      </c>
      <c r="R1459" s="166">
        <f ca="1">IF(AND(Table1[[#This Row],[TGL. PENSIUN (usia)]]&lt;&gt;"",Table1[[#This Row],[TGL. PENSIUN (usia)]]&lt;&gt;"USIA SALAH"),IF(tglAcuan&lt;&gt;0,(INT(CONVERT(VLOOKUP(Table1[[#This Row],[JABATAN]],tbl_refJabatan,2,FALSE),"yr","day")-CONVERT(DATEDIF(H1459,tglAcuan,"y"),"yr","day"))),(INT(CONVERT(VLOOKUP(Table1[[#This Row],[JABATAN]],tbl_refJabatan,2,FALSE),"yr","day")-CONVERT(DATEDIF(H1459,NOW(),"y"),"yr","day")))),"")</f>
        <v>-19724</v>
      </c>
      <c r="S1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Row],[JABATAN]],tbl_refJabatan,4,FALSE),"yr","day")-CONVERT(DATEDIF(H1459,tglAcuan,"y"),"yr","day"))),(NOW()+(CONVERT(VLOOKUP(Table1[[#This Row],[JABATAN]],tbl_refJabatan,4,FALSE),"yr","day")-CONVERT(DATEDIF(H1459,NOW(),"y"),"yr","day")))),"Usia Salah"),"")</f>
        <v>25625.598911689813</v>
      </c>
      <c r="T1459" s="167" t="str">
        <f ca="1">IF(Table1[[#This Row],[TGL. PENSIUN ( usia )]]&lt;&gt;0,TEXT(Table1[[#This Row],[TGL. PENSIUN ( usia )]],"yyyy"),"")</f>
        <v>1970</v>
      </c>
      <c r="U1459" s="166">
        <f ca="1">IF(AND(Table1[[#This Row],[TGL. PENSIUN (usia)]]&lt;&gt;"",Table1[[#This Row],[TGL. PENSIUN (usia)]]&lt;&gt;"USIA SALAH"),IF(tglAcuan&lt;&gt;0,(INT(CONVERT(VLOOKUP(Table1[[#This Row],[JABATAN]],tbl_refJabatan,4,FALSE),"yr","day")-CONVERT(DATEDIF(H1459,tglAcuan,"y"),"yr","day"))),(INT(CONVERT(VLOOKUP(Table1[[#This Row],[JABATAN]],tbl_refJabatan,4,FALSE),"yr","day")-CONVERT(DATEDIF(H1459,NOW(),"y"),"yr","day")))),"")</f>
        <v>-19724</v>
      </c>
      <c r="V1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Row],[JABATAN]],tbl_refJabatan,6,FALSE),"yr","day")-CONVERT(DATEDIF(H1459,tglAcuan,"y"),"yr","day"))),(NOW()+(CONVERT(VLOOKUP(Table1[[#This Row],[JABATAN]],tbl_refJabatan,6,FALSE),"yr","day")-CONVERT(DATEDIF(H1459,NOW(),"y"),"yr","day")))),"Usia Salah"),"")</f>
        <v>25625.598911689813</v>
      </c>
      <c r="W1459" s="167" t="str">
        <f ca="1">IF(Table1[[#This Row],[TGL.PENSIUN (usia)]]&lt;&gt;0,TEXT(Table1[[#This Row],[TGL.PENSIUN (usia)]],"yyyy"),"")</f>
        <v>1970</v>
      </c>
      <c r="X14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Row],[JABATAN]],tbl_refJabatan,7,FALSE),"yr","day")-CONVERT(DATEDIF(M1459,tglAcuan,"y"),"yr","day"))),(NOW()+(CONVERT(VLOOKUP(Table1[[#This Row],[JABATAN]],tbl_refJabatan,7,FALSE),"yr","day")-CONVERT(DATEDIF(M1459,NOW(),"y"),"yr","day")))),"tgl SK salah"),"")</f>
        <v>43888.098911689813</v>
      </c>
      <c r="Y1459" s="167" t="str">
        <f ca="1">IF(Table1[[#This Row],[TGL. PENSIUN (jabatan)]]&lt;&gt;0,TEXT(Table1[[#This Row],[TGL. PENSIUN (jabatan)]],"yyyy"),"")</f>
        <v>2020</v>
      </c>
      <c r="Z14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Row],[JABATAN]],tbl_refJabatan,8,FALSE),"yr","day")-CONVERT(DATEDIF(H1459,tglAcuan,"y"),"yr","day"))),(NOW()+(CONVERT(VLOOKUP(Table1[[#This Row],[JABATAN]],tbl_refJabatan,8,FALSE),"yr","day")-CONVERT(DATEDIF(H1459,NOW(),"y"),"yr","day")))),"Usia Salah"),"")</f>
        <v>25625.598911689813</v>
      </c>
      <c r="AA1459" s="167" t="str">
        <f ca="1">IF(Table1[[#This Row],[TGL.PENSIUN (usia )]]&lt;&gt;0,TEXT(Table1[[#This Row],[TGL.PENSIUN (usia )]],"yyyy"),"")</f>
        <v>1970</v>
      </c>
      <c r="AB14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Row],[JABATAN]],tbl_refJabatan,9,FALSE),"yr","day")-CONVERT(DATEDIF(M1459,tglAcuan,"y"),"yr","day"))),(NOW()+(CONVERT(VLOOKUP(Table1[[#This Row],[JABATAN]],tbl_refJabatan,9,FALSE),"yr","day")-CONVERT(DATEDIF(M1459,NOW(),"y"),"yr","day")))),"tgl SK salah"),"")</f>
        <v>43888.098911689813</v>
      </c>
      <c r="AC1459" s="167" t="str">
        <f ca="1">IF(Table1[[#This Row],[TGL. PENSIUN (jabatan )]]&lt;&gt;0,TEXT(Table1[[#This Row],[TGL. PENSIUN (jabatan )]],"yyyy"),"")</f>
        <v>2020</v>
      </c>
      <c r="AD14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0" spans="1:30" s="88" customFormat="1" ht="21.75" customHeight="1" x14ac:dyDescent="0.25">
      <c r="A1460" s="43">
        <f t="shared" si="51"/>
        <v>1455</v>
      </c>
      <c r="B1460" s="44" t="s">
        <v>2680</v>
      </c>
      <c r="C1460" s="44" t="s">
        <v>2707</v>
      </c>
      <c r="D1460" s="72" t="s">
        <v>45</v>
      </c>
      <c r="E1460" s="97" t="s">
        <v>2709</v>
      </c>
      <c r="F1460" s="57" t="s">
        <v>50</v>
      </c>
      <c r="G1460" s="58" t="s">
        <v>42</v>
      </c>
      <c r="H1460" s="117">
        <v>32403</v>
      </c>
      <c r="I1460" s="56"/>
      <c r="J1460" s="162"/>
      <c r="K1460" s="128" t="s">
        <v>56</v>
      </c>
      <c r="L1460" s="128" t="s">
        <v>1683</v>
      </c>
      <c r="M1460" s="127">
        <v>43346</v>
      </c>
      <c r="N1460" s="52" t="str">
        <f t="shared" ca="1" si="52"/>
        <v>35 Tahun 5 Bulan 10 hari</v>
      </c>
      <c r="O14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Row],[JABATAN]],tbl_refJabatan,2,FALSE),"yr","day")-CONVERT(DATEDIF(H1460,tglAcuan,"y"),"yr","day"))),(NOW()+(CONVERT(VLOOKUP(Table1[[#This Row],[JABATAN]],tbl_refJabatan,2,FALSE),"yr","day")-CONVERT(DATEDIF(H1460,NOW(),"y"),"yr","day")))),"Usia Salah"),"")</f>
        <v>32565.348911689813</v>
      </c>
      <c r="Q1460" s="167" t="str">
        <f ca="1">IF(Table1[[#This Row],[TGL. PENSIUN (usia)]]&lt;&gt;0,TEXT(Table1[[#This Row],[TGL. PENSIUN (usia)]],"yyyy"),"")</f>
        <v>1989</v>
      </c>
      <c r="R1460" s="166">
        <f ca="1">IF(AND(Table1[[#This Row],[TGL. PENSIUN (usia)]]&lt;&gt;"",Table1[[#This Row],[TGL. PENSIUN (usia)]]&lt;&gt;"USIA SALAH"),IF(tglAcuan&lt;&gt;0,(INT(CONVERT(VLOOKUP(Table1[[#This Row],[JABATAN]],tbl_refJabatan,2,FALSE),"yr","day")-CONVERT(DATEDIF(H1460,tglAcuan,"y"),"yr","day"))),(INT(CONVERT(VLOOKUP(Table1[[#This Row],[JABATAN]],tbl_refJabatan,2,FALSE),"yr","day")-CONVERT(DATEDIF(H1460,NOW(),"y"),"yr","day")))),"")</f>
        <v>-12784</v>
      </c>
      <c r="S1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Row],[JABATAN]],tbl_refJabatan,4,FALSE),"yr","day")-CONVERT(DATEDIF(H1460,tglAcuan,"y"),"yr","day"))),(NOW()+(CONVERT(VLOOKUP(Table1[[#This Row],[JABATAN]],tbl_refJabatan,4,FALSE),"yr","day")-CONVERT(DATEDIF(H1460,NOW(),"y"),"yr","day")))),"Usia Salah"),"")</f>
        <v>32565.348911689813</v>
      </c>
      <c r="T1460" s="167" t="str">
        <f ca="1">IF(Table1[[#This Row],[TGL. PENSIUN ( usia )]]&lt;&gt;0,TEXT(Table1[[#This Row],[TGL. PENSIUN ( usia )]],"yyyy"),"")</f>
        <v>1989</v>
      </c>
      <c r="U1460" s="166">
        <f ca="1">IF(AND(Table1[[#This Row],[TGL. PENSIUN (usia)]]&lt;&gt;"",Table1[[#This Row],[TGL. PENSIUN (usia)]]&lt;&gt;"USIA SALAH"),IF(tglAcuan&lt;&gt;0,(INT(CONVERT(VLOOKUP(Table1[[#This Row],[JABATAN]],tbl_refJabatan,4,FALSE),"yr","day")-CONVERT(DATEDIF(H1460,tglAcuan,"y"),"yr","day"))),(INT(CONVERT(VLOOKUP(Table1[[#This Row],[JABATAN]],tbl_refJabatan,4,FALSE),"yr","day")-CONVERT(DATEDIF(H1460,NOW(),"y"),"yr","day")))),"")</f>
        <v>-12784</v>
      </c>
      <c r="V1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Row],[JABATAN]],tbl_refJabatan,6,FALSE),"yr","day")-CONVERT(DATEDIF(H1460,tglAcuan,"y"),"yr","day"))),(NOW()+(CONVERT(VLOOKUP(Table1[[#This Row],[JABATAN]],tbl_refJabatan,6,FALSE),"yr","day")-CONVERT(DATEDIF(H1460,NOW(),"y"),"yr","day")))),"Usia Salah"),"")</f>
        <v>32565.348911689813</v>
      </c>
      <c r="W1460" s="167" t="str">
        <f ca="1">IF(Table1[[#This Row],[TGL.PENSIUN (usia)]]&lt;&gt;0,TEXT(Table1[[#This Row],[TGL.PENSIUN (usia)]],"yyyy"),"")</f>
        <v>1989</v>
      </c>
      <c r="X14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Row],[JABATAN]],tbl_refJabatan,7,FALSE),"yr","day")-CONVERT(DATEDIF(M1460,tglAcuan,"y"),"yr","day"))),(NOW()+(CONVERT(VLOOKUP(Table1[[#This Row],[JABATAN]],tbl_refJabatan,7,FALSE),"yr","day")-CONVERT(DATEDIF(M1460,NOW(),"y"),"yr","day")))),"tgl SK salah"),"")</f>
        <v>43522.848911689813</v>
      </c>
      <c r="Y1460" s="167" t="str">
        <f ca="1">IF(Table1[[#This Row],[TGL. PENSIUN (jabatan)]]&lt;&gt;0,TEXT(Table1[[#This Row],[TGL. PENSIUN (jabatan)]],"yyyy"),"")</f>
        <v>2019</v>
      </c>
      <c r="Z14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Row],[JABATAN]],tbl_refJabatan,8,FALSE),"yr","day")-CONVERT(DATEDIF(H1460,tglAcuan,"y"),"yr","day"))),(NOW()+(CONVERT(VLOOKUP(Table1[[#This Row],[JABATAN]],tbl_refJabatan,8,FALSE),"yr","day")-CONVERT(DATEDIF(H1460,NOW(),"y"),"yr","day")))),"Usia Salah"),"")</f>
        <v>32565.348911689813</v>
      </c>
      <c r="AA1460" s="167" t="str">
        <f ca="1">IF(Table1[[#This Row],[TGL.PENSIUN (usia )]]&lt;&gt;0,TEXT(Table1[[#This Row],[TGL.PENSIUN (usia )]],"yyyy"),"")</f>
        <v>1989</v>
      </c>
      <c r="AB14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Row],[JABATAN]],tbl_refJabatan,9,FALSE),"yr","day")-CONVERT(DATEDIF(M1460,tglAcuan,"y"),"yr","day"))),(NOW()+(CONVERT(VLOOKUP(Table1[[#This Row],[JABATAN]],tbl_refJabatan,9,FALSE),"yr","day")-CONVERT(DATEDIF(M1460,NOW(),"y"),"yr","day")))),"tgl SK salah"),"")</f>
        <v>43522.848911689813</v>
      </c>
      <c r="AC1460" s="167" t="str">
        <f ca="1">IF(Table1[[#This Row],[TGL. PENSIUN (jabatan )]]&lt;&gt;0,TEXT(Table1[[#This Row],[TGL. PENSIUN (jabatan )]],"yyyy"),"")</f>
        <v>2019</v>
      </c>
      <c r="AD14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1" spans="1:30" s="53" customFormat="1" ht="21.75" customHeight="1" x14ac:dyDescent="0.25">
      <c r="A1461" s="43">
        <f t="shared" si="51"/>
        <v>1456</v>
      </c>
      <c r="B1461" s="44" t="s">
        <v>2680</v>
      </c>
      <c r="C1461" s="44" t="s">
        <v>2707</v>
      </c>
      <c r="D1461" s="72" t="s">
        <v>48</v>
      </c>
      <c r="E1461" s="59" t="s">
        <v>2710</v>
      </c>
      <c r="F1461" s="43" t="s">
        <v>41</v>
      </c>
      <c r="G1461" s="58" t="s">
        <v>1262</v>
      </c>
      <c r="H1461" s="117">
        <v>25961</v>
      </c>
      <c r="I1461" s="45"/>
      <c r="J1461" s="76"/>
      <c r="K1461" s="128" t="s">
        <v>43</v>
      </c>
      <c r="L1461" s="110" t="s">
        <v>2711</v>
      </c>
      <c r="M1461" s="180">
        <v>44925</v>
      </c>
      <c r="N1461" s="132"/>
      <c r="O14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61" s="167">
        <f>Table1[[#This Row],[TGL SK]]+(60*365)</f>
        <v>66825</v>
      </c>
      <c r="Q1461" s="167" t="str">
        <f>IF(Table1[[#This Row],[TGL. PENSIUN (usia)]]&lt;&gt;0,TEXT(Table1[[#This Row],[TGL. PENSIUN (usia)]],"yyyy"),"")</f>
        <v>2082</v>
      </c>
      <c r="R1461" s="166">
        <f ca="1">IF(tglAcuan&lt;&gt;0,(INT(CONVERT(VLOOKUP(Table1[[#This Row],[JABATAN]],tbl_refJabatan,2,FALSE),"yr","day")-CONVERT(DATEDIF(H1461,tglAcuan,"y"),"yr","day"))),(INT(CONVERT(VLOOKUP(Table1[[#This Row],[JABATAN]],tbl_refJabatan,2,FALSE),"yr","day")-CONVERT(DATEDIF(H1461,NOW(),"y"),"yr","day"))))</f>
        <v>2556</v>
      </c>
      <c r="S1461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Row],[JABATAN]],tbl_refJabatan,4,FALSE),"yr","day")-CONVERT(DATEDIF(H1461,tglAcuan,"y"),"yr","day"))),(NOW()+(CONVERT(VLOOKUP(Table1[[#This Row],[JABATAN]],tbl_refJabatan,4,FALSE),"yr","day")-CONVERT(DATEDIF(H1461,NOW(),"y"),"yr","day")))),"Usia Salah"),"")</f>
        <v>47905.848911689813</v>
      </c>
      <c r="T1461" s="167" t="str">
        <f ca="1">IF(Table1[[#This Row],[TGL. PENSIUN ( usia )]]&lt;&gt;0,TEXT(Table1[[#This Row],[TGL. PENSIUN ( usia )]],"yyyy"),"")</f>
        <v>2031</v>
      </c>
      <c r="U1461" s="166">
        <f ca="1">IF(AND(Table1[[#This Row],[TGL. PENSIUN (usia)]]&lt;&gt;"",Table1[[#This Row],[TGL. PENSIUN (usia)]]&lt;&gt;"USIA SALAH"),IF(tglAcuan&lt;&gt;0,(INT(CONVERT(VLOOKUP(Table1[[#This Row],[JABATAN]],tbl_refJabatan,4,FALSE),"yr","day")-CONVERT(DATEDIF(H1461,tglAcuan,"y"),"yr","day"))),(INT(CONVERT(VLOOKUP(Table1[[#This Row],[JABATAN]],tbl_refJabatan,4,FALSE),"yr","day")-CONVERT(DATEDIF(H1461,NOW(),"y"),"yr","day")))),"")</f>
        <v>2556</v>
      </c>
      <c r="V14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Row],[JABATAN]],tbl_refJabatan,6,FALSE),"yr","day")-CONVERT(DATEDIF(H1461,tglAcuan,"y"),"yr","day"))),(NOW()+(CONVERT(VLOOKUP(Table1[[#This Row],[JABATAN]],tbl_refJabatan,6,FALSE),"yr","day")-CONVERT(DATEDIF(H1461,NOW(),"y"),"yr","day")))),"Usia Salah"),"")</f>
        <v>46444.848911689813</v>
      </c>
      <c r="W1461" s="167" t="str">
        <f ca="1">IF(Table1[[#This Row],[TGL.PENSIUN (usia)]]&lt;&gt;0,TEXT(Table1[[#This Row],[TGL.PENSIUN (usia)]],"yyyy"),"")</f>
        <v>2027</v>
      </c>
      <c r="X14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Row],[JABATAN]],tbl_refJabatan,7,FALSE),"yr","day")-CONVERT(DATEDIF(M1461,tglAcuan,"y"),"yr","day"))),(NOW()+(CONVERT(VLOOKUP(Table1[[#This Row],[JABATAN]],tbl_refJabatan,7,FALSE),"yr","day")-CONVERT(DATEDIF(M1461,NOW(),"y"),"yr","day")))),"tgl SK salah"),"")</f>
        <v>52288.848911689813</v>
      </c>
      <c r="Y1461" s="167" t="str">
        <f ca="1">IF(Table1[[#This Row],[TGL. PENSIUN (jabatan)]]&lt;&gt;0,TEXT(Table1[[#This Row],[TGL. PENSIUN (jabatan)]],"yyyy"),"")</f>
        <v>2043</v>
      </c>
      <c r="Z14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Row],[JABATAN]],tbl_refJabatan,8,FALSE),"yr","day")-CONVERT(DATEDIF(H1461,tglAcuan,"y"),"yr","day"))),(NOW()+(CONVERT(VLOOKUP(Table1[[#This Row],[JABATAN]],tbl_refJabatan,8,FALSE),"yr","day")-CONVERT(DATEDIF(H1461,NOW(),"y"),"yr","day")))),"Usia Salah"),"")</f>
        <v>46444.848911689813</v>
      </c>
      <c r="AA1461" s="167" t="str">
        <f ca="1">IF(Table1[[#This Row],[TGL.PENSIUN (usia )]]&lt;&gt;0,TEXT(Table1[[#This Row],[TGL.PENSIUN (usia )]],"yyyy"),"")</f>
        <v>2027</v>
      </c>
      <c r="AB14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Row],[JABATAN]],tbl_refJabatan,9,FALSE),"yr","day")-CONVERT(DATEDIF(M1461,tglAcuan,"y"),"yr","day"))),(NOW()+(CONVERT(VLOOKUP(Table1[[#This Row],[JABATAN]],tbl_refJabatan,9,FALSE),"yr","day")-CONVERT(DATEDIF(M1461,NOW(),"y"),"yr","day")))),"tgl SK salah"),"")</f>
        <v>52288.848911689813</v>
      </c>
      <c r="AC1461" s="167" t="str">
        <f ca="1">IF(Table1[[#This Row],[TGL. PENSIUN (jabatan )]]&lt;&gt;0,TEXT(Table1[[#This Row],[TGL. PENSIUN (jabatan )]],"yyyy"),"")</f>
        <v>2043</v>
      </c>
      <c r="AD14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2" spans="1:30" s="53" customFormat="1" ht="21.75" customHeight="1" x14ac:dyDescent="0.25">
      <c r="A1462" s="43">
        <f t="shared" si="51"/>
        <v>1457</v>
      </c>
      <c r="B1462" s="44" t="s">
        <v>2680</v>
      </c>
      <c r="C1462" s="44" t="s">
        <v>2707</v>
      </c>
      <c r="D1462" s="72" t="s">
        <v>52</v>
      </c>
      <c r="E1462" s="59" t="s">
        <v>2712</v>
      </c>
      <c r="F1462" s="43" t="s">
        <v>41</v>
      </c>
      <c r="G1462" s="46" t="s">
        <v>1262</v>
      </c>
      <c r="H1462" s="47">
        <v>34898</v>
      </c>
      <c r="I1462" s="45"/>
      <c r="J1462" s="76"/>
      <c r="K1462" s="74" t="s">
        <v>56</v>
      </c>
      <c r="L1462" s="63" t="s">
        <v>2713</v>
      </c>
      <c r="M1462" s="80">
        <v>44406</v>
      </c>
      <c r="N1462" s="52" t="str">
        <f t="shared" ca="1" si="52"/>
        <v>28 Tahun 7 Bulan 9 hari</v>
      </c>
      <c r="O14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29 Hari </v>
      </c>
      <c r="P1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Row],[JABATAN]],tbl_refJabatan,2,FALSE),"yr","day")-CONVERT(DATEDIF(H1462,tglAcuan,"y"),"yr","day"))),(NOW()+(CONVERT(VLOOKUP(Table1[[#This Row],[JABATAN]],tbl_refJabatan,2,FALSE),"yr","day")-CONVERT(DATEDIF(H1462,NOW(),"y"),"yr","day")))),"Usia Salah"),"")</f>
        <v>57037.098911689813</v>
      </c>
      <c r="Q1462" s="167" t="str">
        <f ca="1">IF(Table1[[#This Row],[TGL. PENSIUN (usia)]]&lt;&gt;0,TEXT(Table1[[#This Row],[TGL. PENSIUN (usia)]],"yyyy"),"")</f>
        <v>2056</v>
      </c>
      <c r="R1462" s="166">
        <f ca="1">IF(AND(Table1[[#This Row],[TGL. PENSIUN (usia)]]&lt;&gt;"",Table1[[#This Row],[TGL. PENSIUN (usia)]]&lt;&gt;"USIA SALAH"),IF(tglAcuan&lt;&gt;0,(INT(CONVERT(VLOOKUP(Table1[[#This Row],[JABATAN]],tbl_refJabatan,2,FALSE),"yr","day")-CONVERT(DATEDIF(H1462,tglAcuan,"y"),"yr","day"))),(INT(CONVERT(VLOOKUP(Table1[[#This Row],[JABATAN]],tbl_refJabatan,2,FALSE),"yr","day")-CONVERT(DATEDIF(H1462,NOW(),"y"),"yr","day")))),"")</f>
        <v>11688</v>
      </c>
      <c r="S1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Row],[JABATAN]],tbl_refJabatan,4,FALSE),"yr","day")-CONVERT(DATEDIF(H1462,tglAcuan,"y"),"yr","day"))),(NOW()+(CONVERT(VLOOKUP(Table1[[#This Row],[JABATAN]],tbl_refJabatan,4,FALSE),"yr","day")-CONVERT(DATEDIF(H1462,NOW(),"y"),"yr","day")))),"Usia Salah"),"")</f>
        <v>57037.098911689813</v>
      </c>
      <c r="T1462" s="167" t="str">
        <f ca="1">IF(Table1[[#This Row],[TGL. PENSIUN ( usia )]]&lt;&gt;0,TEXT(Table1[[#This Row],[TGL. PENSIUN ( usia )]],"yyyy"),"")</f>
        <v>2056</v>
      </c>
      <c r="U1462" s="166">
        <f ca="1">IF(AND(Table1[[#This Row],[TGL. PENSIUN (usia)]]&lt;&gt;"",Table1[[#This Row],[TGL. PENSIUN (usia)]]&lt;&gt;"USIA SALAH"),IF(tglAcuan&lt;&gt;0,(INT(CONVERT(VLOOKUP(Table1[[#This Row],[JABATAN]],tbl_refJabatan,4,FALSE),"yr","day")-CONVERT(DATEDIF(H1462,tglAcuan,"y"),"yr","day"))),(INT(CONVERT(VLOOKUP(Table1[[#This Row],[JABATAN]],tbl_refJabatan,4,FALSE),"yr","day")-CONVERT(DATEDIF(H1462,NOW(),"y"),"yr","day")))),"")</f>
        <v>11688</v>
      </c>
      <c r="V1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Row],[JABATAN]],tbl_refJabatan,6,FALSE),"yr","day")-CONVERT(DATEDIF(H1462,tglAcuan,"y"),"yr","day"))),(NOW()+(CONVERT(VLOOKUP(Table1[[#This Row],[JABATAN]],tbl_refJabatan,6,FALSE),"yr","day")-CONVERT(DATEDIF(H1462,NOW(),"y"),"yr","day")))),"Usia Salah"),"")</f>
        <v>55576.098911689813</v>
      </c>
      <c r="W1462" s="167" t="str">
        <f ca="1">IF(Table1[[#This Row],[TGL.PENSIUN (usia)]]&lt;&gt;0,TEXT(Table1[[#This Row],[TGL.PENSIUN (usia)]],"yyyy"),"")</f>
        <v>2052</v>
      </c>
      <c r="X14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Row],[JABATAN]],tbl_refJabatan,7,FALSE),"yr","day")-CONVERT(DATEDIF(M1462,tglAcuan,"y"),"yr","day"))),(NOW()+(CONVERT(VLOOKUP(Table1[[#This Row],[JABATAN]],tbl_refJabatan,7,FALSE),"yr","day")-CONVERT(DATEDIF(M1462,NOW(),"y"),"yr","day")))),"tgl SK salah"),"")</f>
        <v>51923.598911689813</v>
      </c>
      <c r="Y1462" s="167" t="str">
        <f ca="1">IF(Table1[[#This Row],[TGL. PENSIUN (jabatan)]]&lt;&gt;0,TEXT(Table1[[#This Row],[TGL. PENSIUN (jabatan)]],"yyyy"),"")</f>
        <v>2042</v>
      </c>
      <c r="Z14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Row],[JABATAN]],tbl_refJabatan,8,FALSE),"yr","day")-CONVERT(DATEDIF(H1462,tglAcuan,"y"),"yr","day"))),(NOW()+(CONVERT(VLOOKUP(Table1[[#This Row],[JABATAN]],tbl_refJabatan,8,FALSE),"yr","day")-CONVERT(DATEDIF(H1462,NOW(),"y"),"yr","day")))),"Usia Salah"),"")</f>
        <v>55576.098911689813</v>
      </c>
      <c r="AA1462" s="167" t="str">
        <f ca="1">IF(Table1[[#This Row],[TGL.PENSIUN (usia )]]&lt;&gt;0,TEXT(Table1[[#This Row],[TGL.PENSIUN (usia )]],"yyyy"),"")</f>
        <v>2052</v>
      </c>
      <c r="AB14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Row],[JABATAN]],tbl_refJabatan,9,FALSE),"yr","day")-CONVERT(DATEDIF(M1462,tglAcuan,"y"),"yr","day"))),(NOW()+(CONVERT(VLOOKUP(Table1[[#This Row],[JABATAN]],tbl_refJabatan,9,FALSE),"yr","day")-CONVERT(DATEDIF(M1462,NOW(),"y"),"yr","day")))),"tgl SK salah"),"")</f>
        <v>51923.598911689813</v>
      </c>
      <c r="AC1462" s="167" t="str">
        <f ca="1">IF(Table1[[#This Row],[TGL. PENSIUN (jabatan )]]&lt;&gt;0,TEXT(Table1[[#This Row],[TGL. PENSIUN (jabatan )]],"yyyy"),"")</f>
        <v>2042</v>
      </c>
      <c r="AD14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3" spans="1:30" s="53" customFormat="1" ht="21.75" customHeight="1" x14ac:dyDescent="0.25">
      <c r="A1463" s="43">
        <f t="shared" si="51"/>
        <v>1458</v>
      </c>
      <c r="B1463" s="44" t="s">
        <v>2680</v>
      </c>
      <c r="C1463" s="44" t="s">
        <v>2707</v>
      </c>
      <c r="D1463" s="72" t="s">
        <v>54</v>
      </c>
      <c r="E1463" s="59" t="s">
        <v>2714</v>
      </c>
      <c r="F1463" s="43" t="s">
        <v>41</v>
      </c>
      <c r="G1463" s="46" t="s">
        <v>42</v>
      </c>
      <c r="H1463" s="47">
        <v>24198</v>
      </c>
      <c r="I1463" s="45"/>
      <c r="J1463" s="76"/>
      <c r="K1463" s="74" t="s">
        <v>93</v>
      </c>
      <c r="L1463" s="110" t="s">
        <v>2715</v>
      </c>
      <c r="M1463" s="180">
        <v>44925</v>
      </c>
      <c r="N1463" s="132"/>
      <c r="O14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63" s="167">
        <f>Table1[[#This Row],[TGL SK]]+(60*365)</f>
        <v>66825</v>
      </c>
      <c r="Q1463" s="167" t="str">
        <f>IF(Table1[[#This Row],[TGL. PENSIUN (usia)]]&lt;&gt;0,TEXT(Table1[[#This Row],[TGL. PENSIUN (usia)]],"yyyy"),"")</f>
        <v>2082</v>
      </c>
      <c r="R1463" s="166">
        <f ca="1">IF(tglAcuan&lt;&gt;0,(INT(CONVERT(VLOOKUP(Table1[[#This Row],[JABATAN]],tbl_refJabatan,2,FALSE),"yr","day")-CONVERT(DATEDIF(H1463,tglAcuan,"y"),"yr","day"))),(INT(CONVERT(VLOOKUP(Table1[[#This Row],[JABATAN]],tbl_refJabatan,2,FALSE),"yr","day")-CONVERT(DATEDIF(H1463,NOW(),"y"),"yr","day"))))</f>
        <v>1095</v>
      </c>
      <c r="S1463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Row],[JABATAN]],tbl_refJabatan,4,FALSE),"yr","day")-CONVERT(DATEDIF(H1463,tglAcuan,"y"),"yr","day"))),(NOW()+(CONVERT(VLOOKUP(Table1[[#This Row],[JABATAN]],tbl_refJabatan,4,FALSE),"yr","day")-CONVERT(DATEDIF(H1463,NOW(),"y"),"yr","day")))),"Usia Salah"),"")</f>
        <v>46444.848911689813</v>
      </c>
      <c r="T1463" s="167" t="str">
        <f ca="1">IF(Table1[[#This Row],[TGL. PENSIUN ( usia )]]&lt;&gt;0,TEXT(Table1[[#This Row],[TGL. PENSIUN ( usia )]],"yyyy"),"")</f>
        <v>2027</v>
      </c>
      <c r="U1463" s="166">
        <f ca="1">IF(AND(Table1[[#This Row],[TGL. PENSIUN (usia)]]&lt;&gt;"",Table1[[#This Row],[TGL. PENSIUN (usia)]]&lt;&gt;"USIA SALAH"),IF(tglAcuan&lt;&gt;0,(INT(CONVERT(VLOOKUP(Table1[[#This Row],[JABATAN]],tbl_refJabatan,4,FALSE),"yr","day")-CONVERT(DATEDIF(H1463,tglAcuan,"y"),"yr","day"))),(INT(CONVERT(VLOOKUP(Table1[[#This Row],[JABATAN]],tbl_refJabatan,4,FALSE),"yr","day")-CONVERT(DATEDIF(H1463,NOW(),"y"),"yr","day")))),"")</f>
        <v>1095</v>
      </c>
      <c r="V1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Row],[JABATAN]],tbl_refJabatan,6,FALSE),"yr","day")-CONVERT(DATEDIF(H1463,tglAcuan,"y"),"yr","day"))),(NOW()+(CONVERT(VLOOKUP(Table1[[#This Row],[JABATAN]],tbl_refJabatan,6,FALSE),"yr","day")-CONVERT(DATEDIF(H1463,NOW(),"y"),"yr","day")))),"Usia Salah"),"")</f>
        <v>44983.848911689813</v>
      </c>
      <c r="W1463" s="167" t="str">
        <f ca="1">IF(Table1[[#This Row],[TGL.PENSIUN (usia)]]&lt;&gt;0,TEXT(Table1[[#This Row],[TGL.PENSIUN (usia)]],"yyyy"),"")</f>
        <v>2023</v>
      </c>
      <c r="X14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Row],[JABATAN]],tbl_refJabatan,7,FALSE),"yr","day")-CONVERT(DATEDIF(M1463,tglAcuan,"y"),"yr","day"))),(NOW()+(CONVERT(VLOOKUP(Table1[[#This Row],[JABATAN]],tbl_refJabatan,7,FALSE),"yr","day")-CONVERT(DATEDIF(M1463,NOW(),"y"),"yr","day")))),"tgl SK salah"),"")</f>
        <v>52288.848911689813</v>
      </c>
      <c r="Y1463" s="167" t="str">
        <f ca="1">IF(Table1[[#This Row],[TGL. PENSIUN (jabatan)]]&lt;&gt;0,TEXT(Table1[[#This Row],[TGL. PENSIUN (jabatan)]],"yyyy"),"")</f>
        <v>2043</v>
      </c>
      <c r="Z14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Row],[JABATAN]],tbl_refJabatan,8,FALSE),"yr","day")-CONVERT(DATEDIF(H1463,tglAcuan,"y"),"yr","day"))),(NOW()+(CONVERT(VLOOKUP(Table1[[#This Row],[JABATAN]],tbl_refJabatan,8,FALSE),"yr","day")-CONVERT(DATEDIF(H1463,NOW(),"y"),"yr","day")))),"Usia Salah"),"")</f>
        <v>44983.848911689813</v>
      </c>
      <c r="AA1463" s="167" t="str">
        <f ca="1">IF(Table1[[#This Row],[TGL.PENSIUN (usia )]]&lt;&gt;0,TEXT(Table1[[#This Row],[TGL.PENSIUN (usia )]],"yyyy"),"")</f>
        <v>2023</v>
      </c>
      <c r="AB14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Row],[JABATAN]],tbl_refJabatan,9,FALSE),"yr","day")-CONVERT(DATEDIF(M1463,tglAcuan,"y"),"yr","day"))),(NOW()+(CONVERT(VLOOKUP(Table1[[#This Row],[JABATAN]],tbl_refJabatan,9,FALSE),"yr","day")-CONVERT(DATEDIF(M1463,NOW(),"y"),"yr","day")))),"tgl SK salah"),"")</f>
        <v>52288.848911689813</v>
      </c>
      <c r="AC1463" s="167" t="str">
        <f ca="1">IF(Table1[[#This Row],[TGL. PENSIUN (jabatan )]]&lt;&gt;0,TEXT(Table1[[#This Row],[TGL. PENSIUN (jabatan )]],"yyyy"),"")</f>
        <v>2043</v>
      </c>
      <c r="AD14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4" spans="1:30" s="53" customFormat="1" ht="21.75" customHeight="1" x14ac:dyDescent="0.25">
      <c r="A1464" s="43">
        <f t="shared" si="51"/>
        <v>1459</v>
      </c>
      <c r="B1464" s="44" t="s">
        <v>2680</v>
      </c>
      <c r="C1464" s="44" t="s">
        <v>2707</v>
      </c>
      <c r="D1464" s="72" t="s">
        <v>57</v>
      </c>
      <c r="E1464" s="59" t="s">
        <v>2716</v>
      </c>
      <c r="F1464" s="43" t="s">
        <v>41</v>
      </c>
      <c r="G1464" s="46" t="s">
        <v>42</v>
      </c>
      <c r="H1464" s="47">
        <v>33755</v>
      </c>
      <c r="I1464" s="45"/>
      <c r="J1464" s="76"/>
      <c r="K1464" s="74" t="s">
        <v>56</v>
      </c>
      <c r="L1464" s="110" t="s">
        <v>2717</v>
      </c>
      <c r="M1464" s="180">
        <v>44925</v>
      </c>
      <c r="N1464" s="52" t="str">
        <f t="shared" ca="1" si="52"/>
        <v>31 Tahun 8 Bulan 27 hari</v>
      </c>
      <c r="O14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Row],[JABATAN]],tbl_refJabatan,2,FALSE),"yr","day")-CONVERT(DATEDIF(H1464,tglAcuan,"y"),"yr","day"))),(NOW()+(CONVERT(VLOOKUP(Table1[[#This Row],[JABATAN]],tbl_refJabatan,2,FALSE),"yr","day")-CONVERT(DATEDIF(H1464,NOW(),"y"),"yr","day")))),"Usia Salah"),"")</f>
        <v>55941.348911689813</v>
      </c>
      <c r="Q1464" s="167" t="str">
        <f ca="1">IF(Table1[[#This Row],[TGL. PENSIUN (usia)]]&lt;&gt;0,TEXT(Table1[[#This Row],[TGL. PENSIUN (usia)]],"yyyy"),"")</f>
        <v>2053</v>
      </c>
      <c r="R1464" s="166">
        <f ca="1">IF(AND(Table1[[#This Row],[TGL. PENSIUN (usia)]]&lt;&gt;"",Table1[[#This Row],[TGL. PENSIUN (usia)]]&lt;&gt;"USIA SALAH"),IF(tglAcuan&lt;&gt;0,(INT(CONVERT(VLOOKUP(Table1[[#This Row],[JABATAN]],tbl_refJabatan,2,FALSE),"yr","day")-CONVERT(DATEDIF(H1464,tglAcuan,"y"),"yr","day"))),(INT(CONVERT(VLOOKUP(Table1[[#This Row],[JABATAN]],tbl_refJabatan,2,FALSE),"yr","day")-CONVERT(DATEDIF(H1464,NOW(),"y"),"yr","day")))),"")</f>
        <v>10592</v>
      </c>
      <c r="S14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Row],[JABATAN]],tbl_refJabatan,4,FALSE),"yr","day")-CONVERT(DATEDIF(H1464,tglAcuan,"y"),"yr","day"))),(NOW()+(CONVERT(VLOOKUP(Table1[[#This Row],[JABATAN]],tbl_refJabatan,4,FALSE),"yr","day")-CONVERT(DATEDIF(H1464,NOW(),"y"),"yr","day")))),"Usia Salah"),"")</f>
        <v>55941.348911689813</v>
      </c>
      <c r="T1464" s="167" t="str">
        <f ca="1">IF(Table1[[#This Row],[TGL. PENSIUN ( usia )]]&lt;&gt;0,TEXT(Table1[[#This Row],[TGL. PENSIUN ( usia )]],"yyyy"),"")</f>
        <v>2053</v>
      </c>
      <c r="U1464" s="166">
        <f ca="1">IF(AND(Table1[[#This Row],[TGL. PENSIUN (usia)]]&lt;&gt;"",Table1[[#This Row],[TGL. PENSIUN (usia)]]&lt;&gt;"USIA SALAH"),IF(tglAcuan&lt;&gt;0,(INT(CONVERT(VLOOKUP(Table1[[#This Row],[JABATAN]],tbl_refJabatan,4,FALSE),"yr","day")-CONVERT(DATEDIF(H1464,tglAcuan,"y"),"yr","day"))),(INT(CONVERT(VLOOKUP(Table1[[#This Row],[JABATAN]],tbl_refJabatan,4,FALSE),"yr","day")-CONVERT(DATEDIF(H1464,NOW(),"y"),"yr","day")))),"")</f>
        <v>10592</v>
      </c>
      <c r="V14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Row],[JABATAN]],tbl_refJabatan,6,FALSE),"yr","day")-CONVERT(DATEDIF(H1464,tglAcuan,"y"),"yr","day"))),(NOW()+(CONVERT(VLOOKUP(Table1[[#This Row],[JABATAN]],tbl_refJabatan,6,FALSE),"yr","day")-CONVERT(DATEDIF(H1464,NOW(),"y"),"yr","day")))),"Usia Salah"),"")</f>
        <v>54480.348911689813</v>
      </c>
      <c r="W1464" s="167" t="str">
        <f ca="1">IF(Table1[[#This Row],[TGL.PENSIUN (usia)]]&lt;&gt;0,TEXT(Table1[[#This Row],[TGL.PENSIUN (usia)]],"yyyy"),"")</f>
        <v>2049</v>
      </c>
      <c r="X14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Row],[JABATAN]],tbl_refJabatan,7,FALSE),"yr","day")-CONVERT(DATEDIF(M1464,tglAcuan,"y"),"yr","day"))),(NOW()+(CONVERT(VLOOKUP(Table1[[#This Row],[JABATAN]],tbl_refJabatan,7,FALSE),"yr","day")-CONVERT(DATEDIF(M1464,NOW(),"y"),"yr","day")))),"tgl SK salah"),"")</f>
        <v>52288.848911689813</v>
      </c>
      <c r="Y1464" s="167" t="str">
        <f ca="1">IF(Table1[[#This Row],[TGL. PENSIUN (jabatan)]]&lt;&gt;0,TEXT(Table1[[#This Row],[TGL. PENSIUN (jabatan)]],"yyyy"),"")</f>
        <v>2043</v>
      </c>
      <c r="Z14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Row],[JABATAN]],tbl_refJabatan,8,FALSE),"yr","day")-CONVERT(DATEDIF(H1464,tglAcuan,"y"),"yr","day"))),(NOW()+(CONVERT(VLOOKUP(Table1[[#This Row],[JABATAN]],tbl_refJabatan,8,FALSE),"yr","day")-CONVERT(DATEDIF(H1464,NOW(),"y"),"yr","day")))),"Usia Salah"),"")</f>
        <v>54480.348911689813</v>
      </c>
      <c r="AA1464" s="167" t="str">
        <f ca="1">IF(Table1[[#This Row],[TGL.PENSIUN (usia )]]&lt;&gt;0,TEXT(Table1[[#This Row],[TGL.PENSIUN (usia )]],"yyyy"),"")</f>
        <v>2049</v>
      </c>
      <c r="AB14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Row],[JABATAN]],tbl_refJabatan,9,FALSE),"yr","day")-CONVERT(DATEDIF(M1464,tglAcuan,"y"),"yr","day"))),(NOW()+(CONVERT(VLOOKUP(Table1[[#This Row],[JABATAN]],tbl_refJabatan,9,FALSE),"yr","day")-CONVERT(DATEDIF(M1464,NOW(),"y"),"yr","day")))),"tgl SK salah"),"")</f>
        <v>52288.848911689813</v>
      </c>
      <c r="AC1464" s="167" t="str">
        <f ca="1">IF(Table1[[#This Row],[TGL. PENSIUN (jabatan )]]&lt;&gt;0,TEXT(Table1[[#This Row],[TGL. PENSIUN (jabatan )]],"yyyy"),"")</f>
        <v>2043</v>
      </c>
      <c r="AD14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5" spans="1:30" s="53" customFormat="1" ht="21.75" customHeight="1" x14ac:dyDescent="0.25">
      <c r="A1465" s="43">
        <f t="shared" si="51"/>
        <v>1460</v>
      </c>
      <c r="B1465" s="55" t="s">
        <v>2680</v>
      </c>
      <c r="C1465" s="55" t="s">
        <v>2707</v>
      </c>
      <c r="D1465" s="72" t="s">
        <v>59</v>
      </c>
      <c r="E1465" s="72" t="s">
        <v>2718</v>
      </c>
      <c r="F1465" s="57" t="s">
        <v>41</v>
      </c>
      <c r="G1465" s="58" t="s">
        <v>2719</v>
      </c>
      <c r="H1465" s="117">
        <v>29474</v>
      </c>
      <c r="I1465" s="56"/>
      <c r="J1465" s="162"/>
      <c r="K1465" s="128" t="s">
        <v>116</v>
      </c>
      <c r="L1465" s="110" t="s">
        <v>2720</v>
      </c>
      <c r="M1465" s="180">
        <v>44925</v>
      </c>
      <c r="N1465" s="52" t="str">
        <f t="shared" ca="1" si="52"/>
        <v>43 Tahun 5 Bulan 17 hari</v>
      </c>
      <c r="O1465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Row],[JABATAN]],tbl_refJabatan,2,FALSE),"yr","day")-CONVERT(DATEDIF(H1465,tglAcuan,"y"),"yr","day"))),(NOW()+(CONVERT(VLOOKUP(Table1[[#This Row],[JABATAN]],tbl_refJabatan,2,FALSE),"yr","day")-CONVERT(DATEDIF(H1465,NOW(),"y"),"yr","day")))),"Usia Salah"),"")</f>
        <v>51558.348911689813</v>
      </c>
      <c r="Q1465" s="167" t="str">
        <f ca="1">IF(Table1[[#This Row],[TGL. PENSIUN (usia)]]&lt;&gt;0,TEXT(Table1[[#This Row],[TGL. PENSIUN (usia)]],"yyyy"),"")</f>
        <v>2041</v>
      </c>
      <c r="R1465" s="166">
        <f ca="1">IF(AND(Table1[[#This Row],[TGL. PENSIUN (usia)]]&lt;&gt;"",Table1[[#This Row],[TGL. PENSIUN (usia)]]&lt;&gt;"USIA SALAH"),IF(tglAcuan&lt;&gt;0,(INT(CONVERT(VLOOKUP(Table1[[#This Row],[JABATAN]],tbl_refJabatan,2,FALSE),"yr","day")-CONVERT(DATEDIF(H1465,tglAcuan,"y"),"yr","day"))),(INT(CONVERT(VLOOKUP(Table1[[#This Row],[JABATAN]],tbl_refJabatan,2,FALSE),"yr","day")-CONVERT(DATEDIF(H1465,NOW(),"y"),"yr","day")))),"")</f>
        <v>6209</v>
      </c>
      <c r="S14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Row],[JABATAN]],tbl_refJabatan,4,FALSE),"yr","day")-CONVERT(DATEDIF(H1465,tglAcuan,"y"),"yr","day"))),(NOW()+(CONVERT(VLOOKUP(Table1[[#This Row],[JABATAN]],tbl_refJabatan,4,FALSE),"yr","day")-CONVERT(DATEDIF(H1465,NOW(),"y"),"yr","day")))),"Usia Salah"),"")</f>
        <v>51558.348911689813</v>
      </c>
      <c r="T1465" s="167" t="str">
        <f ca="1">IF(Table1[[#This Row],[TGL. PENSIUN ( usia )]]&lt;&gt;0,TEXT(Table1[[#This Row],[TGL. PENSIUN ( usia )]],"yyyy"),"")</f>
        <v>2041</v>
      </c>
      <c r="U1465" s="166">
        <f ca="1">IF(AND(Table1[[#This Row],[TGL. PENSIUN (usia)]]&lt;&gt;"",Table1[[#This Row],[TGL. PENSIUN (usia)]]&lt;&gt;"USIA SALAH"),IF(tglAcuan&lt;&gt;0,(INT(CONVERT(VLOOKUP(Table1[[#This Row],[JABATAN]],tbl_refJabatan,4,FALSE),"yr","day")-CONVERT(DATEDIF(H1465,tglAcuan,"y"),"yr","day"))),(INT(CONVERT(VLOOKUP(Table1[[#This Row],[JABATAN]],tbl_refJabatan,4,FALSE),"yr","day")-CONVERT(DATEDIF(H1465,NOW(),"y"),"yr","day")))),"")</f>
        <v>6209</v>
      </c>
      <c r="V14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Row],[JABATAN]],tbl_refJabatan,6,FALSE),"yr","day")-CONVERT(DATEDIF(H1465,tglAcuan,"y"),"yr","day"))),(NOW()+(CONVERT(VLOOKUP(Table1[[#This Row],[JABATAN]],tbl_refJabatan,6,FALSE),"yr","day")-CONVERT(DATEDIF(H1465,NOW(),"y"),"yr","day")))),"Usia Salah"),"")</f>
        <v>50097.348911689813</v>
      </c>
      <c r="W1465" s="167" t="str">
        <f ca="1">IF(Table1[[#This Row],[TGL.PENSIUN (usia)]]&lt;&gt;0,TEXT(Table1[[#This Row],[TGL.PENSIUN (usia)]],"yyyy"),"")</f>
        <v>2037</v>
      </c>
      <c r="X14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Row],[JABATAN]],tbl_refJabatan,7,FALSE),"yr","day")-CONVERT(DATEDIF(M1465,tglAcuan,"y"),"yr","day"))),(NOW()+(CONVERT(VLOOKUP(Table1[[#This Row],[JABATAN]],tbl_refJabatan,7,FALSE),"yr","day")-CONVERT(DATEDIF(M1465,NOW(),"y"),"yr","day")))),"tgl SK salah"),"")</f>
        <v>52288.848911689813</v>
      </c>
      <c r="Y1465" s="167" t="str">
        <f ca="1">IF(Table1[[#This Row],[TGL. PENSIUN (jabatan)]]&lt;&gt;0,TEXT(Table1[[#This Row],[TGL. PENSIUN (jabatan)]],"yyyy"),"")</f>
        <v>2043</v>
      </c>
      <c r="Z14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Row],[JABATAN]],tbl_refJabatan,8,FALSE),"yr","day")-CONVERT(DATEDIF(H1465,tglAcuan,"y"),"yr","day"))),(NOW()+(CONVERT(VLOOKUP(Table1[[#This Row],[JABATAN]],tbl_refJabatan,8,FALSE),"yr","day")-CONVERT(DATEDIF(H1465,NOW(),"y"),"yr","day")))),"Usia Salah"),"")</f>
        <v>50097.348911689813</v>
      </c>
      <c r="AA1465" s="167" t="str">
        <f ca="1">IF(Table1[[#This Row],[TGL.PENSIUN (usia )]]&lt;&gt;0,TEXT(Table1[[#This Row],[TGL.PENSIUN (usia )]],"yyyy"),"")</f>
        <v>2037</v>
      </c>
      <c r="AB14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Row],[JABATAN]],tbl_refJabatan,9,FALSE),"yr","day")-CONVERT(DATEDIF(M1465,tglAcuan,"y"),"yr","day"))),(NOW()+(CONVERT(VLOOKUP(Table1[[#This Row],[JABATAN]],tbl_refJabatan,9,FALSE),"yr","day")-CONVERT(DATEDIF(M1465,NOW(),"y"),"yr","day")))),"tgl SK salah"),"")</f>
        <v>52288.848911689813</v>
      </c>
      <c r="AC1465" s="167" t="str">
        <f ca="1">IF(Table1[[#This Row],[TGL. PENSIUN (jabatan )]]&lt;&gt;0,TEXT(Table1[[#This Row],[TGL. PENSIUN (jabatan )]],"yyyy"),"")</f>
        <v>2043</v>
      </c>
      <c r="AD14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6" spans="1:30" s="53" customFormat="1" ht="21.75" customHeight="1" x14ac:dyDescent="0.25">
      <c r="A1466" s="43">
        <f t="shared" si="51"/>
        <v>1461</v>
      </c>
      <c r="B1466" s="55" t="s">
        <v>2680</v>
      </c>
      <c r="C1466" s="55" t="s">
        <v>2707</v>
      </c>
      <c r="D1466" s="72" t="s">
        <v>61</v>
      </c>
      <c r="E1466" s="59" t="s">
        <v>2721</v>
      </c>
      <c r="F1466" s="57" t="s">
        <v>41</v>
      </c>
      <c r="G1466" s="58" t="s">
        <v>42</v>
      </c>
      <c r="H1466" s="117">
        <v>25937</v>
      </c>
      <c r="I1466" s="56"/>
      <c r="J1466" s="162"/>
      <c r="K1466" s="128" t="s">
        <v>43</v>
      </c>
      <c r="L1466" s="110" t="s">
        <v>2722</v>
      </c>
      <c r="M1466" s="180">
        <v>44925</v>
      </c>
      <c r="N1466" s="52" t="str">
        <f t="shared" ca="1" si="52"/>
        <v>53 Tahun 1 Bulan 23 hari</v>
      </c>
      <c r="O1466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28 Hari </v>
      </c>
      <c r="P14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Row],[JABATAN]],tbl_refJabatan,2,FALSE),"yr","day")-CONVERT(DATEDIF(H1466,tglAcuan,"y"),"yr","day"))),(NOW()+(CONVERT(VLOOKUP(Table1[[#This Row],[JABATAN]],tbl_refJabatan,2,FALSE),"yr","day")-CONVERT(DATEDIF(H1466,NOW(),"y"),"yr","day")))),"Usia Salah"),"")</f>
        <v>47905.848911689813</v>
      </c>
      <c r="Q1466" s="167" t="str">
        <f ca="1">IF(Table1[[#This Row],[TGL. PENSIUN (usia)]]&lt;&gt;0,TEXT(Table1[[#This Row],[TGL. PENSIUN (usia)]],"yyyy"),"")</f>
        <v>2031</v>
      </c>
      <c r="R1466" s="166">
        <f ca="1">IF(AND(Table1[[#This Row],[TGL. PENSIUN (usia)]]&lt;&gt;"",Table1[[#This Row],[TGL. PENSIUN (usia)]]&lt;&gt;"USIA SALAH"),IF(tglAcuan&lt;&gt;0,(INT(CONVERT(VLOOKUP(Table1[[#This Row],[JABATAN]],tbl_refJabatan,2,FALSE),"yr","day")-CONVERT(DATEDIF(H1466,tglAcuan,"y"),"yr","day"))),(INT(CONVERT(VLOOKUP(Table1[[#This Row],[JABATAN]],tbl_refJabatan,2,FALSE),"yr","day")-CONVERT(DATEDIF(H1466,NOW(),"y"),"yr","day")))),"")</f>
        <v>2556</v>
      </c>
      <c r="S14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Row],[JABATAN]],tbl_refJabatan,4,FALSE),"yr","day")-CONVERT(DATEDIF(H1466,tglAcuan,"y"),"yr","day"))),(NOW()+(CONVERT(VLOOKUP(Table1[[#This Row],[JABATAN]],tbl_refJabatan,4,FALSE),"yr","day")-CONVERT(DATEDIF(H1466,NOW(),"y"),"yr","day")))),"Usia Salah"),"")</f>
        <v>47905.848911689813</v>
      </c>
      <c r="T1466" s="167" t="str">
        <f ca="1">IF(Table1[[#This Row],[TGL. PENSIUN ( usia )]]&lt;&gt;0,TEXT(Table1[[#This Row],[TGL. PENSIUN ( usia )]],"yyyy"),"")</f>
        <v>2031</v>
      </c>
      <c r="U1466" s="166">
        <f ca="1">IF(AND(Table1[[#This Row],[TGL. PENSIUN (usia)]]&lt;&gt;"",Table1[[#This Row],[TGL. PENSIUN (usia)]]&lt;&gt;"USIA SALAH"),IF(tglAcuan&lt;&gt;0,(INT(CONVERT(VLOOKUP(Table1[[#This Row],[JABATAN]],tbl_refJabatan,4,FALSE),"yr","day")-CONVERT(DATEDIF(H1466,tglAcuan,"y"),"yr","day"))),(INT(CONVERT(VLOOKUP(Table1[[#This Row],[JABATAN]],tbl_refJabatan,4,FALSE),"yr","day")-CONVERT(DATEDIF(H1466,NOW(),"y"),"yr","day")))),"")</f>
        <v>2556</v>
      </c>
      <c r="V14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Row],[JABATAN]],tbl_refJabatan,6,FALSE),"yr","day")-CONVERT(DATEDIF(H1466,tglAcuan,"y"),"yr","day"))),(NOW()+(CONVERT(VLOOKUP(Table1[[#This Row],[JABATAN]],tbl_refJabatan,6,FALSE),"yr","day")-CONVERT(DATEDIF(H1466,NOW(),"y"),"yr","day")))),"Usia Salah"),"")</f>
        <v>46444.848911689813</v>
      </c>
      <c r="W1466" s="167" t="str">
        <f ca="1">IF(Table1[[#This Row],[TGL.PENSIUN (usia)]]&lt;&gt;0,TEXT(Table1[[#This Row],[TGL.PENSIUN (usia)]],"yyyy"),"")</f>
        <v>2027</v>
      </c>
      <c r="X14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Row],[JABATAN]],tbl_refJabatan,7,FALSE),"yr","day")-CONVERT(DATEDIF(M1466,tglAcuan,"y"),"yr","day"))),(NOW()+(CONVERT(VLOOKUP(Table1[[#This Row],[JABATAN]],tbl_refJabatan,7,FALSE),"yr","day")-CONVERT(DATEDIF(M1466,NOW(),"y"),"yr","day")))),"tgl SK salah"),"")</f>
        <v>52288.848911689813</v>
      </c>
      <c r="Y1466" s="167" t="str">
        <f ca="1">IF(Table1[[#This Row],[TGL. PENSIUN (jabatan)]]&lt;&gt;0,TEXT(Table1[[#This Row],[TGL. PENSIUN (jabatan)]],"yyyy"),"")</f>
        <v>2043</v>
      </c>
      <c r="Z14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Row],[JABATAN]],tbl_refJabatan,8,FALSE),"yr","day")-CONVERT(DATEDIF(H1466,tglAcuan,"y"),"yr","day"))),(NOW()+(CONVERT(VLOOKUP(Table1[[#This Row],[JABATAN]],tbl_refJabatan,8,FALSE),"yr","day")-CONVERT(DATEDIF(H1466,NOW(),"y"),"yr","day")))),"Usia Salah"),"")</f>
        <v>46444.848911689813</v>
      </c>
      <c r="AA1466" s="167" t="str">
        <f ca="1">IF(Table1[[#This Row],[TGL.PENSIUN (usia )]]&lt;&gt;0,TEXT(Table1[[#This Row],[TGL.PENSIUN (usia )]],"yyyy"),"")</f>
        <v>2027</v>
      </c>
      <c r="AB14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Row],[JABATAN]],tbl_refJabatan,9,FALSE),"yr","day")-CONVERT(DATEDIF(M1466,tglAcuan,"y"),"yr","day"))),(NOW()+(CONVERT(VLOOKUP(Table1[[#This Row],[JABATAN]],tbl_refJabatan,9,FALSE),"yr","day")-CONVERT(DATEDIF(M1466,NOW(),"y"),"yr","day")))),"tgl SK salah"),"")</f>
        <v>52288.848911689813</v>
      </c>
      <c r="AC1466" s="167" t="str">
        <f ca="1">IF(Table1[[#This Row],[TGL. PENSIUN (jabatan )]]&lt;&gt;0,TEXT(Table1[[#This Row],[TGL. PENSIUN (jabatan )]],"yyyy"),"")</f>
        <v>2043</v>
      </c>
      <c r="AD14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7" spans="1:30" s="53" customFormat="1" ht="21.75" customHeight="1" x14ac:dyDescent="0.25">
      <c r="A1467" s="43">
        <f t="shared" si="51"/>
        <v>1462</v>
      </c>
      <c r="B1467" s="44" t="s">
        <v>2680</v>
      </c>
      <c r="C1467" s="44" t="s">
        <v>2707</v>
      </c>
      <c r="D1467" s="72" t="s">
        <v>63</v>
      </c>
      <c r="E1467" s="72" t="s">
        <v>2723</v>
      </c>
      <c r="F1467" s="43" t="s">
        <v>41</v>
      </c>
      <c r="G1467" s="46" t="s">
        <v>42</v>
      </c>
      <c r="H1467" s="47">
        <v>24506</v>
      </c>
      <c r="I1467" s="45"/>
      <c r="J1467" s="76"/>
      <c r="K1467" s="74" t="s">
        <v>43</v>
      </c>
      <c r="L1467" s="63" t="s">
        <v>2724</v>
      </c>
      <c r="M1467" s="127">
        <v>43346</v>
      </c>
      <c r="N1467" s="52" t="str">
        <f t="shared" ca="1" si="52"/>
        <v>57 Tahun 0 Bulan 24 hari</v>
      </c>
      <c r="O14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Row],[JABATAN]],tbl_refJabatan,2,FALSE),"yr","day")-CONVERT(DATEDIF(H1467,tglAcuan,"y"),"yr","day"))),(NOW()+(CONVERT(VLOOKUP(Table1[[#This Row],[JABATAN]],tbl_refJabatan,2,FALSE),"yr","day")-CONVERT(DATEDIF(H1467,NOW(),"y"),"yr","day")))),"Usia Salah"),"")</f>
        <v>46444.848911689813</v>
      </c>
      <c r="Q1467" s="167" t="str">
        <f ca="1">IF(Table1[[#This Row],[TGL. PENSIUN (usia)]]&lt;&gt;0,TEXT(Table1[[#This Row],[TGL. PENSIUN (usia)]],"yyyy"),"")</f>
        <v>2027</v>
      </c>
      <c r="R1467" s="166">
        <f ca="1">IF(AND(Table1[[#This Row],[TGL. PENSIUN (usia)]]&lt;&gt;"",Table1[[#This Row],[TGL. PENSIUN (usia)]]&lt;&gt;"USIA SALAH"),IF(tglAcuan&lt;&gt;0,(INT(CONVERT(VLOOKUP(Table1[[#This Row],[JABATAN]],tbl_refJabatan,2,FALSE),"yr","day")-CONVERT(DATEDIF(H1467,tglAcuan,"y"),"yr","day"))),(INT(CONVERT(VLOOKUP(Table1[[#This Row],[JABATAN]],tbl_refJabatan,2,FALSE),"yr","day")-CONVERT(DATEDIF(H1467,NOW(),"y"),"yr","day")))),"")</f>
        <v>1095</v>
      </c>
      <c r="S1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Row],[JABATAN]],tbl_refJabatan,4,FALSE),"yr","day")-CONVERT(DATEDIF(H1467,tglAcuan,"y"),"yr","day"))),(NOW()+(CONVERT(VLOOKUP(Table1[[#This Row],[JABATAN]],tbl_refJabatan,4,FALSE),"yr","day")-CONVERT(DATEDIF(H1467,NOW(),"y"),"yr","day")))),"Usia Salah"),"")</f>
        <v>31834.848911689813</v>
      </c>
      <c r="T1467" s="167" t="str">
        <f ca="1">IF(Table1[[#This Row],[TGL. PENSIUN ( usia )]]&lt;&gt;0,TEXT(Table1[[#This Row],[TGL. PENSIUN ( usia )]],"yyyy"),"")</f>
        <v>1987</v>
      </c>
      <c r="U1467" s="166">
        <f ca="1">IF(AND(Table1[[#This Row],[TGL. PENSIUN (usia)]]&lt;&gt;"",Table1[[#This Row],[TGL. PENSIUN (usia)]]&lt;&gt;"USIA SALAH"),IF(tglAcuan&lt;&gt;0,(INT(CONVERT(VLOOKUP(Table1[[#This Row],[JABATAN]],tbl_refJabatan,4,FALSE),"yr","day")-CONVERT(DATEDIF(H1467,tglAcuan,"y"),"yr","day"))),(INT(CONVERT(VLOOKUP(Table1[[#This Row],[JABATAN]],tbl_refJabatan,4,FALSE),"yr","day")-CONVERT(DATEDIF(H1467,NOW(),"y"),"yr","day")))),"")</f>
        <v>-13515</v>
      </c>
      <c r="V1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Row],[JABATAN]],tbl_refJabatan,6,FALSE),"yr","day")-CONVERT(DATEDIF(H1467,tglAcuan,"y"),"yr","day"))),(NOW()+(CONVERT(VLOOKUP(Table1[[#This Row],[JABATAN]],tbl_refJabatan,6,FALSE),"yr","day")-CONVERT(DATEDIF(H1467,NOW(),"y"),"yr","day")))),"Usia Salah"),"")</f>
        <v>24529.848911689813</v>
      </c>
      <c r="W1467" s="167" t="str">
        <f ca="1">IF(Table1[[#This Row],[TGL.PENSIUN (usia)]]&lt;&gt;0,TEXT(Table1[[#This Row],[TGL.PENSIUN (usia)]],"yyyy"),"")</f>
        <v>1967</v>
      </c>
      <c r="X14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Row],[JABATAN]],tbl_refJabatan,7,FALSE),"yr","day")-CONVERT(DATEDIF(M1467,tglAcuan,"y"),"yr","day"))),(NOW()+(CONVERT(VLOOKUP(Table1[[#This Row],[JABATAN]],tbl_refJabatan,7,FALSE),"yr","day")-CONVERT(DATEDIF(M1467,NOW(),"y"),"yr","day")))),"tgl SK salah"),"")</f>
        <v>65437.848911689813</v>
      </c>
      <c r="Y1467" s="167" t="str">
        <f ca="1">IF(Table1[[#This Row],[TGL. PENSIUN (jabatan)]]&lt;&gt;0,TEXT(Table1[[#This Row],[TGL. PENSIUN (jabatan)]],"yyyy"),"")</f>
        <v>2079</v>
      </c>
      <c r="Z14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Row],[JABATAN]],tbl_refJabatan,8,FALSE),"yr","day")-CONVERT(DATEDIF(H1467,tglAcuan,"y"),"yr","day"))),(NOW()+(CONVERT(VLOOKUP(Table1[[#This Row],[JABATAN]],tbl_refJabatan,8,FALSE),"yr","day")-CONVERT(DATEDIF(H1467,NOW(),"y"),"yr","day")))),"Usia Salah"),"")</f>
        <v>46444.848911689813</v>
      </c>
      <c r="AA1467" s="167" t="str">
        <f ca="1">IF(Table1[[#This Row],[TGL.PENSIUN (usia )]]&lt;&gt;0,TEXT(Table1[[#This Row],[TGL.PENSIUN (usia )]],"yyyy"),"")</f>
        <v>2027</v>
      </c>
      <c r="AB14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Row],[JABATAN]],tbl_refJabatan,9,FALSE),"yr","day")-CONVERT(DATEDIF(M1467,tglAcuan,"y"),"yr","day"))),(NOW()+(CONVERT(VLOOKUP(Table1[[#This Row],[JABATAN]],tbl_refJabatan,9,FALSE),"yr","day")-CONVERT(DATEDIF(M1467,NOW(),"y"),"yr","day")))),"tgl SK salah"),"")</f>
        <v>49001.598911689813</v>
      </c>
      <c r="AC1467" s="167" t="str">
        <f ca="1">IF(Table1[[#This Row],[TGL. PENSIUN (jabatan )]]&lt;&gt;0,TEXT(Table1[[#This Row],[TGL. PENSIUN (jabatan )]],"yyyy"),"")</f>
        <v>2034</v>
      </c>
      <c r="AD14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8" spans="1:30" s="53" customFormat="1" ht="21.75" customHeight="1" x14ac:dyDescent="0.25">
      <c r="A1468" s="43">
        <f t="shared" si="51"/>
        <v>1463</v>
      </c>
      <c r="B1468" s="44" t="s">
        <v>2680</v>
      </c>
      <c r="C1468" s="44" t="s">
        <v>2707</v>
      </c>
      <c r="D1468" s="72" t="s">
        <v>63</v>
      </c>
      <c r="E1468" s="59" t="s">
        <v>2725</v>
      </c>
      <c r="F1468" s="43" t="s">
        <v>41</v>
      </c>
      <c r="G1468" s="46" t="s">
        <v>42</v>
      </c>
      <c r="H1468" s="47">
        <v>26758</v>
      </c>
      <c r="I1468" s="45"/>
      <c r="J1468" s="76"/>
      <c r="K1468" s="74" t="s">
        <v>93</v>
      </c>
      <c r="L1468" s="63" t="s">
        <v>2726</v>
      </c>
      <c r="M1468" s="127">
        <v>43346</v>
      </c>
      <c r="N1468" s="52" t="str">
        <f t="shared" ca="1" si="52"/>
        <v>50 Tahun 10 Bulan 23 hari</v>
      </c>
      <c r="O14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Row],[JABATAN]],tbl_refJabatan,2,FALSE),"yr","day")-CONVERT(DATEDIF(H1468,tglAcuan,"y"),"yr","day"))),(NOW()+(CONVERT(VLOOKUP(Table1[[#This Row],[JABATAN]],tbl_refJabatan,2,FALSE),"yr","day")-CONVERT(DATEDIF(H1468,NOW(),"y"),"yr","day")))),"Usia Salah"),"")</f>
        <v>49001.598911689813</v>
      </c>
      <c r="Q1468" s="167" t="str">
        <f ca="1">IF(Table1[[#This Row],[TGL. PENSIUN (usia)]]&lt;&gt;0,TEXT(Table1[[#This Row],[TGL. PENSIUN (usia)]],"yyyy"),"")</f>
        <v>2034</v>
      </c>
      <c r="R1468" s="166">
        <f ca="1">IF(AND(Table1[[#This Row],[TGL. PENSIUN (usia)]]&lt;&gt;"",Table1[[#This Row],[TGL. PENSIUN (usia)]]&lt;&gt;"USIA SALAH"),IF(tglAcuan&lt;&gt;0,(INT(CONVERT(VLOOKUP(Table1[[#This Row],[JABATAN]],tbl_refJabatan,2,FALSE),"yr","day")-CONVERT(DATEDIF(H1468,tglAcuan,"y"),"yr","day"))),(INT(CONVERT(VLOOKUP(Table1[[#This Row],[JABATAN]],tbl_refJabatan,2,FALSE),"yr","day")-CONVERT(DATEDIF(H1468,NOW(),"y"),"yr","day")))),"")</f>
        <v>3652</v>
      </c>
      <c r="S14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Row],[JABATAN]],tbl_refJabatan,4,FALSE),"yr","day")-CONVERT(DATEDIF(H1468,tglAcuan,"y"),"yr","day"))),(NOW()+(CONVERT(VLOOKUP(Table1[[#This Row],[JABATAN]],tbl_refJabatan,4,FALSE),"yr","day")-CONVERT(DATEDIF(H1468,NOW(),"y"),"yr","day")))),"Usia Salah"),"")</f>
        <v>34391.598911689813</v>
      </c>
      <c r="T1468" s="167" t="str">
        <f ca="1">IF(Table1[[#This Row],[TGL. PENSIUN ( usia )]]&lt;&gt;0,TEXT(Table1[[#This Row],[TGL. PENSIUN ( usia )]],"yyyy"),"")</f>
        <v>1994</v>
      </c>
      <c r="U1468" s="166">
        <f ca="1">IF(AND(Table1[[#This Row],[TGL. PENSIUN (usia)]]&lt;&gt;"",Table1[[#This Row],[TGL. PENSIUN (usia)]]&lt;&gt;"USIA SALAH"),IF(tglAcuan&lt;&gt;0,(INT(CONVERT(VLOOKUP(Table1[[#This Row],[JABATAN]],tbl_refJabatan,4,FALSE),"yr","day")-CONVERT(DATEDIF(H1468,tglAcuan,"y"),"yr","day"))),(INT(CONVERT(VLOOKUP(Table1[[#This Row],[JABATAN]],tbl_refJabatan,4,FALSE),"yr","day")-CONVERT(DATEDIF(H1468,NOW(),"y"),"yr","day")))),"")</f>
        <v>-10958</v>
      </c>
      <c r="V14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Row],[JABATAN]],tbl_refJabatan,6,FALSE),"yr","day")-CONVERT(DATEDIF(H1468,tglAcuan,"y"),"yr","day"))),(NOW()+(CONVERT(VLOOKUP(Table1[[#This Row],[JABATAN]],tbl_refJabatan,6,FALSE),"yr","day")-CONVERT(DATEDIF(H1468,NOW(),"y"),"yr","day")))),"Usia Salah"),"")</f>
        <v>27086.598911689813</v>
      </c>
      <c r="W1468" s="167" t="str">
        <f ca="1">IF(Table1[[#This Row],[TGL.PENSIUN (usia)]]&lt;&gt;0,TEXT(Table1[[#This Row],[TGL.PENSIUN (usia)]],"yyyy"),"")</f>
        <v>1974</v>
      </c>
      <c r="X14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Row],[JABATAN]],tbl_refJabatan,7,FALSE),"yr","day")-CONVERT(DATEDIF(M1468,tglAcuan,"y"),"yr","day"))),(NOW()+(CONVERT(VLOOKUP(Table1[[#This Row],[JABATAN]],tbl_refJabatan,7,FALSE),"yr","day")-CONVERT(DATEDIF(M1468,NOW(),"y"),"yr","day")))),"tgl SK salah"),"")</f>
        <v>65437.848911689813</v>
      </c>
      <c r="Y1468" s="167" t="str">
        <f ca="1">IF(Table1[[#This Row],[TGL. PENSIUN (jabatan)]]&lt;&gt;0,TEXT(Table1[[#This Row],[TGL. PENSIUN (jabatan)]],"yyyy"),"")</f>
        <v>2079</v>
      </c>
      <c r="Z14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Row],[JABATAN]],tbl_refJabatan,8,FALSE),"yr","day")-CONVERT(DATEDIF(H1468,tglAcuan,"y"),"yr","day"))),(NOW()+(CONVERT(VLOOKUP(Table1[[#This Row],[JABATAN]],tbl_refJabatan,8,FALSE),"yr","day")-CONVERT(DATEDIF(H1468,NOW(),"y"),"yr","day")))),"Usia Salah"),"")</f>
        <v>49001.598911689813</v>
      </c>
      <c r="AA1468" s="167" t="str">
        <f ca="1">IF(Table1[[#This Row],[TGL.PENSIUN (usia )]]&lt;&gt;0,TEXT(Table1[[#This Row],[TGL.PENSIUN (usia )]],"yyyy"),"")</f>
        <v>2034</v>
      </c>
      <c r="AB14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Row],[JABATAN]],tbl_refJabatan,9,FALSE),"yr","day")-CONVERT(DATEDIF(M1468,tglAcuan,"y"),"yr","day"))),(NOW()+(CONVERT(VLOOKUP(Table1[[#This Row],[JABATAN]],tbl_refJabatan,9,FALSE),"yr","day")-CONVERT(DATEDIF(M1468,NOW(),"y"),"yr","day")))),"tgl SK salah"),"")</f>
        <v>49001.598911689813</v>
      </c>
      <c r="AC1468" s="167" t="str">
        <f ca="1">IF(Table1[[#This Row],[TGL. PENSIUN (jabatan )]]&lt;&gt;0,TEXT(Table1[[#This Row],[TGL. PENSIUN (jabatan )]],"yyyy"),"")</f>
        <v>2034</v>
      </c>
      <c r="AD14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69" spans="1:30" s="53" customFormat="1" ht="21.75" customHeight="1" x14ac:dyDescent="0.25">
      <c r="A1469" s="43">
        <f t="shared" si="51"/>
        <v>1464</v>
      </c>
      <c r="B1469" s="44" t="s">
        <v>2680</v>
      </c>
      <c r="C1469" s="44" t="s">
        <v>2707</v>
      </c>
      <c r="D1469" s="72" t="s">
        <v>63</v>
      </c>
      <c r="E1469" s="59" t="s">
        <v>470</v>
      </c>
      <c r="F1469" s="43" t="s">
        <v>41</v>
      </c>
      <c r="G1469" s="46" t="s">
        <v>42</v>
      </c>
      <c r="H1469" s="47">
        <v>25019</v>
      </c>
      <c r="I1469" s="45"/>
      <c r="J1469" s="76"/>
      <c r="K1469" s="74" t="s">
        <v>93</v>
      </c>
      <c r="L1469" s="63" t="s">
        <v>2727</v>
      </c>
      <c r="M1469" s="127">
        <v>43346</v>
      </c>
      <c r="N1469" s="52" t="str">
        <f t="shared" ca="1" si="52"/>
        <v>55 Tahun 7 Bulan 28 hari</v>
      </c>
      <c r="O14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Row],[JABATAN]],tbl_refJabatan,2,FALSE),"yr","day")-CONVERT(DATEDIF(H1469,tglAcuan,"y"),"yr","day"))),(NOW()+(CONVERT(VLOOKUP(Table1[[#This Row],[JABATAN]],tbl_refJabatan,2,FALSE),"yr","day")-CONVERT(DATEDIF(H1469,NOW(),"y"),"yr","day")))),"Usia Salah"),"")</f>
        <v>47175.348911689813</v>
      </c>
      <c r="Q1469" s="167" t="str">
        <f ca="1">IF(Table1[[#This Row],[TGL. PENSIUN (usia)]]&lt;&gt;0,TEXT(Table1[[#This Row],[TGL. PENSIUN (usia)]],"yyyy"),"")</f>
        <v>2029</v>
      </c>
      <c r="R1469" s="166">
        <f ca="1">IF(AND(Table1[[#This Row],[TGL. PENSIUN (usia)]]&lt;&gt;"",Table1[[#This Row],[TGL. PENSIUN (usia)]]&lt;&gt;"USIA SALAH"),IF(tglAcuan&lt;&gt;0,(INT(CONVERT(VLOOKUP(Table1[[#This Row],[JABATAN]],tbl_refJabatan,2,FALSE),"yr","day")-CONVERT(DATEDIF(H1469,tglAcuan,"y"),"yr","day"))),(INT(CONVERT(VLOOKUP(Table1[[#This Row],[JABATAN]],tbl_refJabatan,2,FALSE),"yr","day")-CONVERT(DATEDIF(H1469,NOW(),"y"),"yr","day")))),"")</f>
        <v>1826</v>
      </c>
      <c r="S1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Row],[JABATAN]],tbl_refJabatan,4,FALSE),"yr","day")-CONVERT(DATEDIF(H1469,tglAcuan,"y"),"yr","day"))),(NOW()+(CONVERT(VLOOKUP(Table1[[#This Row],[JABATAN]],tbl_refJabatan,4,FALSE),"yr","day")-CONVERT(DATEDIF(H1469,NOW(),"y"),"yr","day")))),"Usia Salah"),"")</f>
        <v>32565.348911689813</v>
      </c>
      <c r="T1469" s="167" t="str">
        <f ca="1">IF(Table1[[#This Row],[TGL. PENSIUN ( usia )]]&lt;&gt;0,TEXT(Table1[[#This Row],[TGL. PENSIUN ( usia )]],"yyyy"),"")</f>
        <v>1989</v>
      </c>
      <c r="U1469" s="166">
        <f ca="1">IF(AND(Table1[[#This Row],[TGL. PENSIUN (usia)]]&lt;&gt;"",Table1[[#This Row],[TGL. PENSIUN (usia)]]&lt;&gt;"USIA SALAH"),IF(tglAcuan&lt;&gt;0,(INT(CONVERT(VLOOKUP(Table1[[#This Row],[JABATAN]],tbl_refJabatan,4,FALSE),"yr","day")-CONVERT(DATEDIF(H1469,tglAcuan,"y"),"yr","day"))),(INT(CONVERT(VLOOKUP(Table1[[#This Row],[JABATAN]],tbl_refJabatan,4,FALSE),"yr","day")-CONVERT(DATEDIF(H1469,NOW(),"y"),"yr","day")))),"")</f>
        <v>-12784</v>
      </c>
      <c r="V1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Row],[JABATAN]],tbl_refJabatan,6,FALSE),"yr","day")-CONVERT(DATEDIF(H1469,tglAcuan,"y"),"yr","day"))),(NOW()+(CONVERT(VLOOKUP(Table1[[#This Row],[JABATAN]],tbl_refJabatan,6,FALSE),"yr","day")-CONVERT(DATEDIF(H1469,NOW(),"y"),"yr","day")))),"Usia Salah"),"")</f>
        <v>25260.348911689813</v>
      </c>
      <c r="W1469" s="167" t="str">
        <f ca="1">IF(Table1[[#This Row],[TGL.PENSIUN (usia)]]&lt;&gt;0,TEXT(Table1[[#This Row],[TGL.PENSIUN (usia)]],"yyyy"),"")</f>
        <v>1969</v>
      </c>
      <c r="X14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Row],[JABATAN]],tbl_refJabatan,7,FALSE),"yr","day")-CONVERT(DATEDIF(M1469,tglAcuan,"y"),"yr","day"))),(NOW()+(CONVERT(VLOOKUP(Table1[[#This Row],[JABATAN]],tbl_refJabatan,7,FALSE),"yr","day")-CONVERT(DATEDIF(M1469,NOW(),"y"),"yr","day")))),"tgl SK salah"),"")</f>
        <v>65437.848911689813</v>
      </c>
      <c r="Y1469" s="167" t="str">
        <f ca="1">IF(Table1[[#This Row],[TGL. PENSIUN (jabatan)]]&lt;&gt;0,TEXT(Table1[[#This Row],[TGL. PENSIUN (jabatan)]],"yyyy"),"")</f>
        <v>2079</v>
      </c>
      <c r="Z14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Row],[JABATAN]],tbl_refJabatan,8,FALSE),"yr","day")-CONVERT(DATEDIF(H1469,tglAcuan,"y"),"yr","day"))),(NOW()+(CONVERT(VLOOKUP(Table1[[#This Row],[JABATAN]],tbl_refJabatan,8,FALSE),"yr","day")-CONVERT(DATEDIF(H1469,NOW(),"y"),"yr","day")))),"Usia Salah"),"")</f>
        <v>47175.348911689813</v>
      </c>
      <c r="AA1469" s="167" t="str">
        <f ca="1">IF(Table1[[#This Row],[TGL.PENSIUN (usia )]]&lt;&gt;0,TEXT(Table1[[#This Row],[TGL.PENSIUN (usia )]],"yyyy"),"")</f>
        <v>2029</v>
      </c>
      <c r="AB14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Row],[JABATAN]],tbl_refJabatan,9,FALSE),"yr","day")-CONVERT(DATEDIF(M1469,tglAcuan,"y"),"yr","day"))),(NOW()+(CONVERT(VLOOKUP(Table1[[#This Row],[JABATAN]],tbl_refJabatan,9,FALSE),"yr","day")-CONVERT(DATEDIF(M1469,NOW(),"y"),"yr","day")))),"tgl SK salah"),"")</f>
        <v>49001.598911689813</v>
      </c>
      <c r="AC1469" s="167" t="str">
        <f ca="1">IF(Table1[[#This Row],[TGL. PENSIUN (jabatan )]]&lt;&gt;0,TEXT(Table1[[#This Row],[TGL. PENSIUN (jabatan )]],"yyyy"),"")</f>
        <v>2034</v>
      </c>
      <c r="AD14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0" spans="1:30" s="53" customFormat="1" ht="21.75" customHeight="1" x14ac:dyDescent="0.25">
      <c r="A1470" s="43">
        <f t="shared" si="51"/>
        <v>1465</v>
      </c>
      <c r="B1470" s="44" t="s">
        <v>2680</v>
      </c>
      <c r="C1470" s="44" t="s">
        <v>2707</v>
      </c>
      <c r="D1470" s="72" t="s">
        <v>63</v>
      </c>
      <c r="E1470" s="59" t="s">
        <v>2728</v>
      </c>
      <c r="F1470" s="43" t="s">
        <v>41</v>
      </c>
      <c r="G1470" s="46" t="s">
        <v>42</v>
      </c>
      <c r="H1470" s="47">
        <v>24997</v>
      </c>
      <c r="I1470" s="45"/>
      <c r="J1470" s="76"/>
      <c r="K1470" s="74" t="s">
        <v>43</v>
      </c>
      <c r="L1470" s="63" t="s">
        <v>2729</v>
      </c>
      <c r="M1470" s="127">
        <v>43346</v>
      </c>
      <c r="N1470" s="52" t="str">
        <f t="shared" ca="1" si="52"/>
        <v>55 Tahun 8 Bulan 19 hari</v>
      </c>
      <c r="O14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Row],[JABATAN]],tbl_refJabatan,2,FALSE),"yr","day")-CONVERT(DATEDIF(H1470,tglAcuan,"y"),"yr","day"))),(NOW()+(CONVERT(VLOOKUP(Table1[[#This Row],[JABATAN]],tbl_refJabatan,2,FALSE),"yr","day")-CONVERT(DATEDIF(H1470,NOW(),"y"),"yr","day")))),"Usia Salah"),"")</f>
        <v>47175.348911689813</v>
      </c>
      <c r="Q1470" s="167" t="str">
        <f ca="1">IF(Table1[[#This Row],[TGL. PENSIUN (usia)]]&lt;&gt;0,TEXT(Table1[[#This Row],[TGL. PENSIUN (usia)]],"yyyy"),"")</f>
        <v>2029</v>
      </c>
      <c r="R1470" s="166">
        <f ca="1">IF(AND(Table1[[#This Row],[TGL. PENSIUN (usia)]]&lt;&gt;"",Table1[[#This Row],[TGL. PENSIUN (usia)]]&lt;&gt;"USIA SALAH"),IF(tglAcuan&lt;&gt;0,(INT(CONVERT(VLOOKUP(Table1[[#This Row],[JABATAN]],tbl_refJabatan,2,FALSE),"yr","day")-CONVERT(DATEDIF(H1470,tglAcuan,"y"),"yr","day"))),(INT(CONVERT(VLOOKUP(Table1[[#This Row],[JABATAN]],tbl_refJabatan,2,FALSE),"yr","day")-CONVERT(DATEDIF(H1470,NOW(),"y"),"yr","day")))),"")</f>
        <v>1826</v>
      </c>
      <c r="S1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Row],[JABATAN]],tbl_refJabatan,4,FALSE),"yr","day")-CONVERT(DATEDIF(H1470,tglAcuan,"y"),"yr","day"))),(NOW()+(CONVERT(VLOOKUP(Table1[[#This Row],[JABATAN]],tbl_refJabatan,4,FALSE),"yr","day")-CONVERT(DATEDIF(H1470,NOW(),"y"),"yr","day")))),"Usia Salah"),"")</f>
        <v>32565.348911689813</v>
      </c>
      <c r="T1470" s="167" t="str">
        <f ca="1">IF(Table1[[#This Row],[TGL. PENSIUN ( usia )]]&lt;&gt;0,TEXT(Table1[[#This Row],[TGL. PENSIUN ( usia )]],"yyyy"),"")</f>
        <v>1989</v>
      </c>
      <c r="U1470" s="166">
        <f ca="1">IF(AND(Table1[[#This Row],[TGL. PENSIUN (usia)]]&lt;&gt;"",Table1[[#This Row],[TGL. PENSIUN (usia)]]&lt;&gt;"USIA SALAH"),IF(tglAcuan&lt;&gt;0,(INT(CONVERT(VLOOKUP(Table1[[#This Row],[JABATAN]],tbl_refJabatan,4,FALSE),"yr","day")-CONVERT(DATEDIF(H1470,tglAcuan,"y"),"yr","day"))),(INT(CONVERT(VLOOKUP(Table1[[#This Row],[JABATAN]],tbl_refJabatan,4,FALSE),"yr","day")-CONVERT(DATEDIF(H1470,NOW(),"y"),"yr","day")))),"")</f>
        <v>-12784</v>
      </c>
      <c r="V1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Row],[JABATAN]],tbl_refJabatan,6,FALSE),"yr","day")-CONVERT(DATEDIF(H1470,tglAcuan,"y"),"yr","day"))),(NOW()+(CONVERT(VLOOKUP(Table1[[#This Row],[JABATAN]],tbl_refJabatan,6,FALSE),"yr","day")-CONVERT(DATEDIF(H1470,NOW(),"y"),"yr","day")))),"Usia Salah"),"")</f>
        <v>25260.348911689813</v>
      </c>
      <c r="W1470" s="167" t="str">
        <f ca="1">IF(Table1[[#This Row],[TGL.PENSIUN (usia)]]&lt;&gt;0,TEXT(Table1[[#This Row],[TGL.PENSIUN (usia)]],"yyyy"),"")</f>
        <v>1969</v>
      </c>
      <c r="X14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Row],[JABATAN]],tbl_refJabatan,7,FALSE),"yr","day")-CONVERT(DATEDIF(M1470,tglAcuan,"y"),"yr","day"))),(NOW()+(CONVERT(VLOOKUP(Table1[[#This Row],[JABATAN]],tbl_refJabatan,7,FALSE),"yr","day")-CONVERT(DATEDIF(M1470,NOW(),"y"),"yr","day")))),"tgl SK salah"),"")</f>
        <v>65437.848911689813</v>
      </c>
      <c r="Y1470" s="167" t="str">
        <f ca="1">IF(Table1[[#This Row],[TGL. PENSIUN (jabatan)]]&lt;&gt;0,TEXT(Table1[[#This Row],[TGL. PENSIUN (jabatan)]],"yyyy"),"")</f>
        <v>2079</v>
      </c>
      <c r="Z14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Row],[JABATAN]],tbl_refJabatan,8,FALSE),"yr","day")-CONVERT(DATEDIF(H1470,tglAcuan,"y"),"yr","day"))),(NOW()+(CONVERT(VLOOKUP(Table1[[#This Row],[JABATAN]],tbl_refJabatan,8,FALSE),"yr","day")-CONVERT(DATEDIF(H1470,NOW(),"y"),"yr","day")))),"Usia Salah"),"")</f>
        <v>47175.348911689813</v>
      </c>
      <c r="AA1470" s="167" t="str">
        <f ca="1">IF(Table1[[#This Row],[TGL.PENSIUN (usia )]]&lt;&gt;0,TEXT(Table1[[#This Row],[TGL.PENSIUN (usia )]],"yyyy"),"")</f>
        <v>2029</v>
      </c>
      <c r="AB14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Row],[JABATAN]],tbl_refJabatan,9,FALSE),"yr","day")-CONVERT(DATEDIF(M1470,tglAcuan,"y"),"yr","day"))),(NOW()+(CONVERT(VLOOKUP(Table1[[#This Row],[JABATAN]],tbl_refJabatan,9,FALSE),"yr","day")-CONVERT(DATEDIF(M1470,NOW(),"y"),"yr","day")))),"tgl SK salah"),"")</f>
        <v>49001.598911689813</v>
      </c>
      <c r="AC1470" s="167" t="str">
        <f ca="1">IF(Table1[[#This Row],[TGL. PENSIUN (jabatan )]]&lt;&gt;0,TEXT(Table1[[#This Row],[TGL. PENSIUN (jabatan )]],"yyyy"),"")</f>
        <v>2034</v>
      </c>
      <c r="AD14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1" spans="1:30" s="53" customFormat="1" ht="21.75" customHeight="1" x14ac:dyDescent="0.25">
      <c r="A1471" s="43">
        <f t="shared" si="51"/>
        <v>1466</v>
      </c>
      <c r="B1471" s="44" t="s">
        <v>2680</v>
      </c>
      <c r="C1471" s="44" t="s">
        <v>2707</v>
      </c>
      <c r="D1471" s="72" t="s">
        <v>63</v>
      </c>
      <c r="E1471" s="72" t="s">
        <v>2730</v>
      </c>
      <c r="F1471" s="43" t="s">
        <v>41</v>
      </c>
      <c r="G1471" s="46" t="s">
        <v>42</v>
      </c>
      <c r="H1471" s="47">
        <v>26165</v>
      </c>
      <c r="I1471" s="45"/>
      <c r="J1471" s="76"/>
      <c r="K1471" s="74" t="s">
        <v>93</v>
      </c>
      <c r="L1471" s="74" t="s">
        <v>2731</v>
      </c>
      <c r="M1471" s="127">
        <v>43346</v>
      </c>
      <c r="N1471" s="52" t="str">
        <f t="shared" ca="1" si="52"/>
        <v>52 Tahun 6 Bulan 7 hari</v>
      </c>
      <c r="O14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Row],[JABATAN]],tbl_refJabatan,2,FALSE),"yr","day")-CONVERT(DATEDIF(H1471,tglAcuan,"y"),"yr","day"))),(NOW()+(CONVERT(VLOOKUP(Table1[[#This Row],[JABATAN]],tbl_refJabatan,2,FALSE),"yr","day")-CONVERT(DATEDIF(H1471,NOW(),"y"),"yr","day")))),"Usia Salah"),"")</f>
        <v>48271.098911689813</v>
      </c>
      <c r="Q1471" s="167" t="str">
        <f ca="1">IF(Table1[[#This Row],[TGL. PENSIUN (usia)]]&lt;&gt;0,TEXT(Table1[[#This Row],[TGL. PENSIUN (usia)]],"yyyy"),"")</f>
        <v>2032</v>
      </c>
      <c r="R1471" s="166">
        <f ca="1">IF(AND(Table1[[#This Row],[TGL. PENSIUN (usia)]]&lt;&gt;"",Table1[[#This Row],[TGL. PENSIUN (usia)]]&lt;&gt;"USIA SALAH"),IF(tglAcuan&lt;&gt;0,(INT(CONVERT(VLOOKUP(Table1[[#This Row],[JABATAN]],tbl_refJabatan,2,FALSE),"yr","day")-CONVERT(DATEDIF(H1471,tglAcuan,"y"),"yr","day"))),(INT(CONVERT(VLOOKUP(Table1[[#This Row],[JABATAN]],tbl_refJabatan,2,FALSE),"yr","day")-CONVERT(DATEDIF(H1471,NOW(),"y"),"yr","day")))),"")</f>
        <v>2922</v>
      </c>
      <c r="S1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Row],[JABATAN]],tbl_refJabatan,4,FALSE),"yr","day")-CONVERT(DATEDIF(H1471,tglAcuan,"y"),"yr","day"))),(NOW()+(CONVERT(VLOOKUP(Table1[[#This Row],[JABATAN]],tbl_refJabatan,4,FALSE),"yr","day")-CONVERT(DATEDIF(H1471,NOW(),"y"),"yr","day")))),"Usia Salah"),"")</f>
        <v>33661.098911689813</v>
      </c>
      <c r="T1471" s="167" t="str">
        <f ca="1">IF(Table1[[#This Row],[TGL. PENSIUN ( usia )]]&lt;&gt;0,TEXT(Table1[[#This Row],[TGL. PENSIUN ( usia )]],"yyyy"),"")</f>
        <v>1992</v>
      </c>
      <c r="U1471" s="166">
        <f ca="1">IF(AND(Table1[[#This Row],[TGL. PENSIUN (usia)]]&lt;&gt;"",Table1[[#This Row],[TGL. PENSIUN (usia)]]&lt;&gt;"USIA SALAH"),IF(tglAcuan&lt;&gt;0,(INT(CONVERT(VLOOKUP(Table1[[#This Row],[JABATAN]],tbl_refJabatan,4,FALSE),"yr","day")-CONVERT(DATEDIF(H1471,tglAcuan,"y"),"yr","day"))),(INT(CONVERT(VLOOKUP(Table1[[#This Row],[JABATAN]],tbl_refJabatan,4,FALSE),"yr","day")-CONVERT(DATEDIF(H1471,NOW(),"y"),"yr","day")))),"")</f>
        <v>-11688</v>
      </c>
      <c r="V1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Row],[JABATAN]],tbl_refJabatan,6,FALSE),"yr","day")-CONVERT(DATEDIF(H1471,tglAcuan,"y"),"yr","day"))),(NOW()+(CONVERT(VLOOKUP(Table1[[#This Row],[JABATAN]],tbl_refJabatan,6,FALSE),"yr","day")-CONVERT(DATEDIF(H1471,NOW(),"y"),"yr","day")))),"Usia Salah"),"")</f>
        <v>26356.098911689813</v>
      </c>
      <c r="W1471" s="167" t="str">
        <f ca="1">IF(Table1[[#This Row],[TGL.PENSIUN (usia)]]&lt;&gt;0,TEXT(Table1[[#This Row],[TGL.PENSIUN (usia)]],"yyyy"),"")</f>
        <v>1972</v>
      </c>
      <c r="X14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Row],[JABATAN]],tbl_refJabatan,7,FALSE),"yr","day")-CONVERT(DATEDIF(M1471,tglAcuan,"y"),"yr","day"))),(NOW()+(CONVERT(VLOOKUP(Table1[[#This Row],[JABATAN]],tbl_refJabatan,7,FALSE),"yr","day")-CONVERT(DATEDIF(M1471,NOW(),"y"),"yr","day")))),"tgl SK salah"),"")</f>
        <v>65437.848911689813</v>
      </c>
      <c r="Y1471" s="167" t="str">
        <f ca="1">IF(Table1[[#This Row],[TGL. PENSIUN (jabatan)]]&lt;&gt;0,TEXT(Table1[[#This Row],[TGL. PENSIUN (jabatan)]],"yyyy"),"")</f>
        <v>2079</v>
      </c>
      <c r="Z14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Row],[JABATAN]],tbl_refJabatan,8,FALSE),"yr","day")-CONVERT(DATEDIF(H1471,tglAcuan,"y"),"yr","day"))),(NOW()+(CONVERT(VLOOKUP(Table1[[#This Row],[JABATAN]],tbl_refJabatan,8,FALSE),"yr","day")-CONVERT(DATEDIF(H1471,NOW(),"y"),"yr","day")))),"Usia Salah"),"")</f>
        <v>48271.098911689813</v>
      </c>
      <c r="AA1471" s="167" t="str">
        <f ca="1">IF(Table1[[#This Row],[TGL.PENSIUN (usia )]]&lt;&gt;0,TEXT(Table1[[#This Row],[TGL.PENSIUN (usia )]],"yyyy"),"")</f>
        <v>2032</v>
      </c>
      <c r="AB14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Row],[JABATAN]],tbl_refJabatan,9,FALSE),"yr","day")-CONVERT(DATEDIF(M1471,tglAcuan,"y"),"yr","day"))),(NOW()+(CONVERT(VLOOKUP(Table1[[#This Row],[JABATAN]],tbl_refJabatan,9,FALSE),"yr","day")-CONVERT(DATEDIF(M1471,NOW(),"y"),"yr","day")))),"tgl SK salah"),"")</f>
        <v>49001.598911689813</v>
      </c>
      <c r="AC1471" s="167" t="str">
        <f ca="1">IF(Table1[[#This Row],[TGL. PENSIUN (jabatan )]]&lt;&gt;0,TEXT(Table1[[#This Row],[TGL. PENSIUN (jabatan )]],"yyyy"),"")</f>
        <v>2034</v>
      </c>
      <c r="AD14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2" spans="1:30" s="53" customFormat="1" ht="21.75" customHeight="1" x14ac:dyDescent="0.25">
      <c r="A1472" s="43">
        <f t="shared" si="51"/>
        <v>1467</v>
      </c>
      <c r="B1472" s="44" t="s">
        <v>2680</v>
      </c>
      <c r="C1472" s="44" t="s">
        <v>2707</v>
      </c>
      <c r="D1472" s="72" t="s">
        <v>63</v>
      </c>
      <c r="E1472" s="72" t="s">
        <v>2732</v>
      </c>
      <c r="F1472" s="43" t="s">
        <v>41</v>
      </c>
      <c r="G1472" s="46" t="s">
        <v>42</v>
      </c>
      <c r="H1472" s="47">
        <v>29364</v>
      </c>
      <c r="I1472" s="45"/>
      <c r="J1472" s="76"/>
      <c r="K1472" s="74" t="s">
        <v>43</v>
      </c>
      <c r="L1472" s="74" t="s">
        <v>2733</v>
      </c>
      <c r="M1472" s="127">
        <v>43346</v>
      </c>
      <c r="N1472" s="52" t="str">
        <f t="shared" ca="1" si="52"/>
        <v>43 Tahun 9 Bulan 4 hari</v>
      </c>
      <c r="O14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5 Bulan 24 Hari </v>
      </c>
      <c r="P1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Row],[JABATAN]],tbl_refJabatan,2,FALSE),"yr","day")-CONVERT(DATEDIF(H1472,tglAcuan,"y"),"yr","day"))),(NOW()+(CONVERT(VLOOKUP(Table1[[#This Row],[JABATAN]],tbl_refJabatan,2,FALSE),"yr","day")-CONVERT(DATEDIF(H1472,NOW(),"y"),"yr","day")))),"Usia Salah"),"")</f>
        <v>51558.348911689813</v>
      </c>
      <c r="Q1472" s="167" t="str">
        <f ca="1">IF(Table1[[#This Row],[TGL. PENSIUN (usia)]]&lt;&gt;0,TEXT(Table1[[#This Row],[TGL. PENSIUN (usia)]],"yyyy"),"")</f>
        <v>2041</v>
      </c>
      <c r="R1472" s="166">
        <f ca="1">IF(AND(Table1[[#This Row],[TGL. PENSIUN (usia)]]&lt;&gt;"",Table1[[#This Row],[TGL. PENSIUN (usia)]]&lt;&gt;"USIA SALAH"),IF(tglAcuan&lt;&gt;0,(INT(CONVERT(VLOOKUP(Table1[[#This Row],[JABATAN]],tbl_refJabatan,2,FALSE),"yr","day")-CONVERT(DATEDIF(H1472,tglAcuan,"y"),"yr","day"))),(INT(CONVERT(VLOOKUP(Table1[[#This Row],[JABATAN]],tbl_refJabatan,2,FALSE),"yr","day")-CONVERT(DATEDIF(H1472,NOW(),"y"),"yr","day")))),"")</f>
        <v>6209</v>
      </c>
      <c r="S1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Row],[JABATAN]],tbl_refJabatan,4,FALSE),"yr","day")-CONVERT(DATEDIF(H1472,tglAcuan,"y"),"yr","day"))),(NOW()+(CONVERT(VLOOKUP(Table1[[#This Row],[JABATAN]],tbl_refJabatan,4,FALSE),"yr","day")-CONVERT(DATEDIF(H1472,NOW(),"y"),"yr","day")))),"Usia Salah"),"")</f>
        <v>36948.348911689813</v>
      </c>
      <c r="T1472" s="167" t="str">
        <f ca="1">IF(Table1[[#This Row],[TGL. PENSIUN ( usia )]]&lt;&gt;0,TEXT(Table1[[#This Row],[TGL. PENSIUN ( usia )]],"yyyy"),"")</f>
        <v>2001</v>
      </c>
      <c r="U1472" s="166">
        <f ca="1">IF(AND(Table1[[#This Row],[TGL. PENSIUN (usia)]]&lt;&gt;"",Table1[[#This Row],[TGL. PENSIUN (usia)]]&lt;&gt;"USIA SALAH"),IF(tglAcuan&lt;&gt;0,(INT(CONVERT(VLOOKUP(Table1[[#This Row],[JABATAN]],tbl_refJabatan,4,FALSE),"yr","day")-CONVERT(DATEDIF(H1472,tglAcuan,"y"),"yr","day"))),(INT(CONVERT(VLOOKUP(Table1[[#This Row],[JABATAN]],tbl_refJabatan,4,FALSE),"yr","day")-CONVERT(DATEDIF(H1472,NOW(),"y"),"yr","day")))),"")</f>
        <v>-8401</v>
      </c>
      <c r="V1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Row],[JABATAN]],tbl_refJabatan,6,FALSE),"yr","day")-CONVERT(DATEDIF(H1472,tglAcuan,"y"),"yr","day"))),(NOW()+(CONVERT(VLOOKUP(Table1[[#This Row],[JABATAN]],tbl_refJabatan,6,FALSE),"yr","day")-CONVERT(DATEDIF(H1472,NOW(),"y"),"yr","day")))),"Usia Salah"),"")</f>
        <v>29643.348911689813</v>
      </c>
      <c r="W1472" s="167" t="str">
        <f ca="1">IF(Table1[[#This Row],[TGL.PENSIUN (usia)]]&lt;&gt;0,TEXT(Table1[[#This Row],[TGL.PENSIUN (usia)]],"yyyy"),"")</f>
        <v>1981</v>
      </c>
      <c r="X14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Row],[JABATAN]],tbl_refJabatan,7,FALSE),"yr","day")-CONVERT(DATEDIF(M1472,tglAcuan,"y"),"yr","day"))),(NOW()+(CONVERT(VLOOKUP(Table1[[#This Row],[JABATAN]],tbl_refJabatan,7,FALSE),"yr","day")-CONVERT(DATEDIF(M1472,NOW(),"y"),"yr","day")))),"tgl SK salah"),"")</f>
        <v>65437.848911689813</v>
      </c>
      <c r="Y1472" s="167" t="str">
        <f ca="1">IF(Table1[[#This Row],[TGL. PENSIUN (jabatan)]]&lt;&gt;0,TEXT(Table1[[#This Row],[TGL. PENSIUN (jabatan)]],"yyyy"),"")</f>
        <v>2079</v>
      </c>
      <c r="Z14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Row],[JABATAN]],tbl_refJabatan,8,FALSE),"yr","day")-CONVERT(DATEDIF(H1472,tglAcuan,"y"),"yr","day"))),(NOW()+(CONVERT(VLOOKUP(Table1[[#This Row],[JABATAN]],tbl_refJabatan,8,FALSE),"yr","day")-CONVERT(DATEDIF(H1472,NOW(),"y"),"yr","day")))),"Usia Salah"),"")</f>
        <v>51558.348911689813</v>
      </c>
      <c r="AA1472" s="167" t="str">
        <f ca="1">IF(Table1[[#This Row],[TGL.PENSIUN (usia )]]&lt;&gt;0,TEXT(Table1[[#This Row],[TGL.PENSIUN (usia )]],"yyyy"),"")</f>
        <v>2041</v>
      </c>
      <c r="AB14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Row],[JABATAN]],tbl_refJabatan,9,FALSE),"yr","day")-CONVERT(DATEDIF(M1472,tglAcuan,"y"),"yr","day"))),(NOW()+(CONVERT(VLOOKUP(Table1[[#This Row],[JABATAN]],tbl_refJabatan,9,FALSE),"yr","day")-CONVERT(DATEDIF(M1472,NOW(),"y"),"yr","day")))),"tgl SK salah"),"")</f>
        <v>49001.598911689813</v>
      </c>
      <c r="AC1472" s="167" t="str">
        <f ca="1">IF(Table1[[#This Row],[TGL. PENSIUN (jabatan )]]&lt;&gt;0,TEXT(Table1[[#This Row],[TGL. PENSIUN (jabatan )]],"yyyy"),"")</f>
        <v>2034</v>
      </c>
      <c r="AD14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3" spans="1:30" s="53" customFormat="1" ht="21.75" customHeight="1" x14ac:dyDescent="0.25">
      <c r="A1473" s="43">
        <f t="shared" si="51"/>
        <v>1468</v>
      </c>
      <c r="B1473" s="44" t="s">
        <v>2680</v>
      </c>
      <c r="C1473" s="44" t="s">
        <v>2734</v>
      </c>
      <c r="D1473" s="45" t="s">
        <v>39</v>
      </c>
      <c r="E1473" s="73" t="s">
        <v>2735</v>
      </c>
      <c r="F1473" s="43" t="s">
        <v>41</v>
      </c>
      <c r="G1473" s="46" t="s">
        <v>42</v>
      </c>
      <c r="H1473" s="94">
        <v>28218</v>
      </c>
      <c r="I1473" s="45"/>
      <c r="J1473" s="76"/>
      <c r="K1473" s="74" t="s">
        <v>56</v>
      </c>
      <c r="L1473" s="63" t="s">
        <v>2736</v>
      </c>
      <c r="M1473" s="193">
        <v>43444</v>
      </c>
      <c r="N1473" s="52" t="str">
        <f t="shared" ca="1" si="52"/>
        <v>46 Tahun 10 Bulan 24 hari</v>
      </c>
      <c r="O14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Row],[JABATAN]],tbl_refJabatan,2,FALSE),"yr","day")-CONVERT(DATEDIF(H1473,tglAcuan,"y"),"yr","day"))),(NOW()+(CONVERT(VLOOKUP(Table1[[#This Row],[JABATAN]],tbl_refJabatan,2,FALSE),"yr","day")-CONVERT(DATEDIF(H1473,NOW(),"y"),"yr","day")))),"Usia Salah"),"")</f>
        <v>28547.598911689813</v>
      </c>
      <c r="Q1473" s="167" t="str">
        <f ca="1">IF(Table1[[#This Row],[TGL. PENSIUN (usia)]]&lt;&gt;0,TEXT(Table1[[#This Row],[TGL. PENSIUN (usia)]],"yyyy"),"")</f>
        <v>1978</v>
      </c>
      <c r="R1473" s="166">
        <f ca="1">IF(AND(Table1[[#This Row],[TGL. PENSIUN (usia)]]&lt;&gt;"",Table1[[#This Row],[TGL. PENSIUN (usia)]]&lt;&gt;"USIA SALAH"),IF(tglAcuan&lt;&gt;0,(INT(CONVERT(VLOOKUP(Table1[[#This Row],[JABATAN]],tbl_refJabatan,2,FALSE),"yr","day")-CONVERT(DATEDIF(H1473,tglAcuan,"y"),"yr","day"))),(INT(CONVERT(VLOOKUP(Table1[[#This Row],[JABATAN]],tbl_refJabatan,2,FALSE),"yr","day")-CONVERT(DATEDIF(H1473,NOW(),"y"),"yr","day")))),"")</f>
        <v>-16802</v>
      </c>
      <c r="S1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Row],[JABATAN]],tbl_refJabatan,4,FALSE),"yr","day")-CONVERT(DATEDIF(H1473,tglAcuan,"y"),"yr","day"))),(NOW()+(CONVERT(VLOOKUP(Table1[[#This Row],[JABATAN]],tbl_refJabatan,4,FALSE),"yr","day")-CONVERT(DATEDIF(H1473,NOW(),"y"),"yr","day")))),"Usia Salah"),"")</f>
        <v>28547.598911689813</v>
      </c>
      <c r="T1473" s="167" t="str">
        <f ca="1">IF(Table1[[#This Row],[TGL. PENSIUN ( usia )]]&lt;&gt;0,TEXT(Table1[[#This Row],[TGL. PENSIUN ( usia )]],"yyyy"),"")</f>
        <v>1978</v>
      </c>
      <c r="U1473" s="166">
        <f ca="1">IF(AND(Table1[[#This Row],[TGL. PENSIUN (usia)]]&lt;&gt;"",Table1[[#This Row],[TGL. PENSIUN (usia)]]&lt;&gt;"USIA SALAH"),IF(tglAcuan&lt;&gt;0,(INT(CONVERT(VLOOKUP(Table1[[#This Row],[JABATAN]],tbl_refJabatan,4,FALSE),"yr","day")-CONVERT(DATEDIF(H1473,tglAcuan,"y"),"yr","day"))),(INT(CONVERT(VLOOKUP(Table1[[#This Row],[JABATAN]],tbl_refJabatan,4,FALSE),"yr","day")-CONVERT(DATEDIF(H1473,NOW(),"y"),"yr","day")))),"")</f>
        <v>-16802</v>
      </c>
      <c r="V1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Row],[JABATAN]],tbl_refJabatan,6,FALSE),"yr","day")-CONVERT(DATEDIF(H1473,tglAcuan,"y"),"yr","day"))),(NOW()+(CONVERT(VLOOKUP(Table1[[#This Row],[JABATAN]],tbl_refJabatan,6,FALSE),"yr","day")-CONVERT(DATEDIF(H1473,NOW(),"y"),"yr","day")))),"Usia Salah"),"")</f>
        <v>28547.598911689813</v>
      </c>
      <c r="W1473" s="167" t="str">
        <f ca="1">IF(Table1[[#This Row],[TGL.PENSIUN (usia)]]&lt;&gt;0,TEXT(Table1[[#This Row],[TGL.PENSIUN (usia)]],"yyyy"),"")</f>
        <v>1978</v>
      </c>
      <c r="X14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Row],[JABATAN]],tbl_refJabatan,7,FALSE),"yr","day")-CONVERT(DATEDIF(M1473,tglAcuan,"y"),"yr","day"))),(NOW()+(CONVERT(VLOOKUP(Table1[[#This Row],[JABATAN]],tbl_refJabatan,7,FALSE),"yr","day")-CONVERT(DATEDIF(M1473,NOW(),"y"),"yr","day")))),"tgl SK salah"),"")</f>
        <v>43522.848911689813</v>
      </c>
      <c r="Y1473" s="167" t="str">
        <f ca="1">IF(Table1[[#This Row],[TGL. PENSIUN (jabatan)]]&lt;&gt;0,TEXT(Table1[[#This Row],[TGL. PENSIUN (jabatan)]],"yyyy"),"")</f>
        <v>2019</v>
      </c>
      <c r="Z14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Row],[JABATAN]],tbl_refJabatan,8,FALSE),"yr","day")-CONVERT(DATEDIF(H1473,tglAcuan,"y"),"yr","day"))),(NOW()+(CONVERT(VLOOKUP(Table1[[#This Row],[JABATAN]],tbl_refJabatan,8,FALSE),"yr","day")-CONVERT(DATEDIF(H1473,NOW(),"y"),"yr","day")))),"Usia Salah"),"")</f>
        <v>28547.598911689813</v>
      </c>
      <c r="AA1473" s="167" t="str">
        <f ca="1">IF(Table1[[#This Row],[TGL.PENSIUN (usia )]]&lt;&gt;0,TEXT(Table1[[#This Row],[TGL.PENSIUN (usia )]],"yyyy"),"")</f>
        <v>1978</v>
      </c>
      <c r="AB14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Row],[JABATAN]],tbl_refJabatan,9,FALSE),"yr","day")-CONVERT(DATEDIF(M1473,tglAcuan,"y"),"yr","day"))),(NOW()+(CONVERT(VLOOKUP(Table1[[#This Row],[JABATAN]],tbl_refJabatan,9,FALSE),"yr","day")-CONVERT(DATEDIF(M1473,NOW(),"y"),"yr","day")))),"tgl SK salah"),"")</f>
        <v>43522.848911689813</v>
      </c>
      <c r="AC1473" s="167" t="str">
        <f ca="1">IF(Table1[[#This Row],[TGL. PENSIUN (jabatan )]]&lt;&gt;0,TEXT(Table1[[#This Row],[TGL. PENSIUN (jabatan )]],"yyyy"),"")</f>
        <v>2019</v>
      </c>
      <c r="AD14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4" spans="1:30" s="88" customFormat="1" ht="21.75" customHeight="1" x14ac:dyDescent="0.25">
      <c r="A1474" s="43">
        <f t="shared" si="51"/>
        <v>1469</v>
      </c>
      <c r="B1474" s="44" t="s">
        <v>2680</v>
      </c>
      <c r="C1474" s="44" t="s">
        <v>2734</v>
      </c>
      <c r="D1474" s="72" t="s">
        <v>45</v>
      </c>
      <c r="E1474" s="73" t="s">
        <v>136</v>
      </c>
      <c r="F1474" s="43" t="s">
        <v>41</v>
      </c>
      <c r="G1474" s="46" t="s">
        <v>42</v>
      </c>
      <c r="H1474" s="94">
        <v>25342</v>
      </c>
      <c r="I1474" s="45"/>
      <c r="J1474" s="76"/>
      <c r="K1474" s="74" t="s">
        <v>43</v>
      </c>
      <c r="L1474" s="63" t="s">
        <v>2737</v>
      </c>
      <c r="M1474" s="193">
        <v>43405</v>
      </c>
      <c r="N1474" s="52" t="str">
        <f t="shared" ca="1" si="52"/>
        <v>54 Tahun 9 Bulan 8 hari</v>
      </c>
      <c r="O14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Row],[JABATAN]],tbl_refJabatan,2,FALSE),"yr","day")-CONVERT(DATEDIF(H1474,tglAcuan,"y"),"yr","day"))),(NOW()+(CONVERT(VLOOKUP(Table1[[#This Row],[JABATAN]],tbl_refJabatan,2,FALSE),"yr","day")-CONVERT(DATEDIF(H1474,NOW(),"y"),"yr","day")))),"Usia Salah"),"")</f>
        <v>25625.598911689813</v>
      </c>
      <c r="Q1474" s="167" t="str">
        <f ca="1">IF(Table1[[#This Row],[TGL. PENSIUN (usia)]]&lt;&gt;0,TEXT(Table1[[#This Row],[TGL. PENSIUN (usia)]],"yyyy"),"")</f>
        <v>1970</v>
      </c>
      <c r="R1474" s="166">
        <f ca="1">IF(AND(Table1[[#This Row],[TGL. PENSIUN (usia)]]&lt;&gt;"",Table1[[#This Row],[TGL. PENSIUN (usia)]]&lt;&gt;"USIA SALAH"),IF(tglAcuan&lt;&gt;0,(INT(CONVERT(VLOOKUP(Table1[[#This Row],[JABATAN]],tbl_refJabatan,2,FALSE),"yr","day")-CONVERT(DATEDIF(H1474,tglAcuan,"y"),"yr","day"))),(INT(CONVERT(VLOOKUP(Table1[[#This Row],[JABATAN]],tbl_refJabatan,2,FALSE),"yr","day")-CONVERT(DATEDIF(H1474,NOW(),"y"),"yr","day")))),"")</f>
        <v>-19724</v>
      </c>
      <c r="S1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Row],[JABATAN]],tbl_refJabatan,4,FALSE),"yr","day")-CONVERT(DATEDIF(H1474,tglAcuan,"y"),"yr","day"))),(NOW()+(CONVERT(VLOOKUP(Table1[[#This Row],[JABATAN]],tbl_refJabatan,4,FALSE),"yr","day")-CONVERT(DATEDIF(H1474,NOW(),"y"),"yr","day")))),"Usia Salah"),"")</f>
        <v>25625.598911689813</v>
      </c>
      <c r="T1474" s="167" t="str">
        <f ca="1">IF(Table1[[#This Row],[TGL. PENSIUN ( usia )]]&lt;&gt;0,TEXT(Table1[[#This Row],[TGL. PENSIUN ( usia )]],"yyyy"),"")</f>
        <v>1970</v>
      </c>
      <c r="U1474" s="166">
        <f ca="1">IF(AND(Table1[[#This Row],[TGL. PENSIUN (usia)]]&lt;&gt;"",Table1[[#This Row],[TGL. PENSIUN (usia)]]&lt;&gt;"USIA SALAH"),IF(tglAcuan&lt;&gt;0,(INT(CONVERT(VLOOKUP(Table1[[#This Row],[JABATAN]],tbl_refJabatan,4,FALSE),"yr","day")-CONVERT(DATEDIF(H1474,tglAcuan,"y"),"yr","day"))),(INT(CONVERT(VLOOKUP(Table1[[#This Row],[JABATAN]],tbl_refJabatan,4,FALSE),"yr","day")-CONVERT(DATEDIF(H1474,NOW(),"y"),"yr","day")))),"")</f>
        <v>-19724</v>
      </c>
      <c r="V1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Row],[JABATAN]],tbl_refJabatan,6,FALSE),"yr","day")-CONVERT(DATEDIF(H1474,tglAcuan,"y"),"yr","day"))),(NOW()+(CONVERT(VLOOKUP(Table1[[#This Row],[JABATAN]],tbl_refJabatan,6,FALSE),"yr","day")-CONVERT(DATEDIF(H1474,NOW(),"y"),"yr","day")))),"Usia Salah"),"")</f>
        <v>25625.598911689813</v>
      </c>
      <c r="W1474" s="167" t="str">
        <f ca="1">IF(Table1[[#This Row],[TGL.PENSIUN (usia)]]&lt;&gt;0,TEXT(Table1[[#This Row],[TGL.PENSIUN (usia)]],"yyyy"),"")</f>
        <v>1970</v>
      </c>
      <c r="X14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Row],[JABATAN]],tbl_refJabatan,7,FALSE),"yr","day")-CONVERT(DATEDIF(M1474,tglAcuan,"y"),"yr","day"))),(NOW()+(CONVERT(VLOOKUP(Table1[[#This Row],[JABATAN]],tbl_refJabatan,7,FALSE),"yr","day")-CONVERT(DATEDIF(M1474,NOW(),"y"),"yr","day")))),"tgl SK salah"),"")</f>
        <v>43522.848911689813</v>
      </c>
      <c r="Y1474" s="167" t="str">
        <f ca="1">IF(Table1[[#This Row],[TGL. PENSIUN (jabatan)]]&lt;&gt;0,TEXT(Table1[[#This Row],[TGL. PENSIUN (jabatan)]],"yyyy"),"")</f>
        <v>2019</v>
      </c>
      <c r="Z14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Row],[JABATAN]],tbl_refJabatan,8,FALSE),"yr","day")-CONVERT(DATEDIF(H1474,tglAcuan,"y"),"yr","day"))),(NOW()+(CONVERT(VLOOKUP(Table1[[#This Row],[JABATAN]],tbl_refJabatan,8,FALSE),"yr","day")-CONVERT(DATEDIF(H1474,NOW(),"y"),"yr","day")))),"Usia Salah"),"")</f>
        <v>25625.598911689813</v>
      </c>
      <c r="AA1474" s="167" t="str">
        <f ca="1">IF(Table1[[#This Row],[TGL.PENSIUN (usia )]]&lt;&gt;0,TEXT(Table1[[#This Row],[TGL.PENSIUN (usia )]],"yyyy"),"")</f>
        <v>1970</v>
      </c>
      <c r="AB14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Row],[JABATAN]],tbl_refJabatan,9,FALSE),"yr","day")-CONVERT(DATEDIF(M1474,tglAcuan,"y"),"yr","day"))),(NOW()+(CONVERT(VLOOKUP(Table1[[#This Row],[JABATAN]],tbl_refJabatan,9,FALSE),"yr","day")-CONVERT(DATEDIF(M1474,NOW(),"y"),"yr","day")))),"tgl SK salah"),"")</f>
        <v>43522.848911689813</v>
      </c>
      <c r="AC1474" s="167" t="str">
        <f ca="1">IF(Table1[[#This Row],[TGL. PENSIUN (jabatan )]]&lt;&gt;0,TEXT(Table1[[#This Row],[TGL. PENSIUN (jabatan )]],"yyyy"),"")</f>
        <v>2019</v>
      </c>
      <c r="AD14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5" spans="1:30" s="53" customFormat="1" ht="21.75" customHeight="1" x14ac:dyDescent="0.25">
      <c r="A1475" s="43">
        <f t="shared" si="51"/>
        <v>1470</v>
      </c>
      <c r="B1475" s="44" t="s">
        <v>2680</v>
      </c>
      <c r="C1475" s="44" t="s">
        <v>2734</v>
      </c>
      <c r="D1475" s="72" t="s">
        <v>48</v>
      </c>
      <c r="E1475" s="141" t="s">
        <v>2738</v>
      </c>
      <c r="F1475" s="43" t="s">
        <v>41</v>
      </c>
      <c r="G1475" s="46" t="s">
        <v>42</v>
      </c>
      <c r="H1475" s="94">
        <v>34597</v>
      </c>
      <c r="I1475" s="45"/>
      <c r="J1475" s="76"/>
      <c r="K1475" s="74" t="s">
        <v>56</v>
      </c>
      <c r="L1475" s="69" t="s">
        <v>2739</v>
      </c>
      <c r="M1475" s="215">
        <v>44574</v>
      </c>
      <c r="N1475" s="52" t="str">
        <f t="shared" ca="1" si="52"/>
        <v>29 Tahun 5 Bulan 7 hari</v>
      </c>
      <c r="O14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14 Hari </v>
      </c>
      <c r="P1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Row],[JABATAN]],tbl_refJabatan,2,FALSE),"yr","day")-CONVERT(DATEDIF(H1475,tglAcuan,"y"),"yr","day"))),(NOW()+(CONVERT(VLOOKUP(Table1[[#This Row],[JABATAN]],tbl_refJabatan,2,FALSE),"yr","day")-CONVERT(DATEDIF(H1475,NOW(),"y"),"yr","day")))),"Usia Salah"),"")</f>
        <v>56671.848911689813</v>
      </c>
      <c r="Q1475" s="167" t="str">
        <f ca="1">IF(Table1[[#This Row],[TGL. PENSIUN (usia)]]&lt;&gt;0,TEXT(Table1[[#This Row],[TGL. PENSIUN (usia)]],"yyyy"),"")</f>
        <v>2055</v>
      </c>
      <c r="R1475" s="166">
        <f ca="1">IF(AND(Table1[[#This Row],[TGL. PENSIUN (usia)]]&lt;&gt;"",Table1[[#This Row],[TGL. PENSIUN (usia)]]&lt;&gt;"USIA SALAH"),IF(tglAcuan&lt;&gt;0,(INT(CONVERT(VLOOKUP(Table1[[#This Row],[JABATAN]],tbl_refJabatan,2,FALSE),"yr","day")-CONVERT(DATEDIF(H1475,tglAcuan,"y"),"yr","day"))),(INT(CONVERT(VLOOKUP(Table1[[#This Row],[JABATAN]],tbl_refJabatan,2,FALSE),"yr","day")-CONVERT(DATEDIF(H1475,NOW(),"y"),"yr","day")))),"")</f>
        <v>11322</v>
      </c>
      <c r="S1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Row],[JABATAN]],tbl_refJabatan,4,FALSE),"yr","day")-CONVERT(DATEDIF(H1475,tglAcuan,"y"),"yr","day"))),(NOW()+(CONVERT(VLOOKUP(Table1[[#This Row],[JABATAN]],tbl_refJabatan,4,FALSE),"yr","day")-CONVERT(DATEDIF(H1475,NOW(),"y"),"yr","day")))),"Usia Salah"),"")</f>
        <v>56671.848911689813</v>
      </c>
      <c r="T1475" s="167" t="str">
        <f ca="1">IF(Table1[[#This Row],[TGL. PENSIUN ( usia )]]&lt;&gt;0,TEXT(Table1[[#This Row],[TGL. PENSIUN ( usia )]],"yyyy"),"")</f>
        <v>2055</v>
      </c>
      <c r="U1475" s="166">
        <f ca="1">IF(AND(Table1[[#This Row],[TGL. PENSIUN (usia)]]&lt;&gt;"",Table1[[#This Row],[TGL. PENSIUN (usia)]]&lt;&gt;"USIA SALAH"),IF(tglAcuan&lt;&gt;0,(INT(CONVERT(VLOOKUP(Table1[[#This Row],[JABATAN]],tbl_refJabatan,4,FALSE),"yr","day")-CONVERT(DATEDIF(H1475,tglAcuan,"y"),"yr","day"))),(INT(CONVERT(VLOOKUP(Table1[[#This Row],[JABATAN]],tbl_refJabatan,4,FALSE),"yr","day")-CONVERT(DATEDIF(H1475,NOW(),"y"),"yr","day")))),"")</f>
        <v>11322</v>
      </c>
      <c r="V1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Row],[JABATAN]],tbl_refJabatan,6,FALSE),"yr","day")-CONVERT(DATEDIF(H1475,tglAcuan,"y"),"yr","day"))),(NOW()+(CONVERT(VLOOKUP(Table1[[#This Row],[JABATAN]],tbl_refJabatan,6,FALSE),"yr","day")-CONVERT(DATEDIF(H1475,NOW(),"y"),"yr","day")))),"Usia Salah"),"")</f>
        <v>55210.848911689813</v>
      </c>
      <c r="W1475" s="167" t="str">
        <f ca="1">IF(Table1[[#This Row],[TGL.PENSIUN (usia)]]&lt;&gt;0,TEXT(Table1[[#This Row],[TGL.PENSIUN (usia)]],"yyyy"),"")</f>
        <v>2051</v>
      </c>
      <c r="X14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Row],[JABATAN]],tbl_refJabatan,7,FALSE),"yr","day")-CONVERT(DATEDIF(M1475,tglAcuan,"y"),"yr","day"))),(NOW()+(CONVERT(VLOOKUP(Table1[[#This Row],[JABATAN]],tbl_refJabatan,7,FALSE),"yr","day")-CONVERT(DATEDIF(M1475,NOW(),"y"),"yr","day")))),"tgl SK salah"),"")</f>
        <v>51923.598911689813</v>
      </c>
      <c r="Y1475" s="167" t="str">
        <f ca="1">IF(Table1[[#This Row],[TGL. PENSIUN (jabatan)]]&lt;&gt;0,TEXT(Table1[[#This Row],[TGL. PENSIUN (jabatan)]],"yyyy"),"")</f>
        <v>2042</v>
      </c>
      <c r="Z14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Row],[JABATAN]],tbl_refJabatan,8,FALSE),"yr","day")-CONVERT(DATEDIF(H1475,tglAcuan,"y"),"yr","day"))),(NOW()+(CONVERT(VLOOKUP(Table1[[#This Row],[JABATAN]],tbl_refJabatan,8,FALSE),"yr","day")-CONVERT(DATEDIF(H1475,NOW(),"y"),"yr","day")))),"Usia Salah"),"")</f>
        <v>55210.848911689813</v>
      </c>
      <c r="AA1475" s="167" t="str">
        <f ca="1">IF(Table1[[#This Row],[TGL.PENSIUN (usia )]]&lt;&gt;0,TEXT(Table1[[#This Row],[TGL.PENSIUN (usia )]],"yyyy"),"")</f>
        <v>2051</v>
      </c>
      <c r="AB14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Row],[JABATAN]],tbl_refJabatan,9,FALSE),"yr","day")-CONVERT(DATEDIF(M1475,tglAcuan,"y"),"yr","day"))),(NOW()+(CONVERT(VLOOKUP(Table1[[#This Row],[JABATAN]],tbl_refJabatan,9,FALSE),"yr","day")-CONVERT(DATEDIF(M1475,NOW(),"y"),"yr","day")))),"tgl SK salah"),"")</f>
        <v>51923.598911689813</v>
      </c>
      <c r="AC1475" s="167" t="str">
        <f ca="1">IF(Table1[[#This Row],[TGL. PENSIUN (jabatan )]]&lt;&gt;0,TEXT(Table1[[#This Row],[TGL. PENSIUN (jabatan )]],"yyyy"),"")</f>
        <v>2042</v>
      </c>
      <c r="AD14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6" spans="1:30" s="53" customFormat="1" ht="21.75" customHeight="1" x14ac:dyDescent="0.25">
      <c r="A1476" s="43">
        <f t="shared" si="51"/>
        <v>1471</v>
      </c>
      <c r="B1476" s="44" t="s">
        <v>2680</v>
      </c>
      <c r="C1476" s="44" t="s">
        <v>2734</v>
      </c>
      <c r="D1476" s="72" t="s">
        <v>52</v>
      </c>
      <c r="E1476" s="73" t="s">
        <v>184</v>
      </c>
      <c r="F1476" s="43" t="s">
        <v>41</v>
      </c>
      <c r="G1476" s="46" t="s">
        <v>42</v>
      </c>
      <c r="H1476" s="94">
        <v>24086</v>
      </c>
      <c r="I1476" s="45"/>
      <c r="J1476" s="76"/>
      <c r="K1476" s="74" t="s">
        <v>93</v>
      </c>
      <c r="L1476" s="86" t="s">
        <v>2740</v>
      </c>
      <c r="M1476" s="215">
        <v>44629</v>
      </c>
      <c r="N1476" s="52" t="str">
        <f t="shared" ca="1" si="52"/>
        <v>58 Tahun 2 Bulan 17 hari</v>
      </c>
      <c r="O14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18 Hari </v>
      </c>
      <c r="P1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Row],[JABATAN]],tbl_refJabatan,2,FALSE),"yr","day")-CONVERT(DATEDIF(H1476,tglAcuan,"y"),"yr","day"))),(NOW()+(CONVERT(VLOOKUP(Table1[[#This Row],[JABATAN]],tbl_refJabatan,2,FALSE),"yr","day")-CONVERT(DATEDIF(H1476,NOW(),"y"),"yr","day")))),"Usia Salah"),"")</f>
        <v>46079.598911689813</v>
      </c>
      <c r="Q1476" s="167" t="str">
        <f ca="1">IF(Table1[[#This Row],[TGL. PENSIUN (usia)]]&lt;&gt;0,TEXT(Table1[[#This Row],[TGL. PENSIUN (usia)]],"yyyy"),"")</f>
        <v>2026</v>
      </c>
      <c r="R1476" s="166">
        <f ca="1">IF(AND(Table1[[#This Row],[TGL. PENSIUN (usia)]]&lt;&gt;"",Table1[[#This Row],[TGL. PENSIUN (usia)]]&lt;&gt;"USIA SALAH"),IF(tglAcuan&lt;&gt;0,(INT(CONVERT(VLOOKUP(Table1[[#This Row],[JABATAN]],tbl_refJabatan,2,FALSE),"yr","day")-CONVERT(DATEDIF(H1476,tglAcuan,"y"),"yr","day"))),(INT(CONVERT(VLOOKUP(Table1[[#This Row],[JABATAN]],tbl_refJabatan,2,FALSE),"yr","day")-CONVERT(DATEDIF(H1476,NOW(),"y"),"yr","day")))),"")</f>
        <v>730</v>
      </c>
      <c r="S1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Row],[JABATAN]],tbl_refJabatan,4,FALSE),"yr","day")-CONVERT(DATEDIF(H1476,tglAcuan,"y"),"yr","day"))),(NOW()+(CONVERT(VLOOKUP(Table1[[#This Row],[JABATAN]],tbl_refJabatan,4,FALSE),"yr","day")-CONVERT(DATEDIF(H1476,NOW(),"y"),"yr","day")))),"Usia Salah"),"")</f>
        <v>46079.598911689813</v>
      </c>
      <c r="T1476" s="167" t="str">
        <f ca="1">IF(Table1[[#This Row],[TGL. PENSIUN ( usia )]]&lt;&gt;0,TEXT(Table1[[#This Row],[TGL. PENSIUN ( usia )]],"yyyy"),"")</f>
        <v>2026</v>
      </c>
      <c r="U1476" s="166">
        <f ca="1">IF(AND(Table1[[#This Row],[TGL. PENSIUN (usia)]]&lt;&gt;"",Table1[[#This Row],[TGL. PENSIUN (usia)]]&lt;&gt;"USIA SALAH"),IF(tglAcuan&lt;&gt;0,(INT(CONVERT(VLOOKUP(Table1[[#This Row],[JABATAN]],tbl_refJabatan,4,FALSE),"yr","day")-CONVERT(DATEDIF(H1476,tglAcuan,"y"),"yr","day"))),(INT(CONVERT(VLOOKUP(Table1[[#This Row],[JABATAN]],tbl_refJabatan,4,FALSE),"yr","day")-CONVERT(DATEDIF(H1476,NOW(),"y"),"yr","day")))),"")</f>
        <v>730</v>
      </c>
      <c r="V1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Row],[JABATAN]],tbl_refJabatan,6,FALSE),"yr","day")-CONVERT(DATEDIF(H1476,tglAcuan,"y"),"yr","day"))),(NOW()+(CONVERT(VLOOKUP(Table1[[#This Row],[JABATAN]],tbl_refJabatan,6,FALSE),"yr","day")-CONVERT(DATEDIF(H1476,NOW(),"y"),"yr","day")))),"Usia Salah"),"")</f>
        <v>44618.598911689813</v>
      </c>
      <c r="W1476" s="167" t="str">
        <f ca="1">IF(Table1[[#This Row],[TGL.PENSIUN (usia)]]&lt;&gt;0,TEXT(Table1[[#This Row],[TGL.PENSIUN (usia)]],"yyyy"),"")</f>
        <v>2022</v>
      </c>
      <c r="X14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Row],[JABATAN]],tbl_refJabatan,7,FALSE),"yr","day")-CONVERT(DATEDIF(M1476,tglAcuan,"y"),"yr","day"))),(NOW()+(CONVERT(VLOOKUP(Table1[[#This Row],[JABATAN]],tbl_refJabatan,7,FALSE),"yr","day")-CONVERT(DATEDIF(M1476,NOW(),"y"),"yr","day")))),"tgl SK salah"),"")</f>
        <v>52288.848911689813</v>
      </c>
      <c r="Y1476" s="167" t="str">
        <f ca="1">IF(Table1[[#This Row],[TGL. PENSIUN (jabatan)]]&lt;&gt;0,TEXT(Table1[[#This Row],[TGL. PENSIUN (jabatan)]],"yyyy"),"")</f>
        <v>2043</v>
      </c>
      <c r="Z14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Row],[JABATAN]],tbl_refJabatan,8,FALSE),"yr","day")-CONVERT(DATEDIF(H1476,tglAcuan,"y"),"yr","day"))),(NOW()+(CONVERT(VLOOKUP(Table1[[#This Row],[JABATAN]],tbl_refJabatan,8,FALSE),"yr","day")-CONVERT(DATEDIF(H1476,NOW(),"y"),"yr","day")))),"Usia Salah"),"")</f>
        <v>44618.598911689813</v>
      </c>
      <c r="AA1476" s="167" t="str">
        <f ca="1">IF(Table1[[#This Row],[TGL.PENSIUN (usia )]]&lt;&gt;0,TEXT(Table1[[#This Row],[TGL.PENSIUN (usia )]],"yyyy"),"")</f>
        <v>2022</v>
      </c>
      <c r="AB14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Row],[JABATAN]],tbl_refJabatan,9,FALSE),"yr","day")-CONVERT(DATEDIF(M1476,tglAcuan,"y"),"yr","day"))),(NOW()+(CONVERT(VLOOKUP(Table1[[#This Row],[JABATAN]],tbl_refJabatan,9,FALSE),"yr","day")-CONVERT(DATEDIF(M1476,NOW(),"y"),"yr","day")))),"tgl SK salah"),"")</f>
        <v>52288.848911689813</v>
      </c>
      <c r="AC1476" s="167" t="str">
        <f ca="1">IF(Table1[[#This Row],[TGL. PENSIUN (jabatan )]]&lt;&gt;0,TEXT(Table1[[#This Row],[TGL. PENSIUN (jabatan )]],"yyyy"),"")</f>
        <v>2043</v>
      </c>
      <c r="AD14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7" spans="1:30" s="53" customFormat="1" ht="21.75" customHeight="1" x14ac:dyDescent="0.25">
      <c r="A1477" s="43">
        <f t="shared" si="51"/>
        <v>1472</v>
      </c>
      <c r="B1477" s="44" t="s">
        <v>2680</v>
      </c>
      <c r="C1477" s="44" t="s">
        <v>2734</v>
      </c>
      <c r="D1477" s="72" t="s">
        <v>54</v>
      </c>
      <c r="E1477" s="152" t="s">
        <v>343</v>
      </c>
      <c r="F1477" s="43" t="s">
        <v>41</v>
      </c>
      <c r="G1477" s="46" t="s">
        <v>42</v>
      </c>
      <c r="H1477" s="94">
        <v>31985</v>
      </c>
      <c r="I1477" s="45"/>
      <c r="J1477" s="76"/>
      <c r="K1477" s="74" t="s">
        <v>93</v>
      </c>
      <c r="L1477" s="86" t="s">
        <v>2741</v>
      </c>
      <c r="M1477" s="215">
        <v>43405</v>
      </c>
      <c r="N1477" s="52" t="str">
        <f t="shared" ca="1" si="52"/>
        <v>36 Tahun 7 Bulan 0 hari</v>
      </c>
      <c r="O14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Row],[JABATAN]],tbl_refJabatan,2,FALSE),"yr","day")-CONVERT(DATEDIF(H1477,tglAcuan,"y"),"yr","day"))),(NOW()+(CONVERT(VLOOKUP(Table1[[#This Row],[JABATAN]],tbl_refJabatan,2,FALSE),"yr","day")-CONVERT(DATEDIF(H1477,NOW(),"y"),"yr","day")))),"Usia Salah"),"")</f>
        <v>54115.098911689813</v>
      </c>
      <c r="Q1477" s="167" t="str">
        <f ca="1">IF(Table1[[#This Row],[TGL. PENSIUN (usia)]]&lt;&gt;0,TEXT(Table1[[#This Row],[TGL. PENSIUN (usia)]],"yyyy"),"")</f>
        <v>2048</v>
      </c>
      <c r="R1477" s="166">
        <f ca="1">IF(AND(Table1[[#This Row],[TGL. PENSIUN (usia)]]&lt;&gt;"",Table1[[#This Row],[TGL. PENSIUN (usia)]]&lt;&gt;"USIA SALAH"),IF(tglAcuan&lt;&gt;0,(INT(CONVERT(VLOOKUP(Table1[[#This Row],[JABATAN]],tbl_refJabatan,2,FALSE),"yr","day")-CONVERT(DATEDIF(H1477,tglAcuan,"y"),"yr","day"))),(INT(CONVERT(VLOOKUP(Table1[[#This Row],[JABATAN]],tbl_refJabatan,2,FALSE),"yr","day")-CONVERT(DATEDIF(H1477,NOW(),"y"),"yr","day")))),"")</f>
        <v>8766</v>
      </c>
      <c r="S1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Row],[JABATAN]],tbl_refJabatan,4,FALSE),"yr","day")-CONVERT(DATEDIF(H1477,tglAcuan,"y"),"yr","day"))),(NOW()+(CONVERT(VLOOKUP(Table1[[#This Row],[JABATAN]],tbl_refJabatan,4,FALSE),"yr","day")-CONVERT(DATEDIF(H1477,NOW(),"y"),"yr","day")))),"Usia Salah"),"")</f>
        <v>54115.098911689813</v>
      </c>
      <c r="T1477" s="167" t="str">
        <f ca="1">IF(Table1[[#This Row],[TGL. PENSIUN ( usia )]]&lt;&gt;0,TEXT(Table1[[#This Row],[TGL. PENSIUN ( usia )]],"yyyy"),"")</f>
        <v>2048</v>
      </c>
      <c r="U1477" s="166">
        <f ca="1">IF(AND(Table1[[#This Row],[TGL. PENSIUN (usia)]]&lt;&gt;"",Table1[[#This Row],[TGL. PENSIUN (usia)]]&lt;&gt;"USIA SALAH"),IF(tglAcuan&lt;&gt;0,(INT(CONVERT(VLOOKUP(Table1[[#This Row],[JABATAN]],tbl_refJabatan,4,FALSE),"yr","day")-CONVERT(DATEDIF(H1477,tglAcuan,"y"),"yr","day"))),(INT(CONVERT(VLOOKUP(Table1[[#This Row],[JABATAN]],tbl_refJabatan,4,FALSE),"yr","day")-CONVERT(DATEDIF(H1477,NOW(),"y"),"yr","day")))),"")</f>
        <v>8766</v>
      </c>
      <c r="V1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Row],[JABATAN]],tbl_refJabatan,6,FALSE),"yr","day")-CONVERT(DATEDIF(H1477,tglAcuan,"y"),"yr","day"))),(NOW()+(CONVERT(VLOOKUP(Table1[[#This Row],[JABATAN]],tbl_refJabatan,6,FALSE),"yr","day")-CONVERT(DATEDIF(H1477,NOW(),"y"),"yr","day")))),"Usia Salah"),"")</f>
        <v>52654.098911689813</v>
      </c>
      <c r="W1477" s="167" t="str">
        <f ca="1">IF(Table1[[#This Row],[TGL.PENSIUN (usia)]]&lt;&gt;0,TEXT(Table1[[#This Row],[TGL.PENSIUN (usia)]],"yyyy"),"")</f>
        <v>2044</v>
      </c>
      <c r="X14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Row],[JABATAN]],tbl_refJabatan,7,FALSE),"yr","day")-CONVERT(DATEDIF(M1477,tglAcuan,"y"),"yr","day"))),(NOW()+(CONVERT(VLOOKUP(Table1[[#This Row],[JABATAN]],tbl_refJabatan,7,FALSE),"yr","day")-CONVERT(DATEDIF(M1477,NOW(),"y"),"yr","day")))),"tgl SK salah"),"")</f>
        <v>50827.848911689813</v>
      </c>
      <c r="Y1477" s="167" t="str">
        <f ca="1">IF(Table1[[#This Row],[TGL. PENSIUN (jabatan)]]&lt;&gt;0,TEXT(Table1[[#This Row],[TGL. PENSIUN (jabatan)]],"yyyy"),"")</f>
        <v>2039</v>
      </c>
      <c r="Z14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Row],[JABATAN]],tbl_refJabatan,8,FALSE),"yr","day")-CONVERT(DATEDIF(H1477,tglAcuan,"y"),"yr","day"))),(NOW()+(CONVERT(VLOOKUP(Table1[[#This Row],[JABATAN]],tbl_refJabatan,8,FALSE),"yr","day")-CONVERT(DATEDIF(H1477,NOW(),"y"),"yr","day")))),"Usia Salah"),"")</f>
        <v>52654.098911689813</v>
      </c>
      <c r="AA1477" s="167" t="str">
        <f ca="1">IF(Table1[[#This Row],[TGL.PENSIUN (usia )]]&lt;&gt;0,TEXT(Table1[[#This Row],[TGL.PENSIUN (usia )]],"yyyy"),"")</f>
        <v>2044</v>
      </c>
      <c r="AB14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Row],[JABATAN]],tbl_refJabatan,9,FALSE),"yr","day")-CONVERT(DATEDIF(M1477,tglAcuan,"y"),"yr","day"))),(NOW()+(CONVERT(VLOOKUP(Table1[[#This Row],[JABATAN]],tbl_refJabatan,9,FALSE),"yr","day")-CONVERT(DATEDIF(M1477,NOW(),"y"),"yr","day")))),"tgl SK salah"),"")</f>
        <v>50827.848911689813</v>
      </c>
      <c r="AC1477" s="167" t="str">
        <f ca="1">IF(Table1[[#This Row],[TGL. PENSIUN (jabatan )]]&lt;&gt;0,TEXT(Table1[[#This Row],[TGL. PENSIUN (jabatan )]],"yyyy"),"")</f>
        <v>2039</v>
      </c>
      <c r="AD14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8" spans="1:30" s="53" customFormat="1" ht="21.75" customHeight="1" x14ac:dyDescent="0.25">
      <c r="A1478" s="43">
        <f t="shared" si="51"/>
        <v>1473</v>
      </c>
      <c r="B1478" s="44" t="s">
        <v>2680</v>
      </c>
      <c r="C1478" s="44" t="s">
        <v>2734</v>
      </c>
      <c r="D1478" s="72" t="s">
        <v>57</v>
      </c>
      <c r="E1478" s="152" t="s">
        <v>2742</v>
      </c>
      <c r="F1478" s="43" t="s">
        <v>50</v>
      </c>
      <c r="G1478" s="46" t="s">
        <v>42</v>
      </c>
      <c r="H1478" s="94">
        <v>30250</v>
      </c>
      <c r="I1478" s="45"/>
      <c r="J1478" s="76"/>
      <c r="K1478" s="74" t="s">
        <v>43</v>
      </c>
      <c r="L1478" s="63" t="s">
        <v>2743</v>
      </c>
      <c r="M1478" s="193">
        <v>43405</v>
      </c>
      <c r="N1478" s="52" t="str">
        <f t="shared" ca="1" si="52"/>
        <v>41 Tahun 4 Bulan 1 hari</v>
      </c>
      <c r="O14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Row],[JABATAN]],tbl_refJabatan,2,FALSE),"yr","day")-CONVERT(DATEDIF(H1478,tglAcuan,"y"),"yr","day"))),(NOW()+(CONVERT(VLOOKUP(Table1[[#This Row],[JABATAN]],tbl_refJabatan,2,FALSE),"yr","day")-CONVERT(DATEDIF(H1478,NOW(),"y"),"yr","day")))),"Usia Salah"),"")</f>
        <v>52288.848911689813</v>
      </c>
      <c r="Q1478" s="167" t="str">
        <f ca="1">IF(Table1[[#This Row],[TGL. PENSIUN (usia)]]&lt;&gt;0,TEXT(Table1[[#This Row],[TGL. PENSIUN (usia)]],"yyyy"),"")</f>
        <v>2043</v>
      </c>
      <c r="R1478" s="166">
        <f ca="1">IF(AND(Table1[[#This Row],[TGL. PENSIUN (usia)]]&lt;&gt;"",Table1[[#This Row],[TGL. PENSIUN (usia)]]&lt;&gt;"USIA SALAH"),IF(tglAcuan&lt;&gt;0,(INT(CONVERT(VLOOKUP(Table1[[#This Row],[JABATAN]],tbl_refJabatan,2,FALSE),"yr","day")-CONVERT(DATEDIF(H1478,tglAcuan,"y"),"yr","day"))),(INT(CONVERT(VLOOKUP(Table1[[#This Row],[JABATAN]],tbl_refJabatan,2,FALSE),"yr","day")-CONVERT(DATEDIF(H1478,NOW(),"y"),"yr","day")))),"")</f>
        <v>6939</v>
      </c>
      <c r="S1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Row],[JABATAN]],tbl_refJabatan,4,FALSE),"yr","day")-CONVERT(DATEDIF(H1478,tglAcuan,"y"),"yr","day"))),(NOW()+(CONVERT(VLOOKUP(Table1[[#This Row],[JABATAN]],tbl_refJabatan,4,FALSE),"yr","day")-CONVERT(DATEDIF(H1478,NOW(),"y"),"yr","day")))),"Usia Salah"),"")</f>
        <v>52288.848911689813</v>
      </c>
      <c r="T1478" s="167" t="str">
        <f ca="1">IF(Table1[[#This Row],[TGL. PENSIUN ( usia )]]&lt;&gt;0,TEXT(Table1[[#This Row],[TGL. PENSIUN ( usia )]],"yyyy"),"")</f>
        <v>2043</v>
      </c>
      <c r="U1478" s="166">
        <f ca="1">IF(AND(Table1[[#This Row],[TGL. PENSIUN (usia)]]&lt;&gt;"",Table1[[#This Row],[TGL. PENSIUN (usia)]]&lt;&gt;"USIA SALAH"),IF(tglAcuan&lt;&gt;0,(INT(CONVERT(VLOOKUP(Table1[[#This Row],[JABATAN]],tbl_refJabatan,4,FALSE),"yr","day")-CONVERT(DATEDIF(H1478,tglAcuan,"y"),"yr","day"))),(INT(CONVERT(VLOOKUP(Table1[[#This Row],[JABATAN]],tbl_refJabatan,4,FALSE),"yr","day")-CONVERT(DATEDIF(H1478,NOW(),"y"),"yr","day")))),"")</f>
        <v>6939</v>
      </c>
      <c r="V1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Row],[JABATAN]],tbl_refJabatan,6,FALSE),"yr","day")-CONVERT(DATEDIF(H1478,tglAcuan,"y"),"yr","day"))),(NOW()+(CONVERT(VLOOKUP(Table1[[#This Row],[JABATAN]],tbl_refJabatan,6,FALSE),"yr","day")-CONVERT(DATEDIF(H1478,NOW(),"y"),"yr","day")))),"Usia Salah"),"")</f>
        <v>50827.848911689813</v>
      </c>
      <c r="W1478" s="167" t="str">
        <f ca="1">IF(Table1[[#This Row],[TGL.PENSIUN (usia)]]&lt;&gt;0,TEXT(Table1[[#This Row],[TGL.PENSIUN (usia)]],"yyyy"),"")</f>
        <v>2039</v>
      </c>
      <c r="X14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Row],[JABATAN]],tbl_refJabatan,7,FALSE),"yr","day")-CONVERT(DATEDIF(M1478,tglAcuan,"y"),"yr","day"))),(NOW()+(CONVERT(VLOOKUP(Table1[[#This Row],[JABATAN]],tbl_refJabatan,7,FALSE),"yr","day")-CONVERT(DATEDIF(M1478,NOW(),"y"),"yr","day")))),"tgl SK salah"),"")</f>
        <v>50827.848911689813</v>
      </c>
      <c r="Y1478" s="167" t="str">
        <f ca="1">IF(Table1[[#This Row],[TGL. PENSIUN (jabatan)]]&lt;&gt;0,TEXT(Table1[[#This Row],[TGL. PENSIUN (jabatan)]],"yyyy"),"")</f>
        <v>2039</v>
      </c>
      <c r="Z14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Row],[JABATAN]],tbl_refJabatan,8,FALSE),"yr","day")-CONVERT(DATEDIF(H1478,tglAcuan,"y"),"yr","day"))),(NOW()+(CONVERT(VLOOKUP(Table1[[#This Row],[JABATAN]],tbl_refJabatan,8,FALSE),"yr","day")-CONVERT(DATEDIF(H1478,NOW(),"y"),"yr","day")))),"Usia Salah"),"")</f>
        <v>50827.848911689813</v>
      </c>
      <c r="AA1478" s="167" t="str">
        <f ca="1">IF(Table1[[#This Row],[TGL.PENSIUN (usia )]]&lt;&gt;0,TEXT(Table1[[#This Row],[TGL.PENSIUN (usia )]],"yyyy"),"")</f>
        <v>2039</v>
      </c>
      <c r="AB14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Row],[JABATAN]],tbl_refJabatan,9,FALSE),"yr","day")-CONVERT(DATEDIF(M1478,tglAcuan,"y"),"yr","day"))),(NOW()+(CONVERT(VLOOKUP(Table1[[#This Row],[JABATAN]],tbl_refJabatan,9,FALSE),"yr","day")-CONVERT(DATEDIF(M1478,NOW(),"y"),"yr","day")))),"tgl SK salah"),"")</f>
        <v>50827.848911689813</v>
      </c>
      <c r="AC1478" s="167" t="str">
        <f ca="1">IF(Table1[[#This Row],[TGL. PENSIUN (jabatan )]]&lt;&gt;0,TEXT(Table1[[#This Row],[TGL. PENSIUN (jabatan )]],"yyyy"),"")</f>
        <v>2039</v>
      </c>
      <c r="AD14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79" spans="1:30" s="53" customFormat="1" ht="21.75" customHeight="1" x14ac:dyDescent="0.25">
      <c r="A1479" s="43">
        <f t="shared" si="51"/>
        <v>1474</v>
      </c>
      <c r="B1479" s="44" t="s">
        <v>2680</v>
      </c>
      <c r="C1479" s="44" t="s">
        <v>2734</v>
      </c>
      <c r="D1479" s="72" t="s">
        <v>59</v>
      </c>
      <c r="E1479" s="152" t="s">
        <v>2744</v>
      </c>
      <c r="F1479" s="43" t="s">
        <v>50</v>
      </c>
      <c r="G1479" s="46" t="s">
        <v>42</v>
      </c>
      <c r="H1479" s="94">
        <v>33310</v>
      </c>
      <c r="I1479" s="45"/>
      <c r="J1479" s="76"/>
      <c r="K1479" s="74" t="s">
        <v>56</v>
      </c>
      <c r="L1479" s="69" t="s">
        <v>2745</v>
      </c>
      <c r="M1479" s="193">
        <v>43405</v>
      </c>
      <c r="N1479" s="52" t="str">
        <f t="shared" ca="1" si="52"/>
        <v>32 Tahun 11 Bulan 14 hari</v>
      </c>
      <c r="O14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Row],[JABATAN]],tbl_refJabatan,2,FALSE),"yr","day")-CONVERT(DATEDIF(H1479,tglAcuan,"y"),"yr","day"))),(NOW()+(CONVERT(VLOOKUP(Table1[[#This Row],[JABATAN]],tbl_refJabatan,2,FALSE),"yr","day")-CONVERT(DATEDIF(H1479,NOW(),"y"),"yr","day")))),"Usia Salah"),"")</f>
        <v>55576.098911689813</v>
      </c>
      <c r="Q1479" s="167" t="str">
        <f ca="1">IF(Table1[[#This Row],[TGL. PENSIUN (usia)]]&lt;&gt;0,TEXT(Table1[[#This Row],[TGL. PENSIUN (usia)]],"yyyy"),"")</f>
        <v>2052</v>
      </c>
      <c r="R1479" s="166">
        <f ca="1">IF(AND(Table1[[#This Row],[TGL. PENSIUN (usia)]]&lt;&gt;"",Table1[[#This Row],[TGL. PENSIUN (usia)]]&lt;&gt;"USIA SALAH"),IF(tglAcuan&lt;&gt;0,(INT(CONVERT(VLOOKUP(Table1[[#This Row],[JABATAN]],tbl_refJabatan,2,FALSE),"yr","day")-CONVERT(DATEDIF(H1479,tglAcuan,"y"),"yr","day"))),(INT(CONVERT(VLOOKUP(Table1[[#This Row],[JABATAN]],tbl_refJabatan,2,FALSE),"yr","day")-CONVERT(DATEDIF(H1479,NOW(),"y"),"yr","day")))),"")</f>
        <v>10227</v>
      </c>
      <c r="S1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Row],[JABATAN]],tbl_refJabatan,4,FALSE),"yr","day")-CONVERT(DATEDIF(H1479,tglAcuan,"y"),"yr","day"))),(NOW()+(CONVERT(VLOOKUP(Table1[[#This Row],[JABATAN]],tbl_refJabatan,4,FALSE),"yr","day")-CONVERT(DATEDIF(H1479,NOW(),"y"),"yr","day")))),"Usia Salah"),"")</f>
        <v>55576.098911689813</v>
      </c>
      <c r="T1479" s="167" t="str">
        <f ca="1">IF(Table1[[#This Row],[TGL. PENSIUN ( usia )]]&lt;&gt;0,TEXT(Table1[[#This Row],[TGL. PENSIUN ( usia )]],"yyyy"),"")</f>
        <v>2052</v>
      </c>
      <c r="U1479" s="166">
        <f ca="1">IF(AND(Table1[[#This Row],[TGL. PENSIUN (usia)]]&lt;&gt;"",Table1[[#This Row],[TGL. PENSIUN (usia)]]&lt;&gt;"USIA SALAH"),IF(tglAcuan&lt;&gt;0,(INT(CONVERT(VLOOKUP(Table1[[#This Row],[JABATAN]],tbl_refJabatan,4,FALSE),"yr","day")-CONVERT(DATEDIF(H1479,tglAcuan,"y"),"yr","day"))),(INT(CONVERT(VLOOKUP(Table1[[#This Row],[JABATAN]],tbl_refJabatan,4,FALSE),"yr","day")-CONVERT(DATEDIF(H1479,NOW(),"y"),"yr","day")))),"")</f>
        <v>10227</v>
      </c>
      <c r="V1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Row],[JABATAN]],tbl_refJabatan,6,FALSE),"yr","day")-CONVERT(DATEDIF(H1479,tglAcuan,"y"),"yr","day"))),(NOW()+(CONVERT(VLOOKUP(Table1[[#This Row],[JABATAN]],tbl_refJabatan,6,FALSE),"yr","day")-CONVERT(DATEDIF(H1479,NOW(),"y"),"yr","day")))),"Usia Salah"),"")</f>
        <v>54115.098911689813</v>
      </c>
      <c r="W1479" s="167" t="str">
        <f ca="1">IF(Table1[[#This Row],[TGL.PENSIUN (usia)]]&lt;&gt;0,TEXT(Table1[[#This Row],[TGL.PENSIUN (usia)]],"yyyy"),"")</f>
        <v>2048</v>
      </c>
      <c r="X14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Row],[JABATAN]],tbl_refJabatan,7,FALSE),"yr","day")-CONVERT(DATEDIF(M1479,tglAcuan,"y"),"yr","day"))),(NOW()+(CONVERT(VLOOKUP(Table1[[#This Row],[JABATAN]],tbl_refJabatan,7,FALSE),"yr","day")-CONVERT(DATEDIF(M1479,NOW(),"y"),"yr","day")))),"tgl SK salah"),"")</f>
        <v>50827.848911689813</v>
      </c>
      <c r="Y1479" s="167" t="str">
        <f ca="1">IF(Table1[[#This Row],[TGL. PENSIUN (jabatan)]]&lt;&gt;0,TEXT(Table1[[#This Row],[TGL. PENSIUN (jabatan)]],"yyyy"),"")</f>
        <v>2039</v>
      </c>
      <c r="Z14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Row],[JABATAN]],tbl_refJabatan,8,FALSE),"yr","day")-CONVERT(DATEDIF(H1479,tglAcuan,"y"),"yr","day"))),(NOW()+(CONVERT(VLOOKUP(Table1[[#This Row],[JABATAN]],tbl_refJabatan,8,FALSE),"yr","day")-CONVERT(DATEDIF(H1479,NOW(),"y"),"yr","day")))),"Usia Salah"),"")</f>
        <v>54115.098911689813</v>
      </c>
      <c r="AA1479" s="167" t="str">
        <f ca="1">IF(Table1[[#This Row],[TGL.PENSIUN (usia )]]&lt;&gt;0,TEXT(Table1[[#This Row],[TGL.PENSIUN (usia )]],"yyyy"),"")</f>
        <v>2048</v>
      </c>
      <c r="AB14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Row],[JABATAN]],tbl_refJabatan,9,FALSE),"yr","day")-CONVERT(DATEDIF(M1479,tglAcuan,"y"),"yr","day"))),(NOW()+(CONVERT(VLOOKUP(Table1[[#This Row],[JABATAN]],tbl_refJabatan,9,FALSE),"yr","day")-CONVERT(DATEDIF(M1479,NOW(),"y"),"yr","day")))),"tgl SK salah"),"")</f>
        <v>50827.848911689813</v>
      </c>
      <c r="AC1479" s="167" t="str">
        <f ca="1">IF(Table1[[#This Row],[TGL. PENSIUN (jabatan )]]&lt;&gt;0,TEXT(Table1[[#This Row],[TGL. PENSIUN (jabatan )]],"yyyy"),"")</f>
        <v>2039</v>
      </c>
      <c r="AD14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0" spans="1:30" s="53" customFormat="1" ht="21.75" customHeight="1" x14ac:dyDescent="0.25">
      <c r="A1480" s="43">
        <f t="shared" si="51"/>
        <v>1475</v>
      </c>
      <c r="B1480" s="44" t="s">
        <v>2680</v>
      </c>
      <c r="C1480" s="44" t="s">
        <v>2734</v>
      </c>
      <c r="D1480" s="72" t="s">
        <v>61</v>
      </c>
      <c r="E1480" s="152" t="s">
        <v>2746</v>
      </c>
      <c r="F1480" s="43" t="s">
        <v>41</v>
      </c>
      <c r="G1480" s="46" t="s">
        <v>42</v>
      </c>
      <c r="H1480" s="94">
        <v>34049</v>
      </c>
      <c r="I1480" s="45"/>
      <c r="J1480" s="76"/>
      <c r="K1480" s="74" t="s">
        <v>43</v>
      </c>
      <c r="L1480" s="69" t="s">
        <v>2747</v>
      </c>
      <c r="M1480" s="215">
        <v>44501</v>
      </c>
      <c r="N1480" s="52" t="str">
        <f t="shared" ca="1" si="52"/>
        <v>30 Tahun 11 Bulan 6 hari</v>
      </c>
      <c r="O14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3 Bulan 26 Hari </v>
      </c>
      <c r="P1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Row],[JABATAN]],tbl_refJabatan,2,FALSE),"yr","day")-CONVERT(DATEDIF(H1480,tglAcuan,"y"),"yr","day"))),(NOW()+(CONVERT(VLOOKUP(Table1[[#This Row],[JABATAN]],tbl_refJabatan,2,FALSE),"yr","day")-CONVERT(DATEDIF(H1480,NOW(),"y"),"yr","day")))),"Usia Salah"),"")</f>
        <v>56306.598911689813</v>
      </c>
      <c r="Q1480" s="167" t="str">
        <f ca="1">IF(Table1[[#This Row],[TGL. PENSIUN (usia)]]&lt;&gt;0,TEXT(Table1[[#This Row],[TGL. PENSIUN (usia)]],"yyyy"),"")</f>
        <v>2054</v>
      </c>
      <c r="R1480" s="166">
        <f ca="1">IF(AND(Table1[[#This Row],[TGL. PENSIUN (usia)]]&lt;&gt;"",Table1[[#This Row],[TGL. PENSIUN (usia)]]&lt;&gt;"USIA SALAH"),IF(tglAcuan&lt;&gt;0,(INT(CONVERT(VLOOKUP(Table1[[#This Row],[JABATAN]],tbl_refJabatan,2,FALSE),"yr","day")-CONVERT(DATEDIF(H1480,tglAcuan,"y"),"yr","day"))),(INT(CONVERT(VLOOKUP(Table1[[#This Row],[JABATAN]],tbl_refJabatan,2,FALSE),"yr","day")-CONVERT(DATEDIF(H1480,NOW(),"y"),"yr","day")))),"")</f>
        <v>10957</v>
      </c>
      <c r="S1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Row],[JABATAN]],tbl_refJabatan,4,FALSE),"yr","day")-CONVERT(DATEDIF(H1480,tglAcuan,"y"),"yr","day"))),(NOW()+(CONVERT(VLOOKUP(Table1[[#This Row],[JABATAN]],tbl_refJabatan,4,FALSE),"yr","day")-CONVERT(DATEDIF(H1480,NOW(),"y"),"yr","day")))),"Usia Salah"),"")</f>
        <v>56306.598911689813</v>
      </c>
      <c r="T1480" s="167" t="str">
        <f ca="1">IF(Table1[[#This Row],[TGL. PENSIUN ( usia )]]&lt;&gt;0,TEXT(Table1[[#This Row],[TGL. PENSIUN ( usia )]],"yyyy"),"")</f>
        <v>2054</v>
      </c>
      <c r="U1480" s="166">
        <f ca="1">IF(AND(Table1[[#This Row],[TGL. PENSIUN (usia)]]&lt;&gt;"",Table1[[#This Row],[TGL. PENSIUN (usia)]]&lt;&gt;"USIA SALAH"),IF(tglAcuan&lt;&gt;0,(INT(CONVERT(VLOOKUP(Table1[[#This Row],[JABATAN]],tbl_refJabatan,4,FALSE),"yr","day")-CONVERT(DATEDIF(H1480,tglAcuan,"y"),"yr","day"))),(INT(CONVERT(VLOOKUP(Table1[[#This Row],[JABATAN]],tbl_refJabatan,4,FALSE),"yr","day")-CONVERT(DATEDIF(H1480,NOW(),"y"),"yr","day")))),"")</f>
        <v>10957</v>
      </c>
      <c r="V1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Row],[JABATAN]],tbl_refJabatan,6,FALSE),"yr","day")-CONVERT(DATEDIF(H1480,tglAcuan,"y"),"yr","day"))),(NOW()+(CONVERT(VLOOKUP(Table1[[#This Row],[JABATAN]],tbl_refJabatan,6,FALSE),"yr","day")-CONVERT(DATEDIF(H1480,NOW(),"y"),"yr","day")))),"Usia Salah"),"")</f>
        <v>54845.598911689813</v>
      </c>
      <c r="W1480" s="167" t="str">
        <f ca="1">IF(Table1[[#This Row],[TGL.PENSIUN (usia)]]&lt;&gt;0,TEXT(Table1[[#This Row],[TGL.PENSIUN (usia)]],"yyyy"),"")</f>
        <v>2050</v>
      </c>
      <c r="X14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Row],[JABATAN]],tbl_refJabatan,7,FALSE),"yr","day")-CONVERT(DATEDIF(M1480,tglAcuan,"y"),"yr","day"))),(NOW()+(CONVERT(VLOOKUP(Table1[[#This Row],[JABATAN]],tbl_refJabatan,7,FALSE),"yr","day")-CONVERT(DATEDIF(M1480,NOW(),"y"),"yr","day")))),"tgl SK salah"),"")</f>
        <v>51923.598911689813</v>
      </c>
      <c r="Y1480" s="167" t="str">
        <f ca="1">IF(Table1[[#This Row],[TGL. PENSIUN (jabatan)]]&lt;&gt;0,TEXT(Table1[[#This Row],[TGL. PENSIUN (jabatan)]],"yyyy"),"")</f>
        <v>2042</v>
      </c>
      <c r="Z14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Row],[JABATAN]],tbl_refJabatan,8,FALSE),"yr","day")-CONVERT(DATEDIF(H1480,tglAcuan,"y"),"yr","day"))),(NOW()+(CONVERT(VLOOKUP(Table1[[#This Row],[JABATAN]],tbl_refJabatan,8,FALSE),"yr","day")-CONVERT(DATEDIF(H1480,NOW(),"y"),"yr","day")))),"Usia Salah"),"")</f>
        <v>54845.598911689813</v>
      </c>
      <c r="AA1480" s="167" t="str">
        <f ca="1">IF(Table1[[#This Row],[TGL.PENSIUN (usia )]]&lt;&gt;0,TEXT(Table1[[#This Row],[TGL.PENSIUN (usia )]],"yyyy"),"")</f>
        <v>2050</v>
      </c>
      <c r="AB14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Row],[JABATAN]],tbl_refJabatan,9,FALSE),"yr","day")-CONVERT(DATEDIF(M1480,tglAcuan,"y"),"yr","day"))),(NOW()+(CONVERT(VLOOKUP(Table1[[#This Row],[JABATAN]],tbl_refJabatan,9,FALSE),"yr","day")-CONVERT(DATEDIF(M1480,NOW(),"y"),"yr","day")))),"tgl SK salah"),"")</f>
        <v>51923.598911689813</v>
      </c>
      <c r="AC1480" s="167" t="str">
        <f ca="1">IF(Table1[[#This Row],[TGL. PENSIUN (jabatan )]]&lt;&gt;0,TEXT(Table1[[#This Row],[TGL. PENSIUN (jabatan )]],"yyyy"),"")</f>
        <v>2042</v>
      </c>
      <c r="AD14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1" spans="1:30" s="53" customFormat="1" ht="21.75" customHeight="1" x14ac:dyDescent="0.25">
      <c r="A1481" s="43">
        <f t="shared" ref="A1481:A1544" si="53">ROW()-5</f>
        <v>1476</v>
      </c>
      <c r="B1481" s="44" t="s">
        <v>2680</v>
      </c>
      <c r="C1481" s="44" t="s">
        <v>2734</v>
      </c>
      <c r="D1481" s="72" t="s">
        <v>63</v>
      </c>
      <c r="E1481" s="152" t="s">
        <v>265</v>
      </c>
      <c r="F1481" s="43" t="s">
        <v>41</v>
      </c>
      <c r="G1481" s="46" t="s">
        <v>42</v>
      </c>
      <c r="H1481" s="94">
        <v>25602</v>
      </c>
      <c r="I1481" s="45"/>
      <c r="J1481" s="76"/>
      <c r="K1481" s="74" t="s">
        <v>93</v>
      </c>
      <c r="L1481" s="69" t="s">
        <v>2748</v>
      </c>
      <c r="M1481" s="193">
        <v>40749</v>
      </c>
      <c r="N1481" s="52" t="str">
        <f t="shared" ca="1" si="52"/>
        <v>54 Tahun 0 Bulan 24 hari</v>
      </c>
      <c r="O14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7 Bulan 2 Hari </v>
      </c>
      <c r="P1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Row],[JABATAN]],tbl_refJabatan,2,FALSE),"yr","day")-CONVERT(DATEDIF(H1481,tglAcuan,"y"),"yr","day"))),(NOW()+(CONVERT(VLOOKUP(Table1[[#This Row],[JABATAN]],tbl_refJabatan,2,FALSE),"yr","day")-CONVERT(DATEDIF(H1481,NOW(),"y"),"yr","day")))),"Usia Salah"),"")</f>
        <v>47540.598911689813</v>
      </c>
      <c r="Q1481" s="167" t="str">
        <f ca="1">IF(Table1[[#This Row],[TGL. PENSIUN (usia)]]&lt;&gt;0,TEXT(Table1[[#This Row],[TGL. PENSIUN (usia)]],"yyyy"),"")</f>
        <v>2030</v>
      </c>
      <c r="R1481" s="166">
        <f ca="1">IF(AND(Table1[[#This Row],[TGL. PENSIUN (usia)]]&lt;&gt;"",Table1[[#This Row],[TGL. PENSIUN (usia)]]&lt;&gt;"USIA SALAH"),IF(tglAcuan&lt;&gt;0,(INT(CONVERT(VLOOKUP(Table1[[#This Row],[JABATAN]],tbl_refJabatan,2,FALSE),"yr","day")-CONVERT(DATEDIF(H1481,tglAcuan,"y"),"yr","day"))),(INT(CONVERT(VLOOKUP(Table1[[#This Row],[JABATAN]],tbl_refJabatan,2,FALSE),"yr","day")-CONVERT(DATEDIF(H1481,NOW(),"y"),"yr","day")))),"")</f>
        <v>2191</v>
      </c>
      <c r="S1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Row],[JABATAN]],tbl_refJabatan,4,FALSE),"yr","day")-CONVERT(DATEDIF(H1481,tglAcuan,"y"),"yr","day"))),(NOW()+(CONVERT(VLOOKUP(Table1[[#This Row],[JABATAN]],tbl_refJabatan,4,FALSE),"yr","day")-CONVERT(DATEDIF(H1481,NOW(),"y"),"yr","day")))),"Usia Salah"),"")</f>
        <v>32930.598911689813</v>
      </c>
      <c r="T1481" s="167" t="str">
        <f ca="1">IF(Table1[[#This Row],[TGL. PENSIUN ( usia )]]&lt;&gt;0,TEXT(Table1[[#This Row],[TGL. PENSIUN ( usia )]],"yyyy"),"")</f>
        <v>1990</v>
      </c>
      <c r="U1481" s="166">
        <f ca="1">IF(AND(Table1[[#This Row],[TGL. PENSIUN (usia)]]&lt;&gt;"",Table1[[#This Row],[TGL. PENSIUN (usia)]]&lt;&gt;"USIA SALAH"),IF(tglAcuan&lt;&gt;0,(INT(CONVERT(VLOOKUP(Table1[[#This Row],[JABATAN]],tbl_refJabatan,4,FALSE),"yr","day")-CONVERT(DATEDIF(H1481,tglAcuan,"y"),"yr","day"))),(INT(CONVERT(VLOOKUP(Table1[[#This Row],[JABATAN]],tbl_refJabatan,4,FALSE),"yr","day")-CONVERT(DATEDIF(H1481,NOW(),"y"),"yr","day")))),"")</f>
        <v>-12419</v>
      </c>
      <c r="V1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Row],[JABATAN]],tbl_refJabatan,6,FALSE),"yr","day")-CONVERT(DATEDIF(H1481,tglAcuan,"y"),"yr","day"))),(NOW()+(CONVERT(VLOOKUP(Table1[[#This Row],[JABATAN]],tbl_refJabatan,6,FALSE),"yr","day")-CONVERT(DATEDIF(H1481,NOW(),"y"),"yr","day")))),"Usia Salah"),"")</f>
        <v>25625.598911689813</v>
      </c>
      <c r="W1481" s="167" t="str">
        <f ca="1">IF(Table1[[#This Row],[TGL.PENSIUN (usia)]]&lt;&gt;0,TEXT(Table1[[#This Row],[TGL.PENSIUN (usia)]],"yyyy"),"")</f>
        <v>1970</v>
      </c>
      <c r="X14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Row],[JABATAN]],tbl_refJabatan,7,FALSE),"yr","day")-CONVERT(DATEDIF(M1481,tglAcuan,"y"),"yr","day"))),(NOW()+(CONVERT(VLOOKUP(Table1[[#This Row],[JABATAN]],tbl_refJabatan,7,FALSE),"yr","day")-CONVERT(DATEDIF(M1481,NOW(),"y"),"yr","day")))),"tgl SK salah"),"")</f>
        <v>62881.098911689813</v>
      </c>
      <c r="Y1481" s="167" t="str">
        <f ca="1">IF(Table1[[#This Row],[TGL. PENSIUN (jabatan)]]&lt;&gt;0,TEXT(Table1[[#This Row],[TGL. PENSIUN (jabatan)]],"yyyy"),"")</f>
        <v>2072</v>
      </c>
      <c r="Z14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Row],[JABATAN]],tbl_refJabatan,8,FALSE),"yr","day")-CONVERT(DATEDIF(H1481,tglAcuan,"y"),"yr","day"))),(NOW()+(CONVERT(VLOOKUP(Table1[[#This Row],[JABATAN]],tbl_refJabatan,8,FALSE),"yr","day")-CONVERT(DATEDIF(H1481,NOW(),"y"),"yr","day")))),"Usia Salah"),"")</f>
        <v>47540.598911689813</v>
      </c>
      <c r="AA1481" s="167" t="str">
        <f ca="1">IF(Table1[[#This Row],[TGL.PENSIUN (usia )]]&lt;&gt;0,TEXT(Table1[[#This Row],[TGL.PENSIUN (usia )]],"yyyy"),"")</f>
        <v>2030</v>
      </c>
      <c r="AB14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Row],[JABATAN]],tbl_refJabatan,9,FALSE),"yr","day")-CONVERT(DATEDIF(M1481,tglAcuan,"y"),"yr","day"))),(NOW()+(CONVERT(VLOOKUP(Table1[[#This Row],[JABATAN]],tbl_refJabatan,9,FALSE),"yr","day")-CONVERT(DATEDIF(M1481,NOW(),"y"),"yr","day")))),"tgl SK salah"),"")</f>
        <v>46444.848911689813</v>
      </c>
      <c r="AC1481" s="167" t="str">
        <f ca="1">IF(Table1[[#This Row],[TGL. PENSIUN (jabatan )]]&lt;&gt;0,TEXT(Table1[[#This Row],[TGL. PENSIUN (jabatan )]],"yyyy"),"")</f>
        <v>2027</v>
      </c>
      <c r="AD14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2" spans="1:30" s="53" customFormat="1" ht="21.75" customHeight="1" x14ac:dyDescent="0.25">
      <c r="A1482" s="43">
        <f t="shared" si="53"/>
        <v>1477</v>
      </c>
      <c r="B1482" s="44" t="s">
        <v>2680</v>
      </c>
      <c r="C1482" s="44" t="s">
        <v>2734</v>
      </c>
      <c r="D1482" s="72" t="s">
        <v>63</v>
      </c>
      <c r="E1482" s="73" t="s">
        <v>2749</v>
      </c>
      <c r="F1482" s="43" t="s">
        <v>50</v>
      </c>
      <c r="G1482" s="46" t="s">
        <v>42</v>
      </c>
      <c r="H1482" s="94">
        <v>27204</v>
      </c>
      <c r="I1482" s="45"/>
      <c r="J1482" s="76"/>
      <c r="K1482" s="74" t="s">
        <v>43</v>
      </c>
      <c r="L1482" s="69" t="s">
        <v>2750</v>
      </c>
      <c r="M1482" s="193">
        <v>43405</v>
      </c>
      <c r="N1482" s="52" t="str">
        <f t="shared" ref="N1482:N1545" ca="1" si="54">IFERROR(IF(H1482&lt;&gt;0,IF(tglAcuan&lt;&gt;0,DATEDIF(H1482,tglAcuan,"y")&amp;" Tahun "&amp;DATEDIF(H1482,tglAcuan,"ym")&amp;" Bulan "&amp;DATEDIF(H1482,tglAcuan,"md")&amp;" hari",DATEDIF(H1482,NOW(),"y")&amp;" Tahun "&amp;DATEDIF(H1482,NOW(),"ym")&amp;" Bulan "&amp;DATEDIF(H1482,NOW(),"md")&amp;" hari"),"tgl lahir salah/ null"),"tgl lahir salah")</f>
        <v>49 Tahun 8 Bulan 3 hari</v>
      </c>
      <c r="O14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Row],[JABATAN]],tbl_refJabatan,2,FALSE),"yr","day")-CONVERT(DATEDIF(H1482,tglAcuan,"y"),"yr","day"))),(NOW()+(CONVERT(VLOOKUP(Table1[[#This Row],[JABATAN]],tbl_refJabatan,2,FALSE),"yr","day")-CONVERT(DATEDIF(H1482,NOW(),"y"),"yr","day")))),"Usia Salah"),"")</f>
        <v>49366.848911689813</v>
      </c>
      <c r="Q1482" s="167" t="str">
        <f ca="1">IF(Table1[[#This Row],[TGL. PENSIUN (usia)]]&lt;&gt;0,TEXT(Table1[[#This Row],[TGL. PENSIUN (usia)]],"yyyy"),"")</f>
        <v>2035</v>
      </c>
      <c r="R1482" s="166">
        <f ca="1">IF(AND(Table1[[#This Row],[TGL. PENSIUN (usia)]]&lt;&gt;"",Table1[[#This Row],[TGL. PENSIUN (usia)]]&lt;&gt;"USIA SALAH"),IF(tglAcuan&lt;&gt;0,(INT(CONVERT(VLOOKUP(Table1[[#This Row],[JABATAN]],tbl_refJabatan,2,FALSE),"yr","day")-CONVERT(DATEDIF(H1482,tglAcuan,"y"),"yr","day"))),(INT(CONVERT(VLOOKUP(Table1[[#This Row],[JABATAN]],tbl_refJabatan,2,FALSE),"yr","day")-CONVERT(DATEDIF(H1482,NOW(),"y"),"yr","day")))),"")</f>
        <v>4017</v>
      </c>
      <c r="S1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Row],[JABATAN]],tbl_refJabatan,4,FALSE),"yr","day")-CONVERT(DATEDIF(H1482,tglAcuan,"y"),"yr","day"))),(NOW()+(CONVERT(VLOOKUP(Table1[[#This Row],[JABATAN]],tbl_refJabatan,4,FALSE),"yr","day")-CONVERT(DATEDIF(H1482,NOW(),"y"),"yr","day")))),"Usia Salah"),"")</f>
        <v>34756.848911689813</v>
      </c>
      <c r="T1482" s="167" t="str">
        <f ca="1">IF(Table1[[#This Row],[TGL. PENSIUN ( usia )]]&lt;&gt;0,TEXT(Table1[[#This Row],[TGL. PENSIUN ( usia )]],"yyyy"),"")</f>
        <v>1995</v>
      </c>
      <c r="U1482" s="166">
        <f ca="1">IF(AND(Table1[[#This Row],[TGL. PENSIUN (usia)]]&lt;&gt;"",Table1[[#This Row],[TGL. PENSIUN (usia)]]&lt;&gt;"USIA SALAH"),IF(tglAcuan&lt;&gt;0,(INT(CONVERT(VLOOKUP(Table1[[#This Row],[JABATAN]],tbl_refJabatan,4,FALSE),"yr","day")-CONVERT(DATEDIF(H1482,tglAcuan,"y"),"yr","day"))),(INT(CONVERT(VLOOKUP(Table1[[#This Row],[JABATAN]],tbl_refJabatan,4,FALSE),"yr","day")-CONVERT(DATEDIF(H1482,NOW(),"y"),"yr","day")))),"")</f>
        <v>-10593</v>
      </c>
      <c r="V1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Row],[JABATAN]],tbl_refJabatan,6,FALSE),"yr","day")-CONVERT(DATEDIF(H1482,tglAcuan,"y"),"yr","day"))),(NOW()+(CONVERT(VLOOKUP(Table1[[#This Row],[JABATAN]],tbl_refJabatan,6,FALSE),"yr","day")-CONVERT(DATEDIF(H1482,NOW(),"y"),"yr","day")))),"Usia Salah"),"")</f>
        <v>27451.848911689813</v>
      </c>
      <c r="W1482" s="167" t="str">
        <f ca="1">IF(Table1[[#This Row],[TGL.PENSIUN (usia)]]&lt;&gt;0,TEXT(Table1[[#This Row],[TGL.PENSIUN (usia)]],"yyyy"),"")</f>
        <v>1975</v>
      </c>
      <c r="X14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Row],[JABATAN]],tbl_refJabatan,7,FALSE),"yr","day")-CONVERT(DATEDIF(M1482,tglAcuan,"y"),"yr","day"))),(NOW()+(CONVERT(VLOOKUP(Table1[[#This Row],[JABATAN]],tbl_refJabatan,7,FALSE),"yr","day")-CONVERT(DATEDIF(M1482,NOW(),"y"),"yr","day")))),"tgl SK salah"),"")</f>
        <v>65437.848911689813</v>
      </c>
      <c r="Y1482" s="167" t="str">
        <f ca="1">IF(Table1[[#This Row],[TGL. PENSIUN (jabatan)]]&lt;&gt;0,TEXT(Table1[[#This Row],[TGL. PENSIUN (jabatan)]],"yyyy"),"")</f>
        <v>2079</v>
      </c>
      <c r="Z14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Row],[JABATAN]],tbl_refJabatan,8,FALSE),"yr","day")-CONVERT(DATEDIF(H1482,tglAcuan,"y"),"yr","day"))),(NOW()+(CONVERT(VLOOKUP(Table1[[#This Row],[JABATAN]],tbl_refJabatan,8,FALSE),"yr","day")-CONVERT(DATEDIF(H1482,NOW(),"y"),"yr","day")))),"Usia Salah"),"")</f>
        <v>49366.848911689813</v>
      </c>
      <c r="AA1482" s="167" t="str">
        <f ca="1">IF(Table1[[#This Row],[TGL.PENSIUN (usia )]]&lt;&gt;0,TEXT(Table1[[#This Row],[TGL.PENSIUN (usia )]],"yyyy"),"")</f>
        <v>2035</v>
      </c>
      <c r="AB14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Row],[JABATAN]],tbl_refJabatan,9,FALSE),"yr","day")-CONVERT(DATEDIF(M1482,tglAcuan,"y"),"yr","day"))),(NOW()+(CONVERT(VLOOKUP(Table1[[#This Row],[JABATAN]],tbl_refJabatan,9,FALSE),"yr","day")-CONVERT(DATEDIF(M1482,NOW(),"y"),"yr","day")))),"tgl SK salah"),"")</f>
        <v>49001.598911689813</v>
      </c>
      <c r="AC1482" s="167" t="str">
        <f ca="1">IF(Table1[[#This Row],[TGL. PENSIUN (jabatan )]]&lt;&gt;0,TEXT(Table1[[#This Row],[TGL. PENSIUN (jabatan )]],"yyyy"),"")</f>
        <v>2034</v>
      </c>
      <c r="AD14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3" spans="1:30" s="53" customFormat="1" ht="21.75" customHeight="1" x14ac:dyDescent="0.25">
      <c r="A1483" s="43">
        <f t="shared" si="53"/>
        <v>1478</v>
      </c>
      <c r="B1483" s="44" t="s">
        <v>2680</v>
      </c>
      <c r="C1483" s="44" t="s">
        <v>2734</v>
      </c>
      <c r="D1483" s="72" t="s">
        <v>63</v>
      </c>
      <c r="E1483" s="152" t="s">
        <v>2751</v>
      </c>
      <c r="F1483" s="43" t="s">
        <v>41</v>
      </c>
      <c r="G1483" s="46" t="s">
        <v>42</v>
      </c>
      <c r="H1483" s="94">
        <v>31224</v>
      </c>
      <c r="I1483" s="45"/>
      <c r="J1483" s="76"/>
      <c r="K1483" s="74" t="s">
        <v>43</v>
      </c>
      <c r="L1483" s="69" t="s">
        <v>2752</v>
      </c>
      <c r="M1483" s="193">
        <v>42439</v>
      </c>
      <c r="N1483" s="52" t="str">
        <f t="shared" ca="1" si="54"/>
        <v>38 Tahun 8 Bulan 1 hari</v>
      </c>
      <c r="O14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11 Bulan 17 Hari </v>
      </c>
      <c r="P1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Row],[JABATAN]],tbl_refJabatan,2,FALSE),"yr","day")-CONVERT(DATEDIF(H1483,tglAcuan,"y"),"yr","day"))),(NOW()+(CONVERT(VLOOKUP(Table1[[#This Row],[JABATAN]],tbl_refJabatan,2,FALSE),"yr","day")-CONVERT(DATEDIF(H1483,NOW(),"y"),"yr","day")))),"Usia Salah"),"")</f>
        <v>53384.598911689813</v>
      </c>
      <c r="Q1483" s="167" t="str">
        <f ca="1">IF(Table1[[#This Row],[TGL. PENSIUN (usia)]]&lt;&gt;0,TEXT(Table1[[#This Row],[TGL. PENSIUN (usia)]],"yyyy"),"")</f>
        <v>2046</v>
      </c>
      <c r="R1483" s="166">
        <f ca="1">IF(AND(Table1[[#This Row],[TGL. PENSIUN (usia)]]&lt;&gt;"",Table1[[#This Row],[TGL. PENSIUN (usia)]]&lt;&gt;"USIA SALAH"),IF(tglAcuan&lt;&gt;0,(INT(CONVERT(VLOOKUP(Table1[[#This Row],[JABATAN]],tbl_refJabatan,2,FALSE),"yr","day")-CONVERT(DATEDIF(H1483,tglAcuan,"y"),"yr","day"))),(INT(CONVERT(VLOOKUP(Table1[[#This Row],[JABATAN]],tbl_refJabatan,2,FALSE),"yr","day")-CONVERT(DATEDIF(H1483,NOW(),"y"),"yr","day")))),"")</f>
        <v>8035</v>
      </c>
      <c r="S1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Row],[JABATAN]],tbl_refJabatan,4,FALSE),"yr","day")-CONVERT(DATEDIF(H1483,tglAcuan,"y"),"yr","day"))),(NOW()+(CONVERT(VLOOKUP(Table1[[#This Row],[JABATAN]],tbl_refJabatan,4,FALSE),"yr","day")-CONVERT(DATEDIF(H1483,NOW(),"y"),"yr","day")))),"Usia Salah"),"")</f>
        <v>38774.598911689813</v>
      </c>
      <c r="T1483" s="167" t="str">
        <f ca="1">IF(Table1[[#This Row],[TGL. PENSIUN ( usia )]]&lt;&gt;0,TEXT(Table1[[#This Row],[TGL. PENSIUN ( usia )]],"yyyy"),"")</f>
        <v>2006</v>
      </c>
      <c r="U1483" s="166">
        <f ca="1">IF(AND(Table1[[#This Row],[TGL. PENSIUN (usia)]]&lt;&gt;"",Table1[[#This Row],[TGL. PENSIUN (usia)]]&lt;&gt;"USIA SALAH"),IF(tglAcuan&lt;&gt;0,(INT(CONVERT(VLOOKUP(Table1[[#This Row],[JABATAN]],tbl_refJabatan,4,FALSE),"yr","day")-CONVERT(DATEDIF(H1483,tglAcuan,"y"),"yr","day"))),(INT(CONVERT(VLOOKUP(Table1[[#This Row],[JABATAN]],tbl_refJabatan,4,FALSE),"yr","day")-CONVERT(DATEDIF(H1483,NOW(),"y"),"yr","day")))),"")</f>
        <v>-6575</v>
      </c>
      <c r="V1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Row],[JABATAN]],tbl_refJabatan,6,FALSE),"yr","day")-CONVERT(DATEDIF(H1483,tglAcuan,"y"),"yr","day"))),(NOW()+(CONVERT(VLOOKUP(Table1[[#This Row],[JABATAN]],tbl_refJabatan,6,FALSE),"yr","day")-CONVERT(DATEDIF(H1483,NOW(),"y"),"yr","day")))),"Usia Salah"),"")</f>
        <v>31469.598911689813</v>
      </c>
      <c r="W1483" s="167" t="str">
        <f ca="1">IF(Table1[[#This Row],[TGL.PENSIUN (usia)]]&lt;&gt;0,TEXT(Table1[[#This Row],[TGL.PENSIUN (usia)]],"yyyy"),"")</f>
        <v>1986</v>
      </c>
      <c r="X14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Row],[JABATAN]],tbl_refJabatan,7,FALSE),"yr","day")-CONVERT(DATEDIF(M1483,tglAcuan,"y"),"yr","day"))),(NOW()+(CONVERT(VLOOKUP(Table1[[#This Row],[JABATAN]],tbl_refJabatan,7,FALSE),"yr","day")-CONVERT(DATEDIF(M1483,NOW(),"y"),"yr","day")))),"tgl SK salah"),"")</f>
        <v>64707.348911689813</v>
      </c>
      <c r="Y1483" s="167" t="str">
        <f ca="1">IF(Table1[[#This Row],[TGL. PENSIUN (jabatan)]]&lt;&gt;0,TEXT(Table1[[#This Row],[TGL. PENSIUN (jabatan)]],"yyyy"),"")</f>
        <v>2077</v>
      </c>
      <c r="Z14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Row],[JABATAN]],tbl_refJabatan,8,FALSE),"yr","day")-CONVERT(DATEDIF(H1483,tglAcuan,"y"),"yr","day"))),(NOW()+(CONVERT(VLOOKUP(Table1[[#This Row],[JABATAN]],tbl_refJabatan,8,FALSE),"yr","day")-CONVERT(DATEDIF(H1483,NOW(),"y"),"yr","day")))),"Usia Salah"),"")</f>
        <v>53384.598911689813</v>
      </c>
      <c r="AA1483" s="167" t="str">
        <f ca="1">IF(Table1[[#This Row],[TGL.PENSIUN (usia )]]&lt;&gt;0,TEXT(Table1[[#This Row],[TGL.PENSIUN (usia )]],"yyyy"),"")</f>
        <v>2046</v>
      </c>
      <c r="AB14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Row],[JABATAN]],tbl_refJabatan,9,FALSE),"yr","day")-CONVERT(DATEDIF(M1483,tglAcuan,"y"),"yr","day"))),(NOW()+(CONVERT(VLOOKUP(Table1[[#This Row],[JABATAN]],tbl_refJabatan,9,FALSE),"yr","day")-CONVERT(DATEDIF(M1483,NOW(),"y"),"yr","day")))),"tgl SK salah"),"")</f>
        <v>48271.098911689813</v>
      </c>
      <c r="AC1483" s="167" t="str">
        <f ca="1">IF(Table1[[#This Row],[TGL. PENSIUN (jabatan )]]&lt;&gt;0,TEXT(Table1[[#This Row],[TGL. PENSIUN (jabatan )]],"yyyy"),"")</f>
        <v>2032</v>
      </c>
      <c r="AD14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4" spans="1:30" s="53" customFormat="1" ht="21.75" customHeight="1" x14ac:dyDescent="0.25">
      <c r="A1484" s="43">
        <f t="shared" si="53"/>
        <v>1479</v>
      </c>
      <c r="B1484" s="44" t="s">
        <v>2680</v>
      </c>
      <c r="C1484" s="44" t="s">
        <v>2734</v>
      </c>
      <c r="D1484" s="72" t="s">
        <v>63</v>
      </c>
      <c r="E1484" s="152" t="s">
        <v>2753</v>
      </c>
      <c r="F1484" s="43" t="s">
        <v>41</v>
      </c>
      <c r="G1484" s="46" t="s">
        <v>42</v>
      </c>
      <c r="H1484" s="94">
        <v>28185</v>
      </c>
      <c r="I1484" s="45"/>
      <c r="J1484" s="76"/>
      <c r="K1484" s="74" t="s">
        <v>93</v>
      </c>
      <c r="L1484" s="69" t="s">
        <v>2293</v>
      </c>
      <c r="M1484" s="193">
        <v>41190</v>
      </c>
      <c r="N1484" s="52" t="str">
        <f t="shared" ca="1" si="54"/>
        <v>46 Tahun 11 Bulan 26 hari</v>
      </c>
      <c r="O14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4 Bulan 19 Hari </v>
      </c>
      <c r="P1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Row],[JABATAN]],tbl_refJabatan,2,FALSE),"yr","day")-CONVERT(DATEDIF(H1484,tglAcuan,"y"),"yr","day"))),(NOW()+(CONVERT(VLOOKUP(Table1[[#This Row],[JABATAN]],tbl_refJabatan,2,FALSE),"yr","day")-CONVERT(DATEDIF(H1484,NOW(),"y"),"yr","day")))),"Usia Salah"),"")</f>
        <v>50462.598911689813</v>
      </c>
      <c r="Q1484" s="167" t="str">
        <f ca="1">IF(Table1[[#This Row],[TGL. PENSIUN (usia)]]&lt;&gt;0,TEXT(Table1[[#This Row],[TGL. PENSIUN (usia)]],"yyyy"),"")</f>
        <v>2038</v>
      </c>
      <c r="R1484" s="166">
        <f ca="1">IF(AND(Table1[[#This Row],[TGL. PENSIUN (usia)]]&lt;&gt;"",Table1[[#This Row],[TGL. PENSIUN (usia)]]&lt;&gt;"USIA SALAH"),IF(tglAcuan&lt;&gt;0,(INT(CONVERT(VLOOKUP(Table1[[#This Row],[JABATAN]],tbl_refJabatan,2,FALSE),"yr","day")-CONVERT(DATEDIF(H1484,tglAcuan,"y"),"yr","day"))),(INT(CONVERT(VLOOKUP(Table1[[#This Row],[JABATAN]],tbl_refJabatan,2,FALSE),"yr","day")-CONVERT(DATEDIF(H1484,NOW(),"y"),"yr","day")))),"")</f>
        <v>5113</v>
      </c>
      <c r="S1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Row],[JABATAN]],tbl_refJabatan,4,FALSE),"yr","day")-CONVERT(DATEDIF(H1484,tglAcuan,"y"),"yr","day"))),(NOW()+(CONVERT(VLOOKUP(Table1[[#This Row],[JABATAN]],tbl_refJabatan,4,FALSE),"yr","day")-CONVERT(DATEDIF(H1484,NOW(),"y"),"yr","day")))),"Usia Salah"),"")</f>
        <v>35852.598911689813</v>
      </c>
      <c r="T1484" s="167" t="str">
        <f ca="1">IF(Table1[[#This Row],[TGL. PENSIUN ( usia )]]&lt;&gt;0,TEXT(Table1[[#This Row],[TGL. PENSIUN ( usia )]],"yyyy"),"")</f>
        <v>1998</v>
      </c>
      <c r="U1484" s="166">
        <f ca="1">IF(AND(Table1[[#This Row],[TGL. PENSIUN (usia)]]&lt;&gt;"",Table1[[#This Row],[TGL. PENSIUN (usia)]]&lt;&gt;"USIA SALAH"),IF(tglAcuan&lt;&gt;0,(INT(CONVERT(VLOOKUP(Table1[[#This Row],[JABATAN]],tbl_refJabatan,4,FALSE),"yr","day")-CONVERT(DATEDIF(H1484,tglAcuan,"y"),"yr","day"))),(INT(CONVERT(VLOOKUP(Table1[[#This Row],[JABATAN]],tbl_refJabatan,4,FALSE),"yr","day")-CONVERT(DATEDIF(H1484,NOW(),"y"),"yr","day")))),"")</f>
        <v>-9497</v>
      </c>
      <c r="V1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Row],[JABATAN]],tbl_refJabatan,6,FALSE),"yr","day")-CONVERT(DATEDIF(H1484,tglAcuan,"y"),"yr","day"))),(NOW()+(CONVERT(VLOOKUP(Table1[[#This Row],[JABATAN]],tbl_refJabatan,6,FALSE),"yr","day")-CONVERT(DATEDIF(H1484,NOW(),"y"),"yr","day")))),"Usia Salah"),"")</f>
        <v>28547.598911689813</v>
      </c>
      <c r="W1484" s="167" t="str">
        <f ca="1">IF(Table1[[#This Row],[TGL.PENSIUN (usia)]]&lt;&gt;0,TEXT(Table1[[#This Row],[TGL.PENSIUN (usia)]],"yyyy"),"")</f>
        <v>1978</v>
      </c>
      <c r="X14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Row],[JABATAN]],tbl_refJabatan,7,FALSE),"yr","day")-CONVERT(DATEDIF(M1484,tglAcuan,"y"),"yr","day"))),(NOW()+(CONVERT(VLOOKUP(Table1[[#This Row],[JABATAN]],tbl_refJabatan,7,FALSE),"yr","day")-CONVERT(DATEDIF(M1484,NOW(),"y"),"yr","day")))),"tgl SK salah"),"")</f>
        <v>63246.348911689813</v>
      </c>
      <c r="Y1484" s="167" t="str">
        <f ca="1">IF(Table1[[#This Row],[TGL. PENSIUN (jabatan)]]&lt;&gt;0,TEXT(Table1[[#This Row],[TGL. PENSIUN (jabatan)]],"yyyy"),"")</f>
        <v>2073</v>
      </c>
      <c r="Z14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Row],[JABATAN]],tbl_refJabatan,8,FALSE),"yr","day")-CONVERT(DATEDIF(H1484,tglAcuan,"y"),"yr","day"))),(NOW()+(CONVERT(VLOOKUP(Table1[[#This Row],[JABATAN]],tbl_refJabatan,8,FALSE),"yr","day")-CONVERT(DATEDIF(H1484,NOW(),"y"),"yr","day")))),"Usia Salah"),"")</f>
        <v>50462.598911689813</v>
      </c>
      <c r="AA1484" s="167" t="str">
        <f ca="1">IF(Table1[[#This Row],[TGL.PENSIUN (usia )]]&lt;&gt;0,TEXT(Table1[[#This Row],[TGL.PENSIUN (usia )]],"yyyy"),"")</f>
        <v>2038</v>
      </c>
      <c r="AB14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Row],[JABATAN]],tbl_refJabatan,9,FALSE),"yr","day")-CONVERT(DATEDIF(M1484,tglAcuan,"y"),"yr","day"))),(NOW()+(CONVERT(VLOOKUP(Table1[[#This Row],[JABATAN]],tbl_refJabatan,9,FALSE),"yr","day")-CONVERT(DATEDIF(M1484,NOW(),"y"),"yr","day")))),"tgl SK salah"),"")</f>
        <v>46810.098911689813</v>
      </c>
      <c r="AC1484" s="167" t="str">
        <f ca="1">IF(Table1[[#This Row],[TGL. PENSIUN (jabatan )]]&lt;&gt;0,TEXT(Table1[[#This Row],[TGL. PENSIUN (jabatan )]],"yyyy"),"")</f>
        <v>2028</v>
      </c>
      <c r="AD14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5" spans="1:30" s="53" customFormat="1" ht="21.75" customHeight="1" x14ac:dyDescent="0.25">
      <c r="A1485" s="43">
        <f t="shared" si="53"/>
        <v>1480</v>
      </c>
      <c r="B1485" s="44" t="s">
        <v>2680</v>
      </c>
      <c r="C1485" s="44" t="s">
        <v>2734</v>
      </c>
      <c r="D1485" s="72" t="s">
        <v>63</v>
      </c>
      <c r="E1485" s="152" t="s">
        <v>159</v>
      </c>
      <c r="F1485" s="43" t="s">
        <v>41</v>
      </c>
      <c r="G1485" s="46" t="s">
        <v>42</v>
      </c>
      <c r="H1485" s="94">
        <v>29867</v>
      </c>
      <c r="I1485" s="45"/>
      <c r="J1485" s="76"/>
      <c r="K1485" s="74" t="s">
        <v>43</v>
      </c>
      <c r="L1485" s="69" t="s">
        <v>2754</v>
      </c>
      <c r="M1485" s="193">
        <v>43405</v>
      </c>
      <c r="N1485" s="52" t="str">
        <f t="shared" ca="1" si="54"/>
        <v>42 Tahun 4 Bulan 19 hari</v>
      </c>
      <c r="O14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Row],[JABATAN]],tbl_refJabatan,2,FALSE),"yr","day")-CONVERT(DATEDIF(H1485,tglAcuan,"y"),"yr","day"))),(NOW()+(CONVERT(VLOOKUP(Table1[[#This Row],[JABATAN]],tbl_refJabatan,2,FALSE),"yr","day")-CONVERT(DATEDIF(H1485,NOW(),"y"),"yr","day")))),"Usia Salah"),"")</f>
        <v>51923.598911689813</v>
      </c>
      <c r="Q1485" s="167" t="str">
        <f ca="1">IF(Table1[[#This Row],[TGL. PENSIUN (usia)]]&lt;&gt;0,TEXT(Table1[[#This Row],[TGL. PENSIUN (usia)]],"yyyy"),"")</f>
        <v>2042</v>
      </c>
      <c r="R1485" s="166">
        <f ca="1">IF(AND(Table1[[#This Row],[TGL. PENSIUN (usia)]]&lt;&gt;"",Table1[[#This Row],[TGL. PENSIUN (usia)]]&lt;&gt;"USIA SALAH"),IF(tglAcuan&lt;&gt;0,(INT(CONVERT(VLOOKUP(Table1[[#This Row],[JABATAN]],tbl_refJabatan,2,FALSE),"yr","day")-CONVERT(DATEDIF(H1485,tglAcuan,"y"),"yr","day"))),(INT(CONVERT(VLOOKUP(Table1[[#This Row],[JABATAN]],tbl_refJabatan,2,FALSE),"yr","day")-CONVERT(DATEDIF(H1485,NOW(),"y"),"yr","day")))),"")</f>
        <v>6574</v>
      </c>
      <c r="S1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Row],[JABATAN]],tbl_refJabatan,4,FALSE),"yr","day")-CONVERT(DATEDIF(H1485,tglAcuan,"y"),"yr","day"))),(NOW()+(CONVERT(VLOOKUP(Table1[[#This Row],[JABATAN]],tbl_refJabatan,4,FALSE),"yr","day")-CONVERT(DATEDIF(H1485,NOW(),"y"),"yr","day")))),"Usia Salah"),"")</f>
        <v>37313.598911689813</v>
      </c>
      <c r="T1485" s="167" t="str">
        <f ca="1">IF(Table1[[#This Row],[TGL. PENSIUN ( usia )]]&lt;&gt;0,TEXT(Table1[[#This Row],[TGL. PENSIUN ( usia )]],"yyyy"),"")</f>
        <v>2002</v>
      </c>
      <c r="U1485" s="166">
        <f ca="1">IF(AND(Table1[[#This Row],[TGL. PENSIUN (usia)]]&lt;&gt;"",Table1[[#This Row],[TGL. PENSIUN (usia)]]&lt;&gt;"USIA SALAH"),IF(tglAcuan&lt;&gt;0,(INT(CONVERT(VLOOKUP(Table1[[#This Row],[JABATAN]],tbl_refJabatan,4,FALSE),"yr","day")-CONVERT(DATEDIF(H1485,tglAcuan,"y"),"yr","day"))),(INT(CONVERT(VLOOKUP(Table1[[#This Row],[JABATAN]],tbl_refJabatan,4,FALSE),"yr","day")-CONVERT(DATEDIF(H1485,NOW(),"y"),"yr","day")))),"")</f>
        <v>-8036</v>
      </c>
      <c r="V1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Row],[JABATAN]],tbl_refJabatan,6,FALSE),"yr","day")-CONVERT(DATEDIF(H1485,tglAcuan,"y"),"yr","day"))),(NOW()+(CONVERT(VLOOKUP(Table1[[#This Row],[JABATAN]],tbl_refJabatan,6,FALSE),"yr","day")-CONVERT(DATEDIF(H1485,NOW(),"y"),"yr","day")))),"Usia Salah"),"")</f>
        <v>30008.598911689813</v>
      </c>
      <c r="W1485" s="167" t="str">
        <f ca="1">IF(Table1[[#This Row],[TGL.PENSIUN (usia)]]&lt;&gt;0,TEXT(Table1[[#This Row],[TGL.PENSIUN (usia)]],"yyyy"),"")</f>
        <v>1982</v>
      </c>
      <c r="X14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Row],[JABATAN]],tbl_refJabatan,7,FALSE),"yr","day")-CONVERT(DATEDIF(M1485,tglAcuan,"y"),"yr","day"))),(NOW()+(CONVERT(VLOOKUP(Table1[[#This Row],[JABATAN]],tbl_refJabatan,7,FALSE),"yr","day")-CONVERT(DATEDIF(M1485,NOW(),"y"),"yr","day")))),"tgl SK salah"),"")</f>
        <v>65437.848911689813</v>
      </c>
      <c r="Y1485" s="167" t="str">
        <f ca="1">IF(Table1[[#This Row],[TGL. PENSIUN (jabatan)]]&lt;&gt;0,TEXT(Table1[[#This Row],[TGL. PENSIUN (jabatan)]],"yyyy"),"")</f>
        <v>2079</v>
      </c>
      <c r="Z14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Row],[JABATAN]],tbl_refJabatan,8,FALSE),"yr","day")-CONVERT(DATEDIF(H1485,tglAcuan,"y"),"yr","day"))),(NOW()+(CONVERT(VLOOKUP(Table1[[#This Row],[JABATAN]],tbl_refJabatan,8,FALSE),"yr","day")-CONVERT(DATEDIF(H1485,NOW(),"y"),"yr","day")))),"Usia Salah"),"")</f>
        <v>51923.598911689813</v>
      </c>
      <c r="AA1485" s="167" t="str">
        <f ca="1">IF(Table1[[#This Row],[TGL.PENSIUN (usia )]]&lt;&gt;0,TEXT(Table1[[#This Row],[TGL.PENSIUN (usia )]],"yyyy"),"")</f>
        <v>2042</v>
      </c>
      <c r="AB14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Row],[JABATAN]],tbl_refJabatan,9,FALSE),"yr","day")-CONVERT(DATEDIF(M1485,tglAcuan,"y"),"yr","day"))),(NOW()+(CONVERT(VLOOKUP(Table1[[#This Row],[JABATAN]],tbl_refJabatan,9,FALSE),"yr","day")-CONVERT(DATEDIF(M1485,NOW(),"y"),"yr","day")))),"tgl SK salah"),"")</f>
        <v>49001.598911689813</v>
      </c>
      <c r="AC1485" s="167" t="str">
        <f ca="1">IF(Table1[[#This Row],[TGL. PENSIUN (jabatan )]]&lt;&gt;0,TEXT(Table1[[#This Row],[TGL. PENSIUN (jabatan )]],"yyyy"),"")</f>
        <v>2034</v>
      </c>
      <c r="AD14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6" spans="1:30" s="53" customFormat="1" ht="21.75" customHeight="1" x14ac:dyDescent="0.25">
      <c r="A1486" s="43">
        <f t="shared" si="53"/>
        <v>1481</v>
      </c>
      <c r="B1486" s="44" t="s">
        <v>2680</v>
      </c>
      <c r="C1486" s="44" t="s">
        <v>2734</v>
      </c>
      <c r="D1486" s="72" t="s">
        <v>63</v>
      </c>
      <c r="E1486" s="59" t="s">
        <v>2755</v>
      </c>
      <c r="F1486" s="43" t="s">
        <v>41</v>
      </c>
      <c r="G1486" s="46" t="s">
        <v>42</v>
      </c>
      <c r="H1486" s="94">
        <v>31085</v>
      </c>
      <c r="I1486" s="45"/>
      <c r="J1486" s="76"/>
      <c r="K1486" s="74" t="s">
        <v>56</v>
      </c>
      <c r="L1486" s="69" t="s">
        <v>1185</v>
      </c>
      <c r="M1486" s="193">
        <v>40749</v>
      </c>
      <c r="N1486" s="52" t="str">
        <f t="shared" ca="1" si="54"/>
        <v>39 Tahun 0 Bulan 20 hari</v>
      </c>
      <c r="O14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7 Bulan 2 Hari </v>
      </c>
      <c r="P1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Row],[JABATAN]],tbl_refJabatan,2,FALSE),"yr","day")-CONVERT(DATEDIF(H1486,tglAcuan,"y"),"yr","day"))),(NOW()+(CONVERT(VLOOKUP(Table1[[#This Row],[JABATAN]],tbl_refJabatan,2,FALSE),"yr","day")-CONVERT(DATEDIF(H1486,NOW(),"y"),"yr","day")))),"Usia Salah"),"")</f>
        <v>53019.348911689813</v>
      </c>
      <c r="Q1486" s="167" t="str">
        <f ca="1">IF(Table1[[#This Row],[TGL. PENSIUN (usia)]]&lt;&gt;0,TEXT(Table1[[#This Row],[TGL. PENSIUN (usia)]],"yyyy"),"")</f>
        <v>2045</v>
      </c>
      <c r="R1486" s="166">
        <f ca="1">IF(AND(Table1[[#This Row],[TGL. PENSIUN (usia)]]&lt;&gt;"",Table1[[#This Row],[TGL. PENSIUN (usia)]]&lt;&gt;"USIA SALAH"),IF(tglAcuan&lt;&gt;0,(INT(CONVERT(VLOOKUP(Table1[[#This Row],[JABATAN]],tbl_refJabatan,2,FALSE),"yr","day")-CONVERT(DATEDIF(H1486,tglAcuan,"y"),"yr","day"))),(INT(CONVERT(VLOOKUP(Table1[[#This Row],[JABATAN]],tbl_refJabatan,2,FALSE),"yr","day")-CONVERT(DATEDIF(H1486,NOW(),"y"),"yr","day")))),"")</f>
        <v>7670</v>
      </c>
      <c r="S1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Row],[JABATAN]],tbl_refJabatan,4,FALSE),"yr","day")-CONVERT(DATEDIF(H1486,tglAcuan,"y"),"yr","day"))),(NOW()+(CONVERT(VLOOKUP(Table1[[#This Row],[JABATAN]],tbl_refJabatan,4,FALSE),"yr","day")-CONVERT(DATEDIF(H1486,NOW(),"y"),"yr","day")))),"Usia Salah"),"")</f>
        <v>38409.348911689813</v>
      </c>
      <c r="T1486" s="167" t="str">
        <f ca="1">IF(Table1[[#This Row],[TGL. PENSIUN ( usia )]]&lt;&gt;0,TEXT(Table1[[#This Row],[TGL. PENSIUN ( usia )]],"yyyy"),"")</f>
        <v>2005</v>
      </c>
      <c r="U1486" s="166">
        <f ca="1">IF(AND(Table1[[#This Row],[TGL. PENSIUN (usia)]]&lt;&gt;"",Table1[[#This Row],[TGL. PENSIUN (usia)]]&lt;&gt;"USIA SALAH"),IF(tglAcuan&lt;&gt;0,(INT(CONVERT(VLOOKUP(Table1[[#This Row],[JABATAN]],tbl_refJabatan,4,FALSE),"yr","day")-CONVERT(DATEDIF(H1486,tglAcuan,"y"),"yr","day"))),(INT(CONVERT(VLOOKUP(Table1[[#This Row],[JABATAN]],tbl_refJabatan,4,FALSE),"yr","day")-CONVERT(DATEDIF(H1486,NOW(),"y"),"yr","day")))),"")</f>
        <v>-6940</v>
      </c>
      <c r="V1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Row],[JABATAN]],tbl_refJabatan,6,FALSE),"yr","day")-CONVERT(DATEDIF(H1486,tglAcuan,"y"),"yr","day"))),(NOW()+(CONVERT(VLOOKUP(Table1[[#This Row],[JABATAN]],tbl_refJabatan,6,FALSE),"yr","day")-CONVERT(DATEDIF(H1486,NOW(),"y"),"yr","day")))),"Usia Salah"),"")</f>
        <v>31104.348911689813</v>
      </c>
      <c r="W1486" s="167" t="str">
        <f ca="1">IF(Table1[[#This Row],[TGL.PENSIUN (usia)]]&lt;&gt;0,TEXT(Table1[[#This Row],[TGL.PENSIUN (usia)]],"yyyy"),"")</f>
        <v>1985</v>
      </c>
      <c r="X14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Row],[JABATAN]],tbl_refJabatan,7,FALSE),"yr","day")-CONVERT(DATEDIF(M1486,tglAcuan,"y"),"yr","day"))),(NOW()+(CONVERT(VLOOKUP(Table1[[#This Row],[JABATAN]],tbl_refJabatan,7,FALSE),"yr","day")-CONVERT(DATEDIF(M1486,NOW(),"y"),"yr","day")))),"tgl SK salah"),"")</f>
        <v>62881.098911689813</v>
      </c>
      <c r="Y1486" s="167" t="str">
        <f ca="1">IF(Table1[[#This Row],[TGL. PENSIUN (jabatan)]]&lt;&gt;0,TEXT(Table1[[#This Row],[TGL. PENSIUN (jabatan)]],"yyyy"),"")</f>
        <v>2072</v>
      </c>
      <c r="Z14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Row],[JABATAN]],tbl_refJabatan,8,FALSE),"yr","day")-CONVERT(DATEDIF(H1486,tglAcuan,"y"),"yr","day"))),(NOW()+(CONVERT(VLOOKUP(Table1[[#This Row],[JABATAN]],tbl_refJabatan,8,FALSE),"yr","day")-CONVERT(DATEDIF(H1486,NOW(),"y"),"yr","day")))),"Usia Salah"),"")</f>
        <v>53019.348911689813</v>
      </c>
      <c r="AA1486" s="167" t="str">
        <f ca="1">IF(Table1[[#This Row],[TGL.PENSIUN (usia )]]&lt;&gt;0,TEXT(Table1[[#This Row],[TGL.PENSIUN (usia )]],"yyyy"),"")</f>
        <v>2045</v>
      </c>
      <c r="AB14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Row],[JABATAN]],tbl_refJabatan,9,FALSE),"yr","day")-CONVERT(DATEDIF(M1486,tglAcuan,"y"),"yr","day"))),(NOW()+(CONVERT(VLOOKUP(Table1[[#This Row],[JABATAN]],tbl_refJabatan,9,FALSE),"yr","day")-CONVERT(DATEDIF(M1486,NOW(),"y"),"yr","day")))),"tgl SK salah"),"")</f>
        <v>46444.848911689813</v>
      </c>
      <c r="AC1486" s="167" t="str">
        <f ca="1">IF(Table1[[#This Row],[TGL. PENSIUN (jabatan )]]&lt;&gt;0,TEXT(Table1[[#This Row],[TGL. PENSIUN (jabatan )]],"yyyy"),"")</f>
        <v>2027</v>
      </c>
      <c r="AD14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7" spans="1:30" s="53" customFormat="1" ht="21.75" customHeight="1" x14ac:dyDescent="0.25">
      <c r="A1487" s="43">
        <f t="shared" si="53"/>
        <v>1482</v>
      </c>
      <c r="B1487" s="44" t="s">
        <v>2680</v>
      </c>
      <c r="C1487" s="44" t="s">
        <v>2734</v>
      </c>
      <c r="D1487" s="72" t="s">
        <v>63</v>
      </c>
      <c r="E1487" s="59" t="s">
        <v>2756</v>
      </c>
      <c r="F1487" s="43" t="s">
        <v>41</v>
      </c>
      <c r="G1487" s="46" t="s">
        <v>42</v>
      </c>
      <c r="H1487" s="94">
        <v>24904</v>
      </c>
      <c r="I1487" s="45"/>
      <c r="J1487" s="76"/>
      <c r="K1487" s="74" t="s">
        <v>43</v>
      </c>
      <c r="L1487" s="69" t="s">
        <v>2757</v>
      </c>
      <c r="M1487" s="193">
        <v>40749</v>
      </c>
      <c r="N1487" s="52" t="str">
        <f t="shared" ca="1" si="54"/>
        <v>55 Tahun 11 Bulan 20 hari</v>
      </c>
      <c r="O14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7 Bulan 2 Hari </v>
      </c>
      <c r="P1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Row],[JABATAN]],tbl_refJabatan,2,FALSE),"yr","day")-CONVERT(DATEDIF(H1487,tglAcuan,"y"),"yr","day"))),(NOW()+(CONVERT(VLOOKUP(Table1[[#This Row],[JABATAN]],tbl_refJabatan,2,FALSE),"yr","day")-CONVERT(DATEDIF(H1487,NOW(),"y"),"yr","day")))),"Usia Salah"),"")</f>
        <v>47175.348911689813</v>
      </c>
      <c r="Q1487" s="167" t="str">
        <f ca="1">IF(Table1[[#This Row],[TGL. PENSIUN (usia)]]&lt;&gt;0,TEXT(Table1[[#This Row],[TGL. PENSIUN (usia)]],"yyyy"),"")</f>
        <v>2029</v>
      </c>
      <c r="R1487" s="166">
        <f ca="1">IF(AND(Table1[[#This Row],[TGL. PENSIUN (usia)]]&lt;&gt;"",Table1[[#This Row],[TGL. PENSIUN (usia)]]&lt;&gt;"USIA SALAH"),IF(tglAcuan&lt;&gt;0,(INT(CONVERT(VLOOKUP(Table1[[#This Row],[JABATAN]],tbl_refJabatan,2,FALSE),"yr","day")-CONVERT(DATEDIF(H1487,tglAcuan,"y"),"yr","day"))),(INT(CONVERT(VLOOKUP(Table1[[#This Row],[JABATAN]],tbl_refJabatan,2,FALSE),"yr","day")-CONVERT(DATEDIF(H1487,NOW(),"y"),"yr","day")))),"")</f>
        <v>1826</v>
      </c>
      <c r="S1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Row],[JABATAN]],tbl_refJabatan,4,FALSE),"yr","day")-CONVERT(DATEDIF(H1487,tglAcuan,"y"),"yr","day"))),(NOW()+(CONVERT(VLOOKUP(Table1[[#This Row],[JABATAN]],tbl_refJabatan,4,FALSE),"yr","day")-CONVERT(DATEDIF(H1487,NOW(),"y"),"yr","day")))),"Usia Salah"),"")</f>
        <v>32565.348911689813</v>
      </c>
      <c r="T1487" s="167" t="str">
        <f ca="1">IF(Table1[[#This Row],[TGL. PENSIUN ( usia )]]&lt;&gt;0,TEXT(Table1[[#This Row],[TGL. PENSIUN ( usia )]],"yyyy"),"")</f>
        <v>1989</v>
      </c>
      <c r="U1487" s="166">
        <f ca="1">IF(AND(Table1[[#This Row],[TGL. PENSIUN (usia)]]&lt;&gt;"",Table1[[#This Row],[TGL. PENSIUN (usia)]]&lt;&gt;"USIA SALAH"),IF(tglAcuan&lt;&gt;0,(INT(CONVERT(VLOOKUP(Table1[[#This Row],[JABATAN]],tbl_refJabatan,4,FALSE),"yr","day")-CONVERT(DATEDIF(H1487,tglAcuan,"y"),"yr","day"))),(INT(CONVERT(VLOOKUP(Table1[[#This Row],[JABATAN]],tbl_refJabatan,4,FALSE),"yr","day")-CONVERT(DATEDIF(H1487,NOW(),"y"),"yr","day")))),"")</f>
        <v>-12784</v>
      </c>
      <c r="V1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Row],[JABATAN]],tbl_refJabatan,6,FALSE),"yr","day")-CONVERT(DATEDIF(H1487,tglAcuan,"y"),"yr","day"))),(NOW()+(CONVERT(VLOOKUP(Table1[[#This Row],[JABATAN]],tbl_refJabatan,6,FALSE),"yr","day")-CONVERT(DATEDIF(H1487,NOW(),"y"),"yr","day")))),"Usia Salah"),"")</f>
        <v>25260.348911689813</v>
      </c>
      <c r="W1487" s="167" t="str">
        <f ca="1">IF(Table1[[#This Row],[TGL.PENSIUN (usia)]]&lt;&gt;0,TEXT(Table1[[#This Row],[TGL.PENSIUN (usia)]],"yyyy"),"")</f>
        <v>1969</v>
      </c>
      <c r="X14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Row],[JABATAN]],tbl_refJabatan,7,FALSE),"yr","day")-CONVERT(DATEDIF(M1487,tglAcuan,"y"),"yr","day"))),(NOW()+(CONVERT(VLOOKUP(Table1[[#This Row],[JABATAN]],tbl_refJabatan,7,FALSE),"yr","day")-CONVERT(DATEDIF(M1487,NOW(),"y"),"yr","day")))),"tgl SK salah"),"")</f>
        <v>62881.098911689813</v>
      </c>
      <c r="Y1487" s="167" t="str">
        <f ca="1">IF(Table1[[#This Row],[TGL. PENSIUN (jabatan)]]&lt;&gt;0,TEXT(Table1[[#This Row],[TGL. PENSIUN (jabatan)]],"yyyy"),"")</f>
        <v>2072</v>
      </c>
      <c r="Z14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Row],[JABATAN]],tbl_refJabatan,8,FALSE),"yr","day")-CONVERT(DATEDIF(H1487,tglAcuan,"y"),"yr","day"))),(NOW()+(CONVERT(VLOOKUP(Table1[[#This Row],[JABATAN]],tbl_refJabatan,8,FALSE),"yr","day")-CONVERT(DATEDIF(H1487,NOW(),"y"),"yr","day")))),"Usia Salah"),"")</f>
        <v>47175.348911689813</v>
      </c>
      <c r="AA1487" s="167" t="str">
        <f ca="1">IF(Table1[[#This Row],[TGL.PENSIUN (usia )]]&lt;&gt;0,TEXT(Table1[[#This Row],[TGL.PENSIUN (usia )]],"yyyy"),"")</f>
        <v>2029</v>
      </c>
      <c r="AB14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Row],[JABATAN]],tbl_refJabatan,9,FALSE),"yr","day")-CONVERT(DATEDIF(M1487,tglAcuan,"y"),"yr","day"))),(NOW()+(CONVERT(VLOOKUP(Table1[[#This Row],[JABATAN]],tbl_refJabatan,9,FALSE),"yr","day")-CONVERT(DATEDIF(M1487,NOW(),"y"),"yr","day")))),"tgl SK salah"),"")</f>
        <v>46444.848911689813</v>
      </c>
      <c r="AC1487" s="167" t="str">
        <f ca="1">IF(Table1[[#This Row],[TGL. PENSIUN (jabatan )]]&lt;&gt;0,TEXT(Table1[[#This Row],[TGL. PENSIUN (jabatan )]],"yyyy"),"")</f>
        <v>2027</v>
      </c>
      <c r="AD14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8" spans="1:30" s="53" customFormat="1" ht="21.75" customHeight="1" x14ac:dyDescent="0.25">
      <c r="A1488" s="43">
        <f t="shared" si="53"/>
        <v>1483</v>
      </c>
      <c r="B1488" s="44" t="s">
        <v>2680</v>
      </c>
      <c r="C1488" s="44" t="s">
        <v>2680</v>
      </c>
      <c r="D1488" s="45" t="s">
        <v>39</v>
      </c>
      <c r="E1488" s="141" t="s">
        <v>2758</v>
      </c>
      <c r="F1488" s="43" t="s">
        <v>41</v>
      </c>
      <c r="G1488" s="46" t="s">
        <v>42</v>
      </c>
      <c r="H1488" s="94">
        <v>25460</v>
      </c>
      <c r="I1488" s="45"/>
      <c r="J1488" s="76"/>
      <c r="K1488" s="74" t="s">
        <v>93</v>
      </c>
      <c r="L1488" s="96" t="s">
        <v>2759</v>
      </c>
      <c r="M1488" s="125">
        <v>43812</v>
      </c>
      <c r="N1488" s="52" t="str">
        <f t="shared" ca="1" si="54"/>
        <v>54 Tahun 5 Bulan 13 hari</v>
      </c>
      <c r="O14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Row],[JABATAN]],tbl_refJabatan,2,FALSE),"yr","day")-CONVERT(DATEDIF(H1488,tglAcuan,"y"),"yr","day"))),(NOW()+(CONVERT(VLOOKUP(Table1[[#This Row],[JABATAN]],tbl_refJabatan,2,FALSE),"yr","day")-CONVERT(DATEDIF(H1488,NOW(),"y"),"yr","day")))),"Usia Salah"),"")</f>
        <v>25625.598911689813</v>
      </c>
      <c r="Q1488" s="167" t="str">
        <f ca="1">IF(Table1[[#This Row],[TGL. PENSIUN (usia)]]&lt;&gt;0,TEXT(Table1[[#This Row],[TGL. PENSIUN (usia)]],"yyyy"),"")</f>
        <v>1970</v>
      </c>
      <c r="R1488" s="166">
        <f ca="1">IF(AND(Table1[[#This Row],[TGL. PENSIUN (usia)]]&lt;&gt;"",Table1[[#This Row],[TGL. PENSIUN (usia)]]&lt;&gt;"USIA SALAH"),IF(tglAcuan&lt;&gt;0,(INT(CONVERT(VLOOKUP(Table1[[#This Row],[JABATAN]],tbl_refJabatan,2,FALSE),"yr","day")-CONVERT(DATEDIF(H1488,tglAcuan,"y"),"yr","day"))),(INT(CONVERT(VLOOKUP(Table1[[#This Row],[JABATAN]],tbl_refJabatan,2,FALSE),"yr","day")-CONVERT(DATEDIF(H1488,NOW(),"y"),"yr","day")))),"")</f>
        <v>-19724</v>
      </c>
      <c r="S1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Row],[JABATAN]],tbl_refJabatan,4,FALSE),"yr","day")-CONVERT(DATEDIF(H1488,tglAcuan,"y"),"yr","day"))),(NOW()+(CONVERT(VLOOKUP(Table1[[#This Row],[JABATAN]],tbl_refJabatan,4,FALSE),"yr","day")-CONVERT(DATEDIF(H1488,NOW(),"y"),"yr","day")))),"Usia Salah"),"")</f>
        <v>25625.598911689813</v>
      </c>
      <c r="T1488" s="167" t="str">
        <f ca="1">IF(Table1[[#This Row],[TGL. PENSIUN ( usia )]]&lt;&gt;0,TEXT(Table1[[#This Row],[TGL. PENSIUN ( usia )]],"yyyy"),"")</f>
        <v>1970</v>
      </c>
      <c r="U1488" s="166">
        <f ca="1">IF(AND(Table1[[#This Row],[TGL. PENSIUN (usia)]]&lt;&gt;"",Table1[[#This Row],[TGL. PENSIUN (usia)]]&lt;&gt;"USIA SALAH"),IF(tglAcuan&lt;&gt;0,(INT(CONVERT(VLOOKUP(Table1[[#This Row],[JABATAN]],tbl_refJabatan,4,FALSE),"yr","day")-CONVERT(DATEDIF(H1488,tglAcuan,"y"),"yr","day"))),(INT(CONVERT(VLOOKUP(Table1[[#This Row],[JABATAN]],tbl_refJabatan,4,FALSE),"yr","day")-CONVERT(DATEDIF(H1488,NOW(),"y"),"yr","day")))),"")</f>
        <v>-19724</v>
      </c>
      <c r="V1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Row],[JABATAN]],tbl_refJabatan,6,FALSE),"yr","day")-CONVERT(DATEDIF(H1488,tglAcuan,"y"),"yr","day"))),(NOW()+(CONVERT(VLOOKUP(Table1[[#This Row],[JABATAN]],tbl_refJabatan,6,FALSE),"yr","day")-CONVERT(DATEDIF(H1488,NOW(),"y"),"yr","day")))),"Usia Salah"),"")</f>
        <v>25625.598911689813</v>
      </c>
      <c r="W1488" s="167" t="str">
        <f ca="1">IF(Table1[[#This Row],[TGL.PENSIUN (usia)]]&lt;&gt;0,TEXT(Table1[[#This Row],[TGL.PENSIUN (usia)]],"yyyy"),"")</f>
        <v>1970</v>
      </c>
      <c r="X14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Row],[JABATAN]],tbl_refJabatan,7,FALSE),"yr","day")-CONVERT(DATEDIF(M1488,tglAcuan,"y"),"yr","day"))),(NOW()+(CONVERT(VLOOKUP(Table1[[#This Row],[JABATAN]],tbl_refJabatan,7,FALSE),"yr","day")-CONVERT(DATEDIF(M1488,NOW(),"y"),"yr","day")))),"tgl SK salah"),"")</f>
        <v>43888.098911689813</v>
      </c>
      <c r="Y1488" s="167" t="str">
        <f ca="1">IF(Table1[[#This Row],[TGL. PENSIUN (jabatan)]]&lt;&gt;0,TEXT(Table1[[#This Row],[TGL. PENSIUN (jabatan)]],"yyyy"),"")</f>
        <v>2020</v>
      </c>
      <c r="Z14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Row],[JABATAN]],tbl_refJabatan,8,FALSE),"yr","day")-CONVERT(DATEDIF(H1488,tglAcuan,"y"),"yr","day"))),(NOW()+(CONVERT(VLOOKUP(Table1[[#This Row],[JABATAN]],tbl_refJabatan,8,FALSE),"yr","day")-CONVERT(DATEDIF(H1488,NOW(),"y"),"yr","day")))),"Usia Salah"),"")</f>
        <v>25625.598911689813</v>
      </c>
      <c r="AA1488" s="167" t="str">
        <f ca="1">IF(Table1[[#This Row],[TGL.PENSIUN (usia )]]&lt;&gt;0,TEXT(Table1[[#This Row],[TGL.PENSIUN (usia )]],"yyyy"),"")</f>
        <v>1970</v>
      </c>
      <c r="AB14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Row],[JABATAN]],tbl_refJabatan,9,FALSE),"yr","day")-CONVERT(DATEDIF(M1488,tglAcuan,"y"),"yr","day"))),(NOW()+(CONVERT(VLOOKUP(Table1[[#This Row],[JABATAN]],tbl_refJabatan,9,FALSE),"yr","day")-CONVERT(DATEDIF(M1488,NOW(),"y"),"yr","day")))),"tgl SK salah"),"")</f>
        <v>43888.098911689813</v>
      </c>
      <c r="AC1488" s="167" t="str">
        <f ca="1">IF(Table1[[#This Row],[TGL. PENSIUN (jabatan )]]&lt;&gt;0,TEXT(Table1[[#This Row],[TGL. PENSIUN (jabatan )]],"yyyy"),"")</f>
        <v>2020</v>
      </c>
      <c r="AD14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89" spans="1:30" s="88" customFormat="1" ht="21.75" customHeight="1" x14ac:dyDescent="0.25">
      <c r="A1489" s="43">
        <f t="shared" si="53"/>
        <v>1484</v>
      </c>
      <c r="B1489" s="44" t="s">
        <v>2680</v>
      </c>
      <c r="C1489" s="44" t="s">
        <v>2680</v>
      </c>
      <c r="D1489" s="72" t="s">
        <v>45</v>
      </c>
      <c r="E1489" s="141" t="s">
        <v>159</v>
      </c>
      <c r="F1489" s="43" t="s">
        <v>41</v>
      </c>
      <c r="G1489" s="46" t="s">
        <v>42</v>
      </c>
      <c r="H1489" s="94">
        <v>24843</v>
      </c>
      <c r="I1489" s="45"/>
      <c r="J1489" s="76"/>
      <c r="K1489" s="74" t="s">
        <v>43</v>
      </c>
      <c r="L1489" s="70" t="s">
        <v>2760</v>
      </c>
      <c r="M1489" s="125">
        <v>43401</v>
      </c>
      <c r="N1489" s="52" t="str">
        <f t="shared" ca="1" si="54"/>
        <v>56 Tahun 1 Bulan 21 hari</v>
      </c>
      <c r="O14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30 Hari </v>
      </c>
      <c r="P1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Row],[JABATAN]],tbl_refJabatan,2,FALSE),"yr","day")-CONVERT(DATEDIF(H1489,tglAcuan,"y"),"yr","day"))),(NOW()+(CONVERT(VLOOKUP(Table1[[#This Row],[JABATAN]],tbl_refJabatan,2,FALSE),"yr","day")-CONVERT(DATEDIF(H1489,NOW(),"y"),"yr","day")))),"Usia Salah"),"")</f>
        <v>24895.098911689813</v>
      </c>
      <c r="Q1489" s="167" t="str">
        <f ca="1">IF(Table1[[#This Row],[TGL. PENSIUN (usia)]]&lt;&gt;0,TEXT(Table1[[#This Row],[TGL. PENSIUN (usia)]],"yyyy"),"")</f>
        <v>1968</v>
      </c>
      <c r="R1489" s="166">
        <f ca="1">IF(AND(Table1[[#This Row],[TGL. PENSIUN (usia)]]&lt;&gt;"",Table1[[#This Row],[TGL. PENSIUN (usia)]]&lt;&gt;"USIA SALAH"),IF(tglAcuan&lt;&gt;0,(INT(CONVERT(VLOOKUP(Table1[[#This Row],[JABATAN]],tbl_refJabatan,2,FALSE),"yr","day")-CONVERT(DATEDIF(H1489,tglAcuan,"y"),"yr","day"))),(INT(CONVERT(VLOOKUP(Table1[[#This Row],[JABATAN]],tbl_refJabatan,2,FALSE),"yr","day")-CONVERT(DATEDIF(H1489,NOW(),"y"),"yr","day")))),"")</f>
        <v>-20454</v>
      </c>
      <c r="S1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Row],[JABATAN]],tbl_refJabatan,4,FALSE),"yr","day")-CONVERT(DATEDIF(H1489,tglAcuan,"y"),"yr","day"))),(NOW()+(CONVERT(VLOOKUP(Table1[[#This Row],[JABATAN]],tbl_refJabatan,4,FALSE),"yr","day")-CONVERT(DATEDIF(H1489,NOW(),"y"),"yr","day")))),"Usia Salah"),"")</f>
        <v>24895.098911689813</v>
      </c>
      <c r="T1489" s="167" t="str">
        <f ca="1">IF(Table1[[#This Row],[TGL. PENSIUN ( usia )]]&lt;&gt;0,TEXT(Table1[[#This Row],[TGL. PENSIUN ( usia )]],"yyyy"),"")</f>
        <v>1968</v>
      </c>
      <c r="U1489" s="166">
        <f ca="1">IF(AND(Table1[[#This Row],[TGL. PENSIUN (usia)]]&lt;&gt;"",Table1[[#This Row],[TGL. PENSIUN (usia)]]&lt;&gt;"USIA SALAH"),IF(tglAcuan&lt;&gt;0,(INT(CONVERT(VLOOKUP(Table1[[#This Row],[JABATAN]],tbl_refJabatan,4,FALSE),"yr","day")-CONVERT(DATEDIF(H1489,tglAcuan,"y"),"yr","day"))),(INT(CONVERT(VLOOKUP(Table1[[#This Row],[JABATAN]],tbl_refJabatan,4,FALSE),"yr","day")-CONVERT(DATEDIF(H1489,NOW(),"y"),"yr","day")))),"")</f>
        <v>-20454</v>
      </c>
      <c r="V1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Row],[JABATAN]],tbl_refJabatan,6,FALSE),"yr","day")-CONVERT(DATEDIF(H1489,tglAcuan,"y"),"yr","day"))),(NOW()+(CONVERT(VLOOKUP(Table1[[#This Row],[JABATAN]],tbl_refJabatan,6,FALSE),"yr","day")-CONVERT(DATEDIF(H1489,NOW(),"y"),"yr","day")))),"Usia Salah"),"")</f>
        <v>24895.098911689813</v>
      </c>
      <c r="W1489" s="167" t="str">
        <f ca="1">IF(Table1[[#This Row],[TGL.PENSIUN (usia)]]&lt;&gt;0,TEXT(Table1[[#This Row],[TGL.PENSIUN (usia)]],"yyyy"),"")</f>
        <v>1968</v>
      </c>
      <c r="X1489" s="167" t="e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Row],[JABATAN]],tbl_refJabatan,7,FALSE),"yr","day")-CONVERT(DATEDIF(#REF!,tglAcuan,"y"),"yr","day"))),(NOW()+(CONVERT(VLOOKUP(Table1[[#This Row],[JABATAN]],tbl_refJabatan,7,FALSE),"yr","day")-CONVERT(DATEDIF(#REF!,NOW(),"y"),"yr","day")))),"tgl SK salah"),"")</f>
        <v>#REF!</v>
      </c>
      <c r="Y1489" s="167" t="e">
        <f ca="1">IF(Table1[[#This Row],[TGL. PENSIUN (jabatan)]]&lt;&gt;0,TEXT(Table1[[#This Row],[TGL. PENSIUN (jabatan)]],"yyyy"),"")</f>
        <v>#REF!</v>
      </c>
      <c r="Z14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Row],[JABATAN]],tbl_refJabatan,8,FALSE),"yr","day")-CONVERT(DATEDIF(H1489,tglAcuan,"y"),"yr","day"))),(NOW()+(CONVERT(VLOOKUP(Table1[[#This Row],[JABATAN]],tbl_refJabatan,8,FALSE),"yr","day")-CONVERT(DATEDIF(H1489,NOW(),"y"),"yr","day")))),"Usia Salah"),"")</f>
        <v>24895.098911689813</v>
      </c>
      <c r="AA1489" s="167" t="str">
        <f ca="1">IF(Table1[[#This Row],[TGL.PENSIUN (usia )]]&lt;&gt;0,TEXT(Table1[[#This Row],[TGL.PENSIUN (usia )]],"yyyy"),"")</f>
        <v>1968</v>
      </c>
      <c r="AB1489" s="167" t="e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Row],[JABATAN]],tbl_refJabatan,9,FALSE),"yr","day")-CONVERT(DATEDIF(#REF!,tglAcuan,"y"),"yr","day"))),(NOW()+(CONVERT(VLOOKUP(Table1[[#This Row],[JABATAN]],tbl_refJabatan,9,FALSE),"yr","day")-CONVERT(DATEDIF(#REF!,NOW(),"y"),"yr","day")))),"tgl SK salah"),"")</f>
        <v>#REF!</v>
      </c>
      <c r="AC1489" s="167" t="e">
        <f ca="1">IF(Table1[[#This Row],[TGL. PENSIUN (jabatan )]]&lt;&gt;0,TEXT(Table1[[#This Row],[TGL. PENSIUN (jabatan )]],"yyyy"),"")</f>
        <v>#REF!</v>
      </c>
      <c r="AD1489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90" spans="1:30" s="53" customFormat="1" ht="21.75" customHeight="1" x14ac:dyDescent="0.25">
      <c r="A1490" s="43">
        <f t="shared" si="53"/>
        <v>1485</v>
      </c>
      <c r="B1490" s="44" t="s">
        <v>2680</v>
      </c>
      <c r="C1490" s="44" t="s">
        <v>2680</v>
      </c>
      <c r="D1490" s="72" t="s">
        <v>48</v>
      </c>
      <c r="E1490" s="141" t="s">
        <v>2761</v>
      </c>
      <c r="F1490" s="43" t="s">
        <v>41</v>
      </c>
      <c r="G1490" s="46" t="s">
        <v>42</v>
      </c>
      <c r="H1490" s="94">
        <v>36262</v>
      </c>
      <c r="I1490" s="45"/>
      <c r="J1490" s="76"/>
      <c r="K1490" s="74" t="s">
        <v>43</v>
      </c>
      <c r="L1490" s="70" t="s">
        <v>2762</v>
      </c>
      <c r="M1490" s="125">
        <f>M1489</f>
        <v>43401</v>
      </c>
      <c r="N1490" s="52" t="str">
        <f t="shared" ca="1" si="54"/>
        <v>24 Tahun 10 Bulan 15 hari</v>
      </c>
      <c r="O14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30 Hari </v>
      </c>
      <c r="P1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Row],[JABATAN]],tbl_refJabatan,2,FALSE),"yr","day")-CONVERT(DATEDIF(H1490,tglAcuan,"y"),"yr","day"))),(NOW()+(CONVERT(VLOOKUP(Table1[[#This Row],[JABATAN]],tbl_refJabatan,2,FALSE),"yr","day")-CONVERT(DATEDIF(H1490,NOW(),"y"),"yr","day")))),"Usia Salah"),"")</f>
        <v>58498.098911689813</v>
      </c>
      <c r="Q1490" s="167" t="str">
        <f ca="1">IF(Table1[[#This Row],[TGL. PENSIUN (usia)]]&lt;&gt;0,TEXT(Table1[[#This Row],[TGL. PENSIUN (usia)]],"yyyy"),"")</f>
        <v>2060</v>
      </c>
      <c r="R1490" s="166">
        <f ca="1">IF(AND(Table1[[#This Row],[TGL. PENSIUN (usia)]]&lt;&gt;"",Table1[[#This Row],[TGL. PENSIUN (usia)]]&lt;&gt;"USIA SALAH"),IF(tglAcuan&lt;&gt;0,(INT(CONVERT(VLOOKUP(Table1[[#This Row],[JABATAN]],tbl_refJabatan,2,FALSE),"yr","day")-CONVERT(DATEDIF(H1490,tglAcuan,"y"),"yr","day"))),(INT(CONVERT(VLOOKUP(Table1[[#This Row],[JABATAN]],tbl_refJabatan,2,FALSE),"yr","day")-CONVERT(DATEDIF(H1490,NOW(),"y"),"yr","day")))),"")</f>
        <v>13149</v>
      </c>
      <c r="S1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Row],[JABATAN]],tbl_refJabatan,4,FALSE),"yr","day")-CONVERT(DATEDIF(H1490,tglAcuan,"y"),"yr","day"))),(NOW()+(CONVERT(VLOOKUP(Table1[[#This Row],[JABATAN]],tbl_refJabatan,4,FALSE),"yr","day")-CONVERT(DATEDIF(H1490,NOW(),"y"),"yr","day")))),"Usia Salah"),"")</f>
        <v>58498.098911689813</v>
      </c>
      <c r="T1490" s="167" t="str">
        <f ca="1">IF(Table1[[#This Row],[TGL. PENSIUN ( usia )]]&lt;&gt;0,TEXT(Table1[[#This Row],[TGL. PENSIUN ( usia )]],"yyyy"),"")</f>
        <v>2060</v>
      </c>
      <c r="U1490" s="166">
        <f ca="1">IF(AND(Table1[[#This Row],[TGL. PENSIUN (usia)]]&lt;&gt;"",Table1[[#This Row],[TGL. PENSIUN (usia)]]&lt;&gt;"USIA SALAH"),IF(tglAcuan&lt;&gt;0,(INT(CONVERT(VLOOKUP(Table1[[#This Row],[JABATAN]],tbl_refJabatan,4,FALSE),"yr","day")-CONVERT(DATEDIF(H1490,tglAcuan,"y"),"yr","day"))),(INT(CONVERT(VLOOKUP(Table1[[#This Row],[JABATAN]],tbl_refJabatan,4,FALSE),"yr","day")-CONVERT(DATEDIF(H1490,NOW(),"y"),"yr","day")))),"")</f>
        <v>13149</v>
      </c>
      <c r="V1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Row],[JABATAN]],tbl_refJabatan,6,FALSE),"yr","day")-CONVERT(DATEDIF(H1490,tglAcuan,"y"),"yr","day"))),(NOW()+(CONVERT(VLOOKUP(Table1[[#This Row],[JABATAN]],tbl_refJabatan,6,FALSE),"yr","day")-CONVERT(DATEDIF(H1490,NOW(),"y"),"yr","day")))),"Usia Salah"),"")</f>
        <v>57037.098911689813</v>
      </c>
      <c r="W1490" s="167" t="str">
        <f ca="1">IF(Table1[[#This Row],[TGL.PENSIUN (usia)]]&lt;&gt;0,TEXT(Table1[[#This Row],[TGL.PENSIUN (usia)]],"yyyy"),"")</f>
        <v>2056</v>
      </c>
      <c r="X14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Row],[JABATAN]],tbl_refJabatan,7,FALSE),"yr","day")-CONVERT(DATEDIF(M1490,tglAcuan,"y"),"yr","day"))),(NOW()+(CONVERT(VLOOKUP(Table1[[#This Row],[JABATAN]],tbl_refJabatan,7,FALSE),"yr","day")-CONVERT(DATEDIF(M1490,NOW(),"y"),"yr","day")))),"tgl SK salah"),"")</f>
        <v>50827.848911689813</v>
      </c>
      <c r="Y1490" s="167" t="str">
        <f ca="1">IF(Table1[[#This Row],[TGL. PENSIUN (jabatan)]]&lt;&gt;0,TEXT(Table1[[#This Row],[TGL. PENSIUN (jabatan)]],"yyyy"),"")</f>
        <v>2039</v>
      </c>
      <c r="Z14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Row],[JABATAN]],tbl_refJabatan,8,FALSE),"yr","day")-CONVERT(DATEDIF(H1490,tglAcuan,"y"),"yr","day"))),(NOW()+(CONVERT(VLOOKUP(Table1[[#This Row],[JABATAN]],tbl_refJabatan,8,FALSE),"yr","day")-CONVERT(DATEDIF(H1490,NOW(),"y"),"yr","day")))),"Usia Salah"),"")</f>
        <v>57037.098911689813</v>
      </c>
      <c r="AA1490" s="167" t="str">
        <f ca="1">IF(Table1[[#This Row],[TGL.PENSIUN (usia )]]&lt;&gt;0,TEXT(Table1[[#This Row],[TGL.PENSIUN (usia )]],"yyyy"),"")</f>
        <v>2056</v>
      </c>
      <c r="AB14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Row],[JABATAN]],tbl_refJabatan,9,FALSE),"yr","day")-CONVERT(DATEDIF(M1490,tglAcuan,"y"),"yr","day"))),(NOW()+(CONVERT(VLOOKUP(Table1[[#This Row],[JABATAN]],tbl_refJabatan,9,FALSE),"yr","day")-CONVERT(DATEDIF(M1490,NOW(),"y"),"yr","day")))),"tgl SK salah"),"")</f>
        <v>50827.848911689813</v>
      </c>
      <c r="AC1490" s="167" t="str">
        <f ca="1">IF(Table1[[#This Row],[TGL. PENSIUN (jabatan )]]&lt;&gt;0,TEXT(Table1[[#This Row],[TGL. PENSIUN (jabatan )]],"yyyy"),"")</f>
        <v>2039</v>
      </c>
      <c r="AD14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1" spans="1:30" s="53" customFormat="1" ht="21.75" customHeight="1" x14ac:dyDescent="0.25">
      <c r="A1491" s="43">
        <f t="shared" si="53"/>
        <v>1486</v>
      </c>
      <c r="B1491" s="44" t="s">
        <v>2680</v>
      </c>
      <c r="C1491" s="44" t="s">
        <v>2680</v>
      </c>
      <c r="D1491" s="72" t="s">
        <v>52</v>
      </c>
      <c r="E1491" s="141" t="s">
        <v>2763</v>
      </c>
      <c r="F1491" s="43" t="s">
        <v>41</v>
      </c>
      <c r="G1491" s="46" t="s">
        <v>42</v>
      </c>
      <c r="H1491" s="94">
        <v>34854</v>
      </c>
      <c r="I1491" s="45"/>
      <c r="J1491" s="76"/>
      <c r="K1491" s="74" t="s">
        <v>56</v>
      </c>
      <c r="L1491" s="70" t="s">
        <v>2764</v>
      </c>
      <c r="M1491" s="125">
        <f>M1489</f>
        <v>43401</v>
      </c>
      <c r="N1491" s="52" t="str">
        <f t="shared" ca="1" si="54"/>
        <v>28 Tahun 8 Bulan 23 hari</v>
      </c>
      <c r="O14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30 Hari </v>
      </c>
      <c r="P1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Row],[JABATAN]],tbl_refJabatan,2,FALSE),"yr","day")-CONVERT(DATEDIF(H1491,tglAcuan,"y"),"yr","day"))),(NOW()+(CONVERT(VLOOKUP(Table1[[#This Row],[JABATAN]],tbl_refJabatan,2,FALSE),"yr","day")-CONVERT(DATEDIF(H1491,NOW(),"y"),"yr","day")))),"Usia Salah"),"")</f>
        <v>57037.098911689813</v>
      </c>
      <c r="Q1491" s="167" t="str">
        <f ca="1">IF(Table1[[#This Row],[TGL. PENSIUN (usia)]]&lt;&gt;0,TEXT(Table1[[#This Row],[TGL. PENSIUN (usia)]],"yyyy"),"")</f>
        <v>2056</v>
      </c>
      <c r="R1491" s="166">
        <f ca="1">IF(AND(Table1[[#This Row],[TGL. PENSIUN (usia)]]&lt;&gt;"",Table1[[#This Row],[TGL. PENSIUN (usia)]]&lt;&gt;"USIA SALAH"),IF(tglAcuan&lt;&gt;0,(INT(CONVERT(VLOOKUP(Table1[[#This Row],[JABATAN]],tbl_refJabatan,2,FALSE),"yr","day")-CONVERT(DATEDIF(H1491,tglAcuan,"y"),"yr","day"))),(INT(CONVERT(VLOOKUP(Table1[[#This Row],[JABATAN]],tbl_refJabatan,2,FALSE),"yr","day")-CONVERT(DATEDIF(H1491,NOW(),"y"),"yr","day")))),"")</f>
        <v>11688</v>
      </c>
      <c r="S1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Row],[JABATAN]],tbl_refJabatan,4,FALSE),"yr","day")-CONVERT(DATEDIF(H1491,tglAcuan,"y"),"yr","day"))),(NOW()+(CONVERT(VLOOKUP(Table1[[#This Row],[JABATAN]],tbl_refJabatan,4,FALSE),"yr","day")-CONVERT(DATEDIF(H1491,NOW(),"y"),"yr","day")))),"Usia Salah"),"")</f>
        <v>57037.098911689813</v>
      </c>
      <c r="T1491" s="167" t="str">
        <f ca="1">IF(Table1[[#This Row],[TGL. PENSIUN ( usia )]]&lt;&gt;0,TEXT(Table1[[#This Row],[TGL. PENSIUN ( usia )]],"yyyy"),"")</f>
        <v>2056</v>
      </c>
      <c r="U1491" s="166">
        <f ca="1">IF(AND(Table1[[#This Row],[TGL. PENSIUN (usia)]]&lt;&gt;"",Table1[[#This Row],[TGL. PENSIUN (usia)]]&lt;&gt;"USIA SALAH"),IF(tglAcuan&lt;&gt;0,(INT(CONVERT(VLOOKUP(Table1[[#This Row],[JABATAN]],tbl_refJabatan,4,FALSE),"yr","day")-CONVERT(DATEDIF(H1491,tglAcuan,"y"),"yr","day"))),(INT(CONVERT(VLOOKUP(Table1[[#This Row],[JABATAN]],tbl_refJabatan,4,FALSE),"yr","day")-CONVERT(DATEDIF(H1491,NOW(),"y"),"yr","day")))),"")</f>
        <v>11688</v>
      </c>
      <c r="V1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Row],[JABATAN]],tbl_refJabatan,6,FALSE),"yr","day")-CONVERT(DATEDIF(H1491,tglAcuan,"y"),"yr","day"))),(NOW()+(CONVERT(VLOOKUP(Table1[[#This Row],[JABATAN]],tbl_refJabatan,6,FALSE),"yr","day")-CONVERT(DATEDIF(H1491,NOW(),"y"),"yr","day")))),"Usia Salah"),"")</f>
        <v>55576.098911689813</v>
      </c>
      <c r="W1491" s="167" t="str">
        <f ca="1">IF(Table1[[#This Row],[TGL.PENSIUN (usia)]]&lt;&gt;0,TEXT(Table1[[#This Row],[TGL.PENSIUN (usia)]],"yyyy"),"")</f>
        <v>2052</v>
      </c>
      <c r="X14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Row],[JABATAN]],tbl_refJabatan,7,FALSE),"yr","day")-CONVERT(DATEDIF(M1491,tglAcuan,"y"),"yr","day"))),(NOW()+(CONVERT(VLOOKUP(Table1[[#This Row],[JABATAN]],tbl_refJabatan,7,FALSE),"yr","day")-CONVERT(DATEDIF(M1491,NOW(),"y"),"yr","day")))),"tgl SK salah"),"")</f>
        <v>50827.848911689813</v>
      </c>
      <c r="Y1491" s="167" t="str">
        <f ca="1">IF(Table1[[#This Row],[TGL. PENSIUN (jabatan)]]&lt;&gt;0,TEXT(Table1[[#This Row],[TGL. PENSIUN (jabatan)]],"yyyy"),"")</f>
        <v>2039</v>
      </c>
      <c r="Z14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Row],[JABATAN]],tbl_refJabatan,8,FALSE),"yr","day")-CONVERT(DATEDIF(H1491,tglAcuan,"y"),"yr","day"))),(NOW()+(CONVERT(VLOOKUP(Table1[[#This Row],[JABATAN]],tbl_refJabatan,8,FALSE),"yr","day")-CONVERT(DATEDIF(H1491,NOW(),"y"),"yr","day")))),"Usia Salah"),"")</f>
        <v>55576.098911689813</v>
      </c>
      <c r="AA1491" s="167" t="str">
        <f ca="1">IF(Table1[[#This Row],[TGL.PENSIUN (usia )]]&lt;&gt;0,TEXT(Table1[[#This Row],[TGL.PENSIUN (usia )]],"yyyy"),"")</f>
        <v>2052</v>
      </c>
      <c r="AB14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Row],[JABATAN]],tbl_refJabatan,9,FALSE),"yr","day")-CONVERT(DATEDIF(M1491,tglAcuan,"y"),"yr","day"))),(NOW()+(CONVERT(VLOOKUP(Table1[[#This Row],[JABATAN]],tbl_refJabatan,9,FALSE),"yr","day")-CONVERT(DATEDIF(M1491,NOW(),"y"),"yr","day")))),"tgl SK salah"),"")</f>
        <v>50827.848911689813</v>
      </c>
      <c r="AC1491" s="167" t="str">
        <f ca="1">IF(Table1[[#This Row],[TGL. PENSIUN (jabatan )]]&lt;&gt;0,TEXT(Table1[[#This Row],[TGL. PENSIUN (jabatan )]],"yyyy"),"")</f>
        <v>2039</v>
      </c>
      <c r="AD14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2" spans="1:30" s="53" customFormat="1" ht="21.75" customHeight="1" x14ac:dyDescent="0.25">
      <c r="A1492" s="43">
        <f t="shared" si="53"/>
        <v>1487</v>
      </c>
      <c r="B1492" s="44" t="s">
        <v>2680</v>
      </c>
      <c r="C1492" s="44" t="s">
        <v>2680</v>
      </c>
      <c r="D1492" s="72" t="s">
        <v>54</v>
      </c>
      <c r="E1492" s="141" t="s">
        <v>2765</v>
      </c>
      <c r="F1492" s="43" t="s">
        <v>50</v>
      </c>
      <c r="G1492" s="46" t="s">
        <v>42</v>
      </c>
      <c r="H1492" s="94">
        <v>32793</v>
      </c>
      <c r="I1492" s="45"/>
      <c r="J1492" s="76"/>
      <c r="K1492" s="74" t="s">
        <v>56</v>
      </c>
      <c r="L1492" s="70" t="s">
        <v>2766</v>
      </c>
      <c r="M1492" s="125">
        <v>44160</v>
      </c>
      <c r="N1492" s="52" t="str">
        <f t="shared" ca="1" si="54"/>
        <v>34 Tahun 4 Bulan 15 hari</v>
      </c>
      <c r="O14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2 Hari </v>
      </c>
      <c r="P1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Row],[JABATAN]],tbl_refJabatan,2,FALSE),"yr","day")-CONVERT(DATEDIF(H1492,tglAcuan,"y"),"yr","day"))),(NOW()+(CONVERT(VLOOKUP(Table1[[#This Row],[JABATAN]],tbl_refJabatan,2,FALSE),"yr","day")-CONVERT(DATEDIF(H1492,NOW(),"y"),"yr","day")))),"Usia Salah"),"")</f>
        <v>54845.598911689813</v>
      </c>
      <c r="Q1492" s="167" t="str">
        <f ca="1">IF(Table1[[#This Row],[TGL. PENSIUN (usia)]]&lt;&gt;0,TEXT(Table1[[#This Row],[TGL. PENSIUN (usia)]],"yyyy"),"")</f>
        <v>2050</v>
      </c>
      <c r="R1492" s="166">
        <f ca="1">IF(AND(Table1[[#This Row],[TGL. PENSIUN (usia)]]&lt;&gt;"",Table1[[#This Row],[TGL. PENSIUN (usia)]]&lt;&gt;"USIA SALAH"),IF(tglAcuan&lt;&gt;0,(INT(CONVERT(VLOOKUP(Table1[[#This Row],[JABATAN]],tbl_refJabatan,2,FALSE),"yr","day")-CONVERT(DATEDIF(H1492,tglAcuan,"y"),"yr","day"))),(INT(CONVERT(VLOOKUP(Table1[[#This Row],[JABATAN]],tbl_refJabatan,2,FALSE),"yr","day")-CONVERT(DATEDIF(H1492,NOW(),"y"),"yr","day")))),"")</f>
        <v>9496</v>
      </c>
      <c r="S1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Row],[JABATAN]],tbl_refJabatan,4,FALSE),"yr","day")-CONVERT(DATEDIF(H1492,tglAcuan,"y"),"yr","day"))),(NOW()+(CONVERT(VLOOKUP(Table1[[#This Row],[JABATAN]],tbl_refJabatan,4,FALSE),"yr","day")-CONVERT(DATEDIF(H1492,NOW(),"y"),"yr","day")))),"Usia Salah"),"")</f>
        <v>54845.598911689813</v>
      </c>
      <c r="T1492" s="167" t="str">
        <f ca="1">IF(Table1[[#This Row],[TGL. PENSIUN ( usia )]]&lt;&gt;0,TEXT(Table1[[#This Row],[TGL. PENSIUN ( usia )]],"yyyy"),"")</f>
        <v>2050</v>
      </c>
      <c r="U1492" s="166">
        <f ca="1">IF(AND(Table1[[#This Row],[TGL. PENSIUN (usia)]]&lt;&gt;"",Table1[[#This Row],[TGL. PENSIUN (usia)]]&lt;&gt;"USIA SALAH"),IF(tglAcuan&lt;&gt;0,(INT(CONVERT(VLOOKUP(Table1[[#This Row],[JABATAN]],tbl_refJabatan,4,FALSE),"yr","day")-CONVERT(DATEDIF(H1492,tglAcuan,"y"),"yr","day"))),(INT(CONVERT(VLOOKUP(Table1[[#This Row],[JABATAN]],tbl_refJabatan,4,FALSE),"yr","day")-CONVERT(DATEDIF(H1492,NOW(),"y"),"yr","day")))),"")</f>
        <v>9496</v>
      </c>
      <c r="V1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Row],[JABATAN]],tbl_refJabatan,6,FALSE),"yr","day")-CONVERT(DATEDIF(H1492,tglAcuan,"y"),"yr","day"))),(NOW()+(CONVERT(VLOOKUP(Table1[[#This Row],[JABATAN]],tbl_refJabatan,6,FALSE),"yr","day")-CONVERT(DATEDIF(H1492,NOW(),"y"),"yr","day")))),"Usia Salah"),"")</f>
        <v>53384.598911689813</v>
      </c>
      <c r="W1492" s="167" t="str">
        <f ca="1">IF(Table1[[#This Row],[TGL.PENSIUN (usia)]]&lt;&gt;0,TEXT(Table1[[#This Row],[TGL.PENSIUN (usia)]],"yyyy"),"")</f>
        <v>2046</v>
      </c>
      <c r="X14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Row],[JABATAN]],tbl_refJabatan,7,FALSE),"yr","day")-CONVERT(DATEDIF(M1492,tglAcuan,"y"),"yr","day"))),(NOW()+(CONVERT(VLOOKUP(Table1[[#This Row],[JABATAN]],tbl_refJabatan,7,FALSE),"yr","day")-CONVERT(DATEDIF(M1492,NOW(),"y"),"yr","day")))),"tgl SK salah"),"")</f>
        <v>51558.348911689813</v>
      </c>
      <c r="Y1492" s="167" t="str">
        <f ca="1">IF(Table1[[#This Row],[TGL. PENSIUN (jabatan)]]&lt;&gt;0,TEXT(Table1[[#This Row],[TGL. PENSIUN (jabatan)]],"yyyy"),"")</f>
        <v>2041</v>
      </c>
      <c r="Z14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Row],[JABATAN]],tbl_refJabatan,8,FALSE),"yr","day")-CONVERT(DATEDIF(H1492,tglAcuan,"y"),"yr","day"))),(NOW()+(CONVERT(VLOOKUP(Table1[[#This Row],[JABATAN]],tbl_refJabatan,8,FALSE),"yr","day")-CONVERT(DATEDIF(H1492,NOW(),"y"),"yr","day")))),"Usia Salah"),"")</f>
        <v>53384.598911689813</v>
      </c>
      <c r="AA1492" s="167" t="str">
        <f ca="1">IF(Table1[[#This Row],[TGL.PENSIUN (usia )]]&lt;&gt;0,TEXT(Table1[[#This Row],[TGL.PENSIUN (usia )]],"yyyy"),"")</f>
        <v>2046</v>
      </c>
      <c r="AB14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Row],[JABATAN]],tbl_refJabatan,9,FALSE),"yr","day")-CONVERT(DATEDIF(M1492,tglAcuan,"y"),"yr","day"))),(NOW()+(CONVERT(VLOOKUP(Table1[[#This Row],[JABATAN]],tbl_refJabatan,9,FALSE),"yr","day")-CONVERT(DATEDIF(M1492,NOW(),"y"),"yr","day")))),"tgl SK salah"),"")</f>
        <v>51558.348911689813</v>
      </c>
      <c r="AC1492" s="167" t="str">
        <f ca="1">IF(Table1[[#This Row],[TGL. PENSIUN (jabatan )]]&lt;&gt;0,TEXT(Table1[[#This Row],[TGL. PENSIUN (jabatan )]],"yyyy"),"")</f>
        <v>2041</v>
      </c>
      <c r="AD14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3" spans="1:30" s="53" customFormat="1" ht="21.75" customHeight="1" x14ac:dyDescent="0.25">
      <c r="A1493" s="43">
        <f t="shared" si="53"/>
        <v>1488</v>
      </c>
      <c r="B1493" s="44" t="s">
        <v>2680</v>
      </c>
      <c r="C1493" s="44" t="s">
        <v>2680</v>
      </c>
      <c r="D1493" s="72" t="s">
        <v>57</v>
      </c>
      <c r="E1493" s="141" t="s">
        <v>2767</v>
      </c>
      <c r="F1493" s="43" t="s">
        <v>41</v>
      </c>
      <c r="G1493" s="46" t="s">
        <v>42</v>
      </c>
      <c r="H1493" s="94">
        <v>32658</v>
      </c>
      <c r="I1493" s="45"/>
      <c r="J1493" s="76"/>
      <c r="K1493" s="74" t="s">
        <v>56</v>
      </c>
      <c r="L1493" s="70" t="s">
        <v>2768</v>
      </c>
      <c r="M1493" s="125">
        <v>44953</v>
      </c>
      <c r="N1493" s="52" t="str">
        <f t="shared" ca="1" si="54"/>
        <v>34 Tahun 8 Bulan 28 hari</v>
      </c>
      <c r="O14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0 Hari </v>
      </c>
      <c r="P1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Row],[JABATAN]],tbl_refJabatan,2,FALSE),"yr","day")-CONVERT(DATEDIF(H1493,tglAcuan,"y"),"yr","day"))),(NOW()+(CONVERT(VLOOKUP(Table1[[#This Row],[JABATAN]],tbl_refJabatan,2,FALSE),"yr","day")-CONVERT(DATEDIF(H1493,NOW(),"y"),"yr","day")))),"Usia Salah"),"")</f>
        <v>54845.598911689813</v>
      </c>
      <c r="Q1493" s="167" t="str">
        <f ca="1">IF(Table1[[#This Row],[TGL. PENSIUN (usia)]]&lt;&gt;0,TEXT(Table1[[#This Row],[TGL. PENSIUN (usia)]],"yyyy"),"")</f>
        <v>2050</v>
      </c>
      <c r="R1493" s="166">
        <f ca="1">IF(AND(Table1[[#This Row],[TGL. PENSIUN (usia)]]&lt;&gt;"",Table1[[#This Row],[TGL. PENSIUN (usia)]]&lt;&gt;"USIA SALAH"),IF(tglAcuan&lt;&gt;0,(INT(CONVERT(VLOOKUP(Table1[[#This Row],[JABATAN]],tbl_refJabatan,2,FALSE),"yr","day")-CONVERT(DATEDIF(H1493,tglAcuan,"y"),"yr","day"))),(INT(CONVERT(VLOOKUP(Table1[[#This Row],[JABATAN]],tbl_refJabatan,2,FALSE),"yr","day")-CONVERT(DATEDIF(H1493,NOW(),"y"),"yr","day")))),"")</f>
        <v>9496</v>
      </c>
      <c r="S1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Row],[JABATAN]],tbl_refJabatan,4,FALSE),"yr","day")-CONVERT(DATEDIF(H1493,tglAcuan,"y"),"yr","day"))),(NOW()+(CONVERT(VLOOKUP(Table1[[#This Row],[JABATAN]],tbl_refJabatan,4,FALSE),"yr","day")-CONVERT(DATEDIF(H1493,NOW(),"y"),"yr","day")))),"Usia Salah"),"")</f>
        <v>54845.598911689813</v>
      </c>
      <c r="T1493" s="167" t="str">
        <f ca="1">IF(Table1[[#This Row],[TGL. PENSIUN ( usia )]]&lt;&gt;0,TEXT(Table1[[#This Row],[TGL. PENSIUN ( usia )]],"yyyy"),"")</f>
        <v>2050</v>
      </c>
      <c r="U1493" s="166">
        <f ca="1">IF(AND(Table1[[#This Row],[TGL. PENSIUN (usia)]]&lt;&gt;"",Table1[[#This Row],[TGL. PENSIUN (usia)]]&lt;&gt;"USIA SALAH"),IF(tglAcuan&lt;&gt;0,(INT(CONVERT(VLOOKUP(Table1[[#This Row],[JABATAN]],tbl_refJabatan,4,FALSE),"yr","day")-CONVERT(DATEDIF(H1493,tglAcuan,"y"),"yr","day"))),(INT(CONVERT(VLOOKUP(Table1[[#This Row],[JABATAN]],tbl_refJabatan,4,FALSE),"yr","day")-CONVERT(DATEDIF(H1493,NOW(),"y"),"yr","day")))),"")</f>
        <v>9496</v>
      </c>
      <c r="V1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Row],[JABATAN]],tbl_refJabatan,6,FALSE),"yr","day")-CONVERT(DATEDIF(H1493,tglAcuan,"y"),"yr","day"))),(NOW()+(CONVERT(VLOOKUP(Table1[[#This Row],[JABATAN]],tbl_refJabatan,6,FALSE),"yr","day")-CONVERT(DATEDIF(H1493,NOW(),"y"),"yr","day")))),"Usia Salah"),"")</f>
        <v>53384.598911689813</v>
      </c>
      <c r="W1493" s="167" t="str">
        <f ca="1">IF(Table1[[#This Row],[TGL.PENSIUN (usia)]]&lt;&gt;0,TEXT(Table1[[#This Row],[TGL.PENSIUN (usia)]],"yyyy"),"")</f>
        <v>2046</v>
      </c>
      <c r="X1493" s="167" t="e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Row],[JABATAN]],tbl_refJabatan,7,FALSE),"yr","day")-CONVERT(DATEDIF(#REF!,tglAcuan,"y"),"yr","day"))),(NOW()+(CONVERT(VLOOKUP(Table1[[#This Row],[JABATAN]],tbl_refJabatan,7,FALSE),"yr","day")-CONVERT(DATEDIF(#REF!,NOW(),"y"),"yr","day")))),"tgl SK salah"),"")</f>
        <v>#REF!</v>
      </c>
      <c r="Y1493" s="167" t="e">
        <f ca="1">IF(Table1[[#This Row],[TGL. PENSIUN (jabatan)]]&lt;&gt;0,TEXT(Table1[[#This Row],[TGL. PENSIUN (jabatan)]],"yyyy"),"")</f>
        <v>#REF!</v>
      </c>
      <c r="Z14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Row],[JABATAN]],tbl_refJabatan,8,FALSE),"yr","day")-CONVERT(DATEDIF(H1493,tglAcuan,"y"),"yr","day"))),(NOW()+(CONVERT(VLOOKUP(Table1[[#This Row],[JABATAN]],tbl_refJabatan,8,FALSE),"yr","day")-CONVERT(DATEDIF(H1493,NOW(),"y"),"yr","day")))),"Usia Salah"),"")</f>
        <v>53384.598911689813</v>
      </c>
      <c r="AA1493" s="167" t="str">
        <f ca="1">IF(Table1[[#This Row],[TGL.PENSIUN (usia )]]&lt;&gt;0,TEXT(Table1[[#This Row],[TGL.PENSIUN (usia )]],"yyyy"),"")</f>
        <v>2046</v>
      </c>
      <c r="AB1493" s="167" t="e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Row],[JABATAN]],tbl_refJabatan,9,FALSE),"yr","day")-CONVERT(DATEDIF(#REF!,tglAcuan,"y"),"yr","day"))),(NOW()+(CONVERT(VLOOKUP(Table1[[#This Row],[JABATAN]],tbl_refJabatan,9,FALSE),"yr","day")-CONVERT(DATEDIF(#REF!,NOW(),"y"),"yr","day")))),"tgl SK salah"),"")</f>
        <v>#REF!</v>
      </c>
      <c r="AC1493" s="167" t="e">
        <f ca="1">IF(Table1[[#This Row],[TGL. PENSIUN (jabatan )]]&lt;&gt;0,TEXT(Table1[[#This Row],[TGL. PENSIUN (jabatan )]],"yyyy"),"")</f>
        <v>#REF!</v>
      </c>
      <c r="AD1493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494" spans="1:30" s="53" customFormat="1" ht="21.75" customHeight="1" x14ac:dyDescent="0.25">
      <c r="A1494" s="43">
        <f t="shared" si="53"/>
        <v>1489</v>
      </c>
      <c r="B1494" s="44" t="s">
        <v>2680</v>
      </c>
      <c r="C1494" s="44" t="s">
        <v>2680</v>
      </c>
      <c r="D1494" s="72" t="s">
        <v>59</v>
      </c>
      <c r="E1494" s="141" t="s">
        <v>2769</v>
      </c>
      <c r="F1494" s="43" t="s">
        <v>41</v>
      </c>
      <c r="G1494" s="46" t="s">
        <v>42</v>
      </c>
      <c r="H1494" s="94">
        <v>28190</v>
      </c>
      <c r="I1494" s="45"/>
      <c r="J1494" s="76"/>
      <c r="K1494" s="74" t="s">
        <v>43</v>
      </c>
      <c r="L1494" s="70" t="s">
        <v>2760</v>
      </c>
      <c r="M1494" s="125">
        <f>'[1]per desa kirim'!AE2983</f>
        <v>0</v>
      </c>
      <c r="N1494" s="52" t="str">
        <f t="shared" ca="1" si="54"/>
        <v>46 Tahun 11 Bulan 21 hari</v>
      </c>
      <c r="O14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Row],[JABATAN]],tbl_refJabatan,2,FALSE),"yr","day")-CONVERT(DATEDIF(H1494,tglAcuan,"y"),"yr","day"))),(NOW()+(CONVERT(VLOOKUP(Table1[[#This Row],[JABATAN]],tbl_refJabatan,2,FALSE),"yr","day")-CONVERT(DATEDIF(H1494,NOW(),"y"),"yr","day")))),"Usia Salah"),"")</f>
        <v>50462.598911689813</v>
      </c>
      <c r="Q1494" s="167" t="str">
        <f ca="1">IF(Table1[[#This Row],[TGL. PENSIUN (usia)]]&lt;&gt;0,TEXT(Table1[[#This Row],[TGL. PENSIUN (usia)]],"yyyy"),"")</f>
        <v>2038</v>
      </c>
      <c r="R1494" s="166">
        <f ca="1">IF(AND(Table1[[#This Row],[TGL. PENSIUN (usia)]]&lt;&gt;"",Table1[[#This Row],[TGL. PENSIUN (usia)]]&lt;&gt;"USIA SALAH"),IF(tglAcuan&lt;&gt;0,(INT(CONVERT(VLOOKUP(Table1[[#This Row],[JABATAN]],tbl_refJabatan,2,FALSE),"yr","day")-CONVERT(DATEDIF(H1494,tglAcuan,"y"),"yr","day"))),(INT(CONVERT(VLOOKUP(Table1[[#This Row],[JABATAN]],tbl_refJabatan,2,FALSE),"yr","day")-CONVERT(DATEDIF(H1494,NOW(),"y"),"yr","day")))),"")</f>
        <v>5113</v>
      </c>
      <c r="S1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Row],[JABATAN]],tbl_refJabatan,4,FALSE),"yr","day")-CONVERT(DATEDIF(H1494,tglAcuan,"y"),"yr","day"))),(NOW()+(CONVERT(VLOOKUP(Table1[[#This Row],[JABATAN]],tbl_refJabatan,4,FALSE),"yr","day")-CONVERT(DATEDIF(H1494,NOW(),"y"),"yr","day")))),"Usia Salah"),"")</f>
        <v>50462.598911689813</v>
      </c>
      <c r="T1494" s="167" t="str">
        <f ca="1">IF(Table1[[#This Row],[TGL. PENSIUN ( usia )]]&lt;&gt;0,TEXT(Table1[[#This Row],[TGL. PENSIUN ( usia )]],"yyyy"),"")</f>
        <v>2038</v>
      </c>
      <c r="U1494" s="166">
        <f ca="1">IF(AND(Table1[[#This Row],[TGL. PENSIUN (usia)]]&lt;&gt;"",Table1[[#This Row],[TGL. PENSIUN (usia)]]&lt;&gt;"USIA SALAH"),IF(tglAcuan&lt;&gt;0,(INT(CONVERT(VLOOKUP(Table1[[#This Row],[JABATAN]],tbl_refJabatan,4,FALSE),"yr","day")-CONVERT(DATEDIF(H1494,tglAcuan,"y"),"yr","day"))),(INT(CONVERT(VLOOKUP(Table1[[#This Row],[JABATAN]],tbl_refJabatan,4,FALSE),"yr","day")-CONVERT(DATEDIF(H1494,NOW(),"y"),"yr","day")))),"")</f>
        <v>5113</v>
      </c>
      <c r="V1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Row],[JABATAN]],tbl_refJabatan,6,FALSE),"yr","day")-CONVERT(DATEDIF(H1494,tglAcuan,"y"),"yr","day"))),(NOW()+(CONVERT(VLOOKUP(Table1[[#This Row],[JABATAN]],tbl_refJabatan,6,FALSE),"yr","day")-CONVERT(DATEDIF(H1494,NOW(),"y"),"yr","day")))),"Usia Salah"),"")</f>
        <v>49001.598911689813</v>
      </c>
      <c r="W1494" s="167" t="str">
        <f ca="1">IF(Table1[[#This Row],[TGL.PENSIUN (usia)]]&lt;&gt;0,TEXT(Table1[[#This Row],[TGL.PENSIUN (usia)]],"yyyy"),"")</f>
        <v>2034</v>
      </c>
      <c r="X149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Row],[JABATAN]],tbl_refJabatan,7,FALSE),"yr","day")-CONVERT(DATEDIF(M1494,tglAcuan,"y"),"yr","day"))),(NOW()+(CONVERT(VLOOKUP(Table1[[#This Row],[JABATAN]],tbl_refJabatan,7,FALSE),"yr","day")-CONVERT(DATEDIF(M1494,NOW(),"y"),"yr","day")))),"tgl SK salah"),"")</f>
        <v>tgl SK salah</v>
      </c>
      <c r="Y1494" s="167" t="str">
        <f ca="1">IF(Table1[[#This Row],[TGL. PENSIUN (jabatan)]]&lt;&gt;0,TEXT(Table1[[#This Row],[TGL. PENSIUN (jabatan)]],"yyyy"),"")</f>
        <v>tgl SK salah</v>
      </c>
      <c r="Z14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Row],[JABATAN]],tbl_refJabatan,8,FALSE),"yr","day")-CONVERT(DATEDIF(H1494,tglAcuan,"y"),"yr","day"))),(NOW()+(CONVERT(VLOOKUP(Table1[[#This Row],[JABATAN]],tbl_refJabatan,8,FALSE),"yr","day")-CONVERT(DATEDIF(H1494,NOW(),"y"),"yr","day")))),"Usia Salah"),"")</f>
        <v>49001.598911689813</v>
      </c>
      <c r="AA1494" s="167" t="str">
        <f ca="1">IF(Table1[[#This Row],[TGL.PENSIUN (usia )]]&lt;&gt;0,TEXT(Table1[[#This Row],[TGL.PENSIUN (usia )]],"yyyy"),"")</f>
        <v>2034</v>
      </c>
      <c r="AB1494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Row],[JABATAN]],tbl_refJabatan,9,FALSE),"yr","day")-CONVERT(DATEDIF(M1494,tglAcuan,"y"),"yr","day"))),(NOW()+(CONVERT(VLOOKUP(Table1[[#This Row],[JABATAN]],tbl_refJabatan,9,FALSE),"yr","day")-CONVERT(DATEDIF(M1494,NOW(),"y"),"yr","day")))),"tgl SK salah"),"")</f>
        <v>tgl SK salah</v>
      </c>
      <c r="AC1494" s="167" t="str">
        <f ca="1">IF(Table1[[#This Row],[TGL. PENSIUN (jabatan )]]&lt;&gt;0,TEXT(Table1[[#This Row],[TGL. PENSIUN (jabatan )]],"yyyy"),"")</f>
        <v>tgl SK salah</v>
      </c>
      <c r="AD14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5" spans="1:30" s="53" customFormat="1" ht="21.75" customHeight="1" x14ac:dyDescent="0.25">
      <c r="A1495" s="43">
        <f t="shared" si="53"/>
        <v>1490</v>
      </c>
      <c r="B1495" s="55" t="s">
        <v>2680</v>
      </c>
      <c r="C1495" s="55" t="s">
        <v>2680</v>
      </c>
      <c r="D1495" s="97" t="s">
        <v>61</v>
      </c>
      <c r="E1495" s="97" t="s">
        <v>2770</v>
      </c>
      <c r="F1495" s="57" t="s">
        <v>50</v>
      </c>
      <c r="G1495" s="58" t="s">
        <v>42</v>
      </c>
      <c r="H1495" s="176">
        <v>35969</v>
      </c>
      <c r="I1495" s="45"/>
      <c r="J1495" s="76"/>
      <c r="K1495" s="128" t="s">
        <v>56</v>
      </c>
      <c r="L1495" s="109" t="s">
        <v>2771</v>
      </c>
      <c r="M1495" s="125">
        <v>45308</v>
      </c>
      <c r="N1495" s="52" t="str">
        <f t="shared" ca="1" si="54"/>
        <v>25 Tahun 8 Bulan 4 hari</v>
      </c>
      <c r="O14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10 Hari </v>
      </c>
      <c r="P1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Row],[JABATAN]],tbl_refJabatan,2,FALSE),"yr","day")-CONVERT(DATEDIF(H1495,tglAcuan,"y"),"yr","day"))),(NOW()+(CONVERT(VLOOKUP(Table1[[#This Row],[JABATAN]],tbl_refJabatan,2,FALSE),"yr","day")-CONVERT(DATEDIF(H1495,NOW(),"y"),"yr","day")))),"Usia Salah"),"")</f>
        <v>58132.848911689813</v>
      </c>
      <c r="Q1495" s="167" t="str">
        <f ca="1">IF(Table1[[#This Row],[TGL. PENSIUN (usia)]]&lt;&gt;0,TEXT(Table1[[#This Row],[TGL. PENSIUN (usia)]],"yyyy"),"")</f>
        <v>2059</v>
      </c>
      <c r="R1495" s="166">
        <f ca="1">IF(AND(Table1[[#This Row],[TGL. PENSIUN (usia)]]&lt;&gt;"",Table1[[#This Row],[TGL. PENSIUN (usia)]]&lt;&gt;"USIA SALAH"),IF(tglAcuan&lt;&gt;0,(INT(CONVERT(VLOOKUP(Table1[[#This Row],[JABATAN]],tbl_refJabatan,2,FALSE),"yr","day")-CONVERT(DATEDIF(H1495,tglAcuan,"y"),"yr","day"))),(INT(CONVERT(VLOOKUP(Table1[[#This Row],[JABATAN]],tbl_refJabatan,2,FALSE),"yr","day")-CONVERT(DATEDIF(H1495,NOW(),"y"),"yr","day")))),"")</f>
        <v>12783</v>
      </c>
      <c r="S1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Row],[JABATAN]],tbl_refJabatan,4,FALSE),"yr","day")-CONVERT(DATEDIF(H1495,tglAcuan,"y"),"yr","day"))),(NOW()+(CONVERT(VLOOKUP(Table1[[#This Row],[JABATAN]],tbl_refJabatan,4,FALSE),"yr","day")-CONVERT(DATEDIF(H1495,NOW(),"y"),"yr","day")))),"Usia Salah"),"")</f>
        <v>58132.848911689813</v>
      </c>
      <c r="T1495" s="167" t="str">
        <f ca="1">IF(Table1[[#This Row],[TGL. PENSIUN ( usia )]]&lt;&gt;0,TEXT(Table1[[#This Row],[TGL. PENSIUN ( usia )]],"yyyy"),"")</f>
        <v>2059</v>
      </c>
      <c r="U1495" s="166">
        <f ca="1">IF(AND(Table1[[#This Row],[TGL. PENSIUN (usia)]]&lt;&gt;"",Table1[[#This Row],[TGL. PENSIUN (usia)]]&lt;&gt;"USIA SALAH"),IF(tglAcuan&lt;&gt;0,(INT(CONVERT(VLOOKUP(Table1[[#This Row],[JABATAN]],tbl_refJabatan,4,FALSE),"yr","day")-CONVERT(DATEDIF(H1495,tglAcuan,"y"),"yr","day"))),(INT(CONVERT(VLOOKUP(Table1[[#This Row],[JABATAN]],tbl_refJabatan,4,FALSE),"yr","day")-CONVERT(DATEDIF(H1495,NOW(),"y"),"yr","day")))),"")</f>
        <v>12783</v>
      </c>
      <c r="V1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Row],[JABATAN]],tbl_refJabatan,6,FALSE),"yr","day")-CONVERT(DATEDIF(H1495,tglAcuan,"y"),"yr","day"))),(NOW()+(CONVERT(VLOOKUP(Table1[[#This Row],[JABATAN]],tbl_refJabatan,6,FALSE),"yr","day")-CONVERT(DATEDIF(H1495,NOW(),"y"),"yr","day")))),"Usia Salah"),"")</f>
        <v>56671.848911689813</v>
      </c>
      <c r="W1495" s="167" t="str">
        <f ca="1">IF(Table1[[#This Row],[TGL.PENSIUN (usia)]]&lt;&gt;0,TEXT(Table1[[#This Row],[TGL.PENSIUN (usia)]],"yyyy"),"")</f>
        <v>2055</v>
      </c>
      <c r="X14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Row],[JABATAN]],tbl_refJabatan,7,FALSE),"yr","day")-CONVERT(DATEDIF(M1495,tglAcuan,"y"),"yr","day"))),(NOW()+(CONVERT(VLOOKUP(Table1[[#This Row],[JABATAN]],tbl_refJabatan,7,FALSE),"yr","day")-CONVERT(DATEDIF(M1495,NOW(),"y"),"yr","day")))),"tgl SK salah"),"")</f>
        <v>52654.098911689813</v>
      </c>
      <c r="Y1495" s="167" t="str">
        <f ca="1">IF(Table1[[#This Row],[TGL. PENSIUN (jabatan)]]&lt;&gt;0,TEXT(Table1[[#This Row],[TGL. PENSIUN (jabatan)]],"yyyy"),"")</f>
        <v>2044</v>
      </c>
      <c r="Z14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Row],[JABATAN]],tbl_refJabatan,8,FALSE),"yr","day")-CONVERT(DATEDIF(H1495,tglAcuan,"y"),"yr","day"))),(NOW()+(CONVERT(VLOOKUP(Table1[[#This Row],[JABATAN]],tbl_refJabatan,8,FALSE),"yr","day")-CONVERT(DATEDIF(H1495,NOW(),"y"),"yr","day")))),"Usia Salah"),"")</f>
        <v>56671.848911689813</v>
      </c>
      <c r="AA1495" s="167" t="str">
        <f ca="1">IF(Table1[[#This Row],[TGL.PENSIUN (usia )]]&lt;&gt;0,TEXT(Table1[[#This Row],[TGL.PENSIUN (usia )]],"yyyy"),"")</f>
        <v>2055</v>
      </c>
      <c r="AB14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Row],[JABATAN]],tbl_refJabatan,9,FALSE),"yr","day")-CONVERT(DATEDIF(M1495,tglAcuan,"y"),"yr","day"))),(NOW()+(CONVERT(VLOOKUP(Table1[[#This Row],[JABATAN]],tbl_refJabatan,9,FALSE),"yr","day")-CONVERT(DATEDIF(M1495,NOW(),"y"),"yr","day")))),"tgl SK salah"),"")</f>
        <v>52654.098911689813</v>
      </c>
      <c r="AC1495" s="167" t="str">
        <f ca="1">IF(Table1[[#This Row],[TGL. PENSIUN (jabatan )]]&lt;&gt;0,TEXT(Table1[[#This Row],[TGL. PENSIUN (jabatan )]],"yyyy"),"")</f>
        <v>2044</v>
      </c>
      <c r="AD14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6" spans="1:30" s="53" customFormat="1" ht="21.75" customHeight="1" x14ac:dyDescent="0.25">
      <c r="A1496" s="43">
        <f t="shared" si="53"/>
        <v>1491</v>
      </c>
      <c r="B1496" s="44" t="s">
        <v>2680</v>
      </c>
      <c r="C1496" s="44" t="s">
        <v>2680</v>
      </c>
      <c r="D1496" s="72" t="s">
        <v>63</v>
      </c>
      <c r="E1496" s="141" t="s">
        <v>1407</v>
      </c>
      <c r="F1496" s="43" t="s">
        <v>41</v>
      </c>
      <c r="G1496" s="46" t="s">
        <v>42</v>
      </c>
      <c r="H1496" s="94">
        <v>26790</v>
      </c>
      <c r="I1496" s="45"/>
      <c r="J1496" s="76"/>
      <c r="K1496" s="74" t="s">
        <v>43</v>
      </c>
      <c r="L1496" s="70" t="s">
        <v>2772</v>
      </c>
      <c r="M1496" s="125">
        <v>41933</v>
      </c>
      <c r="N1496" s="52" t="str">
        <f t="shared" ca="1" si="54"/>
        <v>50 Tahun 9 Bulan 21 hari</v>
      </c>
      <c r="O14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Row],[JABATAN]],tbl_refJabatan,2,FALSE),"yr","day")-CONVERT(DATEDIF(H1496,tglAcuan,"y"),"yr","day"))),(NOW()+(CONVERT(VLOOKUP(Table1[[#This Row],[JABATAN]],tbl_refJabatan,2,FALSE),"yr","day")-CONVERT(DATEDIF(H1496,NOW(),"y"),"yr","day")))),"Usia Salah"),"")</f>
        <v>49001.598911689813</v>
      </c>
      <c r="Q1496" s="167" t="str">
        <f ca="1">IF(Table1[[#This Row],[TGL. PENSIUN (usia)]]&lt;&gt;0,TEXT(Table1[[#This Row],[TGL. PENSIUN (usia)]],"yyyy"),"")</f>
        <v>2034</v>
      </c>
      <c r="R1496" s="166">
        <f ca="1">IF(AND(Table1[[#This Row],[TGL. PENSIUN (usia)]]&lt;&gt;"",Table1[[#This Row],[TGL. PENSIUN (usia)]]&lt;&gt;"USIA SALAH"),IF(tglAcuan&lt;&gt;0,(INT(CONVERT(VLOOKUP(Table1[[#This Row],[JABATAN]],tbl_refJabatan,2,FALSE),"yr","day")-CONVERT(DATEDIF(H1496,tglAcuan,"y"),"yr","day"))),(INT(CONVERT(VLOOKUP(Table1[[#This Row],[JABATAN]],tbl_refJabatan,2,FALSE),"yr","day")-CONVERT(DATEDIF(H1496,NOW(),"y"),"yr","day")))),"")</f>
        <v>3652</v>
      </c>
      <c r="S1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Row],[JABATAN]],tbl_refJabatan,4,FALSE),"yr","day")-CONVERT(DATEDIF(H1496,tglAcuan,"y"),"yr","day"))),(NOW()+(CONVERT(VLOOKUP(Table1[[#This Row],[JABATAN]],tbl_refJabatan,4,FALSE),"yr","day")-CONVERT(DATEDIF(H1496,NOW(),"y"),"yr","day")))),"Usia Salah"),"")</f>
        <v>34391.598911689813</v>
      </c>
      <c r="T1496" s="167" t="str">
        <f ca="1">IF(Table1[[#This Row],[TGL. PENSIUN ( usia )]]&lt;&gt;0,TEXT(Table1[[#This Row],[TGL. PENSIUN ( usia )]],"yyyy"),"")</f>
        <v>1994</v>
      </c>
      <c r="U1496" s="166">
        <f ca="1">IF(AND(Table1[[#This Row],[TGL. PENSIUN (usia)]]&lt;&gt;"",Table1[[#This Row],[TGL. PENSIUN (usia)]]&lt;&gt;"USIA SALAH"),IF(tglAcuan&lt;&gt;0,(INT(CONVERT(VLOOKUP(Table1[[#This Row],[JABATAN]],tbl_refJabatan,4,FALSE),"yr","day")-CONVERT(DATEDIF(H1496,tglAcuan,"y"),"yr","day"))),(INT(CONVERT(VLOOKUP(Table1[[#This Row],[JABATAN]],tbl_refJabatan,4,FALSE),"yr","day")-CONVERT(DATEDIF(H1496,NOW(),"y"),"yr","day")))),"")</f>
        <v>-10958</v>
      </c>
      <c r="V1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Row],[JABATAN]],tbl_refJabatan,6,FALSE),"yr","day")-CONVERT(DATEDIF(H1496,tglAcuan,"y"),"yr","day"))),(NOW()+(CONVERT(VLOOKUP(Table1[[#This Row],[JABATAN]],tbl_refJabatan,6,FALSE),"yr","day")-CONVERT(DATEDIF(H1496,NOW(),"y"),"yr","day")))),"Usia Salah"),"")</f>
        <v>27086.598911689813</v>
      </c>
      <c r="W1496" s="167" t="str">
        <f ca="1">IF(Table1[[#This Row],[TGL.PENSIUN (usia)]]&lt;&gt;0,TEXT(Table1[[#This Row],[TGL.PENSIUN (usia)]],"yyyy"),"")</f>
        <v>1974</v>
      </c>
      <c r="X14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Row],[JABATAN]],tbl_refJabatan,7,FALSE),"yr","day")-CONVERT(DATEDIF(M1496,tglAcuan,"y"),"yr","day"))),(NOW()+(CONVERT(VLOOKUP(Table1[[#This Row],[JABATAN]],tbl_refJabatan,7,FALSE),"yr","day")-CONVERT(DATEDIF(M1496,NOW(),"y"),"yr","day")))),"tgl SK salah"),"")</f>
        <v>63976.848911689813</v>
      </c>
      <c r="Y1496" s="167" t="str">
        <f ca="1">IF(Table1[[#This Row],[TGL. PENSIUN (jabatan)]]&lt;&gt;0,TEXT(Table1[[#This Row],[TGL. PENSIUN (jabatan)]],"yyyy"),"")</f>
        <v>2075</v>
      </c>
      <c r="Z14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Row],[JABATAN]],tbl_refJabatan,8,FALSE),"yr","day")-CONVERT(DATEDIF(H1496,tglAcuan,"y"),"yr","day"))),(NOW()+(CONVERT(VLOOKUP(Table1[[#This Row],[JABATAN]],tbl_refJabatan,8,FALSE),"yr","day")-CONVERT(DATEDIF(H1496,NOW(),"y"),"yr","day")))),"Usia Salah"),"")</f>
        <v>49001.598911689813</v>
      </c>
      <c r="AA1496" s="167" t="str">
        <f ca="1">IF(Table1[[#This Row],[TGL.PENSIUN (usia )]]&lt;&gt;0,TEXT(Table1[[#This Row],[TGL.PENSIUN (usia )]],"yyyy"),"")</f>
        <v>2034</v>
      </c>
      <c r="AB14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Row],[JABATAN]],tbl_refJabatan,9,FALSE),"yr","day")-CONVERT(DATEDIF(M1496,tglAcuan,"y"),"yr","day"))),(NOW()+(CONVERT(VLOOKUP(Table1[[#This Row],[JABATAN]],tbl_refJabatan,9,FALSE),"yr","day")-CONVERT(DATEDIF(M1496,NOW(),"y"),"yr","day")))),"tgl SK salah"),"")</f>
        <v>47540.598911689813</v>
      </c>
      <c r="AC1496" s="167" t="str">
        <f ca="1">IF(Table1[[#This Row],[TGL. PENSIUN (jabatan )]]&lt;&gt;0,TEXT(Table1[[#This Row],[TGL. PENSIUN (jabatan )]],"yyyy"),"")</f>
        <v>2030</v>
      </c>
      <c r="AD14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7" spans="1:30" s="53" customFormat="1" ht="21.75" customHeight="1" x14ac:dyDescent="0.25">
      <c r="A1497" s="43">
        <f t="shared" si="53"/>
        <v>1492</v>
      </c>
      <c r="B1497" s="44" t="s">
        <v>2680</v>
      </c>
      <c r="C1497" s="44" t="s">
        <v>2680</v>
      </c>
      <c r="D1497" s="72" t="s">
        <v>63</v>
      </c>
      <c r="E1497" s="141" t="s">
        <v>2773</v>
      </c>
      <c r="F1497" s="43" t="s">
        <v>41</v>
      </c>
      <c r="G1497" s="46" t="s">
        <v>42</v>
      </c>
      <c r="H1497" s="94">
        <v>27615</v>
      </c>
      <c r="I1497" s="45"/>
      <c r="J1497" s="76"/>
      <c r="K1497" s="74" t="s">
        <v>56</v>
      </c>
      <c r="L1497" s="70" t="s">
        <v>2774</v>
      </c>
      <c r="M1497" s="125">
        <f>M1496</f>
        <v>41933</v>
      </c>
      <c r="N1497" s="52" t="str">
        <f t="shared" ca="1" si="54"/>
        <v>48 Tahun 6 Bulan 18 hari</v>
      </c>
      <c r="O14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Row],[JABATAN]],tbl_refJabatan,2,FALSE),"yr","day")-CONVERT(DATEDIF(H1497,tglAcuan,"y"),"yr","day"))),(NOW()+(CONVERT(VLOOKUP(Table1[[#This Row],[JABATAN]],tbl_refJabatan,2,FALSE),"yr","day")-CONVERT(DATEDIF(H1497,NOW(),"y"),"yr","day")))),"Usia Salah"),"")</f>
        <v>49732.098911689813</v>
      </c>
      <c r="Q1497" s="167" t="str">
        <f ca="1">IF(Table1[[#This Row],[TGL. PENSIUN (usia)]]&lt;&gt;0,TEXT(Table1[[#This Row],[TGL. PENSIUN (usia)]],"yyyy"),"")</f>
        <v>2036</v>
      </c>
      <c r="R1497" s="166">
        <f ca="1">IF(AND(Table1[[#This Row],[TGL. PENSIUN (usia)]]&lt;&gt;"",Table1[[#This Row],[TGL. PENSIUN (usia)]]&lt;&gt;"USIA SALAH"),IF(tglAcuan&lt;&gt;0,(INT(CONVERT(VLOOKUP(Table1[[#This Row],[JABATAN]],tbl_refJabatan,2,FALSE),"yr","day")-CONVERT(DATEDIF(H1497,tglAcuan,"y"),"yr","day"))),(INT(CONVERT(VLOOKUP(Table1[[#This Row],[JABATAN]],tbl_refJabatan,2,FALSE),"yr","day")-CONVERT(DATEDIF(H1497,NOW(),"y"),"yr","day")))),"")</f>
        <v>4383</v>
      </c>
      <c r="S1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Row],[JABATAN]],tbl_refJabatan,4,FALSE),"yr","day")-CONVERT(DATEDIF(H1497,tglAcuan,"y"),"yr","day"))),(NOW()+(CONVERT(VLOOKUP(Table1[[#This Row],[JABATAN]],tbl_refJabatan,4,FALSE),"yr","day")-CONVERT(DATEDIF(H1497,NOW(),"y"),"yr","day")))),"Usia Salah"),"")</f>
        <v>35122.098911689813</v>
      </c>
      <c r="T1497" s="167" t="str">
        <f ca="1">IF(Table1[[#This Row],[TGL. PENSIUN ( usia )]]&lt;&gt;0,TEXT(Table1[[#This Row],[TGL. PENSIUN ( usia )]],"yyyy"),"")</f>
        <v>1996</v>
      </c>
      <c r="U1497" s="166">
        <f ca="1">IF(AND(Table1[[#This Row],[TGL. PENSIUN (usia)]]&lt;&gt;"",Table1[[#This Row],[TGL. PENSIUN (usia)]]&lt;&gt;"USIA SALAH"),IF(tglAcuan&lt;&gt;0,(INT(CONVERT(VLOOKUP(Table1[[#This Row],[JABATAN]],tbl_refJabatan,4,FALSE),"yr","day")-CONVERT(DATEDIF(H1497,tglAcuan,"y"),"yr","day"))),(INT(CONVERT(VLOOKUP(Table1[[#This Row],[JABATAN]],tbl_refJabatan,4,FALSE),"yr","day")-CONVERT(DATEDIF(H1497,NOW(),"y"),"yr","day")))),"")</f>
        <v>-10227</v>
      </c>
      <c r="V1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Row],[JABATAN]],tbl_refJabatan,6,FALSE),"yr","day")-CONVERT(DATEDIF(H1497,tglAcuan,"y"),"yr","day"))),(NOW()+(CONVERT(VLOOKUP(Table1[[#This Row],[JABATAN]],tbl_refJabatan,6,FALSE),"yr","day")-CONVERT(DATEDIF(H1497,NOW(),"y"),"yr","day")))),"Usia Salah"),"")</f>
        <v>27817.098911689813</v>
      </c>
      <c r="W1497" s="167" t="str">
        <f ca="1">IF(Table1[[#This Row],[TGL.PENSIUN (usia)]]&lt;&gt;0,TEXT(Table1[[#This Row],[TGL.PENSIUN (usia)]],"yyyy"),"")</f>
        <v>1976</v>
      </c>
      <c r="X14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Row],[JABATAN]],tbl_refJabatan,7,FALSE),"yr","day")-CONVERT(DATEDIF(M1497,tglAcuan,"y"),"yr","day"))),(NOW()+(CONVERT(VLOOKUP(Table1[[#This Row],[JABATAN]],tbl_refJabatan,7,FALSE),"yr","day")-CONVERT(DATEDIF(M1497,NOW(),"y"),"yr","day")))),"tgl SK salah"),"")</f>
        <v>63976.848911689813</v>
      </c>
      <c r="Y1497" s="167" t="str">
        <f ca="1">IF(Table1[[#This Row],[TGL. PENSIUN (jabatan)]]&lt;&gt;0,TEXT(Table1[[#This Row],[TGL. PENSIUN (jabatan)]],"yyyy"),"")</f>
        <v>2075</v>
      </c>
      <c r="Z14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Row],[JABATAN]],tbl_refJabatan,8,FALSE),"yr","day")-CONVERT(DATEDIF(H1497,tglAcuan,"y"),"yr","day"))),(NOW()+(CONVERT(VLOOKUP(Table1[[#This Row],[JABATAN]],tbl_refJabatan,8,FALSE),"yr","day")-CONVERT(DATEDIF(H1497,NOW(),"y"),"yr","day")))),"Usia Salah"),"")</f>
        <v>49732.098911689813</v>
      </c>
      <c r="AA1497" s="167" t="str">
        <f ca="1">IF(Table1[[#This Row],[TGL.PENSIUN (usia )]]&lt;&gt;0,TEXT(Table1[[#This Row],[TGL.PENSIUN (usia )]],"yyyy"),"")</f>
        <v>2036</v>
      </c>
      <c r="AB14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Row],[JABATAN]],tbl_refJabatan,9,FALSE),"yr","day")-CONVERT(DATEDIF(M1497,tglAcuan,"y"),"yr","day"))),(NOW()+(CONVERT(VLOOKUP(Table1[[#This Row],[JABATAN]],tbl_refJabatan,9,FALSE),"yr","day")-CONVERT(DATEDIF(M1497,NOW(),"y"),"yr","day")))),"tgl SK salah"),"")</f>
        <v>47540.598911689813</v>
      </c>
      <c r="AC1497" s="167" t="str">
        <f ca="1">IF(Table1[[#This Row],[TGL. PENSIUN (jabatan )]]&lt;&gt;0,TEXT(Table1[[#This Row],[TGL. PENSIUN (jabatan )]],"yyyy"),"")</f>
        <v>2030</v>
      </c>
      <c r="AD14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8" spans="1:30" s="53" customFormat="1" ht="21.75" customHeight="1" x14ac:dyDescent="0.25">
      <c r="A1498" s="43">
        <f t="shared" si="53"/>
        <v>1493</v>
      </c>
      <c r="B1498" s="44" t="s">
        <v>2680</v>
      </c>
      <c r="C1498" s="44" t="s">
        <v>2680</v>
      </c>
      <c r="D1498" s="72" t="s">
        <v>63</v>
      </c>
      <c r="E1498" s="141" t="s">
        <v>2775</v>
      </c>
      <c r="F1498" s="43" t="s">
        <v>41</v>
      </c>
      <c r="G1498" s="46" t="s">
        <v>42</v>
      </c>
      <c r="H1498" s="94">
        <v>32734</v>
      </c>
      <c r="I1498" s="45"/>
      <c r="J1498" s="76"/>
      <c r="K1498" s="74" t="s">
        <v>43</v>
      </c>
      <c r="L1498" s="70" t="s">
        <v>2776</v>
      </c>
      <c r="M1498" s="125">
        <f>M1496</f>
        <v>41933</v>
      </c>
      <c r="N1498" s="52" t="str">
        <f t="shared" ca="1" si="54"/>
        <v>34 Tahun 6 Bulan 13 hari</v>
      </c>
      <c r="O14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Row],[JABATAN]],tbl_refJabatan,2,FALSE),"yr","day")-CONVERT(DATEDIF(H1498,tglAcuan,"y"),"yr","day"))),(NOW()+(CONVERT(VLOOKUP(Table1[[#This Row],[JABATAN]],tbl_refJabatan,2,FALSE),"yr","day")-CONVERT(DATEDIF(H1498,NOW(),"y"),"yr","day")))),"Usia Salah"),"")</f>
        <v>54845.598911689813</v>
      </c>
      <c r="Q1498" s="167" t="str">
        <f ca="1">IF(Table1[[#This Row],[TGL. PENSIUN (usia)]]&lt;&gt;0,TEXT(Table1[[#This Row],[TGL. PENSIUN (usia)]],"yyyy"),"")</f>
        <v>2050</v>
      </c>
      <c r="R1498" s="166">
        <f ca="1">IF(AND(Table1[[#This Row],[TGL. PENSIUN (usia)]]&lt;&gt;"",Table1[[#This Row],[TGL. PENSIUN (usia)]]&lt;&gt;"USIA SALAH"),IF(tglAcuan&lt;&gt;0,(INT(CONVERT(VLOOKUP(Table1[[#This Row],[JABATAN]],tbl_refJabatan,2,FALSE),"yr","day")-CONVERT(DATEDIF(H1498,tglAcuan,"y"),"yr","day"))),(INT(CONVERT(VLOOKUP(Table1[[#This Row],[JABATAN]],tbl_refJabatan,2,FALSE),"yr","day")-CONVERT(DATEDIF(H1498,NOW(),"y"),"yr","day")))),"")</f>
        <v>9496</v>
      </c>
      <c r="S1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Row],[JABATAN]],tbl_refJabatan,4,FALSE),"yr","day")-CONVERT(DATEDIF(H1498,tglAcuan,"y"),"yr","day"))),(NOW()+(CONVERT(VLOOKUP(Table1[[#This Row],[JABATAN]],tbl_refJabatan,4,FALSE),"yr","day")-CONVERT(DATEDIF(H1498,NOW(),"y"),"yr","day")))),"Usia Salah"),"")</f>
        <v>40235.598911689813</v>
      </c>
      <c r="T1498" s="167" t="str">
        <f ca="1">IF(Table1[[#This Row],[TGL. PENSIUN ( usia )]]&lt;&gt;0,TEXT(Table1[[#This Row],[TGL. PENSIUN ( usia )]],"yyyy"),"")</f>
        <v>2010</v>
      </c>
      <c r="U1498" s="166">
        <f ca="1">IF(AND(Table1[[#This Row],[TGL. PENSIUN (usia)]]&lt;&gt;"",Table1[[#This Row],[TGL. PENSIUN (usia)]]&lt;&gt;"USIA SALAH"),IF(tglAcuan&lt;&gt;0,(INT(CONVERT(VLOOKUP(Table1[[#This Row],[JABATAN]],tbl_refJabatan,4,FALSE),"yr","day")-CONVERT(DATEDIF(H1498,tglAcuan,"y"),"yr","day"))),(INT(CONVERT(VLOOKUP(Table1[[#This Row],[JABATAN]],tbl_refJabatan,4,FALSE),"yr","day")-CONVERT(DATEDIF(H1498,NOW(),"y"),"yr","day")))),"")</f>
        <v>-5114</v>
      </c>
      <c r="V1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Row],[JABATAN]],tbl_refJabatan,6,FALSE),"yr","day")-CONVERT(DATEDIF(H1498,tglAcuan,"y"),"yr","day"))),(NOW()+(CONVERT(VLOOKUP(Table1[[#This Row],[JABATAN]],tbl_refJabatan,6,FALSE),"yr","day")-CONVERT(DATEDIF(H1498,NOW(),"y"),"yr","day")))),"Usia Salah"),"")</f>
        <v>32930.598911689813</v>
      </c>
      <c r="W1498" s="167" t="str">
        <f ca="1">IF(Table1[[#This Row],[TGL.PENSIUN (usia)]]&lt;&gt;0,TEXT(Table1[[#This Row],[TGL.PENSIUN (usia)]],"yyyy"),"")</f>
        <v>1990</v>
      </c>
      <c r="X14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Row],[JABATAN]],tbl_refJabatan,7,FALSE),"yr","day")-CONVERT(DATEDIF(M1498,tglAcuan,"y"),"yr","day"))),(NOW()+(CONVERT(VLOOKUP(Table1[[#This Row],[JABATAN]],tbl_refJabatan,7,FALSE),"yr","day")-CONVERT(DATEDIF(M1498,NOW(),"y"),"yr","day")))),"tgl SK salah"),"")</f>
        <v>63976.848911689813</v>
      </c>
      <c r="Y1498" s="167" t="str">
        <f ca="1">IF(Table1[[#This Row],[TGL. PENSIUN (jabatan)]]&lt;&gt;0,TEXT(Table1[[#This Row],[TGL. PENSIUN (jabatan)]],"yyyy"),"")</f>
        <v>2075</v>
      </c>
      <c r="Z14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Row],[JABATAN]],tbl_refJabatan,8,FALSE),"yr","day")-CONVERT(DATEDIF(H1498,tglAcuan,"y"),"yr","day"))),(NOW()+(CONVERT(VLOOKUP(Table1[[#This Row],[JABATAN]],tbl_refJabatan,8,FALSE),"yr","day")-CONVERT(DATEDIF(H1498,NOW(),"y"),"yr","day")))),"Usia Salah"),"")</f>
        <v>54845.598911689813</v>
      </c>
      <c r="AA1498" s="167" t="str">
        <f ca="1">IF(Table1[[#This Row],[TGL.PENSIUN (usia )]]&lt;&gt;0,TEXT(Table1[[#This Row],[TGL.PENSIUN (usia )]],"yyyy"),"")</f>
        <v>2050</v>
      </c>
      <c r="AB14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Row],[JABATAN]],tbl_refJabatan,9,FALSE),"yr","day")-CONVERT(DATEDIF(M1498,tglAcuan,"y"),"yr","day"))),(NOW()+(CONVERT(VLOOKUP(Table1[[#This Row],[JABATAN]],tbl_refJabatan,9,FALSE),"yr","day")-CONVERT(DATEDIF(M1498,NOW(),"y"),"yr","day")))),"tgl SK salah"),"")</f>
        <v>47540.598911689813</v>
      </c>
      <c r="AC1498" s="167" t="str">
        <f ca="1">IF(Table1[[#This Row],[TGL. PENSIUN (jabatan )]]&lt;&gt;0,TEXT(Table1[[#This Row],[TGL. PENSIUN (jabatan )]],"yyyy"),"")</f>
        <v>2030</v>
      </c>
      <c r="AD14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499" spans="1:30" s="53" customFormat="1" ht="21.75" customHeight="1" x14ac:dyDescent="0.25">
      <c r="A1499" s="43">
        <f t="shared" si="53"/>
        <v>1494</v>
      </c>
      <c r="B1499" s="44" t="s">
        <v>2680</v>
      </c>
      <c r="C1499" s="44" t="s">
        <v>2680</v>
      </c>
      <c r="D1499" s="72" t="s">
        <v>63</v>
      </c>
      <c r="E1499" s="141" t="s">
        <v>2777</v>
      </c>
      <c r="F1499" s="43" t="s">
        <v>41</v>
      </c>
      <c r="G1499" s="46" t="s">
        <v>42</v>
      </c>
      <c r="H1499" s="94">
        <v>35544</v>
      </c>
      <c r="I1499" s="45"/>
      <c r="J1499" s="76"/>
      <c r="K1499" s="74" t="s">
        <v>43</v>
      </c>
      <c r="L1499" s="70" t="s">
        <v>2778</v>
      </c>
      <c r="M1499" s="125">
        <v>43924</v>
      </c>
      <c r="N1499" s="52" t="str">
        <f t="shared" ca="1" si="54"/>
        <v>26 Tahun 10 Bulan 3 hari</v>
      </c>
      <c r="O14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24 Hari </v>
      </c>
      <c r="P1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Row],[JABATAN]],tbl_refJabatan,2,FALSE),"yr","day")-CONVERT(DATEDIF(H1499,tglAcuan,"y"),"yr","day"))),(NOW()+(CONVERT(VLOOKUP(Table1[[#This Row],[JABATAN]],tbl_refJabatan,2,FALSE),"yr","day")-CONVERT(DATEDIF(H1499,NOW(),"y"),"yr","day")))),"Usia Salah"),"")</f>
        <v>57767.598911689813</v>
      </c>
      <c r="Q1499" s="167" t="str">
        <f ca="1">IF(Table1[[#This Row],[TGL. PENSIUN (usia)]]&lt;&gt;0,TEXT(Table1[[#This Row],[TGL. PENSIUN (usia)]],"yyyy"),"")</f>
        <v>2058</v>
      </c>
      <c r="R1499" s="166">
        <f ca="1">IF(AND(Table1[[#This Row],[TGL. PENSIUN (usia)]]&lt;&gt;"",Table1[[#This Row],[TGL. PENSIUN (usia)]]&lt;&gt;"USIA SALAH"),IF(tglAcuan&lt;&gt;0,(INT(CONVERT(VLOOKUP(Table1[[#This Row],[JABATAN]],tbl_refJabatan,2,FALSE),"yr","day")-CONVERT(DATEDIF(H1499,tglAcuan,"y"),"yr","day"))),(INT(CONVERT(VLOOKUP(Table1[[#This Row],[JABATAN]],tbl_refJabatan,2,FALSE),"yr","day")-CONVERT(DATEDIF(H1499,NOW(),"y"),"yr","day")))),"")</f>
        <v>12418</v>
      </c>
      <c r="S1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Row],[JABATAN]],tbl_refJabatan,4,FALSE),"yr","day")-CONVERT(DATEDIF(H1499,tglAcuan,"y"),"yr","day"))),(NOW()+(CONVERT(VLOOKUP(Table1[[#This Row],[JABATAN]],tbl_refJabatan,4,FALSE),"yr","day")-CONVERT(DATEDIF(H1499,NOW(),"y"),"yr","day")))),"Usia Salah"),"")</f>
        <v>43157.598911689813</v>
      </c>
      <c r="T1499" s="167" t="str">
        <f ca="1">IF(Table1[[#This Row],[TGL. PENSIUN ( usia )]]&lt;&gt;0,TEXT(Table1[[#This Row],[TGL. PENSIUN ( usia )]],"yyyy"),"")</f>
        <v>2018</v>
      </c>
      <c r="U1499" s="166">
        <f ca="1">IF(AND(Table1[[#This Row],[TGL. PENSIUN (usia)]]&lt;&gt;"",Table1[[#This Row],[TGL. PENSIUN (usia)]]&lt;&gt;"USIA SALAH"),IF(tglAcuan&lt;&gt;0,(INT(CONVERT(VLOOKUP(Table1[[#This Row],[JABATAN]],tbl_refJabatan,4,FALSE),"yr","day")-CONVERT(DATEDIF(H1499,tglAcuan,"y"),"yr","day"))),(INT(CONVERT(VLOOKUP(Table1[[#This Row],[JABATAN]],tbl_refJabatan,4,FALSE),"yr","day")-CONVERT(DATEDIF(H1499,NOW(),"y"),"yr","day")))),"")</f>
        <v>-2192</v>
      </c>
      <c r="V1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Row],[JABATAN]],tbl_refJabatan,6,FALSE),"yr","day")-CONVERT(DATEDIF(H1499,tglAcuan,"y"),"yr","day"))),(NOW()+(CONVERT(VLOOKUP(Table1[[#This Row],[JABATAN]],tbl_refJabatan,6,FALSE),"yr","day")-CONVERT(DATEDIF(H1499,NOW(),"y"),"yr","day")))),"Usia Salah"),"")</f>
        <v>35852.598911689813</v>
      </c>
      <c r="W1499" s="167" t="str">
        <f ca="1">IF(Table1[[#This Row],[TGL.PENSIUN (usia)]]&lt;&gt;0,TEXT(Table1[[#This Row],[TGL.PENSIUN (usia)]],"yyyy"),"")</f>
        <v>1998</v>
      </c>
      <c r="X14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Row],[JABATAN]],tbl_refJabatan,7,FALSE),"yr","day")-CONVERT(DATEDIF(M1499,tglAcuan,"y"),"yr","day"))),(NOW()+(CONVERT(VLOOKUP(Table1[[#This Row],[JABATAN]],tbl_refJabatan,7,FALSE),"yr","day")-CONVERT(DATEDIF(M1499,NOW(),"y"),"yr","day")))),"tgl SK salah"),"")</f>
        <v>66168.348911689813</v>
      </c>
      <c r="Y1499" s="167" t="str">
        <f ca="1">IF(Table1[[#This Row],[TGL. PENSIUN (jabatan)]]&lt;&gt;0,TEXT(Table1[[#This Row],[TGL. PENSIUN (jabatan)]],"yyyy"),"")</f>
        <v>2081</v>
      </c>
      <c r="Z14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Row],[JABATAN]],tbl_refJabatan,8,FALSE),"yr","day")-CONVERT(DATEDIF(H1499,tglAcuan,"y"),"yr","day"))),(NOW()+(CONVERT(VLOOKUP(Table1[[#This Row],[JABATAN]],tbl_refJabatan,8,FALSE),"yr","day")-CONVERT(DATEDIF(H1499,NOW(),"y"),"yr","day")))),"Usia Salah"),"")</f>
        <v>57767.598911689813</v>
      </c>
      <c r="AA1499" s="167" t="str">
        <f ca="1">IF(Table1[[#This Row],[TGL.PENSIUN (usia )]]&lt;&gt;0,TEXT(Table1[[#This Row],[TGL.PENSIUN (usia )]],"yyyy"),"")</f>
        <v>2058</v>
      </c>
      <c r="AB14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Row],[JABATAN]],tbl_refJabatan,9,FALSE),"yr","day")-CONVERT(DATEDIF(M1499,tglAcuan,"y"),"yr","day"))),(NOW()+(CONVERT(VLOOKUP(Table1[[#This Row],[JABATAN]],tbl_refJabatan,9,FALSE),"yr","day")-CONVERT(DATEDIF(M1499,NOW(),"y"),"yr","day")))),"tgl SK salah"),"")</f>
        <v>49732.098911689813</v>
      </c>
      <c r="AC1499" s="167" t="str">
        <f ca="1">IF(Table1[[#This Row],[TGL. PENSIUN (jabatan )]]&lt;&gt;0,TEXT(Table1[[#This Row],[TGL. PENSIUN (jabatan )]],"yyyy"),"")</f>
        <v>2036</v>
      </c>
      <c r="AD14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0" spans="1:30" s="53" customFormat="1" ht="21.75" customHeight="1" x14ac:dyDescent="0.25">
      <c r="A1500" s="43">
        <f t="shared" si="53"/>
        <v>1495</v>
      </c>
      <c r="B1500" s="44" t="s">
        <v>2680</v>
      </c>
      <c r="C1500" s="44" t="s">
        <v>2680</v>
      </c>
      <c r="D1500" s="72" t="s">
        <v>63</v>
      </c>
      <c r="E1500" s="141" t="s">
        <v>2779</v>
      </c>
      <c r="F1500" s="43" t="s">
        <v>41</v>
      </c>
      <c r="G1500" s="46" t="s">
        <v>42</v>
      </c>
      <c r="H1500" s="94">
        <v>25463</v>
      </c>
      <c r="I1500" s="45"/>
      <c r="J1500" s="76"/>
      <c r="K1500" s="74" t="s">
        <v>93</v>
      </c>
      <c r="L1500" s="70" t="s">
        <v>2780</v>
      </c>
      <c r="M1500" s="125">
        <v>40084</v>
      </c>
      <c r="N1500" s="52" t="str">
        <f t="shared" ca="1" si="54"/>
        <v>54 Tahun 5 Bulan 10 hari</v>
      </c>
      <c r="O15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4 Bulan 30 Hari </v>
      </c>
      <c r="P1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Row],[JABATAN]],tbl_refJabatan,2,FALSE),"yr","day")-CONVERT(DATEDIF(H1500,tglAcuan,"y"),"yr","day"))),(NOW()+(CONVERT(VLOOKUP(Table1[[#This Row],[JABATAN]],tbl_refJabatan,2,FALSE),"yr","day")-CONVERT(DATEDIF(H1500,NOW(),"y"),"yr","day")))),"Usia Salah"),"")</f>
        <v>47540.598911689813</v>
      </c>
      <c r="Q1500" s="167" t="str">
        <f ca="1">IF(Table1[[#This Row],[TGL. PENSIUN (usia)]]&lt;&gt;0,TEXT(Table1[[#This Row],[TGL. PENSIUN (usia)]],"yyyy"),"")</f>
        <v>2030</v>
      </c>
      <c r="R1500" s="166">
        <f ca="1">IF(AND(Table1[[#This Row],[TGL. PENSIUN (usia)]]&lt;&gt;"",Table1[[#This Row],[TGL. PENSIUN (usia)]]&lt;&gt;"USIA SALAH"),IF(tglAcuan&lt;&gt;0,(INT(CONVERT(VLOOKUP(Table1[[#This Row],[JABATAN]],tbl_refJabatan,2,FALSE),"yr","day")-CONVERT(DATEDIF(H1500,tglAcuan,"y"),"yr","day"))),(INT(CONVERT(VLOOKUP(Table1[[#This Row],[JABATAN]],tbl_refJabatan,2,FALSE),"yr","day")-CONVERT(DATEDIF(H1500,NOW(),"y"),"yr","day")))),"")</f>
        <v>2191</v>
      </c>
      <c r="S1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Row],[JABATAN]],tbl_refJabatan,4,FALSE),"yr","day")-CONVERT(DATEDIF(H1500,tglAcuan,"y"),"yr","day"))),(NOW()+(CONVERT(VLOOKUP(Table1[[#This Row],[JABATAN]],tbl_refJabatan,4,FALSE),"yr","day")-CONVERT(DATEDIF(H1500,NOW(),"y"),"yr","day")))),"Usia Salah"),"")</f>
        <v>32930.598911689813</v>
      </c>
      <c r="T1500" s="167" t="str">
        <f ca="1">IF(Table1[[#This Row],[TGL. PENSIUN ( usia )]]&lt;&gt;0,TEXT(Table1[[#This Row],[TGL. PENSIUN ( usia )]],"yyyy"),"")</f>
        <v>1990</v>
      </c>
      <c r="U1500" s="166">
        <f ca="1">IF(AND(Table1[[#This Row],[TGL. PENSIUN (usia)]]&lt;&gt;"",Table1[[#This Row],[TGL. PENSIUN (usia)]]&lt;&gt;"USIA SALAH"),IF(tglAcuan&lt;&gt;0,(INT(CONVERT(VLOOKUP(Table1[[#This Row],[JABATAN]],tbl_refJabatan,4,FALSE),"yr","day")-CONVERT(DATEDIF(H1500,tglAcuan,"y"),"yr","day"))),(INT(CONVERT(VLOOKUP(Table1[[#This Row],[JABATAN]],tbl_refJabatan,4,FALSE),"yr","day")-CONVERT(DATEDIF(H1500,NOW(),"y"),"yr","day")))),"")</f>
        <v>-12419</v>
      </c>
      <c r="V1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Row],[JABATAN]],tbl_refJabatan,6,FALSE),"yr","day")-CONVERT(DATEDIF(H1500,tglAcuan,"y"),"yr","day"))),(NOW()+(CONVERT(VLOOKUP(Table1[[#This Row],[JABATAN]],tbl_refJabatan,6,FALSE),"yr","day")-CONVERT(DATEDIF(H1500,NOW(),"y"),"yr","day")))),"Usia Salah"),"")</f>
        <v>25625.598911689813</v>
      </c>
      <c r="W1500" s="167" t="str">
        <f ca="1">IF(Table1[[#This Row],[TGL.PENSIUN (usia)]]&lt;&gt;0,TEXT(Table1[[#This Row],[TGL.PENSIUN (usia)]],"yyyy"),"")</f>
        <v>1970</v>
      </c>
      <c r="X15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Row],[JABATAN]],tbl_refJabatan,7,FALSE),"yr","day")-CONVERT(DATEDIF(M1500,tglAcuan,"y"),"yr","day"))),(NOW()+(CONVERT(VLOOKUP(Table1[[#This Row],[JABATAN]],tbl_refJabatan,7,FALSE),"yr","day")-CONVERT(DATEDIF(M1500,NOW(),"y"),"yr","day")))),"tgl SK salah"),"")</f>
        <v>62150.598911689813</v>
      </c>
      <c r="Y1500" s="167" t="str">
        <f ca="1">IF(Table1[[#This Row],[TGL. PENSIUN (jabatan)]]&lt;&gt;0,TEXT(Table1[[#This Row],[TGL. PENSIUN (jabatan)]],"yyyy"),"")</f>
        <v>2070</v>
      </c>
      <c r="Z15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Row],[JABATAN]],tbl_refJabatan,8,FALSE),"yr","day")-CONVERT(DATEDIF(H1500,tglAcuan,"y"),"yr","day"))),(NOW()+(CONVERT(VLOOKUP(Table1[[#This Row],[JABATAN]],tbl_refJabatan,8,FALSE),"yr","day")-CONVERT(DATEDIF(H1500,NOW(),"y"),"yr","day")))),"Usia Salah"),"")</f>
        <v>47540.598911689813</v>
      </c>
      <c r="AA1500" s="167" t="str">
        <f ca="1">IF(Table1[[#This Row],[TGL.PENSIUN (usia )]]&lt;&gt;0,TEXT(Table1[[#This Row],[TGL.PENSIUN (usia )]],"yyyy"),"")</f>
        <v>2030</v>
      </c>
      <c r="AB15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Row],[JABATAN]],tbl_refJabatan,9,FALSE),"yr","day")-CONVERT(DATEDIF(M1500,tglAcuan,"y"),"yr","day"))),(NOW()+(CONVERT(VLOOKUP(Table1[[#This Row],[JABATAN]],tbl_refJabatan,9,FALSE),"yr","day")-CONVERT(DATEDIF(M1500,NOW(),"y"),"yr","day")))),"tgl SK salah"),"")</f>
        <v>45714.348911689813</v>
      </c>
      <c r="AC1500" s="167" t="str">
        <f ca="1">IF(Table1[[#This Row],[TGL. PENSIUN (jabatan )]]&lt;&gt;0,TEXT(Table1[[#This Row],[TGL. PENSIUN (jabatan )]],"yyyy"),"")</f>
        <v>2025</v>
      </c>
      <c r="AD15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1" spans="1:30" s="53" customFormat="1" ht="21.75" customHeight="1" x14ac:dyDescent="0.25">
      <c r="A1501" s="43">
        <f t="shared" si="53"/>
        <v>1496</v>
      </c>
      <c r="B1501" s="44" t="s">
        <v>2680</v>
      </c>
      <c r="C1501" s="44" t="s">
        <v>2680</v>
      </c>
      <c r="D1501" s="72" t="s">
        <v>63</v>
      </c>
      <c r="E1501" s="141" t="s">
        <v>2781</v>
      </c>
      <c r="F1501" s="43" t="s">
        <v>41</v>
      </c>
      <c r="G1501" s="46" t="s">
        <v>42</v>
      </c>
      <c r="H1501" s="94">
        <v>35620</v>
      </c>
      <c r="I1501" s="45"/>
      <c r="J1501" s="76"/>
      <c r="K1501" s="74" t="s">
        <v>43</v>
      </c>
      <c r="L1501" s="70" t="s">
        <v>2782</v>
      </c>
      <c r="M1501" s="125">
        <f>M1499</f>
        <v>43924</v>
      </c>
      <c r="N1501" s="52" t="str">
        <f t="shared" ca="1" si="54"/>
        <v>26 Tahun 7 Bulan 18 hari</v>
      </c>
      <c r="O15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24 Hari </v>
      </c>
      <c r="P1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Row],[JABATAN]],tbl_refJabatan,2,FALSE),"yr","day")-CONVERT(DATEDIF(H1501,tglAcuan,"y"),"yr","day"))),(NOW()+(CONVERT(VLOOKUP(Table1[[#This Row],[JABATAN]],tbl_refJabatan,2,FALSE),"yr","day")-CONVERT(DATEDIF(H1501,NOW(),"y"),"yr","day")))),"Usia Salah"),"")</f>
        <v>57767.598911689813</v>
      </c>
      <c r="Q1501" s="167" t="str">
        <f ca="1">IF(Table1[[#This Row],[TGL. PENSIUN (usia)]]&lt;&gt;0,TEXT(Table1[[#This Row],[TGL. PENSIUN (usia)]],"yyyy"),"")</f>
        <v>2058</v>
      </c>
      <c r="R1501" s="166">
        <f ca="1">IF(AND(Table1[[#This Row],[TGL. PENSIUN (usia)]]&lt;&gt;"",Table1[[#This Row],[TGL. PENSIUN (usia)]]&lt;&gt;"USIA SALAH"),IF(tglAcuan&lt;&gt;0,(INT(CONVERT(VLOOKUP(Table1[[#This Row],[JABATAN]],tbl_refJabatan,2,FALSE),"yr","day")-CONVERT(DATEDIF(H1501,tglAcuan,"y"),"yr","day"))),(INT(CONVERT(VLOOKUP(Table1[[#This Row],[JABATAN]],tbl_refJabatan,2,FALSE),"yr","day")-CONVERT(DATEDIF(H1501,NOW(),"y"),"yr","day")))),"")</f>
        <v>12418</v>
      </c>
      <c r="S1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Row],[JABATAN]],tbl_refJabatan,4,FALSE),"yr","day")-CONVERT(DATEDIF(H1501,tglAcuan,"y"),"yr","day"))),(NOW()+(CONVERT(VLOOKUP(Table1[[#This Row],[JABATAN]],tbl_refJabatan,4,FALSE),"yr","day")-CONVERT(DATEDIF(H1501,NOW(),"y"),"yr","day")))),"Usia Salah"),"")</f>
        <v>43157.598911689813</v>
      </c>
      <c r="T1501" s="167" t="str">
        <f ca="1">IF(Table1[[#This Row],[TGL. PENSIUN ( usia )]]&lt;&gt;0,TEXT(Table1[[#This Row],[TGL. PENSIUN ( usia )]],"yyyy"),"")</f>
        <v>2018</v>
      </c>
      <c r="U1501" s="166">
        <f ca="1">IF(AND(Table1[[#This Row],[TGL. PENSIUN (usia)]]&lt;&gt;"",Table1[[#This Row],[TGL. PENSIUN (usia)]]&lt;&gt;"USIA SALAH"),IF(tglAcuan&lt;&gt;0,(INT(CONVERT(VLOOKUP(Table1[[#This Row],[JABATAN]],tbl_refJabatan,4,FALSE),"yr","day")-CONVERT(DATEDIF(H1501,tglAcuan,"y"),"yr","day"))),(INT(CONVERT(VLOOKUP(Table1[[#This Row],[JABATAN]],tbl_refJabatan,4,FALSE),"yr","day")-CONVERT(DATEDIF(H1501,NOW(),"y"),"yr","day")))),"")</f>
        <v>-2192</v>
      </c>
      <c r="V1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Row],[JABATAN]],tbl_refJabatan,6,FALSE),"yr","day")-CONVERT(DATEDIF(H1501,tglAcuan,"y"),"yr","day"))),(NOW()+(CONVERT(VLOOKUP(Table1[[#This Row],[JABATAN]],tbl_refJabatan,6,FALSE),"yr","day")-CONVERT(DATEDIF(H1501,NOW(),"y"),"yr","day")))),"Usia Salah"),"")</f>
        <v>35852.598911689813</v>
      </c>
      <c r="W1501" s="167" t="str">
        <f ca="1">IF(Table1[[#This Row],[TGL.PENSIUN (usia)]]&lt;&gt;0,TEXT(Table1[[#This Row],[TGL.PENSIUN (usia)]],"yyyy"),"")</f>
        <v>1998</v>
      </c>
      <c r="X15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Row],[JABATAN]],tbl_refJabatan,7,FALSE),"yr","day")-CONVERT(DATEDIF(M1501,tglAcuan,"y"),"yr","day"))),(NOW()+(CONVERT(VLOOKUP(Table1[[#This Row],[JABATAN]],tbl_refJabatan,7,FALSE),"yr","day")-CONVERT(DATEDIF(M1501,NOW(),"y"),"yr","day")))),"tgl SK salah"),"")</f>
        <v>66168.348911689813</v>
      </c>
      <c r="Y1501" s="167" t="str">
        <f ca="1">IF(Table1[[#This Row],[TGL. PENSIUN (jabatan)]]&lt;&gt;0,TEXT(Table1[[#This Row],[TGL. PENSIUN (jabatan)]],"yyyy"),"")</f>
        <v>2081</v>
      </c>
      <c r="Z15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Row],[JABATAN]],tbl_refJabatan,8,FALSE),"yr","day")-CONVERT(DATEDIF(H1501,tglAcuan,"y"),"yr","day"))),(NOW()+(CONVERT(VLOOKUP(Table1[[#This Row],[JABATAN]],tbl_refJabatan,8,FALSE),"yr","day")-CONVERT(DATEDIF(H1501,NOW(),"y"),"yr","day")))),"Usia Salah"),"")</f>
        <v>57767.598911689813</v>
      </c>
      <c r="AA1501" s="167" t="str">
        <f ca="1">IF(Table1[[#This Row],[TGL.PENSIUN (usia )]]&lt;&gt;0,TEXT(Table1[[#This Row],[TGL.PENSIUN (usia )]],"yyyy"),"")</f>
        <v>2058</v>
      </c>
      <c r="AB15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Row],[JABATAN]],tbl_refJabatan,9,FALSE),"yr","day")-CONVERT(DATEDIF(M1501,tglAcuan,"y"),"yr","day"))),(NOW()+(CONVERT(VLOOKUP(Table1[[#This Row],[JABATAN]],tbl_refJabatan,9,FALSE),"yr","day")-CONVERT(DATEDIF(M1501,NOW(),"y"),"yr","day")))),"tgl SK salah"),"")</f>
        <v>49732.098911689813</v>
      </c>
      <c r="AC1501" s="167" t="str">
        <f ca="1">IF(Table1[[#This Row],[TGL. PENSIUN (jabatan )]]&lt;&gt;0,TEXT(Table1[[#This Row],[TGL. PENSIUN (jabatan )]],"yyyy"),"")</f>
        <v>2036</v>
      </c>
      <c r="AD15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2" spans="1:30" s="53" customFormat="1" ht="21.75" customHeight="1" x14ac:dyDescent="0.25">
      <c r="A1502" s="43">
        <f t="shared" si="53"/>
        <v>1497</v>
      </c>
      <c r="B1502" s="44" t="s">
        <v>2680</v>
      </c>
      <c r="C1502" s="44" t="s">
        <v>2680</v>
      </c>
      <c r="D1502" s="72" t="s">
        <v>63</v>
      </c>
      <c r="E1502" s="141" t="s">
        <v>2783</v>
      </c>
      <c r="F1502" s="43" t="s">
        <v>41</v>
      </c>
      <c r="G1502" s="46" t="s">
        <v>42</v>
      </c>
      <c r="H1502" s="94">
        <v>27947</v>
      </c>
      <c r="I1502" s="45"/>
      <c r="J1502" s="76"/>
      <c r="K1502" s="74" t="s">
        <v>43</v>
      </c>
      <c r="L1502" s="70" t="s">
        <v>2784</v>
      </c>
      <c r="M1502" s="125">
        <v>42167</v>
      </c>
      <c r="N1502" s="52" t="str">
        <f t="shared" ca="1" si="54"/>
        <v>47 Tahun 7 Bulan 21 hari</v>
      </c>
      <c r="O15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8 Bulan 15 Hari </v>
      </c>
      <c r="P1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Row],[JABATAN]],tbl_refJabatan,2,FALSE),"yr","day")-CONVERT(DATEDIF(H1502,tglAcuan,"y"),"yr","day"))),(NOW()+(CONVERT(VLOOKUP(Table1[[#This Row],[JABATAN]],tbl_refJabatan,2,FALSE),"yr","day")-CONVERT(DATEDIF(H1502,NOW(),"y"),"yr","day")))),"Usia Salah"),"")</f>
        <v>50097.348911689813</v>
      </c>
      <c r="Q1502" s="167" t="str">
        <f ca="1">IF(Table1[[#This Row],[TGL. PENSIUN (usia)]]&lt;&gt;0,TEXT(Table1[[#This Row],[TGL. PENSIUN (usia)]],"yyyy"),"")</f>
        <v>2037</v>
      </c>
      <c r="R1502" s="166">
        <f ca="1">IF(AND(Table1[[#This Row],[TGL. PENSIUN (usia)]]&lt;&gt;"",Table1[[#This Row],[TGL. PENSIUN (usia)]]&lt;&gt;"USIA SALAH"),IF(tglAcuan&lt;&gt;0,(INT(CONVERT(VLOOKUP(Table1[[#This Row],[JABATAN]],tbl_refJabatan,2,FALSE),"yr","day")-CONVERT(DATEDIF(H1502,tglAcuan,"y"),"yr","day"))),(INT(CONVERT(VLOOKUP(Table1[[#This Row],[JABATAN]],tbl_refJabatan,2,FALSE),"yr","day")-CONVERT(DATEDIF(H1502,NOW(),"y"),"yr","day")))),"")</f>
        <v>4748</v>
      </c>
      <c r="S1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Row],[JABATAN]],tbl_refJabatan,4,FALSE),"yr","day")-CONVERT(DATEDIF(H1502,tglAcuan,"y"),"yr","day"))),(NOW()+(CONVERT(VLOOKUP(Table1[[#This Row],[JABATAN]],tbl_refJabatan,4,FALSE),"yr","day")-CONVERT(DATEDIF(H1502,NOW(),"y"),"yr","day")))),"Usia Salah"),"")</f>
        <v>35487.348911689813</v>
      </c>
      <c r="T1502" s="167" t="str">
        <f ca="1">IF(Table1[[#This Row],[TGL. PENSIUN ( usia )]]&lt;&gt;0,TEXT(Table1[[#This Row],[TGL. PENSIUN ( usia )]],"yyyy"),"")</f>
        <v>1997</v>
      </c>
      <c r="U1502" s="166">
        <f ca="1">IF(AND(Table1[[#This Row],[TGL. PENSIUN (usia)]]&lt;&gt;"",Table1[[#This Row],[TGL. PENSIUN (usia)]]&lt;&gt;"USIA SALAH"),IF(tglAcuan&lt;&gt;0,(INT(CONVERT(VLOOKUP(Table1[[#This Row],[JABATAN]],tbl_refJabatan,4,FALSE),"yr","day")-CONVERT(DATEDIF(H1502,tglAcuan,"y"),"yr","day"))),(INT(CONVERT(VLOOKUP(Table1[[#This Row],[JABATAN]],tbl_refJabatan,4,FALSE),"yr","day")-CONVERT(DATEDIF(H1502,NOW(),"y"),"yr","day")))),"")</f>
        <v>-9862</v>
      </c>
      <c r="V1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Row],[JABATAN]],tbl_refJabatan,6,FALSE),"yr","day")-CONVERT(DATEDIF(H1502,tglAcuan,"y"),"yr","day"))),(NOW()+(CONVERT(VLOOKUP(Table1[[#This Row],[JABATAN]],tbl_refJabatan,6,FALSE),"yr","day")-CONVERT(DATEDIF(H1502,NOW(),"y"),"yr","day")))),"Usia Salah"),"")</f>
        <v>28182.348911689813</v>
      </c>
      <c r="W1502" s="167" t="str">
        <f ca="1">IF(Table1[[#This Row],[TGL.PENSIUN (usia)]]&lt;&gt;0,TEXT(Table1[[#This Row],[TGL.PENSIUN (usia)]],"yyyy"),"")</f>
        <v>1977</v>
      </c>
      <c r="X15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Row],[JABATAN]],tbl_refJabatan,7,FALSE),"yr","day")-CONVERT(DATEDIF(M1502,tglAcuan,"y"),"yr","day"))),(NOW()+(CONVERT(VLOOKUP(Table1[[#This Row],[JABATAN]],tbl_refJabatan,7,FALSE),"yr","day")-CONVERT(DATEDIF(M1502,NOW(),"y"),"yr","day")))),"tgl SK salah"),"")</f>
        <v>64342.098911689813</v>
      </c>
      <c r="Y1502" s="167" t="str">
        <f ca="1">IF(Table1[[#This Row],[TGL. PENSIUN (jabatan)]]&lt;&gt;0,TEXT(Table1[[#This Row],[TGL. PENSIUN (jabatan)]],"yyyy"),"")</f>
        <v>2076</v>
      </c>
      <c r="Z15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Row],[JABATAN]],tbl_refJabatan,8,FALSE),"yr","day")-CONVERT(DATEDIF(H1502,tglAcuan,"y"),"yr","day"))),(NOW()+(CONVERT(VLOOKUP(Table1[[#This Row],[JABATAN]],tbl_refJabatan,8,FALSE),"yr","day")-CONVERT(DATEDIF(H1502,NOW(),"y"),"yr","day")))),"Usia Salah"),"")</f>
        <v>50097.348911689813</v>
      </c>
      <c r="AA1502" s="167" t="str">
        <f ca="1">IF(Table1[[#This Row],[TGL.PENSIUN (usia )]]&lt;&gt;0,TEXT(Table1[[#This Row],[TGL.PENSIUN (usia )]],"yyyy"),"")</f>
        <v>2037</v>
      </c>
      <c r="AB15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Row],[JABATAN]],tbl_refJabatan,9,FALSE),"yr","day")-CONVERT(DATEDIF(M1502,tglAcuan,"y"),"yr","day"))),(NOW()+(CONVERT(VLOOKUP(Table1[[#This Row],[JABATAN]],tbl_refJabatan,9,FALSE),"yr","day")-CONVERT(DATEDIF(M1502,NOW(),"y"),"yr","day")))),"tgl SK salah"),"")</f>
        <v>47905.848911689813</v>
      </c>
      <c r="AC1502" s="167" t="str">
        <f ca="1">IF(Table1[[#This Row],[TGL. PENSIUN (jabatan )]]&lt;&gt;0,TEXT(Table1[[#This Row],[TGL. PENSIUN (jabatan )]],"yyyy"),"")</f>
        <v>2031</v>
      </c>
      <c r="AD15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3" spans="1:30" s="53" customFormat="1" ht="21.75" customHeight="1" x14ac:dyDescent="0.25">
      <c r="A1503" s="43">
        <f t="shared" si="53"/>
        <v>1498</v>
      </c>
      <c r="B1503" s="44" t="s">
        <v>2680</v>
      </c>
      <c r="C1503" s="44" t="s">
        <v>2785</v>
      </c>
      <c r="D1503" s="45" t="s">
        <v>39</v>
      </c>
      <c r="E1503" s="59" t="s">
        <v>2786</v>
      </c>
      <c r="F1503" s="43" t="s">
        <v>41</v>
      </c>
      <c r="G1503" s="46" t="s">
        <v>42</v>
      </c>
      <c r="H1503" s="94">
        <v>23273</v>
      </c>
      <c r="I1503" s="45"/>
      <c r="J1503" s="76"/>
      <c r="K1503" s="63" t="s">
        <v>43</v>
      </c>
      <c r="L1503" s="90" t="s">
        <v>2787</v>
      </c>
      <c r="M1503" s="94">
        <v>43812</v>
      </c>
      <c r="N1503" s="52" t="str">
        <f t="shared" ca="1" si="54"/>
        <v>60 Tahun 5 Bulan 8 hari</v>
      </c>
      <c r="O15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Row],[JABATAN]],tbl_refJabatan,2,FALSE),"yr","day")-CONVERT(DATEDIF(H1503,tglAcuan,"y"),"yr","day"))),(NOW()+(CONVERT(VLOOKUP(Table1[[#This Row],[JABATAN]],tbl_refJabatan,2,FALSE),"yr","day")-CONVERT(DATEDIF(H1503,NOW(),"y"),"yr","day")))),"Usia Salah"),"")</f>
        <v>23434.098911689813</v>
      </c>
      <c r="Q1503" s="167" t="str">
        <f ca="1">IF(Table1[[#This Row],[TGL. PENSIUN (usia)]]&lt;&gt;0,TEXT(Table1[[#This Row],[TGL. PENSIUN (usia)]],"yyyy"),"")</f>
        <v>1964</v>
      </c>
      <c r="R1503" s="166">
        <f ca="1">IF(AND(Table1[[#This Row],[TGL. PENSIUN (usia)]]&lt;&gt;"",Table1[[#This Row],[TGL. PENSIUN (usia)]]&lt;&gt;"USIA SALAH"),IF(tglAcuan&lt;&gt;0,(INT(CONVERT(VLOOKUP(Table1[[#This Row],[JABATAN]],tbl_refJabatan,2,FALSE),"yr","day")-CONVERT(DATEDIF(H1503,tglAcuan,"y"),"yr","day"))),(INT(CONVERT(VLOOKUP(Table1[[#This Row],[JABATAN]],tbl_refJabatan,2,FALSE),"yr","day")-CONVERT(DATEDIF(H1503,NOW(),"y"),"yr","day")))),"")</f>
        <v>-21915</v>
      </c>
      <c r="S1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Row],[JABATAN]],tbl_refJabatan,4,FALSE),"yr","day")-CONVERT(DATEDIF(H1503,tglAcuan,"y"),"yr","day"))),(NOW()+(CONVERT(VLOOKUP(Table1[[#This Row],[JABATAN]],tbl_refJabatan,4,FALSE),"yr","day")-CONVERT(DATEDIF(H1503,NOW(),"y"),"yr","day")))),"Usia Salah"),"")</f>
        <v>23434.098911689813</v>
      </c>
      <c r="T1503" s="167" t="str">
        <f ca="1">IF(Table1[[#This Row],[TGL. PENSIUN ( usia )]]&lt;&gt;0,TEXT(Table1[[#This Row],[TGL. PENSIUN ( usia )]],"yyyy"),"")</f>
        <v>1964</v>
      </c>
      <c r="U1503" s="166">
        <f ca="1">IF(AND(Table1[[#This Row],[TGL. PENSIUN (usia)]]&lt;&gt;"",Table1[[#This Row],[TGL. PENSIUN (usia)]]&lt;&gt;"USIA SALAH"),IF(tglAcuan&lt;&gt;0,(INT(CONVERT(VLOOKUP(Table1[[#This Row],[JABATAN]],tbl_refJabatan,4,FALSE),"yr","day")-CONVERT(DATEDIF(H1503,tglAcuan,"y"),"yr","day"))),(INT(CONVERT(VLOOKUP(Table1[[#This Row],[JABATAN]],tbl_refJabatan,4,FALSE),"yr","day")-CONVERT(DATEDIF(H1503,NOW(),"y"),"yr","day")))),"")</f>
        <v>-21915</v>
      </c>
      <c r="V1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Row],[JABATAN]],tbl_refJabatan,6,FALSE),"yr","day")-CONVERT(DATEDIF(H1503,tglAcuan,"y"),"yr","day"))),(NOW()+(CONVERT(VLOOKUP(Table1[[#This Row],[JABATAN]],tbl_refJabatan,6,FALSE),"yr","day")-CONVERT(DATEDIF(H1503,NOW(),"y"),"yr","day")))),"Usia Salah"),"")</f>
        <v>23434.098911689813</v>
      </c>
      <c r="W1503" s="167" t="str">
        <f ca="1">IF(Table1[[#This Row],[TGL.PENSIUN (usia)]]&lt;&gt;0,TEXT(Table1[[#This Row],[TGL.PENSIUN (usia)]],"yyyy"),"")</f>
        <v>1964</v>
      </c>
      <c r="X15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Row],[JABATAN]],tbl_refJabatan,7,FALSE),"yr","day")-CONVERT(DATEDIF(M1503,tglAcuan,"y"),"yr","day"))),(NOW()+(CONVERT(VLOOKUP(Table1[[#This Row],[JABATAN]],tbl_refJabatan,7,FALSE),"yr","day")-CONVERT(DATEDIF(M1503,NOW(),"y"),"yr","day")))),"tgl SK salah"),"")</f>
        <v>43888.098911689813</v>
      </c>
      <c r="Y1503" s="167" t="str">
        <f ca="1">IF(Table1[[#This Row],[TGL. PENSIUN (jabatan)]]&lt;&gt;0,TEXT(Table1[[#This Row],[TGL. PENSIUN (jabatan)]],"yyyy"),"")</f>
        <v>2020</v>
      </c>
      <c r="Z15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Row],[JABATAN]],tbl_refJabatan,8,FALSE),"yr","day")-CONVERT(DATEDIF(H1503,tglAcuan,"y"),"yr","day"))),(NOW()+(CONVERT(VLOOKUP(Table1[[#This Row],[JABATAN]],tbl_refJabatan,8,FALSE),"yr","day")-CONVERT(DATEDIF(H1503,NOW(),"y"),"yr","day")))),"Usia Salah"),"")</f>
        <v>23434.098911689813</v>
      </c>
      <c r="AA1503" s="167" t="str">
        <f ca="1">IF(Table1[[#This Row],[TGL.PENSIUN (usia )]]&lt;&gt;0,TEXT(Table1[[#This Row],[TGL.PENSIUN (usia )]],"yyyy"),"")</f>
        <v>1964</v>
      </c>
      <c r="AB15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Row],[JABATAN]],tbl_refJabatan,9,FALSE),"yr","day")-CONVERT(DATEDIF(M1503,tglAcuan,"y"),"yr","day"))),(NOW()+(CONVERT(VLOOKUP(Table1[[#This Row],[JABATAN]],tbl_refJabatan,9,FALSE),"yr","day")-CONVERT(DATEDIF(M1503,NOW(),"y"),"yr","day")))),"tgl SK salah"),"")</f>
        <v>43888.098911689813</v>
      </c>
      <c r="AC1503" s="167" t="str">
        <f ca="1">IF(Table1[[#This Row],[TGL. PENSIUN (jabatan )]]&lt;&gt;0,TEXT(Table1[[#This Row],[TGL. PENSIUN (jabatan )]],"yyyy"),"")</f>
        <v>2020</v>
      </c>
      <c r="AD15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4" spans="1:30" s="88" customFormat="1" ht="21.75" customHeight="1" x14ac:dyDescent="0.25">
      <c r="A1504" s="43">
        <f t="shared" si="53"/>
        <v>1499</v>
      </c>
      <c r="B1504" s="44" t="s">
        <v>2680</v>
      </c>
      <c r="C1504" s="44" t="s">
        <v>2785</v>
      </c>
      <c r="D1504" s="72" t="s">
        <v>45</v>
      </c>
      <c r="E1504" s="59" t="s">
        <v>2788</v>
      </c>
      <c r="F1504" s="43" t="s">
        <v>41</v>
      </c>
      <c r="G1504" s="46" t="s">
        <v>42</v>
      </c>
      <c r="H1504" s="94">
        <v>24956</v>
      </c>
      <c r="I1504" s="45"/>
      <c r="J1504" s="76"/>
      <c r="K1504" s="63" t="s">
        <v>56</v>
      </c>
      <c r="L1504" s="94" t="s">
        <v>2789</v>
      </c>
      <c r="M1504" s="67">
        <v>43559</v>
      </c>
      <c r="N1504" s="52" t="str">
        <f t="shared" ca="1" si="54"/>
        <v>55 Tahun 9 Bulan 30 hari</v>
      </c>
      <c r="O15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23 Hari </v>
      </c>
      <c r="P1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Row],[JABATAN]],tbl_refJabatan,2,FALSE),"yr","day")-CONVERT(DATEDIF(H1504,tglAcuan,"y"),"yr","day"))),(NOW()+(CONVERT(VLOOKUP(Table1[[#This Row],[JABATAN]],tbl_refJabatan,2,FALSE),"yr","day")-CONVERT(DATEDIF(H1504,NOW(),"y"),"yr","day")))),"Usia Salah"),"")</f>
        <v>25260.348911689813</v>
      </c>
      <c r="Q1504" s="167" t="str">
        <f ca="1">IF(Table1[[#This Row],[TGL. PENSIUN (usia)]]&lt;&gt;0,TEXT(Table1[[#This Row],[TGL. PENSIUN (usia)]],"yyyy"),"")</f>
        <v>1969</v>
      </c>
      <c r="R1504" s="166">
        <f ca="1">IF(AND(Table1[[#This Row],[TGL. PENSIUN (usia)]]&lt;&gt;"",Table1[[#This Row],[TGL. PENSIUN (usia)]]&lt;&gt;"USIA SALAH"),IF(tglAcuan&lt;&gt;0,(INT(CONVERT(VLOOKUP(Table1[[#This Row],[JABATAN]],tbl_refJabatan,2,FALSE),"yr","day")-CONVERT(DATEDIF(H1504,tglAcuan,"y"),"yr","day"))),(INT(CONVERT(VLOOKUP(Table1[[#This Row],[JABATAN]],tbl_refJabatan,2,FALSE),"yr","day")-CONVERT(DATEDIF(H1504,NOW(),"y"),"yr","day")))),"")</f>
        <v>-20089</v>
      </c>
      <c r="S1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Row],[JABATAN]],tbl_refJabatan,4,FALSE),"yr","day")-CONVERT(DATEDIF(H1504,tglAcuan,"y"),"yr","day"))),(NOW()+(CONVERT(VLOOKUP(Table1[[#This Row],[JABATAN]],tbl_refJabatan,4,FALSE),"yr","day")-CONVERT(DATEDIF(H1504,NOW(),"y"),"yr","day")))),"Usia Salah"),"")</f>
        <v>25260.348911689813</v>
      </c>
      <c r="T1504" s="167" t="str">
        <f ca="1">IF(Table1[[#This Row],[TGL. PENSIUN ( usia )]]&lt;&gt;0,TEXT(Table1[[#This Row],[TGL. PENSIUN ( usia )]],"yyyy"),"")</f>
        <v>1969</v>
      </c>
      <c r="U1504" s="166">
        <f ca="1">IF(AND(Table1[[#This Row],[TGL. PENSIUN (usia)]]&lt;&gt;"",Table1[[#This Row],[TGL. PENSIUN (usia)]]&lt;&gt;"USIA SALAH"),IF(tglAcuan&lt;&gt;0,(INT(CONVERT(VLOOKUP(Table1[[#This Row],[JABATAN]],tbl_refJabatan,4,FALSE),"yr","day")-CONVERT(DATEDIF(H1504,tglAcuan,"y"),"yr","day"))),(INT(CONVERT(VLOOKUP(Table1[[#This Row],[JABATAN]],tbl_refJabatan,4,FALSE),"yr","day")-CONVERT(DATEDIF(H1504,NOW(),"y"),"yr","day")))),"")</f>
        <v>-20089</v>
      </c>
      <c r="V1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Row],[JABATAN]],tbl_refJabatan,6,FALSE),"yr","day")-CONVERT(DATEDIF(H1504,tglAcuan,"y"),"yr","day"))),(NOW()+(CONVERT(VLOOKUP(Table1[[#This Row],[JABATAN]],tbl_refJabatan,6,FALSE),"yr","day")-CONVERT(DATEDIF(H1504,NOW(),"y"),"yr","day")))),"Usia Salah"),"")</f>
        <v>25260.348911689813</v>
      </c>
      <c r="W1504" s="167" t="str">
        <f ca="1">IF(Table1[[#This Row],[TGL.PENSIUN (usia)]]&lt;&gt;0,TEXT(Table1[[#This Row],[TGL.PENSIUN (usia)]],"yyyy"),"")</f>
        <v>1969</v>
      </c>
      <c r="X15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Row],[JABATAN]],tbl_refJabatan,7,FALSE),"yr","day")-CONVERT(DATEDIF(M1504,tglAcuan,"y"),"yr","day"))),(NOW()+(CONVERT(VLOOKUP(Table1[[#This Row],[JABATAN]],tbl_refJabatan,7,FALSE),"yr","day")-CONVERT(DATEDIF(M1504,NOW(),"y"),"yr","day")))),"tgl SK salah"),"")</f>
        <v>43888.098911689813</v>
      </c>
      <c r="Y1504" s="167" t="str">
        <f ca="1">IF(Table1[[#This Row],[TGL. PENSIUN (jabatan)]]&lt;&gt;0,TEXT(Table1[[#This Row],[TGL. PENSIUN (jabatan)]],"yyyy"),"")</f>
        <v>2020</v>
      </c>
      <c r="Z15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Row],[JABATAN]],tbl_refJabatan,8,FALSE),"yr","day")-CONVERT(DATEDIF(H1504,tglAcuan,"y"),"yr","day"))),(NOW()+(CONVERT(VLOOKUP(Table1[[#This Row],[JABATAN]],tbl_refJabatan,8,FALSE),"yr","day")-CONVERT(DATEDIF(H1504,NOW(),"y"),"yr","day")))),"Usia Salah"),"")</f>
        <v>25260.348911689813</v>
      </c>
      <c r="AA1504" s="167" t="str">
        <f ca="1">IF(Table1[[#This Row],[TGL.PENSIUN (usia )]]&lt;&gt;0,TEXT(Table1[[#This Row],[TGL.PENSIUN (usia )]],"yyyy"),"")</f>
        <v>1969</v>
      </c>
      <c r="AB15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Row],[JABATAN]],tbl_refJabatan,9,FALSE),"yr","day")-CONVERT(DATEDIF(M1504,tglAcuan,"y"),"yr","day"))),(NOW()+(CONVERT(VLOOKUP(Table1[[#This Row],[JABATAN]],tbl_refJabatan,9,FALSE),"yr","day")-CONVERT(DATEDIF(M1504,NOW(),"y"),"yr","day")))),"tgl SK salah"),"")</f>
        <v>43888.098911689813</v>
      </c>
      <c r="AC1504" s="167" t="str">
        <f ca="1">IF(Table1[[#This Row],[TGL. PENSIUN (jabatan )]]&lt;&gt;0,TEXT(Table1[[#This Row],[TGL. PENSIUN (jabatan )]],"yyyy"),"")</f>
        <v>2020</v>
      </c>
      <c r="AD15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5" spans="1:30" s="53" customFormat="1" ht="21.75" customHeight="1" x14ac:dyDescent="0.25">
      <c r="A1505" s="43">
        <f t="shared" si="53"/>
        <v>1500</v>
      </c>
      <c r="B1505" s="44" t="s">
        <v>2680</v>
      </c>
      <c r="C1505" s="44" t="s">
        <v>2785</v>
      </c>
      <c r="D1505" s="72" t="s">
        <v>48</v>
      </c>
      <c r="E1505" s="59" t="s">
        <v>2627</v>
      </c>
      <c r="F1505" s="43" t="s">
        <v>41</v>
      </c>
      <c r="G1505" s="46" t="s">
        <v>42</v>
      </c>
      <c r="H1505" s="94">
        <v>26760</v>
      </c>
      <c r="I1505" s="45"/>
      <c r="J1505" s="76"/>
      <c r="K1505" s="63" t="s">
        <v>43</v>
      </c>
      <c r="L1505" s="90" t="s">
        <v>2790</v>
      </c>
      <c r="M1505" s="94">
        <v>43402</v>
      </c>
      <c r="N1505" s="52" t="str">
        <f t="shared" ca="1" si="54"/>
        <v>50 Tahun 10 Bulan 21 hari</v>
      </c>
      <c r="O15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Row],[JABATAN]],tbl_refJabatan,2,FALSE),"yr","day")-CONVERT(DATEDIF(H1505,tglAcuan,"y"),"yr","day"))),(NOW()+(CONVERT(VLOOKUP(Table1[[#This Row],[JABATAN]],tbl_refJabatan,2,FALSE),"yr","day")-CONVERT(DATEDIF(H1505,NOW(),"y"),"yr","day")))),"Usia Salah"),"")</f>
        <v>49001.598911689813</v>
      </c>
      <c r="Q1505" s="167" t="str">
        <f ca="1">IF(Table1[[#This Row],[TGL. PENSIUN (usia)]]&lt;&gt;0,TEXT(Table1[[#This Row],[TGL. PENSIUN (usia)]],"yyyy"),"")</f>
        <v>2034</v>
      </c>
      <c r="R1505" s="166">
        <f ca="1">IF(AND(Table1[[#This Row],[TGL. PENSIUN (usia)]]&lt;&gt;"",Table1[[#This Row],[TGL. PENSIUN (usia)]]&lt;&gt;"USIA SALAH"),IF(tglAcuan&lt;&gt;0,(INT(CONVERT(VLOOKUP(Table1[[#This Row],[JABATAN]],tbl_refJabatan,2,FALSE),"yr","day")-CONVERT(DATEDIF(H1505,tglAcuan,"y"),"yr","day"))),(INT(CONVERT(VLOOKUP(Table1[[#This Row],[JABATAN]],tbl_refJabatan,2,FALSE),"yr","day")-CONVERT(DATEDIF(H1505,NOW(),"y"),"yr","day")))),"")</f>
        <v>3652</v>
      </c>
      <c r="S1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Row],[JABATAN]],tbl_refJabatan,4,FALSE),"yr","day")-CONVERT(DATEDIF(H1505,tglAcuan,"y"),"yr","day"))),(NOW()+(CONVERT(VLOOKUP(Table1[[#This Row],[JABATAN]],tbl_refJabatan,4,FALSE),"yr","day")-CONVERT(DATEDIF(H1505,NOW(),"y"),"yr","day")))),"Usia Salah"),"")</f>
        <v>49001.598911689813</v>
      </c>
      <c r="T1505" s="167" t="str">
        <f ca="1">IF(Table1[[#This Row],[TGL. PENSIUN ( usia )]]&lt;&gt;0,TEXT(Table1[[#This Row],[TGL. PENSIUN ( usia )]],"yyyy"),"")</f>
        <v>2034</v>
      </c>
      <c r="U1505" s="166">
        <f ca="1">IF(AND(Table1[[#This Row],[TGL. PENSIUN (usia)]]&lt;&gt;"",Table1[[#This Row],[TGL. PENSIUN (usia)]]&lt;&gt;"USIA SALAH"),IF(tglAcuan&lt;&gt;0,(INT(CONVERT(VLOOKUP(Table1[[#This Row],[JABATAN]],tbl_refJabatan,4,FALSE),"yr","day")-CONVERT(DATEDIF(H1505,tglAcuan,"y"),"yr","day"))),(INT(CONVERT(VLOOKUP(Table1[[#This Row],[JABATAN]],tbl_refJabatan,4,FALSE),"yr","day")-CONVERT(DATEDIF(H1505,NOW(),"y"),"yr","day")))),"")</f>
        <v>3652</v>
      </c>
      <c r="V1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Row],[JABATAN]],tbl_refJabatan,6,FALSE),"yr","day")-CONVERT(DATEDIF(H1505,tglAcuan,"y"),"yr","day"))),(NOW()+(CONVERT(VLOOKUP(Table1[[#This Row],[JABATAN]],tbl_refJabatan,6,FALSE),"yr","day")-CONVERT(DATEDIF(H1505,NOW(),"y"),"yr","day")))),"Usia Salah"),"")</f>
        <v>47540.598911689813</v>
      </c>
      <c r="W1505" s="167" t="str">
        <f ca="1">IF(Table1[[#This Row],[TGL.PENSIUN (usia)]]&lt;&gt;0,TEXT(Table1[[#This Row],[TGL.PENSIUN (usia)]],"yyyy"),"")</f>
        <v>2030</v>
      </c>
      <c r="X15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Row],[JABATAN]],tbl_refJabatan,7,FALSE),"yr","day")-CONVERT(DATEDIF(M1505,tglAcuan,"y"),"yr","day"))),(NOW()+(CONVERT(VLOOKUP(Table1[[#This Row],[JABATAN]],tbl_refJabatan,7,FALSE),"yr","day")-CONVERT(DATEDIF(M1505,NOW(),"y"),"yr","day")))),"tgl SK salah"),"")</f>
        <v>50827.848911689813</v>
      </c>
      <c r="Y1505" s="167" t="str">
        <f ca="1">IF(Table1[[#This Row],[TGL. PENSIUN (jabatan)]]&lt;&gt;0,TEXT(Table1[[#This Row],[TGL. PENSIUN (jabatan)]],"yyyy"),"")</f>
        <v>2039</v>
      </c>
      <c r="Z15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Row],[JABATAN]],tbl_refJabatan,8,FALSE),"yr","day")-CONVERT(DATEDIF(H1505,tglAcuan,"y"),"yr","day"))),(NOW()+(CONVERT(VLOOKUP(Table1[[#This Row],[JABATAN]],tbl_refJabatan,8,FALSE),"yr","day")-CONVERT(DATEDIF(H1505,NOW(),"y"),"yr","day")))),"Usia Salah"),"")</f>
        <v>47540.598911689813</v>
      </c>
      <c r="AA1505" s="167" t="str">
        <f ca="1">IF(Table1[[#This Row],[TGL.PENSIUN (usia )]]&lt;&gt;0,TEXT(Table1[[#This Row],[TGL.PENSIUN (usia )]],"yyyy"),"")</f>
        <v>2030</v>
      </c>
      <c r="AB15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Row],[JABATAN]],tbl_refJabatan,9,FALSE),"yr","day")-CONVERT(DATEDIF(M1505,tglAcuan,"y"),"yr","day"))),(NOW()+(CONVERT(VLOOKUP(Table1[[#This Row],[JABATAN]],tbl_refJabatan,9,FALSE),"yr","day")-CONVERT(DATEDIF(M1505,NOW(),"y"),"yr","day")))),"tgl SK salah"),"")</f>
        <v>50827.848911689813</v>
      </c>
      <c r="AC1505" s="167" t="str">
        <f ca="1">IF(Table1[[#This Row],[TGL. PENSIUN (jabatan )]]&lt;&gt;0,TEXT(Table1[[#This Row],[TGL. PENSIUN (jabatan )]],"yyyy"),"")</f>
        <v>2039</v>
      </c>
      <c r="AD15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6" spans="1:30" s="53" customFormat="1" ht="21.75" customHeight="1" x14ac:dyDescent="0.25">
      <c r="A1506" s="43">
        <f t="shared" si="53"/>
        <v>1501</v>
      </c>
      <c r="B1506" s="44" t="s">
        <v>2680</v>
      </c>
      <c r="C1506" s="44" t="s">
        <v>2785</v>
      </c>
      <c r="D1506" s="72" t="s">
        <v>52</v>
      </c>
      <c r="E1506" s="59" t="s">
        <v>2791</v>
      </c>
      <c r="F1506" s="43" t="s">
        <v>50</v>
      </c>
      <c r="G1506" s="46" t="s">
        <v>42</v>
      </c>
      <c r="H1506" s="94">
        <v>27861</v>
      </c>
      <c r="I1506" s="45"/>
      <c r="J1506" s="76"/>
      <c r="K1506" s="63" t="s">
        <v>43</v>
      </c>
      <c r="L1506" s="90" t="s">
        <v>2789</v>
      </c>
      <c r="M1506" s="67">
        <v>43559</v>
      </c>
      <c r="N1506" s="52" t="str">
        <f t="shared" ca="1" si="54"/>
        <v>47 Tahun 10 Bulan 16 hari</v>
      </c>
      <c r="O15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23 Hari </v>
      </c>
      <c r="P1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Row],[JABATAN]],tbl_refJabatan,2,FALSE),"yr","day")-CONVERT(DATEDIF(H1506,tglAcuan,"y"),"yr","day"))),(NOW()+(CONVERT(VLOOKUP(Table1[[#This Row],[JABATAN]],tbl_refJabatan,2,FALSE),"yr","day")-CONVERT(DATEDIF(H1506,NOW(),"y"),"yr","day")))),"Usia Salah"),"")</f>
        <v>50097.348911689813</v>
      </c>
      <c r="Q1506" s="167" t="str">
        <f ca="1">IF(Table1[[#This Row],[TGL. PENSIUN (usia)]]&lt;&gt;0,TEXT(Table1[[#This Row],[TGL. PENSIUN (usia)]],"yyyy"),"")</f>
        <v>2037</v>
      </c>
      <c r="R1506" s="166">
        <f ca="1">IF(AND(Table1[[#This Row],[TGL. PENSIUN (usia)]]&lt;&gt;"",Table1[[#This Row],[TGL. PENSIUN (usia)]]&lt;&gt;"USIA SALAH"),IF(tglAcuan&lt;&gt;0,(INT(CONVERT(VLOOKUP(Table1[[#This Row],[JABATAN]],tbl_refJabatan,2,FALSE),"yr","day")-CONVERT(DATEDIF(H1506,tglAcuan,"y"),"yr","day"))),(INT(CONVERT(VLOOKUP(Table1[[#This Row],[JABATAN]],tbl_refJabatan,2,FALSE),"yr","day")-CONVERT(DATEDIF(H1506,NOW(),"y"),"yr","day")))),"")</f>
        <v>4748</v>
      </c>
      <c r="S1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Row],[JABATAN]],tbl_refJabatan,4,FALSE),"yr","day")-CONVERT(DATEDIF(H1506,tglAcuan,"y"),"yr","day"))),(NOW()+(CONVERT(VLOOKUP(Table1[[#This Row],[JABATAN]],tbl_refJabatan,4,FALSE),"yr","day")-CONVERT(DATEDIF(H1506,NOW(),"y"),"yr","day")))),"Usia Salah"),"")</f>
        <v>50097.348911689813</v>
      </c>
      <c r="T1506" s="167" t="str">
        <f ca="1">IF(Table1[[#This Row],[TGL. PENSIUN ( usia )]]&lt;&gt;0,TEXT(Table1[[#This Row],[TGL. PENSIUN ( usia )]],"yyyy"),"")</f>
        <v>2037</v>
      </c>
      <c r="U1506" s="166">
        <f ca="1">IF(AND(Table1[[#This Row],[TGL. PENSIUN (usia)]]&lt;&gt;"",Table1[[#This Row],[TGL. PENSIUN (usia)]]&lt;&gt;"USIA SALAH"),IF(tglAcuan&lt;&gt;0,(INT(CONVERT(VLOOKUP(Table1[[#This Row],[JABATAN]],tbl_refJabatan,4,FALSE),"yr","day")-CONVERT(DATEDIF(H1506,tglAcuan,"y"),"yr","day"))),(INT(CONVERT(VLOOKUP(Table1[[#This Row],[JABATAN]],tbl_refJabatan,4,FALSE),"yr","day")-CONVERT(DATEDIF(H1506,NOW(),"y"),"yr","day")))),"")</f>
        <v>4748</v>
      </c>
      <c r="V1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Row],[JABATAN]],tbl_refJabatan,6,FALSE),"yr","day")-CONVERT(DATEDIF(H1506,tglAcuan,"y"),"yr","day"))),(NOW()+(CONVERT(VLOOKUP(Table1[[#This Row],[JABATAN]],tbl_refJabatan,6,FALSE),"yr","day")-CONVERT(DATEDIF(H1506,NOW(),"y"),"yr","day")))),"Usia Salah"),"")</f>
        <v>48636.348911689813</v>
      </c>
      <c r="W1506" s="167" t="str">
        <f ca="1">IF(Table1[[#This Row],[TGL.PENSIUN (usia)]]&lt;&gt;0,TEXT(Table1[[#This Row],[TGL.PENSIUN (usia)]],"yyyy"),"")</f>
        <v>2033</v>
      </c>
      <c r="X15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Row],[JABATAN]],tbl_refJabatan,7,FALSE),"yr","day")-CONVERT(DATEDIF(M1506,tglAcuan,"y"),"yr","day"))),(NOW()+(CONVERT(VLOOKUP(Table1[[#This Row],[JABATAN]],tbl_refJabatan,7,FALSE),"yr","day")-CONVERT(DATEDIF(M1506,NOW(),"y"),"yr","day")))),"tgl SK salah"),"")</f>
        <v>51193.098911689813</v>
      </c>
      <c r="Y1506" s="167" t="str">
        <f ca="1">IF(Table1[[#This Row],[TGL. PENSIUN (jabatan)]]&lt;&gt;0,TEXT(Table1[[#This Row],[TGL. PENSIUN (jabatan)]],"yyyy"),"")</f>
        <v>2040</v>
      </c>
      <c r="Z15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Row],[JABATAN]],tbl_refJabatan,8,FALSE),"yr","day")-CONVERT(DATEDIF(H1506,tglAcuan,"y"),"yr","day"))),(NOW()+(CONVERT(VLOOKUP(Table1[[#This Row],[JABATAN]],tbl_refJabatan,8,FALSE),"yr","day")-CONVERT(DATEDIF(H1506,NOW(),"y"),"yr","day")))),"Usia Salah"),"")</f>
        <v>48636.348911689813</v>
      </c>
      <c r="AA1506" s="167" t="str">
        <f ca="1">IF(Table1[[#This Row],[TGL.PENSIUN (usia )]]&lt;&gt;0,TEXT(Table1[[#This Row],[TGL.PENSIUN (usia )]],"yyyy"),"")</f>
        <v>2033</v>
      </c>
      <c r="AB15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Row],[JABATAN]],tbl_refJabatan,9,FALSE),"yr","day")-CONVERT(DATEDIF(M1506,tglAcuan,"y"),"yr","day"))),(NOW()+(CONVERT(VLOOKUP(Table1[[#This Row],[JABATAN]],tbl_refJabatan,9,FALSE),"yr","day")-CONVERT(DATEDIF(M1506,NOW(),"y"),"yr","day")))),"tgl SK salah"),"")</f>
        <v>51193.098911689813</v>
      </c>
      <c r="AC1506" s="167" t="str">
        <f ca="1">IF(Table1[[#This Row],[TGL. PENSIUN (jabatan )]]&lt;&gt;0,TEXT(Table1[[#This Row],[TGL. PENSIUN (jabatan )]],"yyyy"),"")</f>
        <v>2040</v>
      </c>
      <c r="AD15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7" spans="1:30" s="53" customFormat="1" ht="21.75" customHeight="1" x14ac:dyDescent="0.25">
      <c r="A1507" s="43">
        <f t="shared" si="53"/>
        <v>1502</v>
      </c>
      <c r="B1507" s="44" t="s">
        <v>2680</v>
      </c>
      <c r="C1507" s="44" t="s">
        <v>2785</v>
      </c>
      <c r="D1507" s="97" t="s">
        <v>54</v>
      </c>
      <c r="E1507" s="97" t="s">
        <v>2792</v>
      </c>
      <c r="F1507" s="57" t="s">
        <v>41</v>
      </c>
      <c r="G1507" s="58" t="s">
        <v>42</v>
      </c>
      <c r="H1507" s="117">
        <v>35500</v>
      </c>
      <c r="I1507" s="45"/>
      <c r="J1507" s="76"/>
      <c r="K1507" s="128" t="s">
        <v>43</v>
      </c>
      <c r="L1507" s="128" t="s">
        <v>2793</v>
      </c>
      <c r="M1507" s="127">
        <v>45048</v>
      </c>
      <c r="N1507" s="52" t="str">
        <f t="shared" ca="1" si="54"/>
        <v>26 Tahun 11 Bulan 16 hari</v>
      </c>
      <c r="O15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1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Row],[JABATAN]],tbl_refJabatan,2,FALSE),"yr","day")-CONVERT(DATEDIF(H1507,tglAcuan,"y"),"yr","day"))),(NOW()+(CONVERT(VLOOKUP(Table1[[#This Row],[JABATAN]],tbl_refJabatan,2,FALSE),"yr","day")-CONVERT(DATEDIF(H1507,NOW(),"y"),"yr","day")))),"Usia Salah"),"")</f>
        <v>57767.598911689813</v>
      </c>
      <c r="Q1507" s="167" t="str">
        <f ca="1">IF(Table1[[#This Row],[TGL. PENSIUN (usia)]]&lt;&gt;0,TEXT(Table1[[#This Row],[TGL. PENSIUN (usia)]],"yyyy"),"")</f>
        <v>2058</v>
      </c>
      <c r="R1507" s="166">
        <f ca="1">IF(AND(Table1[[#This Row],[TGL. PENSIUN (usia)]]&lt;&gt;"",Table1[[#This Row],[TGL. PENSIUN (usia)]]&lt;&gt;"USIA SALAH"),IF(tglAcuan&lt;&gt;0,(INT(CONVERT(VLOOKUP(Table1[[#This Row],[JABATAN]],tbl_refJabatan,2,FALSE),"yr","day")-CONVERT(DATEDIF(H1507,tglAcuan,"y"),"yr","day"))),(INT(CONVERT(VLOOKUP(Table1[[#This Row],[JABATAN]],tbl_refJabatan,2,FALSE),"yr","day")-CONVERT(DATEDIF(H1507,NOW(),"y"),"yr","day")))),"")</f>
        <v>12418</v>
      </c>
      <c r="S1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Row],[JABATAN]],tbl_refJabatan,4,FALSE),"yr","day")-CONVERT(DATEDIF(H1507,tglAcuan,"y"),"yr","day"))),(NOW()+(CONVERT(VLOOKUP(Table1[[#This Row],[JABATAN]],tbl_refJabatan,4,FALSE),"yr","day")-CONVERT(DATEDIF(H1507,NOW(),"y"),"yr","day")))),"Usia Salah"),"")</f>
        <v>57767.598911689813</v>
      </c>
      <c r="T1507" s="167" t="str">
        <f ca="1">IF(Table1[[#This Row],[TGL. PENSIUN ( usia )]]&lt;&gt;0,TEXT(Table1[[#This Row],[TGL. PENSIUN ( usia )]],"yyyy"),"")</f>
        <v>2058</v>
      </c>
      <c r="U1507" s="166">
        <f ca="1">IF(AND(Table1[[#This Row],[TGL. PENSIUN (usia)]]&lt;&gt;"",Table1[[#This Row],[TGL. PENSIUN (usia)]]&lt;&gt;"USIA SALAH"),IF(tglAcuan&lt;&gt;0,(INT(CONVERT(VLOOKUP(Table1[[#This Row],[JABATAN]],tbl_refJabatan,4,FALSE),"yr","day")-CONVERT(DATEDIF(H1507,tglAcuan,"y"),"yr","day"))),(INT(CONVERT(VLOOKUP(Table1[[#This Row],[JABATAN]],tbl_refJabatan,4,FALSE),"yr","day")-CONVERT(DATEDIF(H1507,NOW(),"y"),"yr","day")))),"")</f>
        <v>12418</v>
      </c>
      <c r="V1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Row],[JABATAN]],tbl_refJabatan,6,FALSE),"yr","day")-CONVERT(DATEDIF(H1507,tglAcuan,"y"),"yr","day"))),(NOW()+(CONVERT(VLOOKUP(Table1[[#This Row],[JABATAN]],tbl_refJabatan,6,FALSE),"yr","day")-CONVERT(DATEDIF(H1507,NOW(),"y"),"yr","day")))),"Usia Salah"),"")</f>
        <v>56306.598911689813</v>
      </c>
      <c r="W1507" s="167" t="str">
        <f ca="1">IF(Table1[[#This Row],[TGL.PENSIUN (usia)]]&lt;&gt;0,TEXT(Table1[[#This Row],[TGL.PENSIUN (usia)]],"yyyy"),"")</f>
        <v>2054</v>
      </c>
      <c r="X15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Row],[JABATAN]],tbl_refJabatan,7,FALSE),"yr","day")-CONVERT(DATEDIF(M1507,tglAcuan,"y"),"yr","day"))),(NOW()+(CONVERT(VLOOKUP(Table1[[#This Row],[JABATAN]],tbl_refJabatan,7,FALSE),"yr","day")-CONVERT(DATEDIF(M1507,NOW(),"y"),"yr","day")))),"tgl SK salah"),"")</f>
        <v>52654.098911689813</v>
      </c>
      <c r="Y1507" s="167" t="str">
        <f ca="1">IF(Table1[[#This Row],[TGL. PENSIUN (jabatan)]]&lt;&gt;0,TEXT(Table1[[#This Row],[TGL. PENSIUN (jabatan)]],"yyyy"),"")</f>
        <v>2044</v>
      </c>
      <c r="Z15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Row],[JABATAN]],tbl_refJabatan,8,FALSE),"yr","day")-CONVERT(DATEDIF(H1507,tglAcuan,"y"),"yr","day"))),(NOW()+(CONVERT(VLOOKUP(Table1[[#This Row],[JABATAN]],tbl_refJabatan,8,FALSE),"yr","day")-CONVERT(DATEDIF(H1507,NOW(),"y"),"yr","day")))),"Usia Salah"),"")</f>
        <v>56306.598911689813</v>
      </c>
      <c r="AA1507" s="167" t="str">
        <f ca="1">IF(Table1[[#This Row],[TGL.PENSIUN (usia )]]&lt;&gt;0,TEXT(Table1[[#This Row],[TGL.PENSIUN (usia )]],"yyyy"),"")</f>
        <v>2054</v>
      </c>
      <c r="AB15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Row],[JABATAN]],tbl_refJabatan,9,FALSE),"yr","day")-CONVERT(DATEDIF(M1507,tglAcuan,"y"),"yr","day"))),(NOW()+(CONVERT(VLOOKUP(Table1[[#This Row],[JABATAN]],tbl_refJabatan,9,FALSE),"yr","day")-CONVERT(DATEDIF(M1507,NOW(),"y"),"yr","day")))),"tgl SK salah"),"")</f>
        <v>52654.098911689813</v>
      </c>
      <c r="AC1507" s="167" t="str">
        <f ca="1">IF(Table1[[#This Row],[TGL. PENSIUN (jabatan )]]&lt;&gt;0,TEXT(Table1[[#This Row],[TGL. PENSIUN (jabatan )]],"yyyy"),"")</f>
        <v>2044</v>
      </c>
      <c r="AD15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8" spans="1:30" s="53" customFormat="1" ht="21.75" customHeight="1" x14ac:dyDescent="0.25">
      <c r="A1508" s="43">
        <f t="shared" si="53"/>
        <v>1503</v>
      </c>
      <c r="B1508" s="44" t="s">
        <v>2680</v>
      </c>
      <c r="C1508" s="44" t="s">
        <v>2785</v>
      </c>
      <c r="D1508" s="72" t="s">
        <v>57</v>
      </c>
      <c r="E1508" s="59" t="s">
        <v>2794</v>
      </c>
      <c r="F1508" s="43" t="s">
        <v>41</v>
      </c>
      <c r="G1508" s="46" t="s">
        <v>42</v>
      </c>
      <c r="H1508" s="94">
        <v>25660</v>
      </c>
      <c r="I1508" s="45"/>
      <c r="J1508" s="76"/>
      <c r="K1508" s="63" t="s">
        <v>43</v>
      </c>
      <c r="L1508" s="90" t="s">
        <v>2789</v>
      </c>
      <c r="M1508" s="67">
        <v>43559</v>
      </c>
      <c r="N1508" s="52" t="str">
        <f t="shared" ca="1" si="54"/>
        <v>53 Tahun 10 Bulan 25 hari</v>
      </c>
      <c r="O15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23 Hari </v>
      </c>
      <c r="P1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Row],[JABATAN]],tbl_refJabatan,2,FALSE),"yr","day")-CONVERT(DATEDIF(H1508,tglAcuan,"y"),"yr","day"))),(NOW()+(CONVERT(VLOOKUP(Table1[[#This Row],[JABATAN]],tbl_refJabatan,2,FALSE),"yr","day")-CONVERT(DATEDIF(H1508,NOW(),"y"),"yr","day")))),"Usia Salah"),"")</f>
        <v>47905.848911689813</v>
      </c>
      <c r="Q1508" s="167" t="str">
        <f ca="1">IF(Table1[[#This Row],[TGL. PENSIUN (usia)]]&lt;&gt;0,TEXT(Table1[[#This Row],[TGL. PENSIUN (usia)]],"yyyy"),"")</f>
        <v>2031</v>
      </c>
      <c r="R1508" s="166">
        <f ca="1">IF(AND(Table1[[#This Row],[TGL. PENSIUN (usia)]]&lt;&gt;"",Table1[[#This Row],[TGL. PENSIUN (usia)]]&lt;&gt;"USIA SALAH"),IF(tglAcuan&lt;&gt;0,(INT(CONVERT(VLOOKUP(Table1[[#This Row],[JABATAN]],tbl_refJabatan,2,FALSE),"yr","day")-CONVERT(DATEDIF(H1508,tglAcuan,"y"),"yr","day"))),(INT(CONVERT(VLOOKUP(Table1[[#This Row],[JABATAN]],tbl_refJabatan,2,FALSE),"yr","day")-CONVERT(DATEDIF(H1508,NOW(),"y"),"yr","day")))),"")</f>
        <v>2556</v>
      </c>
      <c r="S1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Row],[JABATAN]],tbl_refJabatan,4,FALSE),"yr","day")-CONVERT(DATEDIF(H1508,tglAcuan,"y"),"yr","day"))),(NOW()+(CONVERT(VLOOKUP(Table1[[#This Row],[JABATAN]],tbl_refJabatan,4,FALSE),"yr","day")-CONVERT(DATEDIF(H1508,NOW(),"y"),"yr","day")))),"Usia Salah"),"")</f>
        <v>47905.848911689813</v>
      </c>
      <c r="T1508" s="167" t="str">
        <f ca="1">IF(Table1[[#This Row],[TGL. PENSIUN ( usia )]]&lt;&gt;0,TEXT(Table1[[#This Row],[TGL. PENSIUN ( usia )]],"yyyy"),"")</f>
        <v>2031</v>
      </c>
      <c r="U1508" s="166">
        <f ca="1">IF(AND(Table1[[#This Row],[TGL. PENSIUN (usia)]]&lt;&gt;"",Table1[[#This Row],[TGL. PENSIUN (usia)]]&lt;&gt;"USIA SALAH"),IF(tglAcuan&lt;&gt;0,(INT(CONVERT(VLOOKUP(Table1[[#This Row],[JABATAN]],tbl_refJabatan,4,FALSE),"yr","day")-CONVERT(DATEDIF(H1508,tglAcuan,"y"),"yr","day"))),(INT(CONVERT(VLOOKUP(Table1[[#This Row],[JABATAN]],tbl_refJabatan,4,FALSE),"yr","day")-CONVERT(DATEDIF(H1508,NOW(),"y"),"yr","day")))),"")</f>
        <v>2556</v>
      </c>
      <c r="V1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Row],[JABATAN]],tbl_refJabatan,6,FALSE),"yr","day")-CONVERT(DATEDIF(H1508,tglAcuan,"y"),"yr","day"))),(NOW()+(CONVERT(VLOOKUP(Table1[[#This Row],[JABATAN]],tbl_refJabatan,6,FALSE),"yr","day")-CONVERT(DATEDIF(H1508,NOW(),"y"),"yr","day")))),"Usia Salah"),"")</f>
        <v>46444.848911689813</v>
      </c>
      <c r="W1508" s="167" t="str">
        <f ca="1">IF(Table1[[#This Row],[TGL.PENSIUN (usia)]]&lt;&gt;0,TEXT(Table1[[#This Row],[TGL.PENSIUN (usia)]],"yyyy"),"")</f>
        <v>2027</v>
      </c>
      <c r="X15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Row],[JABATAN]],tbl_refJabatan,7,FALSE),"yr","day")-CONVERT(DATEDIF(M1508,tglAcuan,"y"),"yr","day"))),(NOW()+(CONVERT(VLOOKUP(Table1[[#This Row],[JABATAN]],tbl_refJabatan,7,FALSE),"yr","day")-CONVERT(DATEDIF(M1508,NOW(),"y"),"yr","day")))),"tgl SK salah"),"")</f>
        <v>51193.098911689813</v>
      </c>
      <c r="Y1508" s="167" t="str">
        <f ca="1">IF(Table1[[#This Row],[TGL. PENSIUN (jabatan)]]&lt;&gt;0,TEXT(Table1[[#This Row],[TGL. PENSIUN (jabatan)]],"yyyy"),"")</f>
        <v>2040</v>
      </c>
      <c r="Z15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Row],[JABATAN]],tbl_refJabatan,8,FALSE),"yr","day")-CONVERT(DATEDIF(H1508,tglAcuan,"y"),"yr","day"))),(NOW()+(CONVERT(VLOOKUP(Table1[[#This Row],[JABATAN]],tbl_refJabatan,8,FALSE),"yr","day")-CONVERT(DATEDIF(H1508,NOW(),"y"),"yr","day")))),"Usia Salah"),"")</f>
        <v>46444.848911689813</v>
      </c>
      <c r="AA1508" s="167" t="str">
        <f ca="1">IF(Table1[[#This Row],[TGL.PENSIUN (usia )]]&lt;&gt;0,TEXT(Table1[[#This Row],[TGL.PENSIUN (usia )]],"yyyy"),"")</f>
        <v>2027</v>
      </c>
      <c r="AB15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Row],[JABATAN]],tbl_refJabatan,9,FALSE),"yr","day")-CONVERT(DATEDIF(M1508,tglAcuan,"y"),"yr","day"))),(NOW()+(CONVERT(VLOOKUP(Table1[[#This Row],[JABATAN]],tbl_refJabatan,9,FALSE),"yr","day")-CONVERT(DATEDIF(M1508,NOW(),"y"),"yr","day")))),"tgl SK salah"),"")</f>
        <v>51193.098911689813</v>
      </c>
      <c r="AC1508" s="167" t="str">
        <f ca="1">IF(Table1[[#This Row],[TGL. PENSIUN (jabatan )]]&lt;&gt;0,TEXT(Table1[[#This Row],[TGL. PENSIUN (jabatan )]],"yyyy"),"")</f>
        <v>2040</v>
      </c>
      <c r="AD15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09" spans="1:30" s="53" customFormat="1" ht="21.75" customHeight="1" x14ac:dyDescent="0.25">
      <c r="A1509" s="43">
        <f t="shared" si="53"/>
        <v>1504</v>
      </c>
      <c r="B1509" s="44" t="s">
        <v>2680</v>
      </c>
      <c r="C1509" s="44" t="s">
        <v>2785</v>
      </c>
      <c r="D1509" s="72" t="s">
        <v>59</v>
      </c>
      <c r="E1509" s="59" t="s">
        <v>73</v>
      </c>
      <c r="F1509" s="43" t="s">
        <v>41</v>
      </c>
      <c r="G1509" s="46" t="s">
        <v>42</v>
      </c>
      <c r="H1509" s="94">
        <v>30995</v>
      </c>
      <c r="I1509" s="45"/>
      <c r="J1509" s="76"/>
      <c r="K1509" s="63" t="s">
        <v>90</v>
      </c>
      <c r="L1509" s="90" t="s">
        <v>2789</v>
      </c>
      <c r="M1509" s="67">
        <v>43559</v>
      </c>
      <c r="N1509" s="52" t="str">
        <f t="shared" ca="1" si="54"/>
        <v>39 Tahun 3 Bulan 18 hari</v>
      </c>
      <c r="O15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23 Hari </v>
      </c>
      <c r="P1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Row],[JABATAN]],tbl_refJabatan,2,FALSE),"yr","day")-CONVERT(DATEDIF(H1509,tglAcuan,"y"),"yr","day"))),(NOW()+(CONVERT(VLOOKUP(Table1[[#This Row],[JABATAN]],tbl_refJabatan,2,FALSE),"yr","day")-CONVERT(DATEDIF(H1509,NOW(),"y"),"yr","day")))),"Usia Salah"),"")</f>
        <v>53019.348911689813</v>
      </c>
      <c r="Q1509" s="167" t="str">
        <f ca="1">IF(Table1[[#This Row],[TGL. PENSIUN (usia)]]&lt;&gt;0,TEXT(Table1[[#This Row],[TGL. PENSIUN (usia)]],"yyyy"),"")</f>
        <v>2045</v>
      </c>
      <c r="R1509" s="166">
        <f ca="1">IF(AND(Table1[[#This Row],[TGL. PENSIUN (usia)]]&lt;&gt;"",Table1[[#This Row],[TGL. PENSIUN (usia)]]&lt;&gt;"USIA SALAH"),IF(tglAcuan&lt;&gt;0,(INT(CONVERT(VLOOKUP(Table1[[#This Row],[JABATAN]],tbl_refJabatan,2,FALSE),"yr","day")-CONVERT(DATEDIF(H1509,tglAcuan,"y"),"yr","day"))),(INT(CONVERT(VLOOKUP(Table1[[#This Row],[JABATAN]],tbl_refJabatan,2,FALSE),"yr","day")-CONVERT(DATEDIF(H1509,NOW(),"y"),"yr","day")))),"")</f>
        <v>7670</v>
      </c>
      <c r="S1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Row],[JABATAN]],tbl_refJabatan,4,FALSE),"yr","day")-CONVERT(DATEDIF(H1509,tglAcuan,"y"),"yr","day"))),(NOW()+(CONVERT(VLOOKUP(Table1[[#This Row],[JABATAN]],tbl_refJabatan,4,FALSE),"yr","day")-CONVERT(DATEDIF(H1509,NOW(),"y"),"yr","day")))),"Usia Salah"),"")</f>
        <v>53019.348911689813</v>
      </c>
      <c r="T1509" s="167" t="str">
        <f ca="1">IF(Table1[[#This Row],[TGL. PENSIUN ( usia )]]&lt;&gt;0,TEXT(Table1[[#This Row],[TGL. PENSIUN ( usia )]],"yyyy"),"")</f>
        <v>2045</v>
      </c>
      <c r="U1509" s="166">
        <f ca="1">IF(AND(Table1[[#This Row],[TGL. PENSIUN (usia)]]&lt;&gt;"",Table1[[#This Row],[TGL. PENSIUN (usia)]]&lt;&gt;"USIA SALAH"),IF(tglAcuan&lt;&gt;0,(INT(CONVERT(VLOOKUP(Table1[[#This Row],[JABATAN]],tbl_refJabatan,4,FALSE),"yr","day")-CONVERT(DATEDIF(H1509,tglAcuan,"y"),"yr","day"))),(INT(CONVERT(VLOOKUP(Table1[[#This Row],[JABATAN]],tbl_refJabatan,4,FALSE),"yr","day")-CONVERT(DATEDIF(H1509,NOW(),"y"),"yr","day")))),"")</f>
        <v>7670</v>
      </c>
      <c r="V1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Row],[JABATAN]],tbl_refJabatan,6,FALSE),"yr","day")-CONVERT(DATEDIF(H1509,tglAcuan,"y"),"yr","day"))),(NOW()+(CONVERT(VLOOKUP(Table1[[#This Row],[JABATAN]],tbl_refJabatan,6,FALSE),"yr","day")-CONVERT(DATEDIF(H1509,NOW(),"y"),"yr","day")))),"Usia Salah"),"")</f>
        <v>51558.348911689813</v>
      </c>
      <c r="W1509" s="167" t="str">
        <f ca="1">IF(Table1[[#This Row],[TGL.PENSIUN (usia)]]&lt;&gt;0,TEXT(Table1[[#This Row],[TGL.PENSIUN (usia)]],"yyyy"),"")</f>
        <v>2041</v>
      </c>
      <c r="X15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Row],[JABATAN]],tbl_refJabatan,7,FALSE),"yr","day")-CONVERT(DATEDIF(M1509,tglAcuan,"y"),"yr","day"))),(NOW()+(CONVERT(VLOOKUP(Table1[[#This Row],[JABATAN]],tbl_refJabatan,7,FALSE),"yr","day")-CONVERT(DATEDIF(M1509,NOW(),"y"),"yr","day")))),"tgl SK salah"),"")</f>
        <v>51193.098911689813</v>
      </c>
      <c r="Y1509" s="167" t="str">
        <f ca="1">IF(Table1[[#This Row],[TGL. PENSIUN (jabatan)]]&lt;&gt;0,TEXT(Table1[[#This Row],[TGL. PENSIUN (jabatan)]],"yyyy"),"")</f>
        <v>2040</v>
      </c>
      <c r="Z15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Row],[JABATAN]],tbl_refJabatan,8,FALSE),"yr","day")-CONVERT(DATEDIF(H1509,tglAcuan,"y"),"yr","day"))),(NOW()+(CONVERT(VLOOKUP(Table1[[#This Row],[JABATAN]],tbl_refJabatan,8,FALSE),"yr","day")-CONVERT(DATEDIF(H1509,NOW(),"y"),"yr","day")))),"Usia Salah"),"")</f>
        <v>51558.348911689813</v>
      </c>
      <c r="AA1509" s="167" t="str">
        <f ca="1">IF(Table1[[#This Row],[TGL.PENSIUN (usia )]]&lt;&gt;0,TEXT(Table1[[#This Row],[TGL.PENSIUN (usia )]],"yyyy"),"")</f>
        <v>2041</v>
      </c>
      <c r="AB15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Row],[JABATAN]],tbl_refJabatan,9,FALSE),"yr","day")-CONVERT(DATEDIF(M1509,tglAcuan,"y"),"yr","day"))),(NOW()+(CONVERT(VLOOKUP(Table1[[#This Row],[JABATAN]],tbl_refJabatan,9,FALSE),"yr","day")-CONVERT(DATEDIF(M1509,NOW(),"y"),"yr","day")))),"tgl SK salah"),"")</f>
        <v>51193.098911689813</v>
      </c>
      <c r="AC1509" s="167" t="str">
        <f ca="1">IF(Table1[[#This Row],[TGL. PENSIUN (jabatan )]]&lt;&gt;0,TEXT(Table1[[#This Row],[TGL. PENSIUN (jabatan )]],"yyyy"),"")</f>
        <v>2040</v>
      </c>
      <c r="AD15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0" spans="1:30" s="53" customFormat="1" ht="21.75" customHeight="1" x14ac:dyDescent="0.25">
      <c r="A1510" s="43">
        <f t="shared" si="53"/>
        <v>1505</v>
      </c>
      <c r="B1510" s="55" t="s">
        <v>2680</v>
      </c>
      <c r="C1510" s="55" t="s">
        <v>2785</v>
      </c>
      <c r="D1510" s="97" t="s">
        <v>61</v>
      </c>
      <c r="E1510" s="98" t="s">
        <v>2795</v>
      </c>
      <c r="F1510" s="57" t="s">
        <v>41</v>
      </c>
      <c r="G1510" s="58" t="s">
        <v>42</v>
      </c>
      <c r="H1510" s="176">
        <v>35627</v>
      </c>
      <c r="I1510" s="45"/>
      <c r="J1510" s="76"/>
      <c r="K1510" s="110" t="s">
        <v>56</v>
      </c>
      <c r="L1510" s="128" t="s">
        <v>2796</v>
      </c>
      <c r="M1510" s="127">
        <v>45048</v>
      </c>
      <c r="N1510" s="52" t="str">
        <f t="shared" ca="1" si="54"/>
        <v>26 Tahun 7 Bulan 11 hari</v>
      </c>
      <c r="O15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1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Row],[JABATAN]],tbl_refJabatan,2,FALSE),"yr","day")-CONVERT(DATEDIF(H1510,tglAcuan,"y"),"yr","day"))),(NOW()+(CONVERT(VLOOKUP(Table1[[#This Row],[JABATAN]],tbl_refJabatan,2,FALSE),"yr","day")-CONVERT(DATEDIF(H1510,NOW(),"y"),"yr","day")))),"Usia Salah"),"")</f>
        <v>57767.598911689813</v>
      </c>
      <c r="Q1510" s="167" t="str">
        <f ca="1">IF(Table1[[#This Row],[TGL. PENSIUN (usia)]]&lt;&gt;0,TEXT(Table1[[#This Row],[TGL. PENSIUN (usia)]],"yyyy"),"")</f>
        <v>2058</v>
      </c>
      <c r="R1510" s="166">
        <f ca="1">IF(AND(Table1[[#This Row],[TGL. PENSIUN (usia)]]&lt;&gt;"",Table1[[#This Row],[TGL. PENSIUN (usia)]]&lt;&gt;"USIA SALAH"),IF(tglAcuan&lt;&gt;0,(INT(CONVERT(VLOOKUP(Table1[[#This Row],[JABATAN]],tbl_refJabatan,2,FALSE),"yr","day")-CONVERT(DATEDIF(H1510,tglAcuan,"y"),"yr","day"))),(INT(CONVERT(VLOOKUP(Table1[[#This Row],[JABATAN]],tbl_refJabatan,2,FALSE),"yr","day")-CONVERT(DATEDIF(H1510,NOW(),"y"),"yr","day")))),"")</f>
        <v>12418</v>
      </c>
      <c r="S1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Row],[JABATAN]],tbl_refJabatan,4,FALSE),"yr","day")-CONVERT(DATEDIF(H1510,tglAcuan,"y"),"yr","day"))),(NOW()+(CONVERT(VLOOKUP(Table1[[#This Row],[JABATAN]],tbl_refJabatan,4,FALSE),"yr","day")-CONVERT(DATEDIF(H1510,NOW(),"y"),"yr","day")))),"Usia Salah"),"")</f>
        <v>57767.598911689813</v>
      </c>
      <c r="T1510" s="167" t="str">
        <f ca="1">IF(Table1[[#This Row],[TGL. PENSIUN ( usia )]]&lt;&gt;0,TEXT(Table1[[#This Row],[TGL. PENSIUN ( usia )]],"yyyy"),"")</f>
        <v>2058</v>
      </c>
      <c r="U1510" s="166">
        <f ca="1">IF(AND(Table1[[#This Row],[TGL. PENSIUN (usia)]]&lt;&gt;"",Table1[[#This Row],[TGL. PENSIUN (usia)]]&lt;&gt;"USIA SALAH"),IF(tglAcuan&lt;&gt;0,(INT(CONVERT(VLOOKUP(Table1[[#This Row],[JABATAN]],tbl_refJabatan,4,FALSE),"yr","day")-CONVERT(DATEDIF(H1510,tglAcuan,"y"),"yr","day"))),(INT(CONVERT(VLOOKUP(Table1[[#This Row],[JABATAN]],tbl_refJabatan,4,FALSE),"yr","day")-CONVERT(DATEDIF(H1510,NOW(),"y"),"yr","day")))),"")</f>
        <v>12418</v>
      </c>
      <c r="V1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Row],[JABATAN]],tbl_refJabatan,6,FALSE),"yr","day")-CONVERT(DATEDIF(H1510,tglAcuan,"y"),"yr","day"))),(NOW()+(CONVERT(VLOOKUP(Table1[[#This Row],[JABATAN]],tbl_refJabatan,6,FALSE),"yr","day")-CONVERT(DATEDIF(H1510,NOW(),"y"),"yr","day")))),"Usia Salah"),"")</f>
        <v>56306.598911689813</v>
      </c>
      <c r="W1510" s="167" t="str">
        <f ca="1">IF(Table1[[#This Row],[TGL.PENSIUN (usia)]]&lt;&gt;0,TEXT(Table1[[#This Row],[TGL.PENSIUN (usia)]],"yyyy"),"")</f>
        <v>2054</v>
      </c>
      <c r="X15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Row],[JABATAN]],tbl_refJabatan,7,FALSE),"yr","day")-CONVERT(DATEDIF(M1510,tglAcuan,"y"),"yr","day"))),(NOW()+(CONVERT(VLOOKUP(Table1[[#This Row],[JABATAN]],tbl_refJabatan,7,FALSE),"yr","day")-CONVERT(DATEDIF(M1510,NOW(),"y"),"yr","day")))),"tgl SK salah"),"")</f>
        <v>52654.098911689813</v>
      </c>
      <c r="Y1510" s="167" t="str">
        <f ca="1">IF(Table1[[#This Row],[TGL. PENSIUN (jabatan)]]&lt;&gt;0,TEXT(Table1[[#This Row],[TGL. PENSIUN (jabatan)]],"yyyy"),"")</f>
        <v>2044</v>
      </c>
      <c r="Z15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Row],[JABATAN]],tbl_refJabatan,8,FALSE),"yr","day")-CONVERT(DATEDIF(H1510,tglAcuan,"y"),"yr","day"))),(NOW()+(CONVERT(VLOOKUP(Table1[[#This Row],[JABATAN]],tbl_refJabatan,8,FALSE),"yr","day")-CONVERT(DATEDIF(H1510,NOW(),"y"),"yr","day")))),"Usia Salah"),"")</f>
        <v>56306.598911689813</v>
      </c>
      <c r="AA1510" s="167" t="str">
        <f ca="1">IF(Table1[[#This Row],[TGL.PENSIUN (usia )]]&lt;&gt;0,TEXT(Table1[[#This Row],[TGL.PENSIUN (usia )]],"yyyy"),"")</f>
        <v>2054</v>
      </c>
      <c r="AB15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Row],[JABATAN]],tbl_refJabatan,9,FALSE),"yr","day")-CONVERT(DATEDIF(M1510,tglAcuan,"y"),"yr","day"))),(NOW()+(CONVERT(VLOOKUP(Table1[[#This Row],[JABATAN]],tbl_refJabatan,9,FALSE),"yr","day")-CONVERT(DATEDIF(M1510,NOW(),"y"),"yr","day")))),"tgl SK salah"),"")</f>
        <v>52654.098911689813</v>
      </c>
      <c r="AC1510" s="167" t="str">
        <f ca="1">IF(Table1[[#This Row],[TGL. PENSIUN (jabatan )]]&lt;&gt;0,TEXT(Table1[[#This Row],[TGL. PENSIUN (jabatan )]],"yyyy"),"")</f>
        <v>2044</v>
      </c>
      <c r="AD15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1" spans="1:30" s="53" customFormat="1" ht="21.75" customHeight="1" x14ac:dyDescent="0.25">
      <c r="A1511" s="43">
        <f t="shared" si="53"/>
        <v>1506</v>
      </c>
      <c r="B1511" s="44" t="s">
        <v>2680</v>
      </c>
      <c r="C1511" s="44" t="s">
        <v>2785</v>
      </c>
      <c r="D1511" s="72" t="s">
        <v>63</v>
      </c>
      <c r="E1511" s="59" t="s">
        <v>2797</v>
      </c>
      <c r="F1511" s="43" t="s">
        <v>41</v>
      </c>
      <c r="G1511" s="46" t="s">
        <v>42</v>
      </c>
      <c r="H1511" s="94">
        <v>28616</v>
      </c>
      <c r="I1511" s="45"/>
      <c r="J1511" s="76"/>
      <c r="K1511" s="63" t="s">
        <v>43</v>
      </c>
      <c r="L1511" s="90" t="s">
        <v>2798</v>
      </c>
      <c r="M1511" s="94">
        <v>41172</v>
      </c>
      <c r="N1511" s="52" t="str">
        <f t="shared" ca="1" si="54"/>
        <v>45 Tahun 9 Bulan 21 hari</v>
      </c>
      <c r="O15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5 Bulan 7 Hari </v>
      </c>
      <c r="P1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Row],[JABATAN]],tbl_refJabatan,2,FALSE),"yr","day")-CONVERT(DATEDIF(H1511,tglAcuan,"y"),"yr","day"))),(NOW()+(CONVERT(VLOOKUP(Table1[[#This Row],[JABATAN]],tbl_refJabatan,2,FALSE),"yr","day")-CONVERT(DATEDIF(H1511,NOW(),"y"),"yr","day")))),"Usia Salah"),"")</f>
        <v>50827.848911689813</v>
      </c>
      <c r="Q1511" s="167" t="str">
        <f ca="1">IF(Table1[[#This Row],[TGL. PENSIUN (usia)]]&lt;&gt;0,TEXT(Table1[[#This Row],[TGL. PENSIUN (usia)]],"yyyy"),"")</f>
        <v>2039</v>
      </c>
      <c r="R1511" s="166">
        <f ca="1">IF(AND(Table1[[#This Row],[TGL. PENSIUN (usia)]]&lt;&gt;"",Table1[[#This Row],[TGL. PENSIUN (usia)]]&lt;&gt;"USIA SALAH"),IF(tglAcuan&lt;&gt;0,(INT(CONVERT(VLOOKUP(Table1[[#This Row],[JABATAN]],tbl_refJabatan,2,FALSE),"yr","day")-CONVERT(DATEDIF(H1511,tglAcuan,"y"),"yr","day"))),(INT(CONVERT(VLOOKUP(Table1[[#This Row],[JABATAN]],tbl_refJabatan,2,FALSE),"yr","day")-CONVERT(DATEDIF(H1511,NOW(),"y"),"yr","day")))),"")</f>
        <v>5478</v>
      </c>
      <c r="S1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Row],[JABATAN]],tbl_refJabatan,4,FALSE),"yr","day")-CONVERT(DATEDIF(H1511,tglAcuan,"y"),"yr","day"))),(NOW()+(CONVERT(VLOOKUP(Table1[[#This Row],[JABATAN]],tbl_refJabatan,4,FALSE),"yr","day")-CONVERT(DATEDIF(H1511,NOW(),"y"),"yr","day")))),"Usia Salah"),"")</f>
        <v>36217.848911689813</v>
      </c>
      <c r="T1511" s="167" t="str">
        <f ca="1">IF(Table1[[#This Row],[TGL. PENSIUN ( usia )]]&lt;&gt;0,TEXT(Table1[[#This Row],[TGL. PENSIUN ( usia )]],"yyyy"),"")</f>
        <v>1999</v>
      </c>
      <c r="U1511" s="166">
        <f ca="1">IF(AND(Table1[[#This Row],[TGL. PENSIUN (usia)]]&lt;&gt;"",Table1[[#This Row],[TGL. PENSIUN (usia)]]&lt;&gt;"USIA SALAH"),IF(tglAcuan&lt;&gt;0,(INT(CONVERT(VLOOKUP(Table1[[#This Row],[JABATAN]],tbl_refJabatan,4,FALSE),"yr","day")-CONVERT(DATEDIF(H1511,tglAcuan,"y"),"yr","day"))),(INT(CONVERT(VLOOKUP(Table1[[#This Row],[JABATAN]],tbl_refJabatan,4,FALSE),"yr","day")-CONVERT(DATEDIF(H1511,NOW(),"y"),"yr","day")))),"")</f>
        <v>-9132</v>
      </c>
      <c r="V1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Row],[JABATAN]],tbl_refJabatan,6,FALSE),"yr","day")-CONVERT(DATEDIF(H1511,tglAcuan,"y"),"yr","day"))),(NOW()+(CONVERT(VLOOKUP(Table1[[#This Row],[JABATAN]],tbl_refJabatan,6,FALSE),"yr","day")-CONVERT(DATEDIF(H1511,NOW(),"y"),"yr","day")))),"Usia Salah"),"")</f>
        <v>28912.848911689813</v>
      </c>
      <c r="W1511" s="167" t="str">
        <f ca="1">IF(Table1[[#This Row],[TGL.PENSIUN (usia)]]&lt;&gt;0,TEXT(Table1[[#This Row],[TGL.PENSIUN (usia)]],"yyyy"),"")</f>
        <v>1979</v>
      </c>
      <c r="X15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Row],[JABATAN]],tbl_refJabatan,7,FALSE),"yr","day")-CONVERT(DATEDIF(M1511,tglAcuan,"y"),"yr","day"))),(NOW()+(CONVERT(VLOOKUP(Table1[[#This Row],[JABATAN]],tbl_refJabatan,7,FALSE),"yr","day")-CONVERT(DATEDIF(M1511,NOW(),"y"),"yr","day")))),"tgl SK salah"),"")</f>
        <v>63246.348911689813</v>
      </c>
      <c r="Y1511" s="167" t="str">
        <f ca="1">IF(Table1[[#This Row],[TGL. PENSIUN (jabatan)]]&lt;&gt;0,TEXT(Table1[[#This Row],[TGL. PENSIUN (jabatan)]],"yyyy"),"")</f>
        <v>2073</v>
      </c>
      <c r="Z15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Row],[JABATAN]],tbl_refJabatan,8,FALSE),"yr","day")-CONVERT(DATEDIF(H1511,tglAcuan,"y"),"yr","day"))),(NOW()+(CONVERT(VLOOKUP(Table1[[#This Row],[JABATAN]],tbl_refJabatan,8,FALSE),"yr","day")-CONVERT(DATEDIF(H1511,NOW(),"y"),"yr","day")))),"Usia Salah"),"")</f>
        <v>50827.848911689813</v>
      </c>
      <c r="AA1511" s="167" t="str">
        <f ca="1">IF(Table1[[#This Row],[TGL.PENSIUN (usia )]]&lt;&gt;0,TEXT(Table1[[#This Row],[TGL.PENSIUN (usia )]],"yyyy"),"")</f>
        <v>2039</v>
      </c>
      <c r="AB15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Row],[JABATAN]],tbl_refJabatan,9,FALSE),"yr","day")-CONVERT(DATEDIF(M1511,tglAcuan,"y"),"yr","day"))),(NOW()+(CONVERT(VLOOKUP(Table1[[#This Row],[JABATAN]],tbl_refJabatan,9,FALSE),"yr","day")-CONVERT(DATEDIF(M1511,NOW(),"y"),"yr","day")))),"tgl SK salah"),"")</f>
        <v>46810.098911689813</v>
      </c>
      <c r="AC1511" s="167" t="str">
        <f ca="1">IF(Table1[[#This Row],[TGL. PENSIUN (jabatan )]]&lt;&gt;0,TEXT(Table1[[#This Row],[TGL. PENSIUN (jabatan )]],"yyyy"),"")</f>
        <v>2028</v>
      </c>
      <c r="AD15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2" spans="1:30" s="53" customFormat="1" ht="21.75" customHeight="1" x14ac:dyDescent="0.25">
      <c r="A1512" s="43">
        <f t="shared" si="53"/>
        <v>1507</v>
      </c>
      <c r="B1512" s="44" t="s">
        <v>2680</v>
      </c>
      <c r="C1512" s="44" t="s">
        <v>2785</v>
      </c>
      <c r="D1512" s="72" t="s">
        <v>63</v>
      </c>
      <c r="E1512" s="59" t="s">
        <v>2799</v>
      </c>
      <c r="F1512" s="43" t="s">
        <v>41</v>
      </c>
      <c r="G1512" s="46" t="s">
        <v>42</v>
      </c>
      <c r="H1512" s="94">
        <v>31870</v>
      </c>
      <c r="I1512" s="45"/>
      <c r="J1512" s="76"/>
      <c r="K1512" s="63" t="s">
        <v>43</v>
      </c>
      <c r="L1512" s="90" t="s">
        <v>2800</v>
      </c>
      <c r="M1512" s="94">
        <v>41933</v>
      </c>
      <c r="N1512" s="52" t="str">
        <f t="shared" ca="1" si="54"/>
        <v>36 Tahun 10 Bulan 24 hari</v>
      </c>
      <c r="O15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Row],[JABATAN]],tbl_refJabatan,2,FALSE),"yr","day")-CONVERT(DATEDIF(H1512,tglAcuan,"y"),"yr","day"))),(NOW()+(CONVERT(VLOOKUP(Table1[[#This Row],[JABATAN]],tbl_refJabatan,2,FALSE),"yr","day")-CONVERT(DATEDIF(H1512,NOW(),"y"),"yr","day")))),"Usia Salah"),"")</f>
        <v>54115.098911689813</v>
      </c>
      <c r="Q1512" s="167" t="str">
        <f ca="1">IF(Table1[[#This Row],[TGL. PENSIUN (usia)]]&lt;&gt;0,TEXT(Table1[[#This Row],[TGL. PENSIUN (usia)]],"yyyy"),"")</f>
        <v>2048</v>
      </c>
      <c r="R1512" s="166">
        <f ca="1">IF(AND(Table1[[#This Row],[TGL. PENSIUN (usia)]]&lt;&gt;"",Table1[[#This Row],[TGL. PENSIUN (usia)]]&lt;&gt;"USIA SALAH"),IF(tglAcuan&lt;&gt;0,(INT(CONVERT(VLOOKUP(Table1[[#This Row],[JABATAN]],tbl_refJabatan,2,FALSE),"yr","day")-CONVERT(DATEDIF(H1512,tglAcuan,"y"),"yr","day"))),(INT(CONVERT(VLOOKUP(Table1[[#This Row],[JABATAN]],tbl_refJabatan,2,FALSE),"yr","day")-CONVERT(DATEDIF(H1512,NOW(),"y"),"yr","day")))),"")</f>
        <v>8766</v>
      </c>
      <c r="S1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Row],[JABATAN]],tbl_refJabatan,4,FALSE),"yr","day")-CONVERT(DATEDIF(H1512,tglAcuan,"y"),"yr","day"))),(NOW()+(CONVERT(VLOOKUP(Table1[[#This Row],[JABATAN]],tbl_refJabatan,4,FALSE),"yr","day")-CONVERT(DATEDIF(H1512,NOW(),"y"),"yr","day")))),"Usia Salah"),"")</f>
        <v>39505.098911689813</v>
      </c>
      <c r="T1512" s="167" t="str">
        <f ca="1">IF(Table1[[#This Row],[TGL. PENSIUN ( usia )]]&lt;&gt;0,TEXT(Table1[[#This Row],[TGL. PENSIUN ( usia )]],"yyyy"),"")</f>
        <v>2008</v>
      </c>
      <c r="U1512" s="166">
        <f ca="1">IF(AND(Table1[[#This Row],[TGL. PENSIUN (usia)]]&lt;&gt;"",Table1[[#This Row],[TGL. PENSIUN (usia)]]&lt;&gt;"USIA SALAH"),IF(tglAcuan&lt;&gt;0,(INT(CONVERT(VLOOKUP(Table1[[#This Row],[JABATAN]],tbl_refJabatan,4,FALSE),"yr","day")-CONVERT(DATEDIF(H1512,tglAcuan,"y"),"yr","day"))),(INT(CONVERT(VLOOKUP(Table1[[#This Row],[JABATAN]],tbl_refJabatan,4,FALSE),"yr","day")-CONVERT(DATEDIF(H1512,NOW(),"y"),"yr","day")))),"")</f>
        <v>-5844</v>
      </c>
      <c r="V1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Row],[JABATAN]],tbl_refJabatan,6,FALSE),"yr","day")-CONVERT(DATEDIF(H1512,tglAcuan,"y"),"yr","day"))),(NOW()+(CONVERT(VLOOKUP(Table1[[#This Row],[JABATAN]],tbl_refJabatan,6,FALSE),"yr","day")-CONVERT(DATEDIF(H1512,NOW(),"y"),"yr","day")))),"Usia Salah"),"")</f>
        <v>32200.098911689813</v>
      </c>
      <c r="W1512" s="167" t="str">
        <f ca="1">IF(Table1[[#This Row],[TGL.PENSIUN (usia)]]&lt;&gt;0,TEXT(Table1[[#This Row],[TGL.PENSIUN (usia)]],"yyyy"),"")</f>
        <v>1988</v>
      </c>
      <c r="X15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Row],[JABATAN]],tbl_refJabatan,7,FALSE),"yr","day")-CONVERT(DATEDIF(M1512,tglAcuan,"y"),"yr","day"))),(NOW()+(CONVERT(VLOOKUP(Table1[[#This Row],[JABATAN]],tbl_refJabatan,7,FALSE),"yr","day")-CONVERT(DATEDIF(M1512,NOW(),"y"),"yr","day")))),"tgl SK salah"),"")</f>
        <v>63976.848911689813</v>
      </c>
      <c r="Y1512" s="167" t="str">
        <f ca="1">IF(Table1[[#This Row],[TGL. PENSIUN (jabatan)]]&lt;&gt;0,TEXT(Table1[[#This Row],[TGL. PENSIUN (jabatan)]],"yyyy"),"")</f>
        <v>2075</v>
      </c>
      <c r="Z15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Row],[JABATAN]],tbl_refJabatan,8,FALSE),"yr","day")-CONVERT(DATEDIF(H1512,tglAcuan,"y"),"yr","day"))),(NOW()+(CONVERT(VLOOKUP(Table1[[#This Row],[JABATAN]],tbl_refJabatan,8,FALSE),"yr","day")-CONVERT(DATEDIF(H1512,NOW(),"y"),"yr","day")))),"Usia Salah"),"")</f>
        <v>54115.098911689813</v>
      </c>
      <c r="AA1512" s="167" t="str">
        <f ca="1">IF(Table1[[#This Row],[TGL.PENSIUN (usia )]]&lt;&gt;0,TEXT(Table1[[#This Row],[TGL.PENSIUN (usia )]],"yyyy"),"")</f>
        <v>2048</v>
      </c>
      <c r="AB15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Row],[JABATAN]],tbl_refJabatan,9,FALSE),"yr","day")-CONVERT(DATEDIF(M1512,tglAcuan,"y"),"yr","day"))),(NOW()+(CONVERT(VLOOKUP(Table1[[#This Row],[JABATAN]],tbl_refJabatan,9,FALSE),"yr","day")-CONVERT(DATEDIF(M1512,NOW(),"y"),"yr","day")))),"tgl SK salah"),"")</f>
        <v>47540.598911689813</v>
      </c>
      <c r="AC1512" s="167" t="str">
        <f ca="1">IF(Table1[[#This Row],[TGL. PENSIUN (jabatan )]]&lt;&gt;0,TEXT(Table1[[#This Row],[TGL. PENSIUN (jabatan )]],"yyyy"),"")</f>
        <v>2030</v>
      </c>
      <c r="AD15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3" spans="1:30" s="53" customFormat="1" ht="21.75" customHeight="1" x14ac:dyDescent="0.25">
      <c r="A1513" s="43">
        <f t="shared" si="53"/>
        <v>1508</v>
      </c>
      <c r="B1513" s="44" t="s">
        <v>2680</v>
      </c>
      <c r="C1513" s="44" t="s">
        <v>2785</v>
      </c>
      <c r="D1513" s="72" t="s">
        <v>63</v>
      </c>
      <c r="E1513" s="59" t="s">
        <v>1079</v>
      </c>
      <c r="F1513" s="43" t="s">
        <v>41</v>
      </c>
      <c r="G1513" s="46" t="s">
        <v>42</v>
      </c>
      <c r="H1513" s="94">
        <v>33315</v>
      </c>
      <c r="I1513" s="45"/>
      <c r="J1513" s="76"/>
      <c r="K1513" s="63" t="s">
        <v>56</v>
      </c>
      <c r="L1513" s="90" t="s">
        <v>2801</v>
      </c>
      <c r="M1513" s="94">
        <v>41933</v>
      </c>
      <c r="N1513" s="52" t="str">
        <f t="shared" ca="1" si="54"/>
        <v>32 Tahun 11 Bulan 9 hari</v>
      </c>
      <c r="O15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Row],[JABATAN]],tbl_refJabatan,2,FALSE),"yr","day")-CONVERT(DATEDIF(H1513,tglAcuan,"y"),"yr","day"))),(NOW()+(CONVERT(VLOOKUP(Table1[[#This Row],[JABATAN]],tbl_refJabatan,2,FALSE),"yr","day")-CONVERT(DATEDIF(H1513,NOW(),"y"),"yr","day")))),"Usia Salah"),"")</f>
        <v>55576.098911689813</v>
      </c>
      <c r="Q1513" s="167" t="str">
        <f ca="1">IF(Table1[[#This Row],[TGL. PENSIUN (usia)]]&lt;&gt;0,TEXT(Table1[[#This Row],[TGL. PENSIUN (usia)]],"yyyy"),"")</f>
        <v>2052</v>
      </c>
      <c r="R1513" s="166">
        <f ca="1">IF(AND(Table1[[#This Row],[TGL. PENSIUN (usia)]]&lt;&gt;"",Table1[[#This Row],[TGL. PENSIUN (usia)]]&lt;&gt;"USIA SALAH"),IF(tglAcuan&lt;&gt;0,(INT(CONVERT(VLOOKUP(Table1[[#This Row],[JABATAN]],tbl_refJabatan,2,FALSE),"yr","day")-CONVERT(DATEDIF(H1513,tglAcuan,"y"),"yr","day"))),(INT(CONVERT(VLOOKUP(Table1[[#This Row],[JABATAN]],tbl_refJabatan,2,FALSE),"yr","day")-CONVERT(DATEDIF(H1513,NOW(),"y"),"yr","day")))),"")</f>
        <v>10227</v>
      </c>
      <c r="S1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Row],[JABATAN]],tbl_refJabatan,4,FALSE),"yr","day")-CONVERT(DATEDIF(H1513,tglAcuan,"y"),"yr","day"))),(NOW()+(CONVERT(VLOOKUP(Table1[[#This Row],[JABATAN]],tbl_refJabatan,4,FALSE),"yr","day")-CONVERT(DATEDIF(H1513,NOW(),"y"),"yr","day")))),"Usia Salah"),"")</f>
        <v>40966.098911689813</v>
      </c>
      <c r="T1513" s="167" t="str">
        <f ca="1">IF(Table1[[#This Row],[TGL. PENSIUN ( usia )]]&lt;&gt;0,TEXT(Table1[[#This Row],[TGL. PENSIUN ( usia )]],"yyyy"),"")</f>
        <v>2012</v>
      </c>
      <c r="U1513" s="166">
        <f ca="1">IF(AND(Table1[[#This Row],[TGL. PENSIUN (usia)]]&lt;&gt;"",Table1[[#This Row],[TGL. PENSIUN (usia)]]&lt;&gt;"USIA SALAH"),IF(tglAcuan&lt;&gt;0,(INT(CONVERT(VLOOKUP(Table1[[#This Row],[JABATAN]],tbl_refJabatan,4,FALSE),"yr","day")-CONVERT(DATEDIF(H1513,tglAcuan,"y"),"yr","day"))),(INT(CONVERT(VLOOKUP(Table1[[#This Row],[JABATAN]],tbl_refJabatan,4,FALSE),"yr","day")-CONVERT(DATEDIF(H1513,NOW(),"y"),"yr","day")))),"")</f>
        <v>-4383</v>
      </c>
      <c r="V1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Row],[JABATAN]],tbl_refJabatan,6,FALSE),"yr","day")-CONVERT(DATEDIF(H1513,tglAcuan,"y"),"yr","day"))),(NOW()+(CONVERT(VLOOKUP(Table1[[#This Row],[JABATAN]],tbl_refJabatan,6,FALSE),"yr","day")-CONVERT(DATEDIF(H1513,NOW(),"y"),"yr","day")))),"Usia Salah"),"")</f>
        <v>33661.098911689813</v>
      </c>
      <c r="W1513" s="167" t="str">
        <f ca="1">IF(Table1[[#This Row],[TGL.PENSIUN (usia)]]&lt;&gt;0,TEXT(Table1[[#This Row],[TGL.PENSIUN (usia)]],"yyyy"),"")</f>
        <v>1992</v>
      </c>
      <c r="X15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Row],[JABATAN]],tbl_refJabatan,7,FALSE),"yr","day")-CONVERT(DATEDIF(M1513,tglAcuan,"y"),"yr","day"))),(NOW()+(CONVERT(VLOOKUP(Table1[[#This Row],[JABATAN]],tbl_refJabatan,7,FALSE),"yr","day")-CONVERT(DATEDIF(M1513,NOW(),"y"),"yr","day")))),"tgl SK salah"),"")</f>
        <v>63976.848911689813</v>
      </c>
      <c r="Y1513" s="167" t="str">
        <f ca="1">IF(Table1[[#This Row],[TGL. PENSIUN (jabatan)]]&lt;&gt;0,TEXT(Table1[[#This Row],[TGL. PENSIUN (jabatan)]],"yyyy"),"")</f>
        <v>2075</v>
      </c>
      <c r="Z15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Row],[JABATAN]],tbl_refJabatan,8,FALSE),"yr","day")-CONVERT(DATEDIF(H1513,tglAcuan,"y"),"yr","day"))),(NOW()+(CONVERT(VLOOKUP(Table1[[#This Row],[JABATAN]],tbl_refJabatan,8,FALSE),"yr","day")-CONVERT(DATEDIF(H1513,NOW(),"y"),"yr","day")))),"Usia Salah"),"")</f>
        <v>55576.098911689813</v>
      </c>
      <c r="AA1513" s="167" t="str">
        <f ca="1">IF(Table1[[#This Row],[TGL.PENSIUN (usia )]]&lt;&gt;0,TEXT(Table1[[#This Row],[TGL.PENSIUN (usia )]],"yyyy"),"")</f>
        <v>2052</v>
      </c>
      <c r="AB15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Row],[JABATAN]],tbl_refJabatan,9,FALSE),"yr","day")-CONVERT(DATEDIF(M1513,tglAcuan,"y"),"yr","day"))),(NOW()+(CONVERT(VLOOKUP(Table1[[#This Row],[JABATAN]],tbl_refJabatan,9,FALSE),"yr","day")-CONVERT(DATEDIF(M1513,NOW(),"y"),"yr","day")))),"tgl SK salah"),"")</f>
        <v>47540.598911689813</v>
      </c>
      <c r="AC1513" s="167" t="str">
        <f ca="1">IF(Table1[[#This Row],[TGL. PENSIUN (jabatan )]]&lt;&gt;0,TEXT(Table1[[#This Row],[TGL. PENSIUN (jabatan )]],"yyyy"),"")</f>
        <v>2030</v>
      </c>
      <c r="AD15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4" spans="1:30" s="53" customFormat="1" ht="21.75" customHeight="1" x14ac:dyDescent="0.25">
      <c r="A1514" s="43">
        <f t="shared" si="53"/>
        <v>1509</v>
      </c>
      <c r="B1514" s="44" t="s">
        <v>2680</v>
      </c>
      <c r="C1514" s="44" t="s">
        <v>2785</v>
      </c>
      <c r="D1514" s="72" t="s">
        <v>63</v>
      </c>
      <c r="E1514" s="59" t="s">
        <v>2802</v>
      </c>
      <c r="F1514" s="43" t="s">
        <v>41</v>
      </c>
      <c r="G1514" s="46" t="s">
        <v>42</v>
      </c>
      <c r="H1514" s="94">
        <v>33034</v>
      </c>
      <c r="I1514" s="45"/>
      <c r="J1514" s="76"/>
      <c r="K1514" s="63" t="s">
        <v>43</v>
      </c>
      <c r="L1514" s="90" t="s">
        <v>2803</v>
      </c>
      <c r="M1514" s="94">
        <v>41933</v>
      </c>
      <c r="N1514" s="52" t="str">
        <f t="shared" ca="1" si="54"/>
        <v>33 Tahun 8 Bulan 17 hari</v>
      </c>
      <c r="O15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6 Hari </v>
      </c>
      <c r="P1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Row],[JABATAN]],tbl_refJabatan,2,FALSE),"yr","day")-CONVERT(DATEDIF(H1514,tglAcuan,"y"),"yr","day"))),(NOW()+(CONVERT(VLOOKUP(Table1[[#This Row],[JABATAN]],tbl_refJabatan,2,FALSE),"yr","day")-CONVERT(DATEDIF(H1514,NOW(),"y"),"yr","day")))),"Usia Salah"),"")</f>
        <v>55210.848911689813</v>
      </c>
      <c r="Q1514" s="167" t="str">
        <f ca="1">IF(Table1[[#This Row],[TGL. PENSIUN (usia)]]&lt;&gt;0,TEXT(Table1[[#This Row],[TGL. PENSIUN (usia)]],"yyyy"),"")</f>
        <v>2051</v>
      </c>
      <c r="R1514" s="166">
        <f ca="1">IF(AND(Table1[[#This Row],[TGL. PENSIUN (usia)]]&lt;&gt;"",Table1[[#This Row],[TGL. PENSIUN (usia)]]&lt;&gt;"USIA SALAH"),IF(tglAcuan&lt;&gt;0,(INT(CONVERT(VLOOKUP(Table1[[#This Row],[JABATAN]],tbl_refJabatan,2,FALSE),"yr","day")-CONVERT(DATEDIF(H1514,tglAcuan,"y"),"yr","day"))),(INT(CONVERT(VLOOKUP(Table1[[#This Row],[JABATAN]],tbl_refJabatan,2,FALSE),"yr","day")-CONVERT(DATEDIF(H1514,NOW(),"y"),"yr","day")))),"")</f>
        <v>9861</v>
      </c>
      <c r="S1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Row],[JABATAN]],tbl_refJabatan,4,FALSE),"yr","day")-CONVERT(DATEDIF(H1514,tglAcuan,"y"),"yr","day"))),(NOW()+(CONVERT(VLOOKUP(Table1[[#This Row],[JABATAN]],tbl_refJabatan,4,FALSE),"yr","day")-CONVERT(DATEDIF(H1514,NOW(),"y"),"yr","day")))),"Usia Salah"),"")</f>
        <v>40600.848911689813</v>
      </c>
      <c r="T1514" s="167" t="str">
        <f ca="1">IF(Table1[[#This Row],[TGL. PENSIUN ( usia )]]&lt;&gt;0,TEXT(Table1[[#This Row],[TGL. PENSIUN ( usia )]],"yyyy"),"")</f>
        <v>2011</v>
      </c>
      <c r="U1514" s="166">
        <f ca="1">IF(AND(Table1[[#This Row],[TGL. PENSIUN (usia)]]&lt;&gt;"",Table1[[#This Row],[TGL. PENSIUN (usia)]]&lt;&gt;"USIA SALAH"),IF(tglAcuan&lt;&gt;0,(INT(CONVERT(VLOOKUP(Table1[[#This Row],[JABATAN]],tbl_refJabatan,4,FALSE),"yr","day")-CONVERT(DATEDIF(H1514,tglAcuan,"y"),"yr","day"))),(INT(CONVERT(VLOOKUP(Table1[[#This Row],[JABATAN]],tbl_refJabatan,4,FALSE),"yr","day")-CONVERT(DATEDIF(H1514,NOW(),"y"),"yr","day")))),"")</f>
        <v>-4749</v>
      </c>
      <c r="V1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Row],[JABATAN]],tbl_refJabatan,6,FALSE),"yr","day")-CONVERT(DATEDIF(H1514,tglAcuan,"y"),"yr","day"))),(NOW()+(CONVERT(VLOOKUP(Table1[[#This Row],[JABATAN]],tbl_refJabatan,6,FALSE),"yr","day")-CONVERT(DATEDIF(H1514,NOW(),"y"),"yr","day")))),"Usia Salah"),"")</f>
        <v>33295.848911689813</v>
      </c>
      <c r="W1514" s="167" t="str">
        <f ca="1">IF(Table1[[#This Row],[TGL.PENSIUN (usia)]]&lt;&gt;0,TEXT(Table1[[#This Row],[TGL.PENSIUN (usia)]],"yyyy"),"")</f>
        <v>1991</v>
      </c>
      <c r="X15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Row],[JABATAN]],tbl_refJabatan,7,FALSE),"yr","day")-CONVERT(DATEDIF(M1514,tglAcuan,"y"),"yr","day"))),(NOW()+(CONVERT(VLOOKUP(Table1[[#This Row],[JABATAN]],tbl_refJabatan,7,FALSE),"yr","day")-CONVERT(DATEDIF(M1514,NOW(),"y"),"yr","day")))),"tgl SK salah"),"")</f>
        <v>63976.848911689813</v>
      </c>
      <c r="Y1514" s="167" t="str">
        <f ca="1">IF(Table1[[#This Row],[TGL. PENSIUN (jabatan)]]&lt;&gt;0,TEXT(Table1[[#This Row],[TGL. PENSIUN (jabatan)]],"yyyy"),"")</f>
        <v>2075</v>
      </c>
      <c r="Z15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Row],[JABATAN]],tbl_refJabatan,8,FALSE),"yr","day")-CONVERT(DATEDIF(H1514,tglAcuan,"y"),"yr","day"))),(NOW()+(CONVERT(VLOOKUP(Table1[[#This Row],[JABATAN]],tbl_refJabatan,8,FALSE),"yr","day")-CONVERT(DATEDIF(H1514,NOW(),"y"),"yr","day")))),"Usia Salah"),"")</f>
        <v>55210.848911689813</v>
      </c>
      <c r="AA1514" s="167" t="str">
        <f ca="1">IF(Table1[[#This Row],[TGL.PENSIUN (usia )]]&lt;&gt;0,TEXT(Table1[[#This Row],[TGL.PENSIUN (usia )]],"yyyy"),"")</f>
        <v>2051</v>
      </c>
      <c r="AB15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Row],[JABATAN]],tbl_refJabatan,9,FALSE),"yr","day")-CONVERT(DATEDIF(M1514,tglAcuan,"y"),"yr","day"))),(NOW()+(CONVERT(VLOOKUP(Table1[[#This Row],[JABATAN]],tbl_refJabatan,9,FALSE),"yr","day")-CONVERT(DATEDIF(M1514,NOW(),"y"),"yr","day")))),"tgl SK salah"),"")</f>
        <v>47540.598911689813</v>
      </c>
      <c r="AC1514" s="167" t="str">
        <f ca="1">IF(Table1[[#This Row],[TGL. PENSIUN (jabatan )]]&lt;&gt;0,TEXT(Table1[[#This Row],[TGL. PENSIUN (jabatan )]],"yyyy"),"")</f>
        <v>2030</v>
      </c>
      <c r="AD15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5" spans="1:30" s="53" customFormat="1" ht="21.75" customHeight="1" x14ac:dyDescent="0.25">
      <c r="A1515" s="43">
        <f t="shared" si="53"/>
        <v>1510</v>
      </c>
      <c r="B1515" s="44" t="s">
        <v>2680</v>
      </c>
      <c r="C1515" s="44" t="s">
        <v>2785</v>
      </c>
      <c r="D1515" s="72" t="s">
        <v>63</v>
      </c>
      <c r="E1515" s="59" t="s">
        <v>2804</v>
      </c>
      <c r="F1515" s="43" t="s">
        <v>41</v>
      </c>
      <c r="G1515" s="46" t="s">
        <v>42</v>
      </c>
      <c r="H1515" s="94">
        <v>28616</v>
      </c>
      <c r="I1515" s="45"/>
      <c r="J1515" s="76"/>
      <c r="K1515" s="63" t="s">
        <v>43</v>
      </c>
      <c r="L1515" s="90" t="s">
        <v>2805</v>
      </c>
      <c r="M1515" s="94">
        <v>43202</v>
      </c>
      <c r="N1515" s="52" t="str">
        <f t="shared" ca="1" si="54"/>
        <v>45 Tahun 9 Bulan 21 hari</v>
      </c>
      <c r="O15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10 Bulan 15 Hari </v>
      </c>
      <c r="P1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Row],[JABATAN]],tbl_refJabatan,2,FALSE),"yr","day")-CONVERT(DATEDIF(H1515,tglAcuan,"y"),"yr","day"))),(NOW()+(CONVERT(VLOOKUP(Table1[[#This Row],[JABATAN]],tbl_refJabatan,2,FALSE),"yr","day")-CONVERT(DATEDIF(H1515,NOW(),"y"),"yr","day")))),"Usia Salah"),"")</f>
        <v>50827.848911689813</v>
      </c>
      <c r="Q1515" s="167" t="str">
        <f ca="1">IF(Table1[[#This Row],[TGL. PENSIUN (usia)]]&lt;&gt;0,TEXT(Table1[[#This Row],[TGL. PENSIUN (usia)]],"yyyy"),"")</f>
        <v>2039</v>
      </c>
      <c r="R1515" s="166">
        <f ca="1">IF(AND(Table1[[#This Row],[TGL. PENSIUN (usia)]]&lt;&gt;"",Table1[[#This Row],[TGL. PENSIUN (usia)]]&lt;&gt;"USIA SALAH"),IF(tglAcuan&lt;&gt;0,(INT(CONVERT(VLOOKUP(Table1[[#This Row],[JABATAN]],tbl_refJabatan,2,FALSE),"yr","day")-CONVERT(DATEDIF(H1515,tglAcuan,"y"),"yr","day"))),(INT(CONVERT(VLOOKUP(Table1[[#This Row],[JABATAN]],tbl_refJabatan,2,FALSE),"yr","day")-CONVERT(DATEDIF(H1515,NOW(),"y"),"yr","day")))),"")</f>
        <v>5478</v>
      </c>
      <c r="S1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Row],[JABATAN]],tbl_refJabatan,4,FALSE),"yr","day")-CONVERT(DATEDIF(H1515,tglAcuan,"y"),"yr","day"))),(NOW()+(CONVERT(VLOOKUP(Table1[[#This Row],[JABATAN]],tbl_refJabatan,4,FALSE),"yr","day")-CONVERT(DATEDIF(H1515,NOW(),"y"),"yr","day")))),"Usia Salah"),"")</f>
        <v>36217.848911689813</v>
      </c>
      <c r="T1515" s="167" t="str">
        <f ca="1">IF(Table1[[#This Row],[TGL. PENSIUN ( usia )]]&lt;&gt;0,TEXT(Table1[[#This Row],[TGL. PENSIUN ( usia )]],"yyyy"),"")</f>
        <v>1999</v>
      </c>
      <c r="U1515" s="166">
        <f ca="1">IF(AND(Table1[[#This Row],[TGL. PENSIUN (usia)]]&lt;&gt;"",Table1[[#This Row],[TGL. PENSIUN (usia)]]&lt;&gt;"USIA SALAH"),IF(tglAcuan&lt;&gt;0,(INT(CONVERT(VLOOKUP(Table1[[#This Row],[JABATAN]],tbl_refJabatan,4,FALSE),"yr","day")-CONVERT(DATEDIF(H1515,tglAcuan,"y"),"yr","day"))),(INT(CONVERT(VLOOKUP(Table1[[#This Row],[JABATAN]],tbl_refJabatan,4,FALSE),"yr","day")-CONVERT(DATEDIF(H1515,NOW(),"y"),"yr","day")))),"")</f>
        <v>-9132</v>
      </c>
      <c r="V1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Row],[JABATAN]],tbl_refJabatan,6,FALSE),"yr","day")-CONVERT(DATEDIF(H1515,tglAcuan,"y"),"yr","day"))),(NOW()+(CONVERT(VLOOKUP(Table1[[#This Row],[JABATAN]],tbl_refJabatan,6,FALSE),"yr","day")-CONVERT(DATEDIF(H1515,NOW(),"y"),"yr","day")))),"Usia Salah"),"")</f>
        <v>28912.848911689813</v>
      </c>
      <c r="W1515" s="167" t="str">
        <f ca="1">IF(Table1[[#This Row],[TGL.PENSIUN (usia)]]&lt;&gt;0,TEXT(Table1[[#This Row],[TGL.PENSIUN (usia)]],"yyyy"),"")</f>
        <v>1979</v>
      </c>
      <c r="X15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Row],[JABATAN]],tbl_refJabatan,7,FALSE),"yr","day")-CONVERT(DATEDIF(M1515,tglAcuan,"y"),"yr","day"))),(NOW()+(CONVERT(VLOOKUP(Table1[[#This Row],[JABATAN]],tbl_refJabatan,7,FALSE),"yr","day")-CONVERT(DATEDIF(M1515,NOW(),"y"),"yr","day")))),"tgl SK salah"),"")</f>
        <v>65437.848911689813</v>
      </c>
      <c r="Y1515" s="167" t="str">
        <f ca="1">IF(Table1[[#This Row],[TGL. PENSIUN (jabatan)]]&lt;&gt;0,TEXT(Table1[[#This Row],[TGL. PENSIUN (jabatan)]],"yyyy"),"")</f>
        <v>2079</v>
      </c>
      <c r="Z15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Row],[JABATAN]],tbl_refJabatan,8,FALSE),"yr","day")-CONVERT(DATEDIF(H1515,tglAcuan,"y"),"yr","day"))),(NOW()+(CONVERT(VLOOKUP(Table1[[#This Row],[JABATAN]],tbl_refJabatan,8,FALSE),"yr","day")-CONVERT(DATEDIF(H1515,NOW(),"y"),"yr","day")))),"Usia Salah"),"")</f>
        <v>50827.848911689813</v>
      </c>
      <c r="AA1515" s="167" t="str">
        <f ca="1">IF(Table1[[#This Row],[TGL.PENSIUN (usia )]]&lt;&gt;0,TEXT(Table1[[#This Row],[TGL.PENSIUN (usia )]],"yyyy"),"")</f>
        <v>2039</v>
      </c>
      <c r="AB15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Row],[JABATAN]],tbl_refJabatan,9,FALSE),"yr","day")-CONVERT(DATEDIF(M1515,tglAcuan,"y"),"yr","day"))),(NOW()+(CONVERT(VLOOKUP(Table1[[#This Row],[JABATAN]],tbl_refJabatan,9,FALSE),"yr","day")-CONVERT(DATEDIF(M1515,NOW(),"y"),"yr","day")))),"tgl SK salah"),"")</f>
        <v>49001.598911689813</v>
      </c>
      <c r="AC1515" s="167" t="str">
        <f ca="1">IF(Table1[[#This Row],[TGL. PENSIUN (jabatan )]]&lt;&gt;0,TEXT(Table1[[#This Row],[TGL. PENSIUN (jabatan )]],"yyyy"),"")</f>
        <v>2034</v>
      </c>
      <c r="AD15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6" spans="1:30" s="53" customFormat="1" ht="21.75" customHeight="1" x14ac:dyDescent="0.25">
      <c r="A1516" s="43">
        <f t="shared" si="53"/>
        <v>1511</v>
      </c>
      <c r="B1516" s="44" t="s">
        <v>2680</v>
      </c>
      <c r="C1516" s="44" t="s">
        <v>2806</v>
      </c>
      <c r="D1516" s="45" t="s">
        <v>39</v>
      </c>
      <c r="E1516" s="73" t="s">
        <v>2807</v>
      </c>
      <c r="F1516" s="43" t="s">
        <v>41</v>
      </c>
      <c r="G1516" s="46" t="s">
        <v>42</v>
      </c>
      <c r="H1516" s="94">
        <v>30434</v>
      </c>
      <c r="I1516" s="45"/>
      <c r="J1516" s="76"/>
      <c r="K1516" s="74" t="s">
        <v>116</v>
      </c>
      <c r="L1516" s="90" t="s">
        <v>2808</v>
      </c>
      <c r="M1516" s="94">
        <v>43812</v>
      </c>
      <c r="N1516" s="52" t="str">
        <f t="shared" ca="1" si="54"/>
        <v>40 Tahun 9 Bulan 30 hari</v>
      </c>
      <c r="O15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Row],[JABATAN]],tbl_refJabatan,2,FALSE),"yr","day")-CONVERT(DATEDIF(H1516,tglAcuan,"y"),"yr","day"))),(NOW()+(CONVERT(VLOOKUP(Table1[[#This Row],[JABATAN]],tbl_refJabatan,2,FALSE),"yr","day")-CONVERT(DATEDIF(H1516,NOW(),"y"),"yr","day")))),"Usia Salah"),"")</f>
        <v>30739.098911689813</v>
      </c>
      <c r="Q1516" s="167" t="str">
        <f ca="1">IF(Table1[[#This Row],[TGL. PENSIUN (usia)]]&lt;&gt;0,TEXT(Table1[[#This Row],[TGL. PENSIUN (usia)]],"yyyy"),"")</f>
        <v>1984</v>
      </c>
      <c r="R1516" s="166">
        <f ca="1">IF(AND(Table1[[#This Row],[TGL. PENSIUN (usia)]]&lt;&gt;"",Table1[[#This Row],[TGL. PENSIUN (usia)]]&lt;&gt;"USIA SALAH"),IF(tglAcuan&lt;&gt;0,(INT(CONVERT(VLOOKUP(Table1[[#This Row],[JABATAN]],tbl_refJabatan,2,FALSE),"yr","day")-CONVERT(DATEDIF(H1516,tglAcuan,"y"),"yr","day"))),(INT(CONVERT(VLOOKUP(Table1[[#This Row],[JABATAN]],tbl_refJabatan,2,FALSE),"yr","day")-CONVERT(DATEDIF(H1516,NOW(),"y"),"yr","day")))),"")</f>
        <v>-14610</v>
      </c>
      <c r="S1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Row],[JABATAN]],tbl_refJabatan,4,FALSE),"yr","day")-CONVERT(DATEDIF(H1516,tglAcuan,"y"),"yr","day"))),(NOW()+(CONVERT(VLOOKUP(Table1[[#This Row],[JABATAN]],tbl_refJabatan,4,FALSE),"yr","day")-CONVERT(DATEDIF(H1516,NOW(),"y"),"yr","day")))),"Usia Salah"),"")</f>
        <v>30739.098911689813</v>
      </c>
      <c r="T1516" s="167" t="str">
        <f ca="1">IF(Table1[[#This Row],[TGL. PENSIUN ( usia )]]&lt;&gt;0,TEXT(Table1[[#This Row],[TGL. PENSIUN ( usia )]],"yyyy"),"")</f>
        <v>1984</v>
      </c>
      <c r="U1516" s="166">
        <f ca="1">IF(AND(Table1[[#This Row],[TGL. PENSIUN (usia)]]&lt;&gt;"",Table1[[#This Row],[TGL. PENSIUN (usia)]]&lt;&gt;"USIA SALAH"),IF(tglAcuan&lt;&gt;0,(INT(CONVERT(VLOOKUP(Table1[[#This Row],[JABATAN]],tbl_refJabatan,4,FALSE),"yr","day")-CONVERT(DATEDIF(H1516,tglAcuan,"y"),"yr","day"))),(INT(CONVERT(VLOOKUP(Table1[[#This Row],[JABATAN]],tbl_refJabatan,4,FALSE),"yr","day")-CONVERT(DATEDIF(H1516,NOW(),"y"),"yr","day")))),"")</f>
        <v>-14610</v>
      </c>
      <c r="V1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Row],[JABATAN]],tbl_refJabatan,6,FALSE),"yr","day")-CONVERT(DATEDIF(H1516,tglAcuan,"y"),"yr","day"))),(NOW()+(CONVERT(VLOOKUP(Table1[[#This Row],[JABATAN]],tbl_refJabatan,6,FALSE),"yr","day")-CONVERT(DATEDIF(H1516,NOW(),"y"),"yr","day")))),"Usia Salah"),"")</f>
        <v>30739.098911689813</v>
      </c>
      <c r="W1516" s="167" t="str">
        <f ca="1">IF(Table1[[#This Row],[TGL.PENSIUN (usia)]]&lt;&gt;0,TEXT(Table1[[#This Row],[TGL.PENSIUN (usia)]],"yyyy"),"")</f>
        <v>1984</v>
      </c>
      <c r="X15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Row],[JABATAN]],tbl_refJabatan,7,FALSE),"yr","day")-CONVERT(DATEDIF(M1516,tglAcuan,"y"),"yr","day"))),(NOW()+(CONVERT(VLOOKUP(Table1[[#This Row],[JABATAN]],tbl_refJabatan,7,FALSE),"yr","day")-CONVERT(DATEDIF(M1516,NOW(),"y"),"yr","day")))),"tgl SK salah"),"")</f>
        <v>43888.098911689813</v>
      </c>
      <c r="Y1516" s="167" t="str">
        <f ca="1">IF(Table1[[#This Row],[TGL. PENSIUN (jabatan)]]&lt;&gt;0,TEXT(Table1[[#This Row],[TGL. PENSIUN (jabatan)]],"yyyy"),"")</f>
        <v>2020</v>
      </c>
      <c r="Z15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Row],[JABATAN]],tbl_refJabatan,8,FALSE),"yr","day")-CONVERT(DATEDIF(H1516,tglAcuan,"y"),"yr","day"))),(NOW()+(CONVERT(VLOOKUP(Table1[[#This Row],[JABATAN]],tbl_refJabatan,8,FALSE),"yr","day")-CONVERT(DATEDIF(H1516,NOW(),"y"),"yr","day")))),"Usia Salah"),"")</f>
        <v>30739.098911689813</v>
      </c>
      <c r="AA1516" s="167" t="str">
        <f ca="1">IF(Table1[[#This Row],[TGL.PENSIUN (usia )]]&lt;&gt;0,TEXT(Table1[[#This Row],[TGL.PENSIUN (usia )]],"yyyy"),"")</f>
        <v>1984</v>
      </c>
      <c r="AB15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Row],[JABATAN]],tbl_refJabatan,9,FALSE),"yr","day")-CONVERT(DATEDIF(M1516,tglAcuan,"y"),"yr","day"))),(NOW()+(CONVERT(VLOOKUP(Table1[[#This Row],[JABATAN]],tbl_refJabatan,9,FALSE),"yr","day")-CONVERT(DATEDIF(M1516,NOW(),"y"),"yr","day")))),"tgl SK salah"),"")</f>
        <v>43888.098911689813</v>
      </c>
      <c r="AC1516" s="167" t="str">
        <f ca="1">IF(Table1[[#This Row],[TGL. PENSIUN (jabatan )]]&lt;&gt;0,TEXT(Table1[[#This Row],[TGL. PENSIUN (jabatan )]],"yyyy"),"")</f>
        <v>2020</v>
      </c>
      <c r="AD15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7" spans="1:30" s="88" customFormat="1" ht="21.75" customHeight="1" x14ac:dyDescent="0.25">
      <c r="A1517" s="43">
        <f t="shared" si="53"/>
        <v>1512</v>
      </c>
      <c r="B1517" s="44" t="s">
        <v>2680</v>
      </c>
      <c r="C1517" s="44" t="s">
        <v>2806</v>
      </c>
      <c r="D1517" s="72" t="s">
        <v>45</v>
      </c>
      <c r="E1517" s="73" t="s">
        <v>1621</v>
      </c>
      <c r="F1517" s="43" t="s">
        <v>41</v>
      </c>
      <c r="G1517" s="46" t="s">
        <v>42</v>
      </c>
      <c r="H1517" s="94">
        <v>25087</v>
      </c>
      <c r="I1517" s="45"/>
      <c r="J1517" s="76"/>
      <c r="K1517" s="74" t="s">
        <v>43</v>
      </c>
      <c r="L1517" s="216" t="s">
        <v>2809</v>
      </c>
      <c r="M1517" s="94">
        <v>44195</v>
      </c>
      <c r="N1517" s="52" t="str">
        <f t="shared" ca="1" si="54"/>
        <v>55 Tahun 5 Bulan 21 hari</v>
      </c>
      <c r="O15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28 Hari </v>
      </c>
      <c r="P1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Row],[JABATAN]],tbl_refJabatan,2,FALSE),"yr","day")-CONVERT(DATEDIF(H1517,tglAcuan,"y"),"yr","day"))),(NOW()+(CONVERT(VLOOKUP(Table1[[#This Row],[JABATAN]],tbl_refJabatan,2,FALSE),"yr","day")-CONVERT(DATEDIF(H1517,NOW(),"y"),"yr","day")))),"Usia Salah"),"")</f>
        <v>25260.348911689813</v>
      </c>
      <c r="Q1517" s="167" t="str">
        <f ca="1">IF(Table1[[#This Row],[TGL. PENSIUN (usia)]]&lt;&gt;0,TEXT(Table1[[#This Row],[TGL. PENSIUN (usia)]],"yyyy"),"")</f>
        <v>1969</v>
      </c>
      <c r="R1517" s="166">
        <f ca="1">IF(AND(Table1[[#This Row],[TGL. PENSIUN (usia)]]&lt;&gt;"",Table1[[#This Row],[TGL. PENSIUN (usia)]]&lt;&gt;"USIA SALAH"),IF(tglAcuan&lt;&gt;0,(INT(CONVERT(VLOOKUP(Table1[[#This Row],[JABATAN]],tbl_refJabatan,2,FALSE),"yr","day")-CONVERT(DATEDIF(H1517,tglAcuan,"y"),"yr","day"))),(INT(CONVERT(VLOOKUP(Table1[[#This Row],[JABATAN]],tbl_refJabatan,2,FALSE),"yr","day")-CONVERT(DATEDIF(H1517,NOW(),"y"),"yr","day")))),"")</f>
        <v>-20089</v>
      </c>
      <c r="S1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Row],[JABATAN]],tbl_refJabatan,4,FALSE),"yr","day")-CONVERT(DATEDIF(H1517,tglAcuan,"y"),"yr","day"))),(NOW()+(CONVERT(VLOOKUP(Table1[[#This Row],[JABATAN]],tbl_refJabatan,4,FALSE),"yr","day")-CONVERT(DATEDIF(H1517,NOW(),"y"),"yr","day")))),"Usia Salah"),"")</f>
        <v>25260.348911689813</v>
      </c>
      <c r="T1517" s="167" t="str">
        <f ca="1">IF(Table1[[#This Row],[TGL. PENSIUN ( usia )]]&lt;&gt;0,TEXT(Table1[[#This Row],[TGL. PENSIUN ( usia )]],"yyyy"),"")</f>
        <v>1969</v>
      </c>
      <c r="U1517" s="166">
        <f ca="1">IF(AND(Table1[[#This Row],[TGL. PENSIUN (usia)]]&lt;&gt;"",Table1[[#This Row],[TGL. PENSIUN (usia)]]&lt;&gt;"USIA SALAH"),IF(tglAcuan&lt;&gt;0,(INT(CONVERT(VLOOKUP(Table1[[#This Row],[JABATAN]],tbl_refJabatan,4,FALSE),"yr","day")-CONVERT(DATEDIF(H1517,tglAcuan,"y"),"yr","day"))),(INT(CONVERT(VLOOKUP(Table1[[#This Row],[JABATAN]],tbl_refJabatan,4,FALSE),"yr","day")-CONVERT(DATEDIF(H1517,NOW(),"y"),"yr","day")))),"")</f>
        <v>-20089</v>
      </c>
      <c r="V1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Row],[JABATAN]],tbl_refJabatan,6,FALSE),"yr","day")-CONVERT(DATEDIF(H1517,tglAcuan,"y"),"yr","day"))),(NOW()+(CONVERT(VLOOKUP(Table1[[#This Row],[JABATAN]],tbl_refJabatan,6,FALSE),"yr","day")-CONVERT(DATEDIF(H1517,NOW(),"y"),"yr","day")))),"Usia Salah"),"")</f>
        <v>25260.348911689813</v>
      </c>
      <c r="W1517" s="167" t="str">
        <f ca="1">IF(Table1[[#This Row],[TGL.PENSIUN (usia)]]&lt;&gt;0,TEXT(Table1[[#This Row],[TGL.PENSIUN (usia)]],"yyyy"),"")</f>
        <v>1969</v>
      </c>
      <c r="X15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Row],[JABATAN]],tbl_refJabatan,7,FALSE),"yr","day")-CONVERT(DATEDIF(M1517,tglAcuan,"y"),"yr","day"))),(NOW()+(CONVERT(VLOOKUP(Table1[[#This Row],[JABATAN]],tbl_refJabatan,7,FALSE),"yr","day")-CONVERT(DATEDIF(M1517,NOW(),"y"),"yr","day")))),"tgl SK salah"),"")</f>
        <v>44253.348911689813</v>
      </c>
      <c r="Y1517" s="167" t="str">
        <f ca="1">IF(Table1[[#This Row],[TGL. PENSIUN (jabatan)]]&lt;&gt;0,TEXT(Table1[[#This Row],[TGL. PENSIUN (jabatan)]],"yyyy"),"")</f>
        <v>2021</v>
      </c>
      <c r="Z15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Row],[JABATAN]],tbl_refJabatan,8,FALSE),"yr","day")-CONVERT(DATEDIF(H1517,tglAcuan,"y"),"yr","day"))),(NOW()+(CONVERT(VLOOKUP(Table1[[#This Row],[JABATAN]],tbl_refJabatan,8,FALSE),"yr","day")-CONVERT(DATEDIF(H1517,NOW(),"y"),"yr","day")))),"Usia Salah"),"")</f>
        <v>25260.348911689813</v>
      </c>
      <c r="AA1517" s="167" t="str">
        <f ca="1">IF(Table1[[#This Row],[TGL.PENSIUN (usia )]]&lt;&gt;0,TEXT(Table1[[#This Row],[TGL.PENSIUN (usia )]],"yyyy"),"")</f>
        <v>1969</v>
      </c>
      <c r="AB15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Row],[JABATAN]],tbl_refJabatan,9,FALSE),"yr","day")-CONVERT(DATEDIF(M1517,tglAcuan,"y"),"yr","day"))),(NOW()+(CONVERT(VLOOKUP(Table1[[#This Row],[JABATAN]],tbl_refJabatan,9,FALSE),"yr","day")-CONVERT(DATEDIF(M1517,NOW(),"y"),"yr","day")))),"tgl SK salah"),"")</f>
        <v>44253.348911689813</v>
      </c>
      <c r="AC1517" s="167" t="str">
        <f ca="1">IF(Table1[[#This Row],[TGL. PENSIUN (jabatan )]]&lt;&gt;0,TEXT(Table1[[#This Row],[TGL. PENSIUN (jabatan )]],"yyyy"),"")</f>
        <v>2021</v>
      </c>
      <c r="AD15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8" spans="1:30" s="53" customFormat="1" ht="21.75" customHeight="1" x14ac:dyDescent="0.25">
      <c r="A1518" s="43">
        <f t="shared" si="53"/>
        <v>1513</v>
      </c>
      <c r="B1518" s="44" t="s">
        <v>2680</v>
      </c>
      <c r="C1518" s="44" t="s">
        <v>2806</v>
      </c>
      <c r="D1518" s="72" t="s">
        <v>48</v>
      </c>
      <c r="E1518" s="73" t="s">
        <v>2810</v>
      </c>
      <c r="F1518" s="43" t="s">
        <v>50</v>
      </c>
      <c r="G1518" s="46" t="s">
        <v>42</v>
      </c>
      <c r="H1518" s="94">
        <v>33547</v>
      </c>
      <c r="I1518" s="45"/>
      <c r="J1518" s="76"/>
      <c r="K1518" s="74" t="s">
        <v>56</v>
      </c>
      <c r="L1518" s="216" t="s">
        <v>2811</v>
      </c>
      <c r="M1518" s="94">
        <v>43537</v>
      </c>
      <c r="N1518" s="52" t="str">
        <f t="shared" ca="1" si="54"/>
        <v>32 Tahun 3 Bulan 22 hari</v>
      </c>
      <c r="O15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14 Hari </v>
      </c>
      <c r="P1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Row],[JABATAN]],tbl_refJabatan,2,FALSE),"yr","day")-CONVERT(DATEDIF(H1518,tglAcuan,"y"),"yr","day"))),(NOW()+(CONVERT(VLOOKUP(Table1[[#This Row],[JABATAN]],tbl_refJabatan,2,FALSE),"yr","day")-CONVERT(DATEDIF(H1518,NOW(),"y"),"yr","day")))),"Usia Salah"),"")</f>
        <v>55576.098911689813</v>
      </c>
      <c r="Q1518" s="167" t="str">
        <f ca="1">IF(Table1[[#This Row],[TGL. PENSIUN (usia)]]&lt;&gt;0,TEXT(Table1[[#This Row],[TGL. PENSIUN (usia)]],"yyyy"),"")</f>
        <v>2052</v>
      </c>
      <c r="R1518" s="166">
        <f ca="1">IF(AND(Table1[[#This Row],[TGL. PENSIUN (usia)]]&lt;&gt;"",Table1[[#This Row],[TGL. PENSIUN (usia)]]&lt;&gt;"USIA SALAH"),IF(tglAcuan&lt;&gt;0,(INT(CONVERT(VLOOKUP(Table1[[#This Row],[JABATAN]],tbl_refJabatan,2,FALSE),"yr","day")-CONVERT(DATEDIF(H1518,tglAcuan,"y"),"yr","day"))),(INT(CONVERT(VLOOKUP(Table1[[#This Row],[JABATAN]],tbl_refJabatan,2,FALSE),"yr","day")-CONVERT(DATEDIF(H1518,NOW(),"y"),"yr","day")))),"")</f>
        <v>10227</v>
      </c>
      <c r="S1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Row],[JABATAN]],tbl_refJabatan,4,FALSE),"yr","day")-CONVERT(DATEDIF(H1518,tglAcuan,"y"),"yr","day"))),(NOW()+(CONVERT(VLOOKUP(Table1[[#This Row],[JABATAN]],tbl_refJabatan,4,FALSE),"yr","day")-CONVERT(DATEDIF(H1518,NOW(),"y"),"yr","day")))),"Usia Salah"),"")</f>
        <v>55576.098911689813</v>
      </c>
      <c r="T1518" s="167" t="str">
        <f ca="1">IF(Table1[[#This Row],[TGL. PENSIUN ( usia )]]&lt;&gt;0,TEXT(Table1[[#This Row],[TGL. PENSIUN ( usia )]],"yyyy"),"")</f>
        <v>2052</v>
      </c>
      <c r="U1518" s="166">
        <f ca="1">IF(AND(Table1[[#This Row],[TGL. PENSIUN (usia)]]&lt;&gt;"",Table1[[#This Row],[TGL. PENSIUN (usia)]]&lt;&gt;"USIA SALAH"),IF(tglAcuan&lt;&gt;0,(INT(CONVERT(VLOOKUP(Table1[[#This Row],[JABATAN]],tbl_refJabatan,4,FALSE),"yr","day")-CONVERT(DATEDIF(H1518,tglAcuan,"y"),"yr","day"))),(INT(CONVERT(VLOOKUP(Table1[[#This Row],[JABATAN]],tbl_refJabatan,4,FALSE),"yr","day")-CONVERT(DATEDIF(H1518,NOW(),"y"),"yr","day")))),"")</f>
        <v>10227</v>
      </c>
      <c r="V1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Row],[JABATAN]],tbl_refJabatan,6,FALSE),"yr","day")-CONVERT(DATEDIF(H1518,tglAcuan,"y"),"yr","day"))),(NOW()+(CONVERT(VLOOKUP(Table1[[#This Row],[JABATAN]],tbl_refJabatan,6,FALSE),"yr","day")-CONVERT(DATEDIF(H1518,NOW(),"y"),"yr","day")))),"Usia Salah"),"")</f>
        <v>54115.098911689813</v>
      </c>
      <c r="W1518" s="167" t="str">
        <f ca="1">IF(Table1[[#This Row],[TGL.PENSIUN (usia)]]&lt;&gt;0,TEXT(Table1[[#This Row],[TGL.PENSIUN (usia)]],"yyyy"),"")</f>
        <v>2048</v>
      </c>
      <c r="X15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Row],[JABATAN]],tbl_refJabatan,7,FALSE),"yr","day")-CONVERT(DATEDIF(M1518,tglAcuan,"y"),"yr","day"))),(NOW()+(CONVERT(VLOOKUP(Table1[[#This Row],[JABATAN]],tbl_refJabatan,7,FALSE),"yr","day")-CONVERT(DATEDIF(M1518,NOW(),"y"),"yr","day")))),"tgl SK salah"),"")</f>
        <v>51193.098911689813</v>
      </c>
      <c r="Y1518" s="167" t="str">
        <f ca="1">IF(Table1[[#This Row],[TGL. PENSIUN (jabatan)]]&lt;&gt;0,TEXT(Table1[[#This Row],[TGL. PENSIUN (jabatan)]],"yyyy"),"")</f>
        <v>2040</v>
      </c>
      <c r="Z15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Row],[JABATAN]],tbl_refJabatan,8,FALSE),"yr","day")-CONVERT(DATEDIF(H1518,tglAcuan,"y"),"yr","day"))),(NOW()+(CONVERT(VLOOKUP(Table1[[#This Row],[JABATAN]],tbl_refJabatan,8,FALSE),"yr","day")-CONVERT(DATEDIF(H1518,NOW(),"y"),"yr","day")))),"Usia Salah"),"")</f>
        <v>54115.098911689813</v>
      </c>
      <c r="AA1518" s="167" t="str">
        <f ca="1">IF(Table1[[#This Row],[TGL.PENSIUN (usia )]]&lt;&gt;0,TEXT(Table1[[#This Row],[TGL.PENSIUN (usia )]],"yyyy"),"")</f>
        <v>2048</v>
      </c>
      <c r="AB15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Row],[JABATAN]],tbl_refJabatan,9,FALSE),"yr","day")-CONVERT(DATEDIF(M1518,tglAcuan,"y"),"yr","day"))),(NOW()+(CONVERT(VLOOKUP(Table1[[#This Row],[JABATAN]],tbl_refJabatan,9,FALSE),"yr","day")-CONVERT(DATEDIF(M1518,NOW(),"y"),"yr","day")))),"tgl SK salah"),"")</f>
        <v>51193.098911689813</v>
      </c>
      <c r="AC1518" s="167" t="str">
        <f ca="1">IF(Table1[[#This Row],[TGL. PENSIUN (jabatan )]]&lt;&gt;0,TEXT(Table1[[#This Row],[TGL. PENSIUN (jabatan )]],"yyyy"),"")</f>
        <v>2040</v>
      </c>
      <c r="AD15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19" spans="1:30" s="53" customFormat="1" ht="21.75" customHeight="1" x14ac:dyDescent="0.25">
      <c r="A1519" s="43">
        <f t="shared" si="53"/>
        <v>1514</v>
      </c>
      <c r="B1519" s="44" t="s">
        <v>2680</v>
      </c>
      <c r="C1519" s="44" t="s">
        <v>2806</v>
      </c>
      <c r="D1519" s="72" t="s">
        <v>52</v>
      </c>
      <c r="E1519" s="73" t="s">
        <v>2812</v>
      </c>
      <c r="F1519" s="43" t="s">
        <v>41</v>
      </c>
      <c r="G1519" s="46" t="s">
        <v>42</v>
      </c>
      <c r="H1519" s="94">
        <v>36671</v>
      </c>
      <c r="I1519" s="45"/>
      <c r="J1519" s="76"/>
      <c r="K1519" s="74" t="s">
        <v>43</v>
      </c>
      <c r="L1519" s="216" t="s">
        <v>2813</v>
      </c>
      <c r="M1519" s="94">
        <v>44298</v>
      </c>
      <c r="N1519" s="52" t="str">
        <f t="shared" ca="1" si="54"/>
        <v>23 Tahun 9 Bulan 2 hari</v>
      </c>
      <c r="O15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15 Hari </v>
      </c>
      <c r="P1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Row],[JABATAN]],tbl_refJabatan,2,FALSE),"yr","day")-CONVERT(DATEDIF(H1519,tglAcuan,"y"),"yr","day"))),(NOW()+(CONVERT(VLOOKUP(Table1[[#This Row],[JABATAN]],tbl_refJabatan,2,FALSE),"yr","day")-CONVERT(DATEDIF(H1519,NOW(),"y"),"yr","day")))),"Usia Salah"),"")</f>
        <v>58863.348911689813</v>
      </c>
      <c r="Q1519" s="167" t="str">
        <f ca="1">IF(Table1[[#This Row],[TGL. PENSIUN (usia)]]&lt;&gt;0,TEXT(Table1[[#This Row],[TGL. PENSIUN (usia)]],"yyyy"),"")</f>
        <v>2061</v>
      </c>
      <c r="R1519" s="166">
        <f ca="1">IF(AND(Table1[[#This Row],[TGL. PENSIUN (usia)]]&lt;&gt;"",Table1[[#This Row],[TGL. PENSIUN (usia)]]&lt;&gt;"USIA SALAH"),IF(tglAcuan&lt;&gt;0,(INT(CONVERT(VLOOKUP(Table1[[#This Row],[JABATAN]],tbl_refJabatan,2,FALSE),"yr","day")-CONVERT(DATEDIF(H1519,tglAcuan,"y"),"yr","day"))),(INT(CONVERT(VLOOKUP(Table1[[#This Row],[JABATAN]],tbl_refJabatan,2,FALSE),"yr","day")-CONVERT(DATEDIF(H1519,NOW(),"y"),"yr","day")))),"")</f>
        <v>13514</v>
      </c>
      <c r="S1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Row],[JABATAN]],tbl_refJabatan,4,FALSE),"yr","day")-CONVERT(DATEDIF(H1519,tglAcuan,"y"),"yr","day"))),(NOW()+(CONVERT(VLOOKUP(Table1[[#This Row],[JABATAN]],tbl_refJabatan,4,FALSE),"yr","day")-CONVERT(DATEDIF(H1519,NOW(),"y"),"yr","day")))),"Usia Salah"),"")</f>
        <v>58863.348911689813</v>
      </c>
      <c r="T1519" s="167" t="str">
        <f ca="1">IF(Table1[[#This Row],[TGL. PENSIUN ( usia )]]&lt;&gt;0,TEXT(Table1[[#This Row],[TGL. PENSIUN ( usia )]],"yyyy"),"")</f>
        <v>2061</v>
      </c>
      <c r="U1519" s="166">
        <f ca="1">IF(AND(Table1[[#This Row],[TGL. PENSIUN (usia)]]&lt;&gt;"",Table1[[#This Row],[TGL. PENSIUN (usia)]]&lt;&gt;"USIA SALAH"),IF(tglAcuan&lt;&gt;0,(INT(CONVERT(VLOOKUP(Table1[[#This Row],[JABATAN]],tbl_refJabatan,4,FALSE),"yr","day")-CONVERT(DATEDIF(H1519,tglAcuan,"y"),"yr","day"))),(INT(CONVERT(VLOOKUP(Table1[[#This Row],[JABATAN]],tbl_refJabatan,4,FALSE),"yr","day")-CONVERT(DATEDIF(H1519,NOW(),"y"),"yr","day")))),"")</f>
        <v>13514</v>
      </c>
      <c r="V1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Row],[JABATAN]],tbl_refJabatan,6,FALSE),"yr","day")-CONVERT(DATEDIF(H1519,tglAcuan,"y"),"yr","day"))),(NOW()+(CONVERT(VLOOKUP(Table1[[#This Row],[JABATAN]],tbl_refJabatan,6,FALSE),"yr","day")-CONVERT(DATEDIF(H1519,NOW(),"y"),"yr","day")))),"Usia Salah"),"")</f>
        <v>57402.348911689813</v>
      </c>
      <c r="W1519" s="167" t="str">
        <f ca="1">IF(Table1[[#This Row],[TGL.PENSIUN (usia)]]&lt;&gt;0,TEXT(Table1[[#This Row],[TGL.PENSIUN (usia)]],"yyyy"),"")</f>
        <v>2057</v>
      </c>
      <c r="X15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Row],[JABATAN]],tbl_refJabatan,7,FALSE),"yr","day")-CONVERT(DATEDIF(M1519,tglAcuan,"y"),"yr","day"))),(NOW()+(CONVERT(VLOOKUP(Table1[[#This Row],[JABATAN]],tbl_refJabatan,7,FALSE),"yr","day")-CONVERT(DATEDIF(M1519,NOW(),"y"),"yr","day")))),"tgl SK salah"),"")</f>
        <v>51923.598911689813</v>
      </c>
      <c r="Y1519" s="167" t="str">
        <f ca="1">IF(Table1[[#This Row],[TGL. PENSIUN (jabatan)]]&lt;&gt;0,TEXT(Table1[[#This Row],[TGL. PENSIUN (jabatan)]],"yyyy"),"")</f>
        <v>2042</v>
      </c>
      <c r="Z15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Row],[JABATAN]],tbl_refJabatan,8,FALSE),"yr","day")-CONVERT(DATEDIF(H1519,tglAcuan,"y"),"yr","day"))),(NOW()+(CONVERT(VLOOKUP(Table1[[#This Row],[JABATAN]],tbl_refJabatan,8,FALSE),"yr","day")-CONVERT(DATEDIF(H1519,NOW(),"y"),"yr","day")))),"Usia Salah"),"")</f>
        <v>57402.348911689813</v>
      </c>
      <c r="AA1519" s="167" t="str">
        <f ca="1">IF(Table1[[#This Row],[TGL.PENSIUN (usia )]]&lt;&gt;0,TEXT(Table1[[#This Row],[TGL.PENSIUN (usia )]],"yyyy"),"")</f>
        <v>2057</v>
      </c>
      <c r="AB15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Row],[JABATAN]],tbl_refJabatan,9,FALSE),"yr","day")-CONVERT(DATEDIF(M1519,tglAcuan,"y"),"yr","day"))),(NOW()+(CONVERT(VLOOKUP(Table1[[#This Row],[JABATAN]],tbl_refJabatan,9,FALSE),"yr","day")-CONVERT(DATEDIF(M1519,NOW(),"y"),"yr","day")))),"tgl SK salah"),"")</f>
        <v>51923.598911689813</v>
      </c>
      <c r="AC1519" s="167" t="str">
        <f ca="1">IF(Table1[[#This Row],[TGL. PENSIUN (jabatan )]]&lt;&gt;0,TEXT(Table1[[#This Row],[TGL. PENSIUN (jabatan )]],"yyyy"),"")</f>
        <v>2042</v>
      </c>
      <c r="AD15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0" spans="1:30" s="53" customFormat="1" ht="21.75" customHeight="1" x14ac:dyDescent="0.25">
      <c r="A1520" s="43">
        <f t="shared" si="53"/>
        <v>1515</v>
      </c>
      <c r="B1520" s="44" t="s">
        <v>2680</v>
      </c>
      <c r="C1520" s="44" t="s">
        <v>2806</v>
      </c>
      <c r="D1520" s="72" t="s">
        <v>54</v>
      </c>
      <c r="E1520" s="73" t="s">
        <v>2814</v>
      </c>
      <c r="F1520" s="43" t="s">
        <v>41</v>
      </c>
      <c r="G1520" s="46" t="s">
        <v>42</v>
      </c>
      <c r="H1520" s="94">
        <v>25454</v>
      </c>
      <c r="I1520" s="45"/>
      <c r="J1520" s="76"/>
      <c r="K1520" s="74" t="s">
        <v>43</v>
      </c>
      <c r="L1520" s="90" t="s">
        <v>2815</v>
      </c>
      <c r="M1520" s="94">
        <v>43405</v>
      </c>
      <c r="N1520" s="52" t="str">
        <f t="shared" ca="1" si="54"/>
        <v>54 Tahun 5 Bulan 19 hari</v>
      </c>
      <c r="O15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Row],[JABATAN]],tbl_refJabatan,2,FALSE),"yr","day")-CONVERT(DATEDIF(H1520,tglAcuan,"y"),"yr","day"))),(NOW()+(CONVERT(VLOOKUP(Table1[[#This Row],[JABATAN]],tbl_refJabatan,2,FALSE),"yr","day")-CONVERT(DATEDIF(H1520,NOW(),"y"),"yr","day")))),"Usia Salah"),"")</f>
        <v>47540.598911689813</v>
      </c>
      <c r="Q1520" s="167" t="str">
        <f ca="1">IF(Table1[[#This Row],[TGL. PENSIUN (usia)]]&lt;&gt;0,TEXT(Table1[[#This Row],[TGL. PENSIUN (usia)]],"yyyy"),"")</f>
        <v>2030</v>
      </c>
      <c r="R1520" s="166">
        <f ca="1">IF(AND(Table1[[#This Row],[TGL. PENSIUN (usia)]]&lt;&gt;"",Table1[[#This Row],[TGL. PENSIUN (usia)]]&lt;&gt;"USIA SALAH"),IF(tglAcuan&lt;&gt;0,(INT(CONVERT(VLOOKUP(Table1[[#This Row],[JABATAN]],tbl_refJabatan,2,FALSE),"yr","day")-CONVERT(DATEDIF(H1520,tglAcuan,"y"),"yr","day"))),(INT(CONVERT(VLOOKUP(Table1[[#This Row],[JABATAN]],tbl_refJabatan,2,FALSE),"yr","day")-CONVERT(DATEDIF(H1520,NOW(),"y"),"yr","day")))),"")</f>
        <v>2191</v>
      </c>
      <c r="S1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Row],[JABATAN]],tbl_refJabatan,4,FALSE),"yr","day")-CONVERT(DATEDIF(H1520,tglAcuan,"y"),"yr","day"))),(NOW()+(CONVERT(VLOOKUP(Table1[[#This Row],[JABATAN]],tbl_refJabatan,4,FALSE),"yr","day")-CONVERT(DATEDIF(H1520,NOW(),"y"),"yr","day")))),"Usia Salah"),"")</f>
        <v>47540.598911689813</v>
      </c>
      <c r="T1520" s="167" t="str">
        <f ca="1">IF(Table1[[#This Row],[TGL. PENSIUN ( usia )]]&lt;&gt;0,TEXT(Table1[[#This Row],[TGL. PENSIUN ( usia )]],"yyyy"),"")</f>
        <v>2030</v>
      </c>
      <c r="U1520" s="166">
        <f ca="1">IF(AND(Table1[[#This Row],[TGL. PENSIUN (usia)]]&lt;&gt;"",Table1[[#This Row],[TGL. PENSIUN (usia)]]&lt;&gt;"USIA SALAH"),IF(tglAcuan&lt;&gt;0,(INT(CONVERT(VLOOKUP(Table1[[#This Row],[JABATAN]],tbl_refJabatan,4,FALSE),"yr","day")-CONVERT(DATEDIF(H1520,tglAcuan,"y"),"yr","day"))),(INT(CONVERT(VLOOKUP(Table1[[#This Row],[JABATAN]],tbl_refJabatan,4,FALSE),"yr","day")-CONVERT(DATEDIF(H1520,NOW(),"y"),"yr","day")))),"")</f>
        <v>2191</v>
      </c>
      <c r="V1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Row],[JABATAN]],tbl_refJabatan,6,FALSE),"yr","day")-CONVERT(DATEDIF(H1520,tglAcuan,"y"),"yr","day"))),(NOW()+(CONVERT(VLOOKUP(Table1[[#This Row],[JABATAN]],tbl_refJabatan,6,FALSE),"yr","day")-CONVERT(DATEDIF(H1520,NOW(),"y"),"yr","day")))),"Usia Salah"),"")</f>
        <v>46079.598911689813</v>
      </c>
      <c r="W1520" s="167" t="str">
        <f ca="1">IF(Table1[[#This Row],[TGL.PENSIUN (usia)]]&lt;&gt;0,TEXT(Table1[[#This Row],[TGL.PENSIUN (usia)]],"yyyy"),"")</f>
        <v>2026</v>
      </c>
      <c r="X15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Row],[JABATAN]],tbl_refJabatan,7,FALSE),"yr","day")-CONVERT(DATEDIF(M1520,tglAcuan,"y"),"yr","day"))),(NOW()+(CONVERT(VLOOKUP(Table1[[#This Row],[JABATAN]],tbl_refJabatan,7,FALSE),"yr","day")-CONVERT(DATEDIF(M1520,NOW(),"y"),"yr","day")))),"tgl SK salah"),"")</f>
        <v>50827.848911689813</v>
      </c>
      <c r="Y1520" s="167" t="str">
        <f ca="1">IF(Table1[[#This Row],[TGL. PENSIUN (jabatan)]]&lt;&gt;0,TEXT(Table1[[#This Row],[TGL. PENSIUN (jabatan)]],"yyyy"),"")</f>
        <v>2039</v>
      </c>
      <c r="Z15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Row],[JABATAN]],tbl_refJabatan,8,FALSE),"yr","day")-CONVERT(DATEDIF(H1520,tglAcuan,"y"),"yr","day"))),(NOW()+(CONVERT(VLOOKUP(Table1[[#This Row],[JABATAN]],tbl_refJabatan,8,FALSE),"yr","day")-CONVERT(DATEDIF(H1520,NOW(),"y"),"yr","day")))),"Usia Salah"),"")</f>
        <v>46079.598911689813</v>
      </c>
      <c r="AA1520" s="167" t="str">
        <f ca="1">IF(Table1[[#This Row],[TGL.PENSIUN (usia )]]&lt;&gt;0,TEXT(Table1[[#This Row],[TGL.PENSIUN (usia )]],"yyyy"),"")</f>
        <v>2026</v>
      </c>
      <c r="AB15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Row],[JABATAN]],tbl_refJabatan,9,FALSE),"yr","day")-CONVERT(DATEDIF(M1520,tglAcuan,"y"),"yr","day"))),(NOW()+(CONVERT(VLOOKUP(Table1[[#This Row],[JABATAN]],tbl_refJabatan,9,FALSE),"yr","day")-CONVERT(DATEDIF(M1520,NOW(),"y"),"yr","day")))),"tgl SK salah"),"")</f>
        <v>50827.848911689813</v>
      </c>
      <c r="AC1520" s="167" t="str">
        <f ca="1">IF(Table1[[#This Row],[TGL. PENSIUN (jabatan )]]&lt;&gt;0,TEXT(Table1[[#This Row],[TGL. PENSIUN (jabatan )]],"yyyy"),"")</f>
        <v>2039</v>
      </c>
      <c r="AD15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1" spans="1:30" s="53" customFormat="1" ht="21.75" customHeight="1" x14ac:dyDescent="0.25">
      <c r="A1521" s="43">
        <f t="shared" si="53"/>
        <v>1516</v>
      </c>
      <c r="B1521" s="44" t="s">
        <v>2680</v>
      </c>
      <c r="C1521" s="44" t="s">
        <v>2806</v>
      </c>
      <c r="D1521" s="72" t="s">
        <v>57</v>
      </c>
      <c r="E1521" s="73" t="s">
        <v>2816</v>
      </c>
      <c r="F1521" s="43" t="s">
        <v>50</v>
      </c>
      <c r="G1521" s="46" t="s">
        <v>42</v>
      </c>
      <c r="H1521" s="94">
        <v>31353</v>
      </c>
      <c r="I1521" s="45"/>
      <c r="J1521" s="76"/>
      <c r="K1521" s="74" t="s">
        <v>43</v>
      </c>
      <c r="L1521" s="216" t="s">
        <v>2817</v>
      </c>
      <c r="M1521" s="94">
        <v>44195</v>
      </c>
      <c r="N1521" s="52" t="str">
        <f t="shared" ca="1" si="54"/>
        <v>38 Tahun 3 Bulan 25 hari</v>
      </c>
      <c r="O15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28 Hari </v>
      </c>
      <c r="P1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Row],[JABATAN]],tbl_refJabatan,2,FALSE),"yr","day")-CONVERT(DATEDIF(H1521,tglAcuan,"y"),"yr","day"))),(NOW()+(CONVERT(VLOOKUP(Table1[[#This Row],[JABATAN]],tbl_refJabatan,2,FALSE),"yr","day")-CONVERT(DATEDIF(H1521,NOW(),"y"),"yr","day")))),"Usia Salah"),"")</f>
        <v>53384.598911689813</v>
      </c>
      <c r="Q1521" s="167" t="str">
        <f ca="1">IF(Table1[[#This Row],[TGL. PENSIUN (usia)]]&lt;&gt;0,TEXT(Table1[[#This Row],[TGL. PENSIUN (usia)]],"yyyy"),"")</f>
        <v>2046</v>
      </c>
      <c r="R1521" s="166">
        <f ca="1">IF(AND(Table1[[#This Row],[TGL. PENSIUN (usia)]]&lt;&gt;"",Table1[[#This Row],[TGL. PENSIUN (usia)]]&lt;&gt;"USIA SALAH"),IF(tglAcuan&lt;&gt;0,(INT(CONVERT(VLOOKUP(Table1[[#This Row],[JABATAN]],tbl_refJabatan,2,FALSE),"yr","day")-CONVERT(DATEDIF(H1521,tglAcuan,"y"),"yr","day"))),(INT(CONVERT(VLOOKUP(Table1[[#This Row],[JABATAN]],tbl_refJabatan,2,FALSE),"yr","day")-CONVERT(DATEDIF(H1521,NOW(),"y"),"yr","day")))),"")</f>
        <v>8035</v>
      </c>
      <c r="S1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Row],[JABATAN]],tbl_refJabatan,4,FALSE),"yr","day")-CONVERT(DATEDIF(H1521,tglAcuan,"y"),"yr","day"))),(NOW()+(CONVERT(VLOOKUP(Table1[[#This Row],[JABATAN]],tbl_refJabatan,4,FALSE),"yr","day")-CONVERT(DATEDIF(H1521,NOW(),"y"),"yr","day")))),"Usia Salah"),"")</f>
        <v>53384.598911689813</v>
      </c>
      <c r="T1521" s="167" t="str">
        <f ca="1">IF(Table1[[#This Row],[TGL. PENSIUN ( usia )]]&lt;&gt;0,TEXT(Table1[[#This Row],[TGL. PENSIUN ( usia )]],"yyyy"),"")</f>
        <v>2046</v>
      </c>
      <c r="U1521" s="166">
        <f ca="1">IF(AND(Table1[[#This Row],[TGL. PENSIUN (usia)]]&lt;&gt;"",Table1[[#This Row],[TGL. PENSIUN (usia)]]&lt;&gt;"USIA SALAH"),IF(tglAcuan&lt;&gt;0,(INT(CONVERT(VLOOKUP(Table1[[#This Row],[JABATAN]],tbl_refJabatan,4,FALSE),"yr","day")-CONVERT(DATEDIF(H1521,tglAcuan,"y"),"yr","day"))),(INT(CONVERT(VLOOKUP(Table1[[#This Row],[JABATAN]],tbl_refJabatan,4,FALSE),"yr","day")-CONVERT(DATEDIF(H1521,NOW(),"y"),"yr","day")))),"")</f>
        <v>8035</v>
      </c>
      <c r="V1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Row],[JABATAN]],tbl_refJabatan,6,FALSE),"yr","day")-CONVERT(DATEDIF(H1521,tglAcuan,"y"),"yr","day"))),(NOW()+(CONVERT(VLOOKUP(Table1[[#This Row],[JABATAN]],tbl_refJabatan,6,FALSE),"yr","day")-CONVERT(DATEDIF(H1521,NOW(),"y"),"yr","day")))),"Usia Salah"),"")</f>
        <v>51923.598911689813</v>
      </c>
      <c r="W1521" s="167" t="str">
        <f ca="1">IF(Table1[[#This Row],[TGL.PENSIUN (usia)]]&lt;&gt;0,TEXT(Table1[[#This Row],[TGL.PENSIUN (usia)]],"yyyy"),"")</f>
        <v>2042</v>
      </c>
      <c r="X15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Row],[JABATAN]],tbl_refJabatan,7,FALSE),"yr","day")-CONVERT(DATEDIF(M1521,tglAcuan,"y"),"yr","day"))),(NOW()+(CONVERT(VLOOKUP(Table1[[#This Row],[JABATAN]],tbl_refJabatan,7,FALSE),"yr","day")-CONVERT(DATEDIF(M1521,NOW(),"y"),"yr","day")))),"tgl SK salah"),"")</f>
        <v>51558.348911689813</v>
      </c>
      <c r="Y1521" s="167" t="str">
        <f ca="1">IF(Table1[[#This Row],[TGL. PENSIUN (jabatan)]]&lt;&gt;0,TEXT(Table1[[#This Row],[TGL. PENSIUN (jabatan)]],"yyyy"),"")</f>
        <v>2041</v>
      </c>
      <c r="Z15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Row],[JABATAN]],tbl_refJabatan,8,FALSE),"yr","day")-CONVERT(DATEDIF(H1521,tglAcuan,"y"),"yr","day"))),(NOW()+(CONVERT(VLOOKUP(Table1[[#This Row],[JABATAN]],tbl_refJabatan,8,FALSE),"yr","day")-CONVERT(DATEDIF(H1521,NOW(),"y"),"yr","day")))),"Usia Salah"),"")</f>
        <v>51923.598911689813</v>
      </c>
      <c r="AA1521" s="167" t="str">
        <f ca="1">IF(Table1[[#This Row],[TGL.PENSIUN (usia )]]&lt;&gt;0,TEXT(Table1[[#This Row],[TGL.PENSIUN (usia )]],"yyyy"),"")</f>
        <v>2042</v>
      </c>
      <c r="AB15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Row],[JABATAN]],tbl_refJabatan,9,FALSE),"yr","day")-CONVERT(DATEDIF(M1521,tglAcuan,"y"),"yr","day"))),(NOW()+(CONVERT(VLOOKUP(Table1[[#This Row],[JABATAN]],tbl_refJabatan,9,FALSE),"yr","day")-CONVERT(DATEDIF(M1521,NOW(),"y"),"yr","day")))),"tgl SK salah"),"")</f>
        <v>51558.348911689813</v>
      </c>
      <c r="AC1521" s="167" t="str">
        <f ca="1">IF(Table1[[#This Row],[TGL. PENSIUN (jabatan )]]&lt;&gt;0,TEXT(Table1[[#This Row],[TGL. PENSIUN (jabatan )]],"yyyy"),"")</f>
        <v>2041</v>
      </c>
      <c r="AD15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2" spans="1:30" s="53" customFormat="1" ht="21.75" customHeight="1" x14ac:dyDescent="0.25">
      <c r="A1522" s="43">
        <f t="shared" si="53"/>
        <v>1517</v>
      </c>
      <c r="B1522" s="44" t="s">
        <v>2680</v>
      </c>
      <c r="C1522" s="44" t="s">
        <v>2806</v>
      </c>
      <c r="D1522" s="72" t="s">
        <v>59</v>
      </c>
      <c r="E1522" s="73" t="s">
        <v>2818</v>
      </c>
      <c r="F1522" s="43" t="s">
        <v>41</v>
      </c>
      <c r="G1522" s="46" t="s">
        <v>42</v>
      </c>
      <c r="H1522" s="94">
        <v>33233</v>
      </c>
      <c r="I1522" s="45"/>
      <c r="J1522" s="76"/>
      <c r="K1522" s="74" t="s">
        <v>56</v>
      </c>
      <c r="L1522" s="216" t="s">
        <v>2819</v>
      </c>
      <c r="M1522" s="94">
        <v>43405</v>
      </c>
      <c r="N1522" s="52" t="str">
        <f t="shared" ca="1" si="54"/>
        <v>33 Tahun 2 Bulan 1 hari</v>
      </c>
      <c r="O15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Row],[JABATAN]],tbl_refJabatan,2,FALSE),"yr","day")-CONVERT(DATEDIF(H1522,tglAcuan,"y"),"yr","day"))),(NOW()+(CONVERT(VLOOKUP(Table1[[#This Row],[JABATAN]],tbl_refJabatan,2,FALSE),"yr","day")-CONVERT(DATEDIF(H1522,NOW(),"y"),"yr","day")))),"Usia Salah"),"")</f>
        <v>55210.848911689813</v>
      </c>
      <c r="Q1522" s="167" t="str">
        <f ca="1">IF(Table1[[#This Row],[TGL. PENSIUN (usia)]]&lt;&gt;0,TEXT(Table1[[#This Row],[TGL. PENSIUN (usia)]],"yyyy"),"")</f>
        <v>2051</v>
      </c>
      <c r="R1522" s="166">
        <f ca="1">IF(AND(Table1[[#This Row],[TGL. PENSIUN (usia)]]&lt;&gt;"",Table1[[#This Row],[TGL. PENSIUN (usia)]]&lt;&gt;"USIA SALAH"),IF(tglAcuan&lt;&gt;0,(INT(CONVERT(VLOOKUP(Table1[[#This Row],[JABATAN]],tbl_refJabatan,2,FALSE),"yr","day")-CONVERT(DATEDIF(H1522,tglAcuan,"y"),"yr","day"))),(INT(CONVERT(VLOOKUP(Table1[[#This Row],[JABATAN]],tbl_refJabatan,2,FALSE),"yr","day")-CONVERT(DATEDIF(H1522,NOW(),"y"),"yr","day")))),"")</f>
        <v>9861</v>
      </c>
      <c r="S1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Row],[JABATAN]],tbl_refJabatan,4,FALSE),"yr","day")-CONVERT(DATEDIF(H1522,tglAcuan,"y"),"yr","day"))),(NOW()+(CONVERT(VLOOKUP(Table1[[#This Row],[JABATAN]],tbl_refJabatan,4,FALSE),"yr","day")-CONVERT(DATEDIF(H1522,NOW(),"y"),"yr","day")))),"Usia Salah"),"")</f>
        <v>55210.848911689813</v>
      </c>
      <c r="T1522" s="167" t="str">
        <f ca="1">IF(Table1[[#This Row],[TGL. PENSIUN ( usia )]]&lt;&gt;0,TEXT(Table1[[#This Row],[TGL. PENSIUN ( usia )]],"yyyy"),"")</f>
        <v>2051</v>
      </c>
      <c r="U1522" s="166">
        <f ca="1">IF(AND(Table1[[#This Row],[TGL. PENSIUN (usia)]]&lt;&gt;"",Table1[[#This Row],[TGL. PENSIUN (usia)]]&lt;&gt;"USIA SALAH"),IF(tglAcuan&lt;&gt;0,(INT(CONVERT(VLOOKUP(Table1[[#This Row],[JABATAN]],tbl_refJabatan,4,FALSE),"yr","day")-CONVERT(DATEDIF(H1522,tglAcuan,"y"),"yr","day"))),(INT(CONVERT(VLOOKUP(Table1[[#This Row],[JABATAN]],tbl_refJabatan,4,FALSE),"yr","day")-CONVERT(DATEDIF(H1522,NOW(),"y"),"yr","day")))),"")</f>
        <v>9861</v>
      </c>
      <c r="V1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Row],[JABATAN]],tbl_refJabatan,6,FALSE),"yr","day")-CONVERT(DATEDIF(H1522,tglAcuan,"y"),"yr","day"))),(NOW()+(CONVERT(VLOOKUP(Table1[[#This Row],[JABATAN]],tbl_refJabatan,6,FALSE),"yr","day")-CONVERT(DATEDIF(H1522,NOW(),"y"),"yr","day")))),"Usia Salah"),"")</f>
        <v>53749.848911689813</v>
      </c>
      <c r="W1522" s="167" t="str">
        <f ca="1">IF(Table1[[#This Row],[TGL.PENSIUN (usia)]]&lt;&gt;0,TEXT(Table1[[#This Row],[TGL.PENSIUN (usia)]],"yyyy"),"")</f>
        <v>2047</v>
      </c>
      <c r="X15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Row],[JABATAN]],tbl_refJabatan,7,FALSE),"yr","day")-CONVERT(DATEDIF(M1522,tglAcuan,"y"),"yr","day"))),(NOW()+(CONVERT(VLOOKUP(Table1[[#This Row],[JABATAN]],tbl_refJabatan,7,FALSE),"yr","day")-CONVERT(DATEDIF(M1522,NOW(),"y"),"yr","day")))),"tgl SK salah"),"")</f>
        <v>50827.848911689813</v>
      </c>
      <c r="Y1522" s="167" t="str">
        <f ca="1">IF(Table1[[#This Row],[TGL. PENSIUN (jabatan)]]&lt;&gt;0,TEXT(Table1[[#This Row],[TGL. PENSIUN (jabatan)]],"yyyy"),"")</f>
        <v>2039</v>
      </c>
      <c r="Z15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Row],[JABATAN]],tbl_refJabatan,8,FALSE),"yr","day")-CONVERT(DATEDIF(H1522,tglAcuan,"y"),"yr","day"))),(NOW()+(CONVERT(VLOOKUP(Table1[[#This Row],[JABATAN]],tbl_refJabatan,8,FALSE),"yr","day")-CONVERT(DATEDIF(H1522,NOW(),"y"),"yr","day")))),"Usia Salah"),"")</f>
        <v>53749.848911689813</v>
      </c>
      <c r="AA1522" s="167" t="str">
        <f ca="1">IF(Table1[[#This Row],[TGL.PENSIUN (usia )]]&lt;&gt;0,TEXT(Table1[[#This Row],[TGL.PENSIUN (usia )]],"yyyy"),"")</f>
        <v>2047</v>
      </c>
      <c r="AB15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Row],[JABATAN]],tbl_refJabatan,9,FALSE),"yr","day")-CONVERT(DATEDIF(M1522,tglAcuan,"y"),"yr","day"))),(NOW()+(CONVERT(VLOOKUP(Table1[[#This Row],[JABATAN]],tbl_refJabatan,9,FALSE),"yr","day")-CONVERT(DATEDIF(M1522,NOW(),"y"),"yr","day")))),"tgl SK salah"),"")</f>
        <v>50827.848911689813</v>
      </c>
      <c r="AC1522" s="167" t="str">
        <f ca="1">IF(Table1[[#This Row],[TGL. PENSIUN (jabatan )]]&lt;&gt;0,TEXT(Table1[[#This Row],[TGL. PENSIUN (jabatan )]],"yyyy"),"")</f>
        <v>2039</v>
      </c>
      <c r="AD15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3" spans="1:30" s="53" customFormat="1" ht="21.75" customHeight="1" x14ac:dyDescent="0.25">
      <c r="A1523" s="43">
        <f t="shared" si="53"/>
        <v>1518</v>
      </c>
      <c r="B1523" s="44" t="s">
        <v>2680</v>
      </c>
      <c r="C1523" s="44" t="s">
        <v>2806</v>
      </c>
      <c r="D1523" s="72" t="s">
        <v>61</v>
      </c>
      <c r="E1523" s="73" t="s">
        <v>2820</v>
      </c>
      <c r="F1523" s="43" t="s">
        <v>50</v>
      </c>
      <c r="G1523" s="46" t="s">
        <v>42</v>
      </c>
      <c r="H1523" s="94">
        <v>35052</v>
      </c>
      <c r="I1523" s="45"/>
      <c r="J1523" s="76"/>
      <c r="K1523" s="74" t="s">
        <v>43</v>
      </c>
      <c r="L1523" s="216" t="s">
        <v>2821</v>
      </c>
      <c r="M1523" s="94">
        <v>44298</v>
      </c>
      <c r="N1523" s="52" t="str">
        <f t="shared" ca="1" si="54"/>
        <v>28 Tahun 2 Bulan 8 hari</v>
      </c>
      <c r="O15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15 Hari </v>
      </c>
      <c r="P1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Row],[JABATAN]],tbl_refJabatan,2,FALSE),"yr","day")-CONVERT(DATEDIF(H1523,tglAcuan,"y"),"yr","day"))),(NOW()+(CONVERT(VLOOKUP(Table1[[#This Row],[JABATAN]],tbl_refJabatan,2,FALSE),"yr","day")-CONVERT(DATEDIF(H1523,NOW(),"y"),"yr","day")))),"Usia Salah"),"")</f>
        <v>57037.098911689813</v>
      </c>
      <c r="Q1523" s="167" t="str">
        <f ca="1">IF(Table1[[#This Row],[TGL. PENSIUN (usia)]]&lt;&gt;0,TEXT(Table1[[#This Row],[TGL. PENSIUN (usia)]],"yyyy"),"")</f>
        <v>2056</v>
      </c>
      <c r="R1523" s="166">
        <f ca="1">IF(AND(Table1[[#This Row],[TGL. PENSIUN (usia)]]&lt;&gt;"",Table1[[#This Row],[TGL. PENSIUN (usia)]]&lt;&gt;"USIA SALAH"),IF(tglAcuan&lt;&gt;0,(INT(CONVERT(VLOOKUP(Table1[[#This Row],[JABATAN]],tbl_refJabatan,2,FALSE),"yr","day")-CONVERT(DATEDIF(H1523,tglAcuan,"y"),"yr","day"))),(INT(CONVERT(VLOOKUP(Table1[[#This Row],[JABATAN]],tbl_refJabatan,2,FALSE),"yr","day")-CONVERT(DATEDIF(H1523,NOW(),"y"),"yr","day")))),"")</f>
        <v>11688</v>
      </c>
      <c r="S1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Row],[JABATAN]],tbl_refJabatan,4,FALSE),"yr","day")-CONVERT(DATEDIF(H1523,tglAcuan,"y"),"yr","day"))),(NOW()+(CONVERT(VLOOKUP(Table1[[#This Row],[JABATAN]],tbl_refJabatan,4,FALSE),"yr","day")-CONVERT(DATEDIF(H1523,NOW(),"y"),"yr","day")))),"Usia Salah"),"")</f>
        <v>57037.098911689813</v>
      </c>
      <c r="T1523" s="167" t="str">
        <f ca="1">IF(Table1[[#This Row],[TGL. PENSIUN ( usia )]]&lt;&gt;0,TEXT(Table1[[#This Row],[TGL. PENSIUN ( usia )]],"yyyy"),"")</f>
        <v>2056</v>
      </c>
      <c r="U1523" s="166">
        <f ca="1">IF(AND(Table1[[#This Row],[TGL. PENSIUN (usia)]]&lt;&gt;"",Table1[[#This Row],[TGL. PENSIUN (usia)]]&lt;&gt;"USIA SALAH"),IF(tglAcuan&lt;&gt;0,(INT(CONVERT(VLOOKUP(Table1[[#This Row],[JABATAN]],tbl_refJabatan,4,FALSE),"yr","day")-CONVERT(DATEDIF(H1523,tglAcuan,"y"),"yr","day"))),(INT(CONVERT(VLOOKUP(Table1[[#This Row],[JABATAN]],tbl_refJabatan,4,FALSE),"yr","day")-CONVERT(DATEDIF(H1523,NOW(),"y"),"yr","day")))),"")</f>
        <v>11688</v>
      </c>
      <c r="V1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Row],[JABATAN]],tbl_refJabatan,6,FALSE),"yr","day")-CONVERT(DATEDIF(H1523,tglAcuan,"y"),"yr","day"))),(NOW()+(CONVERT(VLOOKUP(Table1[[#This Row],[JABATAN]],tbl_refJabatan,6,FALSE),"yr","day")-CONVERT(DATEDIF(H1523,NOW(),"y"),"yr","day")))),"Usia Salah"),"")</f>
        <v>55576.098911689813</v>
      </c>
      <c r="W1523" s="167" t="str">
        <f ca="1">IF(Table1[[#This Row],[TGL.PENSIUN (usia)]]&lt;&gt;0,TEXT(Table1[[#This Row],[TGL.PENSIUN (usia)]],"yyyy"),"")</f>
        <v>2052</v>
      </c>
      <c r="X15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Row],[JABATAN]],tbl_refJabatan,7,FALSE),"yr","day")-CONVERT(DATEDIF(M1523,tglAcuan,"y"),"yr","day"))),(NOW()+(CONVERT(VLOOKUP(Table1[[#This Row],[JABATAN]],tbl_refJabatan,7,FALSE),"yr","day")-CONVERT(DATEDIF(M1523,NOW(),"y"),"yr","day")))),"tgl SK salah"),"")</f>
        <v>51923.598911689813</v>
      </c>
      <c r="Y1523" s="167" t="str">
        <f ca="1">IF(Table1[[#This Row],[TGL. PENSIUN (jabatan)]]&lt;&gt;0,TEXT(Table1[[#This Row],[TGL. PENSIUN (jabatan)]],"yyyy"),"")</f>
        <v>2042</v>
      </c>
      <c r="Z15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Row],[JABATAN]],tbl_refJabatan,8,FALSE),"yr","day")-CONVERT(DATEDIF(H1523,tglAcuan,"y"),"yr","day"))),(NOW()+(CONVERT(VLOOKUP(Table1[[#This Row],[JABATAN]],tbl_refJabatan,8,FALSE),"yr","day")-CONVERT(DATEDIF(H1523,NOW(),"y"),"yr","day")))),"Usia Salah"),"")</f>
        <v>55576.098911689813</v>
      </c>
      <c r="AA1523" s="167" t="str">
        <f ca="1">IF(Table1[[#This Row],[TGL.PENSIUN (usia )]]&lt;&gt;0,TEXT(Table1[[#This Row],[TGL.PENSIUN (usia )]],"yyyy"),"")</f>
        <v>2052</v>
      </c>
      <c r="AB15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Row],[JABATAN]],tbl_refJabatan,9,FALSE),"yr","day")-CONVERT(DATEDIF(M1523,tglAcuan,"y"),"yr","day"))),(NOW()+(CONVERT(VLOOKUP(Table1[[#This Row],[JABATAN]],tbl_refJabatan,9,FALSE),"yr","day")-CONVERT(DATEDIF(M1523,NOW(),"y"),"yr","day")))),"tgl SK salah"),"")</f>
        <v>51923.598911689813</v>
      </c>
      <c r="AC1523" s="167" t="str">
        <f ca="1">IF(Table1[[#This Row],[TGL. PENSIUN (jabatan )]]&lt;&gt;0,TEXT(Table1[[#This Row],[TGL. PENSIUN (jabatan )]],"yyyy"),"")</f>
        <v>2042</v>
      </c>
      <c r="AD15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4" spans="1:30" s="53" customFormat="1" ht="21.75" customHeight="1" x14ac:dyDescent="0.25">
      <c r="A1524" s="43">
        <f t="shared" si="53"/>
        <v>1519</v>
      </c>
      <c r="B1524" s="44" t="s">
        <v>2680</v>
      </c>
      <c r="C1524" s="44" t="s">
        <v>2806</v>
      </c>
      <c r="D1524" s="72" t="s">
        <v>63</v>
      </c>
      <c r="E1524" s="73" t="s">
        <v>2822</v>
      </c>
      <c r="F1524" s="43" t="s">
        <v>41</v>
      </c>
      <c r="G1524" s="46" t="s">
        <v>42</v>
      </c>
      <c r="H1524" s="94">
        <v>24993</v>
      </c>
      <c r="I1524" s="45"/>
      <c r="J1524" s="76"/>
      <c r="K1524" s="74" t="s">
        <v>43</v>
      </c>
      <c r="L1524" s="216" t="s">
        <v>2823</v>
      </c>
      <c r="M1524" s="94">
        <v>43405</v>
      </c>
      <c r="N1524" s="52" t="str">
        <f t="shared" ca="1" si="54"/>
        <v>55 Tahun 8 Bulan 23 hari</v>
      </c>
      <c r="O15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Row],[JABATAN]],tbl_refJabatan,2,FALSE),"yr","day")-CONVERT(DATEDIF(H1524,tglAcuan,"y"),"yr","day"))),(NOW()+(CONVERT(VLOOKUP(Table1[[#This Row],[JABATAN]],tbl_refJabatan,2,FALSE),"yr","day")-CONVERT(DATEDIF(H1524,NOW(),"y"),"yr","day")))),"Usia Salah"),"")</f>
        <v>47175.348911689813</v>
      </c>
      <c r="Q1524" s="167" t="str">
        <f ca="1">IF(Table1[[#This Row],[TGL. PENSIUN (usia)]]&lt;&gt;0,TEXT(Table1[[#This Row],[TGL. PENSIUN (usia)]],"yyyy"),"")</f>
        <v>2029</v>
      </c>
      <c r="R1524" s="166">
        <f ca="1">IF(AND(Table1[[#This Row],[TGL. PENSIUN (usia)]]&lt;&gt;"",Table1[[#This Row],[TGL. PENSIUN (usia)]]&lt;&gt;"USIA SALAH"),IF(tglAcuan&lt;&gt;0,(INT(CONVERT(VLOOKUP(Table1[[#This Row],[JABATAN]],tbl_refJabatan,2,FALSE),"yr","day")-CONVERT(DATEDIF(H1524,tglAcuan,"y"),"yr","day"))),(INT(CONVERT(VLOOKUP(Table1[[#This Row],[JABATAN]],tbl_refJabatan,2,FALSE),"yr","day")-CONVERT(DATEDIF(H1524,NOW(),"y"),"yr","day")))),"")</f>
        <v>1826</v>
      </c>
      <c r="S1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Row],[JABATAN]],tbl_refJabatan,4,FALSE),"yr","day")-CONVERT(DATEDIF(H1524,tglAcuan,"y"),"yr","day"))),(NOW()+(CONVERT(VLOOKUP(Table1[[#This Row],[JABATAN]],tbl_refJabatan,4,FALSE),"yr","day")-CONVERT(DATEDIF(H1524,NOW(),"y"),"yr","day")))),"Usia Salah"),"")</f>
        <v>32565.348911689813</v>
      </c>
      <c r="T1524" s="167" t="str">
        <f ca="1">IF(Table1[[#This Row],[TGL. PENSIUN ( usia )]]&lt;&gt;0,TEXT(Table1[[#This Row],[TGL. PENSIUN ( usia )]],"yyyy"),"")</f>
        <v>1989</v>
      </c>
      <c r="U1524" s="166">
        <f ca="1">IF(AND(Table1[[#This Row],[TGL. PENSIUN (usia)]]&lt;&gt;"",Table1[[#This Row],[TGL. PENSIUN (usia)]]&lt;&gt;"USIA SALAH"),IF(tglAcuan&lt;&gt;0,(INT(CONVERT(VLOOKUP(Table1[[#This Row],[JABATAN]],tbl_refJabatan,4,FALSE),"yr","day")-CONVERT(DATEDIF(H1524,tglAcuan,"y"),"yr","day"))),(INT(CONVERT(VLOOKUP(Table1[[#This Row],[JABATAN]],tbl_refJabatan,4,FALSE),"yr","day")-CONVERT(DATEDIF(H1524,NOW(),"y"),"yr","day")))),"")</f>
        <v>-12784</v>
      </c>
      <c r="V1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Row],[JABATAN]],tbl_refJabatan,6,FALSE),"yr","day")-CONVERT(DATEDIF(H1524,tglAcuan,"y"),"yr","day"))),(NOW()+(CONVERT(VLOOKUP(Table1[[#This Row],[JABATAN]],tbl_refJabatan,6,FALSE),"yr","day")-CONVERT(DATEDIF(H1524,NOW(),"y"),"yr","day")))),"Usia Salah"),"")</f>
        <v>25260.348911689813</v>
      </c>
      <c r="W1524" s="167" t="str">
        <f ca="1">IF(Table1[[#This Row],[TGL.PENSIUN (usia)]]&lt;&gt;0,TEXT(Table1[[#This Row],[TGL.PENSIUN (usia)]],"yyyy"),"")</f>
        <v>1969</v>
      </c>
      <c r="X15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Row],[JABATAN]],tbl_refJabatan,7,FALSE),"yr","day")-CONVERT(DATEDIF(M1524,tglAcuan,"y"),"yr","day"))),(NOW()+(CONVERT(VLOOKUP(Table1[[#This Row],[JABATAN]],tbl_refJabatan,7,FALSE),"yr","day")-CONVERT(DATEDIF(M1524,NOW(),"y"),"yr","day")))),"tgl SK salah"),"")</f>
        <v>65437.848911689813</v>
      </c>
      <c r="Y1524" s="167" t="str">
        <f ca="1">IF(Table1[[#This Row],[TGL. PENSIUN (jabatan)]]&lt;&gt;0,TEXT(Table1[[#This Row],[TGL. PENSIUN (jabatan)]],"yyyy"),"")</f>
        <v>2079</v>
      </c>
      <c r="Z15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Row],[JABATAN]],tbl_refJabatan,8,FALSE),"yr","day")-CONVERT(DATEDIF(H1524,tglAcuan,"y"),"yr","day"))),(NOW()+(CONVERT(VLOOKUP(Table1[[#This Row],[JABATAN]],tbl_refJabatan,8,FALSE),"yr","day")-CONVERT(DATEDIF(H1524,NOW(),"y"),"yr","day")))),"Usia Salah"),"")</f>
        <v>47175.348911689813</v>
      </c>
      <c r="AA1524" s="167" t="str">
        <f ca="1">IF(Table1[[#This Row],[TGL.PENSIUN (usia )]]&lt;&gt;0,TEXT(Table1[[#This Row],[TGL.PENSIUN (usia )]],"yyyy"),"")</f>
        <v>2029</v>
      </c>
      <c r="AB15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Row],[JABATAN]],tbl_refJabatan,9,FALSE),"yr","day")-CONVERT(DATEDIF(M1524,tglAcuan,"y"),"yr","day"))),(NOW()+(CONVERT(VLOOKUP(Table1[[#This Row],[JABATAN]],tbl_refJabatan,9,FALSE),"yr","day")-CONVERT(DATEDIF(M1524,NOW(),"y"),"yr","day")))),"tgl SK salah"),"")</f>
        <v>49001.598911689813</v>
      </c>
      <c r="AC1524" s="167" t="str">
        <f ca="1">IF(Table1[[#This Row],[TGL. PENSIUN (jabatan )]]&lt;&gt;0,TEXT(Table1[[#This Row],[TGL. PENSIUN (jabatan )]],"yyyy"),"")</f>
        <v>2034</v>
      </c>
      <c r="AD15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5" spans="1:30" s="53" customFormat="1" ht="21.75" customHeight="1" x14ac:dyDescent="0.25">
      <c r="A1525" s="43">
        <f t="shared" si="53"/>
        <v>1520</v>
      </c>
      <c r="B1525" s="44" t="s">
        <v>2680</v>
      </c>
      <c r="C1525" s="44" t="s">
        <v>2806</v>
      </c>
      <c r="D1525" s="72" t="s">
        <v>63</v>
      </c>
      <c r="E1525" s="73" t="s">
        <v>2824</v>
      </c>
      <c r="F1525" s="43" t="s">
        <v>41</v>
      </c>
      <c r="G1525" s="46" t="s">
        <v>42</v>
      </c>
      <c r="H1525" s="94">
        <v>25685</v>
      </c>
      <c r="I1525" s="45"/>
      <c r="J1525" s="76"/>
      <c r="K1525" s="74" t="s">
        <v>43</v>
      </c>
      <c r="L1525" s="216" t="s">
        <v>2825</v>
      </c>
      <c r="M1525" s="94">
        <v>43405</v>
      </c>
      <c r="N1525" s="52" t="str">
        <f t="shared" ca="1" si="54"/>
        <v>53 Tahun 10 Bulan 0 hari</v>
      </c>
      <c r="O15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Row],[JABATAN]],tbl_refJabatan,2,FALSE),"yr","day")-CONVERT(DATEDIF(H1525,tglAcuan,"y"),"yr","day"))),(NOW()+(CONVERT(VLOOKUP(Table1[[#This Row],[JABATAN]],tbl_refJabatan,2,FALSE),"yr","day")-CONVERT(DATEDIF(H1525,NOW(),"y"),"yr","day")))),"Usia Salah"),"")</f>
        <v>47905.848911689813</v>
      </c>
      <c r="Q1525" s="167" t="str">
        <f ca="1">IF(Table1[[#This Row],[TGL. PENSIUN (usia)]]&lt;&gt;0,TEXT(Table1[[#This Row],[TGL. PENSIUN (usia)]],"yyyy"),"")</f>
        <v>2031</v>
      </c>
      <c r="R1525" s="166">
        <f ca="1">IF(AND(Table1[[#This Row],[TGL. PENSIUN (usia)]]&lt;&gt;"",Table1[[#This Row],[TGL. PENSIUN (usia)]]&lt;&gt;"USIA SALAH"),IF(tglAcuan&lt;&gt;0,(INT(CONVERT(VLOOKUP(Table1[[#This Row],[JABATAN]],tbl_refJabatan,2,FALSE),"yr","day")-CONVERT(DATEDIF(H1525,tglAcuan,"y"),"yr","day"))),(INT(CONVERT(VLOOKUP(Table1[[#This Row],[JABATAN]],tbl_refJabatan,2,FALSE),"yr","day")-CONVERT(DATEDIF(H1525,NOW(),"y"),"yr","day")))),"")</f>
        <v>2556</v>
      </c>
      <c r="S1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Row],[JABATAN]],tbl_refJabatan,4,FALSE),"yr","day")-CONVERT(DATEDIF(H1525,tglAcuan,"y"),"yr","day"))),(NOW()+(CONVERT(VLOOKUP(Table1[[#This Row],[JABATAN]],tbl_refJabatan,4,FALSE),"yr","day")-CONVERT(DATEDIF(H1525,NOW(),"y"),"yr","day")))),"Usia Salah"),"")</f>
        <v>33295.848911689813</v>
      </c>
      <c r="T1525" s="167" t="str">
        <f ca="1">IF(Table1[[#This Row],[TGL. PENSIUN ( usia )]]&lt;&gt;0,TEXT(Table1[[#This Row],[TGL. PENSIUN ( usia )]],"yyyy"),"")</f>
        <v>1991</v>
      </c>
      <c r="U1525" s="166">
        <f ca="1">IF(AND(Table1[[#This Row],[TGL. PENSIUN (usia)]]&lt;&gt;"",Table1[[#This Row],[TGL. PENSIUN (usia)]]&lt;&gt;"USIA SALAH"),IF(tglAcuan&lt;&gt;0,(INT(CONVERT(VLOOKUP(Table1[[#This Row],[JABATAN]],tbl_refJabatan,4,FALSE),"yr","day")-CONVERT(DATEDIF(H1525,tglAcuan,"y"),"yr","day"))),(INT(CONVERT(VLOOKUP(Table1[[#This Row],[JABATAN]],tbl_refJabatan,4,FALSE),"yr","day")-CONVERT(DATEDIF(H1525,NOW(),"y"),"yr","day")))),"")</f>
        <v>-12054</v>
      </c>
      <c r="V1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Row],[JABATAN]],tbl_refJabatan,6,FALSE),"yr","day")-CONVERT(DATEDIF(H1525,tglAcuan,"y"),"yr","day"))),(NOW()+(CONVERT(VLOOKUP(Table1[[#This Row],[JABATAN]],tbl_refJabatan,6,FALSE),"yr","day")-CONVERT(DATEDIF(H1525,NOW(),"y"),"yr","day")))),"Usia Salah"),"")</f>
        <v>25990.848911689813</v>
      </c>
      <c r="W1525" s="167" t="str">
        <f ca="1">IF(Table1[[#This Row],[TGL.PENSIUN (usia)]]&lt;&gt;0,TEXT(Table1[[#This Row],[TGL.PENSIUN (usia)]],"yyyy"),"")</f>
        <v>1971</v>
      </c>
      <c r="X15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Row],[JABATAN]],tbl_refJabatan,7,FALSE),"yr","day")-CONVERT(DATEDIF(M1525,tglAcuan,"y"),"yr","day"))),(NOW()+(CONVERT(VLOOKUP(Table1[[#This Row],[JABATAN]],tbl_refJabatan,7,FALSE),"yr","day")-CONVERT(DATEDIF(M1525,NOW(),"y"),"yr","day")))),"tgl SK salah"),"")</f>
        <v>65437.848911689813</v>
      </c>
      <c r="Y1525" s="167" t="str">
        <f ca="1">IF(Table1[[#This Row],[TGL. PENSIUN (jabatan)]]&lt;&gt;0,TEXT(Table1[[#This Row],[TGL. PENSIUN (jabatan)]],"yyyy"),"")</f>
        <v>2079</v>
      </c>
      <c r="Z15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Row],[JABATAN]],tbl_refJabatan,8,FALSE),"yr","day")-CONVERT(DATEDIF(H1525,tglAcuan,"y"),"yr","day"))),(NOW()+(CONVERT(VLOOKUP(Table1[[#This Row],[JABATAN]],tbl_refJabatan,8,FALSE),"yr","day")-CONVERT(DATEDIF(H1525,NOW(),"y"),"yr","day")))),"Usia Salah"),"")</f>
        <v>47905.848911689813</v>
      </c>
      <c r="AA1525" s="167" t="str">
        <f ca="1">IF(Table1[[#This Row],[TGL.PENSIUN (usia )]]&lt;&gt;0,TEXT(Table1[[#This Row],[TGL.PENSIUN (usia )]],"yyyy"),"")</f>
        <v>2031</v>
      </c>
      <c r="AB15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Row],[JABATAN]],tbl_refJabatan,9,FALSE),"yr","day")-CONVERT(DATEDIF(M1525,tglAcuan,"y"),"yr","day"))),(NOW()+(CONVERT(VLOOKUP(Table1[[#This Row],[JABATAN]],tbl_refJabatan,9,FALSE),"yr","day")-CONVERT(DATEDIF(M1525,NOW(),"y"),"yr","day")))),"tgl SK salah"),"")</f>
        <v>49001.598911689813</v>
      </c>
      <c r="AC1525" s="167" t="str">
        <f ca="1">IF(Table1[[#This Row],[TGL. PENSIUN (jabatan )]]&lt;&gt;0,TEXT(Table1[[#This Row],[TGL. PENSIUN (jabatan )]],"yyyy"),"")</f>
        <v>2034</v>
      </c>
      <c r="AD15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6" spans="1:30" s="53" customFormat="1" ht="21.75" customHeight="1" x14ac:dyDescent="0.25">
      <c r="A1526" s="43">
        <f t="shared" si="53"/>
        <v>1521</v>
      </c>
      <c r="B1526" s="44" t="s">
        <v>2680</v>
      </c>
      <c r="C1526" s="44" t="s">
        <v>2806</v>
      </c>
      <c r="D1526" s="72" t="s">
        <v>63</v>
      </c>
      <c r="E1526" s="73" t="s">
        <v>2826</v>
      </c>
      <c r="F1526" s="43" t="s">
        <v>41</v>
      </c>
      <c r="G1526" s="46" t="s">
        <v>42</v>
      </c>
      <c r="H1526" s="94">
        <v>34564</v>
      </c>
      <c r="I1526" s="45"/>
      <c r="J1526" s="76"/>
      <c r="K1526" s="74" t="s">
        <v>56</v>
      </c>
      <c r="L1526" s="216" t="s">
        <v>2827</v>
      </c>
      <c r="M1526" s="94">
        <v>43405</v>
      </c>
      <c r="N1526" s="52" t="str">
        <f t="shared" ca="1" si="54"/>
        <v>29 Tahun 6 Bulan 9 hari</v>
      </c>
      <c r="O15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Row],[JABATAN]],tbl_refJabatan,2,FALSE),"yr","day")-CONVERT(DATEDIF(H1526,tglAcuan,"y"),"yr","day"))),(NOW()+(CONVERT(VLOOKUP(Table1[[#This Row],[JABATAN]],tbl_refJabatan,2,FALSE),"yr","day")-CONVERT(DATEDIF(H1526,NOW(),"y"),"yr","day")))),"Usia Salah"),"")</f>
        <v>56671.848911689813</v>
      </c>
      <c r="Q1526" s="167" t="str">
        <f ca="1">IF(Table1[[#This Row],[TGL. PENSIUN (usia)]]&lt;&gt;0,TEXT(Table1[[#This Row],[TGL. PENSIUN (usia)]],"yyyy"),"")</f>
        <v>2055</v>
      </c>
      <c r="R1526" s="166">
        <f ca="1">IF(AND(Table1[[#This Row],[TGL. PENSIUN (usia)]]&lt;&gt;"",Table1[[#This Row],[TGL. PENSIUN (usia)]]&lt;&gt;"USIA SALAH"),IF(tglAcuan&lt;&gt;0,(INT(CONVERT(VLOOKUP(Table1[[#This Row],[JABATAN]],tbl_refJabatan,2,FALSE),"yr","day")-CONVERT(DATEDIF(H1526,tglAcuan,"y"),"yr","day"))),(INT(CONVERT(VLOOKUP(Table1[[#This Row],[JABATAN]],tbl_refJabatan,2,FALSE),"yr","day")-CONVERT(DATEDIF(H1526,NOW(),"y"),"yr","day")))),"")</f>
        <v>11322</v>
      </c>
      <c r="S1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Row],[JABATAN]],tbl_refJabatan,4,FALSE),"yr","day")-CONVERT(DATEDIF(H1526,tglAcuan,"y"),"yr","day"))),(NOW()+(CONVERT(VLOOKUP(Table1[[#This Row],[JABATAN]],tbl_refJabatan,4,FALSE),"yr","day")-CONVERT(DATEDIF(H1526,NOW(),"y"),"yr","day")))),"Usia Salah"),"")</f>
        <v>42061.848911689813</v>
      </c>
      <c r="T1526" s="167" t="str">
        <f ca="1">IF(Table1[[#This Row],[TGL. PENSIUN ( usia )]]&lt;&gt;0,TEXT(Table1[[#This Row],[TGL. PENSIUN ( usia )]],"yyyy"),"")</f>
        <v>2015</v>
      </c>
      <c r="U1526" s="166">
        <f ca="1">IF(AND(Table1[[#This Row],[TGL. PENSIUN (usia)]]&lt;&gt;"",Table1[[#This Row],[TGL. PENSIUN (usia)]]&lt;&gt;"USIA SALAH"),IF(tglAcuan&lt;&gt;0,(INT(CONVERT(VLOOKUP(Table1[[#This Row],[JABATAN]],tbl_refJabatan,4,FALSE),"yr","day")-CONVERT(DATEDIF(H1526,tglAcuan,"y"),"yr","day"))),(INT(CONVERT(VLOOKUP(Table1[[#This Row],[JABATAN]],tbl_refJabatan,4,FALSE),"yr","day")-CONVERT(DATEDIF(H1526,NOW(),"y"),"yr","day")))),"")</f>
        <v>-3288</v>
      </c>
      <c r="V1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Row],[JABATAN]],tbl_refJabatan,6,FALSE),"yr","day")-CONVERT(DATEDIF(H1526,tglAcuan,"y"),"yr","day"))),(NOW()+(CONVERT(VLOOKUP(Table1[[#This Row],[JABATAN]],tbl_refJabatan,6,FALSE),"yr","day")-CONVERT(DATEDIF(H1526,NOW(),"y"),"yr","day")))),"Usia Salah"),"")</f>
        <v>34756.848911689813</v>
      </c>
      <c r="W1526" s="167" t="str">
        <f ca="1">IF(Table1[[#This Row],[TGL.PENSIUN (usia)]]&lt;&gt;0,TEXT(Table1[[#This Row],[TGL.PENSIUN (usia)]],"yyyy"),"")</f>
        <v>1995</v>
      </c>
      <c r="X15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Row],[JABATAN]],tbl_refJabatan,7,FALSE),"yr","day")-CONVERT(DATEDIF(M1526,tglAcuan,"y"),"yr","day"))),(NOW()+(CONVERT(VLOOKUP(Table1[[#This Row],[JABATAN]],tbl_refJabatan,7,FALSE),"yr","day")-CONVERT(DATEDIF(M1526,NOW(),"y"),"yr","day")))),"tgl SK salah"),"")</f>
        <v>65437.848911689813</v>
      </c>
      <c r="Y1526" s="167" t="str">
        <f ca="1">IF(Table1[[#This Row],[TGL. PENSIUN (jabatan)]]&lt;&gt;0,TEXT(Table1[[#This Row],[TGL. PENSIUN (jabatan)]],"yyyy"),"")</f>
        <v>2079</v>
      </c>
      <c r="Z15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Row],[JABATAN]],tbl_refJabatan,8,FALSE),"yr","day")-CONVERT(DATEDIF(H1526,tglAcuan,"y"),"yr","day"))),(NOW()+(CONVERT(VLOOKUP(Table1[[#This Row],[JABATAN]],tbl_refJabatan,8,FALSE),"yr","day")-CONVERT(DATEDIF(H1526,NOW(),"y"),"yr","day")))),"Usia Salah"),"")</f>
        <v>56671.848911689813</v>
      </c>
      <c r="AA1526" s="167" t="str">
        <f ca="1">IF(Table1[[#This Row],[TGL.PENSIUN (usia )]]&lt;&gt;0,TEXT(Table1[[#This Row],[TGL.PENSIUN (usia )]],"yyyy"),"")</f>
        <v>2055</v>
      </c>
      <c r="AB15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Row],[JABATAN]],tbl_refJabatan,9,FALSE),"yr","day")-CONVERT(DATEDIF(M1526,tglAcuan,"y"),"yr","day"))),(NOW()+(CONVERT(VLOOKUP(Table1[[#This Row],[JABATAN]],tbl_refJabatan,9,FALSE),"yr","day")-CONVERT(DATEDIF(M1526,NOW(),"y"),"yr","day")))),"tgl SK salah"),"")</f>
        <v>49001.598911689813</v>
      </c>
      <c r="AC1526" s="167" t="str">
        <f ca="1">IF(Table1[[#This Row],[TGL. PENSIUN (jabatan )]]&lt;&gt;0,TEXT(Table1[[#This Row],[TGL. PENSIUN (jabatan )]],"yyyy"),"")</f>
        <v>2034</v>
      </c>
      <c r="AD15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7" spans="1:30" s="53" customFormat="1" ht="21.75" customHeight="1" x14ac:dyDescent="0.25">
      <c r="A1527" s="43">
        <f t="shared" si="53"/>
        <v>1522</v>
      </c>
      <c r="B1527" s="44" t="s">
        <v>2680</v>
      </c>
      <c r="C1527" s="44" t="s">
        <v>2806</v>
      </c>
      <c r="D1527" s="72" t="s">
        <v>63</v>
      </c>
      <c r="E1527" s="73" t="s">
        <v>2828</v>
      </c>
      <c r="F1527" s="43" t="s">
        <v>41</v>
      </c>
      <c r="G1527" s="46" t="s">
        <v>42</v>
      </c>
      <c r="H1527" s="94">
        <v>34104</v>
      </c>
      <c r="I1527" s="45"/>
      <c r="J1527" s="76"/>
      <c r="K1527" s="74" t="s">
        <v>43</v>
      </c>
      <c r="L1527" s="90" t="s">
        <v>2829</v>
      </c>
      <c r="M1527" s="94">
        <v>44154</v>
      </c>
      <c r="N1527" s="52" t="str">
        <f t="shared" ca="1" si="54"/>
        <v>30 Tahun 9 Bulan 12 hari</v>
      </c>
      <c r="O15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8 Hari </v>
      </c>
      <c r="P1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Row],[JABATAN]],tbl_refJabatan,2,FALSE),"yr","day")-CONVERT(DATEDIF(H1527,tglAcuan,"y"),"yr","day"))),(NOW()+(CONVERT(VLOOKUP(Table1[[#This Row],[JABATAN]],tbl_refJabatan,2,FALSE),"yr","day")-CONVERT(DATEDIF(H1527,NOW(),"y"),"yr","day")))),"Usia Salah"),"")</f>
        <v>56306.598911689813</v>
      </c>
      <c r="Q1527" s="167" t="str">
        <f ca="1">IF(Table1[[#This Row],[TGL. PENSIUN (usia)]]&lt;&gt;0,TEXT(Table1[[#This Row],[TGL. PENSIUN (usia)]],"yyyy"),"")</f>
        <v>2054</v>
      </c>
      <c r="R1527" s="166">
        <f ca="1">IF(AND(Table1[[#This Row],[TGL. PENSIUN (usia)]]&lt;&gt;"",Table1[[#This Row],[TGL. PENSIUN (usia)]]&lt;&gt;"USIA SALAH"),IF(tglAcuan&lt;&gt;0,(INT(CONVERT(VLOOKUP(Table1[[#This Row],[JABATAN]],tbl_refJabatan,2,FALSE),"yr","day")-CONVERT(DATEDIF(H1527,tglAcuan,"y"),"yr","day"))),(INT(CONVERT(VLOOKUP(Table1[[#This Row],[JABATAN]],tbl_refJabatan,2,FALSE),"yr","day")-CONVERT(DATEDIF(H1527,NOW(),"y"),"yr","day")))),"")</f>
        <v>10957</v>
      </c>
      <c r="S1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Row],[JABATAN]],tbl_refJabatan,4,FALSE),"yr","day")-CONVERT(DATEDIF(H1527,tglAcuan,"y"),"yr","day"))),(NOW()+(CONVERT(VLOOKUP(Table1[[#This Row],[JABATAN]],tbl_refJabatan,4,FALSE),"yr","day")-CONVERT(DATEDIF(H1527,NOW(),"y"),"yr","day")))),"Usia Salah"),"")</f>
        <v>41696.598911689813</v>
      </c>
      <c r="T1527" s="167" t="str">
        <f ca="1">IF(Table1[[#This Row],[TGL. PENSIUN ( usia )]]&lt;&gt;0,TEXT(Table1[[#This Row],[TGL. PENSIUN ( usia )]],"yyyy"),"")</f>
        <v>2014</v>
      </c>
      <c r="U1527" s="166">
        <f ca="1">IF(AND(Table1[[#This Row],[TGL. PENSIUN (usia)]]&lt;&gt;"",Table1[[#This Row],[TGL. PENSIUN (usia)]]&lt;&gt;"USIA SALAH"),IF(tglAcuan&lt;&gt;0,(INT(CONVERT(VLOOKUP(Table1[[#This Row],[JABATAN]],tbl_refJabatan,4,FALSE),"yr","day")-CONVERT(DATEDIF(H1527,tglAcuan,"y"),"yr","day"))),(INT(CONVERT(VLOOKUP(Table1[[#This Row],[JABATAN]],tbl_refJabatan,4,FALSE),"yr","day")-CONVERT(DATEDIF(H1527,NOW(),"y"),"yr","day")))),"")</f>
        <v>-3653</v>
      </c>
      <c r="V1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Row],[JABATAN]],tbl_refJabatan,6,FALSE),"yr","day")-CONVERT(DATEDIF(H1527,tglAcuan,"y"),"yr","day"))),(NOW()+(CONVERT(VLOOKUP(Table1[[#This Row],[JABATAN]],tbl_refJabatan,6,FALSE),"yr","day")-CONVERT(DATEDIF(H1527,NOW(),"y"),"yr","day")))),"Usia Salah"),"")</f>
        <v>34391.598911689813</v>
      </c>
      <c r="W1527" s="167" t="str">
        <f ca="1">IF(Table1[[#This Row],[TGL.PENSIUN (usia)]]&lt;&gt;0,TEXT(Table1[[#This Row],[TGL.PENSIUN (usia)]],"yyyy"),"")</f>
        <v>1994</v>
      </c>
      <c r="X15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Row],[JABATAN]],tbl_refJabatan,7,FALSE),"yr","day")-CONVERT(DATEDIF(M1527,tglAcuan,"y"),"yr","day"))),(NOW()+(CONVERT(VLOOKUP(Table1[[#This Row],[JABATAN]],tbl_refJabatan,7,FALSE),"yr","day")-CONVERT(DATEDIF(M1527,NOW(),"y"),"yr","day")))),"tgl SK salah"),"")</f>
        <v>66168.348911689813</v>
      </c>
      <c r="Y1527" s="167" t="str">
        <f ca="1">IF(Table1[[#This Row],[TGL. PENSIUN (jabatan)]]&lt;&gt;0,TEXT(Table1[[#This Row],[TGL. PENSIUN (jabatan)]],"yyyy"),"")</f>
        <v>2081</v>
      </c>
      <c r="Z15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Row],[JABATAN]],tbl_refJabatan,8,FALSE),"yr","day")-CONVERT(DATEDIF(H1527,tglAcuan,"y"),"yr","day"))),(NOW()+(CONVERT(VLOOKUP(Table1[[#This Row],[JABATAN]],tbl_refJabatan,8,FALSE),"yr","day")-CONVERT(DATEDIF(H1527,NOW(),"y"),"yr","day")))),"Usia Salah"),"")</f>
        <v>56306.598911689813</v>
      </c>
      <c r="AA1527" s="167" t="str">
        <f ca="1">IF(Table1[[#This Row],[TGL.PENSIUN (usia )]]&lt;&gt;0,TEXT(Table1[[#This Row],[TGL.PENSIUN (usia )]],"yyyy"),"")</f>
        <v>2054</v>
      </c>
      <c r="AB15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Row],[JABATAN]],tbl_refJabatan,9,FALSE),"yr","day")-CONVERT(DATEDIF(M1527,tglAcuan,"y"),"yr","day"))),(NOW()+(CONVERT(VLOOKUP(Table1[[#This Row],[JABATAN]],tbl_refJabatan,9,FALSE),"yr","day")-CONVERT(DATEDIF(M1527,NOW(),"y"),"yr","day")))),"tgl SK salah"),"")</f>
        <v>49732.098911689813</v>
      </c>
      <c r="AC1527" s="167" t="str">
        <f ca="1">IF(Table1[[#This Row],[TGL. PENSIUN (jabatan )]]&lt;&gt;0,TEXT(Table1[[#This Row],[TGL. PENSIUN (jabatan )]],"yyyy"),"")</f>
        <v>2036</v>
      </c>
      <c r="AD15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8" spans="1:30" s="53" customFormat="1" ht="21.75" customHeight="1" x14ac:dyDescent="0.25">
      <c r="A1528" s="43">
        <f t="shared" si="53"/>
        <v>1523</v>
      </c>
      <c r="B1528" s="44" t="s">
        <v>2680</v>
      </c>
      <c r="C1528" s="44" t="s">
        <v>2806</v>
      </c>
      <c r="D1528" s="72" t="s">
        <v>63</v>
      </c>
      <c r="E1528" s="73" t="s">
        <v>2830</v>
      </c>
      <c r="F1528" s="43" t="s">
        <v>41</v>
      </c>
      <c r="G1528" s="46" t="s">
        <v>42</v>
      </c>
      <c r="H1528" s="94">
        <v>28554</v>
      </c>
      <c r="I1528" s="45"/>
      <c r="J1528" s="76"/>
      <c r="K1528" s="74" t="s">
        <v>43</v>
      </c>
      <c r="L1528" s="216" t="s">
        <v>2831</v>
      </c>
      <c r="M1528" s="94">
        <v>43405</v>
      </c>
      <c r="N1528" s="52" t="str">
        <f t="shared" ca="1" si="54"/>
        <v>45 Tahun 11 Bulan 22 hari</v>
      </c>
      <c r="O15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Row],[JABATAN]],tbl_refJabatan,2,FALSE),"yr","day")-CONVERT(DATEDIF(H1528,tglAcuan,"y"),"yr","day"))),(NOW()+(CONVERT(VLOOKUP(Table1[[#This Row],[JABATAN]],tbl_refJabatan,2,FALSE),"yr","day")-CONVERT(DATEDIF(H1528,NOW(),"y"),"yr","day")))),"Usia Salah"),"")</f>
        <v>50827.848911689813</v>
      </c>
      <c r="Q1528" s="167" t="str">
        <f ca="1">IF(Table1[[#This Row],[TGL. PENSIUN (usia)]]&lt;&gt;0,TEXT(Table1[[#This Row],[TGL. PENSIUN (usia)]],"yyyy"),"")</f>
        <v>2039</v>
      </c>
      <c r="R1528" s="166">
        <f ca="1">IF(AND(Table1[[#This Row],[TGL. PENSIUN (usia)]]&lt;&gt;"",Table1[[#This Row],[TGL. PENSIUN (usia)]]&lt;&gt;"USIA SALAH"),IF(tglAcuan&lt;&gt;0,(INT(CONVERT(VLOOKUP(Table1[[#This Row],[JABATAN]],tbl_refJabatan,2,FALSE),"yr","day")-CONVERT(DATEDIF(H1528,tglAcuan,"y"),"yr","day"))),(INT(CONVERT(VLOOKUP(Table1[[#This Row],[JABATAN]],tbl_refJabatan,2,FALSE),"yr","day")-CONVERT(DATEDIF(H1528,NOW(),"y"),"yr","day")))),"")</f>
        <v>5478</v>
      </c>
      <c r="S1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Row],[JABATAN]],tbl_refJabatan,4,FALSE),"yr","day")-CONVERT(DATEDIF(H1528,tglAcuan,"y"),"yr","day"))),(NOW()+(CONVERT(VLOOKUP(Table1[[#This Row],[JABATAN]],tbl_refJabatan,4,FALSE),"yr","day")-CONVERT(DATEDIF(H1528,NOW(),"y"),"yr","day")))),"Usia Salah"),"")</f>
        <v>36217.848911689813</v>
      </c>
      <c r="T1528" s="167" t="str">
        <f ca="1">IF(Table1[[#This Row],[TGL. PENSIUN ( usia )]]&lt;&gt;0,TEXT(Table1[[#This Row],[TGL. PENSIUN ( usia )]],"yyyy"),"")</f>
        <v>1999</v>
      </c>
      <c r="U1528" s="166">
        <f ca="1">IF(AND(Table1[[#This Row],[TGL. PENSIUN (usia)]]&lt;&gt;"",Table1[[#This Row],[TGL. PENSIUN (usia)]]&lt;&gt;"USIA SALAH"),IF(tglAcuan&lt;&gt;0,(INT(CONVERT(VLOOKUP(Table1[[#This Row],[JABATAN]],tbl_refJabatan,4,FALSE),"yr","day")-CONVERT(DATEDIF(H1528,tglAcuan,"y"),"yr","day"))),(INT(CONVERT(VLOOKUP(Table1[[#This Row],[JABATAN]],tbl_refJabatan,4,FALSE),"yr","day")-CONVERT(DATEDIF(H1528,NOW(),"y"),"yr","day")))),"")</f>
        <v>-9132</v>
      </c>
      <c r="V1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Row],[JABATAN]],tbl_refJabatan,6,FALSE),"yr","day")-CONVERT(DATEDIF(H1528,tglAcuan,"y"),"yr","day"))),(NOW()+(CONVERT(VLOOKUP(Table1[[#This Row],[JABATAN]],tbl_refJabatan,6,FALSE),"yr","day")-CONVERT(DATEDIF(H1528,NOW(),"y"),"yr","day")))),"Usia Salah"),"")</f>
        <v>28912.848911689813</v>
      </c>
      <c r="W1528" s="167" t="str">
        <f ca="1">IF(Table1[[#This Row],[TGL.PENSIUN (usia)]]&lt;&gt;0,TEXT(Table1[[#This Row],[TGL.PENSIUN (usia)]],"yyyy"),"")</f>
        <v>1979</v>
      </c>
      <c r="X15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Row],[JABATAN]],tbl_refJabatan,7,FALSE),"yr","day")-CONVERT(DATEDIF(M1528,tglAcuan,"y"),"yr","day"))),(NOW()+(CONVERT(VLOOKUP(Table1[[#This Row],[JABATAN]],tbl_refJabatan,7,FALSE),"yr","day")-CONVERT(DATEDIF(M1528,NOW(),"y"),"yr","day")))),"tgl SK salah"),"")</f>
        <v>65437.848911689813</v>
      </c>
      <c r="Y1528" s="167" t="str">
        <f ca="1">IF(Table1[[#This Row],[TGL. PENSIUN (jabatan)]]&lt;&gt;0,TEXT(Table1[[#This Row],[TGL. PENSIUN (jabatan)]],"yyyy"),"")</f>
        <v>2079</v>
      </c>
      <c r="Z15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Row],[JABATAN]],tbl_refJabatan,8,FALSE),"yr","day")-CONVERT(DATEDIF(H1528,tglAcuan,"y"),"yr","day"))),(NOW()+(CONVERT(VLOOKUP(Table1[[#This Row],[JABATAN]],tbl_refJabatan,8,FALSE),"yr","day")-CONVERT(DATEDIF(H1528,NOW(),"y"),"yr","day")))),"Usia Salah"),"")</f>
        <v>50827.848911689813</v>
      </c>
      <c r="AA1528" s="167" t="str">
        <f ca="1">IF(Table1[[#This Row],[TGL.PENSIUN (usia )]]&lt;&gt;0,TEXT(Table1[[#This Row],[TGL.PENSIUN (usia )]],"yyyy"),"")</f>
        <v>2039</v>
      </c>
      <c r="AB15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Row],[JABATAN]],tbl_refJabatan,9,FALSE),"yr","day")-CONVERT(DATEDIF(M1528,tglAcuan,"y"),"yr","day"))),(NOW()+(CONVERT(VLOOKUP(Table1[[#This Row],[JABATAN]],tbl_refJabatan,9,FALSE),"yr","day")-CONVERT(DATEDIF(M1528,NOW(),"y"),"yr","day")))),"tgl SK salah"),"")</f>
        <v>49001.598911689813</v>
      </c>
      <c r="AC1528" s="167" t="str">
        <f ca="1">IF(Table1[[#This Row],[TGL. PENSIUN (jabatan )]]&lt;&gt;0,TEXT(Table1[[#This Row],[TGL. PENSIUN (jabatan )]],"yyyy"),"")</f>
        <v>2034</v>
      </c>
      <c r="AD15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29" spans="1:30" s="53" customFormat="1" ht="21.75" customHeight="1" x14ac:dyDescent="0.25">
      <c r="A1529" s="43">
        <f t="shared" si="53"/>
        <v>1524</v>
      </c>
      <c r="B1529" s="44" t="s">
        <v>2680</v>
      </c>
      <c r="C1529" s="44" t="s">
        <v>2806</v>
      </c>
      <c r="D1529" s="72" t="s">
        <v>63</v>
      </c>
      <c r="E1529" s="73" t="s">
        <v>2832</v>
      </c>
      <c r="F1529" s="43" t="s">
        <v>41</v>
      </c>
      <c r="G1529" s="46" t="s">
        <v>42</v>
      </c>
      <c r="H1529" s="94">
        <v>31236</v>
      </c>
      <c r="I1529" s="45"/>
      <c r="J1529" s="76"/>
      <c r="K1529" s="74" t="s">
        <v>43</v>
      </c>
      <c r="L1529" s="216" t="s">
        <v>2833</v>
      </c>
      <c r="M1529" s="94">
        <v>43405</v>
      </c>
      <c r="N1529" s="52" t="str">
        <f t="shared" ca="1" si="54"/>
        <v>38 Tahun 7 Bulan 19 hari</v>
      </c>
      <c r="O15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26 Hari </v>
      </c>
      <c r="P1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Row],[JABATAN]],tbl_refJabatan,2,FALSE),"yr","day")-CONVERT(DATEDIF(H1529,tglAcuan,"y"),"yr","day"))),(NOW()+(CONVERT(VLOOKUP(Table1[[#This Row],[JABATAN]],tbl_refJabatan,2,FALSE),"yr","day")-CONVERT(DATEDIF(H1529,NOW(),"y"),"yr","day")))),"Usia Salah"),"")</f>
        <v>53384.598911689813</v>
      </c>
      <c r="Q1529" s="167" t="str">
        <f ca="1">IF(Table1[[#This Row],[TGL. PENSIUN (usia)]]&lt;&gt;0,TEXT(Table1[[#This Row],[TGL. PENSIUN (usia)]],"yyyy"),"")</f>
        <v>2046</v>
      </c>
      <c r="R1529" s="166">
        <f ca="1">IF(AND(Table1[[#This Row],[TGL. PENSIUN (usia)]]&lt;&gt;"",Table1[[#This Row],[TGL. PENSIUN (usia)]]&lt;&gt;"USIA SALAH"),IF(tglAcuan&lt;&gt;0,(INT(CONVERT(VLOOKUP(Table1[[#This Row],[JABATAN]],tbl_refJabatan,2,FALSE),"yr","day")-CONVERT(DATEDIF(H1529,tglAcuan,"y"),"yr","day"))),(INT(CONVERT(VLOOKUP(Table1[[#This Row],[JABATAN]],tbl_refJabatan,2,FALSE),"yr","day")-CONVERT(DATEDIF(H1529,NOW(),"y"),"yr","day")))),"")</f>
        <v>8035</v>
      </c>
      <c r="S1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Row],[JABATAN]],tbl_refJabatan,4,FALSE),"yr","day")-CONVERT(DATEDIF(H1529,tglAcuan,"y"),"yr","day"))),(NOW()+(CONVERT(VLOOKUP(Table1[[#This Row],[JABATAN]],tbl_refJabatan,4,FALSE),"yr","day")-CONVERT(DATEDIF(H1529,NOW(),"y"),"yr","day")))),"Usia Salah"),"")</f>
        <v>38774.598911689813</v>
      </c>
      <c r="T1529" s="167" t="str">
        <f ca="1">IF(Table1[[#This Row],[TGL. PENSIUN ( usia )]]&lt;&gt;0,TEXT(Table1[[#This Row],[TGL. PENSIUN ( usia )]],"yyyy"),"")</f>
        <v>2006</v>
      </c>
      <c r="U1529" s="166">
        <f ca="1">IF(AND(Table1[[#This Row],[TGL. PENSIUN (usia)]]&lt;&gt;"",Table1[[#This Row],[TGL. PENSIUN (usia)]]&lt;&gt;"USIA SALAH"),IF(tglAcuan&lt;&gt;0,(INT(CONVERT(VLOOKUP(Table1[[#This Row],[JABATAN]],tbl_refJabatan,4,FALSE),"yr","day")-CONVERT(DATEDIF(H1529,tglAcuan,"y"),"yr","day"))),(INT(CONVERT(VLOOKUP(Table1[[#This Row],[JABATAN]],tbl_refJabatan,4,FALSE),"yr","day")-CONVERT(DATEDIF(H1529,NOW(),"y"),"yr","day")))),"")</f>
        <v>-6575</v>
      </c>
      <c r="V1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Row],[JABATAN]],tbl_refJabatan,6,FALSE),"yr","day")-CONVERT(DATEDIF(H1529,tglAcuan,"y"),"yr","day"))),(NOW()+(CONVERT(VLOOKUP(Table1[[#This Row],[JABATAN]],tbl_refJabatan,6,FALSE),"yr","day")-CONVERT(DATEDIF(H1529,NOW(),"y"),"yr","day")))),"Usia Salah"),"")</f>
        <v>31469.598911689813</v>
      </c>
      <c r="W1529" s="167" t="str">
        <f ca="1">IF(Table1[[#This Row],[TGL.PENSIUN (usia)]]&lt;&gt;0,TEXT(Table1[[#This Row],[TGL.PENSIUN (usia)]],"yyyy"),"")</f>
        <v>1986</v>
      </c>
      <c r="X15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Row],[JABATAN]],tbl_refJabatan,7,FALSE),"yr","day")-CONVERT(DATEDIF(M1529,tglAcuan,"y"),"yr","day"))),(NOW()+(CONVERT(VLOOKUP(Table1[[#This Row],[JABATAN]],tbl_refJabatan,7,FALSE),"yr","day")-CONVERT(DATEDIF(M1529,NOW(),"y"),"yr","day")))),"tgl SK salah"),"")</f>
        <v>65437.848911689813</v>
      </c>
      <c r="Y1529" s="167" t="str">
        <f ca="1">IF(Table1[[#This Row],[TGL. PENSIUN (jabatan)]]&lt;&gt;0,TEXT(Table1[[#This Row],[TGL. PENSIUN (jabatan)]],"yyyy"),"")</f>
        <v>2079</v>
      </c>
      <c r="Z15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Row],[JABATAN]],tbl_refJabatan,8,FALSE),"yr","day")-CONVERT(DATEDIF(H1529,tglAcuan,"y"),"yr","day"))),(NOW()+(CONVERT(VLOOKUP(Table1[[#This Row],[JABATAN]],tbl_refJabatan,8,FALSE),"yr","day")-CONVERT(DATEDIF(H1529,NOW(),"y"),"yr","day")))),"Usia Salah"),"")</f>
        <v>53384.598911689813</v>
      </c>
      <c r="AA1529" s="167" t="str">
        <f ca="1">IF(Table1[[#This Row],[TGL.PENSIUN (usia )]]&lt;&gt;0,TEXT(Table1[[#This Row],[TGL.PENSIUN (usia )]],"yyyy"),"")</f>
        <v>2046</v>
      </c>
      <c r="AB15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Row],[JABATAN]],tbl_refJabatan,9,FALSE),"yr","day")-CONVERT(DATEDIF(M1529,tglAcuan,"y"),"yr","day"))),(NOW()+(CONVERT(VLOOKUP(Table1[[#This Row],[JABATAN]],tbl_refJabatan,9,FALSE),"yr","day")-CONVERT(DATEDIF(M1529,NOW(),"y"),"yr","day")))),"tgl SK salah"),"")</f>
        <v>49001.598911689813</v>
      </c>
      <c r="AC1529" s="167" t="str">
        <f ca="1">IF(Table1[[#This Row],[TGL. PENSIUN (jabatan )]]&lt;&gt;0,TEXT(Table1[[#This Row],[TGL. PENSIUN (jabatan )]],"yyyy"),"")</f>
        <v>2034</v>
      </c>
      <c r="AD15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0" spans="1:30" s="53" customFormat="1" ht="21.75" customHeight="1" x14ac:dyDescent="0.25">
      <c r="A1530" s="43">
        <f t="shared" si="53"/>
        <v>1525</v>
      </c>
      <c r="B1530" s="44" t="s">
        <v>2680</v>
      </c>
      <c r="C1530" s="44" t="s">
        <v>2834</v>
      </c>
      <c r="D1530" s="45" t="s">
        <v>39</v>
      </c>
      <c r="E1530" s="59" t="s">
        <v>2835</v>
      </c>
      <c r="F1530" s="43" t="s">
        <v>41</v>
      </c>
      <c r="G1530" s="46" t="s">
        <v>42</v>
      </c>
      <c r="H1530" s="63" t="s">
        <v>2836</v>
      </c>
      <c r="I1530" s="45"/>
      <c r="J1530" s="76"/>
      <c r="K1530" s="74" t="s">
        <v>43</v>
      </c>
      <c r="L1530" s="63" t="s">
        <v>2837</v>
      </c>
      <c r="M1530" s="217" t="s">
        <v>252</v>
      </c>
      <c r="N1530" s="52" t="str">
        <f t="shared" ca="1" si="54"/>
        <v>51 Tahun 4 Bulan 12 hari</v>
      </c>
      <c r="O15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Row],[JABATAN]],tbl_refJabatan,2,FALSE),"yr","day")-CONVERT(DATEDIF(H1530,tglAcuan,"y"),"yr","day"))),(NOW()+(CONVERT(VLOOKUP(Table1[[#This Row],[JABATAN]],tbl_refJabatan,2,FALSE),"yr","day")-CONVERT(DATEDIF(H1530,NOW(),"y"),"yr","day")))),"Usia Salah"),"")</f>
        <v>26721.348911689813</v>
      </c>
      <c r="Q1530" s="167" t="str">
        <f ca="1">IF(Table1[[#This Row],[TGL. PENSIUN (usia)]]&lt;&gt;0,TEXT(Table1[[#This Row],[TGL. PENSIUN (usia)]],"yyyy"),"")</f>
        <v>1973</v>
      </c>
      <c r="R1530" s="166">
        <f ca="1">IF(AND(Table1[[#This Row],[TGL. PENSIUN (usia)]]&lt;&gt;"",Table1[[#This Row],[TGL. PENSIUN (usia)]]&lt;&gt;"USIA SALAH"),IF(tglAcuan&lt;&gt;0,(INT(CONVERT(VLOOKUP(Table1[[#This Row],[JABATAN]],tbl_refJabatan,2,FALSE),"yr","day")-CONVERT(DATEDIF(H1530,tglAcuan,"y"),"yr","day"))),(INT(CONVERT(VLOOKUP(Table1[[#This Row],[JABATAN]],tbl_refJabatan,2,FALSE),"yr","day")-CONVERT(DATEDIF(H1530,NOW(),"y"),"yr","day")))),"")</f>
        <v>-18628</v>
      </c>
      <c r="S1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Row],[JABATAN]],tbl_refJabatan,4,FALSE),"yr","day")-CONVERT(DATEDIF(H1530,tglAcuan,"y"),"yr","day"))),(NOW()+(CONVERT(VLOOKUP(Table1[[#This Row],[JABATAN]],tbl_refJabatan,4,FALSE),"yr","day")-CONVERT(DATEDIF(H1530,NOW(),"y"),"yr","day")))),"Usia Salah"),"")</f>
        <v>26721.348911689813</v>
      </c>
      <c r="T1530" s="167" t="str">
        <f ca="1">IF(Table1[[#This Row],[TGL. PENSIUN ( usia )]]&lt;&gt;0,TEXT(Table1[[#This Row],[TGL. PENSIUN ( usia )]],"yyyy"),"")</f>
        <v>1973</v>
      </c>
      <c r="U1530" s="166">
        <f ca="1">IF(AND(Table1[[#This Row],[TGL. PENSIUN (usia)]]&lt;&gt;"",Table1[[#This Row],[TGL. PENSIUN (usia)]]&lt;&gt;"USIA SALAH"),IF(tglAcuan&lt;&gt;0,(INT(CONVERT(VLOOKUP(Table1[[#This Row],[JABATAN]],tbl_refJabatan,4,FALSE),"yr","day")-CONVERT(DATEDIF(H1530,tglAcuan,"y"),"yr","day"))),(INT(CONVERT(VLOOKUP(Table1[[#This Row],[JABATAN]],tbl_refJabatan,4,FALSE),"yr","day")-CONVERT(DATEDIF(H1530,NOW(),"y"),"yr","day")))),"")</f>
        <v>-18628</v>
      </c>
      <c r="V1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Row],[JABATAN]],tbl_refJabatan,6,FALSE),"yr","day")-CONVERT(DATEDIF(H1530,tglAcuan,"y"),"yr","day"))),(NOW()+(CONVERT(VLOOKUP(Table1[[#This Row],[JABATAN]],tbl_refJabatan,6,FALSE),"yr","day")-CONVERT(DATEDIF(H1530,NOW(),"y"),"yr","day")))),"Usia Salah"),"")</f>
        <v>26721.348911689813</v>
      </c>
      <c r="W1530" s="167" t="str">
        <f ca="1">IF(Table1[[#This Row],[TGL.PENSIUN (usia)]]&lt;&gt;0,TEXT(Table1[[#This Row],[TGL.PENSIUN (usia)]],"yyyy"),"")</f>
        <v>1973</v>
      </c>
      <c r="X15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Row],[JABATAN]],tbl_refJabatan,7,FALSE),"yr","day")-CONVERT(DATEDIF(M1530,tglAcuan,"y"),"yr","day"))),(NOW()+(CONVERT(VLOOKUP(Table1[[#This Row],[JABATAN]],tbl_refJabatan,7,FALSE),"yr","day")-CONVERT(DATEDIF(M1530,NOW(),"y"),"yr","day")))),"tgl SK salah"),"")</f>
        <v>43888.098911689813</v>
      </c>
      <c r="Y1530" s="167" t="str">
        <f ca="1">IF(Table1[[#This Row],[TGL. PENSIUN (jabatan)]]&lt;&gt;0,TEXT(Table1[[#This Row],[TGL. PENSIUN (jabatan)]],"yyyy"),"")</f>
        <v>2020</v>
      </c>
      <c r="Z15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Row],[JABATAN]],tbl_refJabatan,8,FALSE),"yr","day")-CONVERT(DATEDIF(H1530,tglAcuan,"y"),"yr","day"))),(NOW()+(CONVERT(VLOOKUP(Table1[[#This Row],[JABATAN]],tbl_refJabatan,8,FALSE),"yr","day")-CONVERT(DATEDIF(H1530,NOW(),"y"),"yr","day")))),"Usia Salah"),"")</f>
        <v>26721.348911689813</v>
      </c>
      <c r="AA1530" s="167" t="str">
        <f ca="1">IF(Table1[[#This Row],[TGL.PENSIUN (usia )]]&lt;&gt;0,TEXT(Table1[[#This Row],[TGL.PENSIUN (usia )]],"yyyy"),"")</f>
        <v>1973</v>
      </c>
      <c r="AB15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Row],[JABATAN]],tbl_refJabatan,9,FALSE),"yr","day")-CONVERT(DATEDIF(M1530,tglAcuan,"y"),"yr","day"))),(NOW()+(CONVERT(VLOOKUP(Table1[[#This Row],[JABATAN]],tbl_refJabatan,9,FALSE),"yr","day")-CONVERT(DATEDIF(M1530,NOW(),"y"),"yr","day")))),"tgl SK salah"),"")</f>
        <v>43888.098911689813</v>
      </c>
      <c r="AC1530" s="167" t="str">
        <f ca="1">IF(Table1[[#This Row],[TGL. PENSIUN (jabatan )]]&lt;&gt;0,TEXT(Table1[[#This Row],[TGL. PENSIUN (jabatan )]],"yyyy"),"")</f>
        <v>2020</v>
      </c>
      <c r="AD15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1" spans="1:30" s="88" customFormat="1" ht="21.75" customHeight="1" x14ac:dyDescent="0.25">
      <c r="A1531" s="43">
        <f t="shared" si="53"/>
        <v>1526</v>
      </c>
      <c r="B1531" s="44" t="s">
        <v>2680</v>
      </c>
      <c r="C1531" s="44" t="s">
        <v>2834</v>
      </c>
      <c r="D1531" s="72" t="s">
        <v>45</v>
      </c>
      <c r="E1531" s="59" t="s">
        <v>2838</v>
      </c>
      <c r="F1531" s="43" t="s">
        <v>41</v>
      </c>
      <c r="G1531" s="46" t="s">
        <v>42</v>
      </c>
      <c r="H1531" s="63" t="s">
        <v>2839</v>
      </c>
      <c r="I1531" s="45"/>
      <c r="J1531" s="76"/>
      <c r="K1531" s="74" t="s">
        <v>43</v>
      </c>
      <c r="L1531" s="63" t="s">
        <v>2840</v>
      </c>
      <c r="M1531" s="217" t="s">
        <v>2841</v>
      </c>
      <c r="N1531" s="52" t="str">
        <f t="shared" ca="1" si="54"/>
        <v>39 Tahun 9 Bulan 5 hari</v>
      </c>
      <c r="O15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12 Hari </v>
      </c>
      <c r="P1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Row],[JABATAN]],tbl_refJabatan,2,FALSE),"yr","day")-CONVERT(DATEDIF(H1531,tglAcuan,"y"),"yr","day"))),(NOW()+(CONVERT(VLOOKUP(Table1[[#This Row],[JABATAN]],tbl_refJabatan,2,FALSE),"yr","day")-CONVERT(DATEDIF(H1531,NOW(),"y"),"yr","day")))),"Usia Salah"),"")</f>
        <v>31104.348911689813</v>
      </c>
      <c r="Q1531" s="167" t="str">
        <f ca="1">IF(Table1[[#This Row],[TGL. PENSIUN (usia)]]&lt;&gt;0,TEXT(Table1[[#This Row],[TGL. PENSIUN (usia)]],"yyyy"),"")</f>
        <v>1985</v>
      </c>
      <c r="R1531" s="166">
        <f ca="1">IF(AND(Table1[[#This Row],[TGL. PENSIUN (usia)]]&lt;&gt;"",Table1[[#This Row],[TGL. PENSIUN (usia)]]&lt;&gt;"USIA SALAH"),IF(tglAcuan&lt;&gt;0,(INT(CONVERT(VLOOKUP(Table1[[#This Row],[JABATAN]],tbl_refJabatan,2,FALSE),"yr","day")-CONVERT(DATEDIF(H1531,tglAcuan,"y"),"yr","day"))),(INT(CONVERT(VLOOKUP(Table1[[#This Row],[JABATAN]],tbl_refJabatan,2,FALSE),"yr","day")-CONVERT(DATEDIF(H1531,NOW(),"y"),"yr","day")))),"")</f>
        <v>-14245</v>
      </c>
      <c r="S1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Row],[JABATAN]],tbl_refJabatan,4,FALSE),"yr","day")-CONVERT(DATEDIF(H1531,tglAcuan,"y"),"yr","day"))),(NOW()+(CONVERT(VLOOKUP(Table1[[#This Row],[JABATAN]],tbl_refJabatan,4,FALSE),"yr","day")-CONVERT(DATEDIF(H1531,NOW(),"y"),"yr","day")))),"Usia Salah"),"")</f>
        <v>31104.348911689813</v>
      </c>
      <c r="T1531" s="167" t="str">
        <f ca="1">IF(Table1[[#This Row],[TGL. PENSIUN ( usia )]]&lt;&gt;0,TEXT(Table1[[#This Row],[TGL. PENSIUN ( usia )]],"yyyy"),"")</f>
        <v>1985</v>
      </c>
      <c r="U1531" s="166">
        <f ca="1">IF(AND(Table1[[#This Row],[TGL. PENSIUN (usia)]]&lt;&gt;"",Table1[[#This Row],[TGL. PENSIUN (usia)]]&lt;&gt;"USIA SALAH"),IF(tglAcuan&lt;&gt;0,(INT(CONVERT(VLOOKUP(Table1[[#This Row],[JABATAN]],tbl_refJabatan,4,FALSE),"yr","day")-CONVERT(DATEDIF(H1531,tglAcuan,"y"),"yr","day"))),(INT(CONVERT(VLOOKUP(Table1[[#This Row],[JABATAN]],tbl_refJabatan,4,FALSE),"yr","day")-CONVERT(DATEDIF(H1531,NOW(),"y"),"yr","day")))),"")</f>
        <v>-14245</v>
      </c>
      <c r="V1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Row],[JABATAN]],tbl_refJabatan,6,FALSE),"yr","day")-CONVERT(DATEDIF(H1531,tglAcuan,"y"),"yr","day"))),(NOW()+(CONVERT(VLOOKUP(Table1[[#This Row],[JABATAN]],tbl_refJabatan,6,FALSE),"yr","day")-CONVERT(DATEDIF(H1531,NOW(),"y"),"yr","day")))),"Usia Salah"),"")</f>
        <v>31104.348911689813</v>
      </c>
      <c r="W1531" s="167" t="str">
        <f ca="1">IF(Table1[[#This Row],[TGL.PENSIUN (usia)]]&lt;&gt;0,TEXT(Table1[[#This Row],[TGL.PENSIUN (usia)]],"yyyy"),"")</f>
        <v>1985</v>
      </c>
      <c r="X15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Row],[JABATAN]],tbl_refJabatan,7,FALSE),"yr","day")-CONVERT(DATEDIF(M1531,tglAcuan,"y"),"yr","day"))),(NOW()+(CONVERT(VLOOKUP(Table1[[#This Row],[JABATAN]],tbl_refJabatan,7,FALSE),"yr","day")-CONVERT(DATEDIF(M1531,NOW(),"y"),"yr","day")))),"tgl SK salah"),"")</f>
        <v>43888.098911689813</v>
      </c>
      <c r="Y1531" s="167" t="str">
        <f ca="1">IF(Table1[[#This Row],[TGL. PENSIUN (jabatan)]]&lt;&gt;0,TEXT(Table1[[#This Row],[TGL. PENSIUN (jabatan)]],"yyyy"),"")</f>
        <v>2020</v>
      </c>
      <c r="Z15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Row],[JABATAN]],tbl_refJabatan,8,FALSE),"yr","day")-CONVERT(DATEDIF(H1531,tglAcuan,"y"),"yr","day"))),(NOW()+(CONVERT(VLOOKUP(Table1[[#This Row],[JABATAN]],tbl_refJabatan,8,FALSE),"yr","day")-CONVERT(DATEDIF(H1531,NOW(),"y"),"yr","day")))),"Usia Salah"),"")</f>
        <v>31104.348911689813</v>
      </c>
      <c r="AA1531" s="167" t="str">
        <f ca="1">IF(Table1[[#This Row],[TGL.PENSIUN (usia )]]&lt;&gt;0,TEXT(Table1[[#This Row],[TGL.PENSIUN (usia )]],"yyyy"),"")</f>
        <v>1985</v>
      </c>
      <c r="AB15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Row],[JABATAN]],tbl_refJabatan,9,FALSE),"yr","day")-CONVERT(DATEDIF(M1531,tglAcuan,"y"),"yr","day"))),(NOW()+(CONVERT(VLOOKUP(Table1[[#This Row],[JABATAN]],tbl_refJabatan,9,FALSE),"yr","day")-CONVERT(DATEDIF(M1531,NOW(),"y"),"yr","day")))),"tgl SK salah"),"")</f>
        <v>43888.098911689813</v>
      </c>
      <c r="AC1531" s="167" t="str">
        <f ca="1">IF(Table1[[#This Row],[TGL. PENSIUN (jabatan )]]&lt;&gt;0,TEXT(Table1[[#This Row],[TGL. PENSIUN (jabatan )]],"yyyy"),"")</f>
        <v>2020</v>
      </c>
      <c r="AD15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2" spans="1:30" s="53" customFormat="1" ht="21.75" customHeight="1" x14ac:dyDescent="0.25">
      <c r="A1532" s="43">
        <f t="shared" si="53"/>
        <v>1527</v>
      </c>
      <c r="B1532" s="44" t="s">
        <v>2680</v>
      </c>
      <c r="C1532" s="44" t="s">
        <v>2834</v>
      </c>
      <c r="D1532" s="72" t="s">
        <v>48</v>
      </c>
      <c r="E1532" s="59" t="s">
        <v>2842</v>
      </c>
      <c r="F1532" s="43" t="s">
        <v>41</v>
      </c>
      <c r="G1532" s="46" t="s">
        <v>42</v>
      </c>
      <c r="H1532" s="67">
        <v>35243</v>
      </c>
      <c r="I1532" s="45"/>
      <c r="J1532" s="76"/>
      <c r="K1532" s="74" t="s">
        <v>43</v>
      </c>
      <c r="L1532" s="63" t="s">
        <v>2843</v>
      </c>
      <c r="M1532" s="217" t="s">
        <v>2844</v>
      </c>
      <c r="N1532" s="52" t="str">
        <f t="shared" ca="1" si="54"/>
        <v>27 Tahun 8 Bulan 0 hari</v>
      </c>
      <c r="O15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0 Hari </v>
      </c>
      <c r="P1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Row],[JABATAN]],tbl_refJabatan,2,FALSE),"yr","day")-CONVERT(DATEDIF(H1532,tglAcuan,"y"),"yr","day"))),(NOW()+(CONVERT(VLOOKUP(Table1[[#This Row],[JABATAN]],tbl_refJabatan,2,FALSE),"yr","day")-CONVERT(DATEDIF(H1532,NOW(),"y"),"yr","day")))),"Usia Salah"),"")</f>
        <v>57402.348911689813</v>
      </c>
      <c r="Q1532" s="167" t="str">
        <f ca="1">IF(Table1[[#This Row],[TGL. PENSIUN (usia)]]&lt;&gt;0,TEXT(Table1[[#This Row],[TGL. PENSIUN (usia)]],"yyyy"),"")</f>
        <v>2057</v>
      </c>
      <c r="R1532" s="166">
        <f ca="1">IF(AND(Table1[[#This Row],[TGL. PENSIUN (usia)]]&lt;&gt;"",Table1[[#This Row],[TGL. PENSIUN (usia)]]&lt;&gt;"USIA SALAH"),IF(tglAcuan&lt;&gt;0,(INT(CONVERT(VLOOKUP(Table1[[#This Row],[JABATAN]],tbl_refJabatan,2,FALSE),"yr","day")-CONVERT(DATEDIF(H1532,tglAcuan,"y"),"yr","day"))),(INT(CONVERT(VLOOKUP(Table1[[#This Row],[JABATAN]],tbl_refJabatan,2,FALSE),"yr","day")-CONVERT(DATEDIF(H1532,NOW(),"y"),"yr","day")))),"")</f>
        <v>12053</v>
      </c>
      <c r="S1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Row],[JABATAN]],tbl_refJabatan,4,FALSE),"yr","day")-CONVERT(DATEDIF(H1532,tglAcuan,"y"),"yr","day"))),(NOW()+(CONVERT(VLOOKUP(Table1[[#This Row],[JABATAN]],tbl_refJabatan,4,FALSE),"yr","day")-CONVERT(DATEDIF(H1532,NOW(),"y"),"yr","day")))),"Usia Salah"),"")</f>
        <v>57402.348911689813</v>
      </c>
      <c r="T1532" s="167" t="str">
        <f ca="1">IF(Table1[[#This Row],[TGL. PENSIUN ( usia )]]&lt;&gt;0,TEXT(Table1[[#This Row],[TGL. PENSIUN ( usia )]],"yyyy"),"")</f>
        <v>2057</v>
      </c>
      <c r="U1532" s="166">
        <f ca="1">IF(AND(Table1[[#This Row],[TGL. PENSIUN (usia)]]&lt;&gt;"",Table1[[#This Row],[TGL. PENSIUN (usia)]]&lt;&gt;"USIA SALAH"),IF(tglAcuan&lt;&gt;0,(INT(CONVERT(VLOOKUP(Table1[[#This Row],[JABATAN]],tbl_refJabatan,4,FALSE),"yr","day")-CONVERT(DATEDIF(H1532,tglAcuan,"y"),"yr","day"))),(INT(CONVERT(VLOOKUP(Table1[[#This Row],[JABATAN]],tbl_refJabatan,4,FALSE),"yr","day")-CONVERT(DATEDIF(H1532,NOW(),"y"),"yr","day")))),"")</f>
        <v>12053</v>
      </c>
      <c r="V1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Row],[JABATAN]],tbl_refJabatan,6,FALSE),"yr","day")-CONVERT(DATEDIF(H1532,tglAcuan,"y"),"yr","day"))),(NOW()+(CONVERT(VLOOKUP(Table1[[#This Row],[JABATAN]],tbl_refJabatan,6,FALSE),"yr","day")-CONVERT(DATEDIF(H1532,NOW(),"y"),"yr","day")))),"Usia Salah"),"")</f>
        <v>55941.348911689813</v>
      </c>
      <c r="W1532" s="167" t="str">
        <f ca="1">IF(Table1[[#This Row],[TGL.PENSIUN (usia)]]&lt;&gt;0,TEXT(Table1[[#This Row],[TGL.PENSIUN (usia)]],"yyyy"),"")</f>
        <v>2053</v>
      </c>
      <c r="X15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Row],[JABATAN]],tbl_refJabatan,7,FALSE),"yr","day")-CONVERT(DATEDIF(M1532,tglAcuan,"y"),"yr","day"))),(NOW()+(CONVERT(VLOOKUP(Table1[[#This Row],[JABATAN]],tbl_refJabatan,7,FALSE),"yr","day")-CONVERT(DATEDIF(M1532,NOW(),"y"),"yr","day")))),"tgl SK salah"),"")</f>
        <v>51923.598911689813</v>
      </c>
      <c r="Y1532" s="167" t="str">
        <f ca="1">IF(Table1[[#This Row],[TGL. PENSIUN (jabatan)]]&lt;&gt;0,TEXT(Table1[[#This Row],[TGL. PENSIUN (jabatan)]],"yyyy"),"")</f>
        <v>2042</v>
      </c>
      <c r="Z15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Row],[JABATAN]],tbl_refJabatan,8,FALSE),"yr","day")-CONVERT(DATEDIF(H1532,tglAcuan,"y"),"yr","day"))),(NOW()+(CONVERT(VLOOKUP(Table1[[#This Row],[JABATAN]],tbl_refJabatan,8,FALSE),"yr","day")-CONVERT(DATEDIF(H1532,NOW(),"y"),"yr","day")))),"Usia Salah"),"")</f>
        <v>55941.348911689813</v>
      </c>
      <c r="AA1532" s="167" t="str">
        <f ca="1">IF(Table1[[#This Row],[TGL.PENSIUN (usia )]]&lt;&gt;0,TEXT(Table1[[#This Row],[TGL.PENSIUN (usia )]],"yyyy"),"")</f>
        <v>2053</v>
      </c>
      <c r="AB15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Row],[JABATAN]],tbl_refJabatan,9,FALSE),"yr","day")-CONVERT(DATEDIF(M1532,tglAcuan,"y"),"yr","day"))),(NOW()+(CONVERT(VLOOKUP(Table1[[#This Row],[JABATAN]],tbl_refJabatan,9,FALSE),"yr","day")-CONVERT(DATEDIF(M1532,NOW(),"y"),"yr","day")))),"tgl SK salah"),"")</f>
        <v>51923.598911689813</v>
      </c>
      <c r="AC1532" s="167" t="str">
        <f ca="1">IF(Table1[[#This Row],[TGL. PENSIUN (jabatan )]]&lt;&gt;0,TEXT(Table1[[#This Row],[TGL. PENSIUN (jabatan )]],"yyyy"),"")</f>
        <v>2042</v>
      </c>
      <c r="AD15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3" spans="1:30" s="53" customFormat="1" ht="21.75" customHeight="1" x14ac:dyDescent="0.25">
      <c r="A1533" s="43">
        <f t="shared" si="53"/>
        <v>1528</v>
      </c>
      <c r="B1533" s="44" t="s">
        <v>2680</v>
      </c>
      <c r="C1533" s="44" t="s">
        <v>2834</v>
      </c>
      <c r="D1533" s="72" t="s">
        <v>52</v>
      </c>
      <c r="E1533" s="59" t="s">
        <v>2845</v>
      </c>
      <c r="F1533" s="43" t="s">
        <v>41</v>
      </c>
      <c r="G1533" s="46" t="s">
        <v>42</v>
      </c>
      <c r="H1533" s="63" t="s">
        <v>2846</v>
      </c>
      <c r="I1533" s="45"/>
      <c r="J1533" s="76"/>
      <c r="K1533" s="74" t="s">
        <v>56</v>
      </c>
      <c r="L1533" s="63" t="s">
        <v>2847</v>
      </c>
      <c r="M1533" s="217" t="s">
        <v>2844</v>
      </c>
      <c r="N1533" s="52" t="str">
        <f t="shared" ca="1" si="54"/>
        <v>30 Tahun 5 Bulan 7 hari</v>
      </c>
      <c r="O15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0 Hari </v>
      </c>
      <c r="P1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Row],[JABATAN]],tbl_refJabatan,2,FALSE),"yr","day")-CONVERT(DATEDIF(H1533,tglAcuan,"y"),"yr","day"))),(NOW()+(CONVERT(VLOOKUP(Table1[[#This Row],[JABATAN]],tbl_refJabatan,2,FALSE),"yr","day")-CONVERT(DATEDIF(H1533,NOW(),"y"),"yr","day")))),"Usia Salah"),"")</f>
        <v>56306.598911689813</v>
      </c>
      <c r="Q1533" s="167" t="str">
        <f ca="1">IF(Table1[[#This Row],[TGL. PENSIUN (usia)]]&lt;&gt;0,TEXT(Table1[[#This Row],[TGL. PENSIUN (usia)]],"yyyy"),"")</f>
        <v>2054</v>
      </c>
      <c r="R1533" s="166">
        <f ca="1">IF(AND(Table1[[#This Row],[TGL. PENSIUN (usia)]]&lt;&gt;"",Table1[[#This Row],[TGL. PENSIUN (usia)]]&lt;&gt;"USIA SALAH"),IF(tglAcuan&lt;&gt;0,(INT(CONVERT(VLOOKUP(Table1[[#This Row],[JABATAN]],tbl_refJabatan,2,FALSE),"yr","day")-CONVERT(DATEDIF(H1533,tglAcuan,"y"),"yr","day"))),(INT(CONVERT(VLOOKUP(Table1[[#This Row],[JABATAN]],tbl_refJabatan,2,FALSE),"yr","day")-CONVERT(DATEDIF(H1533,NOW(),"y"),"yr","day")))),"")</f>
        <v>10957</v>
      </c>
      <c r="S1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Row],[JABATAN]],tbl_refJabatan,4,FALSE),"yr","day")-CONVERT(DATEDIF(H1533,tglAcuan,"y"),"yr","day"))),(NOW()+(CONVERT(VLOOKUP(Table1[[#This Row],[JABATAN]],tbl_refJabatan,4,FALSE),"yr","day")-CONVERT(DATEDIF(H1533,NOW(),"y"),"yr","day")))),"Usia Salah"),"")</f>
        <v>56306.598911689813</v>
      </c>
      <c r="T1533" s="167" t="str">
        <f ca="1">IF(Table1[[#This Row],[TGL. PENSIUN ( usia )]]&lt;&gt;0,TEXT(Table1[[#This Row],[TGL. PENSIUN ( usia )]],"yyyy"),"")</f>
        <v>2054</v>
      </c>
      <c r="U1533" s="166">
        <f ca="1">IF(AND(Table1[[#This Row],[TGL. PENSIUN (usia)]]&lt;&gt;"",Table1[[#This Row],[TGL. PENSIUN (usia)]]&lt;&gt;"USIA SALAH"),IF(tglAcuan&lt;&gt;0,(INT(CONVERT(VLOOKUP(Table1[[#This Row],[JABATAN]],tbl_refJabatan,4,FALSE),"yr","day")-CONVERT(DATEDIF(H1533,tglAcuan,"y"),"yr","day"))),(INT(CONVERT(VLOOKUP(Table1[[#This Row],[JABATAN]],tbl_refJabatan,4,FALSE),"yr","day")-CONVERT(DATEDIF(H1533,NOW(),"y"),"yr","day")))),"")</f>
        <v>10957</v>
      </c>
      <c r="V1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Row],[JABATAN]],tbl_refJabatan,6,FALSE),"yr","day")-CONVERT(DATEDIF(H1533,tglAcuan,"y"),"yr","day"))),(NOW()+(CONVERT(VLOOKUP(Table1[[#This Row],[JABATAN]],tbl_refJabatan,6,FALSE),"yr","day")-CONVERT(DATEDIF(H1533,NOW(),"y"),"yr","day")))),"Usia Salah"),"")</f>
        <v>54845.598911689813</v>
      </c>
      <c r="W1533" s="167" t="str">
        <f ca="1">IF(Table1[[#This Row],[TGL.PENSIUN (usia)]]&lt;&gt;0,TEXT(Table1[[#This Row],[TGL.PENSIUN (usia)]],"yyyy"),"")</f>
        <v>2050</v>
      </c>
      <c r="X15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Row],[JABATAN]],tbl_refJabatan,7,FALSE),"yr","day")-CONVERT(DATEDIF(M1533,tglAcuan,"y"),"yr","day"))),(NOW()+(CONVERT(VLOOKUP(Table1[[#This Row],[JABATAN]],tbl_refJabatan,7,FALSE),"yr","day")-CONVERT(DATEDIF(M1533,NOW(),"y"),"yr","day")))),"tgl SK salah"),"")</f>
        <v>51923.598911689813</v>
      </c>
      <c r="Y1533" s="167" t="str">
        <f ca="1">IF(Table1[[#This Row],[TGL. PENSIUN (jabatan)]]&lt;&gt;0,TEXT(Table1[[#This Row],[TGL. PENSIUN (jabatan)]],"yyyy"),"")</f>
        <v>2042</v>
      </c>
      <c r="Z15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Row],[JABATAN]],tbl_refJabatan,8,FALSE),"yr","day")-CONVERT(DATEDIF(H1533,tglAcuan,"y"),"yr","day"))),(NOW()+(CONVERT(VLOOKUP(Table1[[#This Row],[JABATAN]],tbl_refJabatan,8,FALSE),"yr","day")-CONVERT(DATEDIF(H1533,NOW(),"y"),"yr","day")))),"Usia Salah"),"")</f>
        <v>54845.598911689813</v>
      </c>
      <c r="AA1533" s="167" t="str">
        <f ca="1">IF(Table1[[#This Row],[TGL.PENSIUN (usia )]]&lt;&gt;0,TEXT(Table1[[#This Row],[TGL.PENSIUN (usia )]],"yyyy"),"")</f>
        <v>2050</v>
      </c>
      <c r="AB15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Row],[JABATAN]],tbl_refJabatan,9,FALSE),"yr","day")-CONVERT(DATEDIF(M1533,tglAcuan,"y"),"yr","day"))),(NOW()+(CONVERT(VLOOKUP(Table1[[#This Row],[JABATAN]],tbl_refJabatan,9,FALSE),"yr","day")-CONVERT(DATEDIF(M1533,NOW(),"y"),"yr","day")))),"tgl SK salah"),"")</f>
        <v>51923.598911689813</v>
      </c>
      <c r="AC1533" s="167" t="str">
        <f ca="1">IF(Table1[[#This Row],[TGL. PENSIUN (jabatan )]]&lt;&gt;0,TEXT(Table1[[#This Row],[TGL. PENSIUN (jabatan )]],"yyyy"),"")</f>
        <v>2042</v>
      </c>
      <c r="AD15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4" spans="1:30" s="53" customFormat="1" ht="21.75" customHeight="1" x14ac:dyDescent="0.25">
      <c r="A1534" s="43">
        <f t="shared" si="53"/>
        <v>1529</v>
      </c>
      <c r="B1534" s="44" t="s">
        <v>2680</v>
      </c>
      <c r="C1534" s="44" t="s">
        <v>2834</v>
      </c>
      <c r="D1534" s="72" t="s">
        <v>54</v>
      </c>
      <c r="E1534" s="59" t="s">
        <v>2848</v>
      </c>
      <c r="F1534" s="43" t="s">
        <v>41</v>
      </c>
      <c r="G1534" s="46" t="s">
        <v>42</v>
      </c>
      <c r="H1534" s="63" t="s">
        <v>2849</v>
      </c>
      <c r="I1534" s="45"/>
      <c r="J1534" s="76"/>
      <c r="K1534" s="74" t="s">
        <v>43</v>
      </c>
      <c r="L1534" s="63" t="s">
        <v>2850</v>
      </c>
      <c r="M1534" s="217">
        <v>43558</v>
      </c>
      <c r="N1534" s="52" t="str">
        <f t="shared" ca="1" si="54"/>
        <v>25 Tahun 4 Bulan 7 hari</v>
      </c>
      <c r="O15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24 Hari </v>
      </c>
      <c r="P1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Row],[JABATAN]],tbl_refJabatan,2,FALSE),"yr","day")-CONVERT(DATEDIF(H1534,tglAcuan,"y"),"yr","day"))),(NOW()+(CONVERT(VLOOKUP(Table1[[#This Row],[JABATAN]],tbl_refJabatan,2,FALSE),"yr","day")-CONVERT(DATEDIF(H1534,NOW(),"y"),"yr","day")))),"Usia Salah"),"")</f>
        <v>58132.848911689813</v>
      </c>
      <c r="Q1534" s="167" t="str">
        <f ca="1">IF(Table1[[#This Row],[TGL. PENSIUN (usia)]]&lt;&gt;0,TEXT(Table1[[#This Row],[TGL. PENSIUN (usia)]],"yyyy"),"")</f>
        <v>2059</v>
      </c>
      <c r="R1534" s="166">
        <f ca="1">IF(AND(Table1[[#This Row],[TGL. PENSIUN (usia)]]&lt;&gt;"",Table1[[#This Row],[TGL. PENSIUN (usia)]]&lt;&gt;"USIA SALAH"),IF(tglAcuan&lt;&gt;0,(INT(CONVERT(VLOOKUP(Table1[[#This Row],[JABATAN]],tbl_refJabatan,2,FALSE),"yr","day")-CONVERT(DATEDIF(H1534,tglAcuan,"y"),"yr","day"))),(INT(CONVERT(VLOOKUP(Table1[[#This Row],[JABATAN]],tbl_refJabatan,2,FALSE),"yr","day")-CONVERT(DATEDIF(H1534,NOW(),"y"),"yr","day")))),"")</f>
        <v>12783</v>
      </c>
      <c r="S1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Row],[JABATAN]],tbl_refJabatan,4,FALSE),"yr","day")-CONVERT(DATEDIF(H1534,tglAcuan,"y"),"yr","day"))),(NOW()+(CONVERT(VLOOKUP(Table1[[#This Row],[JABATAN]],tbl_refJabatan,4,FALSE),"yr","day")-CONVERT(DATEDIF(H1534,NOW(),"y"),"yr","day")))),"Usia Salah"),"")</f>
        <v>58132.848911689813</v>
      </c>
      <c r="T1534" s="167" t="str">
        <f ca="1">IF(Table1[[#This Row],[TGL. PENSIUN ( usia )]]&lt;&gt;0,TEXT(Table1[[#This Row],[TGL. PENSIUN ( usia )]],"yyyy"),"")</f>
        <v>2059</v>
      </c>
      <c r="U1534" s="166">
        <f ca="1">IF(AND(Table1[[#This Row],[TGL. PENSIUN (usia)]]&lt;&gt;"",Table1[[#This Row],[TGL. PENSIUN (usia)]]&lt;&gt;"USIA SALAH"),IF(tglAcuan&lt;&gt;0,(INT(CONVERT(VLOOKUP(Table1[[#This Row],[JABATAN]],tbl_refJabatan,4,FALSE),"yr","day")-CONVERT(DATEDIF(H1534,tglAcuan,"y"),"yr","day"))),(INT(CONVERT(VLOOKUP(Table1[[#This Row],[JABATAN]],tbl_refJabatan,4,FALSE),"yr","day")-CONVERT(DATEDIF(H1534,NOW(),"y"),"yr","day")))),"")</f>
        <v>12783</v>
      </c>
      <c r="V1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Row],[JABATAN]],tbl_refJabatan,6,FALSE),"yr","day")-CONVERT(DATEDIF(H1534,tglAcuan,"y"),"yr","day"))),(NOW()+(CONVERT(VLOOKUP(Table1[[#This Row],[JABATAN]],tbl_refJabatan,6,FALSE),"yr","day")-CONVERT(DATEDIF(H1534,NOW(),"y"),"yr","day")))),"Usia Salah"),"")</f>
        <v>56671.848911689813</v>
      </c>
      <c r="W1534" s="167" t="str">
        <f ca="1">IF(Table1[[#This Row],[TGL.PENSIUN (usia)]]&lt;&gt;0,TEXT(Table1[[#This Row],[TGL.PENSIUN (usia)]],"yyyy"),"")</f>
        <v>2055</v>
      </c>
      <c r="X15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Row],[JABATAN]],tbl_refJabatan,7,FALSE),"yr","day")-CONVERT(DATEDIF(M1534,tglAcuan,"y"),"yr","day"))),(NOW()+(CONVERT(VLOOKUP(Table1[[#This Row],[JABATAN]],tbl_refJabatan,7,FALSE),"yr","day")-CONVERT(DATEDIF(M1534,NOW(),"y"),"yr","day")))),"tgl SK salah"),"")</f>
        <v>51193.098911689813</v>
      </c>
      <c r="Y1534" s="167" t="str">
        <f ca="1">IF(Table1[[#This Row],[TGL. PENSIUN (jabatan)]]&lt;&gt;0,TEXT(Table1[[#This Row],[TGL. PENSIUN (jabatan)]],"yyyy"),"")</f>
        <v>2040</v>
      </c>
      <c r="Z15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Row],[JABATAN]],tbl_refJabatan,8,FALSE),"yr","day")-CONVERT(DATEDIF(H1534,tglAcuan,"y"),"yr","day"))),(NOW()+(CONVERT(VLOOKUP(Table1[[#This Row],[JABATAN]],tbl_refJabatan,8,FALSE),"yr","day")-CONVERT(DATEDIF(H1534,NOW(),"y"),"yr","day")))),"Usia Salah"),"")</f>
        <v>56671.848911689813</v>
      </c>
      <c r="AA1534" s="167" t="str">
        <f ca="1">IF(Table1[[#This Row],[TGL.PENSIUN (usia )]]&lt;&gt;0,TEXT(Table1[[#This Row],[TGL.PENSIUN (usia )]],"yyyy"),"")</f>
        <v>2055</v>
      </c>
      <c r="AB15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Row],[JABATAN]],tbl_refJabatan,9,FALSE),"yr","day")-CONVERT(DATEDIF(M1534,tglAcuan,"y"),"yr","day"))),(NOW()+(CONVERT(VLOOKUP(Table1[[#This Row],[JABATAN]],tbl_refJabatan,9,FALSE),"yr","day")-CONVERT(DATEDIF(M1534,NOW(),"y"),"yr","day")))),"tgl SK salah"),"")</f>
        <v>51193.098911689813</v>
      </c>
      <c r="AC1534" s="167" t="str">
        <f ca="1">IF(Table1[[#This Row],[TGL. PENSIUN (jabatan )]]&lt;&gt;0,TEXT(Table1[[#This Row],[TGL. PENSIUN (jabatan )]],"yyyy"),"")</f>
        <v>2040</v>
      </c>
      <c r="AD15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5" spans="1:30" s="53" customFormat="1" ht="21.75" customHeight="1" x14ac:dyDescent="0.25">
      <c r="A1535" s="43">
        <f t="shared" si="53"/>
        <v>1530</v>
      </c>
      <c r="B1535" s="44" t="s">
        <v>2680</v>
      </c>
      <c r="C1535" s="44" t="s">
        <v>2834</v>
      </c>
      <c r="D1535" s="72" t="s">
        <v>57</v>
      </c>
      <c r="E1535" s="59" t="s">
        <v>2851</v>
      </c>
      <c r="F1535" s="43" t="s">
        <v>50</v>
      </c>
      <c r="G1535" s="46" t="s">
        <v>42</v>
      </c>
      <c r="H1535" s="63" t="s">
        <v>2852</v>
      </c>
      <c r="I1535" s="45"/>
      <c r="J1535" s="76"/>
      <c r="K1535" s="74" t="s">
        <v>56</v>
      </c>
      <c r="L1535" s="63" t="s">
        <v>2853</v>
      </c>
      <c r="M1535" s="217" t="s">
        <v>2854</v>
      </c>
      <c r="N1535" s="52" t="str">
        <f t="shared" ca="1" si="54"/>
        <v>32 Tahun 7 Bulan 6 hari</v>
      </c>
      <c r="O15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Row],[JABATAN]],tbl_refJabatan,2,FALSE),"yr","day")-CONVERT(DATEDIF(H1535,tglAcuan,"y"),"yr","day"))),(NOW()+(CONVERT(VLOOKUP(Table1[[#This Row],[JABATAN]],tbl_refJabatan,2,FALSE),"yr","day")-CONVERT(DATEDIF(H1535,NOW(),"y"),"yr","day")))),"Usia Salah"),"")</f>
        <v>55576.098911689813</v>
      </c>
      <c r="Q1535" s="167" t="str">
        <f ca="1">IF(Table1[[#This Row],[TGL. PENSIUN (usia)]]&lt;&gt;0,TEXT(Table1[[#This Row],[TGL. PENSIUN (usia)]],"yyyy"),"")</f>
        <v>2052</v>
      </c>
      <c r="R1535" s="166">
        <f ca="1">IF(AND(Table1[[#This Row],[TGL. PENSIUN (usia)]]&lt;&gt;"",Table1[[#This Row],[TGL. PENSIUN (usia)]]&lt;&gt;"USIA SALAH"),IF(tglAcuan&lt;&gt;0,(INT(CONVERT(VLOOKUP(Table1[[#This Row],[JABATAN]],tbl_refJabatan,2,FALSE),"yr","day")-CONVERT(DATEDIF(H1535,tglAcuan,"y"),"yr","day"))),(INT(CONVERT(VLOOKUP(Table1[[#This Row],[JABATAN]],tbl_refJabatan,2,FALSE),"yr","day")-CONVERT(DATEDIF(H1535,NOW(),"y"),"yr","day")))),"")</f>
        <v>10227</v>
      </c>
      <c r="S1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Row],[JABATAN]],tbl_refJabatan,4,FALSE),"yr","day")-CONVERT(DATEDIF(H1535,tglAcuan,"y"),"yr","day"))),(NOW()+(CONVERT(VLOOKUP(Table1[[#This Row],[JABATAN]],tbl_refJabatan,4,FALSE),"yr","day")-CONVERT(DATEDIF(H1535,NOW(),"y"),"yr","day")))),"Usia Salah"),"")</f>
        <v>55576.098911689813</v>
      </c>
      <c r="T1535" s="167" t="str">
        <f ca="1">IF(Table1[[#This Row],[TGL. PENSIUN ( usia )]]&lt;&gt;0,TEXT(Table1[[#This Row],[TGL. PENSIUN ( usia )]],"yyyy"),"")</f>
        <v>2052</v>
      </c>
      <c r="U1535" s="166">
        <f ca="1">IF(AND(Table1[[#This Row],[TGL. PENSIUN (usia)]]&lt;&gt;"",Table1[[#This Row],[TGL. PENSIUN (usia)]]&lt;&gt;"USIA SALAH"),IF(tglAcuan&lt;&gt;0,(INT(CONVERT(VLOOKUP(Table1[[#This Row],[JABATAN]],tbl_refJabatan,4,FALSE),"yr","day")-CONVERT(DATEDIF(H1535,tglAcuan,"y"),"yr","day"))),(INT(CONVERT(VLOOKUP(Table1[[#This Row],[JABATAN]],tbl_refJabatan,4,FALSE),"yr","day")-CONVERT(DATEDIF(H1535,NOW(),"y"),"yr","day")))),"")</f>
        <v>10227</v>
      </c>
      <c r="V1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Row],[JABATAN]],tbl_refJabatan,6,FALSE),"yr","day")-CONVERT(DATEDIF(H1535,tglAcuan,"y"),"yr","day"))),(NOW()+(CONVERT(VLOOKUP(Table1[[#This Row],[JABATAN]],tbl_refJabatan,6,FALSE),"yr","day")-CONVERT(DATEDIF(H1535,NOW(),"y"),"yr","day")))),"Usia Salah"),"")</f>
        <v>54115.098911689813</v>
      </c>
      <c r="W1535" s="167" t="str">
        <f ca="1">IF(Table1[[#This Row],[TGL.PENSIUN (usia)]]&lt;&gt;0,TEXT(Table1[[#This Row],[TGL.PENSIUN (usia)]],"yyyy"),"")</f>
        <v>2048</v>
      </c>
      <c r="X15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Row],[JABATAN]],tbl_refJabatan,7,FALSE),"yr","day")-CONVERT(DATEDIF(M1535,tglAcuan,"y"),"yr","day"))),(NOW()+(CONVERT(VLOOKUP(Table1[[#This Row],[JABATAN]],tbl_refJabatan,7,FALSE),"yr","day")-CONVERT(DATEDIF(M1535,NOW(),"y"),"yr","day")))),"tgl SK salah"),"")</f>
        <v>50827.848911689813</v>
      </c>
      <c r="Y1535" s="167" t="str">
        <f ca="1">IF(Table1[[#This Row],[TGL. PENSIUN (jabatan)]]&lt;&gt;0,TEXT(Table1[[#This Row],[TGL. PENSIUN (jabatan)]],"yyyy"),"")</f>
        <v>2039</v>
      </c>
      <c r="Z15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Row],[JABATAN]],tbl_refJabatan,8,FALSE),"yr","day")-CONVERT(DATEDIF(H1535,tglAcuan,"y"),"yr","day"))),(NOW()+(CONVERT(VLOOKUP(Table1[[#This Row],[JABATAN]],tbl_refJabatan,8,FALSE),"yr","day")-CONVERT(DATEDIF(H1535,NOW(),"y"),"yr","day")))),"Usia Salah"),"")</f>
        <v>54115.098911689813</v>
      </c>
      <c r="AA1535" s="167" t="str">
        <f ca="1">IF(Table1[[#This Row],[TGL.PENSIUN (usia )]]&lt;&gt;0,TEXT(Table1[[#This Row],[TGL.PENSIUN (usia )]],"yyyy"),"")</f>
        <v>2048</v>
      </c>
      <c r="AB15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Row],[JABATAN]],tbl_refJabatan,9,FALSE),"yr","day")-CONVERT(DATEDIF(M1535,tglAcuan,"y"),"yr","day"))),(NOW()+(CONVERT(VLOOKUP(Table1[[#This Row],[JABATAN]],tbl_refJabatan,9,FALSE),"yr","day")-CONVERT(DATEDIF(M1535,NOW(),"y"),"yr","day")))),"tgl SK salah"),"")</f>
        <v>50827.848911689813</v>
      </c>
      <c r="AC1535" s="167" t="str">
        <f ca="1">IF(Table1[[#This Row],[TGL. PENSIUN (jabatan )]]&lt;&gt;0,TEXT(Table1[[#This Row],[TGL. PENSIUN (jabatan )]],"yyyy"),"")</f>
        <v>2039</v>
      </c>
      <c r="AD15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6" spans="1:30" s="53" customFormat="1" ht="21.75" customHeight="1" x14ac:dyDescent="0.25">
      <c r="A1536" s="43">
        <f t="shared" si="53"/>
        <v>1531</v>
      </c>
      <c r="B1536" s="44" t="s">
        <v>2680</v>
      </c>
      <c r="C1536" s="44" t="s">
        <v>2834</v>
      </c>
      <c r="D1536" s="72" t="s">
        <v>59</v>
      </c>
      <c r="E1536" s="59" t="s">
        <v>2855</v>
      </c>
      <c r="F1536" s="43" t="s">
        <v>41</v>
      </c>
      <c r="G1536" s="46" t="s">
        <v>42</v>
      </c>
      <c r="H1536" s="180">
        <v>31955</v>
      </c>
      <c r="I1536" s="45"/>
      <c r="J1536" s="76"/>
      <c r="K1536" s="74" t="s">
        <v>43</v>
      </c>
      <c r="L1536" s="63" t="s">
        <v>2856</v>
      </c>
      <c r="M1536" s="217" t="s">
        <v>2854</v>
      </c>
      <c r="N1536" s="52" t="str">
        <f t="shared" ca="1" si="54"/>
        <v>36 Tahun 8 Bulan 0 hari</v>
      </c>
      <c r="O15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Row],[JABATAN]],tbl_refJabatan,2,FALSE),"yr","day")-CONVERT(DATEDIF(H1536,tglAcuan,"y"),"yr","day"))),(NOW()+(CONVERT(VLOOKUP(Table1[[#This Row],[JABATAN]],tbl_refJabatan,2,FALSE),"yr","day")-CONVERT(DATEDIF(H1536,NOW(),"y"),"yr","day")))),"Usia Salah"),"")</f>
        <v>54115.098911689813</v>
      </c>
      <c r="Q1536" s="167" t="str">
        <f ca="1">IF(Table1[[#This Row],[TGL. PENSIUN (usia)]]&lt;&gt;0,TEXT(Table1[[#This Row],[TGL. PENSIUN (usia)]],"yyyy"),"")</f>
        <v>2048</v>
      </c>
      <c r="R1536" s="166">
        <f ca="1">IF(AND(Table1[[#This Row],[TGL. PENSIUN (usia)]]&lt;&gt;"",Table1[[#This Row],[TGL. PENSIUN (usia)]]&lt;&gt;"USIA SALAH"),IF(tglAcuan&lt;&gt;0,(INT(CONVERT(VLOOKUP(Table1[[#This Row],[JABATAN]],tbl_refJabatan,2,FALSE),"yr","day")-CONVERT(DATEDIF(H1536,tglAcuan,"y"),"yr","day"))),(INT(CONVERT(VLOOKUP(Table1[[#This Row],[JABATAN]],tbl_refJabatan,2,FALSE),"yr","day")-CONVERT(DATEDIF(H1536,NOW(),"y"),"yr","day")))),"")</f>
        <v>8766</v>
      </c>
      <c r="S1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Row],[JABATAN]],tbl_refJabatan,4,FALSE),"yr","day")-CONVERT(DATEDIF(H1536,tglAcuan,"y"),"yr","day"))),(NOW()+(CONVERT(VLOOKUP(Table1[[#This Row],[JABATAN]],tbl_refJabatan,4,FALSE),"yr","day")-CONVERT(DATEDIF(H1536,NOW(),"y"),"yr","day")))),"Usia Salah"),"")</f>
        <v>54115.098911689813</v>
      </c>
      <c r="T1536" s="167" t="str">
        <f ca="1">IF(Table1[[#This Row],[TGL. PENSIUN ( usia )]]&lt;&gt;0,TEXT(Table1[[#This Row],[TGL. PENSIUN ( usia )]],"yyyy"),"")</f>
        <v>2048</v>
      </c>
      <c r="U1536" s="166">
        <f ca="1">IF(AND(Table1[[#This Row],[TGL. PENSIUN (usia)]]&lt;&gt;"",Table1[[#This Row],[TGL. PENSIUN (usia)]]&lt;&gt;"USIA SALAH"),IF(tglAcuan&lt;&gt;0,(INT(CONVERT(VLOOKUP(Table1[[#This Row],[JABATAN]],tbl_refJabatan,4,FALSE),"yr","day")-CONVERT(DATEDIF(H1536,tglAcuan,"y"),"yr","day"))),(INT(CONVERT(VLOOKUP(Table1[[#This Row],[JABATAN]],tbl_refJabatan,4,FALSE),"yr","day")-CONVERT(DATEDIF(H1536,NOW(),"y"),"yr","day")))),"")</f>
        <v>8766</v>
      </c>
      <c r="V1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Row],[JABATAN]],tbl_refJabatan,6,FALSE),"yr","day")-CONVERT(DATEDIF(H1536,tglAcuan,"y"),"yr","day"))),(NOW()+(CONVERT(VLOOKUP(Table1[[#This Row],[JABATAN]],tbl_refJabatan,6,FALSE),"yr","day")-CONVERT(DATEDIF(H1536,NOW(),"y"),"yr","day")))),"Usia Salah"),"")</f>
        <v>52654.098911689813</v>
      </c>
      <c r="W1536" s="167" t="str">
        <f ca="1">IF(Table1[[#This Row],[TGL.PENSIUN (usia)]]&lt;&gt;0,TEXT(Table1[[#This Row],[TGL.PENSIUN (usia)]],"yyyy"),"")</f>
        <v>2044</v>
      </c>
      <c r="X15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Row],[JABATAN]],tbl_refJabatan,7,FALSE),"yr","day")-CONVERT(DATEDIF(M1536,tglAcuan,"y"),"yr","day"))),(NOW()+(CONVERT(VLOOKUP(Table1[[#This Row],[JABATAN]],tbl_refJabatan,7,FALSE),"yr","day")-CONVERT(DATEDIF(M1536,NOW(),"y"),"yr","day")))),"tgl SK salah"),"")</f>
        <v>50827.848911689813</v>
      </c>
      <c r="Y1536" s="167" t="str">
        <f ca="1">IF(Table1[[#This Row],[TGL. PENSIUN (jabatan)]]&lt;&gt;0,TEXT(Table1[[#This Row],[TGL. PENSIUN (jabatan)]],"yyyy"),"")</f>
        <v>2039</v>
      </c>
      <c r="Z15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Row],[JABATAN]],tbl_refJabatan,8,FALSE),"yr","day")-CONVERT(DATEDIF(H1536,tglAcuan,"y"),"yr","day"))),(NOW()+(CONVERT(VLOOKUP(Table1[[#This Row],[JABATAN]],tbl_refJabatan,8,FALSE),"yr","day")-CONVERT(DATEDIF(H1536,NOW(),"y"),"yr","day")))),"Usia Salah"),"")</f>
        <v>52654.098911689813</v>
      </c>
      <c r="AA1536" s="167" t="str">
        <f ca="1">IF(Table1[[#This Row],[TGL.PENSIUN (usia )]]&lt;&gt;0,TEXT(Table1[[#This Row],[TGL.PENSIUN (usia )]],"yyyy"),"")</f>
        <v>2044</v>
      </c>
      <c r="AB15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Row],[JABATAN]],tbl_refJabatan,9,FALSE),"yr","day")-CONVERT(DATEDIF(M1536,tglAcuan,"y"),"yr","day"))),(NOW()+(CONVERT(VLOOKUP(Table1[[#This Row],[JABATAN]],tbl_refJabatan,9,FALSE),"yr","day")-CONVERT(DATEDIF(M1536,NOW(),"y"),"yr","day")))),"tgl SK salah"),"")</f>
        <v>50827.848911689813</v>
      </c>
      <c r="AC1536" s="167" t="str">
        <f ca="1">IF(Table1[[#This Row],[TGL. PENSIUN (jabatan )]]&lt;&gt;0,TEXT(Table1[[#This Row],[TGL. PENSIUN (jabatan )]],"yyyy"),"")</f>
        <v>2039</v>
      </c>
      <c r="AD15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7" spans="1:30" s="53" customFormat="1" ht="21.75" customHeight="1" x14ac:dyDescent="0.25">
      <c r="A1537" s="43">
        <f t="shared" si="53"/>
        <v>1532</v>
      </c>
      <c r="B1537" s="44" t="s">
        <v>2680</v>
      </c>
      <c r="C1537" s="44" t="s">
        <v>2834</v>
      </c>
      <c r="D1537" s="72" t="s">
        <v>61</v>
      </c>
      <c r="E1537" s="59" t="s">
        <v>2857</v>
      </c>
      <c r="F1537" s="43" t="s">
        <v>41</v>
      </c>
      <c r="G1537" s="46" t="s">
        <v>42</v>
      </c>
      <c r="H1537" s="63" t="s">
        <v>2858</v>
      </c>
      <c r="I1537" s="45"/>
      <c r="J1537" s="76"/>
      <c r="K1537" s="74" t="s">
        <v>56</v>
      </c>
      <c r="L1537" s="63" t="s">
        <v>2859</v>
      </c>
      <c r="M1537" s="217">
        <v>43558</v>
      </c>
      <c r="N1537" s="52" t="str">
        <f t="shared" ca="1" si="54"/>
        <v>32 Tahun 1 Bulan 30 hari</v>
      </c>
      <c r="O15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24 Hari </v>
      </c>
      <c r="P1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Row],[JABATAN]],tbl_refJabatan,2,FALSE),"yr","day")-CONVERT(DATEDIF(H1537,tglAcuan,"y"),"yr","day"))),(NOW()+(CONVERT(VLOOKUP(Table1[[#This Row],[JABATAN]],tbl_refJabatan,2,FALSE),"yr","day")-CONVERT(DATEDIF(H1537,NOW(),"y"),"yr","day")))),"Usia Salah"),"")</f>
        <v>55576.098911689813</v>
      </c>
      <c r="Q1537" s="167" t="str">
        <f ca="1">IF(Table1[[#This Row],[TGL. PENSIUN (usia)]]&lt;&gt;0,TEXT(Table1[[#This Row],[TGL. PENSIUN (usia)]],"yyyy"),"")</f>
        <v>2052</v>
      </c>
      <c r="R1537" s="166">
        <f ca="1">IF(AND(Table1[[#This Row],[TGL. PENSIUN (usia)]]&lt;&gt;"",Table1[[#This Row],[TGL. PENSIUN (usia)]]&lt;&gt;"USIA SALAH"),IF(tglAcuan&lt;&gt;0,(INT(CONVERT(VLOOKUP(Table1[[#This Row],[JABATAN]],tbl_refJabatan,2,FALSE),"yr","day")-CONVERT(DATEDIF(H1537,tglAcuan,"y"),"yr","day"))),(INT(CONVERT(VLOOKUP(Table1[[#This Row],[JABATAN]],tbl_refJabatan,2,FALSE),"yr","day")-CONVERT(DATEDIF(H1537,NOW(),"y"),"yr","day")))),"")</f>
        <v>10227</v>
      </c>
      <c r="S1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Row],[JABATAN]],tbl_refJabatan,4,FALSE),"yr","day")-CONVERT(DATEDIF(H1537,tglAcuan,"y"),"yr","day"))),(NOW()+(CONVERT(VLOOKUP(Table1[[#This Row],[JABATAN]],tbl_refJabatan,4,FALSE),"yr","day")-CONVERT(DATEDIF(H1537,NOW(),"y"),"yr","day")))),"Usia Salah"),"")</f>
        <v>55576.098911689813</v>
      </c>
      <c r="T1537" s="167" t="str">
        <f ca="1">IF(Table1[[#This Row],[TGL. PENSIUN ( usia )]]&lt;&gt;0,TEXT(Table1[[#This Row],[TGL. PENSIUN ( usia )]],"yyyy"),"")</f>
        <v>2052</v>
      </c>
      <c r="U1537" s="166">
        <f ca="1">IF(AND(Table1[[#This Row],[TGL. PENSIUN (usia)]]&lt;&gt;"",Table1[[#This Row],[TGL. PENSIUN (usia)]]&lt;&gt;"USIA SALAH"),IF(tglAcuan&lt;&gt;0,(INT(CONVERT(VLOOKUP(Table1[[#This Row],[JABATAN]],tbl_refJabatan,4,FALSE),"yr","day")-CONVERT(DATEDIF(H1537,tglAcuan,"y"),"yr","day"))),(INT(CONVERT(VLOOKUP(Table1[[#This Row],[JABATAN]],tbl_refJabatan,4,FALSE),"yr","day")-CONVERT(DATEDIF(H1537,NOW(),"y"),"yr","day")))),"")</f>
        <v>10227</v>
      </c>
      <c r="V1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Row],[JABATAN]],tbl_refJabatan,6,FALSE),"yr","day")-CONVERT(DATEDIF(H1537,tglAcuan,"y"),"yr","day"))),(NOW()+(CONVERT(VLOOKUP(Table1[[#This Row],[JABATAN]],tbl_refJabatan,6,FALSE),"yr","day")-CONVERT(DATEDIF(H1537,NOW(),"y"),"yr","day")))),"Usia Salah"),"")</f>
        <v>54115.098911689813</v>
      </c>
      <c r="W1537" s="167" t="str">
        <f ca="1">IF(Table1[[#This Row],[TGL.PENSIUN (usia)]]&lt;&gt;0,TEXT(Table1[[#This Row],[TGL.PENSIUN (usia)]],"yyyy"),"")</f>
        <v>2048</v>
      </c>
      <c r="X15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Row],[JABATAN]],tbl_refJabatan,7,FALSE),"yr","day")-CONVERT(DATEDIF(M1537,tglAcuan,"y"),"yr","day"))),(NOW()+(CONVERT(VLOOKUP(Table1[[#This Row],[JABATAN]],tbl_refJabatan,7,FALSE),"yr","day")-CONVERT(DATEDIF(M1537,NOW(),"y"),"yr","day")))),"tgl SK salah"),"")</f>
        <v>51193.098911689813</v>
      </c>
      <c r="Y1537" s="167" t="str">
        <f ca="1">IF(Table1[[#This Row],[TGL. PENSIUN (jabatan)]]&lt;&gt;0,TEXT(Table1[[#This Row],[TGL. PENSIUN (jabatan)]],"yyyy"),"")</f>
        <v>2040</v>
      </c>
      <c r="Z15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Row],[JABATAN]],tbl_refJabatan,8,FALSE),"yr","day")-CONVERT(DATEDIF(H1537,tglAcuan,"y"),"yr","day"))),(NOW()+(CONVERT(VLOOKUP(Table1[[#This Row],[JABATAN]],tbl_refJabatan,8,FALSE),"yr","day")-CONVERT(DATEDIF(H1537,NOW(),"y"),"yr","day")))),"Usia Salah"),"")</f>
        <v>54115.098911689813</v>
      </c>
      <c r="AA1537" s="167" t="str">
        <f ca="1">IF(Table1[[#This Row],[TGL.PENSIUN (usia )]]&lt;&gt;0,TEXT(Table1[[#This Row],[TGL.PENSIUN (usia )]],"yyyy"),"")</f>
        <v>2048</v>
      </c>
      <c r="AB15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Row],[JABATAN]],tbl_refJabatan,9,FALSE),"yr","day")-CONVERT(DATEDIF(M1537,tglAcuan,"y"),"yr","day"))),(NOW()+(CONVERT(VLOOKUP(Table1[[#This Row],[JABATAN]],tbl_refJabatan,9,FALSE),"yr","day")-CONVERT(DATEDIF(M1537,NOW(),"y"),"yr","day")))),"tgl SK salah"),"")</f>
        <v>51193.098911689813</v>
      </c>
      <c r="AC1537" s="167" t="str">
        <f ca="1">IF(Table1[[#This Row],[TGL. PENSIUN (jabatan )]]&lt;&gt;0,TEXT(Table1[[#This Row],[TGL. PENSIUN (jabatan )]],"yyyy"),"")</f>
        <v>2040</v>
      </c>
      <c r="AD15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8" spans="1:30" s="53" customFormat="1" ht="21.75" customHeight="1" x14ac:dyDescent="0.25">
      <c r="A1538" s="43">
        <f t="shared" si="53"/>
        <v>1533</v>
      </c>
      <c r="B1538" s="44" t="s">
        <v>2680</v>
      </c>
      <c r="C1538" s="44" t="s">
        <v>2834</v>
      </c>
      <c r="D1538" s="72" t="s">
        <v>63</v>
      </c>
      <c r="E1538" s="59" t="s">
        <v>295</v>
      </c>
      <c r="F1538" s="43" t="s">
        <v>41</v>
      </c>
      <c r="G1538" s="46" t="s">
        <v>42</v>
      </c>
      <c r="H1538" s="67">
        <v>24473</v>
      </c>
      <c r="I1538" s="45"/>
      <c r="J1538" s="76"/>
      <c r="K1538" s="74" t="s">
        <v>43</v>
      </c>
      <c r="L1538" s="63" t="s">
        <v>2860</v>
      </c>
      <c r="M1538" s="217" t="s">
        <v>2854</v>
      </c>
      <c r="N1538" s="52" t="str">
        <f t="shared" ca="1" si="54"/>
        <v>57 Tahun 1 Bulan 26 hari</v>
      </c>
      <c r="O15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Row],[JABATAN]],tbl_refJabatan,2,FALSE),"yr","day")-CONVERT(DATEDIF(H1538,tglAcuan,"y"),"yr","day"))),(NOW()+(CONVERT(VLOOKUP(Table1[[#This Row],[JABATAN]],tbl_refJabatan,2,FALSE),"yr","day")-CONVERT(DATEDIF(H1538,NOW(),"y"),"yr","day")))),"Usia Salah"),"")</f>
        <v>46444.848911689813</v>
      </c>
      <c r="Q1538" s="167" t="str">
        <f ca="1">IF(Table1[[#This Row],[TGL. PENSIUN (usia)]]&lt;&gt;0,TEXT(Table1[[#This Row],[TGL. PENSIUN (usia)]],"yyyy"),"")</f>
        <v>2027</v>
      </c>
      <c r="R1538" s="166">
        <f ca="1">IF(AND(Table1[[#This Row],[TGL. PENSIUN (usia)]]&lt;&gt;"",Table1[[#This Row],[TGL. PENSIUN (usia)]]&lt;&gt;"USIA SALAH"),IF(tglAcuan&lt;&gt;0,(INT(CONVERT(VLOOKUP(Table1[[#This Row],[JABATAN]],tbl_refJabatan,2,FALSE),"yr","day")-CONVERT(DATEDIF(H1538,tglAcuan,"y"),"yr","day"))),(INT(CONVERT(VLOOKUP(Table1[[#This Row],[JABATAN]],tbl_refJabatan,2,FALSE),"yr","day")-CONVERT(DATEDIF(H1538,NOW(),"y"),"yr","day")))),"")</f>
        <v>1095</v>
      </c>
      <c r="S1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Row],[JABATAN]],tbl_refJabatan,4,FALSE),"yr","day")-CONVERT(DATEDIF(H1538,tglAcuan,"y"),"yr","day"))),(NOW()+(CONVERT(VLOOKUP(Table1[[#This Row],[JABATAN]],tbl_refJabatan,4,FALSE),"yr","day")-CONVERT(DATEDIF(H1538,NOW(),"y"),"yr","day")))),"Usia Salah"),"")</f>
        <v>31834.848911689813</v>
      </c>
      <c r="T1538" s="167" t="str">
        <f ca="1">IF(Table1[[#This Row],[TGL. PENSIUN ( usia )]]&lt;&gt;0,TEXT(Table1[[#This Row],[TGL. PENSIUN ( usia )]],"yyyy"),"")</f>
        <v>1987</v>
      </c>
      <c r="U1538" s="166">
        <f ca="1">IF(AND(Table1[[#This Row],[TGL. PENSIUN (usia)]]&lt;&gt;"",Table1[[#This Row],[TGL. PENSIUN (usia)]]&lt;&gt;"USIA SALAH"),IF(tglAcuan&lt;&gt;0,(INT(CONVERT(VLOOKUP(Table1[[#This Row],[JABATAN]],tbl_refJabatan,4,FALSE),"yr","day")-CONVERT(DATEDIF(H1538,tglAcuan,"y"),"yr","day"))),(INT(CONVERT(VLOOKUP(Table1[[#This Row],[JABATAN]],tbl_refJabatan,4,FALSE),"yr","day")-CONVERT(DATEDIF(H1538,NOW(),"y"),"yr","day")))),"")</f>
        <v>-13515</v>
      </c>
      <c r="V1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Row],[JABATAN]],tbl_refJabatan,6,FALSE),"yr","day")-CONVERT(DATEDIF(H1538,tglAcuan,"y"),"yr","day"))),(NOW()+(CONVERT(VLOOKUP(Table1[[#This Row],[JABATAN]],tbl_refJabatan,6,FALSE),"yr","day")-CONVERT(DATEDIF(H1538,NOW(),"y"),"yr","day")))),"Usia Salah"),"")</f>
        <v>24529.848911689813</v>
      </c>
      <c r="W1538" s="167" t="str">
        <f ca="1">IF(Table1[[#This Row],[TGL.PENSIUN (usia)]]&lt;&gt;0,TEXT(Table1[[#This Row],[TGL.PENSIUN (usia)]],"yyyy"),"")</f>
        <v>1967</v>
      </c>
      <c r="X15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Row],[JABATAN]],tbl_refJabatan,7,FALSE),"yr","day")-CONVERT(DATEDIF(M1538,tglAcuan,"y"),"yr","day"))),(NOW()+(CONVERT(VLOOKUP(Table1[[#This Row],[JABATAN]],tbl_refJabatan,7,FALSE),"yr","day")-CONVERT(DATEDIF(M1538,NOW(),"y"),"yr","day")))),"tgl SK salah"),"")</f>
        <v>65437.848911689813</v>
      </c>
      <c r="Y1538" s="167" t="str">
        <f ca="1">IF(Table1[[#This Row],[TGL. PENSIUN (jabatan)]]&lt;&gt;0,TEXT(Table1[[#This Row],[TGL. PENSIUN (jabatan)]],"yyyy"),"")</f>
        <v>2079</v>
      </c>
      <c r="Z15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Row],[JABATAN]],tbl_refJabatan,8,FALSE),"yr","day")-CONVERT(DATEDIF(H1538,tglAcuan,"y"),"yr","day"))),(NOW()+(CONVERT(VLOOKUP(Table1[[#This Row],[JABATAN]],tbl_refJabatan,8,FALSE),"yr","day")-CONVERT(DATEDIF(H1538,NOW(),"y"),"yr","day")))),"Usia Salah"),"")</f>
        <v>46444.848911689813</v>
      </c>
      <c r="AA1538" s="167" t="str">
        <f ca="1">IF(Table1[[#This Row],[TGL.PENSIUN (usia )]]&lt;&gt;0,TEXT(Table1[[#This Row],[TGL.PENSIUN (usia )]],"yyyy"),"")</f>
        <v>2027</v>
      </c>
      <c r="AB15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Row],[JABATAN]],tbl_refJabatan,9,FALSE),"yr","day")-CONVERT(DATEDIF(M1538,tglAcuan,"y"),"yr","day"))),(NOW()+(CONVERT(VLOOKUP(Table1[[#This Row],[JABATAN]],tbl_refJabatan,9,FALSE),"yr","day")-CONVERT(DATEDIF(M1538,NOW(),"y"),"yr","day")))),"tgl SK salah"),"")</f>
        <v>49001.598911689813</v>
      </c>
      <c r="AC1538" s="167" t="str">
        <f ca="1">IF(Table1[[#This Row],[TGL. PENSIUN (jabatan )]]&lt;&gt;0,TEXT(Table1[[#This Row],[TGL. PENSIUN (jabatan )]],"yyyy"),"")</f>
        <v>2034</v>
      </c>
      <c r="AD15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39" spans="1:30" s="53" customFormat="1" ht="21.75" customHeight="1" x14ac:dyDescent="0.25">
      <c r="A1539" s="43">
        <f t="shared" si="53"/>
        <v>1534</v>
      </c>
      <c r="B1539" s="44" t="s">
        <v>2680</v>
      </c>
      <c r="C1539" s="44" t="s">
        <v>2834</v>
      </c>
      <c r="D1539" s="72" t="s">
        <v>63</v>
      </c>
      <c r="E1539" s="59" t="s">
        <v>1141</v>
      </c>
      <c r="F1539" s="43" t="s">
        <v>41</v>
      </c>
      <c r="G1539" s="46" t="s">
        <v>42</v>
      </c>
      <c r="H1539" s="180">
        <v>28675</v>
      </c>
      <c r="I1539" s="45"/>
      <c r="J1539" s="76"/>
      <c r="K1539" s="74" t="s">
        <v>43</v>
      </c>
      <c r="L1539" s="63" t="s">
        <v>2861</v>
      </c>
      <c r="M1539" s="217" t="s">
        <v>2854</v>
      </c>
      <c r="N1539" s="52" t="str">
        <f t="shared" ca="1" si="54"/>
        <v>45 Tahun 7 Bulan 23 hari</v>
      </c>
      <c r="O15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Row],[JABATAN]],tbl_refJabatan,2,FALSE),"yr","day")-CONVERT(DATEDIF(H1539,tglAcuan,"y"),"yr","day"))),(NOW()+(CONVERT(VLOOKUP(Table1[[#This Row],[JABATAN]],tbl_refJabatan,2,FALSE),"yr","day")-CONVERT(DATEDIF(H1539,NOW(),"y"),"yr","day")))),"Usia Salah"),"")</f>
        <v>50827.848911689813</v>
      </c>
      <c r="Q1539" s="167" t="str">
        <f ca="1">IF(Table1[[#This Row],[TGL. PENSIUN (usia)]]&lt;&gt;0,TEXT(Table1[[#This Row],[TGL. PENSIUN (usia)]],"yyyy"),"")</f>
        <v>2039</v>
      </c>
      <c r="R1539" s="166">
        <f ca="1">IF(AND(Table1[[#This Row],[TGL. PENSIUN (usia)]]&lt;&gt;"",Table1[[#This Row],[TGL. PENSIUN (usia)]]&lt;&gt;"USIA SALAH"),IF(tglAcuan&lt;&gt;0,(INT(CONVERT(VLOOKUP(Table1[[#This Row],[JABATAN]],tbl_refJabatan,2,FALSE),"yr","day")-CONVERT(DATEDIF(H1539,tglAcuan,"y"),"yr","day"))),(INT(CONVERT(VLOOKUP(Table1[[#This Row],[JABATAN]],tbl_refJabatan,2,FALSE),"yr","day")-CONVERT(DATEDIF(H1539,NOW(),"y"),"yr","day")))),"")</f>
        <v>5478</v>
      </c>
      <c r="S1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Row],[JABATAN]],tbl_refJabatan,4,FALSE),"yr","day")-CONVERT(DATEDIF(H1539,tglAcuan,"y"),"yr","day"))),(NOW()+(CONVERT(VLOOKUP(Table1[[#This Row],[JABATAN]],tbl_refJabatan,4,FALSE),"yr","day")-CONVERT(DATEDIF(H1539,NOW(),"y"),"yr","day")))),"Usia Salah"),"")</f>
        <v>36217.848911689813</v>
      </c>
      <c r="T1539" s="167" t="str">
        <f ca="1">IF(Table1[[#This Row],[TGL. PENSIUN ( usia )]]&lt;&gt;0,TEXT(Table1[[#This Row],[TGL. PENSIUN ( usia )]],"yyyy"),"")</f>
        <v>1999</v>
      </c>
      <c r="U1539" s="166">
        <f ca="1">IF(AND(Table1[[#This Row],[TGL. PENSIUN (usia)]]&lt;&gt;"",Table1[[#This Row],[TGL. PENSIUN (usia)]]&lt;&gt;"USIA SALAH"),IF(tglAcuan&lt;&gt;0,(INT(CONVERT(VLOOKUP(Table1[[#This Row],[JABATAN]],tbl_refJabatan,4,FALSE),"yr","day")-CONVERT(DATEDIF(H1539,tglAcuan,"y"),"yr","day"))),(INT(CONVERT(VLOOKUP(Table1[[#This Row],[JABATAN]],tbl_refJabatan,4,FALSE),"yr","day")-CONVERT(DATEDIF(H1539,NOW(),"y"),"yr","day")))),"")</f>
        <v>-9132</v>
      </c>
      <c r="V1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Row],[JABATAN]],tbl_refJabatan,6,FALSE),"yr","day")-CONVERT(DATEDIF(H1539,tglAcuan,"y"),"yr","day"))),(NOW()+(CONVERT(VLOOKUP(Table1[[#This Row],[JABATAN]],tbl_refJabatan,6,FALSE),"yr","day")-CONVERT(DATEDIF(H1539,NOW(),"y"),"yr","day")))),"Usia Salah"),"")</f>
        <v>28912.848911689813</v>
      </c>
      <c r="W1539" s="167" t="str">
        <f ca="1">IF(Table1[[#This Row],[TGL.PENSIUN (usia)]]&lt;&gt;0,TEXT(Table1[[#This Row],[TGL.PENSIUN (usia)]],"yyyy"),"")</f>
        <v>1979</v>
      </c>
      <c r="X15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Row],[JABATAN]],tbl_refJabatan,7,FALSE),"yr","day")-CONVERT(DATEDIF(M1539,tglAcuan,"y"),"yr","day"))),(NOW()+(CONVERT(VLOOKUP(Table1[[#This Row],[JABATAN]],tbl_refJabatan,7,FALSE),"yr","day")-CONVERT(DATEDIF(M1539,NOW(),"y"),"yr","day")))),"tgl SK salah"),"")</f>
        <v>65437.848911689813</v>
      </c>
      <c r="Y1539" s="167" t="str">
        <f ca="1">IF(Table1[[#This Row],[TGL. PENSIUN (jabatan)]]&lt;&gt;0,TEXT(Table1[[#This Row],[TGL. PENSIUN (jabatan)]],"yyyy"),"")</f>
        <v>2079</v>
      </c>
      <c r="Z15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Row],[JABATAN]],tbl_refJabatan,8,FALSE),"yr","day")-CONVERT(DATEDIF(H1539,tglAcuan,"y"),"yr","day"))),(NOW()+(CONVERT(VLOOKUP(Table1[[#This Row],[JABATAN]],tbl_refJabatan,8,FALSE),"yr","day")-CONVERT(DATEDIF(H1539,NOW(),"y"),"yr","day")))),"Usia Salah"),"")</f>
        <v>50827.848911689813</v>
      </c>
      <c r="AA1539" s="167" t="str">
        <f ca="1">IF(Table1[[#This Row],[TGL.PENSIUN (usia )]]&lt;&gt;0,TEXT(Table1[[#This Row],[TGL.PENSIUN (usia )]],"yyyy"),"")</f>
        <v>2039</v>
      </c>
      <c r="AB15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Row],[JABATAN]],tbl_refJabatan,9,FALSE),"yr","day")-CONVERT(DATEDIF(M1539,tglAcuan,"y"),"yr","day"))),(NOW()+(CONVERT(VLOOKUP(Table1[[#This Row],[JABATAN]],tbl_refJabatan,9,FALSE),"yr","day")-CONVERT(DATEDIF(M1539,NOW(),"y"),"yr","day")))),"tgl SK salah"),"")</f>
        <v>49001.598911689813</v>
      </c>
      <c r="AC1539" s="167" t="str">
        <f ca="1">IF(Table1[[#This Row],[TGL. PENSIUN (jabatan )]]&lt;&gt;0,TEXT(Table1[[#This Row],[TGL. PENSIUN (jabatan )]],"yyyy"),"")</f>
        <v>2034</v>
      </c>
      <c r="AD15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0" spans="1:30" s="53" customFormat="1" ht="21.75" customHeight="1" x14ac:dyDescent="0.25">
      <c r="A1540" s="43">
        <f t="shared" si="53"/>
        <v>1535</v>
      </c>
      <c r="B1540" s="44" t="s">
        <v>2680</v>
      </c>
      <c r="C1540" s="44" t="s">
        <v>2834</v>
      </c>
      <c r="D1540" s="72" t="s">
        <v>63</v>
      </c>
      <c r="E1540" s="59" t="s">
        <v>1079</v>
      </c>
      <c r="F1540" s="43" t="s">
        <v>41</v>
      </c>
      <c r="G1540" s="46" t="s">
        <v>42</v>
      </c>
      <c r="H1540" s="180">
        <v>29263</v>
      </c>
      <c r="I1540" s="45"/>
      <c r="J1540" s="76"/>
      <c r="K1540" s="74" t="s">
        <v>43</v>
      </c>
      <c r="L1540" s="63" t="s">
        <v>2862</v>
      </c>
      <c r="M1540" s="217" t="s">
        <v>2854</v>
      </c>
      <c r="N1540" s="52" t="str">
        <f t="shared" ca="1" si="54"/>
        <v>44 Tahun 0 Bulan 15 hari</v>
      </c>
      <c r="O15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Row],[JABATAN]],tbl_refJabatan,2,FALSE),"yr","day")-CONVERT(DATEDIF(H1540,tglAcuan,"y"),"yr","day"))),(NOW()+(CONVERT(VLOOKUP(Table1[[#This Row],[JABATAN]],tbl_refJabatan,2,FALSE),"yr","day")-CONVERT(DATEDIF(H1540,NOW(),"y"),"yr","day")))),"Usia Salah"),"")</f>
        <v>51193.098911689813</v>
      </c>
      <c r="Q1540" s="167" t="str">
        <f ca="1">IF(Table1[[#This Row],[TGL. PENSIUN (usia)]]&lt;&gt;0,TEXT(Table1[[#This Row],[TGL. PENSIUN (usia)]],"yyyy"),"")</f>
        <v>2040</v>
      </c>
      <c r="R1540" s="166">
        <f ca="1">IF(AND(Table1[[#This Row],[TGL. PENSIUN (usia)]]&lt;&gt;"",Table1[[#This Row],[TGL. PENSIUN (usia)]]&lt;&gt;"USIA SALAH"),IF(tglAcuan&lt;&gt;0,(INT(CONVERT(VLOOKUP(Table1[[#This Row],[JABATAN]],tbl_refJabatan,2,FALSE),"yr","day")-CONVERT(DATEDIF(H1540,tglAcuan,"y"),"yr","day"))),(INT(CONVERT(VLOOKUP(Table1[[#This Row],[JABATAN]],tbl_refJabatan,2,FALSE),"yr","day")-CONVERT(DATEDIF(H1540,NOW(),"y"),"yr","day")))),"")</f>
        <v>5844</v>
      </c>
      <c r="S1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Row],[JABATAN]],tbl_refJabatan,4,FALSE),"yr","day")-CONVERT(DATEDIF(H1540,tglAcuan,"y"),"yr","day"))),(NOW()+(CONVERT(VLOOKUP(Table1[[#This Row],[JABATAN]],tbl_refJabatan,4,FALSE),"yr","day")-CONVERT(DATEDIF(H1540,NOW(),"y"),"yr","day")))),"Usia Salah"),"")</f>
        <v>36583.098911689813</v>
      </c>
      <c r="T1540" s="167" t="str">
        <f ca="1">IF(Table1[[#This Row],[TGL. PENSIUN ( usia )]]&lt;&gt;0,TEXT(Table1[[#This Row],[TGL. PENSIUN ( usia )]],"yyyy"),"")</f>
        <v>2000</v>
      </c>
      <c r="U1540" s="166">
        <f ca="1">IF(AND(Table1[[#This Row],[TGL. PENSIUN (usia)]]&lt;&gt;"",Table1[[#This Row],[TGL. PENSIUN (usia)]]&lt;&gt;"USIA SALAH"),IF(tglAcuan&lt;&gt;0,(INT(CONVERT(VLOOKUP(Table1[[#This Row],[JABATAN]],tbl_refJabatan,4,FALSE),"yr","day")-CONVERT(DATEDIF(H1540,tglAcuan,"y"),"yr","day"))),(INT(CONVERT(VLOOKUP(Table1[[#This Row],[JABATAN]],tbl_refJabatan,4,FALSE),"yr","day")-CONVERT(DATEDIF(H1540,NOW(),"y"),"yr","day")))),"")</f>
        <v>-8766</v>
      </c>
      <c r="V1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Row],[JABATAN]],tbl_refJabatan,6,FALSE),"yr","day")-CONVERT(DATEDIF(H1540,tglAcuan,"y"),"yr","day"))),(NOW()+(CONVERT(VLOOKUP(Table1[[#This Row],[JABATAN]],tbl_refJabatan,6,FALSE),"yr","day")-CONVERT(DATEDIF(H1540,NOW(),"y"),"yr","day")))),"Usia Salah"),"")</f>
        <v>29278.098911689813</v>
      </c>
      <c r="W1540" s="167" t="str">
        <f ca="1">IF(Table1[[#This Row],[TGL.PENSIUN (usia)]]&lt;&gt;0,TEXT(Table1[[#This Row],[TGL.PENSIUN (usia)]],"yyyy"),"")</f>
        <v>1980</v>
      </c>
      <c r="X15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Row],[JABATAN]],tbl_refJabatan,7,FALSE),"yr","day")-CONVERT(DATEDIF(M1540,tglAcuan,"y"),"yr","day"))),(NOW()+(CONVERT(VLOOKUP(Table1[[#This Row],[JABATAN]],tbl_refJabatan,7,FALSE),"yr","day")-CONVERT(DATEDIF(M1540,NOW(),"y"),"yr","day")))),"tgl SK salah"),"")</f>
        <v>65437.848911689813</v>
      </c>
      <c r="Y1540" s="167" t="str">
        <f ca="1">IF(Table1[[#This Row],[TGL. PENSIUN (jabatan)]]&lt;&gt;0,TEXT(Table1[[#This Row],[TGL. PENSIUN (jabatan)]],"yyyy"),"")</f>
        <v>2079</v>
      </c>
      <c r="Z15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Row],[JABATAN]],tbl_refJabatan,8,FALSE),"yr","day")-CONVERT(DATEDIF(H1540,tglAcuan,"y"),"yr","day"))),(NOW()+(CONVERT(VLOOKUP(Table1[[#This Row],[JABATAN]],tbl_refJabatan,8,FALSE),"yr","day")-CONVERT(DATEDIF(H1540,NOW(),"y"),"yr","day")))),"Usia Salah"),"")</f>
        <v>51193.098911689813</v>
      </c>
      <c r="AA1540" s="167" t="str">
        <f ca="1">IF(Table1[[#This Row],[TGL.PENSIUN (usia )]]&lt;&gt;0,TEXT(Table1[[#This Row],[TGL.PENSIUN (usia )]],"yyyy"),"")</f>
        <v>2040</v>
      </c>
      <c r="AB15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Row],[JABATAN]],tbl_refJabatan,9,FALSE),"yr","day")-CONVERT(DATEDIF(M1540,tglAcuan,"y"),"yr","day"))),(NOW()+(CONVERT(VLOOKUP(Table1[[#This Row],[JABATAN]],tbl_refJabatan,9,FALSE),"yr","day")-CONVERT(DATEDIF(M1540,NOW(),"y"),"yr","day")))),"tgl SK salah"),"")</f>
        <v>49001.598911689813</v>
      </c>
      <c r="AC1540" s="167" t="str">
        <f ca="1">IF(Table1[[#This Row],[TGL. PENSIUN (jabatan )]]&lt;&gt;0,TEXT(Table1[[#This Row],[TGL. PENSIUN (jabatan )]],"yyyy"),"")</f>
        <v>2034</v>
      </c>
      <c r="AD15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1" spans="1:30" s="53" customFormat="1" ht="21.75" customHeight="1" x14ac:dyDescent="0.25">
      <c r="A1541" s="43">
        <f t="shared" si="53"/>
        <v>1536</v>
      </c>
      <c r="B1541" s="44" t="s">
        <v>2680</v>
      </c>
      <c r="C1541" s="44" t="s">
        <v>2834</v>
      </c>
      <c r="D1541" s="72" t="s">
        <v>63</v>
      </c>
      <c r="E1541" s="59" t="s">
        <v>2464</v>
      </c>
      <c r="F1541" s="43" t="s">
        <v>41</v>
      </c>
      <c r="G1541" s="46" t="s">
        <v>42</v>
      </c>
      <c r="H1541" s="180">
        <v>27215</v>
      </c>
      <c r="I1541" s="45"/>
      <c r="J1541" s="76"/>
      <c r="K1541" s="74" t="s">
        <v>43</v>
      </c>
      <c r="L1541" s="63" t="s">
        <v>2863</v>
      </c>
      <c r="M1541" s="217" t="s">
        <v>2854</v>
      </c>
      <c r="N1541" s="52" t="str">
        <f t="shared" ca="1" si="54"/>
        <v>49 Tahun 7 Bulan 22 hari</v>
      </c>
      <c r="O15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Row],[JABATAN]],tbl_refJabatan,2,FALSE),"yr","day")-CONVERT(DATEDIF(H1541,tglAcuan,"y"),"yr","day"))),(NOW()+(CONVERT(VLOOKUP(Table1[[#This Row],[JABATAN]],tbl_refJabatan,2,FALSE),"yr","day")-CONVERT(DATEDIF(H1541,NOW(),"y"),"yr","day")))),"Usia Salah"),"")</f>
        <v>49366.848911689813</v>
      </c>
      <c r="Q1541" s="167" t="str">
        <f ca="1">IF(Table1[[#This Row],[TGL. PENSIUN (usia)]]&lt;&gt;0,TEXT(Table1[[#This Row],[TGL. PENSIUN (usia)]],"yyyy"),"")</f>
        <v>2035</v>
      </c>
      <c r="R1541" s="166">
        <f ca="1">IF(AND(Table1[[#This Row],[TGL. PENSIUN (usia)]]&lt;&gt;"",Table1[[#This Row],[TGL. PENSIUN (usia)]]&lt;&gt;"USIA SALAH"),IF(tglAcuan&lt;&gt;0,(INT(CONVERT(VLOOKUP(Table1[[#This Row],[JABATAN]],tbl_refJabatan,2,FALSE),"yr","day")-CONVERT(DATEDIF(H1541,tglAcuan,"y"),"yr","day"))),(INT(CONVERT(VLOOKUP(Table1[[#This Row],[JABATAN]],tbl_refJabatan,2,FALSE),"yr","day")-CONVERT(DATEDIF(H1541,NOW(),"y"),"yr","day")))),"")</f>
        <v>4017</v>
      </c>
      <c r="S1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Row],[JABATAN]],tbl_refJabatan,4,FALSE),"yr","day")-CONVERT(DATEDIF(H1541,tglAcuan,"y"),"yr","day"))),(NOW()+(CONVERT(VLOOKUP(Table1[[#This Row],[JABATAN]],tbl_refJabatan,4,FALSE),"yr","day")-CONVERT(DATEDIF(H1541,NOW(),"y"),"yr","day")))),"Usia Salah"),"")</f>
        <v>34756.848911689813</v>
      </c>
      <c r="T1541" s="167" t="str">
        <f ca="1">IF(Table1[[#This Row],[TGL. PENSIUN ( usia )]]&lt;&gt;0,TEXT(Table1[[#This Row],[TGL. PENSIUN ( usia )]],"yyyy"),"")</f>
        <v>1995</v>
      </c>
      <c r="U1541" s="166">
        <f ca="1">IF(AND(Table1[[#This Row],[TGL. PENSIUN (usia)]]&lt;&gt;"",Table1[[#This Row],[TGL. PENSIUN (usia)]]&lt;&gt;"USIA SALAH"),IF(tglAcuan&lt;&gt;0,(INT(CONVERT(VLOOKUP(Table1[[#This Row],[JABATAN]],tbl_refJabatan,4,FALSE),"yr","day")-CONVERT(DATEDIF(H1541,tglAcuan,"y"),"yr","day"))),(INT(CONVERT(VLOOKUP(Table1[[#This Row],[JABATAN]],tbl_refJabatan,4,FALSE),"yr","day")-CONVERT(DATEDIF(H1541,NOW(),"y"),"yr","day")))),"")</f>
        <v>-10593</v>
      </c>
      <c r="V1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Row],[JABATAN]],tbl_refJabatan,6,FALSE),"yr","day")-CONVERT(DATEDIF(H1541,tglAcuan,"y"),"yr","day"))),(NOW()+(CONVERT(VLOOKUP(Table1[[#This Row],[JABATAN]],tbl_refJabatan,6,FALSE),"yr","day")-CONVERT(DATEDIF(H1541,NOW(),"y"),"yr","day")))),"Usia Salah"),"")</f>
        <v>27451.848911689813</v>
      </c>
      <c r="W1541" s="167" t="str">
        <f ca="1">IF(Table1[[#This Row],[TGL.PENSIUN (usia)]]&lt;&gt;0,TEXT(Table1[[#This Row],[TGL.PENSIUN (usia)]],"yyyy"),"")</f>
        <v>1975</v>
      </c>
      <c r="X15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Row],[JABATAN]],tbl_refJabatan,7,FALSE),"yr","day")-CONVERT(DATEDIF(M1541,tglAcuan,"y"),"yr","day"))),(NOW()+(CONVERT(VLOOKUP(Table1[[#This Row],[JABATAN]],tbl_refJabatan,7,FALSE),"yr","day")-CONVERT(DATEDIF(M1541,NOW(),"y"),"yr","day")))),"tgl SK salah"),"")</f>
        <v>65437.848911689813</v>
      </c>
      <c r="Y1541" s="167" t="str">
        <f ca="1">IF(Table1[[#This Row],[TGL. PENSIUN (jabatan)]]&lt;&gt;0,TEXT(Table1[[#This Row],[TGL. PENSIUN (jabatan)]],"yyyy"),"")</f>
        <v>2079</v>
      </c>
      <c r="Z15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Row],[JABATAN]],tbl_refJabatan,8,FALSE),"yr","day")-CONVERT(DATEDIF(H1541,tglAcuan,"y"),"yr","day"))),(NOW()+(CONVERT(VLOOKUP(Table1[[#This Row],[JABATAN]],tbl_refJabatan,8,FALSE),"yr","day")-CONVERT(DATEDIF(H1541,NOW(),"y"),"yr","day")))),"Usia Salah"),"")</f>
        <v>49366.848911689813</v>
      </c>
      <c r="AA1541" s="167" t="str">
        <f ca="1">IF(Table1[[#This Row],[TGL.PENSIUN (usia )]]&lt;&gt;0,TEXT(Table1[[#This Row],[TGL.PENSIUN (usia )]],"yyyy"),"")</f>
        <v>2035</v>
      </c>
      <c r="AB15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Row],[JABATAN]],tbl_refJabatan,9,FALSE),"yr","day")-CONVERT(DATEDIF(M1541,tglAcuan,"y"),"yr","day"))),(NOW()+(CONVERT(VLOOKUP(Table1[[#This Row],[JABATAN]],tbl_refJabatan,9,FALSE),"yr","day")-CONVERT(DATEDIF(M1541,NOW(),"y"),"yr","day")))),"tgl SK salah"),"")</f>
        <v>49001.598911689813</v>
      </c>
      <c r="AC1541" s="167" t="str">
        <f ca="1">IF(Table1[[#This Row],[TGL. PENSIUN (jabatan )]]&lt;&gt;0,TEXT(Table1[[#This Row],[TGL. PENSIUN (jabatan )]],"yyyy"),"")</f>
        <v>2034</v>
      </c>
      <c r="AD15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2" spans="1:30" s="53" customFormat="1" ht="21.75" customHeight="1" x14ac:dyDescent="0.25">
      <c r="A1542" s="43">
        <f t="shared" si="53"/>
        <v>1537</v>
      </c>
      <c r="B1542" s="44" t="s">
        <v>2680</v>
      </c>
      <c r="C1542" s="44" t="s">
        <v>2834</v>
      </c>
      <c r="D1542" s="72" t="s">
        <v>63</v>
      </c>
      <c r="E1542" s="59" t="s">
        <v>941</v>
      </c>
      <c r="F1542" s="43" t="s">
        <v>50</v>
      </c>
      <c r="G1542" s="46" t="s">
        <v>42</v>
      </c>
      <c r="H1542" s="63" t="s">
        <v>2864</v>
      </c>
      <c r="I1542" s="45"/>
      <c r="J1542" s="76"/>
      <c r="K1542" s="74" t="s">
        <v>56</v>
      </c>
      <c r="L1542" s="63" t="s">
        <v>2865</v>
      </c>
      <c r="M1542" s="217" t="s">
        <v>2854</v>
      </c>
      <c r="N1542" s="52" t="str">
        <f t="shared" ca="1" si="54"/>
        <v>41 Tahun 3 Bulan 0 hari</v>
      </c>
      <c r="O15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Row],[JABATAN]],tbl_refJabatan,2,FALSE),"yr","day")-CONVERT(DATEDIF(H1542,tglAcuan,"y"),"yr","day"))),(NOW()+(CONVERT(VLOOKUP(Table1[[#This Row],[JABATAN]],tbl_refJabatan,2,FALSE),"yr","day")-CONVERT(DATEDIF(H1542,NOW(),"y"),"yr","day")))),"Usia Salah"),"")</f>
        <v>52288.848911689813</v>
      </c>
      <c r="Q1542" s="167" t="str">
        <f ca="1">IF(Table1[[#This Row],[TGL. PENSIUN (usia)]]&lt;&gt;0,TEXT(Table1[[#This Row],[TGL. PENSIUN (usia)]],"yyyy"),"")</f>
        <v>2043</v>
      </c>
      <c r="R1542" s="166">
        <f ca="1">IF(AND(Table1[[#This Row],[TGL. PENSIUN (usia)]]&lt;&gt;"",Table1[[#This Row],[TGL. PENSIUN (usia)]]&lt;&gt;"USIA SALAH"),IF(tglAcuan&lt;&gt;0,(INT(CONVERT(VLOOKUP(Table1[[#This Row],[JABATAN]],tbl_refJabatan,2,FALSE),"yr","day")-CONVERT(DATEDIF(H1542,tglAcuan,"y"),"yr","day"))),(INT(CONVERT(VLOOKUP(Table1[[#This Row],[JABATAN]],tbl_refJabatan,2,FALSE),"yr","day")-CONVERT(DATEDIF(H1542,NOW(),"y"),"yr","day")))),"")</f>
        <v>6939</v>
      </c>
      <c r="S1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Row],[JABATAN]],tbl_refJabatan,4,FALSE),"yr","day")-CONVERT(DATEDIF(H1542,tglAcuan,"y"),"yr","day"))),(NOW()+(CONVERT(VLOOKUP(Table1[[#This Row],[JABATAN]],tbl_refJabatan,4,FALSE),"yr","day")-CONVERT(DATEDIF(H1542,NOW(),"y"),"yr","day")))),"Usia Salah"),"")</f>
        <v>37678.848911689813</v>
      </c>
      <c r="T1542" s="167" t="str">
        <f ca="1">IF(Table1[[#This Row],[TGL. PENSIUN ( usia )]]&lt;&gt;0,TEXT(Table1[[#This Row],[TGL. PENSIUN ( usia )]],"yyyy"),"")</f>
        <v>2003</v>
      </c>
      <c r="U1542" s="166">
        <f ca="1">IF(AND(Table1[[#This Row],[TGL. PENSIUN (usia)]]&lt;&gt;"",Table1[[#This Row],[TGL. PENSIUN (usia)]]&lt;&gt;"USIA SALAH"),IF(tglAcuan&lt;&gt;0,(INT(CONVERT(VLOOKUP(Table1[[#This Row],[JABATAN]],tbl_refJabatan,4,FALSE),"yr","day")-CONVERT(DATEDIF(H1542,tglAcuan,"y"),"yr","day"))),(INT(CONVERT(VLOOKUP(Table1[[#This Row],[JABATAN]],tbl_refJabatan,4,FALSE),"yr","day")-CONVERT(DATEDIF(H1542,NOW(),"y"),"yr","day")))),"")</f>
        <v>-7671</v>
      </c>
      <c r="V1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Row],[JABATAN]],tbl_refJabatan,6,FALSE),"yr","day")-CONVERT(DATEDIF(H1542,tglAcuan,"y"),"yr","day"))),(NOW()+(CONVERT(VLOOKUP(Table1[[#This Row],[JABATAN]],tbl_refJabatan,6,FALSE),"yr","day")-CONVERT(DATEDIF(H1542,NOW(),"y"),"yr","day")))),"Usia Salah"),"")</f>
        <v>30373.848911689813</v>
      </c>
      <c r="W1542" s="167" t="str">
        <f ca="1">IF(Table1[[#This Row],[TGL.PENSIUN (usia)]]&lt;&gt;0,TEXT(Table1[[#This Row],[TGL.PENSIUN (usia)]],"yyyy"),"")</f>
        <v>1983</v>
      </c>
      <c r="X15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Row],[JABATAN]],tbl_refJabatan,7,FALSE),"yr","day")-CONVERT(DATEDIF(M1542,tglAcuan,"y"),"yr","day"))),(NOW()+(CONVERT(VLOOKUP(Table1[[#This Row],[JABATAN]],tbl_refJabatan,7,FALSE),"yr","day")-CONVERT(DATEDIF(M1542,NOW(),"y"),"yr","day")))),"tgl SK salah"),"")</f>
        <v>65437.848911689813</v>
      </c>
      <c r="Y1542" s="167" t="str">
        <f ca="1">IF(Table1[[#This Row],[TGL. PENSIUN (jabatan)]]&lt;&gt;0,TEXT(Table1[[#This Row],[TGL. PENSIUN (jabatan)]],"yyyy"),"")</f>
        <v>2079</v>
      </c>
      <c r="Z15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Row],[JABATAN]],tbl_refJabatan,8,FALSE),"yr","day")-CONVERT(DATEDIF(H1542,tglAcuan,"y"),"yr","day"))),(NOW()+(CONVERT(VLOOKUP(Table1[[#This Row],[JABATAN]],tbl_refJabatan,8,FALSE),"yr","day")-CONVERT(DATEDIF(H1542,NOW(),"y"),"yr","day")))),"Usia Salah"),"")</f>
        <v>52288.848911689813</v>
      </c>
      <c r="AA1542" s="167" t="str">
        <f ca="1">IF(Table1[[#This Row],[TGL.PENSIUN (usia )]]&lt;&gt;0,TEXT(Table1[[#This Row],[TGL.PENSIUN (usia )]],"yyyy"),"")</f>
        <v>2043</v>
      </c>
      <c r="AB15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Row],[JABATAN]],tbl_refJabatan,9,FALSE),"yr","day")-CONVERT(DATEDIF(M1542,tglAcuan,"y"),"yr","day"))),(NOW()+(CONVERT(VLOOKUP(Table1[[#This Row],[JABATAN]],tbl_refJabatan,9,FALSE),"yr","day")-CONVERT(DATEDIF(M1542,NOW(),"y"),"yr","day")))),"tgl SK salah"),"")</f>
        <v>49001.598911689813</v>
      </c>
      <c r="AC1542" s="167" t="str">
        <f ca="1">IF(Table1[[#This Row],[TGL. PENSIUN (jabatan )]]&lt;&gt;0,TEXT(Table1[[#This Row],[TGL. PENSIUN (jabatan )]],"yyyy"),"")</f>
        <v>2034</v>
      </c>
      <c r="AD15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3" spans="1:30" s="53" customFormat="1" ht="21.75" customHeight="1" x14ac:dyDescent="0.25">
      <c r="A1543" s="43">
        <f t="shared" si="53"/>
        <v>1538</v>
      </c>
      <c r="B1543" s="44" t="s">
        <v>2680</v>
      </c>
      <c r="C1543" s="44" t="s">
        <v>2834</v>
      </c>
      <c r="D1543" s="72" t="s">
        <v>63</v>
      </c>
      <c r="E1543" s="59" t="s">
        <v>2866</v>
      </c>
      <c r="F1543" s="43" t="s">
        <v>41</v>
      </c>
      <c r="G1543" s="46" t="s">
        <v>42</v>
      </c>
      <c r="H1543" s="180">
        <v>23840</v>
      </c>
      <c r="I1543" s="45"/>
      <c r="J1543" s="76"/>
      <c r="K1543" s="74" t="s">
        <v>43</v>
      </c>
      <c r="L1543" s="63" t="s">
        <v>2867</v>
      </c>
      <c r="M1543" s="217" t="s">
        <v>2854</v>
      </c>
      <c r="N1543" s="52" t="str">
        <f t="shared" ca="1" si="54"/>
        <v>58 Tahun 10 Bulan 19 hari</v>
      </c>
      <c r="O15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Row],[JABATAN]],tbl_refJabatan,2,FALSE),"yr","day")-CONVERT(DATEDIF(H1543,tglAcuan,"y"),"yr","day"))),(NOW()+(CONVERT(VLOOKUP(Table1[[#This Row],[JABATAN]],tbl_refJabatan,2,FALSE),"yr","day")-CONVERT(DATEDIF(H1543,NOW(),"y"),"yr","day")))),"Usia Salah"),"")</f>
        <v>46079.598911689813</v>
      </c>
      <c r="Q1543" s="167" t="str">
        <f ca="1">IF(Table1[[#This Row],[TGL. PENSIUN (usia)]]&lt;&gt;0,TEXT(Table1[[#This Row],[TGL. PENSIUN (usia)]],"yyyy"),"")</f>
        <v>2026</v>
      </c>
      <c r="R1543" s="166">
        <f ca="1">IF(AND(Table1[[#This Row],[TGL. PENSIUN (usia)]]&lt;&gt;"",Table1[[#This Row],[TGL. PENSIUN (usia)]]&lt;&gt;"USIA SALAH"),IF(tglAcuan&lt;&gt;0,(INT(CONVERT(VLOOKUP(Table1[[#This Row],[JABATAN]],tbl_refJabatan,2,FALSE),"yr","day")-CONVERT(DATEDIF(H1543,tglAcuan,"y"),"yr","day"))),(INT(CONVERT(VLOOKUP(Table1[[#This Row],[JABATAN]],tbl_refJabatan,2,FALSE),"yr","day")-CONVERT(DATEDIF(H1543,NOW(),"y"),"yr","day")))),"")</f>
        <v>730</v>
      </c>
      <c r="S1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Row],[JABATAN]],tbl_refJabatan,4,FALSE),"yr","day")-CONVERT(DATEDIF(H1543,tglAcuan,"y"),"yr","day"))),(NOW()+(CONVERT(VLOOKUP(Table1[[#This Row],[JABATAN]],tbl_refJabatan,4,FALSE),"yr","day")-CONVERT(DATEDIF(H1543,NOW(),"y"),"yr","day")))),"Usia Salah"),"")</f>
        <v>31469.598911689813</v>
      </c>
      <c r="T1543" s="167" t="str">
        <f ca="1">IF(Table1[[#This Row],[TGL. PENSIUN ( usia )]]&lt;&gt;0,TEXT(Table1[[#This Row],[TGL. PENSIUN ( usia )]],"yyyy"),"")</f>
        <v>1986</v>
      </c>
      <c r="U1543" s="166">
        <f ca="1">IF(AND(Table1[[#This Row],[TGL. PENSIUN (usia)]]&lt;&gt;"",Table1[[#This Row],[TGL. PENSIUN (usia)]]&lt;&gt;"USIA SALAH"),IF(tglAcuan&lt;&gt;0,(INT(CONVERT(VLOOKUP(Table1[[#This Row],[JABATAN]],tbl_refJabatan,4,FALSE),"yr","day")-CONVERT(DATEDIF(H1543,tglAcuan,"y"),"yr","day"))),(INT(CONVERT(VLOOKUP(Table1[[#This Row],[JABATAN]],tbl_refJabatan,4,FALSE),"yr","day")-CONVERT(DATEDIF(H1543,NOW(),"y"),"yr","day")))),"")</f>
        <v>-13880</v>
      </c>
      <c r="V1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Row],[JABATAN]],tbl_refJabatan,6,FALSE),"yr","day")-CONVERT(DATEDIF(H1543,tglAcuan,"y"),"yr","day"))),(NOW()+(CONVERT(VLOOKUP(Table1[[#This Row],[JABATAN]],tbl_refJabatan,6,FALSE),"yr","day")-CONVERT(DATEDIF(H1543,NOW(),"y"),"yr","day")))),"Usia Salah"),"")</f>
        <v>24164.598911689813</v>
      </c>
      <c r="W1543" s="167" t="str">
        <f ca="1">IF(Table1[[#This Row],[TGL.PENSIUN (usia)]]&lt;&gt;0,TEXT(Table1[[#This Row],[TGL.PENSIUN (usia)]],"yyyy"),"")</f>
        <v>1966</v>
      </c>
      <c r="X15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Row],[JABATAN]],tbl_refJabatan,7,FALSE),"yr","day")-CONVERT(DATEDIF(M1543,tglAcuan,"y"),"yr","day"))),(NOW()+(CONVERT(VLOOKUP(Table1[[#This Row],[JABATAN]],tbl_refJabatan,7,FALSE),"yr","day")-CONVERT(DATEDIF(M1543,NOW(),"y"),"yr","day")))),"tgl SK salah"),"")</f>
        <v>65437.848911689813</v>
      </c>
      <c r="Y1543" s="167" t="str">
        <f ca="1">IF(Table1[[#This Row],[TGL. PENSIUN (jabatan)]]&lt;&gt;0,TEXT(Table1[[#This Row],[TGL. PENSIUN (jabatan)]],"yyyy"),"")</f>
        <v>2079</v>
      </c>
      <c r="Z15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Row],[JABATAN]],tbl_refJabatan,8,FALSE),"yr","day")-CONVERT(DATEDIF(H1543,tglAcuan,"y"),"yr","day"))),(NOW()+(CONVERT(VLOOKUP(Table1[[#This Row],[JABATAN]],tbl_refJabatan,8,FALSE),"yr","day")-CONVERT(DATEDIF(H1543,NOW(),"y"),"yr","day")))),"Usia Salah"),"")</f>
        <v>46079.598911689813</v>
      </c>
      <c r="AA1543" s="167" t="str">
        <f ca="1">IF(Table1[[#This Row],[TGL.PENSIUN (usia )]]&lt;&gt;0,TEXT(Table1[[#This Row],[TGL.PENSIUN (usia )]],"yyyy"),"")</f>
        <v>2026</v>
      </c>
      <c r="AB15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Row],[JABATAN]],tbl_refJabatan,9,FALSE),"yr","day")-CONVERT(DATEDIF(M1543,tglAcuan,"y"),"yr","day"))),(NOW()+(CONVERT(VLOOKUP(Table1[[#This Row],[JABATAN]],tbl_refJabatan,9,FALSE),"yr","day")-CONVERT(DATEDIF(M1543,NOW(),"y"),"yr","day")))),"tgl SK salah"),"")</f>
        <v>49001.598911689813</v>
      </c>
      <c r="AC1543" s="167" t="str">
        <f ca="1">IF(Table1[[#This Row],[TGL. PENSIUN (jabatan )]]&lt;&gt;0,TEXT(Table1[[#This Row],[TGL. PENSIUN (jabatan )]],"yyyy"),"")</f>
        <v>2034</v>
      </c>
      <c r="AD15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4" spans="1:30" s="53" customFormat="1" ht="21.75" customHeight="1" x14ac:dyDescent="0.25">
      <c r="A1544" s="43">
        <f t="shared" si="53"/>
        <v>1539</v>
      </c>
      <c r="B1544" s="44" t="s">
        <v>2680</v>
      </c>
      <c r="C1544" s="44" t="s">
        <v>2834</v>
      </c>
      <c r="D1544" s="72" t="s">
        <v>63</v>
      </c>
      <c r="E1544" s="59" t="s">
        <v>88</v>
      </c>
      <c r="F1544" s="43" t="s">
        <v>41</v>
      </c>
      <c r="G1544" s="46" t="s">
        <v>334</v>
      </c>
      <c r="H1544" s="63" t="s">
        <v>2868</v>
      </c>
      <c r="I1544" s="45"/>
      <c r="J1544" s="76"/>
      <c r="K1544" s="74" t="s">
        <v>43</v>
      </c>
      <c r="L1544" s="63" t="s">
        <v>2869</v>
      </c>
      <c r="M1544" s="217" t="s">
        <v>2854</v>
      </c>
      <c r="N1544" s="52" t="str">
        <f t="shared" ca="1" si="54"/>
        <v>44 Tahun 11 Bulan 3 hari</v>
      </c>
      <c r="O15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28 Hari </v>
      </c>
      <c r="P1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Row],[JABATAN]],tbl_refJabatan,2,FALSE),"yr","day")-CONVERT(DATEDIF(H1544,tglAcuan,"y"),"yr","day"))),(NOW()+(CONVERT(VLOOKUP(Table1[[#This Row],[JABATAN]],tbl_refJabatan,2,FALSE),"yr","day")-CONVERT(DATEDIF(H1544,NOW(),"y"),"yr","day")))),"Usia Salah"),"")</f>
        <v>51193.098911689813</v>
      </c>
      <c r="Q1544" s="167" t="str">
        <f ca="1">IF(Table1[[#This Row],[TGL. PENSIUN (usia)]]&lt;&gt;0,TEXT(Table1[[#This Row],[TGL. PENSIUN (usia)]],"yyyy"),"")</f>
        <v>2040</v>
      </c>
      <c r="R1544" s="166">
        <f ca="1">IF(AND(Table1[[#This Row],[TGL. PENSIUN (usia)]]&lt;&gt;"",Table1[[#This Row],[TGL. PENSIUN (usia)]]&lt;&gt;"USIA SALAH"),IF(tglAcuan&lt;&gt;0,(INT(CONVERT(VLOOKUP(Table1[[#This Row],[JABATAN]],tbl_refJabatan,2,FALSE),"yr","day")-CONVERT(DATEDIF(H1544,tglAcuan,"y"),"yr","day"))),(INT(CONVERT(VLOOKUP(Table1[[#This Row],[JABATAN]],tbl_refJabatan,2,FALSE),"yr","day")-CONVERT(DATEDIF(H1544,NOW(),"y"),"yr","day")))),"")</f>
        <v>5844</v>
      </c>
      <c r="S1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Row],[JABATAN]],tbl_refJabatan,4,FALSE),"yr","day")-CONVERT(DATEDIF(H1544,tglAcuan,"y"),"yr","day"))),(NOW()+(CONVERT(VLOOKUP(Table1[[#This Row],[JABATAN]],tbl_refJabatan,4,FALSE),"yr","day")-CONVERT(DATEDIF(H1544,NOW(),"y"),"yr","day")))),"Usia Salah"),"")</f>
        <v>36583.098911689813</v>
      </c>
      <c r="T1544" s="167" t="str">
        <f ca="1">IF(Table1[[#This Row],[TGL. PENSIUN ( usia )]]&lt;&gt;0,TEXT(Table1[[#This Row],[TGL. PENSIUN ( usia )]],"yyyy"),"")</f>
        <v>2000</v>
      </c>
      <c r="U1544" s="166">
        <f ca="1">IF(AND(Table1[[#This Row],[TGL. PENSIUN (usia)]]&lt;&gt;"",Table1[[#This Row],[TGL. PENSIUN (usia)]]&lt;&gt;"USIA SALAH"),IF(tglAcuan&lt;&gt;0,(INT(CONVERT(VLOOKUP(Table1[[#This Row],[JABATAN]],tbl_refJabatan,4,FALSE),"yr","day")-CONVERT(DATEDIF(H1544,tglAcuan,"y"),"yr","day"))),(INT(CONVERT(VLOOKUP(Table1[[#This Row],[JABATAN]],tbl_refJabatan,4,FALSE),"yr","day")-CONVERT(DATEDIF(H1544,NOW(),"y"),"yr","day")))),"")</f>
        <v>-8766</v>
      </c>
      <c r="V1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Row],[JABATAN]],tbl_refJabatan,6,FALSE),"yr","day")-CONVERT(DATEDIF(H1544,tglAcuan,"y"),"yr","day"))),(NOW()+(CONVERT(VLOOKUP(Table1[[#This Row],[JABATAN]],tbl_refJabatan,6,FALSE),"yr","day")-CONVERT(DATEDIF(H1544,NOW(),"y"),"yr","day")))),"Usia Salah"),"")</f>
        <v>29278.098911689813</v>
      </c>
      <c r="W1544" s="167" t="str">
        <f ca="1">IF(Table1[[#This Row],[TGL.PENSIUN (usia)]]&lt;&gt;0,TEXT(Table1[[#This Row],[TGL.PENSIUN (usia)]],"yyyy"),"")</f>
        <v>1980</v>
      </c>
      <c r="X15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Row],[JABATAN]],tbl_refJabatan,7,FALSE),"yr","day")-CONVERT(DATEDIF(M1544,tglAcuan,"y"),"yr","day"))),(NOW()+(CONVERT(VLOOKUP(Table1[[#This Row],[JABATAN]],tbl_refJabatan,7,FALSE),"yr","day")-CONVERT(DATEDIF(M1544,NOW(),"y"),"yr","day")))),"tgl SK salah"),"")</f>
        <v>65437.848911689813</v>
      </c>
      <c r="Y1544" s="167" t="str">
        <f ca="1">IF(Table1[[#This Row],[TGL. PENSIUN (jabatan)]]&lt;&gt;0,TEXT(Table1[[#This Row],[TGL. PENSIUN (jabatan)]],"yyyy"),"")</f>
        <v>2079</v>
      </c>
      <c r="Z15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Row],[JABATAN]],tbl_refJabatan,8,FALSE),"yr","day")-CONVERT(DATEDIF(H1544,tglAcuan,"y"),"yr","day"))),(NOW()+(CONVERT(VLOOKUP(Table1[[#This Row],[JABATAN]],tbl_refJabatan,8,FALSE),"yr","day")-CONVERT(DATEDIF(H1544,NOW(),"y"),"yr","day")))),"Usia Salah"),"")</f>
        <v>51193.098911689813</v>
      </c>
      <c r="AA1544" s="167" t="str">
        <f ca="1">IF(Table1[[#This Row],[TGL.PENSIUN (usia )]]&lt;&gt;0,TEXT(Table1[[#This Row],[TGL.PENSIUN (usia )]],"yyyy"),"")</f>
        <v>2040</v>
      </c>
      <c r="AB15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Row],[JABATAN]],tbl_refJabatan,9,FALSE),"yr","day")-CONVERT(DATEDIF(M1544,tglAcuan,"y"),"yr","day"))),(NOW()+(CONVERT(VLOOKUP(Table1[[#This Row],[JABATAN]],tbl_refJabatan,9,FALSE),"yr","day")-CONVERT(DATEDIF(M1544,NOW(),"y"),"yr","day")))),"tgl SK salah"),"")</f>
        <v>49001.598911689813</v>
      </c>
      <c r="AC1544" s="167" t="str">
        <f ca="1">IF(Table1[[#This Row],[TGL. PENSIUN (jabatan )]]&lt;&gt;0,TEXT(Table1[[#This Row],[TGL. PENSIUN (jabatan )]],"yyyy"),"")</f>
        <v>2034</v>
      </c>
      <c r="AD15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5" spans="1:30" s="53" customFormat="1" ht="21.75" customHeight="1" x14ac:dyDescent="0.25">
      <c r="A1545" s="43">
        <f t="shared" ref="A1545:A1608" si="55">ROW()-5</f>
        <v>1540</v>
      </c>
      <c r="B1545" s="44" t="s">
        <v>2680</v>
      </c>
      <c r="C1545" s="44" t="s">
        <v>2870</v>
      </c>
      <c r="D1545" s="45" t="s">
        <v>39</v>
      </c>
      <c r="E1545" s="287" t="s">
        <v>2871</v>
      </c>
      <c r="F1545" s="43" t="s">
        <v>41</v>
      </c>
      <c r="G1545" s="46" t="s">
        <v>42</v>
      </c>
      <c r="H1545" s="115">
        <v>31303</v>
      </c>
      <c r="I1545" s="45"/>
      <c r="J1545" s="76"/>
      <c r="K1545" s="74" t="s">
        <v>56</v>
      </c>
      <c r="L1545" s="70" t="s">
        <v>2872</v>
      </c>
      <c r="M1545" s="80">
        <v>43812</v>
      </c>
      <c r="N1545" s="52" t="str">
        <f t="shared" ca="1" si="54"/>
        <v>38 Tahun 5 Bulan 14 hari</v>
      </c>
      <c r="O15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Row],[JABATAN]],tbl_refJabatan,2,FALSE),"yr","day")-CONVERT(DATEDIF(H1545,tglAcuan,"y"),"yr","day"))),(NOW()+(CONVERT(VLOOKUP(Table1[[#This Row],[JABATAN]],tbl_refJabatan,2,FALSE),"yr","day")-CONVERT(DATEDIF(H1545,NOW(),"y"),"yr","day")))),"Usia Salah"),"")</f>
        <v>31469.598911689813</v>
      </c>
      <c r="Q1545" s="167" t="str">
        <f ca="1">IF(Table1[[#This Row],[TGL. PENSIUN (usia)]]&lt;&gt;0,TEXT(Table1[[#This Row],[TGL. PENSIUN (usia)]],"yyyy"),"")</f>
        <v>1986</v>
      </c>
      <c r="R1545" s="166">
        <f ca="1">IF(AND(Table1[[#This Row],[TGL. PENSIUN (usia)]]&lt;&gt;"",Table1[[#This Row],[TGL. PENSIUN (usia)]]&lt;&gt;"USIA SALAH"),IF(tglAcuan&lt;&gt;0,(INT(CONVERT(VLOOKUP(Table1[[#This Row],[JABATAN]],tbl_refJabatan,2,FALSE),"yr","day")-CONVERT(DATEDIF(H1545,tglAcuan,"y"),"yr","day"))),(INT(CONVERT(VLOOKUP(Table1[[#This Row],[JABATAN]],tbl_refJabatan,2,FALSE),"yr","day")-CONVERT(DATEDIF(H1545,NOW(),"y"),"yr","day")))),"")</f>
        <v>-13880</v>
      </c>
      <c r="S1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Row],[JABATAN]],tbl_refJabatan,4,FALSE),"yr","day")-CONVERT(DATEDIF(H1545,tglAcuan,"y"),"yr","day"))),(NOW()+(CONVERT(VLOOKUP(Table1[[#This Row],[JABATAN]],tbl_refJabatan,4,FALSE),"yr","day")-CONVERT(DATEDIF(H1545,NOW(),"y"),"yr","day")))),"Usia Salah"),"")</f>
        <v>31469.598911689813</v>
      </c>
      <c r="T1545" s="167" t="str">
        <f ca="1">IF(Table1[[#This Row],[TGL. PENSIUN ( usia )]]&lt;&gt;0,TEXT(Table1[[#This Row],[TGL. PENSIUN ( usia )]],"yyyy"),"")</f>
        <v>1986</v>
      </c>
      <c r="U1545" s="166">
        <f ca="1">IF(AND(Table1[[#This Row],[TGL. PENSIUN (usia)]]&lt;&gt;"",Table1[[#This Row],[TGL. PENSIUN (usia)]]&lt;&gt;"USIA SALAH"),IF(tglAcuan&lt;&gt;0,(INT(CONVERT(VLOOKUP(Table1[[#This Row],[JABATAN]],tbl_refJabatan,4,FALSE),"yr","day")-CONVERT(DATEDIF(H1545,tglAcuan,"y"),"yr","day"))),(INT(CONVERT(VLOOKUP(Table1[[#This Row],[JABATAN]],tbl_refJabatan,4,FALSE),"yr","day")-CONVERT(DATEDIF(H1545,NOW(),"y"),"yr","day")))),"")</f>
        <v>-13880</v>
      </c>
      <c r="V1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Row],[JABATAN]],tbl_refJabatan,6,FALSE),"yr","day")-CONVERT(DATEDIF(H1545,tglAcuan,"y"),"yr","day"))),(NOW()+(CONVERT(VLOOKUP(Table1[[#This Row],[JABATAN]],tbl_refJabatan,6,FALSE),"yr","day")-CONVERT(DATEDIF(H1545,NOW(),"y"),"yr","day")))),"Usia Salah"),"")</f>
        <v>31469.598911689813</v>
      </c>
      <c r="W1545" s="167" t="str">
        <f ca="1">IF(Table1[[#This Row],[TGL.PENSIUN (usia)]]&lt;&gt;0,TEXT(Table1[[#This Row],[TGL.PENSIUN (usia)]],"yyyy"),"")</f>
        <v>1986</v>
      </c>
      <c r="X15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Row],[JABATAN]],tbl_refJabatan,7,FALSE),"yr","day")-CONVERT(DATEDIF(M1545,tglAcuan,"y"),"yr","day"))),(NOW()+(CONVERT(VLOOKUP(Table1[[#This Row],[JABATAN]],tbl_refJabatan,7,FALSE),"yr","day")-CONVERT(DATEDIF(M1545,NOW(),"y"),"yr","day")))),"tgl SK salah"),"")</f>
        <v>43888.098911689813</v>
      </c>
      <c r="Y1545" s="167" t="str">
        <f ca="1">IF(Table1[[#This Row],[TGL. PENSIUN (jabatan)]]&lt;&gt;0,TEXT(Table1[[#This Row],[TGL. PENSIUN (jabatan)]],"yyyy"),"")</f>
        <v>2020</v>
      </c>
      <c r="Z15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Row],[JABATAN]],tbl_refJabatan,8,FALSE),"yr","day")-CONVERT(DATEDIF(H1545,tglAcuan,"y"),"yr","day"))),(NOW()+(CONVERT(VLOOKUP(Table1[[#This Row],[JABATAN]],tbl_refJabatan,8,FALSE),"yr","day")-CONVERT(DATEDIF(H1545,NOW(),"y"),"yr","day")))),"Usia Salah"),"")</f>
        <v>31469.598911689813</v>
      </c>
      <c r="AA1545" s="167" t="str">
        <f ca="1">IF(Table1[[#This Row],[TGL.PENSIUN (usia )]]&lt;&gt;0,TEXT(Table1[[#This Row],[TGL.PENSIUN (usia )]],"yyyy"),"")</f>
        <v>1986</v>
      </c>
      <c r="AB15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Row],[JABATAN]],tbl_refJabatan,9,FALSE),"yr","day")-CONVERT(DATEDIF(M1545,tglAcuan,"y"),"yr","day"))),(NOW()+(CONVERT(VLOOKUP(Table1[[#This Row],[JABATAN]],tbl_refJabatan,9,FALSE),"yr","day")-CONVERT(DATEDIF(M1545,NOW(),"y"),"yr","day")))),"tgl SK salah"),"")</f>
        <v>43888.098911689813</v>
      </c>
      <c r="AC1545" s="167" t="str">
        <f ca="1">IF(Table1[[#This Row],[TGL. PENSIUN (jabatan )]]&lt;&gt;0,TEXT(Table1[[#This Row],[TGL. PENSIUN (jabatan )]],"yyyy"),"")</f>
        <v>2020</v>
      </c>
      <c r="AD15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6" spans="1:30" s="88" customFormat="1" ht="21.75" customHeight="1" x14ac:dyDescent="0.25">
      <c r="A1546" s="43">
        <f t="shared" si="55"/>
        <v>1541</v>
      </c>
      <c r="B1546" s="44" t="s">
        <v>2680</v>
      </c>
      <c r="C1546" s="44" t="s">
        <v>2870</v>
      </c>
      <c r="D1546" s="72" t="s">
        <v>45</v>
      </c>
      <c r="E1546" s="287" t="s">
        <v>184</v>
      </c>
      <c r="F1546" s="43" t="s">
        <v>41</v>
      </c>
      <c r="G1546" s="46" t="s">
        <v>42</v>
      </c>
      <c r="H1546" s="115">
        <v>25056</v>
      </c>
      <c r="I1546" s="45"/>
      <c r="J1546" s="76"/>
      <c r="K1546" s="116" t="s">
        <v>43</v>
      </c>
      <c r="L1546" s="70" t="s">
        <v>2873</v>
      </c>
      <c r="M1546" s="91">
        <v>43544</v>
      </c>
      <c r="N1546" s="52" t="str">
        <f t="shared" ref="N1546:N1609" ca="1" si="56">IFERROR(IF(H1546&lt;&gt;0,IF(tglAcuan&lt;&gt;0,DATEDIF(H1546,tglAcuan,"y")&amp;" Tahun "&amp;DATEDIF(H1546,tglAcuan,"ym")&amp;" Bulan "&amp;DATEDIF(H1546,tglAcuan,"md")&amp;" hari",DATEDIF(H1546,NOW(),"y")&amp;" Tahun "&amp;DATEDIF(H1546,NOW(),"ym")&amp;" Bulan "&amp;DATEDIF(H1546,NOW(),"md")&amp;" hari"),"tgl lahir salah/ null"),"tgl lahir salah")</f>
        <v>55 Tahun 6 Bulan 21 hari</v>
      </c>
      <c r="O15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Row],[JABATAN]],tbl_refJabatan,2,FALSE),"yr","day")-CONVERT(DATEDIF(H1546,tglAcuan,"y"),"yr","day"))),(NOW()+(CONVERT(VLOOKUP(Table1[[#This Row],[JABATAN]],tbl_refJabatan,2,FALSE),"yr","day")-CONVERT(DATEDIF(H1546,NOW(),"y"),"yr","day")))),"Usia Salah"),"")</f>
        <v>25260.348911689813</v>
      </c>
      <c r="Q1546" s="167" t="str">
        <f ca="1">IF(Table1[[#This Row],[TGL. PENSIUN (usia)]]&lt;&gt;0,TEXT(Table1[[#This Row],[TGL. PENSIUN (usia)]],"yyyy"),"")</f>
        <v>1969</v>
      </c>
      <c r="R1546" s="166">
        <f ca="1">IF(AND(Table1[[#This Row],[TGL. PENSIUN (usia)]]&lt;&gt;"",Table1[[#This Row],[TGL. PENSIUN (usia)]]&lt;&gt;"USIA SALAH"),IF(tglAcuan&lt;&gt;0,(INT(CONVERT(VLOOKUP(Table1[[#This Row],[JABATAN]],tbl_refJabatan,2,FALSE),"yr","day")-CONVERT(DATEDIF(H1546,tglAcuan,"y"),"yr","day"))),(INT(CONVERT(VLOOKUP(Table1[[#This Row],[JABATAN]],tbl_refJabatan,2,FALSE),"yr","day")-CONVERT(DATEDIF(H1546,NOW(),"y"),"yr","day")))),"")</f>
        <v>-20089</v>
      </c>
      <c r="S1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Row],[JABATAN]],tbl_refJabatan,4,FALSE),"yr","day")-CONVERT(DATEDIF(H1546,tglAcuan,"y"),"yr","day"))),(NOW()+(CONVERT(VLOOKUP(Table1[[#This Row],[JABATAN]],tbl_refJabatan,4,FALSE),"yr","day")-CONVERT(DATEDIF(H1546,NOW(),"y"),"yr","day")))),"Usia Salah"),"")</f>
        <v>25260.348911689813</v>
      </c>
      <c r="T1546" s="167" t="str">
        <f ca="1">IF(Table1[[#This Row],[TGL. PENSIUN ( usia )]]&lt;&gt;0,TEXT(Table1[[#This Row],[TGL. PENSIUN ( usia )]],"yyyy"),"")</f>
        <v>1969</v>
      </c>
      <c r="U1546" s="166">
        <f ca="1">IF(AND(Table1[[#This Row],[TGL. PENSIUN (usia)]]&lt;&gt;"",Table1[[#This Row],[TGL. PENSIUN (usia)]]&lt;&gt;"USIA SALAH"),IF(tglAcuan&lt;&gt;0,(INT(CONVERT(VLOOKUP(Table1[[#This Row],[JABATAN]],tbl_refJabatan,4,FALSE),"yr","day")-CONVERT(DATEDIF(H1546,tglAcuan,"y"),"yr","day"))),(INT(CONVERT(VLOOKUP(Table1[[#This Row],[JABATAN]],tbl_refJabatan,4,FALSE),"yr","day")-CONVERT(DATEDIF(H1546,NOW(),"y"),"yr","day")))),"")</f>
        <v>-20089</v>
      </c>
      <c r="V1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Row],[JABATAN]],tbl_refJabatan,6,FALSE),"yr","day")-CONVERT(DATEDIF(H1546,tglAcuan,"y"),"yr","day"))),(NOW()+(CONVERT(VLOOKUP(Table1[[#This Row],[JABATAN]],tbl_refJabatan,6,FALSE),"yr","day")-CONVERT(DATEDIF(H1546,NOW(),"y"),"yr","day")))),"Usia Salah"),"")</f>
        <v>25260.348911689813</v>
      </c>
      <c r="W1546" s="167" t="str">
        <f ca="1">IF(Table1[[#This Row],[TGL.PENSIUN (usia)]]&lt;&gt;0,TEXT(Table1[[#This Row],[TGL.PENSIUN (usia)]],"yyyy"),"")</f>
        <v>1969</v>
      </c>
      <c r="X15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Row],[JABATAN]],tbl_refJabatan,7,FALSE),"yr","day")-CONVERT(DATEDIF(M1546,tglAcuan,"y"),"yr","day"))),(NOW()+(CONVERT(VLOOKUP(Table1[[#This Row],[JABATAN]],tbl_refJabatan,7,FALSE),"yr","day")-CONVERT(DATEDIF(M1546,NOW(),"y"),"yr","day")))),"tgl SK salah"),"")</f>
        <v>43888.098911689813</v>
      </c>
      <c r="Y1546" s="167" t="str">
        <f ca="1">IF(Table1[[#This Row],[TGL. PENSIUN (jabatan)]]&lt;&gt;0,TEXT(Table1[[#This Row],[TGL. PENSIUN (jabatan)]],"yyyy"),"")</f>
        <v>2020</v>
      </c>
      <c r="Z15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Row],[JABATAN]],tbl_refJabatan,8,FALSE),"yr","day")-CONVERT(DATEDIF(H1546,tglAcuan,"y"),"yr","day"))),(NOW()+(CONVERT(VLOOKUP(Table1[[#This Row],[JABATAN]],tbl_refJabatan,8,FALSE),"yr","day")-CONVERT(DATEDIF(H1546,NOW(),"y"),"yr","day")))),"Usia Salah"),"")</f>
        <v>25260.348911689813</v>
      </c>
      <c r="AA1546" s="167" t="str">
        <f ca="1">IF(Table1[[#This Row],[TGL.PENSIUN (usia )]]&lt;&gt;0,TEXT(Table1[[#This Row],[TGL.PENSIUN (usia )]],"yyyy"),"")</f>
        <v>1969</v>
      </c>
      <c r="AB15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Row],[JABATAN]],tbl_refJabatan,9,FALSE),"yr","day")-CONVERT(DATEDIF(M1546,tglAcuan,"y"),"yr","day"))),(NOW()+(CONVERT(VLOOKUP(Table1[[#This Row],[JABATAN]],tbl_refJabatan,9,FALSE),"yr","day")-CONVERT(DATEDIF(M1546,NOW(),"y"),"yr","day")))),"tgl SK salah"),"")</f>
        <v>43888.098911689813</v>
      </c>
      <c r="AC1546" s="167" t="str">
        <f ca="1">IF(Table1[[#This Row],[TGL. PENSIUN (jabatan )]]&lt;&gt;0,TEXT(Table1[[#This Row],[TGL. PENSIUN (jabatan )]],"yyyy"),"")</f>
        <v>2020</v>
      </c>
      <c r="AD15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7" spans="1:30" s="53" customFormat="1" ht="21.75" customHeight="1" x14ac:dyDescent="0.25">
      <c r="A1547" s="43">
        <f t="shared" si="55"/>
        <v>1542</v>
      </c>
      <c r="B1547" s="44" t="s">
        <v>2680</v>
      </c>
      <c r="C1547" s="44" t="s">
        <v>2870</v>
      </c>
      <c r="D1547" s="72" t="s">
        <v>48</v>
      </c>
      <c r="E1547" s="294" t="s">
        <v>2874</v>
      </c>
      <c r="F1547" s="43" t="s">
        <v>41</v>
      </c>
      <c r="G1547" s="46" t="s">
        <v>42</v>
      </c>
      <c r="H1547" s="218">
        <v>34915</v>
      </c>
      <c r="I1547" s="45"/>
      <c r="J1547" s="76"/>
      <c r="K1547" s="116" t="s">
        <v>43</v>
      </c>
      <c r="L1547" s="70" t="s">
        <v>2875</v>
      </c>
      <c r="M1547" s="91">
        <v>43544</v>
      </c>
      <c r="N1547" s="52" t="str">
        <f t="shared" ca="1" si="56"/>
        <v>28 Tahun 6 Bulan 23 hari</v>
      </c>
      <c r="O15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Row],[JABATAN]],tbl_refJabatan,2,FALSE),"yr","day")-CONVERT(DATEDIF(H1547,tglAcuan,"y"),"yr","day"))),(NOW()+(CONVERT(VLOOKUP(Table1[[#This Row],[JABATAN]],tbl_refJabatan,2,FALSE),"yr","day")-CONVERT(DATEDIF(H1547,NOW(),"y"),"yr","day")))),"Usia Salah"),"")</f>
        <v>57037.098911689813</v>
      </c>
      <c r="Q1547" s="167" t="str">
        <f ca="1">IF(Table1[[#This Row],[TGL. PENSIUN (usia)]]&lt;&gt;0,TEXT(Table1[[#This Row],[TGL. PENSIUN (usia)]],"yyyy"),"")</f>
        <v>2056</v>
      </c>
      <c r="R1547" s="166">
        <f ca="1">IF(AND(Table1[[#This Row],[TGL. PENSIUN (usia)]]&lt;&gt;"",Table1[[#This Row],[TGL. PENSIUN (usia)]]&lt;&gt;"USIA SALAH"),IF(tglAcuan&lt;&gt;0,(INT(CONVERT(VLOOKUP(Table1[[#This Row],[JABATAN]],tbl_refJabatan,2,FALSE),"yr","day")-CONVERT(DATEDIF(H1547,tglAcuan,"y"),"yr","day"))),(INT(CONVERT(VLOOKUP(Table1[[#This Row],[JABATAN]],tbl_refJabatan,2,FALSE),"yr","day")-CONVERT(DATEDIF(H1547,NOW(),"y"),"yr","day")))),"")</f>
        <v>11688</v>
      </c>
      <c r="S1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Row],[JABATAN]],tbl_refJabatan,4,FALSE),"yr","day")-CONVERT(DATEDIF(H1547,tglAcuan,"y"),"yr","day"))),(NOW()+(CONVERT(VLOOKUP(Table1[[#This Row],[JABATAN]],tbl_refJabatan,4,FALSE),"yr","day")-CONVERT(DATEDIF(H1547,NOW(),"y"),"yr","day")))),"Usia Salah"),"")</f>
        <v>57037.098911689813</v>
      </c>
      <c r="T1547" s="167" t="str">
        <f ca="1">IF(Table1[[#This Row],[TGL. PENSIUN ( usia )]]&lt;&gt;0,TEXT(Table1[[#This Row],[TGL. PENSIUN ( usia )]],"yyyy"),"")</f>
        <v>2056</v>
      </c>
      <c r="U1547" s="166">
        <f ca="1">IF(AND(Table1[[#This Row],[TGL. PENSIUN (usia)]]&lt;&gt;"",Table1[[#This Row],[TGL. PENSIUN (usia)]]&lt;&gt;"USIA SALAH"),IF(tglAcuan&lt;&gt;0,(INT(CONVERT(VLOOKUP(Table1[[#This Row],[JABATAN]],tbl_refJabatan,4,FALSE),"yr","day")-CONVERT(DATEDIF(H1547,tglAcuan,"y"),"yr","day"))),(INT(CONVERT(VLOOKUP(Table1[[#This Row],[JABATAN]],tbl_refJabatan,4,FALSE),"yr","day")-CONVERT(DATEDIF(H1547,NOW(),"y"),"yr","day")))),"")</f>
        <v>11688</v>
      </c>
      <c r="V1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Row],[JABATAN]],tbl_refJabatan,6,FALSE),"yr","day")-CONVERT(DATEDIF(H1547,tglAcuan,"y"),"yr","day"))),(NOW()+(CONVERT(VLOOKUP(Table1[[#This Row],[JABATAN]],tbl_refJabatan,6,FALSE),"yr","day")-CONVERT(DATEDIF(H1547,NOW(),"y"),"yr","day")))),"Usia Salah"),"")</f>
        <v>55576.098911689813</v>
      </c>
      <c r="W1547" s="167" t="str">
        <f ca="1">IF(Table1[[#This Row],[TGL.PENSIUN (usia)]]&lt;&gt;0,TEXT(Table1[[#This Row],[TGL.PENSIUN (usia)]],"yyyy"),"")</f>
        <v>2052</v>
      </c>
      <c r="X15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Row],[JABATAN]],tbl_refJabatan,7,FALSE),"yr","day")-CONVERT(DATEDIF(M1547,tglAcuan,"y"),"yr","day"))),(NOW()+(CONVERT(VLOOKUP(Table1[[#This Row],[JABATAN]],tbl_refJabatan,7,FALSE),"yr","day")-CONVERT(DATEDIF(M1547,NOW(),"y"),"yr","day")))),"tgl SK salah"),"")</f>
        <v>51193.098911689813</v>
      </c>
      <c r="Y1547" s="167" t="str">
        <f ca="1">IF(Table1[[#This Row],[TGL. PENSIUN (jabatan)]]&lt;&gt;0,TEXT(Table1[[#This Row],[TGL. PENSIUN (jabatan)]],"yyyy"),"")</f>
        <v>2040</v>
      </c>
      <c r="Z15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Row],[JABATAN]],tbl_refJabatan,8,FALSE),"yr","day")-CONVERT(DATEDIF(H1547,tglAcuan,"y"),"yr","day"))),(NOW()+(CONVERT(VLOOKUP(Table1[[#This Row],[JABATAN]],tbl_refJabatan,8,FALSE),"yr","day")-CONVERT(DATEDIF(H1547,NOW(),"y"),"yr","day")))),"Usia Salah"),"")</f>
        <v>55576.098911689813</v>
      </c>
      <c r="AA1547" s="167" t="str">
        <f ca="1">IF(Table1[[#This Row],[TGL.PENSIUN (usia )]]&lt;&gt;0,TEXT(Table1[[#This Row],[TGL.PENSIUN (usia )]],"yyyy"),"")</f>
        <v>2052</v>
      </c>
      <c r="AB15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Row],[JABATAN]],tbl_refJabatan,9,FALSE),"yr","day")-CONVERT(DATEDIF(M1547,tglAcuan,"y"),"yr","day"))),(NOW()+(CONVERT(VLOOKUP(Table1[[#This Row],[JABATAN]],tbl_refJabatan,9,FALSE),"yr","day")-CONVERT(DATEDIF(M1547,NOW(),"y"),"yr","day")))),"tgl SK salah"),"")</f>
        <v>51193.098911689813</v>
      </c>
      <c r="AC1547" s="167" t="str">
        <f ca="1">IF(Table1[[#This Row],[TGL. PENSIUN (jabatan )]]&lt;&gt;0,TEXT(Table1[[#This Row],[TGL. PENSIUN (jabatan )]],"yyyy"),"")</f>
        <v>2040</v>
      </c>
      <c r="AD15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8" spans="1:30" s="53" customFormat="1" ht="21.75" customHeight="1" x14ac:dyDescent="0.25">
      <c r="A1548" s="43">
        <f t="shared" si="55"/>
        <v>1543</v>
      </c>
      <c r="B1548" s="44" t="s">
        <v>2680</v>
      </c>
      <c r="C1548" s="44" t="s">
        <v>2870</v>
      </c>
      <c r="D1548" s="72" t="s">
        <v>52</v>
      </c>
      <c r="E1548" s="59" t="s">
        <v>2876</v>
      </c>
      <c r="F1548" s="43" t="s">
        <v>41</v>
      </c>
      <c r="G1548" s="46" t="s">
        <v>42</v>
      </c>
      <c r="H1548" s="77">
        <v>33682</v>
      </c>
      <c r="I1548" s="45"/>
      <c r="J1548" s="76"/>
      <c r="K1548" s="116" t="s">
        <v>56</v>
      </c>
      <c r="L1548" s="70" t="s">
        <v>2877</v>
      </c>
      <c r="M1548" s="91">
        <v>44553</v>
      </c>
      <c r="N1548" s="52" t="str">
        <f t="shared" ca="1" si="56"/>
        <v>31 Tahun 11 Bulan 8 hari</v>
      </c>
      <c r="O15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4 Hari </v>
      </c>
      <c r="P1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Row],[JABATAN]],tbl_refJabatan,2,FALSE),"yr","day")-CONVERT(DATEDIF(H1548,tglAcuan,"y"),"yr","day"))),(NOW()+(CONVERT(VLOOKUP(Table1[[#This Row],[JABATAN]],tbl_refJabatan,2,FALSE),"yr","day")-CONVERT(DATEDIF(H1548,NOW(),"y"),"yr","day")))),"Usia Salah"),"")</f>
        <v>55941.348911689813</v>
      </c>
      <c r="Q1548" s="167" t="str">
        <f ca="1">IF(Table1[[#This Row],[TGL. PENSIUN (usia)]]&lt;&gt;0,TEXT(Table1[[#This Row],[TGL. PENSIUN (usia)]],"yyyy"),"")</f>
        <v>2053</v>
      </c>
      <c r="R1548" s="166">
        <f ca="1">IF(AND(Table1[[#This Row],[TGL. PENSIUN (usia)]]&lt;&gt;"",Table1[[#This Row],[TGL. PENSIUN (usia)]]&lt;&gt;"USIA SALAH"),IF(tglAcuan&lt;&gt;0,(INT(CONVERT(VLOOKUP(Table1[[#This Row],[JABATAN]],tbl_refJabatan,2,FALSE),"yr","day")-CONVERT(DATEDIF(H1548,tglAcuan,"y"),"yr","day"))),(INT(CONVERT(VLOOKUP(Table1[[#This Row],[JABATAN]],tbl_refJabatan,2,FALSE),"yr","day")-CONVERT(DATEDIF(H1548,NOW(),"y"),"yr","day")))),"")</f>
        <v>10592</v>
      </c>
      <c r="S1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Row],[JABATAN]],tbl_refJabatan,4,FALSE),"yr","day")-CONVERT(DATEDIF(H1548,tglAcuan,"y"),"yr","day"))),(NOW()+(CONVERT(VLOOKUP(Table1[[#This Row],[JABATAN]],tbl_refJabatan,4,FALSE),"yr","day")-CONVERT(DATEDIF(H1548,NOW(),"y"),"yr","day")))),"Usia Salah"),"")</f>
        <v>55941.348911689813</v>
      </c>
      <c r="T1548" s="167" t="str">
        <f ca="1">IF(Table1[[#This Row],[TGL. PENSIUN ( usia )]]&lt;&gt;0,TEXT(Table1[[#This Row],[TGL. PENSIUN ( usia )]],"yyyy"),"")</f>
        <v>2053</v>
      </c>
      <c r="U1548" s="166">
        <f ca="1">IF(AND(Table1[[#This Row],[TGL. PENSIUN (usia)]]&lt;&gt;"",Table1[[#This Row],[TGL. PENSIUN (usia)]]&lt;&gt;"USIA SALAH"),IF(tglAcuan&lt;&gt;0,(INT(CONVERT(VLOOKUP(Table1[[#This Row],[JABATAN]],tbl_refJabatan,4,FALSE),"yr","day")-CONVERT(DATEDIF(H1548,tglAcuan,"y"),"yr","day"))),(INT(CONVERT(VLOOKUP(Table1[[#This Row],[JABATAN]],tbl_refJabatan,4,FALSE),"yr","day")-CONVERT(DATEDIF(H1548,NOW(),"y"),"yr","day")))),"")</f>
        <v>10592</v>
      </c>
      <c r="V1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Row],[JABATAN]],tbl_refJabatan,6,FALSE),"yr","day")-CONVERT(DATEDIF(H1548,tglAcuan,"y"),"yr","day"))),(NOW()+(CONVERT(VLOOKUP(Table1[[#This Row],[JABATAN]],tbl_refJabatan,6,FALSE),"yr","day")-CONVERT(DATEDIF(H1548,NOW(),"y"),"yr","day")))),"Usia Salah"),"")</f>
        <v>54480.348911689813</v>
      </c>
      <c r="W1548" s="167" t="str">
        <f ca="1">IF(Table1[[#This Row],[TGL.PENSIUN (usia)]]&lt;&gt;0,TEXT(Table1[[#This Row],[TGL.PENSIUN (usia)]],"yyyy"),"")</f>
        <v>2049</v>
      </c>
      <c r="X15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Row],[JABATAN]],tbl_refJabatan,7,FALSE),"yr","day")-CONVERT(DATEDIF(M1548,tglAcuan,"y"),"yr","day"))),(NOW()+(CONVERT(VLOOKUP(Table1[[#This Row],[JABATAN]],tbl_refJabatan,7,FALSE),"yr","day")-CONVERT(DATEDIF(M1548,NOW(),"y"),"yr","day")))),"tgl SK salah"),"")</f>
        <v>51923.598911689813</v>
      </c>
      <c r="Y1548" s="167" t="str">
        <f ca="1">IF(Table1[[#This Row],[TGL. PENSIUN (jabatan)]]&lt;&gt;0,TEXT(Table1[[#This Row],[TGL. PENSIUN (jabatan)]],"yyyy"),"")</f>
        <v>2042</v>
      </c>
      <c r="Z15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Row],[JABATAN]],tbl_refJabatan,8,FALSE),"yr","day")-CONVERT(DATEDIF(H1548,tglAcuan,"y"),"yr","day"))),(NOW()+(CONVERT(VLOOKUP(Table1[[#This Row],[JABATAN]],tbl_refJabatan,8,FALSE),"yr","day")-CONVERT(DATEDIF(H1548,NOW(),"y"),"yr","day")))),"Usia Salah"),"")</f>
        <v>54480.348911689813</v>
      </c>
      <c r="AA1548" s="167" t="str">
        <f ca="1">IF(Table1[[#This Row],[TGL.PENSIUN (usia )]]&lt;&gt;0,TEXT(Table1[[#This Row],[TGL.PENSIUN (usia )]],"yyyy"),"")</f>
        <v>2049</v>
      </c>
      <c r="AB15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Row],[JABATAN]],tbl_refJabatan,9,FALSE),"yr","day")-CONVERT(DATEDIF(M1548,tglAcuan,"y"),"yr","day"))),(NOW()+(CONVERT(VLOOKUP(Table1[[#This Row],[JABATAN]],tbl_refJabatan,9,FALSE),"yr","day")-CONVERT(DATEDIF(M1548,NOW(),"y"),"yr","day")))),"tgl SK salah"),"")</f>
        <v>51923.598911689813</v>
      </c>
      <c r="AC1548" s="167" t="str">
        <f ca="1">IF(Table1[[#This Row],[TGL. PENSIUN (jabatan )]]&lt;&gt;0,TEXT(Table1[[#This Row],[TGL. PENSIUN (jabatan )]],"yyyy"),"")</f>
        <v>2042</v>
      </c>
      <c r="AD15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49" spans="1:30" s="53" customFormat="1" ht="21.75" customHeight="1" x14ac:dyDescent="0.25">
      <c r="A1549" s="43">
        <f t="shared" si="55"/>
        <v>1544</v>
      </c>
      <c r="B1549" s="44" t="s">
        <v>2680</v>
      </c>
      <c r="C1549" s="44" t="s">
        <v>2870</v>
      </c>
      <c r="D1549" s="45" t="s">
        <v>54</v>
      </c>
      <c r="E1549" s="59" t="s">
        <v>2878</v>
      </c>
      <c r="F1549" s="43" t="s">
        <v>41</v>
      </c>
      <c r="G1549" s="46" t="s">
        <v>42</v>
      </c>
      <c r="H1549" s="77">
        <v>25692</v>
      </c>
      <c r="I1549" s="45"/>
      <c r="J1549" s="76"/>
      <c r="K1549" s="116" t="s">
        <v>43</v>
      </c>
      <c r="L1549" s="70" t="s">
        <v>2879</v>
      </c>
      <c r="M1549" s="91">
        <v>44466</v>
      </c>
      <c r="N1549" s="52" t="str">
        <f t="shared" ca="1" si="56"/>
        <v>53 Tahun 9 Bulan 23 hari</v>
      </c>
      <c r="O15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0 Hari </v>
      </c>
      <c r="P15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Row],[JABATAN]],tbl_refJabatan,2,FALSE),"yr","day")-CONVERT(DATEDIF(H1549,tglAcuan,"y"),"yr","day"))),(NOW()+(CONVERT(VLOOKUP(Table1[[#This Row],[JABATAN]],tbl_refJabatan,2,FALSE),"yr","day")-CONVERT(DATEDIF(H1549,NOW(),"y"),"yr","day")))),"Usia Salah"),"")</f>
        <v>47905.848911689813</v>
      </c>
      <c r="Q1549" s="167" t="str">
        <f ca="1">IF(Table1[[#This Row],[TGL. PENSIUN (usia)]]&lt;&gt;0,TEXT(Table1[[#This Row],[TGL. PENSIUN (usia)]],"yyyy"),"")</f>
        <v>2031</v>
      </c>
      <c r="R1549" s="166">
        <f ca="1">IF(AND(Table1[[#This Row],[TGL. PENSIUN (usia)]]&lt;&gt;"",Table1[[#This Row],[TGL. PENSIUN (usia)]]&lt;&gt;"USIA SALAH"),IF(tglAcuan&lt;&gt;0,(INT(CONVERT(VLOOKUP(Table1[[#This Row],[JABATAN]],tbl_refJabatan,2,FALSE),"yr","day")-CONVERT(DATEDIF(H1549,tglAcuan,"y"),"yr","day"))),(INT(CONVERT(VLOOKUP(Table1[[#This Row],[JABATAN]],tbl_refJabatan,2,FALSE),"yr","day")-CONVERT(DATEDIF(H1549,NOW(),"y"),"yr","day")))),"")</f>
        <v>2556</v>
      </c>
      <c r="S15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Row],[JABATAN]],tbl_refJabatan,4,FALSE),"yr","day")-CONVERT(DATEDIF(H1549,tglAcuan,"y"),"yr","day"))),(NOW()+(CONVERT(VLOOKUP(Table1[[#This Row],[JABATAN]],tbl_refJabatan,4,FALSE),"yr","day")-CONVERT(DATEDIF(H1549,NOW(),"y"),"yr","day")))),"Usia Salah"),"")</f>
        <v>47905.848911689813</v>
      </c>
      <c r="T1549" s="167" t="str">
        <f ca="1">IF(Table1[[#This Row],[TGL. PENSIUN ( usia )]]&lt;&gt;0,TEXT(Table1[[#This Row],[TGL. PENSIUN ( usia )]],"yyyy"),"")</f>
        <v>2031</v>
      </c>
      <c r="U1549" s="166">
        <f ca="1">IF(AND(Table1[[#This Row],[TGL. PENSIUN (usia)]]&lt;&gt;"",Table1[[#This Row],[TGL. PENSIUN (usia)]]&lt;&gt;"USIA SALAH"),IF(tglAcuan&lt;&gt;0,(INT(CONVERT(VLOOKUP(Table1[[#This Row],[JABATAN]],tbl_refJabatan,4,FALSE),"yr","day")-CONVERT(DATEDIF(H1549,tglAcuan,"y"),"yr","day"))),(INT(CONVERT(VLOOKUP(Table1[[#This Row],[JABATAN]],tbl_refJabatan,4,FALSE),"yr","day")-CONVERT(DATEDIF(H1549,NOW(),"y"),"yr","day")))),"")</f>
        <v>2556</v>
      </c>
      <c r="V15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Row],[JABATAN]],tbl_refJabatan,6,FALSE),"yr","day")-CONVERT(DATEDIF(H1549,tglAcuan,"y"),"yr","day"))),(NOW()+(CONVERT(VLOOKUP(Table1[[#This Row],[JABATAN]],tbl_refJabatan,6,FALSE),"yr","day")-CONVERT(DATEDIF(H1549,NOW(),"y"),"yr","day")))),"Usia Salah"),"")</f>
        <v>46444.848911689813</v>
      </c>
      <c r="W1549" s="167" t="str">
        <f ca="1">IF(Table1[[#This Row],[TGL.PENSIUN (usia)]]&lt;&gt;0,TEXT(Table1[[#This Row],[TGL.PENSIUN (usia)]],"yyyy"),"")</f>
        <v>2027</v>
      </c>
      <c r="X15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Row],[JABATAN]],tbl_refJabatan,7,FALSE),"yr","day")-CONVERT(DATEDIF(M1549,tglAcuan,"y"),"yr","day"))),(NOW()+(CONVERT(VLOOKUP(Table1[[#This Row],[JABATAN]],tbl_refJabatan,7,FALSE),"yr","day")-CONVERT(DATEDIF(M1549,NOW(),"y"),"yr","day")))),"tgl SK salah"),"")</f>
        <v>51923.598911689813</v>
      </c>
      <c r="Y1549" s="167" t="str">
        <f ca="1">IF(Table1[[#This Row],[TGL. PENSIUN (jabatan)]]&lt;&gt;0,TEXT(Table1[[#This Row],[TGL. PENSIUN (jabatan)]],"yyyy"),"")</f>
        <v>2042</v>
      </c>
      <c r="Z15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Row],[JABATAN]],tbl_refJabatan,8,FALSE),"yr","day")-CONVERT(DATEDIF(H1549,tglAcuan,"y"),"yr","day"))),(NOW()+(CONVERT(VLOOKUP(Table1[[#This Row],[JABATAN]],tbl_refJabatan,8,FALSE),"yr","day")-CONVERT(DATEDIF(H1549,NOW(),"y"),"yr","day")))),"Usia Salah"),"")</f>
        <v>46444.848911689813</v>
      </c>
      <c r="AA1549" s="167" t="str">
        <f ca="1">IF(Table1[[#This Row],[TGL.PENSIUN (usia )]]&lt;&gt;0,TEXT(Table1[[#This Row],[TGL.PENSIUN (usia )]],"yyyy"),"")</f>
        <v>2027</v>
      </c>
      <c r="AB15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Row],[JABATAN]],tbl_refJabatan,9,FALSE),"yr","day")-CONVERT(DATEDIF(M1549,tglAcuan,"y"),"yr","day"))),(NOW()+(CONVERT(VLOOKUP(Table1[[#This Row],[JABATAN]],tbl_refJabatan,9,FALSE),"yr","day")-CONVERT(DATEDIF(M1549,NOW(),"y"),"yr","day")))),"tgl SK salah"),"")</f>
        <v>51923.598911689813</v>
      </c>
      <c r="AC1549" s="167" t="str">
        <f ca="1">IF(Table1[[#This Row],[TGL. PENSIUN (jabatan )]]&lt;&gt;0,TEXT(Table1[[#This Row],[TGL. PENSIUN (jabatan )]],"yyyy"),"")</f>
        <v>2042</v>
      </c>
      <c r="AD15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0" spans="1:30" s="53" customFormat="1" ht="21.75" customHeight="1" x14ac:dyDescent="0.25">
      <c r="A1550" s="43">
        <f t="shared" si="55"/>
        <v>1545</v>
      </c>
      <c r="B1550" s="44" t="s">
        <v>2680</v>
      </c>
      <c r="C1550" s="44" t="s">
        <v>2870</v>
      </c>
      <c r="D1550" s="72" t="s">
        <v>57</v>
      </c>
      <c r="E1550" s="294" t="s">
        <v>2880</v>
      </c>
      <c r="F1550" s="43" t="s">
        <v>41</v>
      </c>
      <c r="G1550" s="46" t="s">
        <v>42</v>
      </c>
      <c r="H1550" s="218">
        <v>28921</v>
      </c>
      <c r="I1550" s="45"/>
      <c r="J1550" s="76"/>
      <c r="K1550" s="116" t="s">
        <v>43</v>
      </c>
      <c r="L1550" s="70" t="s">
        <v>2881</v>
      </c>
      <c r="M1550" s="91">
        <v>43409</v>
      </c>
      <c r="N1550" s="52" t="str">
        <f t="shared" ca="1" si="56"/>
        <v>44 Tahun 11 Bulan 20 hari</v>
      </c>
      <c r="O15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Row],[JABATAN]],tbl_refJabatan,2,FALSE),"yr","day")-CONVERT(DATEDIF(H1550,tglAcuan,"y"),"yr","day"))),(NOW()+(CONVERT(VLOOKUP(Table1[[#This Row],[JABATAN]],tbl_refJabatan,2,FALSE),"yr","day")-CONVERT(DATEDIF(H1550,NOW(),"y"),"yr","day")))),"Usia Salah"),"")</f>
        <v>51193.098911689813</v>
      </c>
      <c r="Q1550" s="167" t="str">
        <f ca="1">IF(Table1[[#This Row],[TGL. PENSIUN (usia)]]&lt;&gt;0,TEXT(Table1[[#This Row],[TGL. PENSIUN (usia)]],"yyyy"),"")</f>
        <v>2040</v>
      </c>
      <c r="R1550" s="166">
        <f ca="1">IF(AND(Table1[[#This Row],[TGL. PENSIUN (usia)]]&lt;&gt;"",Table1[[#This Row],[TGL. PENSIUN (usia)]]&lt;&gt;"USIA SALAH"),IF(tglAcuan&lt;&gt;0,(INT(CONVERT(VLOOKUP(Table1[[#This Row],[JABATAN]],tbl_refJabatan,2,FALSE),"yr","day")-CONVERT(DATEDIF(H1550,tglAcuan,"y"),"yr","day"))),(INT(CONVERT(VLOOKUP(Table1[[#This Row],[JABATAN]],tbl_refJabatan,2,FALSE),"yr","day")-CONVERT(DATEDIF(H1550,NOW(),"y"),"yr","day")))),"")</f>
        <v>5844</v>
      </c>
      <c r="S1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Row],[JABATAN]],tbl_refJabatan,4,FALSE),"yr","day")-CONVERT(DATEDIF(H1550,tglAcuan,"y"),"yr","day"))),(NOW()+(CONVERT(VLOOKUP(Table1[[#This Row],[JABATAN]],tbl_refJabatan,4,FALSE),"yr","day")-CONVERT(DATEDIF(H1550,NOW(),"y"),"yr","day")))),"Usia Salah"),"")</f>
        <v>51193.098911689813</v>
      </c>
      <c r="T1550" s="167" t="str">
        <f ca="1">IF(Table1[[#This Row],[TGL. PENSIUN ( usia )]]&lt;&gt;0,TEXT(Table1[[#This Row],[TGL. PENSIUN ( usia )]],"yyyy"),"")</f>
        <v>2040</v>
      </c>
      <c r="U1550" s="166">
        <f ca="1">IF(AND(Table1[[#This Row],[TGL. PENSIUN (usia)]]&lt;&gt;"",Table1[[#This Row],[TGL. PENSIUN (usia)]]&lt;&gt;"USIA SALAH"),IF(tglAcuan&lt;&gt;0,(INT(CONVERT(VLOOKUP(Table1[[#This Row],[JABATAN]],tbl_refJabatan,4,FALSE),"yr","day")-CONVERT(DATEDIF(H1550,tglAcuan,"y"),"yr","day"))),(INT(CONVERT(VLOOKUP(Table1[[#This Row],[JABATAN]],tbl_refJabatan,4,FALSE),"yr","day")-CONVERT(DATEDIF(H1550,NOW(),"y"),"yr","day")))),"")</f>
        <v>5844</v>
      </c>
      <c r="V1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Row],[JABATAN]],tbl_refJabatan,6,FALSE),"yr","day")-CONVERT(DATEDIF(H1550,tglAcuan,"y"),"yr","day"))),(NOW()+(CONVERT(VLOOKUP(Table1[[#This Row],[JABATAN]],tbl_refJabatan,6,FALSE),"yr","day")-CONVERT(DATEDIF(H1550,NOW(),"y"),"yr","day")))),"Usia Salah"),"")</f>
        <v>49732.098911689813</v>
      </c>
      <c r="W1550" s="167" t="str">
        <f ca="1">IF(Table1[[#This Row],[TGL.PENSIUN (usia)]]&lt;&gt;0,TEXT(Table1[[#This Row],[TGL.PENSIUN (usia)]],"yyyy"),"")</f>
        <v>2036</v>
      </c>
      <c r="X15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Row],[JABATAN]],tbl_refJabatan,7,FALSE),"yr","day")-CONVERT(DATEDIF(M1550,tglAcuan,"y"),"yr","day"))),(NOW()+(CONVERT(VLOOKUP(Table1[[#This Row],[JABATAN]],tbl_refJabatan,7,FALSE),"yr","day")-CONVERT(DATEDIF(M1550,NOW(),"y"),"yr","day")))),"tgl SK salah"),"")</f>
        <v>50827.848911689813</v>
      </c>
      <c r="Y1550" s="167" t="str">
        <f ca="1">IF(Table1[[#This Row],[TGL. PENSIUN (jabatan)]]&lt;&gt;0,TEXT(Table1[[#This Row],[TGL. PENSIUN (jabatan)]],"yyyy"),"")</f>
        <v>2039</v>
      </c>
      <c r="Z15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Row],[JABATAN]],tbl_refJabatan,8,FALSE),"yr","day")-CONVERT(DATEDIF(H1550,tglAcuan,"y"),"yr","day"))),(NOW()+(CONVERT(VLOOKUP(Table1[[#This Row],[JABATAN]],tbl_refJabatan,8,FALSE),"yr","day")-CONVERT(DATEDIF(H1550,NOW(),"y"),"yr","day")))),"Usia Salah"),"")</f>
        <v>49732.098911689813</v>
      </c>
      <c r="AA1550" s="167" t="str">
        <f ca="1">IF(Table1[[#This Row],[TGL.PENSIUN (usia )]]&lt;&gt;0,TEXT(Table1[[#This Row],[TGL.PENSIUN (usia )]],"yyyy"),"")</f>
        <v>2036</v>
      </c>
      <c r="AB15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Row],[JABATAN]],tbl_refJabatan,9,FALSE),"yr","day")-CONVERT(DATEDIF(M1550,tglAcuan,"y"),"yr","day"))),(NOW()+(CONVERT(VLOOKUP(Table1[[#This Row],[JABATAN]],tbl_refJabatan,9,FALSE),"yr","day")-CONVERT(DATEDIF(M1550,NOW(),"y"),"yr","day")))),"tgl SK salah"),"")</f>
        <v>50827.848911689813</v>
      </c>
      <c r="AC1550" s="167" t="str">
        <f ca="1">IF(Table1[[#This Row],[TGL. PENSIUN (jabatan )]]&lt;&gt;0,TEXT(Table1[[#This Row],[TGL. PENSIUN (jabatan )]],"yyyy"),"")</f>
        <v>2039</v>
      </c>
      <c r="AD15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1" spans="1:30" s="53" customFormat="1" ht="21.75" customHeight="1" x14ac:dyDescent="0.25">
      <c r="A1551" s="43">
        <f t="shared" si="55"/>
        <v>1546</v>
      </c>
      <c r="B1551" s="44" t="s">
        <v>2680</v>
      </c>
      <c r="C1551" s="44" t="s">
        <v>2870</v>
      </c>
      <c r="D1551" s="72" t="s">
        <v>59</v>
      </c>
      <c r="E1551" s="294" t="s">
        <v>2882</v>
      </c>
      <c r="F1551" s="43" t="s">
        <v>41</v>
      </c>
      <c r="G1551" s="46" t="s">
        <v>42</v>
      </c>
      <c r="H1551" s="218">
        <v>30339</v>
      </c>
      <c r="I1551" s="45"/>
      <c r="J1551" s="76"/>
      <c r="K1551" s="116" t="s">
        <v>43</v>
      </c>
      <c r="L1551" s="70" t="s">
        <v>2881</v>
      </c>
      <c r="M1551" s="91">
        <v>43409</v>
      </c>
      <c r="N1551" s="52" t="str">
        <f t="shared" ca="1" si="56"/>
        <v>41 Tahun 1 Bulan 4 hari</v>
      </c>
      <c r="O15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Row],[JABATAN]],tbl_refJabatan,2,FALSE),"yr","day")-CONVERT(DATEDIF(H1551,tglAcuan,"y"),"yr","day"))),(NOW()+(CONVERT(VLOOKUP(Table1[[#This Row],[JABATAN]],tbl_refJabatan,2,FALSE),"yr","day")-CONVERT(DATEDIF(H1551,NOW(),"y"),"yr","day")))),"Usia Salah"),"")</f>
        <v>52288.848911689813</v>
      </c>
      <c r="Q1551" s="167" t="str">
        <f ca="1">IF(Table1[[#This Row],[TGL. PENSIUN (usia)]]&lt;&gt;0,TEXT(Table1[[#This Row],[TGL. PENSIUN (usia)]],"yyyy"),"")</f>
        <v>2043</v>
      </c>
      <c r="R1551" s="166">
        <f ca="1">IF(AND(Table1[[#This Row],[TGL. PENSIUN (usia)]]&lt;&gt;"",Table1[[#This Row],[TGL. PENSIUN (usia)]]&lt;&gt;"USIA SALAH"),IF(tglAcuan&lt;&gt;0,(INT(CONVERT(VLOOKUP(Table1[[#This Row],[JABATAN]],tbl_refJabatan,2,FALSE),"yr","day")-CONVERT(DATEDIF(H1551,tglAcuan,"y"),"yr","day"))),(INT(CONVERT(VLOOKUP(Table1[[#This Row],[JABATAN]],tbl_refJabatan,2,FALSE),"yr","day")-CONVERT(DATEDIF(H1551,NOW(),"y"),"yr","day")))),"")</f>
        <v>6939</v>
      </c>
      <c r="S1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Row],[JABATAN]],tbl_refJabatan,4,FALSE),"yr","day")-CONVERT(DATEDIF(H1551,tglAcuan,"y"),"yr","day"))),(NOW()+(CONVERT(VLOOKUP(Table1[[#This Row],[JABATAN]],tbl_refJabatan,4,FALSE),"yr","day")-CONVERT(DATEDIF(H1551,NOW(),"y"),"yr","day")))),"Usia Salah"),"")</f>
        <v>52288.848911689813</v>
      </c>
      <c r="T1551" s="167" t="str">
        <f ca="1">IF(Table1[[#This Row],[TGL. PENSIUN ( usia )]]&lt;&gt;0,TEXT(Table1[[#This Row],[TGL. PENSIUN ( usia )]],"yyyy"),"")</f>
        <v>2043</v>
      </c>
      <c r="U1551" s="166">
        <f ca="1">IF(AND(Table1[[#This Row],[TGL. PENSIUN (usia)]]&lt;&gt;"",Table1[[#This Row],[TGL. PENSIUN (usia)]]&lt;&gt;"USIA SALAH"),IF(tglAcuan&lt;&gt;0,(INT(CONVERT(VLOOKUP(Table1[[#This Row],[JABATAN]],tbl_refJabatan,4,FALSE),"yr","day")-CONVERT(DATEDIF(H1551,tglAcuan,"y"),"yr","day"))),(INT(CONVERT(VLOOKUP(Table1[[#This Row],[JABATAN]],tbl_refJabatan,4,FALSE),"yr","day")-CONVERT(DATEDIF(H1551,NOW(),"y"),"yr","day")))),"")</f>
        <v>6939</v>
      </c>
      <c r="V1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Row],[JABATAN]],tbl_refJabatan,6,FALSE),"yr","day")-CONVERT(DATEDIF(H1551,tglAcuan,"y"),"yr","day"))),(NOW()+(CONVERT(VLOOKUP(Table1[[#This Row],[JABATAN]],tbl_refJabatan,6,FALSE),"yr","day")-CONVERT(DATEDIF(H1551,NOW(),"y"),"yr","day")))),"Usia Salah"),"")</f>
        <v>50827.848911689813</v>
      </c>
      <c r="W1551" s="167" t="str">
        <f ca="1">IF(Table1[[#This Row],[TGL.PENSIUN (usia)]]&lt;&gt;0,TEXT(Table1[[#This Row],[TGL.PENSIUN (usia)]],"yyyy"),"")</f>
        <v>2039</v>
      </c>
      <c r="X15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Row],[JABATAN]],tbl_refJabatan,7,FALSE),"yr","day")-CONVERT(DATEDIF(M1551,tglAcuan,"y"),"yr","day"))),(NOW()+(CONVERT(VLOOKUP(Table1[[#This Row],[JABATAN]],tbl_refJabatan,7,FALSE),"yr","day")-CONVERT(DATEDIF(M1551,NOW(),"y"),"yr","day")))),"tgl SK salah"),"")</f>
        <v>50827.848911689813</v>
      </c>
      <c r="Y1551" s="167" t="str">
        <f ca="1">IF(Table1[[#This Row],[TGL. PENSIUN (jabatan)]]&lt;&gt;0,TEXT(Table1[[#This Row],[TGL. PENSIUN (jabatan)]],"yyyy"),"")</f>
        <v>2039</v>
      </c>
      <c r="Z15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Row],[JABATAN]],tbl_refJabatan,8,FALSE),"yr","day")-CONVERT(DATEDIF(H1551,tglAcuan,"y"),"yr","day"))),(NOW()+(CONVERT(VLOOKUP(Table1[[#This Row],[JABATAN]],tbl_refJabatan,8,FALSE),"yr","day")-CONVERT(DATEDIF(H1551,NOW(),"y"),"yr","day")))),"Usia Salah"),"")</f>
        <v>50827.848911689813</v>
      </c>
      <c r="AA1551" s="167" t="str">
        <f ca="1">IF(Table1[[#This Row],[TGL.PENSIUN (usia )]]&lt;&gt;0,TEXT(Table1[[#This Row],[TGL.PENSIUN (usia )]],"yyyy"),"")</f>
        <v>2039</v>
      </c>
      <c r="AB15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Row],[JABATAN]],tbl_refJabatan,9,FALSE),"yr","day")-CONVERT(DATEDIF(M1551,tglAcuan,"y"),"yr","day"))),(NOW()+(CONVERT(VLOOKUP(Table1[[#This Row],[JABATAN]],tbl_refJabatan,9,FALSE),"yr","day")-CONVERT(DATEDIF(M1551,NOW(),"y"),"yr","day")))),"tgl SK salah"),"")</f>
        <v>50827.848911689813</v>
      </c>
      <c r="AC1551" s="167" t="str">
        <f ca="1">IF(Table1[[#This Row],[TGL. PENSIUN (jabatan )]]&lt;&gt;0,TEXT(Table1[[#This Row],[TGL. PENSIUN (jabatan )]],"yyyy"),"")</f>
        <v>2039</v>
      </c>
      <c r="AD15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2" spans="1:30" s="53" customFormat="1" ht="21.75" customHeight="1" x14ac:dyDescent="0.25">
      <c r="A1552" s="43">
        <f t="shared" si="55"/>
        <v>1547</v>
      </c>
      <c r="B1552" s="44" t="s">
        <v>2680</v>
      </c>
      <c r="C1552" s="44" t="s">
        <v>2870</v>
      </c>
      <c r="D1552" s="72" t="s">
        <v>61</v>
      </c>
      <c r="E1552" s="294" t="s">
        <v>2883</v>
      </c>
      <c r="F1552" s="43" t="s">
        <v>50</v>
      </c>
      <c r="G1552" s="46" t="s">
        <v>42</v>
      </c>
      <c r="H1552" s="218">
        <v>33272</v>
      </c>
      <c r="I1552" s="45"/>
      <c r="J1552" s="76"/>
      <c r="K1552" s="116" t="s">
        <v>43</v>
      </c>
      <c r="L1552" s="70" t="s">
        <v>2881</v>
      </c>
      <c r="M1552" s="91">
        <v>43409</v>
      </c>
      <c r="N1552" s="52" t="str">
        <f t="shared" ca="1" si="56"/>
        <v>33 Tahun 0 Bulan 24 hari</v>
      </c>
      <c r="O15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Row],[JABATAN]],tbl_refJabatan,2,FALSE),"yr","day")-CONVERT(DATEDIF(H1552,tglAcuan,"y"),"yr","day"))),(NOW()+(CONVERT(VLOOKUP(Table1[[#This Row],[JABATAN]],tbl_refJabatan,2,FALSE),"yr","day")-CONVERT(DATEDIF(H1552,NOW(),"y"),"yr","day")))),"Usia Salah"),"")</f>
        <v>55210.848911689813</v>
      </c>
      <c r="Q1552" s="167" t="str">
        <f ca="1">IF(Table1[[#This Row],[TGL. PENSIUN (usia)]]&lt;&gt;0,TEXT(Table1[[#This Row],[TGL. PENSIUN (usia)]],"yyyy"),"")</f>
        <v>2051</v>
      </c>
      <c r="R1552" s="166">
        <f ca="1">IF(AND(Table1[[#This Row],[TGL. PENSIUN (usia)]]&lt;&gt;"",Table1[[#This Row],[TGL. PENSIUN (usia)]]&lt;&gt;"USIA SALAH"),IF(tglAcuan&lt;&gt;0,(INT(CONVERT(VLOOKUP(Table1[[#This Row],[JABATAN]],tbl_refJabatan,2,FALSE),"yr","day")-CONVERT(DATEDIF(H1552,tglAcuan,"y"),"yr","day"))),(INT(CONVERT(VLOOKUP(Table1[[#This Row],[JABATAN]],tbl_refJabatan,2,FALSE),"yr","day")-CONVERT(DATEDIF(H1552,NOW(),"y"),"yr","day")))),"")</f>
        <v>9861</v>
      </c>
      <c r="S1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Row],[JABATAN]],tbl_refJabatan,4,FALSE),"yr","day")-CONVERT(DATEDIF(H1552,tglAcuan,"y"),"yr","day"))),(NOW()+(CONVERT(VLOOKUP(Table1[[#This Row],[JABATAN]],tbl_refJabatan,4,FALSE),"yr","day")-CONVERT(DATEDIF(H1552,NOW(),"y"),"yr","day")))),"Usia Salah"),"")</f>
        <v>55210.848911689813</v>
      </c>
      <c r="T1552" s="167" t="str">
        <f ca="1">IF(Table1[[#This Row],[TGL. PENSIUN ( usia )]]&lt;&gt;0,TEXT(Table1[[#This Row],[TGL. PENSIUN ( usia )]],"yyyy"),"")</f>
        <v>2051</v>
      </c>
      <c r="U1552" s="166">
        <f ca="1">IF(AND(Table1[[#This Row],[TGL. PENSIUN (usia)]]&lt;&gt;"",Table1[[#This Row],[TGL. PENSIUN (usia)]]&lt;&gt;"USIA SALAH"),IF(tglAcuan&lt;&gt;0,(INT(CONVERT(VLOOKUP(Table1[[#This Row],[JABATAN]],tbl_refJabatan,4,FALSE),"yr","day")-CONVERT(DATEDIF(H1552,tglAcuan,"y"),"yr","day"))),(INT(CONVERT(VLOOKUP(Table1[[#This Row],[JABATAN]],tbl_refJabatan,4,FALSE),"yr","day")-CONVERT(DATEDIF(H1552,NOW(),"y"),"yr","day")))),"")</f>
        <v>9861</v>
      </c>
      <c r="V1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Row],[JABATAN]],tbl_refJabatan,6,FALSE),"yr","day")-CONVERT(DATEDIF(H1552,tglAcuan,"y"),"yr","day"))),(NOW()+(CONVERT(VLOOKUP(Table1[[#This Row],[JABATAN]],tbl_refJabatan,6,FALSE),"yr","day")-CONVERT(DATEDIF(H1552,NOW(),"y"),"yr","day")))),"Usia Salah"),"")</f>
        <v>53749.848911689813</v>
      </c>
      <c r="W1552" s="167" t="str">
        <f ca="1">IF(Table1[[#This Row],[TGL.PENSIUN (usia)]]&lt;&gt;0,TEXT(Table1[[#This Row],[TGL.PENSIUN (usia)]],"yyyy"),"")</f>
        <v>2047</v>
      </c>
      <c r="X15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Row],[JABATAN]],tbl_refJabatan,7,FALSE),"yr","day")-CONVERT(DATEDIF(M1552,tglAcuan,"y"),"yr","day"))),(NOW()+(CONVERT(VLOOKUP(Table1[[#This Row],[JABATAN]],tbl_refJabatan,7,FALSE),"yr","day")-CONVERT(DATEDIF(M1552,NOW(),"y"),"yr","day")))),"tgl SK salah"),"")</f>
        <v>50827.848911689813</v>
      </c>
      <c r="Y1552" s="167" t="str">
        <f ca="1">IF(Table1[[#This Row],[TGL. PENSIUN (jabatan)]]&lt;&gt;0,TEXT(Table1[[#This Row],[TGL. PENSIUN (jabatan)]],"yyyy"),"")</f>
        <v>2039</v>
      </c>
      <c r="Z15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Row],[JABATAN]],tbl_refJabatan,8,FALSE),"yr","day")-CONVERT(DATEDIF(H1552,tglAcuan,"y"),"yr","day"))),(NOW()+(CONVERT(VLOOKUP(Table1[[#This Row],[JABATAN]],tbl_refJabatan,8,FALSE),"yr","day")-CONVERT(DATEDIF(H1552,NOW(),"y"),"yr","day")))),"Usia Salah"),"")</f>
        <v>53749.848911689813</v>
      </c>
      <c r="AA1552" s="167" t="str">
        <f ca="1">IF(Table1[[#This Row],[TGL.PENSIUN (usia )]]&lt;&gt;0,TEXT(Table1[[#This Row],[TGL.PENSIUN (usia )]],"yyyy"),"")</f>
        <v>2047</v>
      </c>
      <c r="AB15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Row],[JABATAN]],tbl_refJabatan,9,FALSE),"yr","day")-CONVERT(DATEDIF(M1552,tglAcuan,"y"),"yr","day"))),(NOW()+(CONVERT(VLOOKUP(Table1[[#This Row],[JABATAN]],tbl_refJabatan,9,FALSE),"yr","day")-CONVERT(DATEDIF(M1552,NOW(),"y"),"yr","day")))),"tgl SK salah"),"")</f>
        <v>50827.848911689813</v>
      </c>
      <c r="AC1552" s="167" t="str">
        <f ca="1">IF(Table1[[#This Row],[TGL. PENSIUN (jabatan )]]&lt;&gt;0,TEXT(Table1[[#This Row],[TGL. PENSIUN (jabatan )]],"yyyy"),"")</f>
        <v>2039</v>
      </c>
      <c r="AD15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3" spans="1:30" s="53" customFormat="1" ht="21.75" customHeight="1" x14ac:dyDescent="0.25">
      <c r="A1553" s="43">
        <f t="shared" si="55"/>
        <v>1548</v>
      </c>
      <c r="B1553" s="44" t="s">
        <v>2680</v>
      </c>
      <c r="C1553" s="44" t="s">
        <v>2870</v>
      </c>
      <c r="D1553" s="72" t="s">
        <v>63</v>
      </c>
      <c r="E1553" s="59" t="s">
        <v>2884</v>
      </c>
      <c r="F1553" s="43" t="s">
        <v>41</v>
      </c>
      <c r="G1553" s="46" t="s">
        <v>42</v>
      </c>
      <c r="H1553" s="77">
        <v>25388</v>
      </c>
      <c r="I1553" s="45"/>
      <c r="J1553" s="76"/>
      <c r="K1553" s="116" t="s">
        <v>43</v>
      </c>
      <c r="L1553" s="85" t="s">
        <v>2885</v>
      </c>
      <c r="M1553" s="91">
        <v>43409</v>
      </c>
      <c r="N1553" s="52" t="str">
        <f t="shared" ca="1" si="56"/>
        <v>54 Tahun 7 Bulan 23 hari</v>
      </c>
      <c r="O15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Row],[JABATAN]],tbl_refJabatan,2,FALSE),"yr","day")-CONVERT(DATEDIF(H1553,tglAcuan,"y"),"yr","day"))),(NOW()+(CONVERT(VLOOKUP(Table1[[#This Row],[JABATAN]],tbl_refJabatan,2,FALSE),"yr","day")-CONVERT(DATEDIF(H1553,NOW(),"y"),"yr","day")))),"Usia Salah"),"")</f>
        <v>47540.598911689813</v>
      </c>
      <c r="Q1553" s="167" t="str">
        <f ca="1">IF(Table1[[#This Row],[TGL. PENSIUN (usia)]]&lt;&gt;0,TEXT(Table1[[#This Row],[TGL. PENSIUN (usia)]],"yyyy"),"")</f>
        <v>2030</v>
      </c>
      <c r="R1553" s="166">
        <f ca="1">IF(AND(Table1[[#This Row],[TGL. PENSIUN (usia)]]&lt;&gt;"",Table1[[#This Row],[TGL. PENSIUN (usia)]]&lt;&gt;"USIA SALAH"),IF(tglAcuan&lt;&gt;0,(INT(CONVERT(VLOOKUP(Table1[[#This Row],[JABATAN]],tbl_refJabatan,2,FALSE),"yr","day")-CONVERT(DATEDIF(H1553,tglAcuan,"y"),"yr","day"))),(INT(CONVERT(VLOOKUP(Table1[[#This Row],[JABATAN]],tbl_refJabatan,2,FALSE),"yr","day")-CONVERT(DATEDIF(H1553,NOW(),"y"),"yr","day")))),"")</f>
        <v>2191</v>
      </c>
      <c r="S1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Row],[JABATAN]],tbl_refJabatan,4,FALSE),"yr","day")-CONVERT(DATEDIF(H1553,tglAcuan,"y"),"yr","day"))),(NOW()+(CONVERT(VLOOKUP(Table1[[#This Row],[JABATAN]],tbl_refJabatan,4,FALSE),"yr","day")-CONVERT(DATEDIF(H1553,NOW(),"y"),"yr","day")))),"Usia Salah"),"")</f>
        <v>32930.598911689813</v>
      </c>
      <c r="T1553" s="167" t="str">
        <f ca="1">IF(Table1[[#This Row],[TGL. PENSIUN ( usia )]]&lt;&gt;0,TEXT(Table1[[#This Row],[TGL. PENSIUN ( usia )]],"yyyy"),"")</f>
        <v>1990</v>
      </c>
      <c r="U1553" s="166">
        <f ca="1">IF(AND(Table1[[#This Row],[TGL. PENSIUN (usia)]]&lt;&gt;"",Table1[[#This Row],[TGL. PENSIUN (usia)]]&lt;&gt;"USIA SALAH"),IF(tglAcuan&lt;&gt;0,(INT(CONVERT(VLOOKUP(Table1[[#This Row],[JABATAN]],tbl_refJabatan,4,FALSE),"yr","day")-CONVERT(DATEDIF(H1553,tglAcuan,"y"),"yr","day"))),(INT(CONVERT(VLOOKUP(Table1[[#This Row],[JABATAN]],tbl_refJabatan,4,FALSE),"yr","day")-CONVERT(DATEDIF(H1553,NOW(),"y"),"yr","day")))),"")</f>
        <v>-12419</v>
      </c>
      <c r="V1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Row],[JABATAN]],tbl_refJabatan,6,FALSE),"yr","day")-CONVERT(DATEDIF(H1553,tglAcuan,"y"),"yr","day"))),(NOW()+(CONVERT(VLOOKUP(Table1[[#This Row],[JABATAN]],tbl_refJabatan,6,FALSE),"yr","day")-CONVERT(DATEDIF(H1553,NOW(),"y"),"yr","day")))),"Usia Salah"),"")</f>
        <v>25625.598911689813</v>
      </c>
      <c r="W1553" s="167" t="str">
        <f ca="1">IF(Table1[[#This Row],[TGL.PENSIUN (usia)]]&lt;&gt;0,TEXT(Table1[[#This Row],[TGL.PENSIUN (usia)]],"yyyy"),"")</f>
        <v>1970</v>
      </c>
      <c r="X15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Row],[JABATAN]],tbl_refJabatan,7,FALSE),"yr","day")-CONVERT(DATEDIF(M1553,tglAcuan,"y"),"yr","day"))),(NOW()+(CONVERT(VLOOKUP(Table1[[#This Row],[JABATAN]],tbl_refJabatan,7,FALSE),"yr","day")-CONVERT(DATEDIF(M1553,NOW(),"y"),"yr","day")))),"tgl SK salah"),"")</f>
        <v>65437.848911689813</v>
      </c>
      <c r="Y1553" s="167" t="str">
        <f ca="1">IF(Table1[[#This Row],[TGL. PENSIUN (jabatan)]]&lt;&gt;0,TEXT(Table1[[#This Row],[TGL. PENSIUN (jabatan)]],"yyyy"),"")</f>
        <v>2079</v>
      </c>
      <c r="Z15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Row],[JABATAN]],tbl_refJabatan,8,FALSE),"yr","day")-CONVERT(DATEDIF(H1553,tglAcuan,"y"),"yr","day"))),(NOW()+(CONVERT(VLOOKUP(Table1[[#This Row],[JABATAN]],tbl_refJabatan,8,FALSE),"yr","day")-CONVERT(DATEDIF(H1553,NOW(),"y"),"yr","day")))),"Usia Salah"),"")</f>
        <v>47540.598911689813</v>
      </c>
      <c r="AA1553" s="167" t="str">
        <f ca="1">IF(Table1[[#This Row],[TGL.PENSIUN (usia )]]&lt;&gt;0,TEXT(Table1[[#This Row],[TGL.PENSIUN (usia )]],"yyyy"),"")</f>
        <v>2030</v>
      </c>
      <c r="AB15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Row],[JABATAN]],tbl_refJabatan,9,FALSE),"yr","day")-CONVERT(DATEDIF(M1553,tglAcuan,"y"),"yr","day"))),(NOW()+(CONVERT(VLOOKUP(Table1[[#This Row],[JABATAN]],tbl_refJabatan,9,FALSE),"yr","day")-CONVERT(DATEDIF(M1553,NOW(),"y"),"yr","day")))),"tgl SK salah"),"")</f>
        <v>49001.598911689813</v>
      </c>
      <c r="AC1553" s="167" t="str">
        <f ca="1">IF(Table1[[#This Row],[TGL. PENSIUN (jabatan )]]&lt;&gt;0,TEXT(Table1[[#This Row],[TGL. PENSIUN (jabatan )]],"yyyy"),"")</f>
        <v>2034</v>
      </c>
      <c r="AD15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4" spans="1:30" s="53" customFormat="1" ht="21.75" customHeight="1" x14ac:dyDescent="0.25">
      <c r="A1554" s="43">
        <f t="shared" si="55"/>
        <v>1549</v>
      </c>
      <c r="B1554" s="44" t="s">
        <v>2680</v>
      </c>
      <c r="C1554" s="44" t="s">
        <v>2870</v>
      </c>
      <c r="D1554" s="72" t="s">
        <v>63</v>
      </c>
      <c r="E1554" s="59" t="s">
        <v>2886</v>
      </c>
      <c r="F1554" s="43" t="s">
        <v>41</v>
      </c>
      <c r="G1554" s="46" t="s">
        <v>42</v>
      </c>
      <c r="H1554" s="77">
        <v>30295</v>
      </c>
      <c r="I1554" s="45"/>
      <c r="J1554" s="76"/>
      <c r="K1554" s="116" t="s">
        <v>43</v>
      </c>
      <c r="L1554" s="85" t="s">
        <v>2887</v>
      </c>
      <c r="M1554" s="91">
        <v>43409</v>
      </c>
      <c r="N1554" s="52" t="str">
        <f t="shared" ca="1" si="56"/>
        <v>41 Tahun 2 Bulan 17 hari</v>
      </c>
      <c r="O15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Row],[JABATAN]],tbl_refJabatan,2,FALSE),"yr","day")-CONVERT(DATEDIF(H1554,tglAcuan,"y"),"yr","day"))),(NOW()+(CONVERT(VLOOKUP(Table1[[#This Row],[JABATAN]],tbl_refJabatan,2,FALSE),"yr","day")-CONVERT(DATEDIF(H1554,NOW(),"y"),"yr","day")))),"Usia Salah"),"")</f>
        <v>52288.848911689813</v>
      </c>
      <c r="Q1554" s="167" t="str">
        <f ca="1">IF(Table1[[#This Row],[TGL. PENSIUN (usia)]]&lt;&gt;0,TEXT(Table1[[#This Row],[TGL. PENSIUN (usia)]],"yyyy"),"")</f>
        <v>2043</v>
      </c>
      <c r="R1554" s="166">
        <f ca="1">IF(AND(Table1[[#This Row],[TGL. PENSIUN (usia)]]&lt;&gt;"",Table1[[#This Row],[TGL. PENSIUN (usia)]]&lt;&gt;"USIA SALAH"),IF(tglAcuan&lt;&gt;0,(INT(CONVERT(VLOOKUP(Table1[[#This Row],[JABATAN]],tbl_refJabatan,2,FALSE),"yr","day")-CONVERT(DATEDIF(H1554,tglAcuan,"y"),"yr","day"))),(INT(CONVERT(VLOOKUP(Table1[[#This Row],[JABATAN]],tbl_refJabatan,2,FALSE),"yr","day")-CONVERT(DATEDIF(H1554,NOW(),"y"),"yr","day")))),"")</f>
        <v>6939</v>
      </c>
      <c r="S1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Row],[JABATAN]],tbl_refJabatan,4,FALSE),"yr","day")-CONVERT(DATEDIF(H1554,tglAcuan,"y"),"yr","day"))),(NOW()+(CONVERT(VLOOKUP(Table1[[#This Row],[JABATAN]],tbl_refJabatan,4,FALSE),"yr","day")-CONVERT(DATEDIF(H1554,NOW(),"y"),"yr","day")))),"Usia Salah"),"")</f>
        <v>37678.848911689813</v>
      </c>
      <c r="T1554" s="167" t="str">
        <f ca="1">IF(Table1[[#This Row],[TGL. PENSIUN ( usia )]]&lt;&gt;0,TEXT(Table1[[#This Row],[TGL. PENSIUN ( usia )]],"yyyy"),"")</f>
        <v>2003</v>
      </c>
      <c r="U1554" s="166">
        <f ca="1">IF(AND(Table1[[#This Row],[TGL. PENSIUN (usia)]]&lt;&gt;"",Table1[[#This Row],[TGL. PENSIUN (usia)]]&lt;&gt;"USIA SALAH"),IF(tglAcuan&lt;&gt;0,(INT(CONVERT(VLOOKUP(Table1[[#This Row],[JABATAN]],tbl_refJabatan,4,FALSE),"yr","day")-CONVERT(DATEDIF(H1554,tglAcuan,"y"),"yr","day"))),(INT(CONVERT(VLOOKUP(Table1[[#This Row],[JABATAN]],tbl_refJabatan,4,FALSE),"yr","day")-CONVERT(DATEDIF(H1554,NOW(),"y"),"yr","day")))),"")</f>
        <v>-7671</v>
      </c>
      <c r="V1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Row],[JABATAN]],tbl_refJabatan,6,FALSE),"yr","day")-CONVERT(DATEDIF(H1554,tglAcuan,"y"),"yr","day"))),(NOW()+(CONVERT(VLOOKUP(Table1[[#This Row],[JABATAN]],tbl_refJabatan,6,FALSE),"yr","day")-CONVERT(DATEDIF(H1554,NOW(),"y"),"yr","day")))),"Usia Salah"),"")</f>
        <v>30373.848911689813</v>
      </c>
      <c r="W1554" s="167" t="str">
        <f ca="1">IF(Table1[[#This Row],[TGL.PENSIUN (usia)]]&lt;&gt;0,TEXT(Table1[[#This Row],[TGL.PENSIUN (usia)]],"yyyy"),"")</f>
        <v>1983</v>
      </c>
      <c r="X15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Row],[JABATAN]],tbl_refJabatan,7,FALSE),"yr","day")-CONVERT(DATEDIF(M1554,tglAcuan,"y"),"yr","day"))),(NOW()+(CONVERT(VLOOKUP(Table1[[#This Row],[JABATAN]],tbl_refJabatan,7,FALSE),"yr","day")-CONVERT(DATEDIF(M1554,NOW(),"y"),"yr","day")))),"tgl SK salah"),"")</f>
        <v>65437.848911689813</v>
      </c>
      <c r="Y1554" s="167" t="str">
        <f ca="1">IF(Table1[[#This Row],[TGL. PENSIUN (jabatan)]]&lt;&gt;0,TEXT(Table1[[#This Row],[TGL. PENSIUN (jabatan)]],"yyyy"),"")</f>
        <v>2079</v>
      </c>
      <c r="Z15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Row],[JABATAN]],tbl_refJabatan,8,FALSE),"yr","day")-CONVERT(DATEDIF(H1554,tglAcuan,"y"),"yr","day"))),(NOW()+(CONVERT(VLOOKUP(Table1[[#This Row],[JABATAN]],tbl_refJabatan,8,FALSE),"yr","day")-CONVERT(DATEDIF(H1554,NOW(),"y"),"yr","day")))),"Usia Salah"),"")</f>
        <v>52288.848911689813</v>
      </c>
      <c r="AA1554" s="167" t="str">
        <f ca="1">IF(Table1[[#This Row],[TGL.PENSIUN (usia )]]&lt;&gt;0,TEXT(Table1[[#This Row],[TGL.PENSIUN (usia )]],"yyyy"),"")</f>
        <v>2043</v>
      </c>
      <c r="AB15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Row],[JABATAN]],tbl_refJabatan,9,FALSE),"yr","day")-CONVERT(DATEDIF(M1554,tglAcuan,"y"),"yr","day"))),(NOW()+(CONVERT(VLOOKUP(Table1[[#This Row],[JABATAN]],tbl_refJabatan,9,FALSE),"yr","day")-CONVERT(DATEDIF(M1554,NOW(),"y"),"yr","day")))),"tgl SK salah"),"")</f>
        <v>49001.598911689813</v>
      </c>
      <c r="AC1554" s="167" t="str">
        <f ca="1">IF(Table1[[#This Row],[TGL. PENSIUN (jabatan )]]&lt;&gt;0,TEXT(Table1[[#This Row],[TGL. PENSIUN (jabatan )]],"yyyy"),"")</f>
        <v>2034</v>
      </c>
      <c r="AD15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5" spans="1:30" s="53" customFormat="1" ht="21.75" customHeight="1" x14ac:dyDescent="0.25">
      <c r="A1555" s="43">
        <f t="shared" si="55"/>
        <v>1550</v>
      </c>
      <c r="B1555" s="44" t="s">
        <v>2680</v>
      </c>
      <c r="C1555" s="44" t="s">
        <v>2870</v>
      </c>
      <c r="D1555" s="72" t="s">
        <v>63</v>
      </c>
      <c r="E1555" s="59" t="s">
        <v>2888</v>
      </c>
      <c r="F1555" s="43" t="s">
        <v>41</v>
      </c>
      <c r="G1555" s="46" t="s">
        <v>42</v>
      </c>
      <c r="H1555" s="112">
        <v>26545</v>
      </c>
      <c r="I1555" s="45"/>
      <c r="J1555" s="76"/>
      <c r="K1555" s="116" t="s">
        <v>43</v>
      </c>
      <c r="L1555" s="85" t="s">
        <v>2889</v>
      </c>
      <c r="M1555" s="91">
        <v>43409</v>
      </c>
      <c r="N1555" s="52" t="str">
        <f t="shared" ca="1" si="56"/>
        <v>51 Tahun 5 Bulan 24 hari</v>
      </c>
      <c r="O15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Row],[JABATAN]],tbl_refJabatan,2,FALSE),"yr","day")-CONVERT(DATEDIF(H1555,tglAcuan,"y"),"yr","day"))),(NOW()+(CONVERT(VLOOKUP(Table1[[#This Row],[JABATAN]],tbl_refJabatan,2,FALSE),"yr","day")-CONVERT(DATEDIF(H1555,NOW(),"y"),"yr","day")))),"Usia Salah"),"")</f>
        <v>48636.348911689813</v>
      </c>
      <c r="Q1555" s="167" t="str">
        <f ca="1">IF(Table1[[#This Row],[TGL. PENSIUN (usia)]]&lt;&gt;0,TEXT(Table1[[#This Row],[TGL. PENSIUN (usia)]],"yyyy"),"")</f>
        <v>2033</v>
      </c>
      <c r="R1555" s="166">
        <f ca="1">IF(AND(Table1[[#This Row],[TGL. PENSIUN (usia)]]&lt;&gt;"",Table1[[#This Row],[TGL. PENSIUN (usia)]]&lt;&gt;"USIA SALAH"),IF(tglAcuan&lt;&gt;0,(INT(CONVERT(VLOOKUP(Table1[[#This Row],[JABATAN]],tbl_refJabatan,2,FALSE),"yr","day")-CONVERT(DATEDIF(H1555,tglAcuan,"y"),"yr","day"))),(INT(CONVERT(VLOOKUP(Table1[[#This Row],[JABATAN]],tbl_refJabatan,2,FALSE),"yr","day")-CONVERT(DATEDIF(H1555,NOW(),"y"),"yr","day")))),"")</f>
        <v>3287</v>
      </c>
      <c r="S1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Row],[JABATAN]],tbl_refJabatan,4,FALSE),"yr","day")-CONVERT(DATEDIF(H1555,tglAcuan,"y"),"yr","day"))),(NOW()+(CONVERT(VLOOKUP(Table1[[#This Row],[JABATAN]],tbl_refJabatan,4,FALSE),"yr","day")-CONVERT(DATEDIF(H1555,NOW(),"y"),"yr","day")))),"Usia Salah"),"")</f>
        <v>34026.348911689813</v>
      </c>
      <c r="T1555" s="167" t="str">
        <f ca="1">IF(Table1[[#This Row],[TGL. PENSIUN ( usia )]]&lt;&gt;0,TEXT(Table1[[#This Row],[TGL. PENSIUN ( usia )]],"yyyy"),"")</f>
        <v>1993</v>
      </c>
      <c r="U1555" s="166">
        <f ca="1">IF(AND(Table1[[#This Row],[TGL. PENSIUN (usia)]]&lt;&gt;"",Table1[[#This Row],[TGL. PENSIUN (usia)]]&lt;&gt;"USIA SALAH"),IF(tglAcuan&lt;&gt;0,(INT(CONVERT(VLOOKUP(Table1[[#This Row],[JABATAN]],tbl_refJabatan,4,FALSE),"yr","day")-CONVERT(DATEDIF(H1555,tglAcuan,"y"),"yr","day"))),(INT(CONVERT(VLOOKUP(Table1[[#This Row],[JABATAN]],tbl_refJabatan,4,FALSE),"yr","day")-CONVERT(DATEDIF(H1555,NOW(),"y"),"yr","day")))),"")</f>
        <v>-11323</v>
      </c>
      <c r="V1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Row],[JABATAN]],tbl_refJabatan,6,FALSE),"yr","day")-CONVERT(DATEDIF(H1555,tglAcuan,"y"),"yr","day"))),(NOW()+(CONVERT(VLOOKUP(Table1[[#This Row],[JABATAN]],tbl_refJabatan,6,FALSE),"yr","day")-CONVERT(DATEDIF(H1555,NOW(),"y"),"yr","day")))),"Usia Salah"),"")</f>
        <v>26721.348911689813</v>
      </c>
      <c r="W1555" s="167" t="str">
        <f ca="1">IF(Table1[[#This Row],[TGL.PENSIUN (usia)]]&lt;&gt;0,TEXT(Table1[[#This Row],[TGL.PENSIUN (usia)]],"yyyy"),"")</f>
        <v>1973</v>
      </c>
      <c r="X15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Row],[JABATAN]],tbl_refJabatan,7,FALSE),"yr","day")-CONVERT(DATEDIF(M1555,tglAcuan,"y"),"yr","day"))),(NOW()+(CONVERT(VLOOKUP(Table1[[#This Row],[JABATAN]],tbl_refJabatan,7,FALSE),"yr","day")-CONVERT(DATEDIF(M1555,NOW(),"y"),"yr","day")))),"tgl SK salah"),"")</f>
        <v>65437.848911689813</v>
      </c>
      <c r="Y1555" s="167" t="str">
        <f ca="1">IF(Table1[[#This Row],[TGL. PENSIUN (jabatan)]]&lt;&gt;0,TEXT(Table1[[#This Row],[TGL. PENSIUN (jabatan)]],"yyyy"),"")</f>
        <v>2079</v>
      </c>
      <c r="Z15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Row],[JABATAN]],tbl_refJabatan,8,FALSE),"yr","day")-CONVERT(DATEDIF(H1555,tglAcuan,"y"),"yr","day"))),(NOW()+(CONVERT(VLOOKUP(Table1[[#This Row],[JABATAN]],tbl_refJabatan,8,FALSE),"yr","day")-CONVERT(DATEDIF(H1555,NOW(),"y"),"yr","day")))),"Usia Salah"),"")</f>
        <v>48636.348911689813</v>
      </c>
      <c r="AA1555" s="167" t="str">
        <f ca="1">IF(Table1[[#This Row],[TGL.PENSIUN (usia )]]&lt;&gt;0,TEXT(Table1[[#This Row],[TGL.PENSIUN (usia )]],"yyyy"),"")</f>
        <v>2033</v>
      </c>
      <c r="AB15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Row],[JABATAN]],tbl_refJabatan,9,FALSE),"yr","day")-CONVERT(DATEDIF(M1555,tglAcuan,"y"),"yr","day"))),(NOW()+(CONVERT(VLOOKUP(Table1[[#This Row],[JABATAN]],tbl_refJabatan,9,FALSE),"yr","day")-CONVERT(DATEDIF(M1555,NOW(),"y"),"yr","day")))),"tgl SK salah"),"")</f>
        <v>49001.598911689813</v>
      </c>
      <c r="AC1555" s="167" t="str">
        <f ca="1">IF(Table1[[#This Row],[TGL. PENSIUN (jabatan )]]&lt;&gt;0,TEXT(Table1[[#This Row],[TGL. PENSIUN (jabatan )]],"yyyy"),"")</f>
        <v>2034</v>
      </c>
      <c r="AD15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6" spans="1:30" s="53" customFormat="1" ht="21.75" customHeight="1" x14ac:dyDescent="0.25">
      <c r="A1556" s="43">
        <f t="shared" si="55"/>
        <v>1551</v>
      </c>
      <c r="B1556" s="44" t="s">
        <v>2680</v>
      </c>
      <c r="C1556" s="44" t="s">
        <v>2870</v>
      </c>
      <c r="D1556" s="72" t="s">
        <v>63</v>
      </c>
      <c r="E1556" s="59" t="s">
        <v>2890</v>
      </c>
      <c r="F1556" s="43" t="s">
        <v>41</v>
      </c>
      <c r="G1556" s="46" t="s">
        <v>42</v>
      </c>
      <c r="H1556" s="179">
        <v>27897</v>
      </c>
      <c r="I1556" s="45"/>
      <c r="J1556" s="76"/>
      <c r="K1556" s="116" t="s">
        <v>43</v>
      </c>
      <c r="L1556" s="85" t="s">
        <v>2891</v>
      </c>
      <c r="M1556" s="91">
        <v>43409</v>
      </c>
      <c r="N1556" s="52" t="str">
        <f t="shared" ca="1" si="56"/>
        <v>47 Tahun 9 Bulan 10 hari</v>
      </c>
      <c r="O15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Row],[JABATAN]],tbl_refJabatan,2,FALSE),"yr","day")-CONVERT(DATEDIF(H1556,tglAcuan,"y"),"yr","day"))),(NOW()+(CONVERT(VLOOKUP(Table1[[#This Row],[JABATAN]],tbl_refJabatan,2,FALSE),"yr","day")-CONVERT(DATEDIF(H1556,NOW(),"y"),"yr","day")))),"Usia Salah"),"")</f>
        <v>50097.348911689813</v>
      </c>
      <c r="Q1556" s="167" t="str">
        <f ca="1">IF(Table1[[#This Row],[TGL. PENSIUN (usia)]]&lt;&gt;0,TEXT(Table1[[#This Row],[TGL. PENSIUN (usia)]],"yyyy"),"")</f>
        <v>2037</v>
      </c>
      <c r="R1556" s="166">
        <f ca="1">IF(AND(Table1[[#This Row],[TGL. PENSIUN (usia)]]&lt;&gt;"",Table1[[#This Row],[TGL. PENSIUN (usia)]]&lt;&gt;"USIA SALAH"),IF(tglAcuan&lt;&gt;0,(INT(CONVERT(VLOOKUP(Table1[[#This Row],[JABATAN]],tbl_refJabatan,2,FALSE),"yr","day")-CONVERT(DATEDIF(H1556,tglAcuan,"y"),"yr","day"))),(INT(CONVERT(VLOOKUP(Table1[[#This Row],[JABATAN]],tbl_refJabatan,2,FALSE),"yr","day")-CONVERT(DATEDIF(H1556,NOW(),"y"),"yr","day")))),"")</f>
        <v>4748</v>
      </c>
      <c r="S1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Row],[JABATAN]],tbl_refJabatan,4,FALSE),"yr","day")-CONVERT(DATEDIF(H1556,tglAcuan,"y"),"yr","day"))),(NOW()+(CONVERT(VLOOKUP(Table1[[#This Row],[JABATAN]],tbl_refJabatan,4,FALSE),"yr","day")-CONVERT(DATEDIF(H1556,NOW(),"y"),"yr","day")))),"Usia Salah"),"")</f>
        <v>35487.348911689813</v>
      </c>
      <c r="T1556" s="167" t="str">
        <f ca="1">IF(Table1[[#This Row],[TGL. PENSIUN ( usia )]]&lt;&gt;0,TEXT(Table1[[#This Row],[TGL. PENSIUN ( usia )]],"yyyy"),"")</f>
        <v>1997</v>
      </c>
      <c r="U1556" s="166">
        <f ca="1">IF(AND(Table1[[#This Row],[TGL. PENSIUN (usia)]]&lt;&gt;"",Table1[[#This Row],[TGL. PENSIUN (usia)]]&lt;&gt;"USIA SALAH"),IF(tglAcuan&lt;&gt;0,(INT(CONVERT(VLOOKUP(Table1[[#This Row],[JABATAN]],tbl_refJabatan,4,FALSE),"yr","day")-CONVERT(DATEDIF(H1556,tglAcuan,"y"),"yr","day"))),(INT(CONVERT(VLOOKUP(Table1[[#This Row],[JABATAN]],tbl_refJabatan,4,FALSE),"yr","day")-CONVERT(DATEDIF(H1556,NOW(),"y"),"yr","day")))),"")</f>
        <v>-9862</v>
      </c>
      <c r="V1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Row],[JABATAN]],tbl_refJabatan,6,FALSE),"yr","day")-CONVERT(DATEDIF(H1556,tglAcuan,"y"),"yr","day"))),(NOW()+(CONVERT(VLOOKUP(Table1[[#This Row],[JABATAN]],tbl_refJabatan,6,FALSE),"yr","day")-CONVERT(DATEDIF(H1556,NOW(),"y"),"yr","day")))),"Usia Salah"),"")</f>
        <v>28182.348911689813</v>
      </c>
      <c r="W1556" s="167" t="str">
        <f ca="1">IF(Table1[[#This Row],[TGL.PENSIUN (usia)]]&lt;&gt;0,TEXT(Table1[[#This Row],[TGL.PENSIUN (usia)]],"yyyy"),"")</f>
        <v>1977</v>
      </c>
      <c r="X15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Row],[JABATAN]],tbl_refJabatan,7,FALSE),"yr","day")-CONVERT(DATEDIF(M1556,tglAcuan,"y"),"yr","day"))),(NOW()+(CONVERT(VLOOKUP(Table1[[#This Row],[JABATAN]],tbl_refJabatan,7,FALSE),"yr","day")-CONVERT(DATEDIF(M1556,NOW(),"y"),"yr","day")))),"tgl SK salah"),"")</f>
        <v>65437.848911689813</v>
      </c>
      <c r="Y1556" s="167" t="str">
        <f ca="1">IF(Table1[[#This Row],[TGL. PENSIUN (jabatan)]]&lt;&gt;0,TEXT(Table1[[#This Row],[TGL. PENSIUN (jabatan)]],"yyyy"),"")</f>
        <v>2079</v>
      </c>
      <c r="Z15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Row],[JABATAN]],tbl_refJabatan,8,FALSE),"yr","day")-CONVERT(DATEDIF(H1556,tglAcuan,"y"),"yr","day"))),(NOW()+(CONVERT(VLOOKUP(Table1[[#This Row],[JABATAN]],tbl_refJabatan,8,FALSE),"yr","day")-CONVERT(DATEDIF(H1556,NOW(),"y"),"yr","day")))),"Usia Salah"),"")</f>
        <v>50097.348911689813</v>
      </c>
      <c r="AA1556" s="167" t="str">
        <f ca="1">IF(Table1[[#This Row],[TGL.PENSIUN (usia )]]&lt;&gt;0,TEXT(Table1[[#This Row],[TGL.PENSIUN (usia )]],"yyyy"),"")</f>
        <v>2037</v>
      </c>
      <c r="AB15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Row],[JABATAN]],tbl_refJabatan,9,FALSE),"yr","day")-CONVERT(DATEDIF(M1556,tglAcuan,"y"),"yr","day"))),(NOW()+(CONVERT(VLOOKUP(Table1[[#This Row],[JABATAN]],tbl_refJabatan,9,FALSE),"yr","day")-CONVERT(DATEDIF(M1556,NOW(),"y"),"yr","day")))),"tgl SK salah"),"")</f>
        <v>49001.598911689813</v>
      </c>
      <c r="AC1556" s="167" t="str">
        <f ca="1">IF(Table1[[#This Row],[TGL. PENSIUN (jabatan )]]&lt;&gt;0,TEXT(Table1[[#This Row],[TGL. PENSIUN (jabatan )]],"yyyy"),"")</f>
        <v>2034</v>
      </c>
      <c r="AD15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7" spans="1:30" s="53" customFormat="1" ht="21.75" customHeight="1" x14ac:dyDescent="0.25">
      <c r="A1557" s="43">
        <f t="shared" si="55"/>
        <v>1552</v>
      </c>
      <c r="B1557" s="44" t="s">
        <v>2680</v>
      </c>
      <c r="C1557" s="44" t="s">
        <v>2892</v>
      </c>
      <c r="D1557" s="45" t="s">
        <v>39</v>
      </c>
      <c r="E1557" s="59" t="s">
        <v>2893</v>
      </c>
      <c r="F1557" s="43" t="s">
        <v>41</v>
      </c>
      <c r="G1557" s="63" t="s">
        <v>42</v>
      </c>
      <c r="H1557" s="67">
        <v>30309</v>
      </c>
      <c r="I1557" s="45"/>
      <c r="J1557" s="76"/>
      <c r="K1557" s="116" t="s">
        <v>56</v>
      </c>
      <c r="L1557" s="90" t="s">
        <v>2402</v>
      </c>
      <c r="M1557" s="67">
        <v>43812</v>
      </c>
      <c r="N1557" s="52" t="str">
        <f t="shared" ca="1" si="56"/>
        <v>41 Tahun 2 Bulan 3 hari</v>
      </c>
      <c r="O15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Row],[JABATAN]],tbl_refJabatan,2,FALSE),"yr","day")-CONVERT(DATEDIF(H1557,tglAcuan,"y"),"yr","day"))),(NOW()+(CONVERT(VLOOKUP(Table1[[#This Row],[JABATAN]],tbl_refJabatan,2,FALSE),"yr","day")-CONVERT(DATEDIF(H1557,NOW(),"y"),"yr","day")))),"Usia Salah"),"")</f>
        <v>30373.848911689813</v>
      </c>
      <c r="Q1557" s="167" t="str">
        <f ca="1">IF(Table1[[#This Row],[TGL. PENSIUN (usia)]]&lt;&gt;0,TEXT(Table1[[#This Row],[TGL. PENSIUN (usia)]],"yyyy"),"")</f>
        <v>1983</v>
      </c>
      <c r="R1557" s="166">
        <f ca="1">IF(AND(Table1[[#This Row],[TGL. PENSIUN (usia)]]&lt;&gt;"",Table1[[#This Row],[TGL. PENSIUN (usia)]]&lt;&gt;"USIA SALAH"),IF(tglAcuan&lt;&gt;0,(INT(CONVERT(VLOOKUP(Table1[[#This Row],[JABATAN]],tbl_refJabatan,2,FALSE),"yr","day")-CONVERT(DATEDIF(H1557,tglAcuan,"y"),"yr","day"))),(INT(CONVERT(VLOOKUP(Table1[[#This Row],[JABATAN]],tbl_refJabatan,2,FALSE),"yr","day")-CONVERT(DATEDIF(H1557,NOW(),"y"),"yr","day")))),"")</f>
        <v>-14976</v>
      </c>
      <c r="S1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Row],[JABATAN]],tbl_refJabatan,4,FALSE),"yr","day")-CONVERT(DATEDIF(H1557,tglAcuan,"y"),"yr","day"))),(NOW()+(CONVERT(VLOOKUP(Table1[[#This Row],[JABATAN]],tbl_refJabatan,4,FALSE),"yr","day")-CONVERT(DATEDIF(H1557,NOW(),"y"),"yr","day")))),"Usia Salah"),"")</f>
        <v>30373.848911689813</v>
      </c>
      <c r="T1557" s="167" t="str">
        <f ca="1">IF(Table1[[#This Row],[TGL. PENSIUN ( usia )]]&lt;&gt;0,TEXT(Table1[[#This Row],[TGL. PENSIUN ( usia )]],"yyyy"),"")</f>
        <v>1983</v>
      </c>
      <c r="U1557" s="166">
        <f ca="1">IF(AND(Table1[[#This Row],[TGL. PENSIUN (usia)]]&lt;&gt;"",Table1[[#This Row],[TGL. PENSIUN (usia)]]&lt;&gt;"USIA SALAH"),IF(tglAcuan&lt;&gt;0,(INT(CONVERT(VLOOKUP(Table1[[#This Row],[JABATAN]],tbl_refJabatan,4,FALSE),"yr","day")-CONVERT(DATEDIF(H1557,tglAcuan,"y"),"yr","day"))),(INT(CONVERT(VLOOKUP(Table1[[#This Row],[JABATAN]],tbl_refJabatan,4,FALSE),"yr","day")-CONVERT(DATEDIF(H1557,NOW(),"y"),"yr","day")))),"")</f>
        <v>-14976</v>
      </c>
      <c r="V1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Row],[JABATAN]],tbl_refJabatan,6,FALSE),"yr","day")-CONVERT(DATEDIF(H1557,tglAcuan,"y"),"yr","day"))),(NOW()+(CONVERT(VLOOKUP(Table1[[#This Row],[JABATAN]],tbl_refJabatan,6,FALSE),"yr","day")-CONVERT(DATEDIF(H1557,NOW(),"y"),"yr","day")))),"Usia Salah"),"")</f>
        <v>30373.848911689813</v>
      </c>
      <c r="W1557" s="167" t="str">
        <f ca="1">IF(Table1[[#This Row],[TGL.PENSIUN (usia)]]&lt;&gt;0,TEXT(Table1[[#This Row],[TGL.PENSIUN (usia)]],"yyyy"),"")</f>
        <v>1983</v>
      </c>
      <c r="X15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Row],[JABATAN]],tbl_refJabatan,7,FALSE),"yr","day")-CONVERT(DATEDIF(M1557,tglAcuan,"y"),"yr","day"))),(NOW()+(CONVERT(VLOOKUP(Table1[[#This Row],[JABATAN]],tbl_refJabatan,7,FALSE),"yr","day")-CONVERT(DATEDIF(M1557,NOW(),"y"),"yr","day")))),"tgl SK salah"),"")</f>
        <v>43888.098911689813</v>
      </c>
      <c r="Y1557" s="167" t="str">
        <f ca="1">IF(Table1[[#This Row],[TGL. PENSIUN (jabatan)]]&lt;&gt;0,TEXT(Table1[[#This Row],[TGL. PENSIUN (jabatan)]],"yyyy"),"")</f>
        <v>2020</v>
      </c>
      <c r="Z15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Row],[JABATAN]],tbl_refJabatan,8,FALSE),"yr","day")-CONVERT(DATEDIF(H1557,tglAcuan,"y"),"yr","day"))),(NOW()+(CONVERT(VLOOKUP(Table1[[#This Row],[JABATAN]],tbl_refJabatan,8,FALSE),"yr","day")-CONVERT(DATEDIF(H1557,NOW(),"y"),"yr","day")))),"Usia Salah"),"")</f>
        <v>30373.848911689813</v>
      </c>
      <c r="AA1557" s="167" t="str">
        <f ca="1">IF(Table1[[#This Row],[TGL.PENSIUN (usia )]]&lt;&gt;0,TEXT(Table1[[#This Row],[TGL.PENSIUN (usia )]],"yyyy"),"")</f>
        <v>1983</v>
      </c>
      <c r="AB15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Row],[JABATAN]],tbl_refJabatan,9,FALSE),"yr","day")-CONVERT(DATEDIF(M1557,tglAcuan,"y"),"yr","day"))),(NOW()+(CONVERT(VLOOKUP(Table1[[#This Row],[JABATAN]],tbl_refJabatan,9,FALSE),"yr","day")-CONVERT(DATEDIF(M1557,NOW(),"y"),"yr","day")))),"tgl SK salah"),"")</f>
        <v>43888.098911689813</v>
      </c>
      <c r="AC1557" s="167" t="str">
        <f ca="1">IF(Table1[[#This Row],[TGL. PENSIUN (jabatan )]]&lt;&gt;0,TEXT(Table1[[#This Row],[TGL. PENSIUN (jabatan )]],"yyyy"),"")</f>
        <v>2020</v>
      </c>
      <c r="AD15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8" spans="1:30" s="88" customFormat="1" ht="21.75" customHeight="1" x14ac:dyDescent="0.25">
      <c r="A1558" s="43">
        <f t="shared" si="55"/>
        <v>1553</v>
      </c>
      <c r="B1558" s="44" t="s">
        <v>2680</v>
      </c>
      <c r="C1558" s="44" t="s">
        <v>2892</v>
      </c>
      <c r="D1558" s="72" t="s">
        <v>45</v>
      </c>
      <c r="E1558" s="59" t="s">
        <v>2894</v>
      </c>
      <c r="F1558" s="43" t="s">
        <v>41</v>
      </c>
      <c r="G1558" s="63" t="s">
        <v>42</v>
      </c>
      <c r="H1558" s="67">
        <v>28608</v>
      </c>
      <c r="I1558" s="45"/>
      <c r="J1558" s="76"/>
      <c r="K1558" s="116" t="s">
        <v>43</v>
      </c>
      <c r="L1558" s="90" t="s">
        <v>2895</v>
      </c>
      <c r="M1558" s="67">
        <v>43544</v>
      </c>
      <c r="N1558" s="52" t="str">
        <f t="shared" ca="1" si="56"/>
        <v>45 Tahun 9 Bulan 30 hari</v>
      </c>
      <c r="O15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7 Hari </v>
      </c>
      <c r="P1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Row],[JABATAN]],tbl_refJabatan,2,FALSE),"yr","day")-CONVERT(DATEDIF(H1558,tglAcuan,"y"),"yr","day"))),(NOW()+(CONVERT(VLOOKUP(Table1[[#This Row],[JABATAN]],tbl_refJabatan,2,FALSE),"yr","day")-CONVERT(DATEDIF(H1558,NOW(),"y"),"yr","day")))),"Usia Salah"),"")</f>
        <v>28912.848911689813</v>
      </c>
      <c r="Q1558" s="167" t="str">
        <f ca="1">IF(Table1[[#This Row],[TGL. PENSIUN (usia)]]&lt;&gt;0,TEXT(Table1[[#This Row],[TGL. PENSIUN (usia)]],"yyyy"),"")</f>
        <v>1979</v>
      </c>
      <c r="R1558" s="166">
        <f ca="1">IF(AND(Table1[[#This Row],[TGL. PENSIUN (usia)]]&lt;&gt;"",Table1[[#This Row],[TGL. PENSIUN (usia)]]&lt;&gt;"USIA SALAH"),IF(tglAcuan&lt;&gt;0,(INT(CONVERT(VLOOKUP(Table1[[#This Row],[JABATAN]],tbl_refJabatan,2,FALSE),"yr","day")-CONVERT(DATEDIF(H1558,tglAcuan,"y"),"yr","day"))),(INT(CONVERT(VLOOKUP(Table1[[#This Row],[JABATAN]],tbl_refJabatan,2,FALSE),"yr","day")-CONVERT(DATEDIF(H1558,NOW(),"y"),"yr","day")))),"")</f>
        <v>-16437</v>
      </c>
      <c r="S1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Row],[JABATAN]],tbl_refJabatan,4,FALSE),"yr","day")-CONVERT(DATEDIF(H1558,tglAcuan,"y"),"yr","day"))),(NOW()+(CONVERT(VLOOKUP(Table1[[#This Row],[JABATAN]],tbl_refJabatan,4,FALSE),"yr","day")-CONVERT(DATEDIF(H1558,NOW(),"y"),"yr","day")))),"Usia Salah"),"")</f>
        <v>28912.848911689813</v>
      </c>
      <c r="T1558" s="167" t="str">
        <f ca="1">IF(Table1[[#This Row],[TGL. PENSIUN ( usia )]]&lt;&gt;0,TEXT(Table1[[#This Row],[TGL. PENSIUN ( usia )]],"yyyy"),"")</f>
        <v>1979</v>
      </c>
      <c r="U1558" s="166">
        <f ca="1">IF(AND(Table1[[#This Row],[TGL. PENSIUN (usia)]]&lt;&gt;"",Table1[[#This Row],[TGL. PENSIUN (usia)]]&lt;&gt;"USIA SALAH"),IF(tglAcuan&lt;&gt;0,(INT(CONVERT(VLOOKUP(Table1[[#This Row],[JABATAN]],tbl_refJabatan,4,FALSE),"yr","day")-CONVERT(DATEDIF(H1558,tglAcuan,"y"),"yr","day"))),(INT(CONVERT(VLOOKUP(Table1[[#This Row],[JABATAN]],tbl_refJabatan,4,FALSE),"yr","day")-CONVERT(DATEDIF(H1558,NOW(),"y"),"yr","day")))),"")</f>
        <v>-16437</v>
      </c>
      <c r="V1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Row],[JABATAN]],tbl_refJabatan,6,FALSE),"yr","day")-CONVERT(DATEDIF(H1558,tglAcuan,"y"),"yr","day"))),(NOW()+(CONVERT(VLOOKUP(Table1[[#This Row],[JABATAN]],tbl_refJabatan,6,FALSE),"yr","day")-CONVERT(DATEDIF(H1558,NOW(),"y"),"yr","day")))),"Usia Salah"),"")</f>
        <v>28912.848911689813</v>
      </c>
      <c r="W1558" s="167" t="str">
        <f ca="1">IF(Table1[[#This Row],[TGL.PENSIUN (usia)]]&lt;&gt;0,TEXT(Table1[[#This Row],[TGL.PENSIUN (usia)]],"yyyy"),"")</f>
        <v>1979</v>
      </c>
      <c r="X15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Row],[JABATAN]],tbl_refJabatan,7,FALSE),"yr","day")-CONVERT(DATEDIF(M1558,tglAcuan,"y"),"yr","day"))),(NOW()+(CONVERT(VLOOKUP(Table1[[#This Row],[JABATAN]],tbl_refJabatan,7,FALSE),"yr","day")-CONVERT(DATEDIF(M1558,NOW(),"y"),"yr","day")))),"tgl SK salah"),"")</f>
        <v>43888.098911689813</v>
      </c>
      <c r="Y1558" s="167" t="str">
        <f ca="1">IF(Table1[[#This Row],[TGL. PENSIUN (jabatan)]]&lt;&gt;0,TEXT(Table1[[#This Row],[TGL. PENSIUN (jabatan)]],"yyyy"),"")</f>
        <v>2020</v>
      </c>
      <c r="Z15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Row],[JABATAN]],tbl_refJabatan,8,FALSE),"yr","day")-CONVERT(DATEDIF(H1558,tglAcuan,"y"),"yr","day"))),(NOW()+(CONVERT(VLOOKUP(Table1[[#This Row],[JABATAN]],tbl_refJabatan,8,FALSE),"yr","day")-CONVERT(DATEDIF(H1558,NOW(),"y"),"yr","day")))),"Usia Salah"),"")</f>
        <v>28912.848911689813</v>
      </c>
      <c r="AA1558" s="167" t="str">
        <f ca="1">IF(Table1[[#This Row],[TGL.PENSIUN (usia )]]&lt;&gt;0,TEXT(Table1[[#This Row],[TGL.PENSIUN (usia )]],"yyyy"),"")</f>
        <v>1979</v>
      </c>
      <c r="AB15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Row],[JABATAN]],tbl_refJabatan,9,FALSE),"yr","day")-CONVERT(DATEDIF(M1558,tglAcuan,"y"),"yr","day"))),(NOW()+(CONVERT(VLOOKUP(Table1[[#This Row],[JABATAN]],tbl_refJabatan,9,FALSE),"yr","day")-CONVERT(DATEDIF(M1558,NOW(),"y"),"yr","day")))),"tgl SK salah"),"")</f>
        <v>43888.098911689813</v>
      </c>
      <c r="AC1558" s="167" t="str">
        <f ca="1">IF(Table1[[#This Row],[TGL. PENSIUN (jabatan )]]&lt;&gt;0,TEXT(Table1[[#This Row],[TGL. PENSIUN (jabatan )]],"yyyy"),"")</f>
        <v>2020</v>
      </c>
      <c r="AD15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59" spans="1:30" s="53" customFormat="1" ht="21.75" customHeight="1" x14ac:dyDescent="0.25">
      <c r="A1559" s="43">
        <f t="shared" si="55"/>
        <v>1554</v>
      </c>
      <c r="B1559" s="44" t="s">
        <v>2680</v>
      </c>
      <c r="C1559" s="44" t="s">
        <v>2892</v>
      </c>
      <c r="D1559" s="72" t="s">
        <v>48</v>
      </c>
      <c r="E1559" s="59" t="s">
        <v>2896</v>
      </c>
      <c r="F1559" s="43" t="s">
        <v>41</v>
      </c>
      <c r="G1559" s="63" t="s">
        <v>42</v>
      </c>
      <c r="H1559" s="67">
        <v>34408</v>
      </c>
      <c r="I1559" s="45"/>
      <c r="J1559" s="76"/>
      <c r="K1559" s="116" t="s">
        <v>56</v>
      </c>
      <c r="L1559" s="90" t="s">
        <v>2897</v>
      </c>
      <c r="M1559" s="67">
        <v>44473</v>
      </c>
      <c r="N1559" s="52" t="str">
        <f t="shared" ca="1" si="56"/>
        <v>29 Tahun 11 Bulan 12 hari</v>
      </c>
      <c r="O15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23 Hari </v>
      </c>
      <c r="P1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Row],[JABATAN]],tbl_refJabatan,2,FALSE),"yr","day")-CONVERT(DATEDIF(H1559,tglAcuan,"y"),"yr","day"))),(NOW()+(CONVERT(VLOOKUP(Table1[[#This Row],[JABATAN]],tbl_refJabatan,2,FALSE),"yr","day")-CONVERT(DATEDIF(H1559,NOW(),"y"),"yr","day")))),"Usia Salah"),"")</f>
        <v>56671.848911689813</v>
      </c>
      <c r="Q1559" s="167" t="str">
        <f ca="1">IF(Table1[[#This Row],[TGL. PENSIUN (usia)]]&lt;&gt;0,TEXT(Table1[[#This Row],[TGL. PENSIUN (usia)]],"yyyy"),"")</f>
        <v>2055</v>
      </c>
      <c r="R1559" s="166">
        <f ca="1">IF(AND(Table1[[#This Row],[TGL. PENSIUN (usia)]]&lt;&gt;"",Table1[[#This Row],[TGL. PENSIUN (usia)]]&lt;&gt;"USIA SALAH"),IF(tglAcuan&lt;&gt;0,(INT(CONVERT(VLOOKUP(Table1[[#This Row],[JABATAN]],tbl_refJabatan,2,FALSE),"yr","day")-CONVERT(DATEDIF(H1559,tglAcuan,"y"),"yr","day"))),(INT(CONVERT(VLOOKUP(Table1[[#This Row],[JABATAN]],tbl_refJabatan,2,FALSE),"yr","day")-CONVERT(DATEDIF(H1559,NOW(),"y"),"yr","day")))),"")</f>
        <v>11322</v>
      </c>
      <c r="S1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Row],[JABATAN]],tbl_refJabatan,4,FALSE),"yr","day")-CONVERT(DATEDIF(H1559,tglAcuan,"y"),"yr","day"))),(NOW()+(CONVERT(VLOOKUP(Table1[[#This Row],[JABATAN]],tbl_refJabatan,4,FALSE),"yr","day")-CONVERT(DATEDIF(H1559,NOW(),"y"),"yr","day")))),"Usia Salah"),"")</f>
        <v>56671.848911689813</v>
      </c>
      <c r="T1559" s="167" t="str">
        <f ca="1">IF(Table1[[#This Row],[TGL. PENSIUN ( usia )]]&lt;&gt;0,TEXT(Table1[[#This Row],[TGL. PENSIUN ( usia )]],"yyyy"),"")</f>
        <v>2055</v>
      </c>
      <c r="U1559" s="166">
        <f ca="1">IF(AND(Table1[[#This Row],[TGL. PENSIUN (usia)]]&lt;&gt;"",Table1[[#This Row],[TGL. PENSIUN (usia)]]&lt;&gt;"USIA SALAH"),IF(tglAcuan&lt;&gt;0,(INT(CONVERT(VLOOKUP(Table1[[#This Row],[JABATAN]],tbl_refJabatan,4,FALSE),"yr","day")-CONVERT(DATEDIF(H1559,tglAcuan,"y"),"yr","day"))),(INT(CONVERT(VLOOKUP(Table1[[#This Row],[JABATAN]],tbl_refJabatan,4,FALSE),"yr","day")-CONVERT(DATEDIF(H1559,NOW(),"y"),"yr","day")))),"")</f>
        <v>11322</v>
      </c>
      <c r="V1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Row],[JABATAN]],tbl_refJabatan,6,FALSE),"yr","day")-CONVERT(DATEDIF(H1559,tglAcuan,"y"),"yr","day"))),(NOW()+(CONVERT(VLOOKUP(Table1[[#This Row],[JABATAN]],tbl_refJabatan,6,FALSE),"yr","day")-CONVERT(DATEDIF(H1559,NOW(),"y"),"yr","day")))),"Usia Salah"),"")</f>
        <v>55210.848911689813</v>
      </c>
      <c r="W1559" s="167" t="str">
        <f ca="1">IF(Table1[[#This Row],[TGL.PENSIUN (usia)]]&lt;&gt;0,TEXT(Table1[[#This Row],[TGL.PENSIUN (usia)]],"yyyy"),"")</f>
        <v>2051</v>
      </c>
      <c r="X15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Row],[JABATAN]],tbl_refJabatan,7,FALSE),"yr","day")-CONVERT(DATEDIF(M1559,tglAcuan,"y"),"yr","day"))),(NOW()+(CONVERT(VLOOKUP(Table1[[#This Row],[JABATAN]],tbl_refJabatan,7,FALSE),"yr","day")-CONVERT(DATEDIF(M1559,NOW(),"y"),"yr","day")))),"tgl SK salah"),"")</f>
        <v>51923.598911689813</v>
      </c>
      <c r="Y1559" s="167" t="str">
        <f ca="1">IF(Table1[[#This Row],[TGL. PENSIUN (jabatan)]]&lt;&gt;0,TEXT(Table1[[#This Row],[TGL. PENSIUN (jabatan)]],"yyyy"),"")</f>
        <v>2042</v>
      </c>
      <c r="Z15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Row],[JABATAN]],tbl_refJabatan,8,FALSE),"yr","day")-CONVERT(DATEDIF(H1559,tglAcuan,"y"),"yr","day"))),(NOW()+(CONVERT(VLOOKUP(Table1[[#This Row],[JABATAN]],tbl_refJabatan,8,FALSE),"yr","day")-CONVERT(DATEDIF(H1559,NOW(),"y"),"yr","day")))),"Usia Salah"),"")</f>
        <v>55210.848911689813</v>
      </c>
      <c r="AA1559" s="167" t="str">
        <f ca="1">IF(Table1[[#This Row],[TGL.PENSIUN (usia )]]&lt;&gt;0,TEXT(Table1[[#This Row],[TGL.PENSIUN (usia )]],"yyyy"),"")</f>
        <v>2051</v>
      </c>
      <c r="AB15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Row],[JABATAN]],tbl_refJabatan,9,FALSE),"yr","day")-CONVERT(DATEDIF(M1559,tglAcuan,"y"),"yr","day"))),(NOW()+(CONVERT(VLOOKUP(Table1[[#This Row],[JABATAN]],tbl_refJabatan,9,FALSE),"yr","day")-CONVERT(DATEDIF(M1559,NOW(),"y"),"yr","day")))),"tgl SK salah"),"")</f>
        <v>51923.598911689813</v>
      </c>
      <c r="AC1559" s="167" t="str">
        <f ca="1">IF(Table1[[#This Row],[TGL. PENSIUN (jabatan )]]&lt;&gt;0,TEXT(Table1[[#This Row],[TGL. PENSIUN (jabatan )]],"yyyy"),"")</f>
        <v>2042</v>
      </c>
      <c r="AD15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0" spans="1:30" s="53" customFormat="1" ht="21.75" customHeight="1" x14ac:dyDescent="0.25">
      <c r="A1560" s="43">
        <f t="shared" si="55"/>
        <v>1555</v>
      </c>
      <c r="B1560" s="44" t="s">
        <v>2680</v>
      </c>
      <c r="C1560" s="44" t="s">
        <v>2892</v>
      </c>
      <c r="D1560" s="72" t="s">
        <v>52</v>
      </c>
      <c r="E1560" s="59" t="s">
        <v>2898</v>
      </c>
      <c r="F1560" s="43" t="s">
        <v>41</v>
      </c>
      <c r="G1560" s="63" t="s">
        <v>334</v>
      </c>
      <c r="H1560" s="67">
        <v>29990</v>
      </c>
      <c r="I1560" s="45"/>
      <c r="J1560" s="76"/>
      <c r="K1560" s="116" t="s">
        <v>43</v>
      </c>
      <c r="L1560" s="90" t="s">
        <v>2899</v>
      </c>
      <c r="M1560" s="67">
        <v>43409</v>
      </c>
      <c r="N1560" s="52" t="str">
        <f t="shared" ca="1" si="56"/>
        <v>42 Tahun 0 Bulan 19 hari</v>
      </c>
      <c r="O15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Row],[JABATAN]],tbl_refJabatan,2,FALSE),"yr","day")-CONVERT(DATEDIF(H1560,tglAcuan,"y"),"yr","day"))),(NOW()+(CONVERT(VLOOKUP(Table1[[#This Row],[JABATAN]],tbl_refJabatan,2,FALSE),"yr","day")-CONVERT(DATEDIF(H1560,NOW(),"y"),"yr","day")))),"Usia Salah"),"")</f>
        <v>51923.598911689813</v>
      </c>
      <c r="Q1560" s="167" t="str">
        <f ca="1">IF(Table1[[#This Row],[TGL. PENSIUN (usia)]]&lt;&gt;0,TEXT(Table1[[#This Row],[TGL. PENSIUN (usia)]],"yyyy"),"")</f>
        <v>2042</v>
      </c>
      <c r="R1560" s="166">
        <f ca="1">IF(AND(Table1[[#This Row],[TGL. PENSIUN (usia)]]&lt;&gt;"",Table1[[#This Row],[TGL. PENSIUN (usia)]]&lt;&gt;"USIA SALAH"),IF(tglAcuan&lt;&gt;0,(INT(CONVERT(VLOOKUP(Table1[[#This Row],[JABATAN]],tbl_refJabatan,2,FALSE),"yr","day")-CONVERT(DATEDIF(H1560,tglAcuan,"y"),"yr","day"))),(INT(CONVERT(VLOOKUP(Table1[[#This Row],[JABATAN]],tbl_refJabatan,2,FALSE),"yr","day")-CONVERT(DATEDIF(H1560,NOW(),"y"),"yr","day")))),"")</f>
        <v>6574</v>
      </c>
      <c r="S1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Row],[JABATAN]],tbl_refJabatan,4,FALSE),"yr","day")-CONVERT(DATEDIF(H1560,tglAcuan,"y"),"yr","day"))),(NOW()+(CONVERT(VLOOKUP(Table1[[#This Row],[JABATAN]],tbl_refJabatan,4,FALSE),"yr","day")-CONVERT(DATEDIF(H1560,NOW(),"y"),"yr","day")))),"Usia Salah"),"")</f>
        <v>51923.598911689813</v>
      </c>
      <c r="T1560" s="167" t="str">
        <f ca="1">IF(Table1[[#This Row],[TGL. PENSIUN ( usia )]]&lt;&gt;0,TEXT(Table1[[#This Row],[TGL. PENSIUN ( usia )]],"yyyy"),"")</f>
        <v>2042</v>
      </c>
      <c r="U1560" s="166">
        <f ca="1">IF(AND(Table1[[#This Row],[TGL. PENSIUN (usia)]]&lt;&gt;"",Table1[[#This Row],[TGL. PENSIUN (usia)]]&lt;&gt;"USIA SALAH"),IF(tglAcuan&lt;&gt;0,(INT(CONVERT(VLOOKUP(Table1[[#This Row],[JABATAN]],tbl_refJabatan,4,FALSE),"yr","day")-CONVERT(DATEDIF(H1560,tglAcuan,"y"),"yr","day"))),(INT(CONVERT(VLOOKUP(Table1[[#This Row],[JABATAN]],tbl_refJabatan,4,FALSE),"yr","day")-CONVERT(DATEDIF(H1560,NOW(),"y"),"yr","day")))),"")</f>
        <v>6574</v>
      </c>
      <c r="V1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Row],[JABATAN]],tbl_refJabatan,6,FALSE),"yr","day")-CONVERT(DATEDIF(H1560,tglAcuan,"y"),"yr","day"))),(NOW()+(CONVERT(VLOOKUP(Table1[[#This Row],[JABATAN]],tbl_refJabatan,6,FALSE),"yr","day")-CONVERT(DATEDIF(H1560,NOW(),"y"),"yr","day")))),"Usia Salah"),"")</f>
        <v>50462.598911689813</v>
      </c>
      <c r="W1560" s="167" t="str">
        <f ca="1">IF(Table1[[#This Row],[TGL.PENSIUN (usia)]]&lt;&gt;0,TEXT(Table1[[#This Row],[TGL.PENSIUN (usia)]],"yyyy"),"")</f>
        <v>2038</v>
      </c>
      <c r="X15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Row],[JABATAN]],tbl_refJabatan,7,FALSE),"yr","day")-CONVERT(DATEDIF(M1560,tglAcuan,"y"),"yr","day"))),(NOW()+(CONVERT(VLOOKUP(Table1[[#This Row],[JABATAN]],tbl_refJabatan,7,FALSE),"yr","day")-CONVERT(DATEDIF(M1560,NOW(),"y"),"yr","day")))),"tgl SK salah"),"")</f>
        <v>50827.848911689813</v>
      </c>
      <c r="Y1560" s="167" t="str">
        <f ca="1">IF(Table1[[#This Row],[TGL. PENSIUN (jabatan)]]&lt;&gt;0,TEXT(Table1[[#This Row],[TGL. PENSIUN (jabatan)]],"yyyy"),"")</f>
        <v>2039</v>
      </c>
      <c r="Z15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Row],[JABATAN]],tbl_refJabatan,8,FALSE),"yr","day")-CONVERT(DATEDIF(H1560,tglAcuan,"y"),"yr","day"))),(NOW()+(CONVERT(VLOOKUP(Table1[[#This Row],[JABATAN]],tbl_refJabatan,8,FALSE),"yr","day")-CONVERT(DATEDIF(H1560,NOW(),"y"),"yr","day")))),"Usia Salah"),"")</f>
        <v>50462.598911689813</v>
      </c>
      <c r="AA1560" s="167" t="str">
        <f ca="1">IF(Table1[[#This Row],[TGL.PENSIUN (usia )]]&lt;&gt;0,TEXT(Table1[[#This Row],[TGL.PENSIUN (usia )]],"yyyy"),"")</f>
        <v>2038</v>
      </c>
      <c r="AB15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Row],[JABATAN]],tbl_refJabatan,9,FALSE),"yr","day")-CONVERT(DATEDIF(M1560,tglAcuan,"y"),"yr","day"))),(NOW()+(CONVERT(VLOOKUP(Table1[[#This Row],[JABATAN]],tbl_refJabatan,9,FALSE),"yr","day")-CONVERT(DATEDIF(M1560,NOW(),"y"),"yr","day")))),"tgl SK salah"),"")</f>
        <v>50827.848911689813</v>
      </c>
      <c r="AC1560" s="167" t="str">
        <f ca="1">IF(Table1[[#This Row],[TGL. PENSIUN (jabatan )]]&lt;&gt;0,TEXT(Table1[[#This Row],[TGL. PENSIUN (jabatan )]],"yyyy"),"")</f>
        <v>2039</v>
      </c>
      <c r="AD15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1" spans="1:30" s="53" customFormat="1" ht="21.75" customHeight="1" x14ac:dyDescent="0.25">
      <c r="A1561" s="43">
        <f t="shared" si="55"/>
        <v>1556</v>
      </c>
      <c r="B1561" s="44" t="s">
        <v>2680</v>
      </c>
      <c r="C1561" s="44" t="s">
        <v>2892</v>
      </c>
      <c r="D1561" s="72" t="s">
        <v>54</v>
      </c>
      <c r="E1561" s="59" t="s">
        <v>1068</v>
      </c>
      <c r="F1561" s="43" t="s">
        <v>41</v>
      </c>
      <c r="G1561" s="63" t="s">
        <v>42</v>
      </c>
      <c r="H1561" s="67">
        <v>27295</v>
      </c>
      <c r="I1561" s="45"/>
      <c r="J1561" s="76"/>
      <c r="K1561" s="116" t="s">
        <v>43</v>
      </c>
      <c r="L1561" s="90" t="s">
        <v>2899</v>
      </c>
      <c r="M1561" s="67">
        <v>43409</v>
      </c>
      <c r="N1561" s="52" t="str">
        <f t="shared" ca="1" si="56"/>
        <v>49 Tahun 5 Bulan 4 hari</v>
      </c>
      <c r="O15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Row],[JABATAN]],tbl_refJabatan,2,FALSE),"yr","day")-CONVERT(DATEDIF(H1561,tglAcuan,"y"),"yr","day"))),(NOW()+(CONVERT(VLOOKUP(Table1[[#This Row],[JABATAN]],tbl_refJabatan,2,FALSE),"yr","day")-CONVERT(DATEDIF(H1561,NOW(),"y"),"yr","day")))),"Usia Salah"),"")</f>
        <v>49366.848911689813</v>
      </c>
      <c r="Q1561" s="167" t="str">
        <f ca="1">IF(Table1[[#This Row],[TGL. PENSIUN (usia)]]&lt;&gt;0,TEXT(Table1[[#This Row],[TGL. PENSIUN (usia)]],"yyyy"),"")</f>
        <v>2035</v>
      </c>
      <c r="R1561" s="166">
        <f ca="1">IF(AND(Table1[[#This Row],[TGL. PENSIUN (usia)]]&lt;&gt;"",Table1[[#This Row],[TGL. PENSIUN (usia)]]&lt;&gt;"USIA SALAH"),IF(tglAcuan&lt;&gt;0,(INT(CONVERT(VLOOKUP(Table1[[#This Row],[JABATAN]],tbl_refJabatan,2,FALSE),"yr","day")-CONVERT(DATEDIF(H1561,tglAcuan,"y"),"yr","day"))),(INT(CONVERT(VLOOKUP(Table1[[#This Row],[JABATAN]],tbl_refJabatan,2,FALSE),"yr","day")-CONVERT(DATEDIF(H1561,NOW(),"y"),"yr","day")))),"")</f>
        <v>4017</v>
      </c>
      <c r="S1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Row],[JABATAN]],tbl_refJabatan,4,FALSE),"yr","day")-CONVERT(DATEDIF(H1561,tglAcuan,"y"),"yr","day"))),(NOW()+(CONVERT(VLOOKUP(Table1[[#This Row],[JABATAN]],tbl_refJabatan,4,FALSE),"yr","day")-CONVERT(DATEDIF(H1561,NOW(),"y"),"yr","day")))),"Usia Salah"),"")</f>
        <v>49366.848911689813</v>
      </c>
      <c r="T1561" s="167" t="str">
        <f ca="1">IF(Table1[[#This Row],[TGL. PENSIUN ( usia )]]&lt;&gt;0,TEXT(Table1[[#This Row],[TGL. PENSIUN ( usia )]],"yyyy"),"")</f>
        <v>2035</v>
      </c>
      <c r="U1561" s="166">
        <f ca="1">IF(AND(Table1[[#This Row],[TGL. PENSIUN (usia)]]&lt;&gt;"",Table1[[#This Row],[TGL. PENSIUN (usia)]]&lt;&gt;"USIA SALAH"),IF(tglAcuan&lt;&gt;0,(INT(CONVERT(VLOOKUP(Table1[[#This Row],[JABATAN]],tbl_refJabatan,4,FALSE),"yr","day")-CONVERT(DATEDIF(H1561,tglAcuan,"y"),"yr","day"))),(INT(CONVERT(VLOOKUP(Table1[[#This Row],[JABATAN]],tbl_refJabatan,4,FALSE),"yr","day")-CONVERT(DATEDIF(H1561,NOW(),"y"),"yr","day")))),"")</f>
        <v>4017</v>
      </c>
      <c r="V1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Row],[JABATAN]],tbl_refJabatan,6,FALSE),"yr","day")-CONVERT(DATEDIF(H1561,tglAcuan,"y"),"yr","day"))),(NOW()+(CONVERT(VLOOKUP(Table1[[#This Row],[JABATAN]],tbl_refJabatan,6,FALSE),"yr","day")-CONVERT(DATEDIF(H1561,NOW(),"y"),"yr","day")))),"Usia Salah"),"")</f>
        <v>47905.848911689813</v>
      </c>
      <c r="W1561" s="167" t="str">
        <f ca="1">IF(Table1[[#This Row],[TGL.PENSIUN (usia)]]&lt;&gt;0,TEXT(Table1[[#This Row],[TGL.PENSIUN (usia)]],"yyyy"),"")</f>
        <v>2031</v>
      </c>
      <c r="X15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Row],[JABATAN]],tbl_refJabatan,7,FALSE),"yr","day")-CONVERT(DATEDIF(M1561,tglAcuan,"y"),"yr","day"))),(NOW()+(CONVERT(VLOOKUP(Table1[[#This Row],[JABATAN]],tbl_refJabatan,7,FALSE),"yr","day")-CONVERT(DATEDIF(M1561,NOW(),"y"),"yr","day")))),"tgl SK salah"),"")</f>
        <v>50827.848911689813</v>
      </c>
      <c r="Y1561" s="167" t="str">
        <f ca="1">IF(Table1[[#This Row],[TGL. PENSIUN (jabatan)]]&lt;&gt;0,TEXT(Table1[[#This Row],[TGL. PENSIUN (jabatan)]],"yyyy"),"")</f>
        <v>2039</v>
      </c>
      <c r="Z15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Row],[JABATAN]],tbl_refJabatan,8,FALSE),"yr","day")-CONVERT(DATEDIF(H1561,tglAcuan,"y"),"yr","day"))),(NOW()+(CONVERT(VLOOKUP(Table1[[#This Row],[JABATAN]],tbl_refJabatan,8,FALSE),"yr","day")-CONVERT(DATEDIF(H1561,NOW(),"y"),"yr","day")))),"Usia Salah"),"")</f>
        <v>47905.848911689813</v>
      </c>
      <c r="AA1561" s="167" t="str">
        <f ca="1">IF(Table1[[#This Row],[TGL.PENSIUN (usia )]]&lt;&gt;0,TEXT(Table1[[#This Row],[TGL.PENSIUN (usia )]],"yyyy"),"")</f>
        <v>2031</v>
      </c>
      <c r="AB15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Row],[JABATAN]],tbl_refJabatan,9,FALSE),"yr","day")-CONVERT(DATEDIF(M1561,tglAcuan,"y"),"yr","day"))),(NOW()+(CONVERT(VLOOKUP(Table1[[#This Row],[JABATAN]],tbl_refJabatan,9,FALSE),"yr","day")-CONVERT(DATEDIF(M1561,NOW(),"y"),"yr","day")))),"tgl SK salah"),"")</f>
        <v>50827.848911689813</v>
      </c>
      <c r="AC1561" s="167" t="str">
        <f ca="1">IF(Table1[[#This Row],[TGL. PENSIUN (jabatan )]]&lt;&gt;0,TEXT(Table1[[#This Row],[TGL. PENSIUN (jabatan )]],"yyyy"),"")</f>
        <v>2039</v>
      </c>
      <c r="AD15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2" spans="1:30" s="53" customFormat="1" ht="21.75" customHeight="1" x14ac:dyDescent="0.25">
      <c r="A1562" s="43">
        <f t="shared" si="55"/>
        <v>1557</v>
      </c>
      <c r="B1562" s="44" t="s">
        <v>2680</v>
      </c>
      <c r="C1562" s="44" t="s">
        <v>2892</v>
      </c>
      <c r="D1562" s="72" t="s">
        <v>57</v>
      </c>
      <c r="E1562" s="59" t="s">
        <v>2900</v>
      </c>
      <c r="F1562" s="43" t="s">
        <v>41</v>
      </c>
      <c r="G1562" s="63" t="s">
        <v>42</v>
      </c>
      <c r="H1562" s="67">
        <v>28104</v>
      </c>
      <c r="I1562" s="45"/>
      <c r="J1562" s="76"/>
      <c r="K1562" s="116" t="s">
        <v>43</v>
      </c>
      <c r="L1562" s="90" t="s">
        <v>2901</v>
      </c>
      <c r="M1562" s="67">
        <v>43409</v>
      </c>
      <c r="N1562" s="52" t="str">
        <f t="shared" ca="1" si="56"/>
        <v>47 Tahun 2 Bulan 17 hari</v>
      </c>
      <c r="O15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Row],[JABATAN]],tbl_refJabatan,2,FALSE),"yr","day")-CONVERT(DATEDIF(H1562,tglAcuan,"y"),"yr","day"))),(NOW()+(CONVERT(VLOOKUP(Table1[[#This Row],[JABATAN]],tbl_refJabatan,2,FALSE),"yr","day")-CONVERT(DATEDIF(H1562,NOW(),"y"),"yr","day")))),"Usia Salah"),"")</f>
        <v>50097.348911689813</v>
      </c>
      <c r="Q1562" s="167" t="str">
        <f ca="1">IF(Table1[[#This Row],[TGL. PENSIUN (usia)]]&lt;&gt;0,TEXT(Table1[[#This Row],[TGL. PENSIUN (usia)]],"yyyy"),"")</f>
        <v>2037</v>
      </c>
      <c r="R1562" s="166">
        <f ca="1">IF(AND(Table1[[#This Row],[TGL. PENSIUN (usia)]]&lt;&gt;"",Table1[[#This Row],[TGL. PENSIUN (usia)]]&lt;&gt;"USIA SALAH"),IF(tglAcuan&lt;&gt;0,(INT(CONVERT(VLOOKUP(Table1[[#This Row],[JABATAN]],tbl_refJabatan,2,FALSE),"yr","day")-CONVERT(DATEDIF(H1562,tglAcuan,"y"),"yr","day"))),(INT(CONVERT(VLOOKUP(Table1[[#This Row],[JABATAN]],tbl_refJabatan,2,FALSE),"yr","day")-CONVERT(DATEDIF(H1562,NOW(),"y"),"yr","day")))),"")</f>
        <v>4748</v>
      </c>
      <c r="S1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Row],[JABATAN]],tbl_refJabatan,4,FALSE),"yr","day")-CONVERT(DATEDIF(H1562,tglAcuan,"y"),"yr","day"))),(NOW()+(CONVERT(VLOOKUP(Table1[[#This Row],[JABATAN]],tbl_refJabatan,4,FALSE),"yr","day")-CONVERT(DATEDIF(H1562,NOW(),"y"),"yr","day")))),"Usia Salah"),"")</f>
        <v>50097.348911689813</v>
      </c>
      <c r="T1562" s="167" t="str">
        <f ca="1">IF(Table1[[#This Row],[TGL. PENSIUN ( usia )]]&lt;&gt;0,TEXT(Table1[[#This Row],[TGL. PENSIUN ( usia )]],"yyyy"),"")</f>
        <v>2037</v>
      </c>
      <c r="U1562" s="166">
        <f ca="1">IF(AND(Table1[[#This Row],[TGL. PENSIUN (usia)]]&lt;&gt;"",Table1[[#This Row],[TGL. PENSIUN (usia)]]&lt;&gt;"USIA SALAH"),IF(tglAcuan&lt;&gt;0,(INT(CONVERT(VLOOKUP(Table1[[#This Row],[JABATAN]],tbl_refJabatan,4,FALSE),"yr","day")-CONVERT(DATEDIF(H1562,tglAcuan,"y"),"yr","day"))),(INT(CONVERT(VLOOKUP(Table1[[#This Row],[JABATAN]],tbl_refJabatan,4,FALSE),"yr","day")-CONVERT(DATEDIF(H1562,NOW(),"y"),"yr","day")))),"")</f>
        <v>4748</v>
      </c>
      <c r="V1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Row],[JABATAN]],tbl_refJabatan,6,FALSE),"yr","day")-CONVERT(DATEDIF(H1562,tglAcuan,"y"),"yr","day"))),(NOW()+(CONVERT(VLOOKUP(Table1[[#This Row],[JABATAN]],tbl_refJabatan,6,FALSE),"yr","day")-CONVERT(DATEDIF(H1562,NOW(),"y"),"yr","day")))),"Usia Salah"),"")</f>
        <v>48636.348911689813</v>
      </c>
      <c r="W1562" s="167" t="str">
        <f ca="1">IF(Table1[[#This Row],[TGL.PENSIUN (usia)]]&lt;&gt;0,TEXT(Table1[[#This Row],[TGL.PENSIUN (usia)]],"yyyy"),"")</f>
        <v>2033</v>
      </c>
      <c r="X15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Row],[JABATAN]],tbl_refJabatan,7,FALSE),"yr","day")-CONVERT(DATEDIF(M1562,tglAcuan,"y"),"yr","day"))),(NOW()+(CONVERT(VLOOKUP(Table1[[#This Row],[JABATAN]],tbl_refJabatan,7,FALSE),"yr","day")-CONVERT(DATEDIF(M1562,NOW(),"y"),"yr","day")))),"tgl SK salah"),"")</f>
        <v>50827.848911689813</v>
      </c>
      <c r="Y1562" s="167" t="str">
        <f ca="1">IF(Table1[[#This Row],[TGL. PENSIUN (jabatan)]]&lt;&gt;0,TEXT(Table1[[#This Row],[TGL. PENSIUN (jabatan)]],"yyyy"),"")</f>
        <v>2039</v>
      </c>
      <c r="Z15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Row],[JABATAN]],tbl_refJabatan,8,FALSE),"yr","day")-CONVERT(DATEDIF(H1562,tglAcuan,"y"),"yr","day"))),(NOW()+(CONVERT(VLOOKUP(Table1[[#This Row],[JABATAN]],tbl_refJabatan,8,FALSE),"yr","day")-CONVERT(DATEDIF(H1562,NOW(),"y"),"yr","day")))),"Usia Salah"),"")</f>
        <v>48636.348911689813</v>
      </c>
      <c r="AA1562" s="167" t="str">
        <f ca="1">IF(Table1[[#This Row],[TGL.PENSIUN (usia )]]&lt;&gt;0,TEXT(Table1[[#This Row],[TGL.PENSIUN (usia )]],"yyyy"),"")</f>
        <v>2033</v>
      </c>
      <c r="AB15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Row],[JABATAN]],tbl_refJabatan,9,FALSE),"yr","day")-CONVERT(DATEDIF(M1562,tglAcuan,"y"),"yr","day"))),(NOW()+(CONVERT(VLOOKUP(Table1[[#This Row],[JABATAN]],tbl_refJabatan,9,FALSE),"yr","day")-CONVERT(DATEDIF(M1562,NOW(),"y"),"yr","day")))),"tgl SK salah"),"")</f>
        <v>50827.848911689813</v>
      </c>
      <c r="AC1562" s="167" t="str">
        <f ca="1">IF(Table1[[#This Row],[TGL. PENSIUN (jabatan )]]&lt;&gt;0,TEXT(Table1[[#This Row],[TGL. PENSIUN (jabatan )]],"yyyy"),"")</f>
        <v>2039</v>
      </c>
      <c r="AD15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3" spans="1:30" s="53" customFormat="1" ht="21.75" customHeight="1" x14ac:dyDescent="0.25">
      <c r="A1563" s="43">
        <f t="shared" si="55"/>
        <v>1558</v>
      </c>
      <c r="B1563" s="44" t="s">
        <v>2680</v>
      </c>
      <c r="C1563" s="44" t="s">
        <v>2892</v>
      </c>
      <c r="D1563" s="72" t="s">
        <v>59</v>
      </c>
      <c r="E1563" s="59" t="s">
        <v>2902</v>
      </c>
      <c r="F1563" s="43" t="s">
        <v>50</v>
      </c>
      <c r="G1563" s="63" t="s">
        <v>42</v>
      </c>
      <c r="H1563" s="67">
        <v>33580</v>
      </c>
      <c r="I1563" s="45"/>
      <c r="J1563" s="76"/>
      <c r="K1563" s="116" t="s">
        <v>56</v>
      </c>
      <c r="L1563" s="90" t="s">
        <v>2899</v>
      </c>
      <c r="M1563" s="67">
        <v>43409</v>
      </c>
      <c r="N1563" s="52" t="str">
        <f t="shared" ca="1" si="56"/>
        <v>32 Tahun 2 Bulan 19 hari</v>
      </c>
      <c r="O15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Row],[JABATAN]],tbl_refJabatan,2,FALSE),"yr","day")-CONVERT(DATEDIF(H1563,tglAcuan,"y"),"yr","day"))),(NOW()+(CONVERT(VLOOKUP(Table1[[#This Row],[JABATAN]],tbl_refJabatan,2,FALSE),"yr","day")-CONVERT(DATEDIF(H1563,NOW(),"y"),"yr","day")))),"Usia Salah"),"")</f>
        <v>55576.098911689813</v>
      </c>
      <c r="Q1563" s="167" t="str">
        <f ca="1">IF(Table1[[#This Row],[TGL. PENSIUN (usia)]]&lt;&gt;0,TEXT(Table1[[#This Row],[TGL. PENSIUN (usia)]],"yyyy"),"")</f>
        <v>2052</v>
      </c>
      <c r="R1563" s="166">
        <f ca="1">IF(AND(Table1[[#This Row],[TGL. PENSIUN (usia)]]&lt;&gt;"",Table1[[#This Row],[TGL. PENSIUN (usia)]]&lt;&gt;"USIA SALAH"),IF(tglAcuan&lt;&gt;0,(INT(CONVERT(VLOOKUP(Table1[[#This Row],[JABATAN]],tbl_refJabatan,2,FALSE),"yr","day")-CONVERT(DATEDIF(H1563,tglAcuan,"y"),"yr","day"))),(INT(CONVERT(VLOOKUP(Table1[[#This Row],[JABATAN]],tbl_refJabatan,2,FALSE),"yr","day")-CONVERT(DATEDIF(H1563,NOW(),"y"),"yr","day")))),"")</f>
        <v>10227</v>
      </c>
      <c r="S1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Row],[JABATAN]],tbl_refJabatan,4,FALSE),"yr","day")-CONVERT(DATEDIF(H1563,tglAcuan,"y"),"yr","day"))),(NOW()+(CONVERT(VLOOKUP(Table1[[#This Row],[JABATAN]],tbl_refJabatan,4,FALSE),"yr","day")-CONVERT(DATEDIF(H1563,NOW(),"y"),"yr","day")))),"Usia Salah"),"")</f>
        <v>55576.098911689813</v>
      </c>
      <c r="T1563" s="167" t="str">
        <f ca="1">IF(Table1[[#This Row],[TGL. PENSIUN ( usia )]]&lt;&gt;0,TEXT(Table1[[#This Row],[TGL. PENSIUN ( usia )]],"yyyy"),"")</f>
        <v>2052</v>
      </c>
      <c r="U1563" s="166">
        <f ca="1">IF(AND(Table1[[#This Row],[TGL. PENSIUN (usia)]]&lt;&gt;"",Table1[[#This Row],[TGL. PENSIUN (usia)]]&lt;&gt;"USIA SALAH"),IF(tglAcuan&lt;&gt;0,(INT(CONVERT(VLOOKUP(Table1[[#This Row],[JABATAN]],tbl_refJabatan,4,FALSE),"yr","day")-CONVERT(DATEDIF(H1563,tglAcuan,"y"),"yr","day"))),(INT(CONVERT(VLOOKUP(Table1[[#This Row],[JABATAN]],tbl_refJabatan,4,FALSE),"yr","day")-CONVERT(DATEDIF(H1563,NOW(),"y"),"yr","day")))),"")</f>
        <v>10227</v>
      </c>
      <c r="V1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Row],[JABATAN]],tbl_refJabatan,6,FALSE),"yr","day")-CONVERT(DATEDIF(H1563,tglAcuan,"y"),"yr","day"))),(NOW()+(CONVERT(VLOOKUP(Table1[[#This Row],[JABATAN]],tbl_refJabatan,6,FALSE),"yr","day")-CONVERT(DATEDIF(H1563,NOW(),"y"),"yr","day")))),"Usia Salah"),"")</f>
        <v>54115.098911689813</v>
      </c>
      <c r="W1563" s="167" t="str">
        <f ca="1">IF(Table1[[#This Row],[TGL.PENSIUN (usia)]]&lt;&gt;0,TEXT(Table1[[#This Row],[TGL.PENSIUN (usia)]],"yyyy"),"")</f>
        <v>2048</v>
      </c>
      <c r="X15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Row],[JABATAN]],tbl_refJabatan,7,FALSE),"yr","day")-CONVERT(DATEDIF(M1563,tglAcuan,"y"),"yr","day"))),(NOW()+(CONVERT(VLOOKUP(Table1[[#This Row],[JABATAN]],tbl_refJabatan,7,FALSE),"yr","day")-CONVERT(DATEDIF(M1563,NOW(),"y"),"yr","day")))),"tgl SK salah"),"")</f>
        <v>50827.848911689813</v>
      </c>
      <c r="Y1563" s="167" t="str">
        <f ca="1">IF(Table1[[#This Row],[TGL. PENSIUN (jabatan)]]&lt;&gt;0,TEXT(Table1[[#This Row],[TGL. PENSIUN (jabatan)]],"yyyy"),"")</f>
        <v>2039</v>
      </c>
      <c r="Z15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Row],[JABATAN]],tbl_refJabatan,8,FALSE),"yr","day")-CONVERT(DATEDIF(H1563,tglAcuan,"y"),"yr","day"))),(NOW()+(CONVERT(VLOOKUP(Table1[[#This Row],[JABATAN]],tbl_refJabatan,8,FALSE),"yr","day")-CONVERT(DATEDIF(H1563,NOW(),"y"),"yr","day")))),"Usia Salah"),"")</f>
        <v>54115.098911689813</v>
      </c>
      <c r="AA1563" s="167" t="str">
        <f ca="1">IF(Table1[[#This Row],[TGL.PENSIUN (usia )]]&lt;&gt;0,TEXT(Table1[[#This Row],[TGL.PENSIUN (usia )]],"yyyy"),"")</f>
        <v>2048</v>
      </c>
      <c r="AB15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Row],[JABATAN]],tbl_refJabatan,9,FALSE),"yr","day")-CONVERT(DATEDIF(M1563,tglAcuan,"y"),"yr","day"))),(NOW()+(CONVERT(VLOOKUP(Table1[[#This Row],[JABATAN]],tbl_refJabatan,9,FALSE),"yr","day")-CONVERT(DATEDIF(M1563,NOW(),"y"),"yr","day")))),"tgl SK salah"),"")</f>
        <v>50827.848911689813</v>
      </c>
      <c r="AC1563" s="167" t="str">
        <f ca="1">IF(Table1[[#This Row],[TGL. PENSIUN (jabatan )]]&lt;&gt;0,TEXT(Table1[[#This Row],[TGL. PENSIUN (jabatan )]],"yyyy"),"")</f>
        <v>2039</v>
      </c>
      <c r="AD15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4" spans="1:30" s="53" customFormat="1" ht="21.75" customHeight="1" x14ac:dyDescent="0.25">
      <c r="A1564" s="43">
        <f t="shared" si="55"/>
        <v>1559</v>
      </c>
      <c r="B1564" s="44" t="s">
        <v>2680</v>
      </c>
      <c r="C1564" s="44" t="s">
        <v>2892</v>
      </c>
      <c r="D1564" s="72" t="s">
        <v>61</v>
      </c>
      <c r="E1564" s="59" t="s">
        <v>2903</v>
      </c>
      <c r="F1564" s="43" t="s">
        <v>41</v>
      </c>
      <c r="G1564" s="63" t="s">
        <v>42</v>
      </c>
      <c r="H1564" s="67">
        <v>27295</v>
      </c>
      <c r="I1564" s="45"/>
      <c r="J1564" s="76"/>
      <c r="K1564" s="116" t="s">
        <v>43</v>
      </c>
      <c r="L1564" s="90" t="s">
        <v>2899</v>
      </c>
      <c r="M1564" s="67">
        <v>43409</v>
      </c>
      <c r="N1564" s="52" t="str">
        <f t="shared" ca="1" si="56"/>
        <v>49 Tahun 5 Bulan 4 hari</v>
      </c>
      <c r="O15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Row],[JABATAN]],tbl_refJabatan,2,FALSE),"yr","day")-CONVERT(DATEDIF(H1564,tglAcuan,"y"),"yr","day"))),(NOW()+(CONVERT(VLOOKUP(Table1[[#This Row],[JABATAN]],tbl_refJabatan,2,FALSE),"yr","day")-CONVERT(DATEDIF(H1564,NOW(),"y"),"yr","day")))),"Usia Salah"),"")</f>
        <v>49366.848911689813</v>
      </c>
      <c r="Q1564" s="167" t="str">
        <f ca="1">IF(Table1[[#This Row],[TGL. PENSIUN (usia)]]&lt;&gt;0,TEXT(Table1[[#This Row],[TGL. PENSIUN (usia)]],"yyyy"),"")</f>
        <v>2035</v>
      </c>
      <c r="R1564" s="166">
        <f ca="1">IF(AND(Table1[[#This Row],[TGL. PENSIUN (usia)]]&lt;&gt;"",Table1[[#This Row],[TGL. PENSIUN (usia)]]&lt;&gt;"USIA SALAH"),IF(tglAcuan&lt;&gt;0,(INT(CONVERT(VLOOKUP(Table1[[#This Row],[JABATAN]],tbl_refJabatan,2,FALSE),"yr","day")-CONVERT(DATEDIF(H1564,tglAcuan,"y"),"yr","day"))),(INT(CONVERT(VLOOKUP(Table1[[#This Row],[JABATAN]],tbl_refJabatan,2,FALSE),"yr","day")-CONVERT(DATEDIF(H1564,NOW(),"y"),"yr","day")))),"")</f>
        <v>4017</v>
      </c>
      <c r="S1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Row],[JABATAN]],tbl_refJabatan,4,FALSE),"yr","day")-CONVERT(DATEDIF(H1564,tglAcuan,"y"),"yr","day"))),(NOW()+(CONVERT(VLOOKUP(Table1[[#This Row],[JABATAN]],tbl_refJabatan,4,FALSE),"yr","day")-CONVERT(DATEDIF(H1564,NOW(),"y"),"yr","day")))),"Usia Salah"),"")</f>
        <v>49366.848911689813</v>
      </c>
      <c r="T1564" s="167" t="str">
        <f ca="1">IF(Table1[[#This Row],[TGL. PENSIUN ( usia )]]&lt;&gt;0,TEXT(Table1[[#This Row],[TGL. PENSIUN ( usia )]],"yyyy"),"")</f>
        <v>2035</v>
      </c>
      <c r="U1564" s="166">
        <f ca="1">IF(AND(Table1[[#This Row],[TGL. PENSIUN (usia)]]&lt;&gt;"",Table1[[#This Row],[TGL. PENSIUN (usia)]]&lt;&gt;"USIA SALAH"),IF(tglAcuan&lt;&gt;0,(INT(CONVERT(VLOOKUP(Table1[[#This Row],[JABATAN]],tbl_refJabatan,4,FALSE),"yr","day")-CONVERT(DATEDIF(H1564,tglAcuan,"y"),"yr","day"))),(INT(CONVERT(VLOOKUP(Table1[[#This Row],[JABATAN]],tbl_refJabatan,4,FALSE),"yr","day")-CONVERT(DATEDIF(H1564,NOW(),"y"),"yr","day")))),"")</f>
        <v>4017</v>
      </c>
      <c r="V1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Row],[JABATAN]],tbl_refJabatan,6,FALSE),"yr","day")-CONVERT(DATEDIF(H1564,tglAcuan,"y"),"yr","day"))),(NOW()+(CONVERT(VLOOKUP(Table1[[#This Row],[JABATAN]],tbl_refJabatan,6,FALSE),"yr","day")-CONVERT(DATEDIF(H1564,NOW(),"y"),"yr","day")))),"Usia Salah"),"")</f>
        <v>47905.848911689813</v>
      </c>
      <c r="W1564" s="167" t="str">
        <f ca="1">IF(Table1[[#This Row],[TGL.PENSIUN (usia)]]&lt;&gt;0,TEXT(Table1[[#This Row],[TGL.PENSIUN (usia)]],"yyyy"),"")</f>
        <v>2031</v>
      </c>
      <c r="X15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Row],[JABATAN]],tbl_refJabatan,7,FALSE),"yr","day")-CONVERT(DATEDIF(M1564,tglAcuan,"y"),"yr","day"))),(NOW()+(CONVERT(VLOOKUP(Table1[[#This Row],[JABATAN]],tbl_refJabatan,7,FALSE),"yr","day")-CONVERT(DATEDIF(M1564,NOW(),"y"),"yr","day")))),"tgl SK salah"),"")</f>
        <v>50827.848911689813</v>
      </c>
      <c r="Y1564" s="167" t="str">
        <f ca="1">IF(Table1[[#This Row],[TGL. PENSIUN (jabatan)]]&lt;&gt;0,TEXT(Table1[[#This Row],[TGL. PENSIUN (jabatan)]],"yyyy"),"")</f>
        <v>2039</v>
      </c>
      <c r="Z15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Row],[JABATAN]],tbl_refJabatan,8,FALSE),"yr","day")-CONVERT(DATEDIF(H1564,tglAcuan,"y"),"yr","day"))),(NOW()+(CONVERT(VLOOKUP(Table1[[#This Row],[JABATAN]],tbl_refJabatan,8,FALSE),"yr","day")-CONVERT(DATEDIF(H1564,NOW(),"y"),"yr","day")))),"Usia Salah"),"")</f>
        <v>47905.848911689813</v>
      </c>
      <c r="AA1564" s="167" t="str">
        <f ca="1">IF(Table1[[#This Row],[TGL.PENSIUN (usia )]]&lt;&gt;0,TEXT(Table1[[#This Row],[TGL.PENSIUN (usia )]],"yyyy"),"")</f>
        <v>2031</v>
      </c>
      <c r="AB15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Row],[JABATAN]],tbl_refJabatan,9,FALSE),"yr","day")-CONVERT(DATEDIF(M1564,tglAcuan,"y"),"yr","day"))),(NOW()+(CONVERT(VLOOKUP(Table1[[#This Row],[JABATAN]],tbl_refJabatan,9,FALSE),"yr","day")-CONVERT(DATEDIF(M1564,NOW(),"y"),"yr","day")))),"tgl SK salah"),"")</f>
        <v>50827.848911689813</v>
      </c>
      <c r="AC1564" s="167" t="str">
        <f ca="1">IF(Table1[[#This Row],[TGL. PENSIUN (jabatan )]]&lt;&gt;0,TEXT(Table1[[#This Row],[TGL. PENSIUN (jabatan )]],"yyyy"),"")</f>
        <v>2039</v>
      </c>
      <c r="AD15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5" spans="1:30" s="53" customFormat="1" ht="21.75" customHeight="1" x14ac:dyDescent="0.25">
      <c r="A1565" s="43">
        <f t="shared" si="55"/>
        <v>1560</v>
      </c>
      <c r="B1565" s="44" t="s">
        <v>2680</v>
      </c>
      <c r="C1565" s="44" t="s">
        <v>2892</v>
      </c>
      <c r="D1565" s="72" t="s">
        <v>63</v>
      </c>
      <c r="E1565" s="59" t="s">
        <v>2904</v>
      </c>
      <c r="F1565" s="43" t="s">
        <v>50</v>
      </c>
      <c r="G1565" s="63" t="s">
        <v>42</v>
      </c>
      <c r="H1565" s="67">
        <v>28980</v>
      </c>
      <c r="I1565" s="45"/>
      <c r="J1565" s="76"/>
      <c r="K1565" s="116" t="s">
        <v>43</v>
      </c>
      <c r="L1565" s="90" t="s">
        <v>2899</v>
      </c>
      <c r="M1565" s="67">
        <v>43409</v>
      </c>
      <c r="N1565" s="52" t="str">
        <f t="shared" ca="1" si="56"/>
        <v>44 Tahun 9 Bulan 22 hari</v>
      </c>
      <c r="O15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Row],[JABATAN]],tbl_refJabatan,2,FALSE),"yr","day")-CONVERT(DATEDIF(H1565,tglAcuan,"y"),"yr","day"))),(NOW()+(CONVERT(VLOOKUP(Table1[[#This Row],[JABATAN]],tbl_refJabatan,2,FALSE),"yr","day")-CONVERT(DATEDIF(H1565,NOW(),"y"),"yr","day")))),"Usia Salah"),"")</f>
        <v>51193.098911689813</v>
      </c>
      <c r="Q1565" s="167" t="str">
        <f ca="1">IF(Table1[[#This Row],[TGL. PENSIUN (usia)]]&lt;&gt;0,TEXT(Table1[[#This Row],[TGL. PENSIUN (usia)]],"yyyy"),"")</f>
        <v>2040</v>
      </c>
      <c r="R1565" s="166">
        <f ca="1">IF(AND(Table1[[#This Row],[TGL. PENSIUN (usia)]]&lt;&gt;"",Table1[[#This Row],[TGL. PENSIUN (usia)]]&lt;&gt;"USIA SALAH"),IF(tglAcuan&lt;&gt;0,(INT(CONVERT(VLOOKUP(Table1[[#This Row],[JABATAN]],tbl_refJabatan,2,FALSE),"yr","day")-CONVERT(DATEDIF(H1565,tglAcuan,"y"),"yr","day"))),(INT(CONVERT(VLOOKUP(Table1[[#This Row],[JABATAN]],tbl_refJabatan,2,FALSE),"yr","day")-CONVERT(DATEDIF(H1565,NOW(),"y"),"yr","day")))),"")</f>
        <v>5844</v>
      </c>
      <c r="S1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Row],[JABATAN]],tbl_refJabatan,4,FALSE),"yr","day")-CONVERT(DATEDIF(H1565,tglAcuan,"y"),"yr","day"))),(NOW()+(CONVERT(VLOOKUP(Table1[[#This Row],[JABATAN]],tbl_refJabatan,4,FALSE),"yr","day")-CONVERT(DATEDIF(H1565,NOW(),"y"),"yr","day")))),"Usia Salah"),"")</f>
        <v>36583.098911689813</v>
      </c>
      <c r="T1565" s="167" t="str">
        <f ca="1">IF(Table1[[#This Row],[TGL. PENSIUN ( usia )]]&lt;&gt;0,TEXT(Table1[[#This Row],[TGL. PENSIUN ( usia )]],"yyyy"),"")</f>
        <v>2000</v>
      </c>
      <c r="U1565" s="166">
        <f ca="1">IF(AND(Table1[[#This Row],[TGL. PENSIUN (usia)]]&lt;&gt;"",Table1[[#This Row],[TGL. PENSIUN (usia)]]&lt;&gt;"USIA SALAH"),IF(tglAcuan&lt;&gt;0,(INT(CONVERT(VLOOKUP(Table1[[#This Row],[JABATAN]],tbl_refJabatan,4,FALSE),"yr","day")-CONVERT(DATEDIF(H1565,tglAcuan,"y"),"yr","day"))),(INT(CONVERT(VLOOKUP(Table1[[#This Row],[JABATAN]],tbl_refJabatan,4,FALSE),"yr","day")-CONVERT(DATEDIF(H1565,NOW(),"y"),"yr","day")))),"")</f>
        <v>-8766</v>
      </c>
      <c r="V1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Row],[JABATAN]],tbl_refJabatan,6,FALSE),"yr","day")-CONVERT(DATEDIF(H1565,tglAcuan,"y"),"yr","day"))),(NOW()+(CONVERT(VLOOKUP(Table1[[#This Row],[JABATAN]],tbl_refJabatan,6,FALSE),"yr","day")-CONVERT(DATEDIF(H1565,NOW(),"y"),"yr","day")))),"Usia Salah"),"")</f>
        <v>29278.098911689813</v>
      </c>
      <c r="W1565" s="167" t="str">
        <f ca="1">IF(Table1[[#This Row],[TGL.PENSIUN (usia)]]&lt;&gt;0,TEXT(Table1[[#This Row],[TGL.PENSIUN (usia)]],"yyyy"),"")</f>
        <v>1980</v>
      </c>
      <c r="X15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Row],[JABATAN]],tbl_refJabatan,7,FALSE),"yr","day")-CONVERT(DATEDIF(M1565,tglAcuan,"y"),"yr","day"))),(NOW()+(CONVERT(VLOOKUP(Table1[[#This Row],[JABATAN]],tbl_refJabatan,7,FALSE),"yr","day")-CONVERT(DATEDIF(M1565,NOW(),"y"),"yr","day")))),"tgl SK salah"),"")</f>
        <v>65437.848911689813</v>
      </c>
      <c r="Y1565" s="167" t="str">
        <f ca="1">IF(Table1[[#This Row],[TGL. PENSIUN (jabatan)]]&lt;&gt;0,TEXT(Table1[[#This Row],[TGL. PENSIUN (jabatan)]],"yyyy"),"")</f>
        <v>2079</v>
      </c>
      <c r="Z15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Row],[JABATAN]],tbl_refJabatan,8,FALSE),"yr","day")-CONVERT(DATEDIF(H1565,tglAcuan,"y"),"yr","day"))),(NOW()+(CONVERT(VLOOKUP(Table1[[#This Row],[JABATAN]],tbl_refJabatan,8,FALSE),"yr","day")-CONVERT(DATEDIF(H1565,NOW(),"y"),"yr","day")))),"Usia Salah"),"")</f>
        <v>51193.098911689813</v>
      </c>
      <c r="AA1565" s="167" t="str">
        <f ca="1">IF(Table1[[#This Row],[TGL.PENSIUN (usia )]]&lt;&gt;0,TEXT(Table1[[#This Row],[TGL.PENSIUN (usia )]],"yyyy"),"")</f>
        <v>2040</v>
      </c>
      <c r="AB15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Row],[JABATAN]],tbl_refJabatan,9,FALSE),"yr","day")-CONVERT(DATEDIF(M1565,tglAcuan,"y"),"yr","day"))),(NOW()+(CONVERT(VLOOKUP(Table1[[#This Row],[JABATAN]],tbl_refJabatan,9,FALSE),"yr","day")-CONVERT(DATEDIF(M1565,NOW(),"y"),"yr","day")))),"tgl SK salah"),"")</f>
        <v>49001.598911689813</v>
      </c>
      <c r="AC1565" s="167" t="str">
        <f ca="1">IF(Table1[[#This Row],[TGL. PENSIUN (jabatan )]]&lt;&gt;0,TEXT(Table1[[#This Row],[TGL. PENSIUN (jabatan )]],"yyyy"),"")</f>
        <v>2034</v>
      </c>
      <c r="AD15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6" spans="1:30" s="53" customFormat="1" ht="21.75" customHeight="1" x14ac:dyDescent="0.25">
      <c r="A1566" s="43">
        <f t="shared" si="55"/>
        <v>1561</v>
      </c>
      <c r="B1566" s="44" t="s">
        <v>2680</v>
      </c>
      <c r="C1566" s="44" t="s">
        <v>2892</v>
      </c>
      <c r="D1566" s="72" t="s">
        <v>63</v>
      </c>
      <c r="E1566" s="59" t="s">
        <v>55</v>
      </c>
      <c r="F1566" s="43" t="s">
        <v>41</v>
      </c>
      <c r="G1566" s="63" t="s">
        <v>42</v>
      </c>
      <c r="H1566" s="67">
        <v>27763</v>
      </c>
      <c r="I1566" s="45"/>
      <c r="J1566" s="76"/>
      <c r="K1566" s="116" t="s">
        <v>93</v>
      </c>
      <c r="L1566" s="90" t="s">
        <v>2905</v>
      </c>
      <c r="M1566" s="67">
        <v>37636</v>
      </c>
      <c r="N1566" s="52" t="str">
        <f t="shared" ca="1" si="56"/>
        <v>48 Tahun 1 Bulan 23 hari</v>
      </c>
      <c r="O15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21 Tahun 1 Bulan 12 Hari </v>
      </c>
      <c r="P1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Row],[JABATAN]],tbl_refJabatan,2,FALSE),"yr","day")-CONVERT(DATEDIF(H1566,tglAcuan,"y"),"yr","day"))),(NOW()+(CONVERT(VLOOKUP(Table1[[#This Row],[JABATAN]],tbl_refJabatan,2,FALSE),"yr","day")-CONVERT(DATEDIF(H1566,NOW(),"y"),"yr","day")))),"Usia Salah"),"")</f>
        <v>49732.098911689813</v>
      </c>
      <c r="Q1566" s="167" t="str">
        <f ca="1">IF(Table1[[#This Row],[TGL. PENSIUN (usia)]]&lt;&gt;0,TEXT(Table1[[#This Row],[TGL. PENSIUN (usia)]],"yyyy"),"")</f>
        <v>2036</v>
      </c>
      <c r="R1566" s="166">
        <f ca="1">IF(AND(Table1[[#This Row],[TGL. PENSIUN (usia)]]&lt;&gt;"",Table1[[#This Row],[TGL. PENSIUN (usia)]]&lt;&gt;"USIA SALAH"),IF(tglAcuan&lt;&gt;0,(INT(CONVERT(VLOOKUP(Table1[[#This Row],[JABATAN]],tbl_refJabatan,2,FALSE),"yr","day")-CONVERT(DATEDIF(H1566,tglAcuan,"y"),"yr","day"))),(INT(CONVERT(VLOOKUP(Table1[[#This Row],[JABATAN]],tbl_refJabatan,2,FALSE),"yr","day")-CONVERT(DATEDIF(H1566,NOW(),"y"),"yr","day")))),"")</f>
        <v>4383</v>
      </c>
      <c r="S1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Row],[JABATAN]],tbl_refJabatan,4,FALSE),"yr","day")-CONVERT(DATEDIF(H1566,tglAcuan,"y"),"yr","day"))),(NOW()+(CONVERT(VLOOKUP(Table1[[#This Row],[JABATAN]],tbl_refJabatan,4,FALSE),"yr","day")-CONVERT(DATEDIF(H1566,NOW(),"y"),"yr","day")))),"Usia Salah"),"")</f>
        <v>35122.098911689813</v>
      </c>
      <c r="T1566" s="167" t="str">
        <f ca="1">IF(Table1[[#This Row],[TGL. PENSIUN ( usia )]]&lt;&gt;0,TEXT(Table1[[#This Row],[TGL. PENSIUN ( usia )]],"yyyy"),"")</f>
        <v>1996</v>
      </c>
      <c r="U1566" s="166">
        <f ca="1">IF(AND(Table1[[#This Row],[TGL. PENSIUN (usia)]]&lt;&gt;"",Table1[[#This Row],[TGL. PENSIUN (usia)]]&lt;&gt;"USIA SALAH"),IF(tglAcuan&lt;&gt;0,(INT(CONVERT(VLOOKUP(Table1[[#This Row],[JABATAN]],tbl_refJabatan,4,FALSE),"yr","day")-CONVERT(DATEDIF(H1566,tglAcuan,"y"),"yr","day"))),(INT(CONVERT(VLOOKUP(Table1[[#This Row],[JABATAN]],tbl_refJabatan,4,FALSE),"yr","day")-CONVERT(DATEDIF(H1566,NOW(),"y"),"yr","day")))),"")</f>
        <v>-10227</v>
      </c>
      <c r="V1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Row],[JABATAN]],tbl_refJabatan,6,FALSE),"yr","day")-CONVERT(DATEDIF(H1566,tglAcuan,"y"),"yr","day"))),(NOW()+(CONVERT(VLOOKUP(Table1[[#This Row],[JABATAN]],tbl_refJabatan,6,FALSE),"yr","day")-CONVERT(DATEDIF(H1566,NOW(),"y"),"yr","day")))),"Usia Salah"),"")</f>
        <v>27817.098911689813</v>
      </c>
      <c r="W1566" s="167" t="str">
        <f ca="1">IF(Table1[[#This Row],[TGL.PENSIUN (usia)]]&lt;&gt;0,TEXT(Table1[[#This Row],[TGL.PENSIUN (usia)]],"yyyy"),"")</f>
        <v>1976</v>
      </c>
      <c r="X15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Row],[JABATAN]],tbl_refJabatan,7,FALSE),"yr","day")-CONVERT(DATEDIF(M1566,tglAcuan,"y"),"yr","day"))),(NOW()+(CONVERT(VLOOKUP(Table1[[#This Row],[JABATAN]],tbl_refJabatan,7,FALSE),"yr","day")-CONVERT(DATEDIF(M1566,NOW(),"y"),"yr","day")))),"tgl SK salah"),"")</f>
        <v>59593.848911689813</v>
      </c>
      <c r="Y1566" s="167" t="str">
        <f ca="1">IF(Table1[[#This Row],[TGL. PENSIUN (jabatan)]]&lt;&gt;0,TEXT(Table1[[#This Row],[TGL. PENSIUN (jabatan)]],"yyyy"),"")</f>
        <v>2063</v>
      </c>
      <c r="Z15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Row],[JABATAN]],tbl_refJabatan,8,FALSE),"yr","day")-CONVERT(DATEDIF(H1566,tglAcuan,"y"),"yr","day"))),(NOW()+(CONVERT(VLOOKUP(Table1[[#This Row],[JABATAN]],tbl_refJabatan,8,FALSE),"yr","day")-CONVERT(DATEDIF(H1566,NOW(),"y"),"yr","day")))),"Usia Salah"),"")</f>
        <v>49732.098911689813</v>
      </c>
      <c r="AA1566" s="167" t="str">
        <f ca="1">IF(Table1[[#This Row],[TGL.PENSIUN (usia )]]&lt;&gt;0,TEXT(Table1[[#This Row],[TGL.PENSIUN (usia )]],"yyyy"),"")</f>
        <v>2036</v>
      </c>
      <c r="AB15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Row],[JABATAN]],tbl_refJabatan,9,FALSE),"yr","day")-CONVERT(DATEDIF(M1566,tglAcuan,"y"),"yr","day"))),(NOW()+(CONVERT(VLOOKUP(Table1[[#This Row],[JABATAN]],tbl_refJabatan,9,FALSE),"yr","day")-CONVERT(DATEDIF(M1566,NOW(),"y"),"yr","day")))),"tgl SK salah"),"")</f>
        <v>43157.598911689813</v>
      </c>
      <c r="AC1566" s="167" t="str">
        <f ca="1">IF(Table1[[#This Row],[TGL. PENSIUN (jabatan )]]&lt;&gt;0,TEXT(Table1[[#This Row],[TGL. PENSIUN (jabatan )]],"yyyy"),"")</f>
        <v>2018</v>
      </c>
      <c r="AD15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7" spans="1:30" s="53" customFormat="1" ht="21.75" customHeight="1" x14ac:dyDescent="0.25">
      <c r="A1567" s="43">
        <f t="shared" si="55"/>
        <v>1562</v>
      </c>
      <c r="B1567" s="44" t="s">
        <v>2680</v>
      </c>
      <c r="C1567" s="44" t="s">
        <v>2892</v>
      </c>
      <c r="D1567" s="72" t="s">
        <v>63</v>
      </c>
      <c r="E1567" s="59" t="s">
        <v>765</v>
      </c>
      <c r="F1567" s="43" t="s">
        <v>41</v>
      </c>
      <c r="G1567" s="63" t="s">
        <v>42</v>
      </c>
      <c r="H1567" s="67">
        <v>27290</v>
      </c>
      <c r="I1567" s="45"/>
      <c r="J1567" s="76"/>
      <c r="K1567" s="116" t="s">
        <v>43</v>
      </c>
      <c r="L1567" s="90" t="s">
        <v>2899</v>
      </c>
      <c r="M1567" s="67">
        <v>43409</v>
      </c>
      <c r="N1567" s="52" t="str">
        <f t="shared" ca="1" si="56"/>
        <v>49 Tahun 5 Bulan 9 hari</v>
      </c>
      <c r="O15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Row],[JABATAN]],tbl_refJabatan,2,FALSE),"yr","day")-CONVERT(DATEDIF(H1567,tglAcuan,"y"),"yr","day"))),(NOW()+(CONVERT(VLOOKUP(Table1[[#This Row],[JABATAN]],tbl_refJabatan,2,FALSE),"yr","day")-CONVERT(DATEDIF(H1567,NOW(),"y"),"yr","day")))),"Usia Salah"),"")</f>
        <v>49366.848911689813</v>
      </c>
      <c r="Q1567" s="167" t="str">
        <f ca="1">IF(Table1[[#This Row],[TGL. PENSIUN (usia)]]&lt;&gt;0,TEXT(Table1[[#This Row],[TGL. PENSIUN (usia)]],"yyyy"),"")</f>
        <v>2035</v>
      </c>
      <c r="R1567" s="166">
        <f ca="1">IF(AND(Table1[[#This Row],[TGL. PENSIUN (usia)]]&lt;&gt;"",Table1[[#This Row],[TGL. PENSIUN (usia)]]&lt;&gt;"USIA SALAH"),IF(tglAcuan&lt;&gt;0,(INT(CONVERT(VLOOKUP(Table1[[#This Row],[JABATAN]],tbl_refJabatan,2,FALSE),"yr","day")-CONVERT(DATEDIF(H1567,tglAcuan,"y"),"yr","day"))),(INT(CONVERT(VLOOKUP(Table1[[#This Row],[JABATAN]],tbl_refJabatan,2,FALSE),"yr","day")-CONVERT(DATEDIF(H1567,NOW(),"y"),"yr","day")))),"")</f>
        <v>4017</v>
      </c>
      <c r="S1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Row],[JABATAN]],tbl_refJabatan,4,FALSE),"yr","day")-CONVERT(DATEDIF(H1567,tglAcuan,"y"),"yr","day"))),(NOW()+(CONVERT(VLOOKUP(Table1[[#This Row],[JABATAN]],tbl_refJabatan,4,FALSE),"yr","day")-CONVERT(DATEDIF(H1567,NOW(),"y"),"yr","day")))),"Usia Salah"),"")</f>
        <v>34756.848911689813</v>
      </c>
      <c r="T1567" s="167" t="str">
        <f ca="1">IF(Table1[[#This Row],[TGL. PENSIUN ( usia )]]&lt;&gt;0,TEXT(Table1[[#This Row],[TGL. PENSIUN ( usia )]],"yyyy"),"")</f>
        <v>1995</v>
      </c>
      <c r="U1567" s="166">
        <f ca="1">IF(AND(Table1[[#This Row],[TGL. PENSIUN (usia)]]&lt;&gt;"",Table1[[#This Row],[TGL. PENSIUN (usia)]]&lt;&gt;"USIA SALAH"),IF(tglAcuan&lt;&gt;0,(INT(CONVERT(VLOOKUP(Table1[[#This Row],[JABATAN]],tbl_refJabatan,4,FALSE),"yr","day")-CONVERT(DATEDIF(H1567,tglAcuan,"y"),"yr","day"))),(INT(CONVERT(VLOOKUP(Table1[[#This Row],[JABATAN]],tbl_refJabatan,4,FALSE),"yr","day")-CONVERT(DATEDIF(H1567,NOW(),"y"),"yr","day")))),"")</f>
        <v>-10593</v>
      </c>
      <c r="V1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Row],[JABATAN]],tbl_refJabatan,6,FALSE),"yr","day")-CONVERT(DATEDIF(H1567,tglAcuan,"y"),"yr","day"))),(NOW()+(CONVERT(VLOOKUP(Table1[[#This Row],[JABATAN]],tbl_refJabatan,6,FALSE),"yr","day")-CONVERT(DATEDIF(H1567,NOW(),"y"),"yr","day")))),"Usia Salah"),"")</f>
        <v>27451.848911689813</v>
      </c>
      <c r="W1567" s="167" t="str">
        <f ca="1">IF(Table1[[#This Row],[TGL.PENSIUN (usia)]]&lt;&gt;0,TEXT(Table1[[#This Row],[TGL.PENSIUN (usia)]],"yyyy"),"")</f>
        <v>1975</v>
      </c>
      <c r="X15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Row],[JABATAN]],tbl_refJabatan,7,FALSE),"yr","day")-CONVERT(DATEDIF(M1567,tglAcuan,"y"),"yr","day"))),(NOW()+(CONVERT(VLOOKUP(Table1[[#This Row],[JABATAN]],tbl_refJabatan,7,FALSE),"yr","day")-CONVERT(DATEDIF(M1567,NOW(),"y"),"yr","day")))),"tgl SK salah"),"")</f>
        <v>65437.848911689813</v>
      </c>
      <c r="Y1567" s="167" t="str">
        <f ca="1">IF(Table1[[#This Row],[TGL. PENSIUN (jabatan)]]&lt;&gt;0,TEXT(Table1[[#This Row],[TGL. PENSIUN (jabatan)]],"yyyy"),"")</f>
        <v>2079</v>
      </c>
      <c r="Z15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Row],[JABATAN]],tbl_refJabatan,8,FALSE),"yr","day")-CONVERT(DATEDIF(H1567,tglAcuan,"y"),"yr","day"))),(NOW()+(CONVERT(VLOOKUP(Table1[[#This Row],[JABATAN]],tbl_refJabatan,8,FALSE),"yr","day")-CONVERT(DATEDIF(H1567,NOW(),"y"),"yr","day")))),"Usia Salah"),"")</f>
        <v>49366.848911689813</v>
      </c>
      <c r="AA1567" s="167" t="str">
        <f ca="1">IF(Table1[[#This Row],[TGL.PENSIUN (usia )]]&lt;&gt;0,TEXT(Table1[[#This Row],[TGL.PENSIUN (usia )]],"yyyy"),"")</f>
        <v>2035</v>
      </c>
      <c r="AB15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Row],[JABATAN]],tbl_refJabatan,9,FALSE),"yr","day")-CONVERT(DATEDIF(M1567,tglAcuan,"y"),"yr","day"))),(NOW()+(CONVERT(VLOOKUP(Table1[[#This Row],[JABATAN]],tbl_refJabatan,9,FALSE),"yr","day")-CONVERT(DATEDIF(M1567,NOW(),"y"),"yr","day")))),"tgl SK salah"),"")</f>
        <v>49001.598911689813</v>
      </c>
      <c r="AC1567" s="167" t="str">
        <f ca="1">IF(Table1[[#This Row],[TGL. PENSIUN (jabatan )]]&lt;&gt;0,TEXT(Table1[[#This Row],[TGL. PENSIUN (jabatan )]],"yyyy"),"")</f>
        <v>2034</v>
      </c>
      <c r="AD15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8" spans="1:30" s="53" customFormat="1" ht="21.75" customHeight="1" x14ac:dyDescent="0.25">
      <c r="A1568" s="43">
        <f t="shared" si="55"/>
        <v>1563</v>
      </c>
      <c r="B1568" s="44" t="s">
        <v>2680</v>
      </c>
      <c r="C1568" s="44" t="s">
        <v>2892</v>
      </c>
      <c r="D1568" s="72" t="s">
        <v>63</v>
      </c>
      <c r="E1568" s="59" t="s">
        <v>1516</v>
      </c>
      <c r="F1568" s="43" t="s">
        <v>41</v>
      </c>
      <c r="G1568" s="63" t="s">
        <v>42</v>
      </c>
      <c r="H1568" s="67">
        <v>26035</v>
      </c>
      <c r="I1568" s="45"/>
      <c r="J1568" s="76"/>
      <c r="K1568" s="116" t="s">
        <v>43</v>
      </c>
      <c r="L1568" s="90" t="s">
        <v>2899</v>
      </c>
      <c r="M1568" s="67">
        <v>43409</v>
      </c>
      <c r="N1568" s="52" t="str">
        <f t="shared" ca="1" si="56"/>
        <v>52 Tahun 10 Bulan 15 hari</v>
      </c>
      <c r="O15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Row],[JABATAN]],tbl_refJabatan,2,FALSE),"yr","day")-CONVERT(DATEDIF(H1568,tglAcuan,"y"),"yr","day"))),(NOW()+(CONVERT(VLOOKUP(Table1[[#This Row],[JABATAN]],tbl_refJabatan,2,FALSE),"yr","day")-CONVERT(DATEDIF(H1568,NOW(),"y"),"yr","day")))),"Usia Salah"),"")</f>
        <v>48271.098911689813</v>
      </c>
      <c r="Q1568" s="167" t="str">
        <f ca="1">IF(Table1[[#This Row],[TGL. PENSIUN (usia)]]&lt;&gt;0,TEXT(Table1[[#This Row],[TGL. PENSIUN (usia)]],"yyyy"),"")</f>
        <v>2032</v>
      </c>
      <c r="R1568" s="166">
        <f ca="1">IF(AND(Table1[[#This Row],[TGL. PENSIUN (usia)]]&lt;&gt;"",Table1[[#This Row],[TGL. PENSIUN (usia)]]&lt;&gt;"USIA SALAH"),IF(tglAcuan&lt;&gt;0,(INT(CONVERT(VLOOKUP(Table1[[#This Row],[JABATAN]],tbl_refJabatan,2,FALSE),"yr","day")-CONVERT(DATEDIF(H1568,tglAcuan,"y"),"yr","day"))),(INT(CONVERT(VLOOKUP(Table1[[#This Row],[JABATAN]],tbl_refJabatan,2,FALSE),"yr","day")-CONVERT(DATEDIF(H1568,NOW(),"y"),"yr","day")))),"")</f>
        <v>2922</v>
      </c>
      <c r="S1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Row],[JABATAN]],tbl_refJabatan,4,FALSE),"yr","day")-CONVERT(DATEDIF(H1568,tglAcuan,"y"),"yr","day"))),(NOW()+(CONVERT(VLOOKUP(Table1[[#This Row],[JABATAN]],tbl_refJabatan,4,FALSE),"yr","day")-CONVERT(DATEDIF(H1568,NOW(),"y"),"yr","day")))),"Usia Salah"),"")</f>
        <v>33661.098911689813</v>
      </c>
      <c r="T1568" s="167" t="str">
        <f ca="1">IF(Table1[[#This Row],[TGL. PENSIUN ( usia )]]&lt;&gt;0,TEXT(Table1[[#This Row],[TGL. PENSIUN ( usia )]],"yyyy"),"")</f>
        <v>1992</v>
      </c>
      <c r="U1568" s="166">
        <f ca="1">IF(AND(Table1[[#This Row],[TGL. PENSIUN (usia)]]&lt;&gt;"",Table1[[#This Row],[TGL. PENSIUN (usia)]]&lt;&gt;"USIA SALAH"),IF(tglAcuan&lt;&gt;0,(INT(CONVERT(VLOOKUP(Table1[[#This Row],[JABATAN]],tbl_refJabatan,4,FALSE),"yr","day")-CONVERT(DATEDIF(H1568,tglAcuan,"y"),"yr","day"))),(INT(CONVERT(VLOOKUP(Table1[[#This Row],[JABATAN]],tbl_refJabatan,4,FALSE),"yr","day")-CONVERT(DATEDIF(H1568,NOW(),"y"),"yr","day")))),"")</f>
        <v>-11688</v>
      </c>
      <c r="V1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Row],[JABATAN]],tbl_refJabatan,6,FALSE),"yr","day")-CONVERT(DATEDIF(H1568,tglAcuan,"y"),"yr","day"))),(NOW()+(CONVERT(VLOOKUP(Table1[[#This Row],[JABATAN]],tbl_refJabatan,6,FALSE),"yr","day")-CONVERT(DATEDIF(H1568,NOW(),"y"),"yr","day")))),"Usia Salah"),"")</f>
        <v>26356.098911689813</v>
      </c>
      <c r="W1568" s="167" t="str">
        <f ca="1">IF(Table1[[#This Row],[TGL.PENSIUN (usia)]]&lt;&gt;0,TEXT(Table1[[#This Row],[TGL.PENSIUN (usia)]],"yyyy"),"")</f>
        <v>1972</v>
      </c>
      <c r="X15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Row],[JABATAN]],tbl_refJabatan,7,FALSE),"yr","day")-CONVERT(DATEDIF(M1568,tglAcuan,"y"),"yr","day"))),(NOW()+(CONVERT(VLOOKUP(Table1[[#This Row],[JABATAN]],tbl_refJabatan,7,FALSE),"yr","day")-CONVERT(DATEDIF(M1568,NOW(),"y"),"yr","day")))),"tgl SK salah"),"")</f>
        <v>65437.848911689813</v>
      </c>
      <c r="Y1568" s="167" t="str">
        <f ca="1">IF(Table1[[#This Row],[TGL. PENSIUN (jabatan)]]&lt;&gt;0,TEXT(Table1[[#This Row],[TGL. PENSIUN (jabatan)]],"yyyy"),"")</f>
        <v>2079</v>
      </c>
      <c r="Z15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Row],[JABATAN]],tbl_refJabatan,8,FALSE),"yr","day")-CONVERT(DATEDIF(H1568,tglAcuan,"y"),"yr","day"))),(NOW()+(CONVERT(VLOOKUP(Table1[[#This Row],[JABATAN]],tbl_refJabatan,8,FALSE),"yr","day")-CONVERT(DATEDIF(H1568,NOW(),"y"),"yr","day")))),"Usia Salah"),"")</f>
        <v>48271.098911689813</v>
      </c>
      <c r="AA1568" s="167" t="str">
        <f ca="1">IF(Table1[[#This Row],[TGL.PENSIUN (usia )]]&lt;&gt;0,TEXT(Table1[[#This Row],[TGL.PENSIUN (usia )]],"yyyy"),"")</f>
        <v>2032</v>
      </c>
      <c r="AB15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Row],[JABATAN]],tbl_refJabatan,9,FALSE),"yr","day")-CONVERT(DATEDIF(M1568,tglAcuan,"y"),"yr","day"))),(NOW()+(CONVERT(VLOOKUP(Table1[[#This Row],[JABATAN]],tbl_refJabatan,9,FALSE),"yr","day")-CONVERT(DATEDIF(M1568,NOW(),"y"),"yr","day")))),"tgl SK salah"),"")</f>
        <v>49001.598911689813</v>
      </c>
      <c r="AC1568" s="167" t="str">
        <f ca="1">IF(Table1[[#This Row],[TGL. PENSIUN (jabatan )]]&lt;&gt;0,TEXT(Table1[[#This Row],[TGL. PENSIUN (jabatan )]],"yyyy"),"")</f>
        <v>2034</v>
      </c>
      <c r="AD15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69" spans="1:30" s="53" customFormat="1" ht="21.75" customHeight="1" x14ac:dyDescent="0.25">
      <c r="A1569" s="43">
        <f t="shared" si="55"/>
        <v>1564</v>
      </c>
      <c r="B1569" s="44" t="s">
        <v>2906</v>
      </c>
      <c r="C1569" s="44" t="s">
        <v>2907</v>
      </c>
      <c r="D1569" s="45" t="s">
        <v>39</v>
      </c>
      <c r="E1569" s="141" t="s">
        <v>2112</v>
      </c>
      <c r="F1569" s="43" t="s">
        <v>41</v>
      </c>
      <c r="G1569" s="69" t="s">
        <v>42</v>
      </c>
      <c r="H1569" s="47">
        <v>22143</v>
      </c>
      <c r="I1569" s="45"/>
      <c r="J1569" s="76"/>
      <c r="K1569" s="69" t="s">
        <v>43</v>
      </c>
      <c r="L1569" s="69" t="s">
        <v>2908</v>
      </c>
      <c r="M1569" s="95">
        <v>43812</v>
      </c>
      <c r="N1569" s="52" t="str">
        <f t="shared" ca="1" si="56"/>
        <v>63 Tahun 6 Bulan 12 hari</v>
      </c>
      <c r="O15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Row],[JABATAN]],tbl_refJabatan,2,FALSE),"yr","day")-CONVERT(DATEDIF(H1569,tglAcuan,"y"),"yr","day"))),(NOW()+(CONVERT(VLOOKUP(Table1[[#This Row],[JABATAN]],tbl_refJabatan,2,FALSE),"yr","day")-CONVERT(DATEDIF(H1569,NOW(),"y"),"yr","day")))),"Usia Salah"),"")</f>
        <v>22338.348911689813</v>
      </c>
      <c r="Q1569" s="167" t="str">
        <f ca="1">IF(Table1[[#This Row],[TGL. PENSIUN (usia)]]&lt;&gt;0,TEXT(Table1[[#This Row],[TGL. PENSIUN (usia)]],"yyyy"),"")</f>
        <v>1961</v>
      </c>
      <c r="R1569" s="166">
        <f ca="1">IF(AND(Table1[[#This Row],[TGL. PENSIUN (usia)]]&lt;&gt;"",Table1[[#This Row],[TGL. PENSIUN (usia)]]&lt;&gt;"USIA SALAH"),IF(tglAcuan&lt;&gt;0,(INT(CONVERT(VLOOKUP(Table1[[#This Row],[JABATAN]],tbl_refJabatan,2,FALSE),"yr","day")-CONVERT(DATEDIF(H1569,tglAcuan,"y"),"yr","day"))),(INT(CONVERT(VLOOKUP(Table1[[#This Row],[JABATAN]],tbl_refJabatan,2,FALSE),"yr","day")-CONVERT(DATEDIF(H1569,NOW(),"y"),"yr","day")))),"")</f>
        <v>-23011</v>
      </c>
      <c r="S1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Row],[JABATAN]],tbl_refJabatan,4,FALSE),"yr","day")-CONVERT(DATEDIF(H1569,tglAcuan,"y"),"yr","day"))),(NOW()+(CONVERT(VLOOKUP(Table1[[#This Row],[JABATAN]],tbl_refJabatan,4,FALSE),"yr","day")-CONVERT(DATEDIF(H1569,NOW(),"y"),"yr","day")))),"Usia Salah"),"")</f>
        <v>22338.348911689813</v>
      </c>
      <c r="T1569" s="167" t="str">
        <f ca="1">IF(Table1[[#This Row],[TGL. PENSIUN ( usia )]]&lt;&gt;0,TEXT(Table1[[#This Row],[TGL. PENSIUN ( usia )]],"yyyy"),"")</f>
        <v>1961</v>
      </c>
      <c r="U1569" s="166">
        <f ca="1">IF(AND(Table1[[#This Row],[TGL. PENSIUN (usia)]]&lt;&gt;"",Table1[[#This Row],[TGL. PENSIUN (usia)]]&lt;&gt;"USIA SALAH"),IF(tglAcuan&lt;&gt;0,(INT(CONVERT(VLOOKUP(Table1[[#This Row],[JABATAN]],tbl_refJabatan,4,FALSE),"yr","day")-CONVERT(DATEDIF(H1569,tglAcuan,"y"),"yr","day"))),(INT(CONVERT(VLOOKUP(Table1[[#This Row],[JABATAN]],tbl_refJabatan,4,FALSE),"yr","day")-CONVERT(DATEDIF(H1569,NOW(),"y"),"yr","day")))),"")</f>
        <v>-23011</v>
      </c>
      <c r="V1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Row],[JABATAN]],tbl_refJabatan,6,FALSE),"yr","day")-CONVERT(DATEDIF(H1569,tglAcuan,"y"),"yr","day"))),(NOW()+(CONVERT(VLOOKUP(Table1[[#This Row],[JABATAN]],tbl_refJabatan,6,FALSE),"yr","day")-CONVERT(DATEDIF(H1569,NOW(),"y"),"yr","day")))),"Usia Salah"),"")</f>
        <v>22338.348911689813</v>
      </c>
      <c r="W1569" s="167" t="str">
        <f ca="1">IF(Table1[[#This Row],[TGL.PENSIUN (usia)]]&lt;&gt;0,TEXT(Table1[[#This Row],[TGL.PENSIUN (usia)]],"yyyy"),"")</f>
        <v>1961</v>
      </c>
      <c r="X15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Row],[JABATAN]],tbl_refJabatan,7,FALSE),"yr","day")-CONVERT(DATEDIF(M1569,tglAcuan,"y"),"yr","day"))),(NOW()+(CONVERT(VLOOKUP(Table1[[#This Row],[JABATAN]],tbl_refJabatan,7,FALSE),"yr","day")-CONVERT(DATEDIF(M1569,NOW(),"y"),"yr","day")))),"tgl SK salah"),"")</f>
        <v>43888.098911689813</v>
      </c>
      <c r="Y1569" s="167" t="str">
        <f ca="1">IF(Table1[[#This Row],[TGL. PENSIUN (jabatan)]]&lt;&gt;0,TEXT(Table1[[#This Row],[TGL. PENSIUN (jabatan)]],"yyyy"),"")</f>
        <v>2020</v>
      </c>
      <c r="Z15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Row],[JABATAN]],tbl_refJabatan,8,FALSE),"yr","day")-CONVERT(DATEDIF(H1569,tglAcuan,"y"),"yr","day"))),(NOW()+(CONVERT(VLOOKUP(Table1[[#This Row],[JABATAN]],tbl_refJabatan,8,FALSE),"yr","day")-CONVERT(DATEDIF(H1569,NOW(),"y"),"yr","day")))),"Usia Salah"),"")</f>
        <v>22338.348911689813</v>
      </c>
      <c r="AA1569" s="167" t="str">
        <f ca="1">IF(Table1[[#This Row],[TGL.PENSIUN (usia )]]&lt;&gt;0,TEXT(Table1[[#This Row],[TGL.PENSIUN (usia )]],"yyyy"),"")</f>
        <v>1961</v>
      </c>
      <c r="AB15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Row],[JABATAN]],tbl_refJabatan,9,FALSE),"yr","day")-CONVERT(DATEDIF(M1569,tglAcuan,"y"),"yr","day"))),(NOW()+(CONVERT(VLOOKUP(Table1[[#This Row],[JABATAN]],tbl_refJabatan,9,FALSE),"yr","day")-CONVERT(DATEDIF(M1569,NOW(),"y"),"yr","day")))),"tgl SK salah"),"")</f>
        <v>43888.098911689813</v>
      </c>
      <c r="AC1569" s="167" t="str">
        <f ca="1">IF(Table1[[#This Row],[TGL. PENSIUN (jabatan )]]&lt;&gt;0,TEXT(Table1[[#This Row],[TGL. PENSIUN (jabatan )]],"yyyy"),"")</f>
        <v>2020</v>
      </c>
      <c r="AD15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0" spans="1:30" s="88" customFormat="1" ht="21.75" customHeight="1" x14ac:dyDescent="0.25">
      <c r="A1570" s="43">
        <f t="shared" si="55"/>
        <v>1565</v>
      </c>
      <c r="B1570" s="44" t="s">
        <v>2906</v>
      </c>
      <c r="C1570" s="44" t="s">
        <v>2907</v>
      </c>
      <c r="D1570" s="72" t="s">
        <v>45</v>
      </c>
      <c r="E1570" s="141" t="s">
        <v>2909</v>
      </c>
      <c r="F1570" s="43" t="s">
        <v>41</v>
      </c>
      <c r="G1570" s="69" t="s">
        <v>42</v>
      </c>
      <c r="H1570" s="47">
        <v>26299</v>
      </c>
      <c r="I1570" s="45"/>
      <c r="J1570" s="76"/>
      <c r="K1570" s="69" t="s">
        <v>43</v>
      </c>
      <c r="L1570" s="69" t="s">
        <v>2910</v>
      </c>
      <c r="M1570" s="155">
        <v>43640</v>
      </c>
      <c r="N1570" s="52" t="str">
        <f t="shared" ca="1" si="56"/>
        <v>52 Tahun 1 Bulan 26 hari</v>
      </c>
      <c r="O15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3 Hari </v>
      </c>
      <c r="P1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Row],[JABATAN]],tbl_refJabatan,2,FALSE),"yr","day")-CONVERT(DATEDIF(H1570,tglAcuan,"y"),"yr","day"))),(NOW()+(CONVERT(VLOOKUP(Table1[[#This Row],[JABATAN]],tbl_refJabatan,2,FALSE),"yr","day")-CONVERT(DATEDIF(H1570,NOW(),"y"),"yr","day")))),"Usia Salah"),"")</f>
        <v>26356.098911689813</v>
      </c>
      <c r="Q1570" s="167" t="str">
        <f ca="1">IF(Table1[[#This Row],[TGL. PENSIUN (usia)]]&lt;&gt;0,TEXT(Table1[[#This Row],[TGL. PENSIUN (usia)]],"yyyy"),"")</f>
        <v>1972</v>
      </c>
      <c r="R1570" s="166">
        <f ca="1">IF(AND(Table1[[#This Row],[TGL. PENSIUN (usia)]]&lt;&gt;"",Table1[[#This Row],[TGL. PENSIUN (usia)]]&lt;&gt;"USIA SALAH"),IF(tglAcuan&lt;&gt;0,(INT(CONVERT(VLOOKUP(Table1[[#This Row],[JABATAN]],tbl_refJabatan,2,FALSE),"yr","day")-CONVERT(DATEDIF(H1570,tglAcuan,"y"),"yr","day"))),(INT(CONVERT(VLOOKUP(Table1[[#This Row],[JABATAN]],tbl_refJabatan,2,FALSE),"yr","day")-CONVERT(DATEDIF(H1570,NOW(),"y"),"yr","day")))),"")</f>
        <v>-18993</v>
      </c>
      <c r="S1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Row],[JABATAN]],tbl_refJabatan,4,FALSE),"yr","day")-CONVERT(DATEDIF(H1570,tglAcuan,"y"),"yr","day"))),(NOW()+(CONVERT(VLOOKUP(Table1[[#This Row],[JABATAN]],tbl_refJabatan,4,FALSE),"yr","day")-CONVERT(DATEDIF(H1570,NOW(),"y"),"yr","day")))),"Usia Salah"),"")</f>
        <v>26356.098911689813</v>
      </c>
      <c r="T1570" s="167" t="str">
        <f ca="1">IF(Table1[[#This Row],[TGL. PENSIUN ( usia )]]&lt;&gt;0,TEXT(Table1[[#This Row],[TGL. PENSIUN ( usia )]],"yyyy"),"")</f>
        <v>1972</v>
      </c>
      <c r="U1570" s="166">
        <f ca="1">IF(AND(Table1[[#This Row],[TGL. PENSIUN (usia)]]&lt;&gt;"",Table1[[#This Row],[TGL. PENSIUN (usia)]]&lt;&gt;"USIA SALAH"),IF(tglAcuan&lt;&gt;0,(INT(CONVERT(VLOOKUP(Table1[[#This Row],[JABATAN]],tbl_refJabatan,4,FALSE),"yr","day")-CONVERT(DATEDIF(H1570,tglAcuan,"y"),"yr","day"))),(INT(CONVERT(VLOOKUP(Table1[[#This Row],[JABATAN]],tbl_refJabatan,4,FALSE),"yr","day")-CONVERT(DATEDIF(H1570,NOW(),"y"),"yr","day")))),"")</f>
        <v>-18993</v>
      </c>
      <c r="V1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Row],[JABATAN]],tbl_refJabatan,6,FALSE),"yr","day")-CONVERT(DATEDIF(H1570,tglAcuan,"y"),"yr","day"))),(NOW()+(CONVERT(VLOOKUP(Table1[[#This Row],[JABATAN]],tbl_refJabatan,6,FALSE),"yr","day")-CONVERT(DATEDIF(H1570,NOW(),"y"),"yr","day")))),"Usia Salah"),"")</f>
        <v>26356.098911689813</v>
      </c>
      <c r="W1570" s="167" t="str">
        <f ca="1">IF(Table1[[#This Row],[TGL.PENSIUN (usia)]]&lt;&gt;0,TEXT(Table1[[#This Row],[TGL.PENSIUN (usia)]],"yyyy"),"")</f>
        <v>1972</v>
      </c>
      <c r="X15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Row],[JABATAN]],tbl_refJabatan,7,FALSE),"yr","day")-CONVERT(DATEDIF(M1570,tglAcuan,"y"),"yr","day"))),(NOW()+(CONVERT(VLOOKUP(Table1[[#This Row],[JABATAN]],tbl_refJabatan,7,FALSE),"yr","day")-CONVERT(DATEDIF(M1570,NOW(),"y"),"yr","day")))),"tgl SK salah"),"")</f>
        <v>43888.098911689813</v>
      </c>
      <c r="Y1570" s="167" t="str">
        <f ca="1">IF(Table1[[#This Row],[TGL. PENSIUN (jabatan)]]&lt;&gt;0,TEXT(Table1[[#This Row],[TGL. PENSIUN (jabatan)]],"yyyy"),"")</f>
        <v>2020</v>
      </c>
      <c r="Z15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Row],[JABATAN]],tbl_refJabatan,8,FALSE),"yr","day")-CONVERT(DATEDIF(H1570,tglAcuan,"y"),"yr","day"))),(NOW()+(CONVERT(VLOOKUP(Table1[[#This Row],[JABATAN]],tbl_refJabatan,8,FALSE),"yr","day")-CONVERT(DATEDIF(H1570,NOW(),"y"),"yr","day")))),"Usia Salah"),"")</f>
        <v>26356.098911689813</v>
      </c>
      <c r="AA1570" s="167" t="str">
        <f ca="1">IF(Table1[[#This Row],[TGL.PENSIUN (usia )]]&lt;&gt;0,TEXT(Table1[[#This Row],[TGL.PENSIUN (usia )]],"yyyy"),"")</f>
        <v>1972</v>
      </c>
      <c r="AB15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Row],[JABATAN]],tbl_refJabatan,9,FALSE),"yr","day")-CONVERT(DATEDIF(M1570,tglAcuan,"y"),"yr","day"))),(NOW()+(CONVERT(VLOOKUP(Table1[[#This Row],[JABATAN]],tbl_refJabatan,9,FALSE),"yr","day")-CONVERT(DATEDIF(M1570,NOW(),"y"),"yr","day")))),"tgl SK salah"),"")</f>
        <v>43888.098911689813</v>
      </c>
      <c r="AC1570" s="167" t="str">
        <f ca="1">IF(Table1[[#This Row],[TGL. PENSIUN (jabatan )]]&lt;&gt;0,TEXT(Table1[[#This Row],[TGL. PENSIUN (jabatan )]],"yyyy"),"")</f>
        <v>2020</v>
      </c>
      <c r="AD15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1" spans="1:30" s="53" customFormat="1" ht="21.75" customHeight="1" x14ac:dyDescent="0.25">
      <c r="A1571" s="43">
        <f t="shared" si="55"/>
        <v>1566</v>
      </c>
      <c r="B1571" s="44" t="s">
        <v>2906</v>
      </c>
      <c r="C1571" s="44" t="s">
        <v>2907</v>
      </c>
      <c r="D1571" s="72" t="s">
        <v>48</v>
      </c>
      <c r="E1571" s="141" t="s">
        <v>2911</v>
      </c>
      <c r="F1571" s="43" t="s">
        <v>41</v>
      </c>
      <c r="G1571" s="69" t="s">
        <v>42</v>
      </c>
      <c r="H1571" s="47">
        <v>27043</v>
      </c>
      <c r="I1571" s="45"/>
      <c r="J1571" s="76"/>
      <c r="K1571" s="69" t="s">
        <v>43</v>
      </c>
      <c r="L1571" s="69" t="s">
        <v>2912</v>
      </c>
      <c r="M1571" s="155">
        <v>44050</v>
      </c>
      <c r="N1571" s="52" t="str">
        <f t="shared" ca="1" si="56"/>
        <v>50 Tahun 1 Bulan 13 hari</v>
      </c>
      <c r="O15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20 Hari </v>
      </c>
      <c r="P1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Row],[JABATAN]],tbl_refJabatan,2,FALSE),"yr","day")-CONVERT(DATEDIF(H1571,tglAcuan,"y"),"yr","day"))),(NOW()+(CONVERT(VLOOKUP(Table1[[#This Row],[JABATAN]],tbl_refJabatan,2,FALSE),"yr","day")-CONVERT(DATEDIF(H1571,NOW(),"y"),"yr","day")))),"Usia Salah"),"")</f>
        <v>49001.598911689813</v>
      </c>
      <c r="Q1571" s="167" t="str">
        <f ca="1">IF(Table1[[#This Row],[TGL. PENSIUN (usia)]]&lt;&gt;0,TEXT(Table1[[#This Row],[TGL. PENSIUN (usia)]],"yyyy"),"")</f>
        <v>2034</v>
      </c>
      <c r="R1571" s="166">
        <f ca="1">IF(AND(Table1[[#This Row],[TGL. PENSIUN (usia)]]&lt;&gt;"",Table1[[#This Row],[TGL. PENSIUN (usia)]]&lt;&gt;"USIA SALAH"),IF(tglAcuan&lt;&gt;0,(INT(CONVERT(VLOOKUP(Table1[[#This Row],[JABATAN]],tbl_refJabatan,2,FALSE),"yr","day")-CONVERT(DATEDIF(H1571,tglAcuan,"y"),"yr","day"))),(INT(CONVERT(VLOOKUP(Table1[[#This Row],[JABATAN]],tbl_refJabatan,2,FALSE),"yr","day")-CONVERT(DATEDIF(H1571,NOW(),"y"),"yr","day")))),"")</f>
        <v>3652</v>
      </c>
      <c r="S1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Row],[JABATAN]],tbl_refJabatan,4,FALSE),"yr","day")-CONVERT(DATEDIF(H1571,tglAcuan,"y"),"yr","day"))),(NOW()+(CONVERT(VLOOKUP(Table1[[#This Row],[JABATAN]],tbl_refJabatan,4,FALSE),"yr","day")-CONVERT(DATEDIF(H1571,NOW(),"y"),"yr","day")))),"Usia Salah"),"")</f>
        <v>49001.598911689813</v>
      </c>
      <c r="T1571" s="167" t="str">
        <f ca="1">IF(Table1[[#This Row],[TGL. PENSIUN ( usia )]]&lt;&gt;0,TEXT(Table1[[#This Row],[TGL. PENSIUN ( usia )]],"yyyy"),"")</f>
        <v>2034</v>
      </c>
      <c r="U1571" s="166">
        <f ca="1">IF(AND(Table1[[#This Row],[TGL. PENSIUN (usia)]]&lt;&gt;"",Table1[[#This Row],[TGL. PENSIUN (usia)]]&lt;&gt;"USIA SALAH"),IF(tglAcuan&lt;&gt;0,(INT(CONVERT(VLOOKUP(Table1[[#This Row],[JABATAN]],tbl_refJabatan,4,FALSE),"yr","day")-CONVERT(DATEDIF(H1571,tglAcuan,"y"),"yr","day"))),(INT(CONVERT(VLOOKUP(Table1[[#This Row],[JABATAN]],tbl_refJabatan,4,FALSE),"yr","day")-CONVERT(DATEDIF(H1571,NOW(),"y"),"yr","day")))),"")</f>
        <v>3652</v>
      </c>
      <c r="V1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Row],[JABATAN]],tbl_refJabatan,6,FALSE),"yr","day")-CONVERT(DATEDIF(H1571,tglAcuan,"y"),"yr","day"))),(NOW()+(CONVERT(VLOOKUP(Table1[[#This Row],[JABATAN]],tbl_refJabatan,6,FALSE),"yr","day")-CONVERT(DATEDIF(H1571,NOW(),"y"),"yr","day")))),"Usia Salah"),"")</f>
        <v>47540.598911689813</v>
      </c>
      <c r="W1571" s="167" t="str">
        <f ca="1">IF(Table1[[#This Row],[TGL.PENSIUN (usia)]]&lt;&gt;0,TEXT(Table1[[#This Row],[TGL.PENSIUN (usia)]],"yyyy"),"")</f>
        <v>2030</v>
      </c>
      <c r="X15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Row],[JABATAN]],tbl_refJabatan,7,FALSE),"yr","day")-CONVERT(DATEDIF(M1571,tglAcuan,"y"),"yr","day"))),(NOW()+(CONVERT(VLOOKUP(Table1[[#This Row],[JABATAN]],tbl_refJabatan,7,FALSE),"yr","day")-CONVERT(DATEDIF(M1571,NOW(),"y"),"yr","day")))),"tgl SK salah"),"")</f>
        <v>51558.348911689813</v>
      </c>
      <c r="Y1571" s="167" t="str">
        <f ca="1">IF(Table1[[#This Row],[TGL. PENSIUN (jabatan)]]&lt;&gt;0,TEXT(Table1[[#This Row],[TGL. PENSIUN (jabatan)]],"yyyy"),"")</f>
        <v>2041</v>
      </c>
      <c r="Z15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Row],[JABATAN]],tbl_refJabatan,8,FALSE),"yr","day")-CONVERT(DATEDIF(H1571,tglAcuan,"y"),"yr","day"))),(NOW()+(CONVERT(VLOOKUP(Table1[[#This Row],[JABATAN]],tbl_refJabatan,8,FALSE),"yr","day")-CONVERT(DATEDIF(H1571,NOW(),"y"),"yr","day")))),"Usia Salah"),"")</f>
        <v>47540.598911689813</v>
      </c>
      <c r="AA1571" s="167" t="str">
        <f ca="1">IF(Table1[[#This Row],[TGL.PENSIUN (usia )]]&lt;&gt;0,TEXT(Table1[[#This Row],[TGL.PENSIUN (usia )]],"yyyy"),"")</f>
        <v>2030</v>
      </c>
      <c r="AB15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Row],[JABATAN]],tbl_refJabatan,9,FALSE),"yr","day")-CONVERT(DATEDIF(M1571,tglAcuan,"y"),"yr","day"))),(NOW()+(CONVERT(VLOOKUP(Table1[[#This Row],[JABATAN]],tbl_refJabatan,9,FALSE),"yr","day")-CONVERT(DATEDIF(M1571,NOW(),"y"),"yr","day")))),"tgl SK salah"),"")</f>
        <v>51558.348911689813</v>
      </c>
      <c r="AC1571" s="167" t="str">
        <f ca="1">IF(Table1[[#This Row],[TGL. PENSIUN (jabatan )]]&lt;&gt;0,TEXT(Table1[[#This Row],[TGL. PENSIUN (jabatan )]],"yyyy"),"")</f>
        <v>2041</v>
      </c>
      <c r="AD15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2" spans="1:30" s="53" customFormat="1" ht="21.75" customHeight="1" x14ac:dyDescent="0.25">
      <c r="A1572" s="43">
        <f t="shared" si="55"/>
        <v>1567</v>
      </c>
      <c r="B1572" s="44" t="s">
        <v>2906</v>
      </c>
      <c r="C1572" s="44" t="s">
        <v>2907</v>
      </c>
      <c r="D1572" s="72" t="s">
        <v>52</v>
      </c>
      <c r="E1572" s="141" t="s">
        <v>2913</v>
      </c>
      <c r="F1572" s="43" t="s">
        <v>41</v>
      </c>
      <c r="G1572" s="69" t="s">
        <v>42</v>
      </c>
      <c r="H1572" s="47">
        <v>31797</v>
      </c>
      <c r="I1572" s="45"/>
      <c r="J1572" s="76"/>
      <c r="K1572" s="69" t="s">
        <v>56</v>
      </c>
      <c r="L1572" s="69" t="s">
        <v>2914</v>
      </c>
      <c r="M1572" s="155">
        <v>43640</v>
      </c>
      <c r="N1572" s="52" t="str">
        <f t="shared" ca="1" si="56"/>
        <v>37 Tahun 1 Bulan 7 hari</v>
      </c>
      <c r="O15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3 Hari </v>
      </c>
      <c r="P1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Row],[JABATAN]],tbl_refJabatan,2,FALSE),"yr","day")-CONVERT(DATEDIF(H1572,tglAcuan,"y"),"yr","day"))),(NOW()+(CONVERT(VLOOKUP(Table1[[#This Row],[JABATAN]],tbl_refJabatan,2,FALSE),"yr","day")-CONVERT(DATEDIF(H1572,NOW(),"y"),"yr","day")))),"Usia Salah"),"")</f>
        <v>53749.848911689813</v>
      </c>
      <c r="Q1572" s="167" t="str">
        <f ca="1">IF(Table1[[#This Row],[TGL. PENSIUN (usia)]]&lt;&gt;0,TEXT(Table1[[#This Row],[TGL. PENSIUN (usia)]],"yyyy"),"")</f>
        <v>2047</v>
      </c>
      <c r="R1572" s="166">
        <f ca="1">IF(AND(Table1[[#This Row],[TGL. PENSIUN (usia)]]&lt;&gt;"",Table1[[#This Row],[TGL. PENSIUN (usia)]]&lt;&gt;"USIA SALAH"),IF(tglAcuan&lt;&gt;0,(INT(CONVERT(VLOOKUP(Table1[[#This Row],[JABATAN]],tbl_refJabatan,2,FALSE),"yr","day")-CONVERT(DATEDIF(H1572,tglAcuan,"y"),"yr","day"))),(INT(CONVERT(VLOOKUP(Table1[[#This Row],[JABATAN]],tbl_refJabatan,2,FALSE),"yr","day")-CONVERT(DATEDIF(H1572,NOW(),"y"),"yr","day")))),"")</f>
        <v>8400</v>
      </c>
      <c r="S1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Row],[JABATAN]],tbl_refJabatan,4,FALSE),"yr","day")-CONVERT(DATEDIF(H1572,tglAcuan,"y"),"yr","day"))),(NOW()+(CONVERT(VLOOKUP(Table1[[#This Row],[JABATAN]],tbl_refJabatan,4,FALSE),"yr","day")-CONVERT(DATEDIF(H1572,NOW(),"y"),"yr","day")))),"Usia Salah"),"")</f>
        <v>53749.848911689813</v>
      </c>
      <c r="T1572" s="167" t="str">
        <f ca="1">IF(Table1[[#This Row],[TGL. PENSIUN ( usia )]]&lt;&gt;0,TEXT(Table1[[#This Row],[TGL. PENSIUN ( usia )]],"yyyy"),"")</f>
        <v>2047</v>
      </c>
      <c r="U1572" s="166">
        <f ca="1">IF(AND(Table1[[#This Row],[TGL. PENSIUN (usia)]]&lt;&gt;"",Table1[[#This Row],[TGL. PENSIUN (usia)]]&lt;&gt;"USIA SALAH"),IF(tglAcuan&lt;&gt;0,(INT(CONVERT(VLOOKUP(Table1[[#This Row],[JABATAN]],tbl_refJabatan,4,FALSE),"yr","day")-CONVERT(DATEDIF(H1572,tglAcuan,"y"),"yr","day"))),(INT(CONVERT(VLOOKUP(Table1[[#This Row],[JABATAN]],tbl_refJabatan,4,FALSE),"yr","day")-CONVERT(DATEDIF(H1572,NOW(),"y"),"yr","day")))),"")</f>
        <v>8400</v>
      </c>
      <c r="V1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Row],[JABATAN]],tbl_refJabatan,6,FALSE),"yr","day")-CONVERT(DATEDIF(H1572,tglAcuan,"y"),"yr","day"))),(NOW()+(CONVERT(VLOOKUP(Table1[[#This Row],[JABATAN]],tbl_refJabatan,6,FALSE),"yr","day")-CONVERT(DATEDIF(H1572,NOW(),"y"),"yr","day")))),"Usia Salah"),"")</f>
        <v>52288.848911689813</v>
      </c>
      <c r="W1572" s="167" t="str">
        <f ca="1">IF(Table1[[#This Row],[TGL.PENSIUN (usia)]]&lt;&gt;0,TEXT(Table1[[#This Row],[TGL.PENSIUN (usia)]],"yyyy"),"")</f>
        <v>2043</v>
      </c>
      <c r="X15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Row],[JABATAN]],tbl_refJabatan,7,FALSE),"yr","day")-CONVERT(DATEDIF(M1572,tglAcuan,"y"),"yr","day"))),(NOW()+(CONVERT(VLOOKUP(Table1[[#This Row],[JABATAN]],tbl_refJabatan,7,FALSE),"yr","day")-CONVERT(DATEDIF(M1572,NOW(),"y"),"yr","day")))),"tgl SK salah"),"")</f>
        <v>51193.098911689813</v>
      </c>
      <c r="Y1572" s="167" t="str">
        <f ca="1">IF(Table1[[#This Row],[TGL. PENSIUN (jabatan)]]&lt;&gt;0,TEXT(Table1[[#This Row],[TGL. PENSIUN (jabatan)]],"yyyy"),"")</f>
        <v>2040</v>
      </c>
      <c r="Z15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Row],[JABATAN]],tbl_refJabatan,8,FALSE),"yr","day")-CONVERT(DATEDIF(H1572,tglAcuan,"y"),"yr","day"))),(NOW()+(CONVERT(VLOOKUP(Table1[[#This Row],[JABATAN]],tbl_refJabatan,8,FALSE),"yr","day")-CONVERT(DATEDIF(H1572,NOW(),"y"),"yr","day")))),"Usia Salah"),"")</f>
        <v>52288.848911689813</v>
      </c>
      <c r="AA1572" s="167" t="str">
        <f ca="1">IF(Table1[[#This Row],[TGL.PENSIUN (usia )]]&lt;&gt;0,TEXT(Table1[[#This Row],[TGL.PENSIUN (usia )]],"yyyy"),"")</f>
        <v>2043</v>
      </c>
      <c r="AB15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Row],[JABATAN]],tbl_refJabatan,9,FALSE),"yr","day")-CONVERT(DATEDIF(M1572,tglAcuan,"y"),"yr","day"))),(NOW()+(CONVERT(VLOOKUP(Table1[[#This Row],[JABATAN]],tbl_refJabatan,9,FALSE),"yr","day")-CONVERT(DATEDIF(M1572,NOW(),"y"),"yr","day")))),"tgl SK salah"),"")</f>
        <v>51193.098911689813</v>
      </c>
      <c r="AC1572" s="167" t="str">
        <f ca="1">IF(Table1[[#This Row],[TGL. PENSIUN (jabatan )]]&lt;&gt;0,TEXT(Table1[[#This Row],[TGL. PENSIUN (jabatan )]],"yyyy"),"")</f>
        <v>2040</v>
      </c>
      <c r="AD15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3" spans="1:30" s="53" customFormat="1" ht="21.75" customHeight="1" x14ac:dyDescent="0.25">
      <c r="A1573" s="43">
        <f t="shared" si="55"/>
        <v>1568</v>
      </c>
      <c r="B1573" s="44" t="s">
        <v>2906</v>
      </c>
      <c r="C1573" s="44" t="s">
        <v>2907</v>
      </c>
      <c r="D1573" s="72" t="s">
        <v>54</v>
      </c>
      <c r="E1573" s="141" t="s">
        <v>743</v>
      </c>
      <c r="F1573" s="43" t="s">
        <v>41</v>
      </c>
      <c r="G1573" s="69" t="s">
        <v>42</v>
      </c>
      <c r="H1573" s="47">
        <v>25401</v>
      </c>
      <c r="I1573" s="45"/>
      <c r="J1573" s="76"/>
      <c r="K1573" s="69" t="s">
        <v>43</v>
      </c>
      <c r="L1573" s="69" t="s">
        <v>2914</v>
      </c>
      <c r="M1573" s="155">
        <v>43640</v>
      </c>
      <c r="N1573" s="52" t="str">
        <f t="shared" ca="1" si="56"/>
        <v>54 Tahun 7 Bulan 10 hari</v>
      </c>
      <c r="O15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3 Hari </v>
      </c>
      <c r="P1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Row],[JABATAN]],tbl_refJabatan,2,FALSE),"yr","day")-CONVERT(DATEDIF(H1573,tglAcuan,"y"),"yr","day"))),(NOW()+(CONVERT(VLOOKUP(Table1[[#This Row],[JABATAN]],tbl_refJabatan,2,FALSE),"yr","day")-CONVERT(DATEDIF(H1573,NOW(),"y"),"yr","day")))),"Usia Salah"),"")</f>
        <v>47540.598911689813</v>
      </c>
      <c r="Q1573" s="167" t="str">
        <f ca="1">IF(Table1[[#This Row],[TGL. PENSIUN (usia)]]&lt;&gt;0,TEXT(Table1[[#This Row],[TGL. PENSIUN (usia)]],"yyyy"),"")</f>
        <v>2030</v>
      </c>
      <c r="R1573" s="166">
        <f ca="1">IF(AND(Table1[[#This Row],[TGL. PENSIUN (usia)]]&lt;&gt;"",Table1[[#This Row],[TGL. PENSIUN (usia)]]&lt;&gt;"USIA SALAH"),IF(tglAcuan&lt;&gt;0,(INT(CONVERT(VLOOKUP(Table1[[#This Row],[JABATAN]],tbl_refJabatan,2,FALSE),"yr","day")-CONVERT(DATEDIF(H1573,tglAcuan,"y"),"yr","day"))),(INT(CONVERT(VLOOKUP(Table1[[#This Row],[JABATAN]],tbl_refJabatan,2,FALSE),"yr","day")-CONVERT(DATEDIF(H1573,NOW(),"y"),"yr","day")))),"")</f>
        <v>2191</v>
      </c>
      <c r="S1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Row],[JABATAN]],tbl_refJabatan,4,FALSE),"yr","day")-CONVERT(DATEDIF(H1573,tglAcuan,"y"),"yr","day"))),(NOW()+(CONVERT(VLOOKUP(Table1[[#This Row],[JABATAN]],tbl_refJabatan,4,FALSE),"yr","day")-CONVERT(DATEDIF(H1573,NOW(),"y"),"yr","day")))),"Usia Salah"),"")</f>
        <v>47540.598911689813</v>
      </c>
      <c r="T1573" s="167" t="str">
        <f ca="1">IF(Table1[[#This Row],[TGL. PENSIUN ( usia )]]&lt;&gt;0,TEXT(Table1[[#This Row],[TGL. PENSIUN ( usia )]],"yyyy"),"")</f>
        <v>2030</v>
      </c>
      <c r="U1573" s="166">
        <f ca="1">IF(AND(Table1[[#This Row],[TGL. PENSIUN (usia)]]&lt;&gt;"",Table1[[#This Row],[TGL. PENSIUN (usia)]]&lt;&gt;"USIA SALAH"),IF(tglAcuan&lt;&gt;0,(INT(CONVERT(VLOOKUP(Table1[[#This Row],[JABATAN]],tbl_refJabatan,4,FALSE),"yr","day")-CONVERT(DATEDIF(H1573,tglAcuan,"y"),"yr","day"))),(INT(CONVERT(VLOOKUP(Table1[[#This Row],[JABATAN]],tbl_refJabatan,4,FALSE),"yr","day")-CONVERT(DATEDIF(H1573,NOW(),"y"),"yr","day")))),"")</f>
        <v>2191</v>
      </c>
      <c r="V1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Row],[JABATAN]],tbl_refJabatan,6,FALSE),"yr","day")-CONVERT(DATEDIF(H1573,tglAcuan,"y"),"yr","day"))),(NOW()+(CONVERT(VLOOKUP(Table1[[#This Row],[JABATAN]],tbl_refJabatan,6,FALSE),"yr","day")-CONVERT(DATEDIF(H1573,NOW(),"y"),"yr","day")))),"Usia Salah"),"")</f>
        <v>46079.598911689813</v>
      </c>
      <c r="W1573" s="167" t="str">
        <f ca="1">IF(Table1[[#This Row],[TGL.PENSIUN (usia)]]&lt;&gt;0,TEXT(Table1[[#This Row],[TGL.PENSIUN (usia)]],"yyyy"),"")</f>
        <v>2026</v>
      </c>
      <c r="X15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Row],[JABATAN]],tbl_refJabatan,7,FALSE),"yr","day")-CONVERT(DATEDIF(M1573,tglAcuan,"y"),"yr","day"))),(NOW()+(CONVERT(VLOOKUP(Table1[[#This Row],[JABATAN]],tbl_refJabatan,7,FALSE),"yr","day")-CONVERT(DATEDIF(M1573,NOW(),"y"),"yr","day")))),"tgl SK salah"),"")</f>
        <v>51193.098911689813</v>
      </c>
      <c r="Y1573" s="167" t="str">
        <f ca="1">IF(Table1[[#This Row],[TGL. PENSIUN (jabatan)]]&lt;&gt;0,TEXT(Table1[[#This Row],[TGL. PENSIUN (jabatan)]],"yyyy"),"")</f>
        <v>2040</v>
      </c>
      <c r="Z15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Row],[JABATAN]],tbl_refJabatan,8,FALSE),"yr","day")-CONVERT(DATEDIF(H1573,tglAcuan,"y"),"yr","day"))),(NOW()+(CONVERT(VLOOKUP(Table1[[#This Row],[JABATAN]],tbl_refJabatan,8,FALSE),"yr","day")-CONVERT(DATEDIF(H1573,NOW(),"y"),"yr","day")))),"Usia Salah"),"")</f>
        <v>46079.598911689813</v>
      </c>
      <c r="AA1573" s="167" t="str">
        <f ca="1">IF(Table1[[#This Row],[TGL.PENSIUN (usia )]]&lt;&gt;0,TEXT(Table1[[#This Row],[TGL.PENSIUN (usia )]],"yyyy"),"")</f>
        <v>2026</v>
      </c>
      <c r="AB15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Row],[JABATAN]],tbl_refJabatan,9,FALSE),"yr","day")-CONVERT(DATEDIF(M1573,tglAcuan,"y"),"yr","day"))),(NOW()+(CONVERT(VLOOKUP(Table1[[#This Row],[JABATAN]],tbl_refJabatan,9,FALSE),"yr","day")-CONVERT(DATEDIF(M1573,NOW(),"y"),"yr","day")))),"tgl SK salah"),"")</f>
        <v>51193.098911689813</v>
      </c>
      <c r="AC1573" s="167" t="str">
        <f ca="1">IF(Table1[[#This Row],[TGL. PENSIUN (jabatan )]]&lt;&gt;0,TEXT(Table1[[#This Row],[TGL. PENSIUN (jabatan )]],"yyyy"),"")</f>
        <v>2040</v>
      </c>
      <c r="AD15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4" spans="1:30" s="53" customFormat="1" ht="21.75" customHeight="1" x14ac:dyDescent="0.25">
      <c r="A1574" s="43">
        <f t="shared" si="55"/>
        <v>1569</v>
      </c>
      <c r="B1574" s="44" t="s">
        <v>2906</v>
      </c>
      <c r="C1574" s="44" t="s">
        <v>2907</v>
      </c>
      <c r="D1574" s="72" t="s">
        <v>57</v>
      </c>
      <c r="E1574" s="141" t="s">
        <v>2915</v>
      </c>
      <c r="F1574" s="43" t="s">
        <v>41</v>
      </c>
      <c r="G1574" s="69" t="s">
        <v>42</v>
      </c>
      <c r="H1574" s="47">
        <v>33375</v>
      </c>
      <c r="I1574" s="45"/>
      <c r="J1574" s="76"/>
      <c r="K1574" s="69" t="s">
        <v>43</v>
      </c>
      <c r="L1574" s="69" t="s">
        <v>2912</v>
      </c>
      <c r="M1574" s="155">
        <v>44050</v>
      </c>
      <c r="N1574" s="52" t="str">
        <f t="shared" ca="1" si="56"/>
        <v>32 Tahun 9 Bulan 10 hari</v>
      </c>
      <c r="O15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20 Hari </v>
      </c>
      <c r="P1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Row],[JABATAN]],tbl_refJabatan,2,FALSE),"yr","day")-CONVERT(DATEDIF(H1574,tglAcuan,"y"),"yr","day"))),(NOW()+(CONVERT(VLOOKUP(Table1[[#This Row],[JABATAN]],tbl_refJabatan,2,FALSE),"yr","day")-CONVERT(DATEDIF(H1574,NOW(),"y"),"yr","day")))),"Usia Salah"),"")</f>
        <v>55576.098911689813</v>
      </c>
      <c r="Q1574" s="167" t="str">
        <f ca="1">IF(Table1[[#This Row],[TGL. PENSIUN (usia)]]&lt;&gt;0,TEXT(Table1[[#This Row],[TGL. PENSIUN (usia)]],"yyyy"),"")</f>
        <v>2052</v>
      </c>
      <c r="R1574" s="166">
        <f ca="1">IF(AND(Table1[[#This Row],[TGL. PENSIUN (usia)]]&lt;&gt;"",Table1[[#This Row],[TGL. PENSIUN (usia)]]&lt;&gt;"USIA SALAH"),IF(tglAcuan&lt;&gt;0,(INT(CONVERT(VLOOKUP(Table1[[#This Row],[JABATAN]],tbl_refJabatan,2,FALSE),"yr","day")-CONVERT(DATEDIF(H1574,tglAcuan,"y"),"yr","day"))),(INT(CONVERT(VLOOKUP(Table1[[#This Row],[JABATAN]],tbl_refJabatan,2,FALSE),"yr","day")-CONVERT(DATEDIF(H1574,NOW(),"y"),"yr","day")))),"")</f>
        <v>10227</v>
      </c>
      <c r="S1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Row],[JABATAN]],tbl_refJabatan,4,FALSE),"yr","day")-CONVERT(DATEDIF(H1574,tglAcuan,"y"),"yr","day"))),(NOW()+(CONVERT(VLOOKUP(Table1[[#This Row],[JABATAN]],tbl_refJabatan,4,FALSE),"yr","day")-CONVERT(DATEDIF(H1574,NOW(),"y"),"yr","day")))),"Usia Salah"),"")</f>
        <v>55576.098911689813</v>
      </c>
      <c r="T1574" s="167" t="str">
        <f ca="1">IF(Table1[[#This Row],[TGL. PENSIUN ( usia )]]&lt;&gt;0,TEXT(Table1[[#This Row],[TGL. PENSIUN ( usia )]],"yyyy"),"")</f>
        <v>2052</v>
      </c>
      <c r="U1574" s="166">
        <f ca="1">IF(AND(Table1[[#This Row],[TGL. PENSIUN (usia)]]&lt;&gt;"",Table1[[#This Row],[TGL. PENSIUN (usia)]]&lt;&gt;"USIA SALAH"),IF(tglAcuan&lt;&gt;0,(INT(CONVERT(VLOOKUP(Table1[[#This Row],[JABATAN]],tbl_refJabatan,4,FALSE),"yr","day")-CONVERT(DATEDIF(H1574,tglAcuan,"y"),"yr","day"))),(INT(CONVERT(VLOOKUP(Table1[[#This Row],[JABATAN]],tbl_refJabatan,4,FALSE),"yr","day")-CONVERT(DATEDIF(H1574,NOW(),"y"),"yr","day")))),"")</f>
        <v>10227</v>
      </c>
      <c r="V1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Row],[JABATAN]],tbl_refJabatan,6,FALSE),"yr","day")-CONVERT(DATEDIF(H1574,tglAcuan,"y"),"yr","day"))),(NOW()+(CONVERT(VLOOKUP(Table1[[#This Row],[JABATAN]],tbl_refJabatan,6,FALSE),"yr","day")-CONVERT(DATEDIF(H1574,NOW(),"y"),"yr","day")))),"Usia Salah"),"")</f>
        <v>54115.098911689813</v>
      </c>
      <c r="W1574" s="167" t="str">
        <f ca="1">IF(Table1[[#This Row],[TGL.PENSIUN (usia)]]&lt;&gt;0,TEXT(Table1[[#This Row],[TGL.PENSIUN (usia)]],"yyyy"),"")</f>
        <v>2048</v>
      </c>
      <c r="X15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Row],[JABATAN]],tbl_refJabatan,7,FALSE),"yr","day")-CONVERT(DATEDIF(M1574,tglAcuan,"y"),"yr","day"))),(NOW()+(CONVERT(VLOOKUP(Table1[[#This Row],[JABATAN]],tbl_refJabatan,7,FALSE),"yr","day")-CONVERT(DATEDIF(M1574,NOW(),"y"),"yr","day")))),"tgl SK salah"),"")</f>
        <v>51558.348911689813</v>
      </c>
      <c r="Y1574" s="167" t="str">
        <f ca="1">IF(Table1[[#This Row],[TGL. PENSIUN (jabatan)]]&lt;&gt;0,TEXT(Table1[[#This Row],[TGL. PENSIUN (jabatan)]],"yyyy"),"")</f>
        <v>2041</v>
      </c>
      <c r="Z15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Row],[JABATAN]],tbl_refJabatan,8,FALSE),"yr","day")-CONVERT(DATEDIF(H1574,tglAcuan,"y"),"yr","day"))),(NOW()+(CONVERT(VLOOKUP(Table1[[#This Row],[JABATAN]],tbl_refJabatan,8,FALSE),"yr","day")-CONVERT(DATEDIF(H1574,NOW(),"y"),"yr","day")))),"Usia Salah"),"")</f>
        <v>54115.098911689813</v>
      </c>
      <c r="AA1574" s="167" t="str">
        <f ca="1">IF(Table1[[#This Row],[TGL.PENSIUN (usia )]]&lt;&gt;0,TEXT(Table1[[#This Row],[TGL.PENSIUN (usia )]],"yyyy"),"")</f>
        <v>2048</v>
      </c>
      <c r="AB15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Row],[JABATAN]],tbl_refJabatan,9,FALSE),"yr","day")-CONVERT(DATEDIF(M1574,tglAcuan,"y"),"yr","day"))),(NOW()+(CONVERT(VLOOKUP(Table1[[#This Row],[JABATAN]],tbl_refJabatan,9,FALSE),"yr","day")-CONVERT(DATEDIF(M1574,NOW(),"y"),"yr","day")))),"tgl SK salah"),"")</f>
        <v>51558.348911689813</v>
      </c>
      <c r="AC1574" s="167" t="str">
        <f ca="1">IF(Table1[[#This Row],[TGL. PENSIUN (jabatan )]]&lt;&gt;0,TEXT(Table1[[#This Row],[TGL. PENSIUN (jabatan )]],"yyyy"),"")</f>
        <v>2041</v>
      </c>
      <c r="AD15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5" spans="1:30" s="53" customFormat="1" ht="21.75" customHeight="1" x14ac:dyDescent="0.25">
      <c r="A1575" s="43">
        <f t="shared" si="55"/>
        <v>1570</v>
      </c>
      <c r="B1575" s="44" t="s">
        <v>2906</v>
      </c>
      <c r="C1575" s="44" t="s">
        <v>2907</v>
      </c>
      <c r="D1575" s="72" t="s">
        <v>59</v>
      </c>
      <c r="E1575" s="141" t="s">
        <v>142</v>
      </c>
      <c r="F1575" s="43" t="s">
        <v>41</v>
      </c>
      <c r="G1575" s="69" t="s">
        <v>42</v>
      </c>
      <c r="H1575" s="47">
        <v>26392</v>
      </c>
      <c r="I1575" s="45"/>
      <c r="J1575" s="76"/>
      <c r="K1575" s="69" t="s">
        <v>43</v>
      </c>
      <c r="L1575" s="69" t="s">
        <v>2912</v>
      </c>
      <c r="M1575" s="155">
        <v>44050</v>
      </c>
      <c r="N1575" s="52" t="str">
        <f t="shared" ca="1" si="56"/>
        <v>51 Tahun 10 Bulan 24 hari</v>
      </c>
      <c r="O15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20 Hari </v>
      </c>
      <c r="P1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Row],[JABATAN]],tbl_refJabatan,2,FALSE),"yr","day")-CONVERT(DATEDIF(H1575,tglAcuan,"y"),"yr","day"))),(NOW()+(CONVERT(VLOOKUP(Table1[[#This Row],[JABATAN]],tbl_refJabatan,2,FALSE),"yr","day")-CONVERT(DATEDIF(H1575,NOW(),"y"),"yr","day")))),"Usia Salah"),"")</f>
        <v>48636.348911689813</v>
      </c>
      <c r="Q1575" s="167" t="str">
        <f ca="1">IF(Table1[[#This Row],[TGL. PENSIUN (usia)]]&lt;&gt;0,TEXT(Table1[[#This Row],[TGL. PENSIUN (usia)]],"yyyy"),"")</f>
        <v>2033</v>
      </c>
      <c r="R1575" s="166">
        <f ca="1">IF(AND(Table1[[#This Row],[TGL. PENSIUN (usia)]]&lt;&gt;"",Table1[[#This Row],[TGL. PENSIUN (usia)]]&lt;&gt;"USIA SALAH"),IF(tglAcuan&lt;&gt;0,(INT(CONVERT(VLOOKUP(Table1[[#This Row],[JABATAN]],tbl_refJabatan,2,FALSE),"yr","day")-CONVERT(DATEDIF(H1575,tglAcuan,"y"),"yr","day"))),(INT(CONVERT(VLOOKUP(Table1[[#This Row],[JABATAN]],tbl_refJabatan,2,FALSE),"yr","day")-CONVERT(DATEDIF(H1575,NOW(),"y"),"yr","day")))),"")</f>
        <v>3287</v>
      </c>
      <c r="S1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Row],[JABATAN]],tbl_refJabatan,4,FALSE),"yr","day")-CONVERT(DATEDIF(H1575,tglAcuan,"y"),"yr","day"))),(NOW()+(CONVERT(VLOOKUP(Table1[[#This Row],[JABATAN]],tbl_refJabatan,4,FALSE),"yr","day")-CONVERT(DATEDIF(H1575,NOW(),"y"),"yr","day")))),"Usia Salah"),"")</f>
        <v>48636.348911689813</v>
      </c>
      <c r="T1575" s="167" t="str">
        <f ca="1">IF(Table1[[#This Row],[TGL. PENSIUN ( usia )]]&lt;&gt;0,TEXT(Table1[[#This Row],[TGL. PENSIUN ( usia )]],"yyyy"),"")</f>
        <v>2033</v>
      </c>
      <c r="U1575" s="166">
        <f ca="1">IF(AND(Table1[[#This Row],[TGL. PENSIUN (usia)]]&lt;&gt;"",Table1[[#This Row],[TGL. PENSIUN (usia)]]&lt;&gt;"USIA SALAH"),IF(tglAcuan&lt;&gt;0,(INT(CONVERT(VLOOKUP(Table1[[#This Row],[JABATAN]],tbl_refJabatan,4,FALSE),"yr","day")-CONVERT(DATEDIF(H1575,tglAcuan,"y"),"yr","day"))),(INT(CONVERT(VLOOKUP(Table1[[#This Row],[JABATAN]],tbl_refJabatan,4,FALSE),"yr","day")-CONVERT(DATEDIF(H1575,NOW(),"y"),"yr","day")))),"")</f>
        <v>3287</v>
      </c>
      <c r="V1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Row],[JABATAN]],tbl_refJabatan,6,FALSE),"yr","day")-CONVERT(DATEDIF(H1575,tglAcuan,"y"),"yr","day"))),(NOW()+(CONVERT(VLOOKUP(Table1[[#This Row],[JABATAN]],tbl_refJabatan,6,FALSE),"yr","day")-CONVERT(DATEDIF(H1575,NOW(),"y"),"yr","day")))),"Usia Salah"),"")</f>
        <v>47175.348911689813</v>
      </c>
      <c r="W1575" s="167" t="str">
        <f ca="1">IF(Table1[[#This Row],[TGL.PENSIUN (usia)]]&lt;&gt;0,TEXT(Table1[[#This Row],[TGL.PENSIUN (usia)]],"yyyy"),"")</f>
        <v>2029</v>
      </c>
      <c r="X15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Row],[JABATAN]],tbl_refJabatan,7,FALSE),"yr","day")-CONVERT(DATEDIF(M1575,tglAcuan,"y"),"yr","day"))),(NOW()+(CONVERT(VLOOKUP(Table1[[#This Row],[JABATAN]],tbl_refJabatan,7,FALSE),"yr","day")-CONVERT(DATEDIF(M1575,NOW(),"y"),"yr","day")))),"tgl SK salah"),"")</f>
        <v>51558.348911689813</v>
      </c>
      <c r="Y1575" s="167" t="str">
        <f ca="1">IF(Table1[[#This Row],[TGL. PENSIUN (jabatan)]]&lt;&gt;0,TEXT(Table1[[#This Row],[TGL. PENSIUN (jabatan)]],"yyyy"),"")</f>
        <v>2041</v>
      </c>
      <c r="Z15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Row],[JABATAN]],tbl_refJabatan,8,FALSE),"yr","day")-CONVERT(DATEDIF(H1575,tglAcuan,"y"),"yr","day"))),(NOW()+(CONVERT(VLOOKUP(Table1[[#This Row],[JABATAN]],tbl_refJabatan,8,FALSE),"yr","day")-CONVERT(DATEDIF(H1575,NOW(),"y"),"yr","day")))),"Usia Salah"),"")</f>
        <v>47175.348911689813</v>
      </c>
      <c r="AA1575" s="167" t="str">
        <f ca="1">IF(Table1[[#This Row],[TGL.PENSIUN (usia )]]&lt;&gt;0,TEXT(Table1[[#This Row],[TGL.PENSIUN (usia )]],"yyyy"),"")</f>
        <v>2029</v>
      </c>
      <c r="AB15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Row],[JABATAN]],tbl_refJabatan,9,FALSE),"yr","day")-CONVERT(DATEDIF(M1575,tglAcuan,"y"),"yr","day"))),(NOW()+(CONVERT(VLOOKUP(Table1[[#This Row],[JABATAN]],tbl_refJabatan,9,FALSE),"yr","day")-CONVERT(DATEDIF(M1575,NOW(),"y"),"yr","day")))),"tgl SK salah"),"")</f>
        <v>51558.348911689813</v>
      </c>
      <c r="AC1575" s="167" t="str">
        <f ca="1">IF(Table1[[#This Row],[TGL. PENSIUN (jabatan )]]&lt;&gt;0,TEXT(Table1[[#This Row],[TGL. PENSIUN (jabatan )]],"yyyy"),"")</f>
        <v>2041</v>
      </c>
      <c r="AD15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6" spans="1:30" s="53" customFormat="1" ht="21.75" customHeight="1" x14ac:dyDescent="0.25">
      <c r="A1576" s="43">
        <f t="shared" si="55"/>
        <v>1571</v>
      </c>
      <c r="B1576" s="44" t="s">
        <v>2906</v>
      </c>
      <c r="C1576" s="44" t="s">
        <v>2907</v>
      </c>
      <c r="D1576" s="72" t="s">
        <v>61</v>
      </c>
      <c r="E1576" s="141" t="s">
        <v>2916</v>
      </c>
      <c r="F1576" s="69"/>
      <c r="G1576" s="69"/>
      <c r="H1576" s="47"/>
      <c r="I1576" s="45"/>
      <c r="J1576" s="76"/>
      <c r="K1576" s="69"/>
      <c r="L1576" s="69"/>
      <c r="M1576" s="155"/>
      <c r="N1576" s="52" t="str">
        <f t="shared" ca="1" si="56"/>
        <v>tgl lahir salah/ null</v>
      </c>
      <c r="O15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5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Row],[JABATAN]],tbl_refJabatan,2,FALSE),"yr","day")-CONVERT(DATEDIF(H1576,tglAcuan,"y"),"yr","day"))),(NOW()+(CONVERT(VLOOKUP(Table1[[#This Row],[JABATAN]],tbl_refJabatan,2,FALSE),"yr","day")-CONVERT(DATEDIF(H1576,NOW(),"y"),"yr","day")))),"Usia Salah"),"")</f>
        <v>Usia Salah</v>
      </c>
      <c r="Q1576" s="167" t="str">
        <f ca="1">IF(Table1[[#This Row],[TGL. PENSIUN (usia)]]&lt;&gt;0,TEXT(Table1[[#This Row],[TGL. PENSIUN (usia)]],"yyyy"),"")</f>
        <v>Usia Salah</v>
      </c>
      <c r="R157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Row],[JABATAN]],tbl_refJabatan,2,FALSE),"yr","day")-CONVERT(DATEDIF(H1576,tglAcuan,"y"),"yr","day"))),(INT(CONVERT(VLOOKUP(Table1[[#This Row],[JABATAN]],tbl_refJabatan,2,FALSE),"yr","day")-CONVERT(DATEDIF(H1576,NOW(),"y"),"yr","day")))),"")</f>
        <v/>
      </c>
      <c r="S15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Row],[JABATAN]],tbl_refJabatan,4,FALSE),"yr","day")-CONVERT(DATEDIF(H1576,tglAcuan,"y"),"yr","day"))),(NOW()+(CONVERT(VLOOKUP(Table1[[#This Row],[JABATAN]],tbl_refJabatan,4,FALSE),"yr","day")-CONVERT(DATEDIF(H1576,NOW(),"y"),"yr","day")))),"Usia Salah"),"")</f>
        <v>Usia Salah</v>
      </c>
      <c r="T1576" s="167" t="str">
        <f ca="1">IF(Table1[[#This Row],[TGL. PENSIUN ( usia )]]&lt;&gt;0,TEXT(Table1[[#This Row],[TGL. PENSIUN ( usia )]],"yyyy"),"")</f>
        <v>Usia Salah</v>
      </c>
      <c r="U157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Row],[JABATAN]],tbl_refJabatan,4,FALSE),"yr","day")-CONVERT(DATEDIF(H1576,tglAcuan,"y"),"yr","day"))),(INT(CONVERT(VLOOKUP(Table1[[#This Row],[JABATAN]],tbl_refJabatan,4,FALSE),"yr","day")-CONVERT(DATEDIF(H1576,NOW(),"y"),"yr","day")))),"")</f>
        <v/>
      </c>
      <c r="V15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Row],[JABATAN]],tbl_refJabatan,6,FALSE),"yr","day")-CONVERT(DATEDIF(H1576,tglAcuan,"y"),"yr","day"))),(NOW()+(CONVERT(VLOOKUP(Table1[[#This Row],[JABATAN]],tbl_refJabatan,6,FALSE),"yr","day")-CONVERT(DATEDIF(H1576,NOW(),"y"),"yr","day")))),"Usia Salah"),"")</f>
        <v>Usia Salah</v>
      </c>
      <c r="W1576" s="167" t="str">
        <f ca="1">IF(Table1[[#This Row],[TGL.PENSIUN (usia)]]&lt;&gt;0,TEXT(Table1[[#This Row],[TGL.PENSIUN (usia)]],"yyyy"),"")</f>
        <v>Usia Salah</v>
      </c>
      <c r="X157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Row],[JABATAN]],tbl_refJabatan,7,FALSE),"yr","day")-CONVERT(DATEDIF(M1576,tglAcuan,"y"),"yr","day"))),(NOW()+(CONVERT(VLOOKUP(Table1[[#This Row],[JABATAN]],tbl_refJabatan,7,FALSE),"yr","day")-CONVERT(DATEDIF(M1576,NOW(),"y"),"yr","day")))),"tgl SK salah"),"")</f>
        <v>tgl SK salah</v>
      </c>
      <c r="Y1576" s="167" t="str">
        <f ca="1">IF(Table1[[#This Row],[TGL. PENSIUN (jabatan)]]&lt;&gt;0,TEXT(Table1[[#This Row],[TGL. PENSIUN (jabatan)]],"yyyy"),"")</f>
        <v>tgl SK salah</v>
      </c>
      <c r="Z157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Row],[JABATAN]],tbl_refJabatan,8,FALSE),"yr","day")-CONVERT(DATEDIF(H1576,tglAcuan,"y"),"yr","day"))),(NOW()+(CONVERT(VLOOKUP(Table1[[#This Row],[JABATAN]],tbl_refJabatan,8,FALSE),"yr","day")-CONVERT(DATEDIF(H1576,NOW(),"y"),"yr","day")))),"Usia Salah"),"")</f>
        <v>Usia Salah</v>
      </c>
      <c r="AA1576" s="167" t="str">
        <f ca="1">IF(Table1[[#This Row],[TGL.PENSIUN (usia )]]&lt;&gt;0,TEXT(Table1[[#This Row],[TGL.PENSIUN (usia )]],"yyyy"),"")</f>
        <v>Usia Salah</v>
      </c>
      <c r="AB157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Row],[JABATAN]],tbl_refJabatan,9,FALSE),"yr","day")-CONVERT(DATEDIF(M1576,tglAcuan,"y"),"yr","day"))),(NOW()+(CONVERT(VLOOKUP(Table1[[#This Row],[JABATAN]],tbl_refJabatan,9,FALSE),"yr","day")-CONVERT(DATEDIF(M1576,NOW(),"y"),"yr","day")))),"tgl SK salah"),"")</f>
        <v>tgl SK salah</v>
      </c>
      <c r="AC1576" s="167" t="str">
        <f ca="1">IF(Table1[[#This Row],[TGL. PENSIUN (jabatan )]]&lt;&gt;0,TEXT(Table1[[#This Row],[TGL. PENSIUN (jabatan )]],"yyyy"),"")</f>
        <v>tgl SK salah</v>
      </c>
      <c r="AD15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7" spans="1:30" s="53" customFormat="1" ht="21.75" customHeight="1" x14ac:dyDescent="0.25">
      <c r="A1577" s="43">
        <f t="shared" si="55"/>
        <v>1572</v>
      </c>
      <c r="B1577" s="44" t="s">
        <v>2906</v>
      </c>
      <c r="C1577" s="44" t="s">
        <v>2907</v>
      </c>
      <c r="D1577" s="72" t="s">
        <v>63</v>
      </c>
      <c r="E1577" s="141" t="s">
        <v>2917</v>
      </c>
      <c r="F1577" s="43" t="s">
        <v>41</v>
      </c>
      <c r="G1577" s="69" t="s">
        <v>42</v>
      </c>
      <c r="H1577" s="47">
        <v>29917</v>
      </c>
      <c r="I1577" s="45"/>
      <c r="J1577" s="76"/>
      <c r="K1577" s="69" t="s">
        <v>43</v>
      </c>
      <c r="L1577" s="69" t="s">
        <v>2918</v>
      </c>
      <c r="M1577" s="155">
        <v>44377</v>
      </c>
      <c r="N1577" s="52" t="str">
        <f t="shared" ca="1" si="56"/>
        <v>42 Tahun 3 Bulan 0 hari</v>
      </c>
      <c r="O15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28 Hari </v>
      </c>
      <c r="P1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Row],[JABATAN]],tbl_refJabatan,2,FALSE),"yr","day")-CONVERT(DATEDIF(H1577,tglAcuan,"y"),"yr","day"))),(NOW()+(CONVERT(VLOOKUP(Table1[[#This Row],[JABATAN]],tbl_refJabatan,2,FALSE),"yr","day")-CONVERT(DATEDIF(H1577,NOW(),"y"),"yr","day")))),"Usia Salah"),"")</f>
        <v>51923.598911689813</v>
      </c>
      <c r="Q1577" s="167" t="str">
        <f ca="1">IF(Table1[[#This Row],[TGL. PENSIUN (usia)]]&lt;&gt;0,TEXT(Table1[[#This Row],[TGL. PENSIUN (usia)]],"yyyy"),"")</f>
        <v>2042</v>
      </c>
      <c r="R1577" s="166">
        <f ca="1">IF(AND(Table1[[#This Row],[TGL. PENSIUN (usia)]]&lt;&gt;"",Table1[[#This Row],[TGL. PENSIUN (usia)]]&lt;&gt;"USIA SALAH"),IF(tglAcuan&lt;&gt;0,(INT(CONVERT(VLOOKUP(Table1[[#This Row],[JABATAN]],tbl_refJabatan,2,FALSE),"yr","day")-CONVERT(DATEDIF(H1577,tglAcuan,"y"),"yr","day"))),(INT(CONVERT(VLOOKUP(Table1[[#This Row],[JABATAN]],tbl_refJabatan,2,FALSE),"yr","day")-CONVERT(DATEDIF(H1577,NOW(),"y"),"yr","day")))),"")</f>
        <v>6574</v>
      </c>
      <c r="S1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Row],[JABATAN]],tbl_refJabatan,4,FALSE),"yr","day")-CONVERT(DATEDIF(H1577,tglAcuan,"y"),"yr","day"))),(NOW()+(CONVERT(VLOOKUP(Table1[[#This Row],[JABATAN]],tbl_refJabatan,4,FALSE),"yr","day")-CONVERT(DATEDIF(H1577,NOW(),"y"),"yr","day")))),"Usia Salah"),"")</f>
        <v>37313.598911689813</v>
      </c>
      <c r="T1577" s="167" t="str">
        <f ca="1">IF(Table1[[#This Row],[TGL. PENSIUN ( usia )]]&lt;&gt;0,TEXT(Table1[[#This Row],[TGL. PENSIUN ( usia )]],"yyyy"),"")</f>
        <v>2002</v>
      </c>
      <c r="U1577" s="166">
        <f ca="1">IF(AND(Table1[[#This Row],[TGL. PENSIUN (usia)]]&lt;&gt;"",Table1[[#This Row],[TGL. PENSIUN (usia)]]&lt;&gt;"USIA SALAH"),IF(tglAcuan&lt;&gt;0,(INT(CONVERT(VLOOKUP(Table1[[#This Row],[JABATAN]],tbl_refJabatan,4,FALSE),"yr","day")-CONVERT(DATEDIF(H1577,tglAcuan,"y"),"yr","day"))),(INT(CONVERT(VLOOKUP(Table1[[#This Row],[JABATAN]],tbl_refJabatan,4,FALSE),"yr","day")-CONVERT(DATEDIF(H1577,NOW(),"y"),"yr","day")))),"")</f>
        <v>-8036</v>
      </c>
      <c r="V1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Row],[JABATAN]],tbl_refJabatan,6,FALSE),"yr","day")-CONVERT(DATEDIF(H1577,tglAcuan,"y"),"yr","day"))),(NOW()+(CONVERT(VLOOKUP(Table1[[#This Row],[JABATAN]],tbl_refJabatan,6,FALSE),"yr","day")-CONVERT(DATEDIF(H1577,NOW(),"y"),"yr","day")))),"Usia Salah"),"")</f>
        <v>30008.598911689813</v>
      </c>
      <c r="W1577" s="167" t="str">
        <f ca="1">IF(Table1[[#This Row],[TGL.PENSIUN (usia)]]&lt;&gt;0,TEXT(Table1[[#This Row],[TGL.PENSIUN (usia)]],"yyyy"),"")</f>
        <v>1982</v>
      </c>
      <c r="X15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Row],[JABATAN]],tbl_refJabatan,7,FALSE),"yr","day")-CONVERT(DATEDIF(M1577,tglAcuan,"y"),"yr","day"))),(NOW()+(CONVERT(VLOOKUP(Table1[[#This Row],[JABATAN]],tbl_refJabatan,7,FALSE),"yr","day")-CONVERT(DATEDIF(M1577,NOW(),"y"),"yr","day")))),"tgl SK salah"),"")</f>
        <v>66533.598911689813</v>
      </c>
      <c r="Y1577" s="167" t="str">
        <f ca="1">IF(Table1[[#This Row],[TGL. PENSIUN (jabatan)]]&lt;&gt;0,TEXT(Table1[[#This Row],[TGL. PENSIUN (jabatan)]],"yyyy"),"")</f>
        <v>2082</v>
      </c>
      <c r="Z15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Row],[JABATAN]],tbl_refJabatan,8,FALSE),"yr","day")-CONVERT(DATEDIF(H1577,tglAcuan,"y"),"yr","day"))),(NOW()+(CONVERT(VLOOKUP(Table1[[#This Row],[JABATAN]],tbl_refJabatan,8,FALSE),"yr","day")-CONVERT(DATEDIF(H1577,NOW(),"y"),"yr","day")))),"Usia Salah"),"")</f>
        <v>51923.598911689813</v>
      </c>
      <c r="AA1577" s="167" t="str">
        <f ca="1">IF(Table1[[#This Row],[TGL.PENSIUN (usia )]]&lt;&gt;0,TEXT(Table1[[#This Row],[TGL.PENSIUN (usia )]],"yyyy"),"")</f>
        <v>2042</v>
      </c>
      <c r="AB15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Row],[JABATAN]],tbl_refJabatan,9,FALSE),"yr","day")-CONVERT(DATEDIF(M1577,tglAcuan,"y"),"yr","day"))),(NOW()+(CONVERT(VLOOKUP(Table1[[#This Row],[JABATAN]],tbl_refJabatan,9,FALSE),"yr","day")-CONVERT(DATEDIF(M1577,NOW(),"y"),"yr","day")))),"tgl SK salah"),"")</f>
        <v>50097.348911689813</v>
      </c>
      <c r="AC1577" s="167" t="str">
        <f ca="1">IF(Table1[[#This Row],[TGL. PENSIUN (jabatan )]]&lt;&gt;0,TEXT(Table1[[#This Row],[TGL. PENSIUN (jabatan )]],"yyyy"),"")</f>
        <v>2037</v>
      </c>
      <c r="AD15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8" spans="1:30" s="53" customFormat="1" ht="21.75" customHeight="1" x14ac:dyDescent="0.25">
      <c r="A1578" s="43">
        <f t="shared" si="55"/>
        <v>1573</v>
      </c>
      <c r="B1578" s="44" t="s">
        <v>2906</v>
      </c>
      <c r="C1578" s="44" t="s">
        <v>2907</v>
      </c>
      <c r="D1578" s="72" t="s">
        <v>63</v>
      </c>
      <c r="E1578" s="141" t="s">
        <v>2919</v>
      </c>
      <c r="F1578" s="43" t="s">
        <v>41</v>
      </c>
      <c r="G1578" s="69" t="s">
        <v>42</v>
      </c>
      <c r="H1578" s="47">
        <v>26908</v>
      </c>
      <c r="I1578" s="45"/>
      <c r="J1578" s="76"/>
      <c r="K1578" s="69" t="s">
        <v>43</v>
      </c>
      <c r="L1578" s="69" t="s">
        <v>2920</v>
      </c>
      <c r="M1578" s="155">
        <v>43452</v>
      </c>
      <c r="N1578" s="52" t="str">
        <f t="shared" ca="1" si="56"/>
        <v>50 Tahun 5 Bulan 26 hari</v>
      </c>
      <c r="O15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9 Hari </v>
      </c>
      <c r="P1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Row],[JABATAN]],tbl_refJabatan,2,FALSE),"yr","day")-CONVERT(DATEDIF(H1578,tglAcuan,"y"),"yr","day"))),(NOW()+(CONVERT(VLOOKUP(Table1[[#This Row],[JABATAN]],tbl_refJabatan,2,FALSE),"yr","day")-CONVERT(DATEDIF(H1578,NOW(),"y"),"yr","day")))),"Usia Salah"),"")</f>
        <v>49001.598911689813</v>
      </c>
      <c r="Q1578" s="167" t="str">
        <f ca="1">IF(Table1[[#This Row],[TGL. PENSIUN (usia)]]&lt;&gt;0,TEXT(Table1[[#This Row],[TGL. PENSIUN (usia)]],"yyyy"),"")</f>
        <v>2034</v>
      </c>
      <c r="R1578" s="166">
        <f ca="1">IF(AND(Table1[[#This Row],[TGL. PENSIUN (usia)]]&lt;&gt;"",Table1[[#This Row],[TGL. PENSIUN (usia)]]&lt;&gt;"USIA SALAH"),IF(tglAcuan&lt;&gt;0,(INT(CONVERT(VLOOKUP(Table1[[#This Row],[JABATAN]],tbl_refJabatan,2,FALSE),"yr","day")-CONVERT(DATEDIF(H1578,tglAcuan,"y"),"yr","day"))),(INT(CONVERT(VLOOKUP(Table1[[#This Row],[JABATAN]],tbl_refJabatan,2,FALSE),"yr","day")-CONVERT(DATEDIF(H1578,NOW(),"y"),"yr","day")))),"")</f>
        <v>3652</v>
      </c>
      <c r="S1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Row],[JABATAN]],tbl_refJabatan,4,FALSE),"yr","day")-CONVERT(DATEDIF(H1578,tglAcuan,"y"),"yr","day"))),(NOW()+(CONVERT(VLOOKUP(Table1[[#This Row],[JABATAN]],tbl_refJabatan,4,FALSE),"yr","day")-CONVERT(DATEDIF(H1578,NOW(),"y"),"yr","day")))),"Usia Salah"),"")</f>
        <v>34391.598911689813</v>
      </c>
      <c r="T1578" s="167" t="str">
        <f ca="1">IF(Table1[[#This Row],[TGL. PENSIUN ( usia )]]&lt;&gt;0,TEXT(Table1[[#This Row],[TGL. PENSIUN ( usia )]],"yyyy"),"")</f>
        <v>1994</v>
      </c>
      <c r="U1578" s="166">
        <f ca="1">IF(AND(Table1[[#This Row],[TGL. PENSIUN (usia)]]&lt;&gt;"",Table1[[#This Row],[TGL. PENSIUN (usia)]]&lt;&gt;"USIA SALAH"),IF(tglAcuan&lt;&gt;0,(INT(CONVERT(VLOOKUP(Table1[[#This Row],[JABATAN]],tbl_refJabatan,4,FALSE),"yr","day")-CONVERT(DATEDIF(H1578,tglAcuan,"y"),"yr","day"))),(INT(CONVERT(VLOOKUP(Table1[[#This Row],[JABATAN]],tbl_refJabatan,4,FALSE),"yr","day")-CONVERT(DATEDIF(H1578,NOW(),"y"),"yr","day")))),"")</f>
        <v>-10958</v>
      </c>
      <c r="V1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Row],[JABATAN]],tbl_refJabatan,6,FALSE),"yr","day")-CONVERT(DATEDIF(H1578,tglAcuan,"y"),"yr","day"))),(NOW()+(CONVERT(VLOOKUP(Table1[[#This Row],[JABATAN]],tbl_refJabatan,6,FALSE),"yr","day")-CONVERT(DATEDIF(H1578,NOW(),"y"),"yr","day")))),"Usia Salah"),"")</f>
        <v>27086.598911689813</v>
      </c>
      <c r="W1578" s="167" t="str">
        <f ca="1">IF(Table1[[#This Row],[TGL.PENSIUN (usia)]]&lt;&gt;0,TEXT(Table1[[#This Row],[TGL.PENSIUN (usia)]],"yyyy"),"")</f>
        <v>1974</v>
      </c>
      <c r="X15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Row],[JABATAN]],tbl_refJabatan,7,FALSE),"yr","day")-CONVERT(DATEDIF(M1578,tglAcuan,"y"),"yr","day"))),(NOW()+(CONVERT(VLOOKUP(Table1[[#This Row],[JABATAN]],tbl_refJabatan,7,FALSE),"yr","day")-CONVERT(DATEDIF(M1578,NOW(),"y"),"yr","day")))),"tgl SK salah"),"")</f>
        <v>65437.848911689813</v>
      </c>
      <c r="Y1578" s="167" t="str">
        <f ca="1">IF(Table1[[#This Row],[TGL. PENSIUN (jabatan)]]&lt;&gt;0,TEXT(Table1[[#This Row],[TGL. PENSIUN (jabatan)]],"yyyy"),"")</f>
        <v>2079</v>
      </c>
      <c r="Z15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Row],[JABATAN]],tbl_refJabatan,8,FALSE),"yr","day")-CONVERT(DATEDIF(H1578,tglAcuan,"y"),"yr","day"))),(NOW()+(CONVERT(VLOOKUP(Table1[[#This Row],[JABATAN]],tbl_refJabatan,8,FALSE),"yr","day")-CONVERT(DATEDIF(H1578,NOW(),"y"),"yr","day")))),"Usia Salah"),"")</f>
        <v>49001.598911689813</v>
      </c>
      <c r="AA1578" s="167" t="str">
        <f ca="1">IF(Table1[[#This Row],[TGL.PENSIUN (usia )]]&lt;&gt;0,TEXT(Table1[[#This Row],[TGL.PENSIUN (usia )]],"yyyy"),"")</f>
        <v>2034</v>
      </c>
      <c r="AB15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Row],[JABATAN]],tbl_refJabatan,9,FALSE),"yr","day")-CONVERT(DATEDIF(M1578,tglAcuan,"y"),"yr","day"))),(NOW()+(CONVERT(VLOOKUP(Table1[[#This Row],[JABATAN]],tbl_refJabatan,9,FALSE),"yr","day")-CONVERT(DATEDIF(M1578,NOW(),"y"),"yr","day")))),"tgl SK salah"),"")</f>
        <v>49001.598911689813</v>
      </c>
      <c r="AC1578" s="167" t="str">
        <f ca="1">IF(Table1[[#This Row],[TGL. PENSIUN (jabatan )]]&lt;&gt;0,TEXT(Table1[[#This Row],[TGL. PENSIUN (jabatan )]],"yyyy"),"")</f>
        <v>2034</v>
      </c>
      <c r="AD15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79" spans="1:30" s="53" customFormat="1" ht="21.75" customHeight="1" x14ac:dyDescent="0.25">
      <c r="A1579" s="43">
        <f t="shared" si="55"/>
        <v>1574</v>
      </c>
      <c r="B1579" s="44" t="s">
        <v>2906</v>
      </c>
      <c r="C1579" s="44" t="s">
        <v>2907</v>
      </c>
      <c r="D1579" s="72" t="s">
        <v>63</v>
      </c>
      <c r="E1579" s="141" t="s">
        <v>2921</v>
      </c>
      <c r="F1579" s="43" t="s">
        <v>41</v>
      </c>
      <c r="G1579" s="69" t="s">
        <v>42</v>
      </c>
      <c r="H1579" s="47">
        <v>29573</v>
      </c>
      <c r="I1579" s="45"/>
      <c r="J1579" s="76"/>
      <c r="K1579" s="74" t="s">
        <v>56</v>
      </c>
      <c r="L1579" s="69" t="s">
        <v>2922</v>
      </c>
      <c r="M1579" s="155">
        <v>43071</v>
      </c>
      <c r="N1579" s="52" t="str">
        <f t="shared" ca="1" si="56"/>
        <v>43 Tahun 2 Bulan 9 hari</v>
      </c>
      <c r="O15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2 Bulan 25 Hari </v>
      </c>
      <c r="P1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Row],[JABATAN]],tbl_refJabatan,2,FALSE),"yr","day")-CONVERT(DATEDIF(H1579,tglAcuan,"y"),"yr","day"))),(NOW()+(CONVERT(VLOOKUP(Table1[[#This Row],[JABATAN]],tbl_refJabatan,2,FALSE),"yr","day")-CONVERT(DATEDIF(H1579,NOW(),"y"),"yr","day")))),"Usia Salah"),"")</f>
        <v>51558.348911689813</v>
      </c>
      <c r="Q1579" s="167" t="str">
        <f ca="1">IF(Table1[[#This Row],[TGL. PENSIUN (usia)]]&lt;&gt;0,TEXT(Table1[[#This Row],[TGL. PENSIUN (usia)]],"yyyy"),"")</f>
        <v>2041</v>
      </c>
      <c r="R1579" s="166">
        <f ca="1">IF(AND(Table1[[#This Row],[TGL. PENSIUN (usia)]]&lt;&gt;"",Table1[[#This Row],[TGL. PENSIUN (usia)]]&lt;&gt;"USIA SALAH"),IF(tglAcuan&lt;&gt;0,(INT(CONVERT(VLOOKUP(Table1[[#This Row],[JABATAN]],tbl_refJabatan,2,FALSE),"yr","day")-CONVERT(DATEDIF(H1579,tglAcuan,"y"),"yr","day"))),(INT(CONVERT(VLOOKUP(Table1[[#This Row],[JABATAN]],tbl_refJabatan,2,FALSE),"yr","day")-CONVERT(DATEDIF(H1579,NOW(),"y"),"yr","day")))),"")</f>
        <v>6209</v>
      </c>
      <c r="S1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Row],[JABATAN]],tbl_refJabatan,4,FALSE),"yr","day")-CONVERT(DATEDIF(H1579,tglAcuan,"y"),"yr","day"))),(NOW()+(CONVERT(VLOOKUP(Table1[[#This Row],[JABATAN]],tbl_refJabatan,4,FALSE),"yr","day")-CONVERT(DATEDIF(H1579,NOW(),"y"),"yr","day")))),"Usia Salah"),"")</f>
        <v>36948.348911689813</v>
      </c>
      <c r="T1579" s="167" t="str">
        <f ca="1">IF(Table1[[#This Row],[TGL. PENSIUN ( usia )]]&lt;&gt;0,TEXT(Table1[[#This Row],[TGL. PENSIUN ( usia )]],"yyyy"),"")</f>
        <v>2001</v>
      </c>
      <c r="U1579" s="166">
        <f ca="1">IF(AND(Table1[[#This Row],[TGL. PENSIUN (usia)]]&lt;&gt;"",Table1[[#This Row],[TGL. PENSIUN (usia)]]&lt;&gt;"USIA SALAH"),IF(tglAcuan&lt;&gt;0,(INT(CONVERT(VLOOKUP(Table1[[#This Row],[JABATAN]],tbl_refJabatan,4,FALSE),"yr","day")-CONVERT(DATEDIF(H1579,tglAcuan,"y"),"yr","day"))),(INT(CONVERT(VLOOKUP(Table1[[#This Row],[JABATAN]],tbl_refJabatan,4,FALSE),"yr","day")-CONVERT(DATEDIF(H1579,NOW(),"y"),"yr","day")))),"")</f>
        <v>-8401</v>
      </c>
      <c r="V1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Row],[JABATAN]],tbl_refJabatan,6,FALSE),"yr","day")-CONVERT(DATEDIF(H1579,tglAcuan,"y"),"yr","day"))),(NOW()+(CONVERT(VLOOKUP(Table1[[#This Row],[JABATAN]],tbl_refJabatan,6,FALSE),"yr","day")-CONVERT(DATEDIF(H1579,NOW(),"y"),"yr","day")))),"Usia Salah"),"")</f>
        <v>29643.348911689813</v>
      </c>
      <c r="W1579" s="167" t="str">
        <f ca="1">IF(Table1[[#This Row],[TGL.PENSIUN (usia)]]&lt;&gt;0,TEXT(Table1[[#This Row],[TGL.PENSIUN (usia)]],"yyyy"),"")</f>
        <v>1981</v>
      </c>
      <c r="X15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Row],[JABATAN]],tbl_refJabatan,7,FALSE),"yr","day")-CONVERT(DATEDIF(M1579,tglAcuan,"y"),"yr","day"))),(NOW()+(CONVERT(VLOOKUP(Table1[[#This Row],[JABATAN]],tbl_refJabatan,7,FALSE),"yr","day")-CONVERT(DATEDIF(M1579,NOW(),"y"),"yr","day")))),"tgl SK salah"),"")</f>
        <v>65072.598911689813</v>
      </c>
      <c r="Y1579" s="167" t="str">
        <f ca="1">IF(Table1[[#This Row],[TGL. PENSIUN (jabatan)]]&lt;&gt;0,TEXT(Table1[[#This Row],[TGL. PENSIUN (jabatan)]],"yyyy"),"")</f>
        <v>2078</v>
      </c>
      <c r="Z15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Row],[JABATAN]],tbl_refJabatan,8,FALSE),"yr","day")-CONVERT(DATEDIF(H1579,tglAcuan,"y"),"yr","day"))),(NOW()+(CONVERT(VLOOKUP(Table1[[#This Row],[JABATAN]],tbl_refJabatan,8,FALSE),"yr","day")-CONVERT(DATEDIF(H1579,NOW(),"y"),"yr","day")))),"Usia Salah"),"")</f>
        <v>51558.348911689813</v>
      </c>
      <c r="AA1579" s="167" t="str">
        <f ca="1">IF(Table1[[#This Row],[TGL.PENSIUN (usia )]]&lt;&gt;0,TEXT(Table1[[#This Row],[TGL.PENSIUN (usia )]],"yyyy"),"")</f>
        <v>2041</v>
      </c>
      <c r="AB15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Row],[JABATAN]],tbl_refJabatan,9,FALSE),"yr","day")-CONVERT(DATEDIF(M1579,tglAcuan,"y"),"yr","day"))),(NOW()+(CONVERT(VLOOKUP(Table1[[#This Row],[JABATAN]],tbl_refJabatan,9,FALSE),"yr","day")-CONVERT(DATEDIF(M1579,NOW(),"y"),"yr","day")))),"tgl SK salah"),"")</f>
        <v>48636.348911689813</v>
      </c>
      <c r="AC1579" s="167" t="str">
        <f ca="1">IF(Table1[[#This Row],[TGL. PENSIUN (jabatan )]]&lt;&gt;0,TEXT(Table1[[#This Row],[TGL. PENSIUN (jabatan )]],"yyyy"),"")</f>
        <v>2033</v>
      </c>
      <c r="AD15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0" spans="1:30" s="53" customFormat="1" ht="21.75" customHeight="1" x14ac:dyDescent="0.25">
      <c r="A1580" s="43">
        <f t="shared" si="55"/>
        <v>1575</v>
      </c>
      <c r="B1580" s="44" t="s">
        <v>2906</v>
      </c>
      <c r="C1580" s="44" t="s">
        <v>2907</v>
      </c>
      <c r="D1580" s="72" t="s">
        <v>63</v>
      </c>
      <c r="E1580" s="141" t="s">
        <v>2923</v>
      </c>
      <c r="F1580" s="43" t="s">
        <v>41</v>
      </c>
      <c r="G1580" s="69" t="s">
        <v>42</v>
      </c>
      <c r="H1580" s="47">
        <v>31065</v>
      </c>
      <c r="I1580" s="45"/>
      <c r="J1580" s="76"/>
      <c r="K1580" s="74" t="s">
        <v>56</v>
      </c>
      <c r="L1580" s="69" t="s">
        <v>2924</v>
      </c>
      <c r="M1580" s="155">
        <v>43099</v>
      </c>
      <c r="N1580" s="52" t="str">
        <f t="shared" ca="1" si="56"/>
        <v>39 Tahun 1 Bulan 9 hari</v>
      </c>
      <c r="O15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 Bulan 28 Hari </v>
      </c>
      <c r="P1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Row],[JABATAN]],tbl_refJabatan,2,FALSE),"yr","day")-CONVERT(DATEDIF(H1580,tglAcuan,"y"),"yr","day"))),(NOW()+(CONVERT(VLOOKUP(Table1[[#This Row],[JABATAN]],tbl_refJabatan,2,FALSE),"yr","day")-CONVERT(DATEDIF(H1580,NOW(),"y"),"yr","day")))),"Usia Salah"),"")</f>
        <v>53019.348911689813</v>
      </c>
      <c r="Q1580" s="167" t="str">
        <f ca="1">IF(Table1[[#This Row],[TGL. PENSIUN (usia)]]&lt;&gt;0,TEXT(Table1[[#This Row],[TGL. PENSIUN (usia)]],"yyyy"),"")</f>
        <v>2045</v>
      </c>
      <c r="R1580" s="166">
        <f ca="1">IF(AND(Table1[[#This Row],[TGL. PENSIUN (usia)]]&lt;&gt;"",Table1[[#This Row],[TGL. PENSIUN (usia)]]&lt;&gt;"USIA SALAH"),IF(tglAcuan&lt;&gt;0,(INT(CONVERT(VLOOKUP(Table1[[#This Row],[JABATAN]],tbl_refJabatan,2,FALSE),"yr","day")-CONVERT(DATEDIF(H1580,tglAcuan,"y"),"yr","day"))),(INT(CONVERT(VLOOKUP(Table1[[#This Row],[JABATAN]],tbl_refJabatan,2,FALSE),"yr","day")-CONVERT(DATEDIF(H1580,NOW(),"y"),"yr","day")))),"")</f>
        <v>7670</v>
      </c>
      <c r="S1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Row],[JABATAN]],tbl_refJabatan,4,FALSE),"yr","day")-CONVERT(DATEDIF(H1580,tglAcuan,"y"),"yr","day"))),(NOW()+(CONVERT(VLOOKUP(Table1[[#This Row],[JABATAN]],tbl_refJabatan,4,FALSE),"yr","day")-CONVERT(DATEDIF(H1580,NOW(),"y"),"yr","day")))),"Usia Salah"),"")</f>
        <v>38409.348911689813</v>
      </c>
      <c r="T1580" s="167" t="str">
        <f ca="1">IF(Table1[[#This Row],[TGL. PENSIUN ( usia )]]&lt;&gt;0,TEXT(Table1[[#This Row],[TGL. PENSIUN ( usia )]],"yyyy"),"")</f>
        <v>2005</v>
      </c>
      <c r="U1580" s="166">
        <f ca="1">IF(AND(Table1[[#This Row],[TGL. PENSIUN (usia)]]&lt;&gt;"",Table1[[#This Row],[TGL. PENSIUN (usia)]]&lt;&gt;"USIA SALAH"),IF(tglAcuan&lt;&gt;0,(INT(CONVERT(VLOOKUP(Table1[[#This Row],[JABATAN]],tbl_refJabatan,4,FALSE),"yr","day")-CONVERT(DATEDIF(H1580,tglAcuan,"y"),"yr","day"))),(INT(CONVERT(VLOOKUP(Table1[[#This Row],[JABATAN]],tbl_refJabatan,4,FALSE),"yr","day")-CONVERT(DATEDIF(H1580,NOW(),"y"),"yr","day")))),"")</f>
        <v>-6940</v>
      </c>
      <c r="V1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Row],[JABATAN]],tbl_refJabatan,6,FALSE),"yr","day")-CONVERT(DATEDIF(H1580,tglAcuan,"y"),"yr","day"))),(NOW()+(CONVERT(VLOOKUP(Table1[[#This Row],[JABATAN]],tbl_refJabatan,6,FALSE),"yr","day")-CONVERT(DATEDIF(H1580,NOW(),"y"),"yr","day")))),"Usia Salah"),"")</f>
        <v>31104.348911689813</v>
      </c>
      <c r="W1580" s="167" t="str">
        <f ca="1">IF(Table1[[#This Row],[TGL.PENSIUN (usia)]]&lt;&gt;0,TEXT(Table1[[#This Row],[TGL.PENSIUN (usia)]],"yyyy"),"")</f>
        <v>1985</v>
      </c>
      <c r="X15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Row],[JABATAN]],tbl_refJabatan,7,FALSE),"yr","day")-CONVERT(DATEDIF(M1580,tglAcuan,"y"),"yr","day"))),(NOW()+(CONVERT(VLOOKUP(Table1[[#This Row],[JABATAN]],tbl_refJabatan,7,FALSE),"yr","day")-CONVERT(DATEDIF(M1580,NOW(),"y"),"yr","day")))),"tgl SK salah"),"")</f>
        <v>65072.598911689813</v>
      </c>
      <c r="Y1580" s="167" t="str">
        <f ca="1">IF(Table1[[#This Row],[TGL. PENSIUN (jabatan)]]&lt;&gt;0,TEXT(Table1[[#This Row],[TGL. PENSIUN (jabatan)]],"yyyy"),"")</f>
        <v>2078</v>
      </c>
      <c r="Z15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Row],[JABATAN]],tbl_refJabatan,8,FALSE),"yr","day")-CONVERT(DATEDIF(H1580,tglAcuan,"y"),"yr","day"))),(NOW()+(CONVERT(VLOOKUP(Table1[[#This Row],[JABATAN]],tbl_refJabatan,8,FALSE),"yr","day")-CONVERT(DATEDIF(H1580,NOW(),"y"),"yr","day")))),"Usia Salah"),"")</f>
        <v>53019.348911689813</v>
      </c>
      <c r="AA1580" s="167" t="str">
        <f ca="1">IF(Table1[[#This Row],[TGL.PENSIUN (usia )]]&lt;&gt;0,TEXT(Table1[[#This Row],[TGL.PENSIUN (usia )]],"yyyy"),"")</f>
        <v>2045</v>
      </c>
      <c r="AB15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Row],[JABATAN]],tbl_refJabatan,9,FALSE),"yr","day")-CONVERT(DATEDIF(M1580,tglAcuan,"y"),"yr","day"))),(NOW()+(CONVERT(VLOOKUP(Table1[[#This Row],[JABATAN]],tbl_refJabatan,9,FALSE),"yr","day")-CONVERT(DATEDIF(M1580,NOW(),"y"),"yr","day")))),"tgl SK salah"),"")</f>
        <v>48636.348911689813</v>
      </c>
      <c r="AC1580" s="167" t="str">
        <f ca="1">IF(Table1[[#This Row],[TGL. PENSIUN (jabatan )]]&lt;&gt;0,TEXT(Table1[[#This Row],[TGL. PENSIUN (jabatan )]],"yyyy"),"")</f>
        <v>2033</v>
      </c>
      <c r="AD15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1" spans="1:30" s="53" customFormat="1" ht="21.75" customHeight="1" x14ac:dyDescent="0.25">
      <c r="A1581" s="43">
        <f t="shared" si="55"/>
        <v>1576</v>
      </c>
      <c r="B1581" s="44" t="s">
        <v>2906</v>
      </c>
      <c r="C1581" s="44" t="s">
        <v>2907</v>
      </c>
      <c r="D1581" s="72" t="s">
        <v>63</v>
      </c>
      <c r="E1581" s="141" t="s">
        <v>274</v>
      </c>
      <c r="F1581" s="43" t="s">
        <v>41</v>
      </c>
      <c r="G1581" s="69" t="s">
        <v>42</v>
      </c>
      <c r="H1581" s="47">
        <v>30304</v>
      </c>
      <c r="I1581" s="45"/>
      <c r="J1581" s="76"/>
      <c r="K1581" s="69" t="s">
        <v>43</v>
      </c>
      <c r="L1581" s="69" t="s">
        <v>2925</v>
      </c>
      <c r="M1581" s="155">
        <v>41698</v>
      </c>
      <c r="N1581" s="52" t="str">
        <f t="shared" ca="1" si="56"/>
        <v>41 Tahun 2 Bulan 8 hari</v>
      </c>
      <c r="O15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11 Bulan 30 Hari </v>
      </c>
      <c r="P1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Row],[JABATAN]],tbl_refJabatan,2,FALSE),"yr","day")-CONVERT(DATEDIF(H1581,tglAcuan,"y"),"yr","day"))),(NOW()+(CONVERT(VLOOKUP(Table1[[#This Row],[JABATAN]],tbl_refJabatan,2,FALSE),"yr","day")-CONVERT(DATEDIF(H1581,NOW(),"y"),"yr","day")))),"Usia Salah"),"")</f>
        <v>52288.848911689813</v>
      </c>
      <c r="Q1581" s="167" t="str">
        <f ca="1">IF(Table1[[#This Row],[TGL. PENSIUN (usia)]]&lt;&gt;0,TEXT(Table1[[#This Row],[TGL. PENSIUN (usia)]],"yyyy"),"")</f>
        <v>2043</v>
      </c>
      <c r="R1581" s="166">
        <f ca="1">IF(AND(Table1[[#This Row],[TGL. PENSIUN (usia)]]&lt;&gt;"",Table1[[#This Row],[TGL. PENSIUN (usia)]]&lt;&gt;"USIA SALAH"),IF(tglAcuan&lt;&gt;0,(INT(CONVERT(VLOOKUP(Table1[[#This Row],[JABATAN]],tbl_refJabatan,2,FALSE),"yr","day")-CONVERT(DATEDIF(H1581,tglAcuan,"y"),"yr","day"))),(INT(CONVERT(VLOOKUP(Table1[[#This Row],[JABATAN]],tbl_refJabatan,2,FALSE),"yr","day")-CONVERT(DATEDIF(H1581,NOW(),"y"),"yr","day")))),"")</f>
        <v>6939</v>
      </c>
      <c r="S1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Row],[JABATAN]],tbl_refJabatan,4,FALSE),"yr","day")-CONVERT(DATEDIF(H1581,tglAcuan,"y"),"yr","day"))),(NOW()+(CONVERT(VLOOKUP(Table1[[#This Row],[JABATAN]],tbl_refJabatan,4,FALSE),"yr","day")-CONVERT(DATEDIF(H1581,NOW(),"y"),"yr","day")))),"Usia Salah"),"")</f>
        <v>37678.848911689813</v>
      </c>
      <c r="T1581" s="167" t="str">
        <f ca="1">IF(Table1[[#This Row],[TGL. PENSIUN ( usia )]]&lt;&gt;0,TEXT(Table1[[#This Row],[TGL. PENSIUN ( usia )]],"yyyy"),"")</f>
        <v>2003</v>
      </c>
      <c r="U1581" s="166">
        <f ca="1">IF(AND(Table1[[#This Row],[TGL. PENSIUN (usia)]]&lt;&gt;"",Table1[[#This Row],[TGL. PENSIUN (usia)]]&lt;&gt;"USIA SALAH"),IF(tglAcuan&lt;&gt;0,(INT(CONVERT(VLOOKUP(Table1[[#This Row],[JABATAN]],tbl_refJabatan,4,FALSE),"yr","day")-CONVERT(DATEDIF(H1581,tglAcuan,"y"),"yr","day"))),(INT(CONVERT(VLOOKUP(Table1[[#This Row],[JABATAN]],tbl_refJabatan,4,FALSE),"yr","day")-CONVERT(DATEDIF(H1581,NOW(),"y"),"yr","day")))),"")</f>
        <v>-7671</v>
      </c>
      <c r="V1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Row],[JABATAN]],tbl_refJabatan,6,FALSE),"yr","day")-CONVERT(DATEDIF(H1581,tglAcuan,"y"),"yr","day"))),(NOW()+(CONVERT(VLOOKUP(Table1[[#This Row],[JABATAN]],tbl_refJabatan,6,FALSE),"yr","day")-CONVERT(DATEDIF(H1581,NOW(),"y"),"yr","day")))),"Usia Salah"),"")</f>
        <v>30373.848911689813</v>
      </c>
      <c r="W1581" s="167" t="str">
        <f ca="1">IF(Table1[[#This Row],[TGL.PENSIUN (usia)]]&lt;&gt;0,TEXT(Table1[[#This Row],[TGL.PENSIUN (usia)]],"yyyy"),"")</f>
        <v>1983</v>
      </c>
      <c r="X15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Row],[JABATAN]],tbl_refJabatan,7,FALSE),"yr","day")-CONVERT(DATEDIF(M1581,tglAcuan,"y"),"yr","day"))),(NOW()+(CONVERT(VLOOKUP(Table1[[#This Row],[JABATAN]],tbl_refJabatan,7,FALSE),"yr","day")-CONVERT(DATEDIF(M1581,NOW(),"y"),"yr","day")))),"tgl SK salah"),"")</f>
        <v>63976.848911689813</v>
      </c>
      <c r="Y1581" s="167" t="str">
        <f ca="1">IF(Table1[[#This Row],[TGL. PENSIUN (jabatan)]]&lt;&gt;0,TEXT(Table1[[#This Row],[TGL. PENSIUN (jabatan)]],"yyyy"),"")</f>
        <v>2075</v>
      </c>
      <c r="Z15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Row],[JABATAN]],tbl_refJabatan,8,FALSE),"yr","day")-CONVERT(DATEDIF(H1581,tglAcuan,"y"),"yr","day"))),(NOW()+(CONVERT(VLOOKUP(Table1[[#This Row],[JABATAN]],tbl_refJabatan,8,FALSE),"yr","day")-CONVERT(DATEDIF(H1581,NOW(),"y"),"yr","day")))),"Usia Salah"),"")</f>
        <v>52288.848911689813</v>
      </c>
      <c r="AA1581" s="167" t="str">
        <f ca="1">IF(Table1[[#This Row],[TGL.PENSIUN (usia )]]&lt;&gt;0,TEXT(Table1[[#This Row],[TGL.PENSIUN (usia )]],"yyyy"),"")</f>
        <v>2043</v>
      </c>
      <c r="AB15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Row],[JABATAN]],tbl_refJabatan,9,FALSE),"yr","day")-CONVERT(DATEDIF(M1581,tglAcuan,"y"),"yr","day"))),(NOW()+(CONVERT(VLOOKUP(Table1[[#This Row],[JABATAN]],tbl_refJabatan,9,FALSE),"yr","day")-CONVERT(DATEDIF(M1581,NOW(),"y"),"yr","day")))),"tgl SK salah"),"")</f>
        <v>47540.598911689813</v>
      </c>
      <c r="AC1581" s="167" t="str">
        <f ca="1">IF(Table1[[#This Row],[TGL. PENSIUN (jabatan )]]&lt;&gt;0,TEXT(Table1[[#This Row],[TGL. PENSIUN (jabatan )]],"yyyy"),"")</f>
        <v>2030</v>
      </c>
      <c r="AD15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2" spans="1:30" s="53" customFormat="1" ht="21.75" customHeight="1" x14ac:dyDescent="0.25">
      <c r="A1582" s="43">
        <f t="shared" si="55"/>
        <v>1577</v>
      </c>
      <c r="B1582" s="44" t="s">
        <v>2906</v>
      </c>
      <c r="C1582" s="44" t="s">
        <v>2907</v>
      </c>
      <c r="D1582" s="72" t="s">
        <v>63</v>
      </c>
      <c r="E1582" s="141" t="s">
        <v>2926</v>
      </c>
      <c r="F1582" s="43" t="s">
        <v>41</v>
      </c>
      <c r="G1582" s="69" t="s">
        <v>42</v>
      </c>
      <c r="H1582" s="47">
        <v>25391</v>
      </c>
      <c r="I1582" s="45"/>
      <c r="J1582" s="76"/>
      <c r="K1582" s="69" t="s">
        <v>43</v>
      </c>
      <c r="L1582" s="69" t="s">
        <v>2927</v>
      </c>
      <c r="M1582" s="155">
        <v>40895</v>
      </c>
      <c r="N1582" s="52" t="str">
        <f t="shared" ca="1" si="56"/>
        <v>54 Tahun 7 Bulan 20 hari</v>
      </c>
      <c r="O15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9 Hari </v>
      </c>
      <c r="P1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Row],[JABATAN]],tbl_refJabatan,2,FALSE),"yr","day")-CONVERT(DATEDIF(H1582,tglAcuan,"y"),"yr","day"))),(NOW()+(CONVERT(VLOOKUP(Table1[[#This Row],[JABATAN]],tbl_refJabatan,2,FALSE),"yr","day")-CONVERT(DATEDIF(H1582,NOW(),"y"),"yr","day")))),"Usia Salah"),"")</f>
        <v>47540.598911689813</v>
      </c>
      <c r="Q1582" s="167" t="str">
        <f ca="1">IF(Table1[[#This Row],[TGL. PENSIUN (usia)]]&lt;&gt;0,TEXT(Table1[[#This Row],[TGL. PENSIUN (usia)]],"yyyy"),"")</f>
        <v>2030</v>
      </c>
      <c r="R1582" s="166">
        <f ca="1">IF(AND(Table1[[#This Row],[TGL. PENSIUN (usia)]]&lt;&gt;"",Table1[[#This Row],[TGL. PENSIUN (usia)]]&lt;&gt;"USIA SALAH"),IF(tglAcuan&lt;&gt;0,(INT(CONVERT(VLOOKUP(Table1[[#This Row],[JABATAN]],tbl_refJabatan,2,FALSE),"yr","day")-CONVERT(DATEDIF(H1582,tglAcuan,"y"),"yr","day"))),(INT(CONVERT(VLOOKUP(Table1[[#This Row],[JABATAN]],tbl_refJabatan,2,FALSE),"yr","day")-CONVERT(DATEDIF(H1582,NOW(),"y"),"yr","day")))),"")</f>
        <v>2191</v>
      </c>
      <c r="S1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Row],[JABATAN]],tbl_refJabatan,4,FALSE),"yr","day")-CONVERT(DATEDIF(H1582,tglAcuan,"y"),"yr","day"))),(NOW()+(CONVERT(VLOOKUP(Table1[[#This Row],[JABATAN]],tbl_refJabatan,4,FALSE),"yr","day")-CONVERT(DATEDIF(H1582,NOW(),"y"),"yr","day")))),"Usia Salah"),"")</f>
        <v>32930.598911689813</v>
      </c>
      <c r="T1582" s="167" t="str">
        <f ca="1">IF(Table1[[#This Row],[TGL. PENSIUN ( usia )]]&lt;&gt;0,TEXT(Table1[[#This Row],[TGL. PENSIUN ( usia )]],"yyyy"),"")</f>
        <v>1990</v>
      </c>
      <c r="U1582" s="166">
        <f ca="1">IF(AND(Table1[[#This Row],[TGL. PENSIUN (usia)]]&lt;&gt;"",Table1[[#This Row],[TGL. PENSIUN (usia)]]&lt;&gt;"USIA SALAH"),IF(tglAcuan&lt;&gt;0,(INT(CONVERT(VLOOKUP(Table1[[#This Row],[JABATAN]],tbl_refJabatan,4,FALSE),"yr","day")-CONVERT(DATEDIF(H1582,tglAcuan,"y"),"yr","day"))),(INT(CONVERT(VLOOKUP(Table1[[#This Row],[JABATAN]],tbl_refJabatan,4,FALSE),"yr","day")-CONVERT(DATEDIF(H1582,NOW(),"y"),"yr","day")))),"")</f>
        <v>-12419</v>
      </c>
      <c r="V1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Row],[JABATAN]],tbl_refJabatan,6,FALSE),"yr","day")-CONVERT(DATEDIF(H1582,tglAcuan,"y"),"yr","day"))),(NOW()+(CONVERT(VLOOKUP(Table1[[#This Row],[JABATAN]],tbl_refJabatan,6,FALSE),"yr","day")-CONVERT(DATEDIF(H1582,NOW(),"y"),"yr","day")))),"Usia Salah"),"")</f>
        <v>25625.598911689813</v>
      </c>
      <c r="W1582" s="167" t="str">
        <f ca="1">IF(Table1[[#This Row],[TGL.PENSIUN (usia)]]&lt;&gt;0,TEXT(Table1[[#This Row],[TGL.PENSIUN (usia)]],"yyyy"),"")</f>
        <v>1970</v>
      </c>
      <c r="X15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Row],[JABATAN]],tbl_refJabatan,7,FALSE),"yr","day")-CONVERT(DATEDIF(M1582,tglAcuan,"y"),"yr","day"))),(NOW()+(CONVERT(VLOOKUP(Table1[[#This Row],[JABATAN]],tbl_refJabatan,7,FALSE),"yr","day")-CONVERT(DATEDIF(M1582,NOW(),"y"),"yr","day")))),"tgl SK salah"),"")</f>
        <v>62881.098911689813</v>
      </c>
      <c r="Y1582" s="167" t="str">
        <f ca="1">IF(Table1[[#This Row],[TGL. PENSIUN (jabatan)]]&lt;&gt;0,TEXT(Table1[[#This Row],[TGL. PENSIUN (jabatan)]],"yyyy"),"")</f>
        <v>2072</v>
      </c>
      <c r="Z15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Row],[JABATAN]],tbl_refJabatan,8,FALSE),"yr","day")-CONVERT(DATEDIF(H1582,tglAcuan,"y"),"yr","day"))),(NOW()+(CONVERT(VLOOKUP(Table1[[#This Row],[JABATAN]],tbl_refJabatan,8,FALSE),"yr","day")-CONVERT(DATEDIF(H1582,NOW(),"y"),"yr","day")))),"Usia Salah"),"")</f>
        <v>47540.598911689813</v>
      </c>
      <c r="AA1582" s="167" t="str">
        <f ca="1">IF(Table1[[#This Row],[TGL.PENSIUN (usia )]]&lt;&gt;0,TEXT(Table1[[#This Row],[TGL.PENSIUN (usia )]],"yyyy"),"")</f>
        <v>2030</v>
      </c>
      <c r="AB15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Row],[JABATAN]],tbl_refJabatan,9,FALSE),"yr","day")-CONVERT(DATEDIF(M1582,tglAcuan,"y"),"yr","day"))),(NOW()+(CONVERT(VLOOKUP(Table1[[#This Row],[JABATAN]],tbl_refJabatan,9,FALSE),"yr","day")-CONVERT(DATEDIF(M1582,NOW(),"y"),"yr","day")))),"tgl SK salah"),"")</f>
        <v>46444.848911689813</v>
      </c>
      <c r="AC1582" s="167" t="str">
        <f ca="1">IF(Table1[[#This Row],[TGL. PENSIUN (jabatan )]]&lt;&gt;0,TEXT(Table1[[#This Row],[TGL. PENSIUN (jabatan )]],"yyyy"),"")</f>
        <v>2027</v>
      </c>
      <c r="AD15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3" spans="1:30" s="53" customFormat="1" ht="21.75" customHeight="1" x14ac:dyDescent="0.25">
      <c r="A1583" s="43">
        <f t="shared" si="55"/>
        <v>1578</v>
      </c>
      <c r="B1583" s="44" t="s">
        <v>2906</v>
      </c>
      <c r="C1583" s="44" t="s">
        <v>2928</v>
      </c>
      <c r="D1583" s="45" t="s">
        <v>39</v>
      </c>
      <c r="E1583" s="98" t="s">
        <v>2929</v>
      </c>
      <c r="F1583" s="137" t="s">
        <v>41</v>
      </c>
      <c r="G1583" s="137" t="s">
        <v>42</v>
      </c>
      <c r="H1583" s="47">
        <v>25377</v>
      </c>
      <c r="I1583" s="45"/>
      <c r="J1583" s="76"/>
      <c r="K1583" s="137" t="s">
        <v>43</v>
      </c>
      <c r="L1583" s="137" t="s">
        <v>2930</v>
      </c>
      <c r="M1583" s="219">
        <v>43444</v>
      </c>
      <c r="N1583" s="52" t="str">
        <f t="shared" ca="1" si="56"/>
        <v>54 Tahun 8 Bulan 4 hari</v>
      </c>
      <c r="O15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Row],[JABATAN]],tbl_refJabatan,2,FALSE),"yr","day")-CONVERT(DATEDIF(H1583,tglAcuan,"y"),"yr","day"))),(NOW()+(CONVERT(VLOOKUP(Table1[[#This Row],[JABATAN]],tbl_refJabatan,2,FALSE),"yr","day")-CONVERT(DATEDIF(H1583,NOW(),"y"),"yr","day")))),"Usia Salah"),"")</f>
        <v>25625.598911689813</v>
      </c>
      <c r="Q1583" s="167" t="str">
        <f ca="1">IF(Table1[[#This Row],[TGL. PENSIUN (usia)]]&lt;&gt;0,TEXT(Table1[[#This Row],[TGL. PENSIUN (usia)]],"yyyy"),"")</f>
        <v>1970</v>
      </c>
      <c r="R1583" s="166">
        <f ca="1">IF(AND(Table1[[#This Row],[TGL. PENSIUN (usia)]]&lt;&gt;"",Table1[[#This Row],[TGL. PENSIUN (usia)]]&lt;&gt;"USIA SALAH"),IF(tglAcuan&lt;&gt;0,(INT(CONVERT(VLOOKUP(Table1[[#This Row],[JABATAN]],tbl_refJabatan,2,FALSE),"yr","day")-CONVERT(DATEDIF(H1583,tglAcuan,"y"),"yr","day"))),(INT(CONVERT(VLOOKUP(Table1[[#This Row],[JABATAN]],tbl_refJabatan,2,FALSE),"yr","day")-CONVERT(DATEDIF(H1583,NOW(),"y"),"yr","day")))),"")</f>
        <v>-19724</v>
      </c>
      <c r="S1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Row],[JABATAN]],tbl_refJabatan,4,FALSE),"yr","day")-CONVERT(DATEDIF(H1583,tglAcuan,"y"),"yr","day"))),(NOW()+(CONVERT(VLOOKUP(Table1[[#This Row],[JABATAN]],tbl_refJabatan,4,FALSE),"yr","day")-CONVERT(DATEDIF(H1583,NOW(),"y"),"yr","day")))),"Usia Salah"),"")</f>
        <v>25625.598911689813</v>
      </c>
      <c r="T1583" s="167" t="str">
        <f ca="1">IF(Table1[[#This Row],[TGL. PENSIUN ( usia )]]&lt;&gt;0,TEXT(Table1[[#This Row],[TGL. PENSIUN ( usia )]],"yyyy"),"")</f>
        <v>1970</v>
      </c>
      <c r="U1583" s="166">
        <f ca="1">IF(AND(Table1[[#This Row],[TGL. PENSIUN (usia)]]&lt;&gt;"",Table1[[#This Row],[TGL. PENSIUN (usia)]]&lt;&gt;"USIA SALAH"),IF(tglAcuan&lt;&gt;0,(INT(CONVERT(VLOOKUP(Table1[[#This Row],[JABATAN]],tbl_refJabatan,4,FALSE),"yr","day")-CONVERT(DATEDIF(H1583,tglAcuan,"y"),"yr","day"))),(INT(CONVERT(VLOOKUP(Table1[[#This Row],[JABATAN]],tbl_refJabatan,4,FALSE),"yr","day")-CONVERT(DATEDIF(H1583,NOW(),"y"),"yr","day")))),"")</f>
        <v>-19724</v>
      </c>
      <c r="V1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Row],[JABATAN]],tbl_refJabatan,6,FALSE),"yr","day")-CONVERT(DATEDIF(H1583,tglAcuan,"y"),"yr","day"))),(NOW()+(CONVERT(VLOOKUP(Table1[[#This Row],[JABATAN]],tbl_refJabatan,6,FALSE),"yr","day")-CONVERT(DATEDIF(H1583,NOW(),"y"),"yr","day")))),"Usia Salah"),"")</f>
        <v>25625.598911689813</v>
      </c>
      <c r="W1583" s="167" t="str">
        <f ca="1">IF(Table1[[#This Row],[TGL.PENSIUN (usia)]]&lt;&gt;0,TEXT(Table1[[#This Row],[TGL.PENSIUN (usia)]],"yyyy"),"")</f>
        <v>1970</v>
      </c>
      <c r="X15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Row],[JABATAN]],tbl_refJabatan,7,FALSE),"yr","day")-CONVERT(DATEDIF(M1583,tglAcuan,"y"),"yr","day"))),(NOW()+(CONVERT(VLOOKUP(Table1[[#This Row],[JABATAN]],tbl_refJabatan,7,FALSE),"yr","day")-CONVERT(DATEDIF(M1583,NOW(),"y"),"yr","day")))),"tgl SK salah"),"")</f>
        <v>43522.848911689813</v>
      </c>
      <c r="Y1583" s="167" t="str">
        <f ca="1">IF(Table1[[#This Row],[TGL. PENSIUN (jabatan)]]&lt;&gt;0,TEXT(Table1[[#This Row],[TGL. PENSIUN (jabatan)]],"yyyy"),"")</f>
        <v>2019</v>
      </c>
      <c r="Z15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Row],[JABATAN]],tbl_refJabatan,8,FALSE),"yr","day")-CONVERT(DATEDIF(H1583,tglAcuan,"y"),"yr","day"))),(NOW()+(CONVERT(VLOOKUP(Table1[[#This Row],[JABATAN]],tbl_refJabatan,8,FALSE),"yr","day")-CONVERT(DATEDIF(H1583,NOW(),"y"),"yr","day")))),"Usia Salah"),"")</f>
        <v>25625.598911689813</v>
      </c>
      <c r="AA1583" s="167" t="str">
        <f ca="1">IF(Table1[[#This Row],[TGL.PENSIUN (usia )]]&lt;&gt;0,TEXT(Table1[[#This Row],[TGL.PENSIUN (usia )]],"yyyy"),"")</f>
        <v>1970</v>
      </c>
      <c r="AB15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Row],[JABATAN]],tbl_refJabatan,9,FALSE),"yr","day")-CONVERT(DATEDIF(M1583,tglAcuan,"y"),"yr","day"))),(NOW()+(CONVERT(VLOOKUP(Table1[[#This Row],[JABATAN]],tbl_refJabatan,9,FALSE),"yr","day")-CONVERT(DATEDIF(M1583,NOW(),"y"),"yr","day")))),"tgl SK salah"),"")</f>
        <v>43522.848911689813</v>
      </c>
      <c r="AC1583" s="167" t="str">
        <f ca="1">IF(Table1[[#This Row],[TGL. PENSIUN (jabatan )]]&lt;&gt;0,TEXT(Table1[[#This Row],[TGL. PENSIUN (jabatan )]],"yyyy"),"")</f>
        <v>2019</v>
      </c>
      <c r="AD15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4" spans="1:30" s="88" customFormat="1" ht="21.75" customHeight="1" x14ac:dyDescent="0.25">
      <c r="A1584" s="43">
        <f t="shared" si="55"/>
        <v>1579</v>
      </c>
      <c r="B1584" s="44" t="s">
        <v>2906</v>
      </c>
      <c r="C1584" s="44" t="s">
        <v>2928</v>
      </c>
      <c r="D1584" s="72" t="s">
        <v>45</v>
      </c>
      <c r="E1584" s="59" t="s">
        <v>2931</v>
      </c>
      <c r="F1584" s="69" t="s">
        <v>41</v>
      </c>
      <c r="G1584" s="69" t="s">
        <v>42</v>
      </c>
      <c r="H1584" s="47">
        <v>25657</v>
      </c>
      <c r="I1584" s="45"/>
      <c r="J1584" s="76"/>
      <c r="K1584" s="69" t="s">
        <v>43</v>
      </c>
      <c r="L1584" s="69" t="s">
        <v>2932</v>
      </c>
      <c r="M1584" s="71">
        <v>43647</v>
      </c>
      <c r="N1584" s="52" t="str">
        <f t="shared" ca="1" si="56"/>
        <v>53 Tahun 10 Bulan 28 hari</v>
      </c>
      <c r="O15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1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Row],[JABATAN]],tbl_refJabatan,2,FALSE),"yr","day")-CONVERT(DATEDIF(H1584,tglAcuan,"y"),"yr","day"))),(NOW()+(CONVERT(VLOOKUP(Table1[[#This Row],[JABATAN]],tbl_refJabatan,2,FALSE),"yr","day")-CONVERT(DATEDIF(H1584,NOW(),"y"),"yr","day")))),"Usia Salah"),"")</f>
        <v>25990.848911689813</v>
      </c>
      <c r="Q1584" s="167" t="str">
        <f ca="1">IF(Table1[[#This Row],[TGL. PENSIUN (usia)]]&lt;&gt;0,TEXT(Table1[[#This Row],[TGL. PENSIUN (usia)]],"yyyy"),"")</f>
        <v>1971</v>
      </c>
      <c r="R1584" s="166">
        <f ca="1">IF(AND(Table1[[#This Row],[TGL. PENSIUN (usia)]]&lt;&gt;"",Table1[[#This Row],[TGL. PENSIUN (usia)]]&lt;&gt;"USIA SALAH"),IF(tglAcuan&lt;&gt;0,(INT(CONVERT(VLOOKUP(Table1[[#This Row],[JABATAN]],tbl_refJabatan,2,FALSE),"yr","day")-CONVERT(DATEDIF(H1584,tglAcuan,"y"),"yr","day"))),(INT(CONVERT(VLOOKUP(Table1[[#This Row],[JABATAN]],tbl_refJabatan,2,FALSE),"yr","day")-CONVERT(DATEDIF(H1584,NOW(),"y"),"yr","day")))),"")</f>
        <v>-19359</v>
      </c>
      <c r="S1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Row],[JABATAN]],tbl_refJabatan,4,FALSE),"yr","day")-CONVERT(DATEDIF(H1584,tglAcuan,"y"),"yr","day"))),(NOW()+(CONVERT(VLOOKUP(Table1[[#This Row],[JABATAN]],tbl_refJabatan,4,FALSE),"yr","day")-CONVERT(DATEDIF(H1584,NOW(),"y"),"yr","day")))),"Usia Salah"),"")</f>
        <v>25990.848911689813</v>
      </c>
      <c r="T1584" s="167" t="str">
        <f ca="1">IF(Table1[[#This Row],[TGL. PENSIUN ( usia )]]&lt;&gt;0,TEXT(Table1[[#This Row],[TGL. PENSIUN ( usia )]],"yyyy"),"")</f>
        <v>1971</v>
      </c>
      <c r="U1584" s="166">
        <f ca="1">IF(AND(Table1[[#This Row],[TGL. PENSIUN (usia)]]&lt;&gt;"",Table1[[#This Row],[TGL. PENSIUN (usia)]]&lt;&gt;"USIA SALAH"),IF(tglAcuan&lt;&gt;0,(INT(CONVERT(VLOOKUP(Table1[[#This Row],[JABATAN]],tbl_refJabatan,4,FALSE),"yr","day")-CONVERT(DATEDIF(H1584,tglAcuan,"y"),"yr","day"))),(INT(CONVERT(VLOOKUP(Table1[[#This Row],[JABATAN]],tbl_refJabatan,4,FALSE),"yr","day")-CONVERT(DATEDIF(H1584,NOW(),"y"),"yr","day")))),"")</f>
        <v>-19359</v>
      </c>
      <c r="V1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Row],[JABATAN]],tbl_refJabatan,6,FALSE),"yr","day")-CONVERT(DATEDIF(H1584,tglAcuan,"y"),"yr","day"))),(NOW()+(CONVERT(VLOOKUP(Table1[[#This Row],[JABATAN]],tbl_refJabatan,6,FALSE),"yr","day")-CONVERT(DATEDIF(H1584,NOW(),"y"),"yr","day")))),"Usia Salah"),"")</f>
        <v>25990.848911689813</v>
      </c>
      <c r="W1584" s="167" t="str">
        <f ca="1">IF(Table1[[#This Row],[TGL.PENSIUN (usia)]]&lt;&gt;0,TEXT(Table1[[#This Row],[TGL.PENSIUN (usia)]],"yyyy"),"")</f>
        <v>1971</v>
      </c>
      <c r="X15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Row],[JABATAN]],tbl_refJabatan,7,FALSE),"yr","day")-CONVERT(DATEDIF(M1584,tglAcuan,"y"),"yr","day"))),(NOW()+(CONVERT(VLOOKUP(Table1[[#This Row],[JABATAN]],tbl_refJabatan,7,FALSE),"yr","day")-CONVERT(DATEDIF(M1584,NOW(),"y"),"yr","day")))),"tgl SK salah"),"")</f>
        <v>43888.098911689813</v>
      </c>
      <c r="Y1584" s="167" t="str">
        <f ca="1">IF(Table1[[#This Row],[TGL. PENSIUN (jabatan)]]&lt;&gt;0,TEXT(Table1[[#This Row],[TGL. PENSIUN (jabatan)]],"yyyy"),"")</f>
        <v>2020</v>
      </c>
      <c r="Z15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Row],[JABATAN]],tbl_refJabatan,8,FALSE),"yr","day")-CONVERT(DATEDIF(H1584,tglAcuan,"y"),"yr","day"))),(NOW()+(CONVERT(VLOOKUP(Table1[[#This Row],[JABATAN]],tbl_refJabatan,8,FALSE),"yr","day")-CONVERT(DATEDIF(H1584,NOW(),"y"),"yr","day")))),"Usia Salah"),"")</f>
        <v>25990.848911689813</v>
      </c>
      <c r="AA1584" s="167" t="str">
        <f ca="1">IF(Table1[[#This Row],[TGL.PENSIUN (usia )]]&lt;&gt;0,TEXT(Table1[[#This Row],[TGL.PENSIUN (usia )]],"yyyy"),"")</f>
        <v>1971</v>
      </c>
      <c r="AB15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Row],[JABATAN]],tbl_refJabatan,9,FALSE),"yr","day")-CONVERT(DATEDIF(M1584,tglAcuan,"y"),"yr","day"))),(NOW()+(CONVERT(VLOOKUP(Table1[[#This Row],[JABATAN]],tbl_refJabatan,9,FALSE),"yr","day")-CONVERT(DATEDIF(M1584,NOW(),"y"),"yr","day")))),"tgl SK salah"),"")</f>
        <v>43888.098911689813</v>
      </c>
      <c r="AC1584" s="167" t="str">
        <f ca="1">IF(Table1[[#This Row],[TGL. PENSIUN (jabatan )]]&lt;&gt;0,TEXT(Table1[[#This Row],[TGL. PENSIUN (jabatan )]],"yyyy"),"")</f>
        <v>2020</v>
      </c>
      <c r="AD15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5" spans="1:30" s="53" customFormat="1" ht="21.75" customHeight="1" x14ac:dyDescent="0.25">
      <c r="A1585" s="43">
        <f t="shared" si="55"/>
        <v>1580</v>
      </c>
      <c r="B1585" s="44" t="s">
        <v>2906</v>
      </c>
      <c r="C1585" s="44" t="s">
        <v>2928</v>
      </c>
      <c r="D1585" s="72" t="s">
        <v>48</v>
      </c>
      <c r="E1585" s="59" t="s">
        <v>1103</v>
      </c>
      <c r="F1585" s="69" t="s">
        <v>41</v>
      </c>
      <c r="G1585" s="69" t="s">
        <v>42</v>
      </c>
      <c r="H1585" s="47">
        <v>26081</v>
      </c>
      <c r="I1585" s="45"/>
      <c r="J1585" s="76"/>
      <c r="K1585" s="69" t="s">
        <v>43</v>
      </c>
      <c r="L1585" s="80" t="s">
        <v>1685</v>
      </c>
      <c r="M1585" s="80">
        <v>43462</v>
      </c>
      <c r="N1585" s="52" t="str">
        <f t="shared" ca="1" si="56"/>
        <v>52 Tahun 8 Bulan 30 hari</v>
      </c>
      <c r="O15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Row],[JABATAN]],tbl_refJabatan,2,FALSE),"yr","day")-CONVERT(DATEDIF(H1585,tglAcuan,"y"),"yr","day"))),(NOW()+(CONVERT(VLOOKUP(Table1[[#This Row],[JABATAN]],tbl_refJabatan,2,FALSE),"yr","day")-CONVERT(DATEDIF(H1585,NOW(),"y"),"yr","day")))),"Usia Salah"),"")</f>
        <v>48271.098911689813</v>
      </c>
      <c r="Q1585" s="167" t="str">
        <f ca="1">IF(Table1[[#This Row],[TGL. PENSIUN (usia)]]&lt;&gt;0,TEXT(Table1[[#This Row],[TGL. PENSIUN (usia)]],"yyyy"),"")</f>
        <v>2032</v>
      </c>
      <c r="R1585" s="166">
        <f ca="1">IF(AND(Table1[[#This Row],[TGL. PENSIUN (usia)]]&lt;&gt;"",Table1[[#This Row],[TGL. PENSIUN (usia)]]&lt;&gt;"USIA SALAH"),IF(tglAcuan&lt;&gt;0,(INT(CONVERT(VLOOKUP(Table1[[#This Row],[JABATAN]],tbl_refJabatan,2,FALSE),"yr","day")-CONVERT(DATEDIF(H1585,tglAcuan,"y"),"yr","day"))),(INT(CONVERT(VLOOKUP(Table1[[#This Row],[JABATAN]],tbl_refJabatan,2,FALSE),"yr","day")-CONVERT(DATEDIF(H1585,NOW(),"y"),"yr","day")))),"")</f>
        <v>2922</v>
      </c>
      <c r="S1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Row],[JABATAN]],tbl_refJabatan,4,FALSE),"yr","day")-CONVERT(DATEDIF(H1585,tglAcuan,"y"),"yr","day"))),(NOW()+(CONVERT(VLOOKUP(Table1[[#This Row],[JABATAN]],tbl_refJabatan,4,FALSE),"yr","day")-CONVERT(DATEDIF(H1585,NOW(),"y"),"yr","day")))),"Usia Salah"),"")</f>
        <v>48271.098911689813</v>
      </c>
      <c r="T1585" s="167" t="str">
        <f ca="1">IF(Table1[[#This Row],[TGL. PENSIUN ( usia )]]&lt;&gt;0,TEXT(Table1[[#This Row],[TGL. PENSIUN ( usia )]],"yyyy"),"")</f>
        <v>2032</v>
      </c>
      <c r="U1585" s="166">
        <f ca="1">IF(AND(Table1[[#This Row],[TGL. PENSIUN (usia)]]&lt;&gt;"",Table1[[#This Row],[TGL. PENSIUN (usia)]]&lt;&gt;"USIA SALAH"),IF(tglAcuan&lt;&gt;0,(INT(CONVERT(VLOOKUP(Table1[[#This Row],[JABATAN]],tbl_refJabatan,4,FALSE),"yr","day")-CONVERT(DATEDIF(H1585,tglAcuan,"y"),"yr","day"))),(INT(CONVERT(VLOOKUP(Table1[[#This Row],[JABATAN]],tbl_refJabatan,4,FALSE),"yr","day")-CONVERT(DATEDIF(H1585,NOW(),"y"),"yr","day")))),"")</f>
        <v>2922</v>
      </c>
      <c r="V1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Row],[JABATAN]],tbl_refJabatan,6,FALSE),"yr","day")-CONVERT(DATEDIF(H1585,tglAcuan,"y"),"yr","day"))),(NOW()+(CONVERT(VLOOKUP(Table1[[#This Row],[JABATAN]],tbl_refJabatan,6,FALSE),"yr","day")-CONVERT(DATEDIF(H1585,NOW(),"y"),"yr","day")))),"Usia Salah"),"")</f>
        <v>46810.098911689813</v>
      </c>
      <c r="W1585" s="167" t="str">
        <f ca="1">IF(Table1[[#This Row],[TGL.PENSIUN (usia)]]&lt;&gt;0,TEXT(Table1[[#This Row],[TGL.PENSIUN (usia)]],"yyyy"),"")</f>
        <v>2028</v>
      </c>
      <c r="X15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Row],[JABATAN]],tbl_refJabatan,7,FALSE),"yr","day")-CONVERT(DATEDIF(M1585,tglAcuan,"y"),"yr","day"))),(NOW()+(CONVERT(VLOOKUP(Table1[[#This Row],[JABATAN]],tbl_refJabatan,7,FALSE),"yr","day")-CONVERT(DATEDIF(M1585,NOW(),"y"),"yr","day")))),"tgl SK salah"),"")</f>
        <v>50827.848911689813</v>
      </c>
      <c r="Y1585" s="167" t="str">
        <f ca="1">IF(Table1[[#This Row],[TGL. PENSIUN (jabatan)]]&lt;&gt;0,TEXT(Table1[[#This Row],[TGL. PENSIUN (jabatan)]],"yyyy"),"")</f>
        <v>2039</v>
      </c>
      <c r="Z15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Row],[JABATAN]],tbl_refJabatan,8,FALSE),"yr","day")-CONVERT(DATEDIF(H1585,tglAcuan,"y"),"yr","day"))),(NOW()+(CONVERT(VLOOKUP(Table1[[#This Row],[JABATAN]],tbl_refJabatan,8,FALSE),"yr","day")-CONVERT(DATEDIF(H1585,NOW(),"y"),"yr","day")))),"Usia Salah"),"")</f>
        <v>46810.098911689813</v>
      </c>
      <c r="AA1585" s="167" t="str">
        <f ca="1">IF(Table1[[#This Row],[TGL.PENSIUN (usia )]]&lt;&gt;0,TEXT(Table1[[#This Row],[TGL.PENSIUN (usia )]],"yyyy"),"")</f>
        <v>2028</v>
      </c>
      <c r="AB15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Row],[JABATAN]],tbl_refJabatan,9,FALSE),"yr","day")-CONVERT(DATEDIF(M1585,tglAcuan,"y"),"yr","day"))),(NOW()+(CONVERT(VLOOKUP(Table1[[#This Row],[JABATAN]],tbl_refJabatan,9,FALSE),"yr","day")-CONVERT(DATEDIF(M1585,NOW(),"y"),"yr","day")))),"tgl SK salah"),"")</f>
        <v>50827.848911689813</v>
      </c>
      <c r="AC1585" s="167" t="str">
        <f ca="1">IF(Table1[[#This Row],[TGL. PENSIUN (jabatan )]]&lt;&gt;0,TEXT(Table1[[#This Row],[TGL. PENSIUN (jabatan )]],"yyyy"),"")</f>
        <v>2039</v>
      </c>
      <c r="AD15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6" spans="1:30" s="53" customFormat="1" ht="21.75" customHeight="1" x14ac:dyDescent="0.25">
      <c r="A1586" s="43">
        <f t="shared" si="55"/>
        <v>1581</v>
      </c>
      <c r="B1586" s="44" t="s">
        <v>2906</v>
      </c>
      <c r="C1586" s="44" t="s">
        <v>2928</v>
      </c>
      <c r="D1586" s="72" t="s">
        <v>52</v>
      </c>
      <c r="E1586" s="295" t="s">
        <v>2916</v>
      </c>
      <c r="F1586" s="69"/>
      <c r="G1586" s="69"/>
      <c r="H1586" s="47"/>
      <c r="I1586" s="45"/>
      <c r="J1586" s="76"/>
      <c r="K1586" s="69"/>
      <c r="L1586" s="80"/>
      <c r="M1586" s="80"/>
      <c r="N1586" s="52" t="str">
        <f t="shared" ca="1" si="56"/>
        <v>tgl lahir salah/ null</v>
      </c>
      <c r="O15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58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Row],[JABATAN]],tbl_refJabatan,2,FALSE),"yr","day")-CONVERT(DATEDIF(H1586,tglAcuan,"y"),"yr","day"))),(NOW()+(CONVERT(VLOOKUP(Table1[[#This Row],[JABATAN]],tbl_refJabatan,2,FALSE),"yr","day")-CONVERT(DATEDIF(H1586,NOW(),"y"),"yr","day")))),"Usia Salah"),"")</f>
        <v>Usia Salah</v>
      </c>
      <c r="Q1586" s="167" t="str">
        <f ca="1">IF(Table1[[#This Row],[TGL. PENSIUN (usia)]]&lt;&gt;0,TEXT(Table1[[#This Row],[TGL. PENSIUN (usia)]],"yyyy"),"")</f>
        <v>Usia Salah</v>
      </c>
      <c r="R158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Row],[JABATAN]],tbl_refJabatan,2,FALSE),"yr","day")-CONVERT(DATEDIF(H1586,tglAcuan,"y"),"yr","day"))),(INT(CONVERT(VLOOKUP(Table1[[#This Row],[JABATAN]],tbl_refJabatan,2,FALSE),"yr","day")-CONVERT(DATEDIF(H1586,NOW(),"y"),"yr","day")))),"")</f>
        <v/>
      </c>
      <c r="S158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Row],[JABATAN]],tbl_refJabatan,4,FALSE),"yr","day")-CONVERT(DATEDIF(H1586,tglAcuan,"y"),"yr","day"))),(NOW()+(CONVERT(VLOOKUP(Table1[[#This Row],[JABATAN]],tbl_refJabatan,4,FALSE),"yr","day")-CONVERT(DATEDIF(H1586,NOW(),"y"),"yr","day")))),"Usia Salah"),"")</f>
        <v>Usia Salah</v>
      </c>
      <c r="T1586" s="167" t="str">
        <f ca="1">IF(Table1[[#This Row],[TGL. PENSIUN ( usia )]]&lt;&gt;0,TEXT(Table1[[#This Row],[TGL. PENSIUN ( usia )]],"yyyy"),"")</f>
        <v>Usia Salah</v>
      </c>
      <c r="U158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Row],[JABATAN]],tbl_refJabatan,4,FALSE),"yr","day")-CONVERT(DATEDIF(H1586,tglAcuan,"y"),"yr","day"))),(INT(CONVERT(VLOOKUP(Table1[[#This Row],[JABATAN]],tbl_refJabatan,4,FALSE),"yr","day")-CONVERT(DATEDIF(H1586,NOW(),"y"),"yr","day")))),"")</f>
        <v/>
      </c>
      <c r="V158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Row],[JABATAN]],tbl_refJabatan,6,FALSE),"yr","day")-CONVERT(DATEDIF(H1586,tglAcuan,"y"),"yr","day"))),(NOW()+(CONVERT(VLOOKUP(Table1[[#This Row],[JABATAN]],tbl_refJabatan,6,FALSE),"yr","day")-CONVERT(DATEDIF(H1586,NOW(),"y"),"yr","day")))),"Usia Salah"),"")</f>
        <v>Usia Salah</v>
      </c>
      <c r="W1586" s="167" t="str">
        <f ca="1">IF(Table1[[#This Row],[TGL.PENSIUN (usia)]]&lt;&gt;0,TEXT(Table1[[#This Row],[TGL.PENSIUN (usia)]],"yyyy"),"")</f>
        <v>Usia Salah</v>
      </c>
      <c r="X158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Row],[JABATAN]],tbl_refJabatan,7,FALSE),"yr","day")-CONVERT(DATEDIF(M1586,tglAcuan,"y"),"yr","day"))),(NOW()+(CONVERT(VLOOKUP(Table1[[#This Row],[JABATAN]],tbl_refJabatan,7,FALSE),"yr","day")-CONVERT(DATEDIF(M1586,NOW(),"y"),"yr","day")))),"tgl SK salah"),"")</f>
        <v>tgl SK salah</v>
      </c>
      <c r="Y1586" s="167" t="str">
        <f ca="1">IF(Table1[[#This Row],[TGL. PENSIUN (jabatan)]]&lt;&gt;0,TEXT(Table1[[#This Row],[TGL. PENSIUN (jabatan)]],"yyyy"),"")</f>
        <v>tgl SK salah</v>
      </c>
      <c r="Z158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Row],[JABATAN]],tbl_refJabatan,8,FALSE),"yr","day")-CONVERT(DATEDIF(H1586,tglAcuan,"y"),"yr","day"))),(NOW()+(CONVERT(VLOOKUP(Table1[[#This Row],[JABATAN]],tbl_refJabatan,8,FALSE),"yr","day")-CONVERT(DATEDIF(H1586,NOW(),"y"),"yr","day")))),"Usia Salah"),"")</f>
        <v>Usia Salah</v>
      </c>
      <c r="AA1586" s="167" t="str">
        <f ca="1">IF(Table1[[#This Row],[TGL.PENSIUN (usia )]]&lt;&gt;0,TEXT(Table1[[#This Row],[TGL.PENSIUN (usia )]],"yyyy"),"")</f>
        <v>Usia Salah</v>
      </c>
      <c r="AB158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Row],[JABATAN]],tbl_refJabatan,9,FALSE),"yr","day")-CONVERT(DATEDIF(M1586,tglAcuan,"y"),"yr","day"))),(NOW()+(CONVERT(VLOOKUP(Table1[[#This Row],[JABATAN]],tbl_refJabatan,9,FALSE),"yr","day")-CONVERT(DATEDIF(M1586,NOW(),"y"),"yr","day")))),"tgl SK salah"),"")</f>
        <v>tgl SK salah</v>
      </c>
      <c r="AC1586" s="167" t="str">
        <f ca="1">IF(Table1[[#This Row],[TGL. PENSIUN (jabatan )]]&lt;&gt;0,TEXT(Table1[[#This Row],[TGL. PENSIUN (jabatan )]],"yyyy"),"")</f>
        <v>tgl SK salah</v>
      </c>
      <c r="AD15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7" spans="1:30" s="53" customFormat="1" ht="21.75" customHeight="1" x14ac:dyDescent="0.25">
      <c r="A1587" s="43">
        <f t="shared" si="55"/>
        <v>1582</v>
      </c>
      <c r="B1587" s="44" t="s">
        <v>2906</v>
      </c>
      <c r="C1587" s="44" t="s">
        <v>2928</v>
      </c>
      <c r="D1587" s="72" t="s">
        <v>54</v>
      </c>
      <c r="E1587" s="59" t="s">
        <v>241</v>
      </c>
      <c r="F1587" s="69" t="s">
        <v>41</v>
      </c>
      <c r="G1587" s="69" t="s">
        <v>42</v>
      </c>
      <c r="H1587" s="47">
        <v>27529</v>
      </c>
      <c r="I1587" s="45"/>
      <c r="J1587" s="76"/>
      <c r="K1587" s="69" t="s">
        <v>43</v>
      </c>
      <c r="L1587" s="80" t="s">
        <v>1249</v>
      </c>
      <c r="M1587" s="80">
        <v>43462</v>
      </c>
      <c r="N1587" s="52" t="str">
        <f t="shared" ca="1" si="56"/>
        <v>48 Tahun 9 Bulan 12 hari</v>
      </c>
      <c r="O15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Row],[JABATAN]],tbl_refJabatan,2,FALSE),"yr","day")-CONVERT(DATEDIF(H1587,tglAcuan,"y"),"yr","day"))),(NOW()+(CONVERT(VLOOKUP(Table1[[#This Row],[JABATAN]],tbl_refJabatan,2,FALSE),"yr","day")-CONVERT(DATEDIF(H1587,NOW(),"y"),"yr","day")))),"Usia Salah"),"")</f>
        <v>49732.098911689813</v>
      </c>
      <c r="Q1587" s="167" t="str">
        <f ca="1">IF(Table1[[#This Row],[TGL. PENSIUN (usia)]]&lt;&gt;0,TEXT(Table1[[#This Row],[TGL. PENSIUN (usia)]],"yyyy"),"")</f>
        <v>2036</v>
      </c>
      <c r="R1587" s="166">
        <f ca="1">IF(AND(Table1[[#This Row],[TGL. PENSIUN (usia)]]&lt;&gt;"",Table1[[#This Row],[TGL. PENSIUN (usia)]]&lt;&gt;"USIA SALAH"),IF(tglAcuan&lt;&gt;0,(INT(CONVERT(VLOOKUP(Table1[[#This Row],[JABATAN]],tbl_refJabatan,2,FALSE),"yr","day")-CONVERT(DATEDIF(H1587,tglAcuan,"y"),"yr","day"))),(INT(CONVERT(VLOOKUP(Table1[[#This Row],[JABATAN]],tbl_refJabatan,2,FALSE),"yr","day")-CONVERT(DATEDIF(H1587,NOW(),"y"),"yr","day")))),"")</f>
        <v>4383</v>
      </c>
      <c r="S1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Row],[JABATAN]],tbl_refJabatan,4,FALSE),"yr","day")-CONVERT(DATEDIF(H1587,tglAcuan,"y"),"yr","day"))),(NOW()+(CONVERT(VLOOKUP(Table1[[#This Row],[JABATAN]],tbl_refJabatan,4,FALSE),"yr","day")-CONVERT(DATEDIF(H1587,NOW(),"y"),"yr","day")))),"Usia Salah"),"")</f>
        <v>49732.098911689813</v>
      </c>
      <c r="T1587" s="167" t="str">
        <f ca="1">IF(Table1[[#This Row],[TGL. PENSIUN ( usia )]]&lt;&gt;0,TEXT(Table1[[#This Row],[TGL. PENSIUN ( usia )]],"yyyy"),"")</f>
        <v>2036</v>
      </c>
      <c r="U1587" s="166">
        <f ca="1">IF(AND(Table1[[#This Row],[TGL. PENSIUN (usia)]]&lt;&gt;"",Table1[[#This Row],[TGL. PENSIUN (usia)]]&lt;&gt;"USIA SALAH"),IF(tglAcuan&lt;&gt;0,(INT(CONVERT(VLOOKUP(Table1[[#This Row],[JABATAN]],tbl_refJabatan,4,FALSE),"yr","day")-CONVERT(DATEDIF(H1587,tglAcuan,"y"),"yr","day"))),(INT(CONVERT(VLOOKUP(Table1[[#This Row],[JABATAN]],tbl_refJabatan,4,FALSE),"yr","day")-CONVERT(DATEDIF(H1587,NOW(),"y"),"yr","day")))),"")</f>
        <v>4383</v>
      </c>
      <c r="V1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Row],[JABATAN]],tbl_refJabatan,6,FALSE),"yr","day")-CONVERT(DATEDIF(H1587,tglAcuan,"y"),"yr","day"))),(NOW()+(CONVERT(VLOOKUP(Table1[[#This Row],[JABATAN]],tbl_refJabatan,6,FALSE),"yr","day")-CONVERT(DATEDIF(H1587,NOW(),"y"),"yr","day")))),"Usia Salah"),"")</f>
        <v>48271.098911689813</v>
      </c>
      <c r="W1587" s="167" t="str">
        <f ca="1">IF(Table1[[#This Row],[TGL.PENSIUN (usia)]]&lt;&gt;0,TEXT(Table1[[#This Row],[TGL.PENSIUN (usia)]],"yyyy"),"")</f>
        <v>2032</v>
      </c>
      <c r="X15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Row],[JABATAN]],tbl_refJabatan,7,FALSE),"yr","day")-CONVERT(DATEDIF(M1587,tglAcuan,"y"),"yr","day"))),(NOW()+(CONVERT(VLOOKUP(Table1[[#This Row],[JABATAN]],tbl_refJabatan,7,FALSE),"yr","day")-CONVERT(DATEDIF(M1587,NOW(),"y"),"yr","day")))),"tgl SK salah"),"")</f>
        <v>50827.848911689813</v>
      </c>
      <c r="Y1587" s="167" t="str">
        <f ca="1">IF(Table1[[#This Row],[TGL. PENSIUN (jabatan)]]&lt;&gt;0,TEXT(Table1[[#This Row],[TGL. PENSIUN (jabatan)]],"yyyy"),"")</f>
        <v>2039</v>
      </c>
      <c r="Z15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Row],[JABATAN]],tbl_refJabatan,8,FALSE),"yr","day")-CONVERT(DATEDIF(H1587,tglAcuan,"y"),"yr","day"))),(NOW()+(CONVERT(VLOOKUP(Table1[[#This Row],[JABATAN]],tbl_refJabatan,8,FALSE),"yr","day")-CONVERT(DATEDIF(H1587,NOW(),"y"),"yr","day")))),"Usia Salah"),"")</f>
        <v>48271.098911689813</v>
      </c>
      <c r="AA1587" s="167" t="str">
        <f ca="1">IF(Table1[[#This Row],[TGL.PENSIUN (usia )]]&lt;&gt;0,TEXT(Table1[[#This Row],[TGL.PENSIUN (usia )]],"yyyy"),"")</f>
        <v>2032</v>
      </c>
      <c r="AB15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Row],[JABATAN]],tbl_refJabatan,9,FALSE),"yr","day")-CONVERT(DATEDIF(M1587,tglAcuan,"y"),"yr","day"))),(NOW()+(CONVERT(VLOOKUP(Table1[[#This Row],[JABATAN]],tbl_refJabatan,9,FALSE),"yr","day")-CONVERT(DATEDIF(M1587,NOW(),"y"),"yr","day")))),"tgl SK salah"),"")</f>
        <v>50827.848911689813</v>
      </c>
      <c r="AC1587" s="167" t="str">
        <f ca="1">IF(Table1[[#This Row],[TGL. PENSIUN (jabatan )]]&lt;&gt;0,TEXT(Table1[[#This Row],[TGL. PENSIUN (jabatan )]],"yyyy"),"")</f>
        <v>2039</v>
      </c>
      <c r="AD15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8" spans="1:30" s="53" customFormat="1" ht="21.75" customHeight="1" x14ac:dyDescent="0.25">
      <c r="A1588" s="43">
        <f t="shared" si="55"/>
        <v>1583</v>
      </c>
      <c r="B1588" s="44" t="s">
        <v>2906</v>
      </c>
      <c r="C1588" s="44" t="s">
        <v>2928</v>
      </c>
      <c r="D1588" s="72" t="s">
        <v>57</v>
      </c>
      <c r="E1588" s="59" t="s">
        <v>2933</v>
      </c>
      <c r="F1588" s="69" t="s">
        <v>41</v>
      </c>
      <c r="G1588" s="69" t="s">
        <v>42</v>
      </c>
      <c r="H1588" s="47">
        <v>31342</v>
      </c>
      <c r="I1588" s="45"/>
      <c r="J1588" s="76"/>
      <c r="K1588" s="74" t="s">
        <v>56</v>
      </c>
      <c r="L1588" s="80" t="s">
        <v>2934</v>
      </c>
      <c r="M1588" s="80" t="s">
        <v>2935</v>
      </c>
      <c r="N1588" s="52" t="str">
        <f t="shared" ca="1" si="56"/>
        <v>38 Tahun 4 Bulan 5 hari</v>
      </c>
      <c r="O15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4 Bulan 2 Hari </v>
      </c>
      <c r="P1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Row],[JABATAN]],tbl_refJabatan,2,FALSE),"yr","day")-CONVERT(DATEDIF(H1588,tglAcuan,"y"),"yr","day"))),(NOW()+(CONVERT(VLOOKUP(Table1[[#This Row],[JABATAN]],tbl_refJabatan,2,FALSE),"yr","day")-CONVERT(DATEDIF(H1588,NOW(),"y"),"yr","day")))),"Usia Salah"),"")</f>
        <v>53384.598911689813</v>
      </c>
      <c r="Q1588" s="167" t="str">
        <f ca="1">IF(Table1[[#This Row],[TGL. PENSIUN (usia)]]&lt;&gt;0,TEXT(Table1[[#This Row],[TGL. PENSIUN (usia)]],"yyyy"),"")</f>
        <v>2046</v>
      </c>
      <c r="R1588" s="166">
        <f ca="1">IF(AND(Table1[[#This Row],[TGL. PENSIUN (usia)]]&lt;&gt;"",Table1[[#This Row],[TGL. PENSIUN (usia)]]&lt;&gt;"USIA SALAH"),IF(tglAcuan&lt;&gt;0,(INT(CONVERT(VLOOKUP(Table1[[#This Row],[JABATAN]],tbl_refJabatan,2,FALSE),"yr","day")-CONVERT(DATEDIF(H1588,tglAcuan,"y"),"yr","day"))),(INT(CONVERT(VLOOKUP(Table1[[#This Row],[JABATAN]],tbl_refJabatan,2,FALSE),"yr","day")-CONVERT(DATEDIF(H1588,NOW(),"y"),"yr","day")))),"")</f>
        <v>8035</v>
      </c>
      <c r="S1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Row],[JABATAN]],tbl_refJabatan,4,FALSE),"yr","day")-CONVERT(DATEDIF(H1588,tglAcuan,"y"),"yr","day"))),(NOW()+(CONVERT(VLOOKUP(Table1[[#This Row],[JABATAN]],tbl_refJabatan,4,FALSE),"yr","day")-CONVERT(DATEDIF(H1588,NOW(),"y"),"yr","day")))),"Usia Salah"),"")</f>
        <v>53384.598911689813</v>
      </c>
      <c r="T1588" s="167" t="str">
        <f ca="1">IF(Table1[[#This Row],[TGL. PENSIUN ( usia )]]&lt;&gt;0,TEXT(Table1[[#This Row],[TGL. PENSIUN ( usia )]],"yyyy"),"")</f>
        <v>2046</v>
      </c>
      <c r="U1588" s="166">
        <f ca="1">IF(AND(Table1[[#This Row],[TGL. PENSIUN (usia)]]&lt;&gt;"",Table1[[#This Row],[TGL. PENSIUN (usia)]]&lt;&gt;"USIA SALAH"),IF(tglAcuan&lt;&gt;0,(INT(CONVERT(VLOOKUP(Table1[[#This Row],[JABATAN]],tbl_refJabatan,4,FALSE),"yr","day")-CONVERT(DATEDIF(H1588,tglAcuan,"y"),"yr","day"))),(INT(CONVERT(VLOOKUP(Table1[[#This Row],[JABATAN]],tbl_refJabatan,4,FALSE),"yr","day")-CONVERT(DATEDIF(H1588,NOW(),"y"),"yr","day")))),"")</f>
        <v>8035</v>
      </c>
      <c r="V1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Row],[JABATAN]],tbl_refJabatan,6,FALSE),"yr","day")-CONVERT(DATEDIF(H1588,tglAcuan,"y"),"yr","day"))),(NOW()+(CONVERT(VLOOKUP(Table1[[#This Row],[JABATAN]],tbl_refJabatan,6,FALSE),"yr","day")-CONVERT(DATEDIF(H1588,NOW(),"y"),"yr","day")))),"Usia Salah"),"")</f>
        <v>51923.598911689813</v>
      </c>
      <c r="W1588" s="167" t="str">
        <f ca="1">IF(Table1[[#This Row],[TGL.PENSIUN (usia)]]&lt;&gt;0,TEXT(Table1[[#This Row],[TGL.PENSIUN (usia)]],"yyyy"),"")</f>
        <v>2042</v>
      </c>
      <c r="X15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Row],[JABATAN]],tbl_refJabatan,7,FALSE),"yr","day")-CONVERT(DATEDIF(M1588,tglAcuan,"y"),"yr","day"))),(NOW()+(CONVERT(VLOOKUP(Table1[[#This Row],[JABATAN]],tbl_refJabatan,7,FALSE),"yr","day")-CONVERT(DATEDIF(M1588,NOW(),"y"),"yr","day")))),"tgl SK salah"),"")</f>
        <v>52288.848911689813</v>
      </c>
      <c r="Y1588" s="167" t="str">
        <f ca="1">IF(Table1[[#This Row],[TGL. PENSIUN (jabatan)]]&lt;&gt;0,TEXT(Table1[[#This Row],[TGL. PENSIUN (jabatan)]],"yyyy"),"")</f>
        <v>2043</v>
      </c>
      <c r="Z15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Row],[JABATAN]],tbl_refJabatan,8,FALSE),"yr","day")-CONVERT(DATEDIF(H1588,tglAcuan,"y"),"yr","day"))),(NOW()+(CONVERT(VLOOKUP(Table1[[#This Row],[JABATAN]],tbl_refJabatan,8,FALSE),"yr","day")-CONVERT(DATEDIF(H1588,NOW(),"y"),"yr","day")))),"Usia Salah"),"")</f>
        <v>51923.598911689813</v>
      </c>
      <c r="AA1588" s="167" t="str">
        <f ca="1">IF(Table1[[#This Row],[TGL.PENSIUN (usia )]]&lt;&gt;0,TEXT(Table1[[#This Row],[TGL.PENSIUN (usia )]],"yyyy"),"")</f>
        <v>2042</v>
      </c>
      <c r="AB15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Row],[JABATAN]],tbl_refJabatan,9,FALSE),"yr","day")-CONVERT(DATEDIF(M1588,tglAcuan,"y"),"yr","day"))),(NOW()+(CONVERT(VLOOKUP(Table1[[#This Row],[JABATAN]],tbl_refJabatan,9,FALSE),"yr","day")-CONVERT(DATEDIF(M1588,NOW(),"y"),"yr","day")))),"tgl SK salah"),"")</f>
        <v>52288.848911689813</v>
      </c>
      <c r="AC1588" s="167" t="str">
        <f ca="1">IF(Table1[[#This Row],[TGL. PENSIUN (jabatan )]]&lt;&gt;0,TEXT(Table1[[#This Row],[TGL. PENSIUN (jabatan )]],"yyyy"),"")</f>
        <v>2043</v>
      </c>
      <c r="AD15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89" spans="1:30" s="53" customFormat="1" ht="21.75" customHeight="1" x14ac:dyDescent="0.25">
      <c r="A1589" s="43">
        <f t="shared" si="55"/>
        <v>1584</v>
      </c>
      <c r="B1589" s="44" t="s">
        <v>2906</v>
      </c>
      <c r="C1589" s="44" t="s">
        <v>2928</v>
      </c>
      <c r="D1589" s="72" t="s">
        <v>59</v>
      </c>
      <c r="E1589" s="59" t="s">
        <v>2936</v>
      </c>
      <c r="F1589" s="69" t="s">
        <v>41</v>
      </c>
      <c r="G1589" s="69" t="s">
        <v>42</v>
      </c>
      <c r="H1589" s="47">
        <v>25358</v>
      </c>
      <c r="I1589" s="45"/>
      <c r="J1589" s="76"/>
      <c r="K1589" s="69" t="s">
        <v>43</v>
      </c>
      <c r="L1589" s="80" t="s">
        <v>1690</v>
      </c>
      <c r="M1589" s="80">
        <v>43462</v>
      </c>
      <c r="N1589" s="52" t="str">
        <f t="shared" ca="1" si="56"/>
        <v>54 Tahun 8 Bulan 23 hari</v>
      </c>
      <c r="O15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Row],[JABATAN]],tbl_refJabatan,2,FALSE),"yr","day")-CONVERT(DATEDIF(H1589,tglAcuan,"y"),"yr","day"))),(NOW()+(CONVERT(VLOOKUP(Table1[[#This Row],[JABATAN]],tbl_refJabatan,2,FALSE),"yr","day")-CONVERT(DATEDIF(H1589,NOW(),"y"),"yr","day")))),"Usia Salah"),"")</f>
        <v>47540.598911689813</v>
      </c>
      <c r="Q1589" s="167" t="str">
        <f ca="1">IF(Table1[[#This Row],[TGL. PENSIUN (usia)]]&lt;&gt;0,TEXT(Table1[[#This Row],[TGL. PENSIUN (usia)]],"yyyy"),"")</f>
        <v>2030</v>
      </c>
      <c r="R1589" s="166">
        <f ca="1">IF(AND(Table1[[#This Row],[TGL. PENSIUN (usia)]]&lt;&gt;"",Table1[[#This Row],[TGL. PENSIUN (usia)]]&lt;&gt;"USIA SALAH"),IF(tglAcuan&lt;&gt;0,(INT(CONVERT(VLOOKUP(Table1[[#This Row],[JABATAN]],tbl_refJabatan,2,FALSE),"yr","day")-CONVERT(DATEDIF(H1589,tglAcuan,"y"),"yr","day"))),(INT(CONVERT(VLOOKUP(Table1[[#This Row],[JABATAN]],tbl_refJabatan,2,FALSE),"yr","day")-CONVERT(DATEDIF(H1589,NOW(),"y"),"yr","day")))),"")</f>
        <v>2191</v>
      </c>
      <c r="S1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Row],[JABATAN]],tbl_refJabatan,4,FALSE),"yr","day")-CONVERT(DATEDIF(H1589,tglAcuan,"y"),"yr","day"))),(NOW()+(CONVERT(VLOOKUP(Table1[[#This Row],[JABATAN]],tbl_refJabatan,4,FALSE),"yr","day")-CONVERT(DATEDIF(H1589,NOW(),"y"),"yr","day")))),"Usia Salah"),"")</f>
        <v>47540.598911689813</v>
      </c>
      <c r="T1589" s="167" t="str">
        <f ca="1">IF(Table1[[#This Row],[TGL. PENSIUN ( usia )]]&lt;&gt;0,TEXT(Table1[[#This Row],[TGL. PENSIUN ( usia )]],"yyyy"),"")</f>
        <v>2030</v>
      </c>
      <c r="U1589" s="166">
        <f ca="1">IF(AND(Table1[[#This Row],[TGL. PENSIUN (usia)]]&lt;&gt;"",Table1[[#This Row],[TGL. PENSIUN (usia)]]&lt;&gt;"USIA SALAH"),IF(tglAcuan&lt;&gt;0,(INT(CONVERT(VLOOKUP(Table1[[#This Row],[JABATAN]],tbl_refJabatan,4,FALSE),"yr","day")-CONVERT(DATEDIF(H1589,tglAcuan,"y"),"yr","day"))),(INT(CONVERT(VLOOKUP(Table1[[#This Row],[JABATAN]],tbl_refJabatan,4,FALSE),"yr","day")-CONVERT(DATEDIF(H1589,NOW(),"y"),"yr","day")))),"")</f>
        <v>2191</v>
      </c>
      <c r="V1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Row],[JABATAN]],tbl_refJabatan,6,FALSE),"yr","day")-CONVERT(DATEDIF(H1589,tglAcuan,"y"),"yr","day"))),(NOW()+(CONVERT(VLOOKUP(Table1[[#This Row],[JABATAN]],tbl_refJabatan,6,FALSE),"yr","day")-CONVERT(DATEDIF(H1589,NOW(),"y"),"yr","day")))),"Usia Salah"),"")</f>
        <v>46079.598911689813</v>
      </c>
      <c r="W1589" s="167" t="str">
        <f ca="1">IF(Table1[[#This Row],[TGL.PENSIUN (usia)]]&lt;&gt;0,TEXT(Table1[[#This Row],[TGL.PENSIUN (usia)]],"yyyy"),"")</f>
        <v>2026</v>
      </c>
      <c r="X15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Row],[JABATAN]],tbl_refJabatan,7,FALSE),"yr","day")-CONVERT(DATEDIF(M1589,tglAcuan,"y"),"yr","day"))),(NOW()+(CONVERT(VLOOKUP(Table1[[#This Row],[JABATAN]],tbl_refJabatan,7,FALSE),"yr","day")-CONVERT(DATEDIF(M1589,NOW(),"y"),"yr","day")))),"tgl SK salah"),"")</f>
        <v>50827.848911689813</v>
      </c>
      <c r="Y1589" s="167" t="str">
        <f ca="1">IF(Table1[[#This Row],[TGL. PENSIUN (jabatan)]]&lt;&gt;0,TEXT(Table1[[#This Row],[TGL. PENSIUN (jabatan)]],"yyyy"),"")</f>
        <v>2039</v>
      </c>
      <c r="Z15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Row],[JABATAN]],tbl_refJabatan,8,FALSE),"yr","day")-CONVERT(DATEDIF(H1589,tglAcuan,"y"),"yr","day"))),(NOW()+(CONVERT(VLOOKUP(Table1[[#This Row],[JABATAN]],tbl_refJabatan,8,FALSE),"yr","day")-CONVERT(DATEDIF(H1589,NOW(),"y"),"yr","day")))),"Usia Salah"),"")</f>
        <v>46079.598911689813</v>
      </c>
      <c r="AA1589" s="167" t="str">
        <f ca="1">IF(Table1[[#This Row],[TGL.PENSIUN (usia )]]&lt;&gt;0,TEXT(Table1[[#This Row],[TGL.PENSIUN (usia )]],"yyyy"),"")</f>
        <v>2026</v>
      </c>
      <c r="AB15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Row],[JABATAN]],tbl_refJabatan,9,FALSE),"yr","day")-CONVERT(DATEDIF(M1589,tglAcuan,"y"),"yr","day"))),(NOW()+(CONVERT(VLOOKUP(Table1[[#This Row],[JABATAN]],tbl_refJabatan,9,FALSE),"yr","day")-CONVERT(DATEDIF(M1589,NOW(),"y"),"yr","day")))),"tgl SK salah"),"")</f>
        <v>50827.848911689813</v>
      </c>
      <c r="AC1589" s="167" t="str">
        <f ca="1">IF(Table1[[#This Row],[TGL. PENSIUN (jabatan )]]&lt;&gt;0,TEXT(Table1[[#This Row],[TGL. PENSIUN (jabatan )]],"yyyy"),"")</f>
        <v>2039</v>
      </c>
      <c r="AD15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0" spans="1:30" s="53" customFormat="1" ht="21.75" customHeight="1" x14ac:dyDescent="0.25">
      <c r="A1590" s="43">
        <f t="shared" si="55"/>
        <v>1585</v>
      </c>
      <c r="B1590" s="44" t="s">
        <v>2906</v>
      </c>
      <c r="C1590" s="44" t="s">
        <v>2928</v>
      </c>
      <c r="D1590" s="72" t="s">
        <v>61</v>
      </c>
      <c r="E1590" s="59" t="s">
        <v>2937</v>
      </c>
      <c r="F1590" s="69" t="s">
        <v>41</v>
      </c>
      <c r="G1590" s="69" t="s">
        <v>42</v>
      </c>
      <c r="H1590" s="47">
        <v>32140</v>
      </c>
      <c r="I1590" s="45"/>
      <c r="J1590" s="76"/>
      <c r="K1590" s="74" t="s">
        <v>56</v>
      </c>
      <c r="L1590" s="63" t="s">
        <v>2938</v>
      </c>
      <c r="M1590" s="71">
        <v>43647</v>
      </c>
      <c r="N1590" s="52" t="str">
        <f t="shared" ca="1" si="56"/>
        <v>36 Tahun 1 Bulan 29 hari</v>
      </c>
      <c r="O15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1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Row],[JABATAN]],tbl_refJabatan,2,FALSE),"yr","day")-CONVERT(DATEDIF(H1590,tglAcuan,"y"),"yr","day"))),(NOW()+(CONVERT(VLOOKUP(Table1[[#This Row],[JABATAN]],tbl_refJabatan,2,FALSE),"yr","day")-CONVERT(DATEDIF(H1590,NOW(),"y"),"yr","day")))),"Usia Salah"),"")</f>
        <v>54115.098911689813</v>
      </c>
      <c r="Q1590" s="167" t="str">
        <f ca="1">IF(Table1[[#This Row],[TGL. PENSIUN (usia)]]&lt;&gt;0,TEXT(Table1[[#This Row],[TGL. PENSIUN (usia)]],"yyyy"),"")</f>
        <v>2048</v>
      </c>
      <c r="R1590" s="166">
        <f ca="1">IF(AND(Table1[[#This Row],[TGL. PENSIUN (usia)]]&lt;&gt;"",Table1[[#This Row],[TGL. PENSIUN (usia)]]&lt;&gt;"USIA SALAH"),IF(tglAcuan&lt;&gt;0,(INT(CONVERT(VLOOKUP(Table1[[#This Row],[JABATAN]],tbl_refJabatan,2,FALSE),"yr","day")-CONVERT(DATEDIF(H1590,tglAcuan,"y"),"yr","day"))),(INT(CONVERT(VLOOKUP(Table1[[#This Row],[JABATAN]],tbl_refJabatan,2,FALSE),"yr","day")-CONVERT(DATEDIF(H1590,NOW(),"y"),"yr","day")))),"")</f>
        <v>8766</v>
      </c>
      <c r="S1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Row],[JABATAN]],tbl_refJabatan,4,FALSE),"yr","day")-CONVERT(DATEDIF(H1590,tglAcuan,"y"),"yr","day"))),(NOW()+(CONVERT(VLOOKUP(Table1[[#This Row],[JABATAN]],tbl_refJabatan,4,FALSE),"yr","day")-CONVERT(DATEDIF(H1590,NOW(),"y"),"yr","day")))),"Usia Salah"),"")</f>
        <v>54115.098911689813</v>
      </c>
      <c r="T1590" s="167" t="str">
        <f ca="1">IF(Table1[[#This Row],[TGL. PENSIUN ( usia )]]&lt;&gt;0,TEXT(Table1[[#This Row],[TGL. PENSIUN ( usia )]],"yyyy"),"")</f>
        <v>2048</v>
      </c>
      <c r="U1590" s="166">
        <f ca="1">IF(AND(Table1[[#This Row],[TGL. PENSIUN (usia)]]&lt;&gt;"",Table1[[#This Row],[TGL. PENSIUN (usia)]]&lt;&gt;"USIA SALAH"),IF(tglAcuan&lt;&gt;0,(INT(CONVERT(VLOOKUP(Table1[[#This Row],[JABATAN]],tbl_refJabatan,4,FALSE),"yr","day")-CONVERT(DATEDIF(H1590,tglAcuan,"y"),"yr","day"))),(INT(CONVERT(VLOOKUP(Table1[[#This Row],[JABATAN]],tbl_refJabatan,4,FALSE),"yr","day")-CONVERT(DATEDIF(H1590,NOW(),"y"),"yr","day")))),"")</f>
        <v>8766</v>
      </c>
      <c r="V1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Row],[JABATAN]],tbl_refJabatan,6,FALSE),"yr","day")-CONVERT(DATEDIF(H1590,tglAcuan,"y"),"yr","day"))),(NOW()+(CONVERT(VLOOKUP(Table1[[#This Row],[JABATAN]],tbl_refJabatan,6,FALSE),"yr","day")-CONVERT(DATEDIF(H1590,NOW(),"y"),"yr","day")))),"Usia Salah"),"")</f>
        <v>52654.098911689813</v>
      </c>
      <c r="W1590" s="167" t="str">
        <f ca="1">IF(Table1[[#This Row],[TGL.PENSIUN (usia)]]&lt;&gt;0,TEXT(Table1[[#This Row],[TGL.PENSIUN (usia)]],"yyyy"),"")</f>
        <v>2044</v>
      </c>
      <c r="X15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Row],[JABATAN]],tbl_refJabatan,7,FALSE),"yr","day")-CONVERT(DATEDIF(M1590,tglAcuan,"y"),"yr","day"))),(NOW()+(CONVERT(VLOOKUP(Table1[[#This Row],[JABATAN]],tbl_refJabatan,7,FALSE),"yr","day")-CONVERT(DATEDIF(M1590,NOW(),"y"),"yr","day")))),"tgl SK salah"),"")</f>
        <v>51193.098911689813</v>
      </c>
      <c r="Y1590" s="167" t="str">
        <f ca="1">IF(Table1[[#This Row],[TGL. PENSIUN (jabatan)]]&lt;&gt;0,TEXT(Table1[[#This Row],[TGL. PENSIUN (jabatan)]],"yyyy"),"")</f>
        <v>2040</v>
      </c>
      <c r="Z15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Row],[JABATAN]],tbl_refJabatan,8,FALSE),"yr","day")-CONVERT(DATEDIF(H1590,tglAcuan,"y"),"yr","day"))),(NOW()+(CONVERT(VLOOKUP(Table1[[#This Row],[JABATAN]],tbl_refJabatan,8,FALSE),"yr","day")-CONVERT(DATEDIF(H1590,NOW(),"y"),"yr","day")))),"Usia Salah"),"")</f>
        <v>52654.098911689813</v>
      </c>
      <c r="AA1590" s="167" t="str">
        <f ca="1">IF(Table1[[#This Row],[TGL.PENSIUN (usia )]]&lt;&gt;0,TEXT(Table1[[#This Row],[TGL.PENSIUN (usia )]],"yyyy"),"")</f>
        <v>2044</v>
      </c>
      <c r="AB15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Row],[JABATAN]],tbl_refJabatan,9,FALSE),"yr","day")-CONVERT(DATEDIF(M1590,tglAcuan,"y"),"yr","day"))),(NOW()+(CONVERT(VLOOKUP(Table1[[#This Row],[JABATAN]],tbl_refJabatan,9,FALSE),"yr","day")-CONVERT(DATEDIF(M1590,NOW(),"y"),"yr","day")))),"tgl SK salah"),"")</f>
        <v>51193.098911689813</v>
      </c>
      <c r="AC1590" s="167" t="str">
        <f ca="1">IF(Table1[[#This Row],[TGL. PENSIUN (jabatan )]]&lt;&gt;0,TEXT(Table1[[#This Row],[TGL. PENSIUN (jabatan )]],"yyyy"),"")</f>
        <v>2040</v>
      </c>
      <c r="AD15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1" spans="1:30" s="53" customFormat="1" ht="21.75" customHeight="1" x14ac:dyDescent="0.25">
      <c r="A1591" s="43">
        <f t="shared" si="55"/>
        <v>1586</v>
      </c>
      <c r="B1591" s="44" t="s">
        <v>2906</v>
      </c>
      <c r="C1591" s="44" t="s">
        <v>2928</v>
      </c>
      <c r="D1591" s="72" t="s">
        <v>63</v>
      </c>
      <c r="E1591" s="59" t="s">
        <v>2939</v>
      </c>
      <c r="F1591" s="69" t="s">
        <v>41</v>
      </c>
      <c r="G1591" s="69" t="s">
        <v>42</v>
      </c>
      <c r="H1591" s="47">
        <v>30857</v>
      </c>
      <c r="I1591" s="45"/>
      <c r="J1591" s="76"/>
      <c r="K1591" s="74" t="s">
        <v>56</v>
      </c>
      <c r="L1591" s="80" t="s">
        <v>1248</v>
      </c>
      <c r="M1591" s="80">
        <v>43509</v>
      </c>
      <c r="N1591" s="52" t="str">
        <f t="shared" ca="1" si="56"/>
        <v>39 Tahun 8 Bulan 3 hari</v>
      </c>
      <c r="O15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14 Hari </v>
      </c>
      <c r="P1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Row],[JABATAN]],tbl_refJabatan,2,FALSE),"yr","day")-CONVERT(DATEDIF(H1591,tglAcuan,"y"),"yr","day"))),(NOW()+(CONVERT(VLOOKUP(Table1[[#This Row],[JABATAN]],tbl_refJabatan,2,FALSE),"yr","day")-CONVERT(DATEDIF(H1591,NOW(),"y"),"yr","day")))),"Usia Salah"),"")</f>
        <v>53019.348911689813</v>
      </c>
      <c r="Q1591" s="167" t="str">
        <f ca="1">IF(Table1[[#This Row],[TGL. PENSIUN (usia)]]&lt;&gt;0,TEXT(Table1[[#This Row],[TGL. PENSIUN (usia)]],"yyyy"),"")</f>
        <v>2045</v>
      </c>
      <c r="R1591" s="166">
        <f ca="1">IF(AND(Table1[[#This Row],[TGL. PENSIUN (usia)]]&lt;&gt;"",Table1[[#This Row],[TGL. PENSIUN (usia)]]&lt;&gt;"USIA SALAH"),IF(tglAcuan&lt;&gt;0,(INT(CONVERT(VLOOKUP(Table1[[#This Row],[JABATAN]],tbl_refJabatan,2,FALSE),"yr","day")-CONVERT(DATEDIF(H1591,tglAcuan,"y"),"yr","day"))),(INT(CONVERT(VLOOKUP(Table1[[#This Row],[JABATAN]],tbl_refJabatan,2,FALSE),"yr","day")-CONVERT(DATEDIF(H1591,NOW(),"y"),"yr","day")))),"")</f>
        <v>7670</v>
      </c>
      <c r="S1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Row],[JABATAN]],tbl_refJabatan,4,FALSE),"yr","day")-CONVERT(DATEDIF(H1591,tglAcuan,"y"),"yr","day"))),(NOW()+(CONVERT(VLOOKUP(Table1[[#This Row],[JABATAN]],tbl_refJabatan,4,FALSE),"yr","day")-CONVERT(DATEDIF(H1591,NOW(),"y"),"yr","day")))),"Usia Salah"),"")</f>
        <v>38409.348911689813</v>
      </c>
      <c r="T1591" s="167" t="str">
        <f ca="1">IF(Table1[[#This Row],[TGL. PENSIUN ( usia )]]&lt;&gt;0,TEXT(Table1[[#This Row],[TGL. PENSIUN ( usia )]],"yyyy"),"")</f>
        <v>2005</v>
      </c>
      <c r="U1591" s="166">
        <f ca="1">IF(AND(Table1[[#This Row],[TGL. PENSIUN (usia)]]&lt;&gt;"",Table1[[#This Row],[TGL. PENSIUN (usia)]]&lt;&gt;"USIA SALAH"),IF(tglAcuan&lt;&gt;0,(INT(CONVERT(VLOOKUP(Table1[[#This Row],[JABATAN]],tbl_refJabatan,4,FALSE),"yr","day")-CONVERT(DATEDIF(H1591,tglAcuan,"y"),"yr","day"))),(INT(CONVERT(VLOOKUP(Table1[[#This Row],[JABATAN]],tbl_refJabatan,4,FALSE),"yr","day")-CONVERT(DATEDIF(H1591,NOW(),"y"),"yr","day")))),"")</f>
        <v>-6940</v>
      </c>
      <c r="V1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Row],[JABATAN]],tbl_refJabatan,6,FALSE),"yr","day")-CONVERT(DATEDIF(H1591,tglAcuan,"y"),"yr","day"))),(NOW()+(CONVERT(VLOOKUP(Table1[[#This Row],[JABATAN]],tbl_refJabatan,6,FALSE),"yr","day")-CONVERT(DATEDIF(H1591,NOW(),"y"),"yr","day")))),"Usia Salah"),"")</f>
        <v>31104.348911689813</v>
      </c>
      <c r="W1591" s="167" t="str">
        <f ca="1">IF(Table1[[#This Row],[TGL.PENSIUN (usia)]]&lt;&gt;0,TEXT(Table1[[#This Row],[TGL.PENSIUN (usia)]],"yyyy"),"")</f>
        <v>1985</v>
      </c>
      <c r="X15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Row],[JABATAN]],tbl_refJabatan,7,FALSE),"yr","day")-CONVERT(DATEDIF(M1591,tglAcuan,"y"),"yr","day"))),(NOW()+(CONVERT(VLOOKUP(Table1[[#This Row],[JABATAN]],tbl_refJabatan,7,FALSE),"yr","day")-CONVERT(DATEDIF(M1591,NOW(),"y"),"yr","day")))),"tgl SK salah"),"")</f>
        <v>65437.848911689813</v>
      </c>
      <c r="Y1591" s="167" t="str">
        <f ca="1">IF(Table1[[#This Row],[TGL. PENSIUN (jabatan)]]&lt;&gt;0,TEXT(Table1[[#This Row],[TGL. PENSIUN (jabatan)]],"yyyy"),"")</f>
        <v>2079</v>
      </c>
      <c r="Z15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Row],[JABATAN]],tbl_refJabatan,8,FALSE),"yr","day")-CONVERT(DATEDIF(H1591,tglAcuan,"y"),"yr","day"))),(NOW()+(CONVERT(VLOOKUP(Table1[[#This Row],[JABATAN]],tbl_refJabatan,8,FALSE),"yr","day")-CONVERT(DATEDIF(H1591,NOW(),"y"),"yr","day")))),"Usia Salah"),"")</f>
        <v>53019.348911689813</v>
      </c>
      <c r="AA1591" s="167" t="str">
        <f ca="1">IF(Table1[[#This Row],[TGL.PENSIUN (usia )]]&lt;&gt;0,TEXT(Table1[[#This Row],[TGL.PENSIUN (usia )]],"yyyy"),"")</f>
        <v>2045</v>
      </c>
      <c r="AB15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Row],[JABATAN]],tbl_refJabatan,9,FALSE),"yr","day")-CONVERT(DATEDIF(M1591,tglAcuan,"y"),"yr","day"))),(NOW()+(CONVERT(VLOOKUP(Table1[[#This Row],[JABATAN]],tbl_refJabatan,9,FALSE),"yr","day")-CONVERT(DATEDIF(M1591,NOW(),"y"),"yr","day")))),"tgl SK salah"),"")</f>
        <v>49001.598911689813</v>
      </c>
      <c r="AC1591" s="167" t="str">
        <f ca="1">IF(Table1[[#This Row],[TGL. PENSIUN (jabatan )]]&lt;&gt;0,TEXT(Table1[[#This Row],[TGL. PENSIUN (jabatan )]],"yyyy"),"")</f>
        <v>2034</v>
      </c>
      <c r="AD15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2" spans="1:30" s="53" customFormat="1" ht="21.75" customHeight="1" x14ac:dyDescent="0.25">
      <c r="A1592" s="43">
        <f t="shared" si="55"/>
        <v>1587</v>
      </c>
      <c r="B1592" s="44" t="s">
        <v>2906</v>
      </c>
      <c r="C1592" s="44" t="s">
        <v>2928</v>
      </c>
      <c r="D1592" s="72" t="s">
        <v>63</v>
      </c>
      <c r="E1592" s="59" t="s">
        <v>2940</v>
      </c>
      <c r="F1592" s="69" t="s">
        <v>41</v>
      </c>
      <c r="G1592" s="69" t="s">
        <v>42</v>
      </c>
      <c r="H1592" s="47">
        <v>26167</v>
      </c>
      <c r="I1592" s="45"/>
      <c r="J1592" s="76"/>
      <c r="K1592" s="69" t="s">
        <v>2941</v>
      </c>
      <c r="L1592" s="80" t="s">
        <v>1242</v>
      </c>
      <c r="M1592" s="80">
        <v>43462</v>
      </c>
      <c r="N1592" s="52" t="str">
        <f t="shared" ca="1" si="56"/>
        <v>52 Tahun 6 Bulan 5 hari</v>
      </c>
      <c r="O15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Row],[JABATAN]],tbl_refJabatan,2,FALSE),"yr","day")-CONVERT(DATEDIF(H1592,tglAcuan,"y"),"yr","day"))),(NOW()+(CONVERT(VLOOKUP(Table1[[#This Row],[JABATAN]],tbl_refJabatan,2,FALSE),"yr","day")-CONVERT(DATEDIF(H1592,NOW(),"y"),"yr","day")))),"Usia Salah"),"")</f>
        <v>48271.098911689813</v>
      </c>
      <c r="Q1592" s="167" t="str">
        <f ca="1">IF(Table1[[#This Row],[TGL. PENSIUN (usia)]]&lt;&gt;0,TEXT(Table1[[#This Row],[TGL. PENSIUN (usia)]],"yyyy"),"")</f>
        <v>2032</v>
      </c>
      <c r="R1592" s="166">
        <f ca="1">IF(AND(Table1[[#This Row],[TGL. PENSIUN (usia)]]&lt;&gt;"",Table1[[#This Row],[TGL. PENSIUN (usia)]]&lt;&gt;"USIA SALAH"),IF(tglAcuan&lt;&gt;0,(INT(CONVERT(VLOOKUP(Table1[[#This Row],[JABATAN]],tbl_refJabatan,2,FALSE),"yr","day")-CONVERT(DATEDIF(H1592,tglAcuan,"y"),"yr","day"))),(INT(CONVERT(VLOOKUP(Table1[[#This Row],[JABATAN]],tbl_refJabatan,2,FALSE),"yr","day")-CONVERT(DATEDIF(H1592,NOW(),"y"),"yr","day")))),"")</f>
        <v>2922</v>
      </c>
      <c r="S1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Row],[JABATAN]],tbl_refJabatan,4,FALSE),"yr","day")-CONVERT(DATEDIF(H1592,tglAcuan,"y"),"yr","day"))),(NOW()+(CONVERT(VLOOKUP(Table1[[#This Row],[JABATAN]],tbl_refJabatan,4,FALSE),"yr","day")-CONVERT(DATEDIF(H1592,NOW(),"y"),"yr","day")))),"Usia Salah"),"")</f>
        <v>33661.098911689813</v>
      </c>
      <c r="T1592" s="167" t="str">
        <f ca="1">IF(Table1[[#This Row],[TGL. PENSIUN ( usia )]]&lt;&gt;0,TEXT(Table1[[#This Row],[TGL. PENSIUN ( usia )]],"yyyy"),"")</f>
        <v>1992</v>
      </c>
      <c r="U1592" s="166">
        <f ca="1">IF(AND(Table1[[#This Row],[TGL. PENSIUN (usia)]]&lt;&gt;"",Table1[[#This Row],[TGL. PENSIUN (usia)]]&lt;&gt;"USIA SALAH"),IF(tglAcuan&lt;&gt;0,(INT(CONVERT(VLOOKUP(Table1[[#This Row],[JABATAN]],tbl_refJabatan,4,FALSE),"yr","day")-CONVERT(DATEDIF(H1592,tglAcuan,"y"),"yr","day"))),(INT(CONVERT(VLOOKUP(Table1[[#This Row],[JABATAN]],tbl_refJabatan,4,FALSE),"yr","day")-CONVERT(DATEDIF(H1592,NOW(),"y"),"yr","day")))),"")</f>
        <v>-11688</v>
      </c>
      <c r="V1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Row],[JABATAN]],tbl_refJabatan,6,FALSE),"yr","day")-CONVERT(DATEDIF(H1592,tglAcuan,"y"),"yr","day"))),(NOW()+(CONVERT(VLOOKUP(Table1[[#This Row],[JABATAN]],tbl_refJabatan,6,FALSE),"yr","day")-CONVERT(DATEDIF(H1592,NOW(),"y"),"yr","day")))),"Usia Salah"),"")</f>
        <v>26356.098911689813</v>
      </c>
      <c r="W1592" s="167" t="str">
        <f ca="1">IF(Table1[[#This Row],[TGL.PENSIUN (usia)]]&lt;&gt;0,TEXT(Table1[[#This Row],[TGL.PENSIUN (usia)]],"yyyy"),"")</f>
        <v>1972</v>
      </c>
      <c r="X15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Row],[JABATAN]],tbl_refJabatan,7,FALSE),"yr","day")-CONVERT(DATEDIF(M1592,tglAcuan,"y"),"yr","day"))),(NOW()+(CONVERT(VLOOKUP(Table1[[#This Row],[JABATAN]],tbl_refJabatan,7,FALSE),"yr","day")-CONVERT(DATEDIF(M1592,NOW(),"y"),"yr","day")))),"tgl SK salah"),"")</f>
        <v>65437.848911689813</v>
      </c>
      <c r="Y1592" s="167" t="str">
        <f ca="1">IF(Table1[[#This Row],[TGL. PENSIUN (jabatan)]]&lt;&gt;0,TEXT(Table1[[#This Row],[TGL. PENSIUN (jabatan)]],"yyyy"),"")</f>
        <v>2079</v>
      </c>
      <c r="Z15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Row],[JABATAN]],tbl_refJabatan,8,FALSE),"yr","day")-CONVERT(DATEDIF(H1592,tglAcuan,"y"),"yr","day"))),(NOW()+(CONVERT(VLOOKUP(Table1[[#This Row],[JABATAN]],tbl_refJabatan,8,FALSE),"yr","day")-CONVERT(DATEDIF(H1592,NOW(),"y"),"yr","day")))),"Usia Salah"),"")</f>
        <v>48271.098911689813</v>
      </c>
      <c r="AA1592" s="167" t="str">
        <f ca="1">IF(Table1[[#This Row],[TGL.PENSIUN (usia )]]&lt;&gt;0,TEXT(Table1[[#This Row],[TGL.PENSIUN (usia )]],"yyyy"),"")</f>
        <v>2032</v>
      </c>
      <c r="AB15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Row],[JABATAN]],tbl_refJabatan,9,FALSE),"yr","day")-CONVERT(DATEDIF(M1592,tglAcuan,"y"),"yr","day"))),(NOW()+(CONVERT(VLOOKUP(Table1[[#This Row],[JABATAN]],tbl_refJabatan,9,FALSE),"yr","day")-CONVERT(DATEDIF(M1592,NOW(),"y"),"yr","day")))),"tgl SK salah"),"")</f>
        <v>49001.598911689813</v>
      </c>
      <c r="AC1592" s="167" t="str">
        <f ca="1">IF(Table1[[#This Row],[TGL. PENSIUN (jabatan )]]&lt;&gt;0,TEXT(Table1[[#This Row],[TGL. PENSIUN (jabatan )]],"yyyy"),"")</f>
        <v>2034</v>
      </c>
      <c r="AD15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3" spans="1:30" s="53" customFormat="1" ht="21.75" customHeight="1" x14ac:dyDescent="0.25">
      <c r="A1593" s="43">
        <f t="shared" si="55"/>
        <v>1588</v>
      </c>
      <c r="B1593" s="44" t="s">
        <v>2906</v>
      </c>
      <c r="C1593" s="44" t="s">
        <v>2928</v>
      </c>
      <c r="D1593" s="72" t="s">
        <v>63</v>
      </c>
      <c r="E1593" s="59" t="s">
        <v>2942</v>
      </c>
      <c r="F1593" s="69" t="s">
        <v>41</v>
      </c>
      <c r="G1593" s="69" t="s">
        <v>42</v>
      </c>
      <c r="H1593" s="47">
        <v>29713</v>
      </c>
      <c r="I1593" s="45"/>
      <c r="J1593" s="76"/>
      <c r="K1593" s="69" t="s">
        <v>43</v>
      </c>
      <c r="L1593" s="80" t="s">
        <v>2943</v>
      </c>
      <c r="M1593" s="80">
        <v>43144</v>
      </c>
      <c r="N1593" s="52" t="str">
        <f t="shared" ca="1" si="56"/>
        <v>42 Tahun 9 Bulan 20 hari</v>
      </c>
      <c r="O15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0 Bulan 14 Hari </v>
      </c>
      <c r="P1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Row],[JABATAN]],tbl_refJabatan,2,FALSE),"yr","day")-CONVERT(DATEDIF(H1593,tglAcuan,"y"),"yr","day"))),(NOW()+(CONVERT(VLOOKUP(Table1[[#This Row],[JABATAN]],tbl_refJabatan,2,FALSE),"yr","day")-CONVERT(DATEDIF(H1593,NOW(),"y"),"yr","day")))),"Usia Salah"),"")</f>
        <v>51923.598911689813</v>
      </c>
      <c r="Q1593" s="167" t="str">
        <f ca="1">IF(Table1[[#This Row],[TGL. PENSIUN (usia)]]&lt;&gt;0,TEXT(Table1[[#This Row],[TGL. PENSIUN (usia)]],"yyyy"),"")</f>
        <v>2042</v>
      </c>
      <c r="R1593" s="166">
        <f ca="1">IF(AND(Table1[[#This Row],[TGL. PENSIUN (usia)]]&lt;&gt;"",Table1[[#This Row],[TGL. PENSIUN (usia)]]&lt;&gt;"USIA SALAH"),IF(tglAcuan&lt;&gt;0,(INT(CONVERT(VLOOKUP(Table1[[#This Row],[JABATAN]],tbl_refJabatan,2,FALSE),"yr","day")-CONVERT(DATEDIF(H1593,tglAcuan,"y"),"yr","day"))),(INT(CONVERT(VLOOKUP(Table1[[#This Row],[JABATAN]],tbl_refJabatan,2,FALSE),"yr","day")-CONVERT(DATEDIF(H1593,NOW(),"y"),"yr","day")))),"")</f>
        <v>6574</v>
      </c>
      <c r="S1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Row],[JABATAN]],tbl_refJabatan,4,FALSE),"yr","day")-CONVERT(DATEDIF(H1593,tglAcuan,"y"),"yr","day"))),(NOW()+(CONVERT(VLOOKUP(Table1[[#This Row],[JABATAN]],tbl_refJabatan,4,FALSE),"yr","day")-CONVERT(DATEDIF(H1593,NOW(),"y"),"yr","day")))),"Usia Salah"),"")</f>
        <v>37313.598911689813</v>
      </c>
      <c r="T1593" s="167" t="str">
        <f ca="1">IF(Table1[[#This Row],[TGL. PENSIUN ( usia )]]&lt;&gt;0,TEXT(Table1[[#This Row],[TGL. PENSIUN ( usia )]],"yyyy"),"")</f>
        <v>2002</v>
      </c>
      <c r="U1593" s="166">
        <f ca="1">IF(AND(Table1[[#This Row],[TGL. PENSIUN (usia)]]&lt;&gt;"",Table1[[#This Row],[TGL. PENSIUN (usia)]]&lt;&gt;"USIA SALAH"),IF(tglAcuan&lt;&gt;0,(INT(CONVERT(VLOOKUP(Table1[[#This Row],[JABATAN]],tbl_refJabatan,4,FALSE),"yr","day")-CONVERT(DATEDIF(H1593,tglAcuan,"y"),"yr","day"))),(INT(CONVERT(VLOOKUP(Table1[[#This Row],[JABATAN]],tbl_refJabatan,4,FALSE),"yr","day")-CONVERT(DATEDIF(H1593,NOW(),"y"),"yr","day")))),"")</f>
        <v>-8036</v>
      </c>
      <c r="V1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Row],[JABATAN]],tbl_refJabatan,6,FALSE),"yr","day")-CONVERT(DATEDIF(H1593,tglAcuan,"y"),"yr","day"))),(NOW()+(CONVERT(VLOOKUP(Table1[[#This Row],[JABATAN]],tbl_refJabatan,6,FALSE),"yr","day")-CONVERT(DATEDIF(H1593,NOW(),"y"),"yr","day")))),"Usia Salah"),"")</f>
        <v>30008.598911689813</v>
      </c>
      <c r="W1593" s="167" t="str">
        <f ca="1">IF(Table1[[#This Row],[TGL.PENSIUN (usia)]]&lt;&gt;0,TEXT(Table1[[#This Row],[TGL.PENSIUN (usia)]],"yyyy"),"")</f>
        <v>1982</v>
      </c>
      <c r="X15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Row],[JABATAN]],tbl_refJabatan,7,FALSE),"yr","day")-CONVERT(DATEDIF(M1593,tglAcuan,"y"),"yr","day"))),(NOW()+(CONVERT(VLOOKUP(Table1[[#This Row],[JABATAN]],tbl_refJabatan,7,FALSE),"yr","day")-CONVERT(DATEDIF(M1593,NOW(),"y"),"yr","day")))),"tgl SK salah"),"")</f>
        <v>65072.598911689813</v>
      </c>
      <c r="Y1593" s="167" t="str">
        <f ca="1">IF(Table1[[#This Row],[TGL. PENSIUN (jabatan)]]&lt;&gt;0,TEXT(Table1[[#This Row],[TGL. PENSIUN (jabatan)]],"yyyy"),"")</f>
        <v>2078</v>
      </c>
      <c r="Z15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Row],[JABATAN]],tbl_refJabatan,8,FALSE),"yr","day")-CONVERT(DATEDIF(H1593,tglAcuan,"y"),"yr","day"))),(NOW()+(CONVERT(VLOOKUP(Table1[[#This Row],[JABATAN]],tbl_refJabatan,8,FALSE),"yr","day")-CONVERT(DATEDIF(H1593,NOW(),"y"),"yr","day")))),"Usia Salah"),"")</f>
        <v>51923.598911689813</v>
      </c>
      <c r="AA1593" s="167" t="str">
        <f ca="1">IF(Table1[[#This Row],[TGL.PENSIUN (usia )]]&lt;&gt;0,TEXT(Table1[[#This Row],[TGL.PENSIUN (usia )]],"yyyy"),"")</f>
        <v>2042</v>
      </c>
      <c r="AB15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Row],[JABATAN]],tbl_refJabatan,9,FALSE),"yr","day")-CONVERT(DATEDIF(M1593,tglAcuan,"y"),"yr","day"))),(NOW()+(CONVERT(VLOOKUP(Table1[[#This Row],[JABATAN]],tbl_refJabatan,9,FALSE),"yr","day")-CONVERT(DATEDIF(M1593,NOW(),"y"),"yr","day")))),"tgl SK salah"),"")</f>
        <v>48636.348911689813</v>
      </c>
      <c r="AC1593" s="167" t="str">
        <f ca="1">IF(Table1[[#This Row],[TGL. PENSIUN (jabatan )]]&lt;&gt;0,TEXT(Table1[[#This Row],[TGL. PENSIUN (jabatan )]],"yyyy"),"")</f>
        <v>2033</v>
      </c>
      <c r="AD15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4" spans="1:30" s="53" customFormat="1" ht="21.75" customHeight="1" x14ac:dyDescent="0.25">
      <c r="A1594" s="43">
        <f t="shared" si="55"/>
        <v>1589</v>
      </c>
      <c r="B1594" s="44" t="s">
        <v>2906</v>
      </c>
      <c r="C1594" s="44" t="s">
        <v>2928</v>
      </c>
      <c r="D1594" s="72" t="s">
        <v>63</v>
      </c>
      <c r="E1594" s="59" t="s">
        <v>2944</v>
      </c>
      <c r="F1594" s="69" t="s">
        <v>41</v>
      </c>
      <c r="G1594" s="69" t="s">
        <v>42</v>
      </c>
      <c r="H1594" s="47">
        <v>24858</v>
      </c>
      <c r="I1594" s="45"/>
      <c r="J1594" s="76"/>
      <c r="K1594" s="69" t="s">
        <v>43</v>
      </c>
      <c r="L1594" s="80" t="s">
        <v>1244</v>
      </c>
      <c r="M1594" s="80">
        <v>43462</v>
      </c>
      <c r="N1594" s="52" t="str">
        <f t="shared" ca="1" si="56"/>
        <v>56 Tahun 1 Bulan 6 hari</v>
      </c>
      <c r="O15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Row],[JABATAN]],tbl_refJabatan,2,FALSE),"yr","day")-CONVERT(DATEDIF(H1594,tglAcuan,"y"),"yr","day"))),(NOW()+(CONVERT(VLOOKUP(Table1[[#This Row],[JABATAN]],tbl_refJabatan,2,FALSE),"yr","day")-CONVERT(DATEDIF(H1594,NOW(),"y"),"yr","day")))),"Usia Salah"),"")</f>
        <v>46810.098911689813</v>
      </c>
      <c r="Q1594" s="167" t="str">
        <f ca="1">IF(Table1[[#This Row],[TGL. PENSIUN (usia)]]&lt;&gt;0,TEXT(Table1[[#This Row],[TGL. PENSIUN (usia)]],"yyyy"),"")</f>
        <v>2028</v>
      </c>
      <c r="R1594" s="166">
        <f ca="1">IF(AND(Table1[[#This Row],[TGL. PENSIUN (usia)]]&lt;&gt;"",Table1[[#This Row],[TGL. PENSIUN (usia)]]&lt;&gt;"USIA SALAH"),IF(tglAcuan&lt;&gt;0,(INT(CONVERT(VLOOKUP(Table1[[#This Row],[JABATAN]],tbl_refJabatan,2,FALSE),"yr","day")-CONVERT(DATEDIF(H1594,tglAcuan,"y"),"yr","day"))),(INT(CONVERT(VLOOKUP(Table1[[#This Row],[JABATAN]],tbl_refJabatan,2,FALSE),"yr","day")-CONVERT(DATEDIF(H1594,NOW(),"y"),"yr","day")))),"")</f>
        <v>1461</v>
      </c>
      <c r="S1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Row],[JABATAN]],tbl_refJabatan,4,FALSE),"yr","day")-CONVERT(DATEDIF(H1594,tglAcuan,"y"),"yr","day"))),(NOW()+(CONVERT(VLOOKUP(Table1[[#This Row],[JABATAN]],tbl_refJabatan,4,FALSE),"yr","day")-CONVERT(DATEDIF(H1594,NOW(),"y"),"yr","day")))),"Usia Salah"),"")</f>
        <v>32200.098911689813</v>
      </c>
      <c r="T1594" s="167" t="str">
        <f ca="1">IF(Table1[[#This Row],[TGL. PENSIUN ( usia )]]&lt;&gt;0,TEXT(Table1[[#This Row],[TGL. PENSIUN ( usia )]],"yyyy"),"")</f>
        <v>1988</v>
      </c>
      <c r="U1594" s="166">
        <f ca="1">IF(AND(Table1[[#This Row],[TGL. PENSIUN (usia)]]&lt;&gt;"",Table1[[#This Row],[TGL. PENSIUN (usia)]]&lt;&gt;"USIA SALAH"),IF(tglAcuan&lt;&gt;0,(INT(CONVERT(VLOOKUP(Table1[[#This Row],[JABATAN]],tbl_refJabatan,4,FALSE),"yr","day")-CONVERT(DATEDIF(H1594,tglAcuan,"y"),"yr","day"))),(INT(CONVERT(VLOOKUP(Table1[[#This Row],[JABATAN]],tbl_refJabatan,4,FALSE),"yr","day")-CONVERT(DATEDIF(H1594,NOW(),"y"),"yr","day")))),"")</f>
        <v>-13149</v>
      </c>
      <c r="V1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Row],[JABATAN]],tbl_refJabatan,6,FALSE),"yr","day")-CONVERT(DATEDIF(H1594,tglAcuan,"y"),"yr","day"))),(NOW()+(CONVERT(VLOOKUP(Table1[[#This Row],[JABATAN]],tbl_refJabatan,6,FALSE),"yr","day")-CONVERT(DATEDIF(H1594,NOW(),"y"),"yr","day")))),"Usia Salah"),"")</f>
        <v>24895.098911689813</v>
      </c>
      <c r="W1594" s="167" t="str">
        <f ca="1">IF(Table1[[#This Row],[TGL.PENSIUN (usia)]]&lt;&gt;0,TEXT(Table1[[#This Row],[TGL.PENSIUN (usia)]],"yyyy"),"")</f>
        <v>1968</v>
      </c>
      <c r="X15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Row],[JABATAN]],tbl_refJabatan,7,FALSE),"yr","day")-CONVERT(DATEDIF(M1594,tglAcuan,"y"),"yr","day"))),(NOW()+(CONVERT(VLOOKUP(Table1[[#This Row],[JABATAN]],tbl_refJabatan,7,FALSE),"yr","day")-CONVERT(DATEDIF(M1594,NOW(),"y"),"yr","day")))),"tgl SK salah"),"")</f>
        <v>65437.848911689813</v>
      </c>
      <c r="Y1594" s="167" t="str">
        <f ca="1">IF(Table1[[#This Row],[TGL. PENSIUN (jabatan)]]&lt;&gt;0,TEXT(Table1[[#This Row],[TGL. PENSIUN (jabatan)]],"yyyy"),"")</f>
        <v>2079</v>
      </c>
      <c r="Z15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Row],[JABATAN]],tbl_refJabatan,8,FALSE),"yr","day")-CONVERT(DATEDIF(H1594,tglAcuan,"y"),"yr","day"))),(NOW()+(CONVERT(VLOOKUP(Table1[[#This Row],[JABATAN]],tbl_refJabatan,8,FALSE),"yr","day")-CONVERT(DATEDIF(H1594,NOW(),"y"),"yr","day")))),"Usia Salah"),"")</f>
        <v>46810.098911689813</v>
      </c>
      <c r="AA1594" s="167" t="str">
        <f ca="1">IF(Table1[[#This Row],[TGL.PENSIUN (usia )]]&lt;&gt;0,TEXT(Table1[[#This Row],[TGL.PENSIUN (usia )]],"yyyy"),"")</f>
        <v>2028</v>
      </c>
      <c r="AB15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Row],[JABATAN]],tbl_refJabatan,9,FALSE),"yr","day")-CONVERT(DATEDIF(M1594,tglAcuan,"y"),"yr","day"))),(NOW()+(CONVERT(VLOOKUP(Table1[[#This Row],[JABATAN]],tbl_refJabatan,9,FALSE),"yr","day")-CONVERT(DATEDIF(M1594,NOW(),"y"),"yr","day")))),"tgl SK salah"),"")</f>
        <v>49001.598911689813</v>
      </c>
      <c r="AC1594" s="167" t="str">
        <f ca="1">IF(Table1[[#This Row],[TGL. PENSIUN (jabatan )]]&lt;&gt;0,TEXT(Table1[[#This Row],[TGL. PENSIUN (jabatan )]],"yyyy"),"")</f>
        <v>2034</v>
      </c>
      <c r="AD15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5" spans="1:30" s="53" customFormat="1" ht="21.75" customHeight="1" x14ac:dyDescent="0.25">
      <c r="A1595" s="43">
        <f t="shared" si="55"/>
        <v>1590</v>
      </c>
      <c r="B1595" s="44" t="s">
        <v>2906</v>
      </c>
      <c r="C1595" s="44" t="s">
        <v>2928</v>
      </c>
      <c r="D1595" s="72" t="s">
        <v>63</v>
      </c>
      <c r="E1595" s="59" t="s">
        <v>2945</v>
      </c>
      <c r="F1595" s="69" t="s">
        <v>41</v>
      </c>
      <c r="G1595" s="69" t="s">
        <v>42</v>
      </c>
      <c r="H1595" s="47">
        <v>26897</v>
      </c>
      <c r="I1595" s="45"/>
      <c r="J1595" s="76"/>
      <c r="K1595" s="69" t="s">
        <v>43</v>
      </c>
      <c r="L1595" s="80" t="s">
        <v>1254</v>
      </c>
      <c r="M1595" s="80">
        <v>43462</v>
      </c>
      <c r="N1595" s="52" t="str">
        <f t="shared" ca="1" si="56"/>
        <v>50 Tahun 6 Bulan 6 hari</v>
      </c>
      <c r="O15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Row],[JABATAN]],tbl_refJabatan,2,FALSE),"yr","day")-CONVERT(DATEDIF(H1595,tglAcuan,"y"),"yr","day"))),(NOW()+(CONVERT(VLOOKUP(Table1[[#This Row],[JABATAN]],tbl_refJabatan,2,FALSE),"yr","day")-CONVERT(DATEDIF(H1595,NOW(),"y"),"yr","day")))),"Usia Salah"),"")</f>
        <v>49001.598911689813</v>
      </c>
      <c r="Q1595" s="167" t="str">
        <f ca="1">IF(Table1[[#This Row],[TGL. PENSIUN (usia)]]&lt;&gt;0,TEXT(Table1[[#This Row],[TGL. PENSIUN (usia)]],"yyyy"),"")</f>
        <v>2034</v>
      </c>
      <c r="R1595" s="166">
        <f ca="1">IF(AND(Table1[[#This Row],[TGL. PENSIUN (usia)]]&lt;&gt;"",Table1[[#This Row],[TGL. PENSIUN (usia)]]&lt;&gt;"USIA SALAH"),IF(tglAcuan&lt;&gt;0,(INT(CONVERT(VLOOKUP(Table1[[#This Row],[JABATAN]],tbl_refJabatan,2,FALSE),"yr","day")-CONVERT(DATEDIF(H1595,tglAcuan,"y"),"yr","day"))),(INT(CONVERT(VLOOKUP(Table1[[#This Row],[JABATAN]],tbl_refJabatan,2,FALSE),"yr","day")-CONVERT(DATEDIF(H1595,NOW(),"y"),"yr","day")))),"")</f>
        <v>3652</v>
      </c>
      <c r="S1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Row],[JABATAN]],tbl_refJabatan,4,FALSE),"yr","day")-CONVERT(DATEDIF(H1595,tglAcuan,"y"),"yr","day"))),(NOW()+(CONVERT(VLOOKUP(Table1[[#This Row],[JABATAN]],tbl_refJabatan,4,FALSE),"yr","day")-CONVERT(DATEDIF(H1595,NOW(),"y"),"yr","day")))),"Usia Salah"),"")</f>
        <v>34391.598911689813</v>
      </c>
      <c r="T1595" s="167" t="str">
        <f ca="1">IF(Table1[[#This Row],[TGL. PENSIUN ( usia )]]&lt;&gt;0,TEXT(Table1[[#This Row],[TGL. PENSIUN ( usia )]],"yyyy"),"")</f>
        <v>1994</v>
      </c>
      <c r="U1595" s="166">
        <f ca="1">IF(AND(Table1[[#This Row],[TGL. PENSIUN (usia)]]&lt;&gt;"",Table1[[#This Row],[TGL. PENSIUN (usia)]]&lt;&gt;"USIA SALAH"),IF(tglAcuan&lt;&gt;0,(INT(CONVERT(VLOOKUP(Table1[[#This Row],[JABATAN]],tbl_refJabatan,4,FALSE),"yr","day")-CONVERT(DATEDIF(H1595,tglAcuan,"y"),"yr","day"))),(INT(CONVERT(VLOOKUP(Table1[[#This Row],[JABATAN]],tbl_refJabatan,4,FALSE),"yr","day")-CONVERT(DATEDIF(H1595,NOW(),"y"),"yr","day")))),"")</f>
        <v>-10958</v>
      </c>
      <c r="V1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Row],[JABATAN]],tbl_refJabatan,6,FALSE),"yr","day")-CONVERT(DATEDIF(H1595,tglAcuan,"y"),"yr","day"))),(NOW()+(CONVERT(VLOOKUP(Table1[[#This Row],[JABATAN]],tbl_refJabatan,6,FALSE),"yr","day")-CONVERT(DATEDIF(H1595,NOW(),"y"),"yr","day")))),"Usia Salah"),"")</f>
        <v>27086.598911689813</v>
      </c>
      <c r="W1595" s="167" t="str">
        <f ca="1">IF(Table1[[#This Row],[TGL.PENSIUN (usia)]]&lt;&gt;0,TEXT(Table1[[#This Row],[TGL.PENSIUN (usia)]],"yyyy"),"")</f>
        <v>1974</v>
      </c>
      <c r="X15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Row],[JABATAN]],tbl_refJabatan,7,FALSE),"yr","day")-CONVERT(DATEDIF(M1595,tglAcuan,"y"),"yr","day"))),(NOW()+(CONVERT(VLOOKUP(Table1[[#This Row],[JABATAN]],tbl_refJabatan,7,FALSE),"yr","day")-CONVERT(DATEDIF(M1595,NOW(),"y"),"yr","day")))),"tgl SK salah"),"")</f>
        <v>65437.848911689813</v>
      </c>
      <c r="Y1595" s="167" t="str">
        <f ca="1">IF(Table1[[#This Row],[TGL. PENSIUN (jabatan)]]&lt;&gt;0,TEXT(Table1[[#This Row],[TGL. PENSIUN (jabatan)]],"yyyy"),"")</f>
        <v>2079</v>
      </c>
      <c r="Z15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Row],[JABATAN]],tbl_refJabatan,8,FALSE),"yr","day")-CONVERT(DATEDIF(H1595,tglAcuan,"y"),"yr","day"))),(NOW()+(CONVERT(VLOOKUP(Table1[[#This Row],[JABATAN]],tbl_refJabatan,8,FALSE),"yr","day")-CONVERT(DATEDIF(H1595,NOW(),"y"),"yr","day")))),"Usia Salah"),"")</f>
        <v>49001.598911689813</v>
      </c>
      <c r="AA1595" s="167" t="str">
        <f ca="1">IF(Table1[[#This Row],[TGL.PENSIUN (usia )]]&lt;&gt;0,TEXT(Table1[[#This Row],[TGL.PENSIUN (usia )]],"yyyy"),"")</f>
        <v>2034</v>
      </c>
      <c r="AB15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Row],[JABATAN]],tbl_refJabatan,9,FALSE),"yr","day")-CONVERT(DATEDIF(M1595,tglAcuan,"y"),"yr","day"))),(NOW()+(CONVERT(VLOOKUP(Table1[[#This Row],[JABATAN]],tbl_refJabatan,9,FALSE),"yr","day")-CONVERT(DATEDIF(M1595,NOW(),"y"),"yr","day")))),"tgl SK salah"),"")</f>
        <v>49001.598911689813</v>
      </c>
      <c r="AC1595" s="167" t="str">
        <f ca="1">IF(Table1[[#This Row],[TGL. PENSIUN (jabatan )]]&lt;&gt;0,TEXT(Table1[[#This Row],[TGL. PENSIUN (jabatan )]],"yyyy"),"")</f>
        <v>2034</v>
      </c>
      <c r="AD15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6" spans="1:30" s="53" customFormat="1" ht="21.75" customHeight="1" x14ac:dyDescent="0.25">
      <c r="A1596" s="43">
        <f t="shared" si="55"/>
        <v>1591</v>
      </c>
      <c r="B1596" s="44" t="s">
        <v>2906</v>
      </c>
      <c r="C1596" s="44" t="s">
        <v>2928</v>
      </c>
      <c r="D1596" s="72" t="s">
        <v>63</v>
      </c>
      <c r="E1596" s="59" t="s">
        <v>88</v>
      </c>
      <c r="F1596" s="69" t="s">
        <v>41</v>
      </c>
      <c r="G1596" s="69" t="s">
        <v>42</v>
      </c>
      <c r="H1596" s="47">
        <v>28258</v>
      </c>
      <c r="I1596" s="45"/>
      <c r="J1596" s="76"/>
      <c r="K1596" s="69" t="s">
        <v>43</v>
      </c>
      <c r="L1596" s="80" t="s">
        <v>1252</v>
      </c>
      <c r="M1596" s="80">
        <v>43462</v>
      </c>
      <c r="N1596" s="52" t="str">
        <f t="shared" ca="1" si="56"/>
        <v>46 Tahun 9 Bulan 14 hari</v>
      </c>
      <c r="O15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30 Hari </v>
      </c>
      <c r="P1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Row],[JABATAN]],tbl_refJabatan,2,FALSE),"yr","day")-CONVERT(DATEDIF(H1596,tglAcuan,"y"),"yr","day"))),(NOW()+(CONVERT(VLOOKUP(Table1[[#This Row],[JABATAN]],tbl_refJabatan,2,FALSE),"yr","day")-CONVERT(DATEDIF(H1596,NOW(),"y"),"yr","day")))),"Usia Salah"),"")</f>
        <v>50462.598911689813</v>
      </c>
      <c r="Q1596" s="167" t="str">
        <f ca="1">IF(Table1[[#This Row],[TGL. PENSIUN (usia)]]&lt;&gt;0,TEXT(Table1[[#This Row],[TGL. PENSIUN (usia)]],"yyyy"),"")</f>
        <v>2038</v>
      </c>
      <c r="R1596" s="166">
        <f ca="1">IF(AND(Table1[[#This Row],[TGL. PENSIUN (usia)]]&lt;&gt;"",Table1[[#This Row],[TGL. PENSIUN (usia)]]&lt;&gt;"USIA SALAH"),IF(tglAcuan&lt;&gt;0,(INT(CONVERT(VLOOKUP(Table1[[#This Row],[JABATAN]],tbl_refJabatan,2,FALSE),"yr","day")-CONVERT(DATEDIF(H1596,tglAcuan,"y"),"yr","day"))),(INT(CONVERT(VLOOKUP(Table1[[#This Row],[JABATAN]],tbl_refJabatan,2,FALSE),"yr","day")-CONVERT(DATEDIF(H1596,NOW(),"y"),"yr","day")))),"")</f>
        <v>5113</v>
      </c>
      <c r="S1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Row],[JABATAN]],tbl_refJabatan,4,FALSE),"yr","day")-CONVERT(DATEDIF(H1596,tglAcuan,"y"),"yr","day"))),(NOW()+(CONVERT(VLOOKUP(Table1[[#This Row],[JABATAN]],tbl_refJabatan,4,FALSE),"yr","day")-CONVERT(DATEDIF(H1596,NOW(),"y"),"yr","day")))),"Usia Salah"),"")</f>
        <v>35852.598911689813</v>
      </c>
      <c r="T1596" s="167" t="str">
        <f ca="1">IF(Table1[[#This Row],[TGL. PENSIUN ( usia )]]&lt;&gt;0,TEXT(Table1[[#This Row],[TGL. PENSIUN ( usia )]],"yyyy"),"")</f>
        <v>1998</v>
      </c>
      <c r="U1596" s="166">
        <f ca="1">IF(AND(Table1[[#This Row],[TGL. PENSIUN (usia)]]&lt;&gt;"",Table1[[#This Row],[TGL. PENSIUN (usia)]]&lt;&gt;"USIA SALAH"),IF(tglAcuan&lt;&gt;0,(INT(CONVERT(VLOOKUP(Table1[[#This Row],[JABATAN]],tbl_refJabatan,4,FALSE),"yr","day")-CONVERT(DATEDIF(H1596,tglAcuan,"y"),"yr","day"))),(INT(CONVERT(VLOOKUP(Table1[[#This Row],[JABATAN]],tbl_refJabatan,4,FALSE),"yr","day")-CONVERT(DATEDIF(H1596,NOW(),"y"),"yr","day")))),"")</f>
        <v>-9497</v>
      </c>
      <c r="V1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Row],[JABATAN]],tbl_refJabatan,6,FALSE),"yr","day")-CONVERT(DATEDIF(H1596,tglAcuan,"y"),"yr","day"))),(NOW()+(CONVERT(VLOOKUP(Table1[[#This Row],[JABATAN]],tbl_refJabatan,6,FALSE),"yr","day")-CONVERT(DATEDIF(H1596,NOW(),"y"),"yr","day")))),"Usia Salah"),"")</f>
        <v>28547.598911689813</v>
      </c>
      <c r="W1596" s="167" t="str">
        <f ca="1">IF(Table1[[#This Row],[TGL.PENSIUN (usia)]]&lt;&gt;0,TEXT(Table1[[#This Row],[TGL.PENSIUN (usia)]],"yyyy"),"")</f>
        <v>1978</v>
      </c>
      <c r="X15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Row],[JABATAN]],tbl_refJabatan,7,FALSE),"yr","day")-CONVERT(DATEDIF(M1596,tglAcuan,"y"),"yr","day"))),(NOW()+(CONVERT(VLOOKUP(Table1[[#This Row],[JABATAN]],tbl_refJabatan,7,FALSE),"yr","day")-CONVERT(DATEDIF(M1596,NOW(),"y"),"yr","day")))),"tgl SK salah"),"")</f>
        <v>65437.848911689813</v>
      </c>
      <c r="Y1596" s="167" t="str">
        <f ca="1">IF(Table1[[#This Row],[TGL. PENSIUN (jabatan)]]&lt;&gt;0,TEXT(Table1[[#This Row],[TGL. PENSIUN (jabatan)]],"yyyy"),"")</f>
        <v>2079</v>
      </c>
      <c r="Z15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Row],[JABATAN]],tbl_refJabatan,8,FALSE),"yr","day")-CONVERT(DATEDIF(H1596,tglAcuan,"y"),"yr","day"))),(NOW()+(CONVERT(VLOOKUP(Table1[[#This Row],[JABATAN]],tbl_refJabatan,8,FALSE),"yr","day")-CONVERT(DATEDIF(H1596,NOW(),"y"),"yr","day")))),"Usia Salah"),"")</f>
        <v>50462.598911689813</v>
      </c>
      <c r="AA1596" s="167" t="str">
        <f ca="1">IF(Table1[[#This Row],[TGL.PENSIUN (usia )]]&lt;&gt;0,TEXT(Table1[[#This Row],[TGL.PENSIUN (usia )]],"yyyy"),"")</f>
        <v>2038</v>
      </c>
      <c r="AB15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Row],[JABATAN]],tbl_refJabatan,9,FALSE),"yr","day")-CONVERT(DATEDIF(M1596,tglAcuan,"y"),"yr","day"))),(NOW()+(CONVERT(VLOOKUP(Table1[[#This Row],[JABATAN]],tbl_refJabatan,9,FALSE),"yr","day")-CONVERT(DATEDIF(M1596,NOW(),"y"),"yr","day")))),"tgl SK salah"),"")</f>
        <v>49001.598911689813</v>
      </c>
      <c r="AC1596" s="167" t="str">
        <f ca="1">IF(Table1[[#This Row],[TGL. PENSIUN (jabatan )]]&lt;&gt;0,TEXT(Table1[[#This Row],[TGL. PENSIUN (jabatan )]],"yyyy"),"")</f>
        <v>2034</v>
      </c>
      <c r="AD15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7" spans="1:30" s="53" customFormat="1" ht="21.75" customHeight="1" x14ac:dyDescent="0.25">
      <c r="A1597" s="43">
        <f t="shared" si="55"/>
        <v>1592</v>
      </c>
      <c r="B1597" s="44" t="s">
        <v>2906</v>
      </c>
      <c r="C1597" s="44" t="s">
        <v>2906</v>
      </c>
      <c r="D1597" s="45" t="s">
        <v>39</v>
      </c>
      <c r="E1597" s="136" t="s">
        <v>2946</v>
      </c>
      <c r="F1597" s="43" t="s">
        <v>41</v>
      </c>
      <c r="G1597" s="46" t="s">
        <v>42</v>
      </c>
      <c r="H1597" s="71">
        <v>29300</v>
      </c>
      <c r="I1597" s="45"/>
      <c r="J1597" s="76"/>
      <c r="K1597" s="63" t="s">
        <v>56</v>
      </c>
      <c r="L1597" s="187" t="s">
        <v>1911</v>
      </c>
      <c r="M1597" s="71" t="s">
        <v>396</v>
      </c>
      <c r="N1597" s="52" t="str">
        <f t="shared" ca="1" si="56"/>
        <v>43 Tahun 11 Bulan 7 hari</v>
      </c>
      <c r="O15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Row],[JABATAN]],tbl_refJabatan,2,FALSE),"yr","day")-CONVERT(DATEDIF(H1597,tglAcuan,"y"),"yr","day"))),(NOW()+(CONVERT(VLOOKUP(Table1[[#This Row],[JABATAN]],tbl_refJabatan,2,FALSE),"yr","day")-CONVERT(DATEDIF(H1597,NOW(),"y"),"yr","day")))),"Usia Salah"),"")</f>
        <v>29643.348911689813</v>
      </c>
      <c r="Q1597" s="167" t="str">
        <f ca="1">IF(Table1[[#This Row],[TGL. PENSIUN (usia)]]&lt;&gt;0,TEXT(Table1[[#This Row],[TGL. PENSIUN (usia)]],"yyyy"),"")</f>
        <v>1981</v>
      </c>
      <c r="R1597" s="166">
        <f ca="1">IF(AND(Table1[[#This Row],[TGL. PENSIUN (usia)]]&lt;&gt;"",Table1[[#This Row],[TGL. PENSIUN (usia)]]&lt;&gt;"USIA SALAH"),IF(tglAcuan&lt;&gt;0,(INT(CONVERT(VLOOKUP(Table1[[#This Row],[JABATAN]],tbl_refJabatan,2,FALSE),"yr","day")-CONVERT(DATEDIF(H1597,tglAcuan,"y"),"yr","day"))),(INT(CONVERT(VLOOKUP(Table1[[#This Row],[JABATAN]],tbl_refJabatan,2,FALSE),"yr","day")-CONVERT(DATEDIF(H1597,NOW(),"y"),"yr","day")))),"")</f>
        <v>-15706</v>
      </c>
      <c r="S1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Row],[JABATAN]],tbl_refJabatan,4,FALSE),"yr","day")-CONVERT(DATEDIF(H1597,tglAcuan,"y"),"yr","day"))),(NOW()+(CONVERT(VLOOKUP(Table1[[#This Row],[JABATAN]],tbl_refJabatan,4,FALSE),"yr","day")-CONVERT(DATEDIF(H1597,NOW(),"y"),"yr","day")))),"Usia Salah"),"")</f>
        <v>29643.348911689813</v>
      </c>
      <c r="T1597" s="167" t="str">
        <f ca="1">IF(Table1[[#This Row],[TGL. PENSIUN ( usia )]]&lt;&gt;0,TEXT(Table1[[#This Row],[TGL. PENSIUN ( usia )]],"yyyy"),"")</f>
        <v>1981</v>
      </c>
      <c r="U1597" s="166">
        <f ca="1">IF(AND(Table1[[#This Row],[TGL. PENSIUN (usia)]]&lt;&gt;"",Table1[[#This Row],[TGL. PENSIUN (usia)]]&lt;&gt;"USIA SALAH"),IF(tglAcuan&lt;&gt;0,(INT(CONVERT(VLOOKUP(Table1[[#This Row],[JABATAN]],tbl_refJabatan,4,FALSE),"yr","day")-CONVERT(DATEDIF(H1597,tglAcuan,"y"),"yr","day"))),(INT(CONVERT(VLOOKUP(Table1[[#This Row],[JABATAN]],tbl_refJabatan,4,FALSE),"yr","day")-CONVERT(DATEDIF(H1597,NOW(),"y"),"yr","day")))),"")</f>
        <v>-15706</v>
      </c>
      <c r="V1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Row],[JABATAN]],tbl_refJabatan,6,FALSE),"yr","day")-CONVERT(DATEDIF(H1597,tglAcuan,"y"),"yr","day"))),(NOW()+(CONVERT(VLOOKUP(Table1[[#This Row],[JABATAN]],tbl_refJabatan,6,FALSE),"yr","day")-CONVERT(DATEDIF(H1597,NOW(),"y"),"yr","day")))),"Usia Salah"),"")</f>
        <v>29643.348911689813</v>
      </c>
      <c r="W1597" s="167" t="str">
        <f ca="1">IF(Table1[[#This Row],[TGL.PENSIUN (usia)]]&lt;&gt;0,TEXT(Table1[[#This Row],[TGL.PENSIUN (usia)]],"yyyy"),"")</f>
        <v>1981</v>
      </c>
      <c r="X15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Row],[JABATAN]],tbl_refJabatan,7,FALSE),"yr","day")-CONVERT(DATEDIF(M1597,tglAcuan,"y"),"yr","day"))),(NOW()+(CONVERT(VLOOKUP(Table1[[#This Row],[JABATAN]],tbl_refJabatan,7,FALSE),"yr","day")-CONVERT(DATEDIF(M1597,NOW(),"y"),"yr","day")))),"tgl SK salah"),"")</f>
        <v>45349.098911689813</v>
      </c>
      <c r="Y1597" s="167" t="str">
        <f ca="1">IF(Table1[[#This Row],[TGL. PENSIUN (jabatan)]]&lt;&gt;0,TEXT(Table1[[#This Row],[TGL. PENSIUN (jabatan)]],"yyyy"),"")</f>
        <v>2024</v>
      </c>
      <c r="Z15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Row],[JABATAN]],tbl_refJabatan,8,FALSE),"yr","day")-CONVERT(DATEDIF(H1597,tglAcuan,"y"),"yr","day"))),(NOW()+(CONVERT(VLOOKUP(Table1[[#This Row],[JABATAN]],tbl_refJabatan,8,FALSE),"yr","day")-CONVERT(DATEDIF(H1597,NOW(),"y"),"yr","day")))),"Usia Salah"),"")</f>
        <v>29643.348911689813</v>
      </c>
      <c r="AA1597" s="167" t="str">
        <f ca="1">IF(Table1[[#This Row],[TGL.PENSIUN (usia )]]&lt;&gt;0,TEXT(Table1[[#This Row],[TGL.PENSIUN (usia )]],"yyyy"),"")</f>
        <v>1981</v>
      </c>
      <c r="AB15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Row],[JABATAN]],tbl_refJabatan,9,FALSE),"yr","day")-CONVERT(DATEDIF(M1597,tglAcuan,"y"),"yr","day"))),(NOW()+(CONVERT(VLOOKUP(Table1[[#This Row],[JABATAN]],tbl_refJabatan,9,FALSE),"yr","day")-CONVERT(DATEDIF(M1597,NOW(),"y"),"yr","day")))),"tgl SK salah"),"")</f>
        <v>45349.098911689813</v>
      </c>
      <c r="AC1597" s="167" t="str">
        <f ca="1">IF(Table1[[#This Row],[TGL. PENSIUN (jabatan )]]&lt;&gt;0,TEXT(Table1[[#This Row],[TGL. PENSIUN (jabatan )]],"yyyy"),"")</f>
        <v>2024</v>
      </c>
      <c r="AD15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598" spans="1:30" s="88" customFormat="1" ht="21.75" customHeight="1" x14ac:dyDescent="0.25">
      <c r="A1598" s="43">
        <f t="shared" si="55"/>
        <v>1593</v>
      </c>
      <c r="B1598" s="44" t="s">
        <v>2906</v>
      </c>
      <c r="C1598" s="44" t="s">
        <v>2906</v>
      </c>
      <c r="D1598" s="72" t="s">
        <v>45</v>
      </c>
      <c r="E1598" s="141" t="s">
        <v>2947</v>
      </c>
      <c r="F1598" s="43" t="s">
        <v>41</v>
      </c>
      <c r="G1598" s="46" t="s">
        <v>42</v>
      </c>
      <c r="H1598" s="71">
        <v>23851</v>
      </c>
      <c r="I1598" s="45"/>
      <c r="J1598" s="76"/>
      <c r="K1598" s="63" t="s">
        <v>43</v>
      </c>
      <c r="L1598" s="63" t="s">
        <v>2948</v>
      </c>
      <c r="M1598" s="71">
        <v>43636</v>
      </c>
      <c r="N1598" s="52" t="str">
        <f t="shared" ca="1" si="56"/>
        <v>58 Tahun 10 Bulan 8 hari</v>
      </c>
      <c r="O15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5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Row],[JABATAN]],tbl_refJabatan,2,FALSE),"yr","day")-CONVERT(DATEDIF(H1598,tglAcuan,"y"),"yr","day"))),(NOW()+(CONVERT(VLOOKUP(Table1[[#This Row],[JABATAN]],tbl_refJabatan,2,FALSE),"yr","day")-CONVERT(DATEDIF(H1598,NOW(),"y"),"yr","day")))),"Usia Salah"),"")</f>
        <v>24164.598911689813</v>
      </c>
      <c r="Q1598" s="167" t="str">
        <f ca="1">IF(Table1[[#This Row],[TGL. PENSIUN (usia)]]&lt;&gt;0,TEXT(Table1[[#This Row],[TGL. PENSIUN (usia)]],"yyyy"),"")</f>
        <v>1966</v>
      </c>
      <c r="R1598" s="166">
        <f ca="1">IF(AND(Table1[[#This Row],[TGL. PENSIUN (usia)]]&lt;&gt;"",Table1[[#This Row],[TGL. PENSIUN (usia)]]&lt;&gt;"USIA SALAH"),IF(tglAcuan&lt;&gt;0,(INT(CONVERT(VLOOKUP(Table1[[#This Row],[JABATAN]],tbl_refJabatan,2,FALSE),"yr","day")-CONVERT(DATEDIF(H1598,tglAcuan,"y"),"yr","day"))),(INT(CONVERT(VLOOKUP(Table1[[#This Row],[JABATAN]],tbl_refJabatan,2,FALSE),"yr","day")-CONVERT(DATEDIF(H1598,NOW(),"y"),"yr","day")))),"")</f>
        <v>-21185</v>
      </c>
      <c r="S15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Row],[JABATAN]],tbl_refJabatan,4,FALSE),"yr","day")-CONVERT(DATEDIF(H1598,tglAcuan,"y"),"yr","day"))),(NOW()+(CONVERT(VLOOKUP(Table1[[#This Row],[JABATAN]],tbl_refJabatan,4,FALSE),"yr","day")-CONVERT(DATEDIF(H1598,NOW(),"y"),"yr","day")))),"Usia Salah"),"")</f>
        <v>24164.598911689813</v>
      </c>
      <c r="T1598" s="167" t="str">
        <f ca="1">IF(Table1[[#This Row],[TGL. PENSIUN ( usia )]]&lt;&gt;0,TEXT(Table1[[#This Row],[TGL. PENSIUN ( usia )]],"yyyy"),"")</f>
        <v>1966</v>
      </c>
      <c r="U1598" s="166">
        <f ca="1">IF(AND(Table1[[#This Row],[TGL. PENSIUN (usia)]]&lt;&gt;"",Table1[[#This Row],[TGL. PENSIUN (usia)]]&lt;&gt;"USIA SALAH"),IF(tglAcuan&lt;&gt;0,(INT(CONVERT(VLOOKUP(Table1[[#This Row],[JABATAN]],tbl_refJabatan,4,FALSE),"yr","day")-CONVERT(DATEDIF(H1598,tglAcuan,"y"),"yr","day"))),(INT(CONVERT(VLOOKUP(Table1[[#This Row],[JABATAN]],tbl_refJabatan,4,FALSE),"yr","day")-CONVERT(DATEDIF(H1598,NOW(),"y"),"yr","day")))),"")</f>
        <v>-21185</v>
      </c>
      <c r="V15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Row],[JABATAN]],tbl_refJabatan,6,FALSE),"yr","day")-CONVERT(DATEDIF(H1598,tglAcuan,"y"),"yr","day"))),(NOW()+(CONVERT(VLOOKUP(Table1[[#This Row],[JABATAN]],tbl_refJabatan,6,FALSE),"yr","day")-CONVERT(DATEDIF(H1598,NOW(),"y"),"yr","day")))),"Usia Salah"),"")</f>
        <v>24164.598911689813</v>
      </c>
      <c r="W1598" s="167" t="str">
        <f ca="1">IF(Table1[[#This Row],[TGL.PENSIUN (usia)]]&lt;&gt;0,TEXT(Table1[[#This Row],[TGL.PENSIUN (usia)]],"yyyy"),"")</f>
        <v>1966</v>
      </c>
      <c r="X15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Row],[JABATAN]],tbl_refJabatan,7,FALSE),"yr","day")-CONVERT(DATEDIF(M1598,tglAcuan,"y"),"yr","day"))),(NOW()+(CONVERT(VLOOKUP(Table1[[#This Row],[JABATAN]],tbl_refJabatan,7,FALSE),"yr","day")-CONVERT(DATEDIF(M1598,NOW(),"y"),"yr","day")))),"tgl SK salah"),"")</f>
        <v>43888.098911689813</v>
      </c>
      <c r="Y1598" s="167" t="str">
        <f ca="1">IF(Table1[[#This Row],[TGL. PENSIUN (jabatan)]]&lt;&gt;0,TEXT(Table1[[#This Row],[TGL. PENSIUN (jabatan)]],"yyyy"),"")</f>
        <v>2020</v>
      </c>
      <c r="Z15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Row],[JABATAN]],tbl_refJabatan,8,FALSE),"yr","day")-CONVERT(DATEDIF(H1598,tglAcuan,"y"),"yr","day"))),(NOW()+(CONVERT(VLOOKUP(Table1[[#This Row],[JABATAN]],tbl_refJabatan,8,FALSE),"yr","day")-CONVERT(DATEDIF(H1598,NOW(),"y"),"yr","day")))),"Usia Salah"),"")</f>
        <v>24164.598911689813</v>
      </c>
      <c r="AA1598" s="167" t="str">
        <f ca="1">IF(Table1[[#This Row],[TGL.PENSIUN (usia )]]&lt;&gt;0,TEXT(Table1[[#This Row],[TGL.PENSIUN (usia )]],"yyyy"),"")</f>
        <v>1966</v>
      </c>
      <c r="AB15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Row],[JABATAN]],tbl_refJabatan,9,FALSE),"yr","day")-CONVERT(DATEDIF(M1598,tglAcuan,"y"),"yr","day"))),(NOW()+(CONVERT(VLOOKUP(Table1[[#This Row],[JABATAN]],tbl_refJabatan,9,FALSE),"yr","day")-CONVERT(DATEDIF(M1598,NOW(),"y"),"yr","day")))),"tgl SK salah"),"")</f>
        <v>43888.098911689813</v>
      </c>
      <c r="AC1598" s="167" t="str">
        <f ca="1">IF(Table1[[#This Row],[TGL. PENSIUN (jabatan )]]&lt;&gt;0,TEXT(Table1[[#This Row],[TGL. PENSIUN (jabatan )]],"yyyy"),"")</f>
        <v>2020</v>
      </c>
      <c r="AD15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599" spans="1:30" s="53" customFormat="1" ht="21.75" customHeight="1" x14ac:dyDescent="0.25">
      <c r="A1599" s="43">
        <f t="shared" si="55"/>
        <v>1594</v>
      </c>
      <c r="B1599" s="44" t="s">
        <v>2906</v>
      </c>
      <c r="C1599" s="44" t="s">
        <v>2906</v>
      </c>
      <c r="D1599" s="45" t="s">
        <v>48</v>
      </c>
      <c r="E1599" s="141" t="s">
        <v>2949</v>
      </c>
      <c r="F1599" s="43" t="s">
        <v>41</v>
      </c>
      <c r="G1599" s="46" t="s">
        <v>42</v>
      </c>
      <c r="H1599" s="71">
        <v>23533</v>
      </c>
      <c r="I1599" s="45"/>
      <c r="J1599" s="76"/>
      <c r="K1599" s="63" t="s">
        <v>43</v>
      </c>
      <c r="L1599" s="63" t="s">
        <v>2920</v>
      </c>
      <c r="M1599" s="71">
        <v>43465</v>
      </c>
      <c r="N1599" s="52" t="str">
        <f t="shared" ca="1" si="56"/>
        <v>59 Tahun 8 Bulan 22 hari</v>
      </c>
      <c r="O15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Row],[JABATAN]],tbl_refJabatan,2,FALSE),"yr","day")-CONVERT(DATEDIF(H1599,tglAcuan,"y"),"yr","day"))),(NOW()+(CONVERT(VLOOKUP(Table1[[#This Row],[JABATAN]],tbl_refJabatan,2,FALSE),"yr","day")-CONVERT(DATEDIF(H1599,NOW(),"y"),"yr","day")))),"Usia Salah"),"")</f>
        <v>45714.348911689813</v>
      </c>
      <c r="Q1599" s="167" t="str">
        <f ca="1">IF(Table1[[#This Row],[TGL. PENSIUN (usia)]]&lt;&gt;0,TEXT(Table1[[#This Row],[TGL. PENSIUN (usia)]],"yyyy"),"")</f>
        <v>2025</v>
      </c>
      <c r="R1599" s="166">
        <f ca="1">IF(AND(Table1[[#This Row],[TGL. PENSIUN (usia)]]&lt;&gt;"",Table1[[#This Row],[TGL. PENSIUN (usia)]]&lt;&gt;"USIA SALAH"),IF(tglAcuan&lt;&gt;0,(INT(CONVERT(VLOOKUP(Table1[[#This Row],[JABATAN]],tbl_refJabatan,2,FALSE),"yr","day")-CONVERT(DATEDIF(H1599,tglAcuan,"y"),"yr","day"))),(INT(CONVERT(VLOOKUP(Table1[[#This Row],[JABATAN]],tbl_refJabatan,2,FALSE),"yr","day")-CONVERT(DATEDIF(H1599,NOW(),"y"),"yr","day")))),"")</f>
        <v>365</v>
      </c>
      <c r="S1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Row],[JABATAN]],tbl_refJabatan,4,FALSE),"yr","day")-CONVERT(DATEDIF(H1599,tglAcuan,"y"),"yr","day"))),(NOW()+(CONVERT(VLOOKUP(Table1[[#This Row],[JABATAN]],tbl_refJabatan,4,FALSE),"yr","day")-CONVERT(DATEDIF(H1599,NOW(),"y"),"yr","day")))),"Usia Salah"),"")</f>
        <v>45714.348911689813</v>
      </c>
      <c r="T1599" s="167" t="str">
        <f ca="1">IF(Table1[[#This Row],[TGL. PENSIUN ( usia )]]&lt;&gt;0,TEXT(Table1[[#This Row],[TGL. PENSIUN ( usia )]],"yyyy"),"")</f>
        <v>2025</v>
      </c>
      <c r="U1599" s="166">
        <f ca="1">IF(AND(Table1[[#This Row],[TGL. PENSIUN (usia)]]&lt;&gt;"",Table1[[#This Row],[TGL. PENSIUN (usia)]]&lt;&gt;"USIA SALAH"),IF(tglAcuan&lt;&gt;0,(INT(CONVERT(VLOOKUP(Table1[[#This Row],[JABATAN]],tbl_refJabatan,4,FALSE),"yr","day")-CONVERT(DATEDIF(H1599,tglAcuan,"y"),"yr","day"))),(INT(CONVERT(VLOOKUP(Table1[[#This Row],[JABATAN]],tbl_refJabatan,4,FALSE),"yr","day")-CONVERT(DATEDIF(H1599,NOW(),"y"),"yr","day")))),"")</f>
        <v>365</v>
      </c>
      <c r="V1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Row],[JABATAN]],tbl_refJabatan,6,FALSE),"yr","day")-CONVERT(DATEDIF(H1599,tglAcuan,"y"),"yr","day"))),(NOW()+(CONVERT(VLOOKUP(Table1[[#This Row],[JABATAN]],tbl_refJabatan,6,FALSE),"yr","day")-CONVERT(DATEDIF(H1599,NOW(),"y"),"yr","day")))),"Usia Salah"),"")</f>
        <v>44253.348911689813</v>
      </c>
      <c r="W1599" s="167" t="str">
        <f ca="1">IF(Table1[[#This Row],[TGL.PENSIUN (usia)]]&lt;&gt;0,TEXT(Table1[[#This Row],[TGL.PENSIUN (usia)]],"yyyy"),"")</f>
        <v>2021</v>
      </c>
      <c r="X15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Row],[JABATAN]],tbl_refJabatan,7,FALSE),"yr","day")-CONVERT(DATEDIF(M1599,tglAcuan,"y"),"yr","day"))),(NOW()+(CONVERT(VLOOKUP(Table1[[#This Row],[JABATAN]],tbl_refJabatan,7,FALSE),"yr","day")-CONVERT(DATEDIF(M1599,NOW(),"y"),"yr","day")))),"tgl SK salah"),"")</f>
        <v>50827.848911689813</v>
      </c>
      <c r="Y1599" s="167" t="str">
        <f ca="1">IF(Table1[[#This Row],[TGL. PENSIUN (jabatan)]]&lt;&gt;0,TEXT(Table1[[#This Row],[TGL. PENSIUN (jabatan)]],"yyyy"),"")</f>
        <v>2039</v>
      </c>
      <c r="Z15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Row],[JABATAN]],tbl_refJabatan,8,FALSE),"yr","day")-CONVERT(DATEDIF(H1599,tglAcuan,"y"),"yr","day"))),(NOW()+(CONVERT(VLOOKUP(Table1[[#This Row],[JABATAN]],tbl_refJabatan,8,FALSE),"yr","day")-CONVERT(DATEDIF(H1599,NOW(),"y"),"yr","day")))),"Usia Salah"),"")</f>
        <v>44253.348911689813</v>
      </c>
      <c r="AA1599" s="167" t="str">
        <f ca="1">IF(Table1[[#This Row],[TGL.PENSIUN (usia )]]&lt;&gt;0,TEXT(Table1[[#This Row],[TGL.PENSIUN (usia )]],"yyyy"),"")</f>
        <v>2021</v>
      </c>
      <c r="AB15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Row],[JABATAN]],tbl_refJabatan,9,FALSE),"yr","day")-CONVERT(DATEDIF(M1599,tglAcuan,"y"),"yr","day"))),(NOW()+(CONVERT(VLOOKUP(Table1[[#This Row],[JABATAN]],tbl_refJabatan,9,FALSE),"yr","day")-CONVERT(DATEDIF(M1599,NOW(),"y"),"yr","day")))),"tgl SK salah"),"")</f>
        <v>50827.848911689813</v>
      </c>
      <c r="AC1599" s="167" t="str">
        <f ca="1">IF(Table1[[#This Row],[TGL. PENSIUN (jabatan )]]&lt;&gt;0,TEXT(Table1[[#This Row],[TGL. PENSIUN (jabatan )]],"yyyy"),"")</f>
        <v>2039</v>
      </c>
      <c r="AD15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0" spans="1:30" s="53" customFormat="1" ht="21.75" customHeight="1" x14ac:dyDescent="0.25">
      <c r="A1600" s="43">
        <f t="shared" si="55"/>
        <v>1595</v>
      </c>
      <c r="B1600" s="44" t="s">
        <v>2906</v>
      </c>
      <c r="C1600" s="44" t="s">
        <v>2906</v>
      </c>
      <c r="D1600" s="72" t="s">
        <v>52</v>
      </c>
      <c r="E1600" s="141" t="s">
        <v>2950</v>
      </c>
      <c r="F1600" s="43" t="s">
        <v>41</v>
      </c>
      <c r="G1600" s="46" t="s">
        <v>42</v>
      </c>
      <c r="H1600" s="71">
        <v>24604</v>
      </c>
      <c r="I1600" s="45"/>
      <c r="J1600" s="76"/>
      <c r="K1600" s="63" t="s">
        <v>43</v>
      </c>
      <c r="L1600" s="63" t="s">
        <v>2951</v>
      </c>
      <c r="M1600" s="71">
        <v>43636</v>
      </c>
      <c r="N1600" s="52" t="str">
        <f t="shared" ca="1" si="56"/>
        <v>56 Tahun 9 Bulan 15 hari</v>
      </c>
      <c r="O16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Row],[JABATAN]],tbl_refJabatan,2,FALSE),"yr","day")-CONVERT(DATEDIF(H1600,tglAcuan,"y"),"yr","day"))),(NOW()+(CONVERT(VLOOKUP(Table1[[#This Row],[JABATAN]],tbl_refJabatan,2,FALSE),"yr","day")-CONVERT(DATEDIF(H1600,NOW(),"y"),"yr","day")))),"Usia Salah"),"")</f>
        <v>46810.098911689813</v>
      </c>
      <c r="Q1600" s="167" t="str">
        <f ca="1">IF(Table1[[#This Row],[TGL. PENSIUN (usia)]]&lt;&gt;0,TEXT(Table1[[#This Row],[TGL. PENSIUN (usia)]],"yyyy"),"")</f>
        <v>2028</v>
      </c>
      <c r="R1600" s="166">
        <f ca="1">IF(AND(Table1[[#This Row],[TGL. PENSIUN (usia)]]&lt;&gt;"",Table1[[#This Row],[TGL. PENSIUN (usia)]]&lt;&gt;"USIA SALAH"),IF(tglAcuan&lt;&gt;0,(INT(CONVERT(VLOOKUP(Table1[[#This Row],[JABATAN]],tbl_refJabatan,2,FALSE),"yr","day")-CONVERT(DATEDIF(H1600,tglAcuan,"y"),"yr","day"))),(INT(CONVERT(VLOOKUP(Table1[[#This Row],[JABATAN]],tbl_refJabatan,2,FALSE),"yr","day")-CONVERT(DATEDIF(H1600,NOW(),"y"),"yr","day")))),"")</f>
        <v>1461</v>
      </c>
      <c r="S1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Row],[JABATAN]],tbl_refJabatan,4,FALSE),"yr","day")-CONVERT(DATEDIF(H1600,tglAcuan,"y"),"yr","day"))),(NOW()+(CONVERT(VLOOKUP(Table1[[#This Row],[JABATAN]],tbl_refJabatan,4,FALSE),"yr","day")-CONVERT(DATEDIF(H1600,NOW(),"y"),"yr","day")))),"Usia Salah"),"")</f>
        <v>46810.098911689813</v>
      </c>
      <c r="T1600" s="167" t="str">
        <f ca="1">IF(Table1[[#This Row],[TGL. PENSIUN ( usia )]]&lt;&gt;0,TEXT(Table1[[#This Row],[TGL. PENSIUN ( usia )]],"yyyy"),"")</f>
        <v>2028</v>
      </c>
      <c r="U1600" s="166">
        <f ca="1">IF(AND(Table1[[#This Row],[TGL. PENSIUN (usia)]]&lt;&gt;"",Table1[[#This Row],[TGL. PENSIUN (usia)]]&lt;&gt;"USIA SALAH"),IF(tglAcuan&lt;&gt;0,(INT(CONVERT(VLOOKUP(Table1[[#This Row],[JABATAN]],tbl_refJabatan,4,FALSE),"yr","day")-CONVERT(DATEDIF(H1600,tglAcuan,"y"),"yr","day"))),(INT(CONVERT(VLOOKUP(Table1[[#This Row],[JABATAN]],tbl_refJabatan,4,FALSE),"yr","day")-CONVERT(DATEDIF(H1600,NOW(),"y"),"yr","day")))),"")</f>
        <v>1461</v>
      </c>
      <c r="V1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Row],[JABATAN]],tbl_refJabatan,6,FALSE),"yr","day")-CONVERT(DATEDIF(H1600,tglAcuan,"y"),"yr","day"))),(NOW()+(CONVERT(VLOOKUP(Table1[[#This Row],[JABATAN]],tbl_refJabatan,6,FALSE),"yr","day")-CONVERT(DATEDIF(H1600,NOW(),"y"),"yr","day")))),"Usia Salah"),"")</f>
        <v>45349.098911689813</v>
      </c>
      <c r="W1600" s="167" t="str">
        <f ca="1">IF(Table1[[#This Row],[TGL.PENSIUN (usia)]]&lt;&gt;0,TEXT(Table1[[#This Row],[TGL.PENSIUN (usia)]],"yyyy"),"")</f>
        <v>2024</v>
      </c>
      <c r="X16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Row],[JABATAN]],tbl_refJabatan,7,FALSE),"yr","day")-CONVERT(DATEDIF(M1600,tglAcuan,"y"),"yr","day"))),(NOW()+(CONVERT(VLOOKUP(Table1[[#This Row],[JABATAN]],tbl_refJabatan,7,FALSE),"yr","day")-CONVERT(DATEDIF(M1600,NOW(),"y"),"yr","day")))),"tgl SK salah"),"")</f>
        <v>51193.098911689813</v>
      </c>
      <c r="Y1600" s="167" t="str">
        <f ca="1">IF(Table1[[#This Row],[TGL. PENSIUN (jabatan)]]&lt;&gt;0,TEXT(Table1[[#This Row],[TGL. PENSIUN (jabatan)]],"yyyy"),"")</f>
        <v>2040</v>
      </c>
      <c r="Z16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Row],[JABATAN]],tbl_refJabatan,8,FALSE),"yr","day")-CONVERT(DATEDIF(H1600,tglAcuan,"y"),"yr","day"))),(NOW()+(CONVERT(VLOOKUP(Table1[[#This Row],[JABATAN]],tbl_refJabatan,8,FALSE),"yr","day")-CONVERT(DATEDIF(H1600,NOW(),"y"),"yr","day")))),"Usia Salah"),"")</f>
        <v>45349.098911689813</v>
      </c>
      <c r="AA1600" s="167" t="str">
        <f ca="1">IF(Table1[[#This Row],[TGL.PENSIUN (usia )]]&lt;&gt;0,TEXT(Table1[[#This Row],[TGL.PENSIUN (usia )]],"yyyy"),"")</f>
        <v>2024</v>
      </c>
      <c r="AB16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Row],[JABATAN]],tbl_refJabatan,9,FALSE),"yr","day")-CONVERT(DATEDIF(M1600,tglAcuan,"y"),"yr","day"))),(NOW()+(CONVERT(VLOOKUP(Table1[[#This Row],[JABATAN]],tbl_refJabatan,9,FALSE),"yr","day")-CONVERT(DATEDIF(M1600,NOW(),"y"),"yr","day")))),"tgl SK salah"),"")</f>
        <v>51193.098911689813</v>
      </c>
      <c r="AC1600" s="167" t="str">
        <f ca="1">IF(Table1[[#This Row],[TGL. PENSIUN (jabatan )]]&lt;&gt;0,TEXT(Table1[[#This Row],[TGL. PENSIUN (jabatan )]],"yyyy"),"")</f>
        <v>2040</v>
      </c>
      <c r="AD16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01" spans="1:30" s="53" customFormat="1" ht="21.75" customHeight="1" x14ac:dyDescent="0.25">
      <c r="A1601" s="43">
        <f t="shared" si="55"/>
        <v>1596</v>
      </c>
      <c r="B1601" s="44" t="s">
        <v>2906</v>
      </c>
      <c r="C1601" s="44" t="s">
        <v>2906</v>
      </c>
      <c r="D1601" s="72" t="s">
        <v>54</v>
      </c>
      <c r="E1601" s="141" t="s">
        <v>2952</v>
      </c>
      <c r="F1601" s="43" t="s">
        <v>50</v>
      </c>
      <c r="G1601" s="46" t="s">
        <v>42</v>
      </c>
      <c r="H1601" s="71">
        <v>33684</v>
      </c>
      <c r="I1601" s="45"/>
      <c r="J1601" s="76"/>
      <c r="K1601" s="69" t="s">
        <v>56</v>
      </c>
      <c r="L1601" s="63" t="s">
        <v>2953</v>
      </c>
      <c r="M1601" s="71">
        <v>43636</v>
      </c>
      <c r="N1601" s="52" t="str">
        <f t="shared" ca="1" si="56"/>
        <v>31 Tahun 11 Bulan 6 hari</v>
      </c>
      <c r="O16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Row],[JABATAN]],tbl_refJabatan,2,FALSE),"yr","day")-CONVERT(DATEDIF(H1601,tglAcuan,"y"),"yr","day"))),(NOW()+(CONVERT(VLOOKUP(Table1[[#This Row],[JABATAN]],tbl_refJabatan,2,FALSE),"yr","day")-CONVERT(DATEDIF(H1601,NOW(),"y"),"yr","day")))),"Usia Salah"),"")</f>
        <v>55941.348911689813</v>
      </c>
      <c r="Q1601" s="167" t="str">
        <f ca="1">IF(Table1[[#This Row],[TGL. PENSIUN (usia)]]&lt;&gt;0,TEXT(Table1[[#This Row],[TGL. PENSIUN (usia)]],"yyyy"),"")</f>
        <v>2053</v>
      </c>
      <c r="R1601" s="166">
        <f ca="1">IF(AND(Table1[[#This Row],[TGL. PENSIUN (usia)]]&lt;&gt;"",Table1[[#This Row],[TGL. PENSIUN (usia)]]&lt;&gt;"USIA SALAH"),IF(tglAcuan&lt;&gt;0,(INT(CONVERT(VLOOKUP(Table1[[#This Row],[JABATAN]],tbl_refJabatan,2,FALSE),"yr","day")-CONVERT(DATEDIF(H1601,tglAcuan,"y"),"yr","day"))),(INT(CONVERT(VLOOKUP(Table1[[#This Row],[JABATAN]],tbl_refJabatan,2,FALSE),"yr","day")-CONVERT(DATEDIF(H1601,NOW(),"y"),"yr","day")))),"")</f>
        <v>10592</v>
      </c>
      <c r="S1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Row],[JABATAN]],tbl_refJabatan,4,FALSE),"yr","day")-CONVERT(DATEDIF(H1601,tglAcuan,"y"),"yr","day"))),(NOW()+(CONVERT(VLOOKUP(Table1[[#This Row],[JABATAN]],tbl_refJabatan,4,FALSE),"yr","day")-CONVERT(DATEDIF(H1601,NOW(),"y"),"yr","day")))),"Usia Salah"),"")</f>
        <v>55941.348911689813</v>
      </c>
      <c r="T1601" s="167" t="str">
        <f ca="1">IF(Table1[[#This Row],[TGL. PENSIUN ( usia )]]&lt;&gt;0,TEXT(Table1[[#This Row],[TGL. PENSIUN ( usia )]],"yyyy"),"")</f>
        <v>2053</v>
      </c>
      <c r="U1601" s="166">
        <f ca="1">IF(AND(Table1[[#This Row],[TGL. PENSIUN (usia)]]&lt;&gt;"",Table1[[#This Row],[TGL. PENSIUN (usia)]]&lt;&gt;"USIA SALAH"),IF(tglAcuan&lt;&gt;0,(INT(CONVERT(VLOOKUP(Table1[[#This Row],[JABATAN]],tbl_refJabatan,4,FALSE),"yr","day")-CONVERT(DATEDIF(H1601,tglAcuan,"y"),"yr","day"))),(INT(CONVERT(VLOOKUP(Table1[[#This Row],[JABATAN]],tbl_refJabatan,4,FALSE),"yr","day")-CONVERT(DATEDIF(H1601,NOW(),"y"),"yr","day")))),"")</f>
        <v>10592</v>
      </c>
      <c r="V1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Row],[JABATAN]],tbl_refJabatan,6,FALSE),"yr","day")-CONVERT(DATEDIF(H1601,tglAcuan,"y"),"yr","day"))),(NOW()+(CONVERT(VLOOKUP(Table1[[#This Row],[JABATAN]],tbl_refJabatan,6,FALSE),"yr","day")-CONVERT(DATEDIF(H1601,NOW(),"y"),"yr","day")))),"Usia Salah"),"")</f>
        <v>54480.348911689813</v>
      </c>
      <c r="W1601" s="167" t="str">
        <f ca="1">IF(Table1[[#This Row],[TGL.PENSIUN (usia)]]&lt;&gt;0,TEXT(Table1[[#This Row],[TGL.PENSIUN (usia)]],"yyyy"),"")</f>
        <v>2049</v>
      </c>
      <c r="X16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Row],[JABATAN]],tbl_refJabatan,7,FALSE),"yr","day")-CONVERT(DATEDIF(M1601,tglAcuan,"y"),"yr","day"))),(NOW()+(CONVERT(VLOOKUP(Table1[[#This Row],[JABATAN]],tbl_refJabatan,7,FALSE),"yr","day")-CONVERT(DATEDIF(M1601,NOW(),"y"),"yr","day")))),"tgl SK salah"),"")</f>
        <v>51193.098911689813</v>
      </c>
      <c r="Y1601" s="167" t="str">
        <f ca="1">IF(Table1[[#This Row],[TGL. PENSIUN (jabatan)]]&lt;&gt;0,TEXT(Table1[[#This Row],[TGL. PENSIUN (jabatan)]],"yyyy"),"")</f>
        <v>2040</v>
      </c>
      <c r="Z16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Row],[JABATAN]],tbl_refJabatan,8,FALSE),"yr","day")-CONVERT(DATEDIF(H1601,tglAcuan,"y"),"yr","day"))),(NOW()+(CONVERT(VLOOKUP(Table1[[#This Row],[JABATAN]],tbl_refJabatan,8,FALSE),"yr","day")-CONVERT(DATEDIF(H1601,NOW(),"y"),"yr","day")))),"Usia Salah"),"")</f>
        <v>54480.348911689813</v>
      </c>
      <c r="AA1601" s="167" t="str">
        <f ca="1">IF(Table1[[#This Row],[TGL.PENSIUN (usia )]]&lt;&gt;0,TEXT(Table1[[#This Row],[TGL.PENSIUN (usia )]],"yyyy"),"")</f>
        <v>2049</v>
      </c>
      <c r="AB16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Row],[JABATAN]],tbl_refJabatan,9,FALSE),"yr","day")-CONVERT(DATEDIF(M1601,tglAcuan,"y"),"yr","day"))),(NOW()+(CONVERT(VLOOKUP(Table1[[#This Row],[JABATAN]],tbl_refJabatan,9,FALSE),"yr","day")-CONVERT(DATEDIF(M1601,NOW(),"y"),"yr","day")))),"tgl SK salah"),"")</f>
        <v>51193.098911689813</v>
      </c>
      <c r="AC1601" s="167" t="str">
        <f ca="1">IF(Table1[[#This Row],[TGL. PENSIUN (jabatan )]]&lt;&gt;0,TEXT(Table1[[#This Row],[TGL. PENSIUN (jabatan )]],"yyyy"),"")</f>
        <v>2040</v>
      </c>
      <c r="AD16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2" spans="1:30" s="53" customFormat="1" ht="21.75" customHeight="1" x14ac:dyDescent="0.25">
      <c r="A1602" s="43">
        <f t="shared" si="55"/>
        <v>1597</v>
      </c>
      <c r="B1602" s="44" t="s">
        <v>2906</v>
      </c>
      <c r="C1602" s="44" t="s">
        <v>2906</v>
      </c>
      <c r="D1602" s="72" t="s">
        <v>57</v>
      </c>
      <c r="E1602" s="141" t="s">
        <v>2954</v>
      </c>
      <c r="F1602" s="43" t="s">
        <v>41</v>
      </c>
      <c r="G1602" s="46" t="s">
        <v>42</v>
      </c>
      <c r="H1602" s="71">
        <v>30843</v>
      </c>
      <c r="I1602" s="45"/>
      <c r="J1602" s="76"/>
      <c r="K1602" s="63" t="s">
        <v>43</v>
      </c>
      <c r="L1602" s="63" t="s">
        <v>2955</v>
      </c>
      <c r="M1602" s="71">
        <v>43636</v>
      </c>
      <c r="N1602" s="52" t="str">
        <f t="shared" ca="1" si="56"/>
        <v>39 Tahun 8 Bulan 17 hari</v>
      </c>
      <c r="O16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Row],[JABATAN]],tbl_refJabatan,2,FALSE),"yr","day")-CONVERT(DATEDIF(H1602,tglAcuan,"y"),"yr","day"))),(NOW()+(CONVERT(VLOOKUP(Table1[[#This Row],[JABATAN]],tbl_refJabatan,2,FALSE),"yr","day")-CONVERT(DATEDIF(H1602,NOW(),"y"),"yr","day")))),"Usia Salah"),"")</f>
        <v>53019.348911689813</v>
      </c>
      <c r="Q1602" s="167" t="str">
        <f ca="1">IF(Table1[[#This Row],[TGL. PENSIUN (usia)]]&lt;&gt;0,TEXT(Table1[[#This Row],[TGL. PENSIUN (usia)]],"yyyy"),"")</f>
        <v>2045</v>
      </c>
      <c r="R1602" s="166">
        <f ca="1">IF(AND(Table1[[#This Row],[TGL. PENSIUN (usia)]]&lt;&gt;"",Table1[[#This Row],[TGL. PENSIUN (usia)]]&lt;&gt;"USIA SALAH"),IF(tglAcuan&lt;&gt;0,(INT(CONVERT(VLOOKUP(Table1[[#This Row],[JABATAN]],tbl_refJabatan,2,FALSE),"yr","day")-CONVERT(DATEDIF(H1602,tglAcuan,"y"),"yr","day"))),(INT(CONVERT(VLOOKUP(Table1[[#This Row],[JABATAN]],tbl_refJabatan,2,FALSE),"yr","day")-CONVERT(DATEDIF(H1602,NOW(),"y"),"yr","day")))),"")</f>
        <v>7670</v>
      </c>
      <c r="S1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Row],[JABATAN]],tbl_refJabatan,4,FALSE),"yr","day")-CONVERT(DATEDIF(H1602,tglAcuan,"y"),"yr","day"))),(NOW()+(CONVERT(VLOOKUP(Table1[[#This Row],[JABATAN]],tbl_refJabatan,4,FALSE),"yr","day")-CONVERT(DATEDIF(H1602,NOW(),"y"),"yr","day")))),"Usia Salah"),"")</f>
        <v>53019.348911689813</v>
      </c>
      <c r="T1602" s="167" t="str">
        <f ca="1">IF(Table1[[#This Row],[TGL. PENSIUN ( usia )]]&lt;&gt;0,TEXT(Table1[[#This Row],[TGL. PENSIUN ( usia )]],"yyyy"),"")</f>
        <v>2045</v>
      </c>
      <c r="U1602" s="166">
        <f ca="1">IF(AND(Table1[[#This Row],[TGL. PENSIUN (usia)]]&lt;&gt;"",Table1[[#This Row],[TGL. PENSIUN (usia)]]&lt;&gt;"USIA SALAH"),IF(tglAcuan&lt;&gt;0,(INT(CONVERT(VLOOKUP(Table1[[#This Row],[JABATAN]],tbl_refJabatan,4,FALSE),"yr","day")-CONVERT(DATEDIF(H1602,tglAcuan,"y"),"yr","day"))),(INT(CONVERT(VLOOKUP(Table1[[#This Row],[JABATAN]],tbl_refJabatan,4,FALSE),"yr","day")-CONVERT(DATEDIF(H1602,NOW(),"y"),"yr","day")))),"")</f>
        <v>7670</v>
      </c>
      <c r="V1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Row],[JABATAN]],tbl_refJabatan,6,FALSE),"yr","day")-CONVERT(DATEDIF(H1602,tglAcuan,"y"),"yr","day"))),(NOW()+(CONVERT(VLOOKUP(Table1[[#This Row],[JABATAN]],tbl_refJabatan,6,FALSE),"yr","day")-CONVERT(DATEDIF(H1602,NOW(),"y"),"yr","day")))),"Usia Salah"),"")</f>
        <v>51558.348911689813</v>
      </c>
      <c r="W1602" s="167" t="str">
        <f ca="1">IF(Table1[[#This Row],[TGL.PENSIUN (usia)]]&lt;&gt;0,TEXT(Table1[[#This Row],[TGL.PENSIUN (usia)]],"yyyy"),"")</f>
        <v>2041</v>
      </c>
      <c r="X16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Row],[JABATAN]],tbl_refJabatan,7,FALSE),"yr","day")-CONVERT(DATEDIF(M1602,tglAcuan,"y"),"yr","day"))),(NOW()+(CONVERT(VLOOKUP(Table1[[#This Row],[JABATAN]],tbl_refJabatan,7,FALSE),"yr","day")-CONVERT(DATEDIF(M1602,NOW(),"y"),"yr","day")))),"tgl SK salah"),"")</f>
        <v>51193.098911689813</v>
      </c>
      <c r="Y1602" s="167" t="str">
        <f ca="1">IF(Table1[[#This Row],[TGL. PENSIUN (jabatan)]]&lt;&gt;0,TEXT(Table1[[#This Row],[TGL. PENSIUN (jabatan)]],"yyyy"),"")</f>
        <v>2040</v>
      </c>
      <c r="Z16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Row],[JABATAN]],tbl_refJabatan,8,FALSE),"yr","day")-CONVERT(DATEDIF(H1602,tglAcuan,"y"),"yr","day"))),(NOW()+(CONVERT(VLOOKUP(Table1[[#This Row],[JABATAN]],tbl_refJabatan,8,FALSE),"yr","day")-CONVERT(DATEDIF(H1602,NOW(),"y"),"yr","day")))),"Usia Salah"),"")</f>
        <v>51558.348911689813</v>
      </c>
      <c r="AA1602" s="167" t="str">
        <f ca="1">IF(Table1[[#This Row],[TGL.PENSIUN (usia )]]&lt;&gt;0,TEXT(Table1[[#This Row],[TGL.PENSIUN (usia )]],"yyyy"),"")</f>
        <v>2041</v>
      </c>
      <c r="AB16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Row],[JABATAN]],tbl_refJabatan,9,FALSE),"yr","day")-CONVERT(DATEDIF(M1602,tglAcuan,"y"),"yr","day"))),(NOW()+(CONVERT(VLOOKUP(Table1[[#This Row],[JABATAN]],tbl_refJabatan,9,FALSE),"yr","day")-CONVERT(DATEDIF(M1602,NOW(),"y"),"yr","day")))),"tgl SK salah"),"")</f>
        <v>51193.098911689813</v>
      </c>
      <c r="AC1602" s="167" t="str">
        <f ca="1">IF(Table1[[#This Row],[TGL. PENSIUN (jabatan )]]&lt;&gt;0,TEXT(Table1[[#This Row],[TGL. PENSIUN (jabatan )]],"yyyy"),"")</f>
        <v>2040</v>
      </c>
      <c r="AD16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3" spans="1:30" s="53" customFormat="1" ht="21.75" customHeight="1" x14ac:dyDescent="0.25">
      <c r="A1603" s="43">
        <f t="shared" si="55"/>
        <v>1598</v>
      </c>
      <c r="B1603" s="44" t="s">
        <v>2906</v>
      </c>
      <c r="C1603" s="44" t="s">
        <v>2906</v>
      </c>
      <c r="D1603" s="72" t="s">
        <v>59</v>
      </c>
      <c r="E1603" s="141" t="s">
        <v>2956</v>
      </c>
      <c r="F1603" s="43" t="s">
        <v>50</v>
      </c>
      <c r="G1603" s="46" t="s">
        <v>42</v>
      </c>
      <c r="H1603" s="71">
        <v>34205</v>
      </c>
      <c r="I1603" s="45"/>
      <c r="J1603" s="76"/>
      <c r="K1603" s="74" t="s">
        <v>56</v>
      </c>
      <c r="L1603" s="63" t="s">
        <v>2957</v>
      </c>
      <c r="M1603" s="71">
        <v>43636</v>
      </c>
      <c r="N1603" s="52" t="str">
        <f t="shared" ca="1" si="56"/>
        <v>30 Tahun 6 Bulan 3 hari</v>
      </c>
      <c r="O16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Row],[JABATAN]],tbl_refJabatan,2,FALSE),"yr","day")-CONVERT(DATEDIF(H1603,tglAcuan,"y"),"yr","day"))),(NOW()+(CONVERT(VLOOKUP(Table1[[#This Row],[JABATAN]],tbl_refJabatan,2,FALSE),"yr","day")-CONVERT(DATEDIF(H1603,NOW(),"y"),"yr","day")))),"Usia Salah"),"")</f>
        <v>56306.598911689813</v>
      </c>
      <c r="Q1603" s="167" t="str">
        <f ca="1">IF(Table1[[#This Row],[TGL. PENSIUN (usia)]]&lt;&gt;0,TEXT(Table1[[#This Row],[TGL. PENSIUN (usia)]],"yyyy"),"")</f>
        <v>2054</v>
      </c>
      <c r="R1603" s="166">
        <f ca="1">IF(AND(Table1[[#This Row],[TGL. PENSIUN (usia)]]&lt;&gt;"",Table1[[#This Row],[TGL. PENSIUN (usia)]]&lt;&gt;"USIA SALAH"),IF(tglAcuan&lt;&gt;0,(INT(CONVERT(VLOOKUP(Table1[[#This Row],[JABATAN]],tbl_refJabatan,2,FALSE),"yr","day")-CONVERT(DATEDIF(H1603,tglAcuan,"y"),"yr","day"))),(INT(CONVERT(VLOOKUP(Table1[[#This Row],[JABATAN]],tbl_refJabatan,2,FALSE),"yr","day")-CONVERT(DATEDIF(H1603,NOW(),"y"),"yr","day")))),"")</f>
        <v>10957</v>
      </c>
      <c r="S1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Row],[JABATAN]],tbl_refJabatan,4,FALSE),"yr","day")-CONVERT(DATEDIF(H1603,tglAcuan,"y"),"yr","day"))),(NOW()+(CONVERT(VLOOKUP(Table1[[#This Row],[JABATAN]],tbl_refJabatan,4,FALSE),"yr","day")-CONVERT(DATEDIF(H1603,NOW(),"y"),"yr","day")))),"Usia Salah"),"")</f>
        <v>56306.598911689813</v>
      </c>
      <c r="T1603" s="167" t="str">
        <f ca="1">IF(Table1[[#This Row],[TGL. PENSIUN ( usia )]]&lt;&gt;0,TEXT(Table1[[#This Row],[TGL. PENSIUN ( usia )]],"yyyy"),"")</f>
        <v>2054</v>
      </c>
      <c r="U1603" s="166">
        <f ca="1">IF(AND(Table1[[#This Row],[TGL. PENSIUN (usia)]]&lt;&gt;"",Table1[[#This Row],[TGL. PENSIUN (usia)]]&lt;&gt;"USIA SALAH"),IF(tglAcuan&lt;&gt;0,(INT(CONVERT(VLOOKUP(Table1[[#This Row],[JABATAN]],tbl_refJabatan,4,FALSE),"yr","day")-CONVERT(DATEDIF(H1603,tglAcuan,"y"),"yr","day"))),(INT(CONVERT(VLOOKUP(Table1[[#This Row],[JABATAN]],tbl_refJabatan,4,FALSE),"yr","day")-CONVERT(DATEDIF(H1603,NOW(),"y"),"yr","day")))),"")</f>
        <v>10957</v>
      </c>
      <c r="V1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Row],[JABATAN]],tbl_refJabatan,6,FALSE),"yr","day")-CONVERT(DATEDIF(H1603,tglAcuan,"y"),"yr","day"))),(NOW()+(CONVERT(VLOOKUP(Table1[[#This Row],[JABATAN]],tbl_refJabatan,6,FALSE),"yr","day")-CONVERT(DATEDIF(H1603,NOW(),"y"),"yr","day")))),"Usia Salah"),"")</f>
        <v>54845.598911689813</v>
      </c>
      <c r="W1603" s="167" t="str">
        <f ca="1">IF(Table1[[#This Row],[TGL.PENSIUN (usia)]]&lt;&gt;0,TEXT(Table1[[#This Row],[TGL.PENSIUN (usia)]],"yyyy"),"")</f>
        <v>2050</v>
      </c>
      <c r="X16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Row],[JABATAN]],tbl_refJabatan,7,FALSE),"yr","day")-CONVERT(DATEDIF(M1603,tglAcuan,"y"),"yr","day"))),(NOW()+(CONVERT(VLOOKUP(Table1[[#This Row],[JABATAN]],tbl_refJabatan,7,FALSE),"yr","day")-CONVERT(DATEDIF(M1603,NOW(),"y"),"yr","day")))),"tgl SK salah"),"")</f>
        <v>51193.098911689813</v>
      </c>
      <c r="Y1603" s="167" t="str">
        <f ca="1">IF(Table1[[#This Row],[TGL. PENSIUN (jabatan)]]&lt;&gt;0,TEXT(Table1[[#This Row],[TGL. PENSIUN (jabatan)]],"yyyy"),"")</f>
        <v>2040</v>
      </c>
      <c r="Z16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Row],[JABATAN]],tbl_refJabatan,8,FALSE),"yr","day")-CONVERT(DATEDIF(H1603,tglAcuan,"y"),"yr","day"))),(NOW()+(CONVERT(VLOOKUP(Table1[[#This Row],[JABATAN]],tbl_refJabatan,8,FALSE),"yr","day")-CONVERT(DATEDIF(H1603,NOW(),"y"),"yr","day")))),"Usia Salah"),"")</f>
        <v>54845.598911689813</v>
      </c>
      <c r="AA1603" s="167" t="str">
        <f ca="1">IF(Table1[[#This Row],[TGL.PENSIUN (usia )]]&lt;&gt;0,TEXT(Table1[[#This Row],[TGL.PENSIUN (usia )]],"yyyy"),"")</f>
        <v>2050</v>
      </c>
      <c r="AB16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Row],[JABATAN]],tbl_refJabatan,9,FALSE),"yr","day")-CONVERT(DATEDIF(M1603,tglAcuan,"y"),"yr","day"))),(NOW()+(CONVERT(VLOOKUP(Table1[[#This Row],[JABATAN]],tbl_refJabatan,9,FALSE),"yr","day")-CONVERT(DATEDIF(M1603,NOW(),"y"),"yr","day")))),"tgl SK salah"),"")</f>
        <v>51193.098911689813</v>
      </c>
      <c r="AC1603" s="167" t="str">
        <f ca="1">IF(Table1[[#This Row],[TGL. PENSIUN (jabatan )]]&lt;&gt;0,TEXT(Table1[[#This Row],[TGL. PENSIUN (jabatan )]],"yyyy"),"")</f>
        <v>2040</v>
      </c>
      <c r="AD16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4" spans="1:30" s="53" customFormat="1" ht="21.75" customHeight="1" x14ac:dyDescent="0.25">
      <c r="A1604" s="43">
        <f t="shared" si="55"/>
        <v>1599</v>
      </c>
      <c r="B1604" s="44" t="s">
        <v>2906</v>
      </c>
      <c r="C1604" s="44" t="s">
        <v>2906</v>
      </c>
      <c r="D1604" s="72" t="s">
        <v>61</v>
      </c>
      <c r="E1604" s="141" t="s">
        <v>2958</v>
      </c>
      <c r="F1604" s="43" t="s">
        <v>41</v>
      </c>
      <c r="G1604" s="46" t="s">
        <v>42</v>
      </c>
      <c r="H1604" s="71">
        <v>24230</v>
      </c>
      <c r="I1604" s="45"/>
      <c r="J1604" s="76"/>
      <c r="K1604" s="63" t="s">
        <v>43</v>
      </c>
      <c r="L1604" s="63" t="s">
        <v>2951</v>
      </c>
      <c r="M1604" s="71">
        <v>43465</v>
      </c>
      <c r="N1604" s="52" t="str">
        <f t="shared" ca="1" si="56"/>
        <v>57 Tahun 9 Bulan 24 hari</v>
      </c>
      <c r="O16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Row],[JABATAN]],tbl_refJabatan,2,FALSE),"yr","day")-CONVERT(DATEDIF(H1604,tglAcuan,"y"),"yr","day"))),(NOW()+(CONVERT(VLOOKUP(Table1[[#This Row],[JABATAN]],tbl_refJabatan,2,FALSE),"yr","day")-CONVERT(DATEDIF(H1604,NOW(),"y"),"yr","day")))),"Usia Salah"),"")</f>
        <v>46444.848911689813</v>
      </c>
      <c r="Q1604" s="167" t="str">
        <f ca="1">IF(Table1[[#This Row],[TGL. PENSIUN (usia)]]&lt;&gt;0,TEXT(Table1[[#This Row],[TGL. PENSIUN (usia)]],"yyyy"),"")</f>
        <v>2027</v>
      </c>
      <c r="R1604" s="166">
        <f ca="1">IF(AND(Table1[[#This Row],[TGL. PENSIUN (usia)]]&lt;&gt;"",Table1[[#This Row],[TGL. PENSIUN (usia)]]&lt;&gt;"USIA SALAH"),IF(tglAcuan&lt;&gt;0,(INT(CONVERT(VLOOKUP(Table1[[#This Row],[JABATAN]],tbl_refJabatan,2,FALSE),"yr","day")-CONVERT(DATEDIF(H1604,tglAcuan,"y"),"yr","day"))),(INT(CONVERT(VLOOKUP(Table1[[#This Row],[JABATAN]],tbl_refJabatan,2,FALSE),"yr","day")-CONVERT(DATEDIF(H1604,NOW(),"y"),"yr","day")))),"")</f>
        <v>1095</v>
      </c>
      <c r="S1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Row],[JABATAN]],tbl_refJabatan,4,FALSE),"yr","day")-CONVERT(DATEDIF(H1604,tglAcuan,"y"),"yr","day"))),(NOW()+(CONVERT(VLOOKUP(Table1[[#This Row],[JABATAN]],tbl_refJabatan,4,FALSE),"yr","day")-CONVERT(DATEDIF(H1604,NOW(),"y"),"yr","day")))),"Usia Salah"),"")</f>
        <v>46444.848911689813</v>
      </c>
      <c r="T1604" s="167" t="str">
        <f ca="1">IF(Table1[[#This Row],[TGL. PENSIUN ( usia )]]&lt;&gt;0,TEXT(Table1[[#This Row],[TGL. PENSIUN ( usia )]],"yyyy"),"")</f>
        <v>2027</v>
      </c>
      <c r="U1604" s="166">
        <f ca="1">IF(AND(Table1[[#This Row],[TGL. PENSIUN (usia)]]&lt;&gt;"",Table1[[#This Row],[TGL. PENSIUN (usia)]]&lt;&gt;"USIA SALAH"),IF(tglAcuan&lt;&gt;0,(INT(CONVERT(VLOOKUP(Table1[[#This Row],[JABATAN]],tbl_refJabatan,4,FALSE),"yr","day")-CONVERT(DATEDIF(H1604,tglAcuan,"y"),"yr","day"))),(INT(CONVERT(VLOOKUP(Table1[[#This Row],[JABATAN]],tbl_refJabatan,4,FALSE),"yr","day")-CONVERT(DATEDIF(H1604,NOW(),"y"),"yr","day")))),"")</f>
        <v>1095</v>
      </c>
      <c r="V1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Row],[JABATAN]],tbl_refJabatan,6,FALSE),"yr","day")-CONVERT(DATEDIF(H1604,tglAcuan,"y"),"yr","day"))),(NOW()+(CONVERT(VLOOKUP(Table1[[#This Row],[JABATAN]],tbl_refJabatan,6,FALSE),"yr","day")-CONVERT(DATEDIF(H1604,NOW(),"y"),"yr","day")))),"Usia Salah"),"")</f>
        <v>44983.848911689813</v>
      </c>
      <c r="W1604" s="167" t="str">
        <f ca="1">IF(Table1[[#This Row],[TGL.PENSIUN (usia)]]&lt;&gt;0,TEXT(Table1[[#This Row],[TGL.PENSIUN (usia)]],"yyyy"),"")</f>
        <v>2023</v>
      </c>
      <c r="X16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Row],[JABATAN]],tbl_refJabatan,7,FALSE),"yr","day")-CONVERT(DATEDIF(M1604,tglAcuan,"y"),"yr","day"))),(NOW()+(CONVERT(VLOOKUP(Table1[[#This Row],[JABATAN]],tbl_refJabatan,7,FALSE),"yr","day")-CONVERT(DATEDIF(M1604,NOW(),"y"),"yr","day")))),"tgl SK salah"),"")</f>
        <v>50827.848911689813</v>
      </c>
      <c r="Y1604" s="167" t="str">
        <f ca="1">IF(Table1[[#This Row],[TGL. PENSIUN (jabatan)]]&lt;&gt;0,TEXT(Table1[[#This Row],[TGL. PENSIUN (jabatan)]],"yyyy"),"")</f>
        <v>2039</v>
      </c>
      <c r="Z16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Row],[JABATAN]],tbl_refJabatan,8,FALSE),"yr","day")-CONVERT(DATEDIF(H1604,tglAcuan,"y"),"yr","day"))),(NOW()+(CONVERT(VLOOKUP(Table1[[#This Row],[JABATAN]],tbl_refJabatan,8,FALSE),"yr","day")-CONVERT(DATEDIF(H1604,NOW(),"y"),"yr","day")))),"Usia Salah"),"")</f>
        <v>44983.848911689813</v>
      </c>
      <c r="AA1604" s="167" t="str">
        <f ca="1">IF(Table1[[#This Row],[TGL.PENSIUN (usia )]]&lt;&gt;0,TEXT(Table1[[#This Row],[TGL.PENSIUN (usia )]],"yyyy"),"")</f>
        <v>2023</v>
      </c>
      <c r="AB16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Row],[JABATAN]],tbl_refJabatan,9,FALSE),"yr","day")-CONVERT(DATEDIF(M1604,tglAcuan,"y"),"yr","day"))),(NOW()+(CONVERT(VLOOKUP(Table1[[#This Row],[JABATAN]],tbl_refJabatan,9,FALSE),"yr","day")-CONVERT(DATEDIF(M1604,NOW(),"y"),"yr","day")))),"tgl SK salah"),"")</f>
        <v>50827.848911689813</v>
      </c>
      <c r="AC1604" s="167" t="str">
        <f ca="1">IF(Table1[[#This Row],[TGL. PENSIUN (jabatan )]]&lt;&gt;0,TEXT(Table1[[#This Row],[TGL. PENSIUN (jabatan )]],"yyyy"),"")</f>
        <v>2039</v>
      </c>
      <c r="AD16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5" spans="1:30" s="53" customFormat="1" ht="21.75" customHeight="1" x14ac:dyDescent="0.25">
      <c r="A1605" s="43">
        <f t="shared" si="55"/>
        <v>1600</v>
      </c>
      <c r="B1605" s="44" t="s">
        <v>2906</v>
      </c>
      <c r="C1605" s="44" t="s">
        <v>2906</v>
      </c>
      <c r="D1605" s="72" t="s">
        <v>1250</v>
      </c>
      <c r="E1605" s="59" t="s">
        <v>2959</v>
      </c>
      <c r="F1605" s="43" t="s">
        <v>41</v>
      </c>
      <c r="G1605" s="46" t="s">
        <v>42</v>
      </c>
      <c r="H1605" s="47">
        <v>23581</v>
      </c>
      <c r="I1605" s="45"/>
      <c r="J1605" s="76"/>
      <c r="K1605" s="191" t="s">
        <v>93</v>
      </c>
      <c r="L1605" s="63" t="s">
        <v>2960</v>
      </c>
      <c r="M1605" s="71">
        <v>43636</v>
      </c>
      <c r="N1605" s="52" t="str">
        <f t="shared" ca="1" si="56"/>
        <v>59 Tahun 7 Bulan 4 hari</v>
      </c>
      <c r="O16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Row],[JABATAN]],tbl_refJabatan,2,FALSE),"yr","day")-CONVERT(DATEDIF(H1605,tglAcuan,"y"),"yr","day"))),(NOW()+(CONVERT(VLOOKUP(Table1[[#This Row],[JABATAN]],tbl_refJabatan,2,FALSE),"yr","day")-CONVERT(DATEDIF(H1605,NOW(),"y"),"yr","day")))),"Usia Salah"),"")</f>
        <v>45714.348911689813</v>
      </c>
      <c r="Q1605" s="167" t="str">
        <f ca="1">IF(Table1[[#This Row],[TGL. PENSIUN (usia)]]&lt;&gt;0,TEXT(Table1[[#This Row],[TGL. PENSIUN (usia)]],"yyyy"),"")</f>
        <v>2025</v>
      </c>
      <c r="R1605" s="166">
        <f ca="1">IF(AND(Table1[[#This Row],[TGL. PENSIUN (usia)]]&lt;&gt;"",Table1[[#This Row],[TGL. PENSIUN (usia)]]&lt;&gt;"USIA SALAH"),IF(tglAcuan&lt;&gt;0,(INT(CONVERT(VLOOKUP(Table1[[#This Row],[JABATAN]],tbl_refJabatan,2,FALSE),"yr","day")-CONVERT(DATEDIF(H1605,tglAcuan,"y"),"yr","day"))),(INT(CONVERT(VLOOKUP(Table1[[#This Row],[JABATAN]],tbl_refJabatan,2,FALSE),"yr","day")-CONVERT(DATEDIF(H1605,NOW(),"y"),"yr","day")))),"")</f>
        <v>365</v>
      </c>
      <c r="S1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Row],[JABATAN]],tbl_refJabatan,4,FALSE),"yr","day")-CONVERT(DATEDIF(H1605,tglAcuan,"y"),"yr","day"))),(NOW()+(CONVERT(VLOOKUP(Table1[[#This Row],[JABATAN]],tbl_refJabatan,4,FALSE),"yr","day")-CONVERT(DATEDIF(H1605,NOW(),"y"),"yr","day")))),"Usia Salah"),"")</f>
        <v>45714.348911689813</v>
      </c>
      <c r="T1605" s="167" t="str">
        <f ca="1">IF(Table1[[#This Row],[TGL. PENSIUN ( usia )]]&lt;&gt;0,TEXT(Table1[[#This Row],[TGL. PENSIUN ( usia )]],"yyyy"),"")</f>
        <v>2025</v>
      </c>
      <c r="U1605" s="166">
        <f ca="1">IF(AND(Table1[[#This Row],[TGL. PENSIUN (usia)]]&lt;&gt;"",Table1[[#This Row],[TGL. PENSIUN (usia)]]&lt;&gt;"USIA SALAH"),IF(tglAcuan&lt;&gt;0,(INT(CONVERT(VLOOKUP(Table1[[#This Row],[JABATAN]],tbl_refJabatan,4,FALSE),"yr","day")-CONVERT(DATEDIF(H1605,tglAcuan,"y"),"yr","day"))),(INT(CONVERT(VLOOKUP(Table1[[#This Row],[JABATAN]],tbl_refJabatan,4,FALSE),"yr","day")-CONVERT(DATEDIF(H1605,NOW(),"y"),"yr","day")))),"")</f>
        <v>365</v>
      </c>
      <c r="V1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Row],[JABATAN]],tbl_refJabatan,6,FALSE),"yr","day")-CONVERT(DATEDIF(H1605,tglAcuan,"y"),"yr","day"))),(NOW()+(CONVERT(VLOOKUP(Table1[[#This Row],[JABATAN]],tbl_refJabatan,6,FALSE),"yr","day")-CONVERT(DATEDIF(H1605,NOW(),"y"),"yr","day")))),"Usia Salah"),"")</f>
        <v>45714.348911689813</v>
      </c>
      <c r="W1605" s="167" t="str">
        <f ca="1">IF(Table1[[#This Row],[TGL.PENSIUN (usia)]]&lt;&gt;0,TEXT(Table1[[#This Row],[TGL.PENSIUN (usia)]],"yyyy"),"")</f>
        <v>2025</v>
      </c>
      <c r="X16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Row],[JABATAN]],tbl_refJabatan,7,FALSE),"yr","day")-CONVERT(DATEDIF(M1605,tglAcuan,"y"),"yr","day"))),(NOW()+(CONVERT(VLOOKUP(Table1[[#This Row],[JABATAN]],tbl_refJabatan,7,FALSE),"yr","day")-CONVERT(DATEDIF(M1605,NOW(),"y"),"yr","day")))),"tgl SK salah"),"")</f>
        <v>43888.098911689813</v>
      </c>
      <c r="Y1605" s="167" t="str">
        <f ca="1">IF(Table1[[#This Row],[TGL. PENSIUN (jabatan)]]&lt;&gt;0,TEXT(Table1[[#This Row],[TGL. PENSIUN (jabatan)]],"yyyy"),"")</f>
        <v>2020</v>
      </c>
      <c r="Z16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Row],[JABATAN]],tbl_refJabatan,8,FALSE),"yr","day")-CONVERT(DATEDIF(H1605,tglAcuan,"y"),"yr","day"))),(NOW()+(CONVERT(VLOOKUP(Table1[[#This Row],[JABATAN]],tbl_refJabatan,8,FALSE),"yr","day")-CONVERT(DATEDIF(H1605,NOW(),"y"),"yr","day")))),"Usia Salah"),"")</f>
        <v>23799.348911689813</v>
      </c>
      <c r="AA1605" s="167" t="str">
        <f ca="1">IF(Table1[[#This Row],[TGL.PENSIUN (usia )]]&lt;&gt;0,TEXT(Table1[[#This Row],[TGL.PENSIUN (usia )]],"yyyy"),"")</f>
        <v>1965</v>
      </c>
      <c r="AB16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Row],[JABATAN]],tbl_refJabatan,9,FALSE),"yr","day")-CONVERT(DATEDIF(M1605,tglAcuan,"y"),"yr","day"))),(NOW()+(CONVERT(VLOOKUP(Table1[[#This Row],[JABATAN]],tbl_refJabatan,9,FALSE),"yr","day")-CONVERT(DATEDIF(M1605,NOW(),"y"),"yr","day")))),"tgl SK salah"),"")</f>
        <v>43888.098911689813</v>
      </c>
      <c r="AC1605" s="167"/>
      <c r="AD1605" s="249"/>
    </row>
    <row r="1606" spans="1:30" s="53" customFormat="1" ht="21.75" customHeight="1" x14ac:dyDescent="0.25">
      <c r="A1606" s="43">
        <f t="shared" si="55"/>
        <v>1601</v>
      </c>
      <c r="B1606" s="44" t="s">
        <v>2906</v>
      </c>
      <c r="C1606" s="44" t="s">
        <v>2906</v>
      </c>
      <c r="D1606" s="72" t="s">
        <v>63</v>
      </c>
      <c r="E1606" s="141" t="s">
        <v>2961</v>
      </c>
      <c r="F1606" s="43" t="s">
        <v>41</v>
      </c>
      <c r="G1606" s="46" t="s">
        <v>42</v>
      </c>
      <c r="H1606" s="71">
        <v>34988</v>
      </c>
      <c r="I1606" s="45"/>
      <c r="J1606" s="76"/>
      <c r="K1606" s="63" t="s">
        <v>43</v>
      </c>
      <c r="L1606" s="63" t="s">
        <v>2962</v>
      </c>
      <c r="M1606" s="71">
        <v>43465</v>
      </c>
      <c r="N1606" s="52" t="str">
        <f t="shared" ca="1" si="56"/>
        <v>28 Tahun 4 Bulan 11 hari</v>
      </c>
      <c r="O16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Row],[JABATAN]],tbl_refJabatan,2,FALSE),"yr","day")-CONVERT(DATEDIF(H1606,tglAcuan,"y"),"yr","day"))),(NOW()+(CONVERT(VLOOKUP(Table1[[#This Row],[JABATAN]],tbl_refJabatan,2,FALSE),"yr","day")-CONVERT(DATEDIF(H1606,NOW(),"y"),"yr","day")))),"Usia Salah"),"")</f>
        <v>57037.098911689813</v>
      </c>
      <c r="Q1606" s="167" t="str">
        <f ca="1">IF(Table1[[#This Row],[TGL. PENSIUN (usia)]]&lt;&gt;0,TEXT(Table1[[#This Row],[TGL. PENSIUN (usia)]],"yyyy"),"")</f>
        <v>2056</v>
      </c>
      <c r="R1606" s="166">
        <f ca="1">IF(AND(Table1[[#This Row],[TGL. PENSIUN (usia)]]&lt;&gt;"",Table1[[#This Row],[TGL. PENSIUN (usia)]]&lt;&gt;"USIA SALAH"),IF(tglAcuan&lt;&gt;0,(INT(CONVERT(VLOOKUP(Table1[[#This Row],[JABATAN]],tbl_refJabatan,2,FALSE),"yr","day")-CONVERT(DATEDIF(H1606,tglAcuan,"y"),"yr","day"))),(INT(CONVERT(VLOOKUP(Table1[[#This Row],[JABATAN]],tbl_refJabatan,2,FALSE),"yr","day")-CONVERT(DATEDIF(H1606,NOW(),"y"),"yr","day")))),"")</f>
        <v>11688</v>
      </c>
      <c r="S1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Row],[JABATAN]],tbl_refJabatan,4,FALSE),"yr","day")-CONVERT(DATEDIF(H1606,tglAcuan,"y"),"yr","day"))),(NOW()+(CONVERT(VLOOKUP(Table1[[#This Row],[JABATAN]],tbl_refJabatan,4,FALSE),"yr","day")-CONVERT(DATEDIF(H1606,NOW(),"y"),"yr","day")))),"Usia Salah"),"")</f>
        <v>42427.098911689813</v>
      </c>
      <c r="T1606" s="167" t="str">
        <f ca="1">IF(Table1[[#This Row],[TGL. PENSIUN ( usia )]]&lt;&gt;0,TEXT(Table1[[#This Row],[TGL. PENSIUN ( usia )]],"yyyy"),"")</f>
        <v>2016</v>
      </c>
      <c r="U1606" s="166">
        <f ca="1">IF(AND(Table1[[#This Row],[TGL. PENSIUN (usia)]]&lt;&gt;"",Table1[[#This Row],[TGL. PENSIUN (usia)]]&lt;&gt;"USIA SALAH"),IF(tglAcuan&lt;&gt;0,(INT(CONVERT(VLOOKUP(Table1[[#This Row],[JABATAN]],tbl_refJabatan,4,FALSE),"yr","day")-CONVERT(DATEDIF(H1606,tglAcuan,"y"),"yr","day"))),(INT(CONVERT(VLOOKUP(Table1[[#This Row],[JABATAN]],tbl_refJabatan,4,FALSE),"yr","day")-CONVERT(DATEDIF(H1606,NOW(),"y"),"yr","day")))),"")</f>
        <v>-2922</v>
      </c>
      <c r="V1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Row],[JABATAN]],tbl_refJabatan,6,FALSE),"yr","day")-CONVERT(DATEDIF(H1606,tglAcuan,"y"),"yr","day"))),(NOW()+(CONVERT(VLOOKUP(Table1[[#This Row],[JABATAN]],tbl_refJabatan,6,FALSE),"yr","day")-CONVERT(DATEDIF(H1606,NOW(),"y"),"yr","day")))),"Usia Salah"),"")</f>
        <v>35122.098911689813</v>
      </c>
      <c r="W1606" s="167" t="str">
        <f ca="1">IF(Table1[[#This Row],[TGL.PENSIUN (usia)]]&lt;&gt;0,TEXT(Table1[[#This Row],[TGL.PENSIUN (usia)]],"yyyy"),"")</f>
        <v>1996</v>
      </c>
      <c r="X16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Row],[JABATAN]],tbl_refJabatan,7,FALSE),"yr","day")-CONVERT(DATEDIF(M1606,tglAcuan,"y"),"yr","day"))),(NOW()+(CONVERT(VLOOKUP(Table1[[#This Row],[JABATAN]],tbl_refJabatan,7,FALSE),"yr","day")-CONVERT(DATEDIF(M1606,NOW(),"y"),"yr","day")))),"tgl SK salah"),"")</f>
        <v>65437.848911689813</v>
      </c>
      <c r="Y1606" s="167" t="str">
        <f ca="1">IF(Table1[[#This Row],[TGL. PENSIUN (jabatan)]]&lt;&gt;0,TEXT(Table1[[#This Row],[TGL. PENSIUN (jabatan)]],"yyyy"),"")</f>
        <v>2079</v>
      </c>
      <c r="Z16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Row],[JABATAN]],tbl_refJabatan,8,FALSE),"yr","day")-CONVERT(DATEDIF(H1606,tglAcuan,"y"),"yr","day"))),(NOW()+(CONVERT(VLOOKUP(Table1[[#This Row],[JABATAN]],tbl_refJabatan,8,FALSE),"yr","day")-CONVERT(DATEDIF(H1606,NOW(),"y"),"yr","day")))),"Usia Salah"),"")</f>
        <v>57037.098911689813</v>
      </c>
      <c r="AA1606" s="167" t="str">
        <f ca="1">IF(Table1[[#This Row],[TGL.PENSIUN (usia )]]&lt;&gt;0,TEXT(Table1[[#This Row],[TGL.PENSIUN (usia )]],"yyyy"),"")</f>
        <v>2056</v>
      </c>
      <c r="AB16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Row],[JABATAN]],tbl_refJabatan,9,FALSE),"yr","day")-CONVERT(DATEDIF(M1606,tglAcuan,"y"),"yr","day"))),(NOW()+(CONVERT(VLOOKUP(Table1[[#This Row],[JABATAN]],tbl_refJabatan,9,FALSE),"yr","day")-CONVERT(DATEDIF(M1606,NOW(),"y"),"yr","day")))),"tgl SK salah"),"")</f>
        <v>49001.598911689813</v>
      </c>
      <c r="AC1606" s="167" t="str">
        <f ca="1">IF(Table1[[#This Row],[TGL. PENSIUN (jabatan )]]&lt;&gt;0,TEXT(Table1[[#This Row],[TGL. PENSIUN (jabatan )]],"yyyy"),"")</f>
        <v>2034</v>
      </c>
      <c r="AD16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7" spans="1:30" s="53" customFormat="1" ht="21.75" customHeight="1" x14ac:dyDescent="0.25">
      <c r="A1607" s="43">
        <f t="shared" si="55"/>
        <v>1602</v>
      </c>
      <c r="B1607" s="44" t="s">
        <v>2906</v>
      </c>
      <c r="C1607" s="44" t="s">
        <v>2906</v>
      </c>
      <c r="D1607" s="72" t="s">
        <v>63</v>
      </c>
      <c r="E1607" s="141" t="s">
        <v>2638</v>
      </c>
      <c r="F1607" s="43" t="s">
        <v>41</v>
      </c>
      <c r="G1607" s="46" t="s">
        <v>42</v>
      </c>
      <c r="H1607" s="71">
        <v>28203</v>
      </c>
      <c r="I1607" s="45"/>
      <c r="J1607" s="76"/>
      <c r="K1607" s="63" t="s">
        <v>43</v>
      </c>
      <c r="L1607" s="63" t="s">
        <v>2920</v>
      </c>
      <c r="M1607" s="71">
        <v>43465</v>
      </c>
      <c r="N1607" s="52" t="str">
        <f t="shared" ca="1" si="56"/>
        <v>46 Tahun 11 Bulan 8 hari</v>
      </c>
      <c r="O16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Row],[JABATAN]],tbl_refJabatan,2,FALSE),"yr","day")-CONVERT(DATEDIF(H1607,tglAcuan,"y"),"yr","day"))),(NOW()+(CONVERT(VLOOKUP(Table1[[#This Row],[JABATAN]],tbl_refJabatan,2,FALSE),"yr","day")-CONVERT(DATEDIF(H1607,NOW(),"y"),"yr","day")))),"Usia Salah"),"")</f>
        <v>50462.598911689813</v>
      </c>
      <c r="Q1607" s="167" t="str">
        <f ca="1">IF(Table1[[#This Row],[TGL. PENSIUN (usia)]]&lt;&gt;0,TEXT(Table1[[#This Row],[TGL. PENSIUN (usia)]],"yyyy"),"")</f>
        <v>2038</v>
      </c>
      <c r="R1607" s="166">
        <f ca="1">IF(AND(Table1[[#This Row],[TGL. PENSIUN (usia)]]&lt;&gt;"",Table1[[#This Row],[TGL. PENSIUN (usia)]]&lt;&gt;"USIA SALAH"),IF(tglAcuan&lt;&gt;0,(INT(CONVERT(VLOOKUP(Table1[[#This Row],[JABATAN]],tbl_refJabatan,2,FALSE),"yr","day")-CONVERT(DATEDIF(H1607,tglAcuan,"y"),"yr","day"))),(INT(CONVERT(VLOOKUP(Table1[[#This Row],[JABATAN]],tbl_refJabatan,2,FALSE),"yr","day")-CONVERT(DATEDIF(H1607,NOW(),"y"),"yr","day")))),"")</f>
        <v>5113</v>
      </c>
      <c r="S1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Row],[JABATAN]],tbl_refJabatan,4,FALSE),"yr","day")-CONVERT(DATEDIF(H1607,tglAcuan,"y"),"yr","day"))),(NOW()+(CONVERT(VLOOKUP(Table1[[#This Row],[JABATAN]],tbl_refJabatan,4,FALSE),"yr","day")-CONVERT(DATEDIF(H1607,NOW(),"y"),"yr","day")))),"Usia Salah"),"")</f>
        <v>35852.598911689813</v>
      </c>
      <c r="T1607" s="167" t="str">
        <f ca="1">IF(Table1[[#This Row],[TGL. PENSIUN ( usia )]]&lt;&gt;0,TEXT(Table1[[#This Row],[TGL. PENSIUN ( usia )]],"yyyy"),"")</f>
        <v>1998</v>
      </c>
      <c r="U1607" s="166">
        <f ca="1">IF(AND(Table1[[#This Row],[TGL. PENSIUN (usia)]]&lt;&gt;"",Table1[[#This Row],[TGL. PENSIUN (usia)]]&lt;&gt;"USIA SALAH"),IF(tglAcuan&lt;&gt;0,(INT(CONVERT(VLOOKUP(Table1[[#This Row],[JABATAN]],tbl_refJabatan,4,FALSE),"yr","day")-CONVERT(DATEDIF(H1607,tglAcuan,"y"),"yr","day"))),(INT(CONVERT(VLOOKUP(Table1[[#This Row],[JABATAN]],tbl_refJabatan,4,FALSE),"yr","day")-CONVERT(DATEDIF(H1607,NOW(),"y"),"yr","day")))),"")</f>
        <v>-9497</v>
      </c>
      <c r="V1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Row],[JABATAN]],tbl_refJabatan,6,FALSE),"yr","day")-CONVERT(DATEDIF(H1607,tglAcuan,"y"),"yr","day"))),(NOW()+(CONVERT(VLOOKUP(Table1[[#This Row],[JABATAN]],tbl_refJabatan,6,FALSE),"yr","day")-CONVERT(DATEDIF(H1607,NOW(),"y"),"yr","day")))),"Usia Salah"),"")</f>
        <v>28547.598911689813</v>
      </c>
      <c r="W1607" s="167" t="str">
        <f ca="1">IF(Table1[[#This Row],[TGL.PENSIUN (usia)]]&lt;&gt;0,TEXT(Table1[[#This Row],[TGL.PENSIUN (usia)]],"yyyy"),"")</f>
        <v>1978</v>
      </c>
      <c r="X16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Row],[JABATAN]],tbl_refJabatan,7,FALSE),"yr","day")-CONVERT(DATEDIF(M1607,tglAcuan,"y"),"yr","day"))),(NOW()+(CONVERT(VLOOKUP(Table1[[#This Row],[JABATAN]],tbl_refJabatan,7,FALSE),"yr","day")-CONVERT(DATEDIF(M1607,NOW(),"y"),"yr","day")))),"tgl SK salah"),"")</f>
        <v>65437.848911689813</v>
      </c>
      <c r="Y1607" s="167" t="str">
        <f ca="1">IF(Table1[[#This Row],[TGL. PENSIUN (jabatan)]]&lt;&gt;0,TEXT(Table1[[#This Row],[TGL. PENSIUN (jabatan)]],"yyyy"),"")</f>
        <v>2079</v>
      </c>
      <c r="Z16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Row],[JABATAN]],tbl_refJabatan,8,FALSE),"yr","day")-CONVERT(DATEDIF(H1607,tglAcuan,"y"),"yr","day"))),(NOW()+(CONVERT(VLOOKUP(Table1[[#This Row],[JABATAN]],tbl_refJabatan,8,FALSE),"yr","day")-CONVERT(DATEDIF(H1607,NOW(),"y"),"yr","day")))),"Usia Salah"),"")</f>
        <v>50462.598911689813</v>
      </c>
      <c r="AA1607" s="167" t="str">
        <f ca="1">IF(Table1[[#This Row],[TGL.PENSIUN (usia )]]&lt;&gt;0,TEXT(Table1[[#This Row],[TGL.PENSIUN (usia )]],"yyyy"),"")</f>
        <v>2038</v>
      </c>
      <c r="AB16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Row],[JABATAN]],tbl_refJabatan,9,FALSE),"yr","day")-CONVERT(DATEDIF(M1607,tglAcuan,"y"),"yr","day"))),(NOW()+(CONVERT(VLOOKUP(Table1[[#This Row],[JABATAN]],tbl_refJabatan,9,FALSE),"yr","day")-CONVERT(DATEDIF(M1607,NOW(),"y"),"yr","day")))),"tgl SK salah"),"")</f>
        <v>49001.598911689813</v>
      </c>
      <c r="AC1607" s="167" t="str">
        <f ca="1">IF(Table1[[#This Row],[TGL. PENSIUN (jabatan )]]&lt;&gt;0,TEXT(Table1[[#This Row],[TGL. PENSIUN (jabatan )]],"yyyy"),"")</f>
        <v>2034</v>
      </c>
      <c r="AD16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8" spans="1:30" s="53" customFormat="1" ht="21.75" customHeight="1" x14ac:dyDescent="0.25">
      <c r="A1608" s="43">
        <f t="shared" si="55"/>
        <v>1603</v>
      </c>
      <c r="B1608" s="44" t="s">
        <v>2906</v>
      </c>
      <c r="C1608" s="44" t="s">
        <v>2906</v>
      </c>
      <c r="D1608" s="72" t="s">
        <v>63</v>
      </c>
      <c r="E1608" s="141" t="s">
        <v>2963</v>
      </c>
      <c r="F1608" s="43" t="s">
        <v>41</v>
      </c>
      <c r="G1608" s="46" t="s">
        <v>42</v>
      </c>
      <c r="H1608" s="71">
        <v>27345</v>
      </c>
      <c r="I1608" s="45"/>
      <c r="J1608" s="76"/>
      <c r="K1608" s="63" t="s">
        <v>43</v>
      </c>
      <c r="L1608" s="63" t="s">
        <v>2920</v>
      </c>
      <c r="M1608" s="71">
        <v>43465</v>
      </c>
      <c r="N1608" s="52" t="str">
        <f t="shared" ca="1" si="56"/>
        <v>49 Tahun 3 Bulan 15 hari</v>
      </c>
      <c r="O16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Row],[JABATAN]],tbl_refJabatan,2,FALSE),"yr","day")-CONVERT(DATEDIF(H1608,tglAcuan,"y"),"yr","day"))),(NOW()+(CONVERT(VLOOKUP(Table1[[#This Row],[JABATAN]],tbl_refJabatan,2,FALSE),"yr","day")-CONVERT(DATEDIF(H1608,NOW(),"y"),"yr","day")))),"Usia Salah"),"")</f>
        <v>49366.848911689813</v>
      </c>
      <c r="Q1608" s="167" t="str">
        <f ca="1">IF(Table1[[#This Row],[TGL. PENSIUN (usia)]]&lt;&gt;0,TEXT(Table1[[#This Row],[TGL. PENSIUN (usia)]],"yyyy"),"")</f>
        <v>2035</v>
      </c>
      <c r="R1608" s="166">
        <f ca="1">IF(AND(Table1[[#This Row],[TGL. PENSIUN (usia)]]&lt;&gt;"",Table1[[#This Row],[TGL. PENSIUN (usia)]]&lt;&gt;"USIA SALAH"),IF(tglAcuan&lt;&gt;0,(INT(CONVERT(VLOOKUP(Table1[[#This Row],[JABATAN]],tbl_refJabatan,2,FALSE),"yr","day")-CONVERT(DATEDIF(H1608,tglAcuan,"y"),"yr","day"))),(INT(CONVERT(VLOOKUP(Table1[[#This Row],[JABATAN]],tbl_refJabatan,2,FALSE),"yr","day")-CONVERT(DATEDIF(H1608,NOW(),"y"),"yr","day")))),"")</f>
        <v>4017</v>
      </c>
      <c r="S1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Row],[JABATAN]],tbl_refJabatan,4,FALSE),"yr","day")-CONVERT(DATEDIF(H1608,tglAcuan,"y"),"yr","day"))),(NOW()+(CONVERT(VLOOKUP(Table1[[#This Row],[JABATAN]],tbl_refJabatan,4,FALSE),"yr","day")-CONVERT(DATEDIF(H1608,NOW(),"y"),"yr","day")))),"Usia Salah"),"")</f>
        <v>34756.848911689813</v>
      </c>
      <c r="T1608" s="167" t="str">
        <f ca="1">IF(Table1[[#This Row],[TGL. PENSIUN ( usia )]]&lt;&gt;0,TEXT(Table1[[#This Row],[TGL. PENSIUN ( usia )]],"yyyy"),"")</f>
        <v>1995</v>
      </c>
      <c r="U1608" s="166">
        <f ca="1">IF(AND(Table1[[#This Row],[TGL. PENSIUN (usia)]]&lt;&gt;"",Table1[[#This Row],[TGL. PENSIUN (usia)]]&lt;&gt;"USIA SALAH"),IF(tglAcuan&lt;&gt;0,(INT(CONVERT(VLOOKUP(Table1[[#This Row],[JABATAN]],tbl_refJabatan,4,FALSE),"yr","day")-CONVERT(DATEDIF(H1608,tglAcuan,"y"),"yr","day"))),(INT(CONVERT(VLOOKUP(Table1[[#This Row],[JABATAN]],tbl_refJabatan,4,FALSE),"yr","day")-CONVERT(DATEDIF(H1608,NOW(),"y"),"yr","day")))),"")</f>
        <v>-10593</v>
      </c>
      <c r="V1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Row],[JABATAN]],tbl_refJabatan,6,FALSE),"yr","day")-CONVERT(DATEDIF(H1608,tglAcuan,"y"),"yr","day"))),(NOW()+(CONVERT(VLOOKUP(Table1[[#This Row],[JABATAN]],tbl_refJabatan,6,FALSE),"yr","day")-CONVERT(DATEDIF(H1608,NOW(),"y"),"yr","day")))),"Usia Salah"),"")</f>
        <v>27451.848911689813</v>
      </c>
      <c r="W1608" s="167" t="str">
        <f ca="1">IF(Table1[[#This Row],[TGL.PENSIUN (usia)]]&lt;&gt;0,TEXT(Table1[[#This Row],[TGL.PENSIUN (usia)]],"yyyy"),"")</f>
        <v>1975</v>
      </c>
      <c r="X16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Row],[JABATAN]],tbl_refJabatan,7,FALSE),"yr","day")-CONVERT(DATEDIF(M1608,tglAcuan,"y"),"yr","day"))),(NOW()+(CONVERT(VLOOKUP(Table1[[#This Row],[JABATAN]],tbl_refJabatan,7,FALSE),"yr","day")-CONVERT(DATEDIF(M1608,NOW(),"y"),"yr","day")))),"tgl SK salah"),"")</f>
        <v>65437.848911689813</v>
      </c>
      <c r="Y1608" s="167" t="str">
        <f ca="1">IF(Table1[[#This Row],[TGL. PENSIUN (jabatan)]]&lt;&gt;0,TEXT(Table1[[#This Row],[TGL. PENSIUN (jabatan)]],"yyyy"),"")</f>
        <v>2079</v>
      </c>
      <c r="Z16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Row],[JABATAN]],tbl_refJabatan,8,FALSE),"yr","day")-CONVERT(DATEDIF(H1608,tglAcuan,"y"),"yr","day"))),(NOW()+(CONVERT(VLOOKUP(Table1[[#This Row],[JABATAN]],tbl_refJabatan,8,FALSE),"yr","day")-CONVERT(DATEDIF(H1608,NOW(),"y"),"yr","day")))),"Usia Salah"),"")</f>
        <v>49366.848911689813</v>
      </c>
      <c r="AA1608" s="167" t="str">
        <f ca="1">IF(Table1[[#This Row],[TGL.PENSIUN (usia )]]&lt;&gt;0,TEXT(Table1[[#This Row],[TGL.PENSIUN (usia )]],"yyyy"),"")</f>
        <v>2035</v>
      </c>
      <c r="AB16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Row],[JABATAN]],tbl_refJabatan,9,FALSE),"yr","day")-CONVERT(DATEDIF(M1608,tglAcuan,"y"),"yr","day"))),(NOW()+(CONVERT(VLOOKUP(Table1[[#This Row],[JABATAN]],tbl_refJabatan,9,FALSE),"yr","day")-CONVERT(DATEDIF(M1608,NOW(),"y"),"yr","day")))),"tgl SK salah"),"")</f>
        <v>49001.598911689813</v>
      </c>
      <c r="AC1608" s="167" t="str">
        <f ca="1">IF(Table1[[#This Row],[TGL. PENSIUN (jabatan )]]&lt;&gt;0,TEXT(Table1[[#This Row],[TGL. PENSIUN (jabatan )]],"yyyy"),"")</f>
        <v>2034</v>
      </c>
      <c r="AD16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09" spans="1:30" s="53" customFormat="1" ht="21.75" customHeight="1" x14ac:dyDescent="0.25">
      <c r="A1609" s="43">
        <f t="shared" ref="A1609:A1672" si="57">ROW()-5</f>
        <v>1604</v>
      </c>
      <c r="B1609" s="44" t="s">
        <v>2906</v>
      </c>
      <c r="C1609" s="44" t="s">
        <v>2906</v>
      </c>
      <c r="D1609" s="72" t="s">
        <v>63</v>
      </c>
      <c r="E1609" s="141" t="s">
        <v>2638</v>
      </c>
      <c r="F1609" s="43" t="s">
        <v>41</v>
      </c>
      <c r="G1609" s="46" t="s">
        <v>42</v>
      </c>
      <c r="H1609" s="71">
        <v>24320</v>
      </c>
      <c r="I1609" s="45"/>
      <c r="J1609" s="76"/>
      <c r="K1609" s="63" t="s">
        <v>43</v>
      </c>
      <c r="L1609" s="63" t="s">
        <v>2920</v>
      </c>
      <c r="M1609" s="71">
        <v>43465</v>
      </c>
      <c r="N1609" s="52" t="str">
        <f t="shared" ca="1" si="56"/>
        <v>57 Tahun 6 Bulan 26 hari</v>
      </c>
      <c r="O16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Row],[JABATAN]],tbl_refJabatan,2,FALSE),"yr","day")-CONVERT(DATEDIF(H1609,tglAcuan,"y"),"yr","day"))),(NOW()+(CONVERT(VLOOKUP(Table1[[#This Row],[JABATAN]],tbl_refJabatan,2,FALSE),"yr","day")-CONVERT(DATEDIF(H1609,NOW(),"y"),"yr","day")))),"Usia Salah"),"")</f>
        <v>46444.848911689813</v>
      </c>
      <c r="Q1609" s="167" t="str">
        <f ca="1">IF(Table1[[#This Row],[TGL. PENSIUN (usia)]]&lt;&gt;0,TEXT(Table1[[#This Row],[TGL. PENSIUN (usia)]],"yyyy"),"")</f>
        <v>2027</v>
      </c>
      <c r="R1609" s="166">
        <f ca="1">IF(AND(Table1[[#This Row],[TGL. PENSIUN (usia)]]&lt;&gt;"",Table1[[#This Row],[TGL. PENSIUN (usia)]]&lt;&gt;"USIA SALAH"),IF(tglAcuan&lt;&gt;0,(INT(CONVERT(VLOOKUP(Table1[[#This Row],[JABATAN]],tbl_refJabatan,2,FALSE),"yr","day")-CONVERT(DATEDIF(H1609,tglAcuan,"y"),"yr","day"))),(INT(CONVERT(VLOOKUP(Table1[[#This Row],[JABATAN]],tbl_refJabatan,2,FALSE),"yr","day")-CONVERT(DATEDIF(H1609,NOW(),"y"),"yr","day")))),"")</f>
        <v>1095</v>
      </c>
      <c r="S1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Row],[JABATAN]],tbl_refJabatan,4,FALSE),"yr","day")-CONVERT(DATEDIF(H1609,tglAcuan,"y"),"yr","day"))),(NOW()+(CONVERT(VLOOKUP(Table1[[#This Row],[JABATAN]],tbl_refJabatan,4,FALSE),"yr","day")-CONVERT(DATEDIF(H1609,NOW(),"y"),"yr","day")))),"Usia Salah"),"")</f>
        <v>31834.848911689813</v>
      </c>
      <c r="T1609" s="167" t="str">
        <f ca="1">IF(Table1[[#This Row],[TGL. PENSIUN ( usia )]]&lt;&gt;0,TEXT(Table1[[#This Row],[TGL. PENSIUN ( usia )]],"yyyy"),"")</f>
        <v>1987</v>
      </c>
      <c r="U1609" s="166">
        <f ca="1">IF(AND(Table1[[#This Row],[TGL. PENSIUN (usia)]]&lt;&gt;"",Table1[[#This Row],[TGL. PENSIUN (usia)]]&lt;&gt;"USIA SALAH"),IF(tglAcuan&lt;&gt;0,(INT(CONVERT(VLOOKUP(Table1[[#This Row],[JABATAN]],tbl_refJabatan,4,FALSE),"yr","day")-CONVERT(DATEDIF(H1609,tglAcuan,"y"),"yr","day"))),(INT(CONVERT(VLOOKUP(Table1[[#This Row],[JABATAN]],tbl_refJabatan,4,FALSE),"yr","day")-CONVERT(DATEDIF(H1609,NOW(),"y"),"yr","day")))),"")</f>
        <v>-13515</v>
      </c>
      <c r="V1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Row],[JABATAN]],tbl_refJabatan,6,FALSE),"yr","day")-CONVERT(DATEDIF(H1609,tglAcuan,"y"),"yr","day"))),(NOW()+(CONVERT(VLOOKUP(Table1[[#This Row],[JABATAN]],tbl_refJabatan,6,FALSE),"yr","day")-CONVERT(DATEDIF(H1609,NOW(),"y"),"yr","day")))),"Usia Salah"),"")</f>
        <v>24529.848911689813</v>
      </c>
      <c r="W1609" s="167" t="str">
        <f ca="1">IF(Table1[[#This Row],[TGL.PENSIUN (usia)]]&lt;&gt;0,TEXT(Table1[[#This Row],[TGL.PENSIUN (usia)]],"yyyy"),"")</f>
        <v>1967</v>
      </c>
      <c r="X16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Row],[JABATAN]],tbl_refJabatan,7,FALSE),"yr","day")-CONVERT(DATEDIF(M1609,tglAcuan,"y"),"yr","day"))),(NOW()+(CONVERT(VLOOKUP(Table1[[#This Row],[JABATAN]],tbl_refJabatan,7,FALSE),"yr","day")-CONVERT(DATEDIF(M1609,NOW(),"y"),"yr","day")))),"tgl SK salah"),"")</f>
        <v>65437.848911689813</v>
      </c>
      <c r="Y1609" s="167" t="str">
        <f ca="1">IF(Table1[[#This Row],[TGL. PENSIUN (jabatan)]]&lt;&gt;0,TEXT(Table1[[#This Row],[TGL. PENSIUN (jabatan)]],"yyyy"),"")</f>
        <v>2079</v>
      </c>
      <c r="Z16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Row],[JABATAN]],tbl_refJabatan,8,FALSE),"yr","day")-CONVERT(DATEDIF(H1609,tglAcuan,"y"),"yr","day"))),(NOW()+(CONVERT(VLOOKUP(Table1[[#This Row],[JABATAN]],tbl_refJabatan,8,FALSE),"yr","day")-CONVERT(DATEDIF(H1609,NOW(),"y"),"yr","day")))),"Usia Salah"),"")</f>
        <v>46444.848911689813</v>
      </c>
      <c r="AA1609" s="167" t="str">
        <f ca="1">IF(Table1[[#This Row],[TGL.PENSIUN (usia )]]&lt;&gt;0,TEXT(Table1[[#This Row],[TGL.PENSIUN (usia )]],"yyyy"),"")</f>
        <v>2027</v>
      </c>
      <c r="AB16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Row],[JABATAN]],tbl_refJabatan,9,FALSE),"yr","day")-CONVERT(DATEDIF(M1609,tglAcuan,"y"),"yr","day"))),(NOW()+(CONVERT(VLOOKUP(Table1[[#This Row],[JABATAN]],tbl_refJabatan,9,FALSE),"yr","day")-CONVERT(DATEDIF(M1609,NOW(),"y"),"yr","day")))),"tgl SK salah"),"")</f>
        <v>49001.598911689813</v>
      </c>
      <c r="AC1609" s="167" t="str">
        <f ca="1">IF(Table1[[#This Row],[TGL. PENSIUN (jabatan )]]&lt;&gt;0,TEXT(Table1[[#This Row],[TGL. PENSIUN (jabatan )]],"yyyy"),"")</f>
        <v>2034</v>
      </c>
      <c r="AD16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0" spans="1:30" s="53" customFormat="1" ht="21.75" customHeight="1" x14ac:dyDescent="0.25">
      <c r="A1610" s="43">
        <f t="shared" si="57"/>
        <v>1605</v>
      </c>
      <c r="B1610" s="44" t="s">
        <v>2906</v>
      </c>
      <c r="C1610" s="44" t="s">
        <v>2906</v>
      </c>
      <c r="D1610" s="72" t="s">
        <v>63</v>
      </c>
      <c r="E1610" s="141" t="s">
        <v>2964</v>
      </c>
      <c r="F1610" s="43" t="s">
        <v>41</v>
      </c>
      <c r="G1610" s="46" t="s">
        <v>42</v>
      </c>
      <c r="H1610" s="71">
        <v>23173</v>
      </c>
      <c r="I1610" s="45"/>
      <c r="J1610" s="76"/>
      <c r="K1610" s="63" t="s">
        <v>43</v>
      </c>
      <c r="L1610" s="63" t="s">
        <v>2962</v>
      </c>
      <c r="M1610" s="71">
        <v>43465</v>
      </c>
      <c r="N1610" s="52" t="str">
        <f t="shared" ref="N1610:N1673" ca="1" si="58">IFERROR(IF(H1610&lt;&gt;0,IF(tglAcuan&lt;&gt;0,DATEDIF(H1610,tglAcuan,"y")&amp;" Tahun "&amp;DATEDIF(H1610,tglAcuan,"ym")&amp;" Bulan "&amp;DATEDIF(H1610,tglAcuan,"md")&amp;" hari",DATEDIF(H1610,NOW(),"y")&amp;" Tahun "&amp;DATEDIF(H1610,NOW(),"ym")&amp;" Bulan "&amp;DATEDIF(H1610,NOW(),"md")&amp;" hari"),"tgl lahir salah/ null"),"tgl lahir salah")</f>
        <v>60 Tahun 8 Bulan 16 hari</v>
      </c>
      <c r="O16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Row],[JABATAN]],tbl_refJabatan,2,FALSE),"yr","day")-CONVERT(DATEDIF(H1610,tglAcuan,"y"),"yr","day"))),(NOW()+(CONVERT(VLOOKUP(Table1[[#This Row],[JABATAN]],tbl_refJabatan,2,FALSE),"yr","day")-CONVERT(DATEDIF(H1610,NOW(),"y"),"yr","day")))),"Usia Salah"),"")</f>
        <v>45349.098911689813</v>
      </c>
      <c r="Q1610" s="167" t="str">
        <f ca="1">IF(Table1[[#This Row],[TGL. PENSIUN (usia)]]&lt;&gt;0,TEXT(Table1[[#This Row],[TGL. PENSIUN (usia)]],"yyyy"),"")</f>
        <v>2024</v>
      </c>
      <c r="R1610" s="166">
        <f ca="1">IF(AND(Table1[[#This Row],[TGL. PENSIUN (usia)]]&lt;&gt;"",Table1[[#This Row],[TGL. PENSIUN (usia)]]&lt;&gt;"USIA SALAH"),IF(tglAcuan&lt;&gt;0,(INT(CONVERT(VLOOKUP(Table1[[#This Row],[JABATAN]],tbl_refJabatan,2,FALSE),"yr","day")-CONVERT(DATEDIF(H1610,tglAcuan,"y"),"yr","day"))),(INT(CONVERT(VLOOKUP(Table1[[#This Row],[JABATAN]],tbl_refJabatan,2,FALSE),"yr","day")-CONVERT(DATEDIF(H1610,NOW(),"y"),"yr","day")))),"")</f>
        <v>0</v>
      </c>
      <c r="S1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Row],[JABATAN]],tbl_refJabatan,4,FALSE),"yr","day")-CONVERT(DATEDIF(H1610,tglAcuan,"y"),"yr","day"))),(NOW()+(CONVERT(VLOOKUP(Table1[[#This Row],[JABATAN]],tbl_refJabatan,4,FALSE),"yr","day")-CONVERT(DATEDIF(H1610,NOW(),"y"),"yr","day")))),"Usia Salah"),"")</f>
        <v>30739.098911689813</v>
      </c>
      <c r="T1610" s="167" t="str">
        <f ca="1">IF(Table1[[#This Row],[TGL. PENSIUN ( usia )]]&lt;&gt;0,TEXT(Table1[[#This Row],[TGL. PENSIUN ( usia )]],"yyyy"),"")</f>
        <v>1984</v>
      </c>
      <c r="U1610" s="166">
        <f ca="1">IF(AND(Table1[[#This Row],[TGL. PENSIUN (usia)]]&lt;&gt;"",Table1[[#This Row],[TGL. PENSIUN (usia)]]&lt;&gt;"USIA SALAH"),IF(tglAcuan&lt;&gt;0,(INT(CONVERT(VLOOKUP(Table1[[#This Row],[JABATAN]],tbl_refJabatan,4,FALSE),"yr","day")-CONVERT(DATEDIF(H1610,tglAcuan,"y"),"yr","day"))),(INT(CONVERT(VLOOKUP(Table1[[#This Row],[JABATAN]],tbl_refJabatan,4,FALSE),"yr","day")-CONVERT(DATEDIF(H1610,NOW(),"y"),"yr","day")))),"")</f>
        <v>-14610</v>
      </c>
      <c r="V1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Row],[JABATAN]],tbl_refJabatan,6,FALSE),"yr","day")-CONVERT(DATEDIF(H1610,tglAcuan,"y"),"yr","day"))),(NOW()+(CONVERT(VLOOKUP(Table1[[#This Row],[JABATAN]],tbl_refJabatan,6,FALSE),"yr","day")-CONVERT(DATEDIF(H1610,NOW(),"y"),"yr","day")))),"Usia Salah"),"")</f>
        <v>23434.098911689813</v>
      </c>
      <c r="W1610" s="167" t="str">
        <f ca="1">IF(Table1[[#This Row],[TGL.PENSIUN (usia)]]&lt;&gt;0,TEXT(Table1[[#This Row],[TGL.PENSIUN (usia)]],"yyyy"),"")</f>
        <v>1964</v>
      </c>
      <c r="X16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Row],[JABATAN]],tbl_refJabatan,7,FALSE),"yr","day")-CONVERT(DATEDIF(M1610,tglAcuan,"y"),"yr","day"))),(NOW()+(CONVERT(VLOOKUP(Table1[[#This Row],[JABATAN]],tbl_refJabatan,7,FALSE),"yr","day")-CONVERT(DATEDIF(M1610,NOW(),"y"),"yr","day")))),"tgl SK salah"),"")</f>
        <v>65437.848911689813</v>
      </c>
      <c r="Y1610" s="167" t="str">
        <f ca="1">IF(Table1[[#This Row],[TGL. PENSIUN (jabatan)]]&lt;&gt;0,TEXT(Table1[[#This Row],[TGL. PENSIUN (jabatan)]],"yyyy"),"")</f>
        <v>2079</v>
      </c>
      <c r="Z16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Row],[JABATAN]],tbl_refJabatan,8,FALSE),"yr","day")-CONVERT(DATEDIF(H1610,tglAcuan,"y"),"yr","day"))),(NOW()+(CONVERT(VLOOKUP(Table1[[#This Row],[JABATAN]],tbl_refJabatan,8,FALSE),"yr","day")-CONVERT(DATEDIF(H1610,NOW(),"y"),"yr","day")))),"Usia Salah"),"")</f>
        <v>45349.098911689813</v>
      </c>
      <c r="AA1610" s="167" t="str">
        <f ca="1">IF(Table1[[#This Row],[TGL.PENSIUN (usia )]]&lt;&gt;0,TEXT(Table1[[#This Row],[TGL.PENSIUN (usia )]],"yyyy"),"")</f>
        <v>2024</v>
      </c>
      <c r="AB16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Row],[JABATAN]],tbl_refJabatan,9,FALSE),"yr","day")-CONVERT(DATEDIF(M1610,tglAcuan,"y"),"yr","day"))),(NOW()+(CONVERT(VLOOKUP(Table1[[#This Row],[JABATAN]],tbl_refJabatan,9,FALSE),"yr","day")-CONVERT(DATEDIF(M1610,NOW(),"y"),"yr","day")))),"tgl SK salah"),"")</f>
        <v>49001.598911689813</v>
      </c>
      <c r="AC1610" s="167" t="str">
        <f ca="1">IF(Table1[[#This Row],[TGL. PENSIUN (jabatan )]]&lt;&gt;0,TEXT(Table1[[#This Row],[TGL. PENSIUN (jabatan )]],"yyyy"),"")</f>
        <v>2034</v>
      </c>
      <c r="AD16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11" spans="1:30" s="53" customFormat="1" ht="21.75" customHeight="1" x14ac:dyDescent="0.25">
      <c r="A1611" s="43">
        <f t="shared" si="57"/>
        <v>1606</v>
      </c>
      <c r="B1611" s="44" t="s">
        <v>2906</v>
      </c>
      <c r="C1611" s="44" t="s">
        <v>2906</v>
      </c>
      <c r="D1611" s="72" t="s">
        <v>63</v>
      </c>
      <c r="E1611" s="141" t="s">
        <v>2965</v>
      </c>
      <c r="F1611" s="43" t="s">
        <v>41</v>
      </c>
      <c r="G1611" s="46" t="s">
        <v>42</v>
      </c>
      <c r="H1611" s="71">
        <v>23898</v>
      </c>
      <c r="I1611" s="45"/>
      <c r="J1611" s="76"/>
      <c r="K1611" s="63" t="s">
        <v>93</v>
      </c>
      <c r="L1611" s="63" t="s">
        <v>2966</v>
      </c>
      <c r="M1611" s="71">
        <v>43465</v>
      </c>
      <c r="N1611" s="52" t="str">
        <f t="shared" ca="1" si="58"/>
        <v>58 Tahun 8 Bulan 22 hari</v>
      </c>
      <c r="O16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Row],[JABATAN]],tbl_refJabatan,2,FALSE),"yr","day")-CONVERT(DATEDIF(H1611,tglAcuan,"y"),"yr","day"))),(NOW()+(CONVERT(VLOOKUP(Table1[[#This Row],[JABATAN]],tbl_refJabatan,2,FALSE),"yr","day")-CONVERT(DATEDIF(H1611,NOW(),"y"),"yr","day")))),"Usia Salah"),"")</f>
        <v>46079.598911689813</v>
      </c>
      <c r="Q1611" s="167" t="str">
        <f ca="1">IF(Table1[[#This Row],[TGL. PENSIUN (usia)]]&lt;&gt;0,TEXT(Table1[[#This Row],[TGL. PENSIUN (usia)]],"yyyy"),"")</f>
        <v>2026</v>
      </c>
      <c r="R1611" s="166">
        <f ca="1">IF(AND(Table1[[#This Row],[TGL. PENSIUN (usia)]]&lt;&gt;"",Table1[[#This Row],[TGL. PENSIUN (usia)]]&lt;&gt;"USIA SALAH"),IF(tglAcuan&lt;&gt;0,(INT(CONVERT(VLOOKUP(Table1[[#This Row],[JABATAN]],tbl_refJabatan,2,FALSE),"yr","day")-CONVERT(DATEDIF(H1611,tglAcuan,"y"),"yr","day"))),(INT(CONVERT(VLOOKUP(Table1[[#This Row],[JABATAN]],tbl_refJabatan,2,FALSE),"yr","day")-CONVERT(DATEDIF(H1611,NOW(),"y"),"yr","day")))),"")</f>
        <v>730</v>
      </c>
      <c r="S1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Row],[JABATAN]],tbl_refJabatan,4,FALSE),"yr","day")-CONVERT(DATEDIF(H1611,tglAcuan,"y"),"yr","day"))),(NOW()+(CONVERT(VLOOKUP(Table1[[#This Row],[JABATAN]],tbl_refJabatan,4,FALSE),"yr","day")-CONVERT(DATEDIF(H1611,NOW(),"y"),"yr","day")))),"Usia Salah"),"")</f>
        <v>31469.598911689813</v>
      </c>
      <c r="T1611" s="167" t="str">
        <f ca="1">IF(Table1[[#This Row],[TGL. PENSIUN ( usia )]]&lt;&gt;0,TEXT(Table1[[#This Row],[TGL. PENSIUN ( usia )]],"yyyy"),"")</f>
        <v>1986</v>
      </c>
      <c r="U1611" s="166">
        <f ca="1">IF(AND(Table1[[#This Row],[TGL. PENSIUN (usia)]]&lt;&gt;"",Table1[[#This Row],[TGL. PENSIUN (usia)]]&lt;&gt;"USIA SALAH"),IF(tglAcuan&lt;&gt;0,(INT(CONVERT(VLOOKUP(Table1[[#This Row],[JABATAN]],tbl_refJabatan,4,FALSE),"yr","day")-CONVERT(DATEDIF(H1611,tglAcuan,"y"),"yr","day"))),(INT(CONVERT(VLOOKUP(Table1[[#This Row],[JABATAN]],tbl_refJabatan,4,FALSE),"yr","day")-CONVERT(DATEDIF(H1611,NOW(),"y"),"yr","day")))),"")</f>
        <v>-13880</v>
      </c>
      <c r="V1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Row],[JABATAN]],tbl_refJabatan,6,FALSE),"yr","day")-CONVERT(DATEDIF(H1611,tglAcuan,"y"),"yr","day"))),(NOW()+(CONVERT(VLOOKUP(Table1[[#This Row],[JABATAN]],tbl_refJabatan,6,FALSE),"yr","day")-CONVERT(DATEDIF(H1611,NOW(),"y"),"yr","day")))),"Usia Salah"),"")</f>
        <v>24164.598911689813</v>
      </c>
      <c r="W1611" s="167" t="str">
        <f ca="1">IF(Table1[[#This Row],[TGL.PENSIUN (usia)]]&lt;&gt;0,TEXT(Table1[[#This Row],[TGL.PENSIUN (usia)]],"yyyy"),"")</f>
        <v>1966</v>
      </c>
      <c r="X16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Row],[JABATAN]],tbl_refJabatan,7,FALSE),"yr","day")-CONVERT(DATEDIF(M1611,tglAcuan,"y"),"yr","day"))),(NOW()+(CONVERT(VLOOKUP(Table1[[#This Row],[JABATAN]],tbl_refJabatan,7,FALSE),"yr","day")-CONVERT(DATEDIF(M1611,NOW(),"y"),"yr","day")))),"tgl SK salah"),"")</f>
        <v>65437.848911689813</v>
      </c>
      <c r="Y1611" s="167" t="str">
        <f ca="1">IF(Table1[[#This Row],[TGL. PENSIUN (jabatan)]]&lt;&gt;0,TEXT(Table1[[#This Row],[TGL. PENSIUN (jabatan)]],"yyyy"),"")</f>
        <v>2079</v>
      </c>
      <c r="Z16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Row],[JABATAN]],tbl_refJabatan,8,FALSE),"yr","day")-CONVERT(DATEDIF(H1611,tglAcuan,"y"),"yr","day"))),(NOW()+(CONVERT(VLOOKUP(Table1[[#This Row],[JABATAN]],tbl_refJabatan,8,FALSE),"yr","day")-CONVERT(DATEDIF(H1611,NOW(),"y"),"yr","day")))),"Usia Salah"),"")</f>
        <v>46079.598911689813</v>
      </c>
      <c r="AA1611" s="167" t="str">
        <f ca="1">IF(Table1[[#This Row],[TGL.PENSIUN (usia )]]&lt;&gt;0,TEXT(Table1[[#This Row],[TGL.PENSIUN (usia )]],"yyyy"),"")</f>
        <v>2026</v>
      </c>
      <c r="AB16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Row],[JABATAN]],tbl_refJabatan,9,FALSE),"yr","day")-CONVERT(DATEDIF(M1611,tglAcuan,"y"),"yr","day"))),(NOW()+(CONVERT(VLOOKUP(Table1[[#This Row],[JABATAN]],tbl_refJabatan,9,FALSE),"yr","day")-CONVERT(DATEDIF(M1611,NOW(),"y"),"yr","day")))),"tgl SK salah"),"")</f>
        <v>49001.598911689813</v>
      </c>
      <c r="AC1611" s="167" t="str">
        <f ca="1">IF(Table1[[#This Row],[TGL. PENSIUN (jabatan )]]&lt;&gt;0,TEXT(Table1[[#This Row],[TGL. PENSIUN (jabatan )]],"yyyy"),"")</f>
        <v>2034</v>
      </c>
      <c r="AD16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2" spans="1:30" s="53" customFormat="1" ht="21.75" customHeight="1" x14ac:dyDescent="0.25">
      <c r="A1612" s="43">
        <f t="shared" si="57"/>
        <v>1607</v>
      </c>
      <c r="B1612" s="44" t="s">
        <v>2906</v>
      </c>
      <c r="C1612" s="44" t="s">
        <v>2906</v>
      </c>
      <c r="D1612" s="72" t="s">
        <v>63</v>
      </c>
      <c r="E1612" s="141" t="s">
        <v>2967</v>
      </c>
      <c r="F1612" s="43" t="s">
        <v>41</v>
      </c>
      <c r="G1612" s="46" t="s">
        <v>42</v>
      </c>
      <c r="H1612" s="71">
        <v>24752</v>
      </c>
      <c r="I1612" s="45"/>
      <c r="J1612" s="76"/>
      <c r="K1612" s="63" t="s">
        <v>43</v>
      </c>
      <c r="L1612" s="63" t="s">
        <v>2966</v>
      </c>
      <c r="M1612" s="71">
        <v>43465</v>
      </c>
      <c r="N1612" s="52" t="str">
        <f t="shared" ca="1" si="58"/>
        <v>56 Tahun 4 Bulan 20 hari</v>
      </c>
      <c r="O16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1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Row],[JABATAN]],tbl_refJabatan,2,FALSE),"yr","day")-CONVERT(DATEDIF(H1612,tglAcuan,"y"),"yr","day"))),(NOW()+(CONVERT(VLOOKUP(Table1[[#This Row],[JABATAN]],tbl_refJabatan,2,FALSE),"yr","day")-CONVERT(DATEDIF(H1612,NOW(),"y"),"yr","day")))),"Usia Salah"),"")</f>
        <v>46810.098911689813</v>
      </c>
      <c r="Q1612" s="167" t="str">
        <f ca="1">IF(Table1[[#This Row],[TGL. PENSIUN (usia)]]&lt;&gt;0,TEXT(Table1[[#This Row],[TGL. PENSIUN (usia)]],"yyyy"),"")</f>
        <v>2028</v>
      </c>
      <c r="R1612" s="166">
        <f ca="1">IF(AND(Table1[[#This Row],[TGL. PENSIUN (usia)]]&lt;&gt;"",Table1[[#This Row],[TGL. PENSIUN (usia)]]&lt;&gt;"USIA SALAH"),IF(tglAcuan&lt;&gt;0,(INT(CONVERT(VLOOKUP(Table1[[#This Row],[JABATAN]],tbl_refJabatan,2,FALSE),"yr","day")-CONVERT(DATEDIF(H1612,tglAcuan,"y"),"yr","day"))),(INT(CONVERT(VLOOKUP(Table1[[#This Row],[JABATAN]],tbl_refJabatan,2,FALSE),"yr","day")-CONVERT(DATEDIF(H1612,NOW(),"y"),"yr","day")))),"")</f>
        <v>1461</v>
      </c>
      <c r="S1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Row],[JABATAN]],tbl_refJabatan,4,FALSE),"yr","day")-CONVERT(DATEDIF(H1612,tglAcuan,"y"),"yr","day"))),(NOW()+(CONVERT(VLOOKUP(Table1[[#This Row],[JABATAN]],tbl_refJabatan,4,FALSE),"yr","day")-CONVERT(DATEDIF(H1612,NOW(),"y"),"yr","day")))),"Usia Salah"),"")</f>
        <v>32200.098911689813</v>
      </c>
      <c r="T1612" s="167" t="str">
        <f ca="1">IF(Table1[[#This Row],[TGL. PENSIUN ( usia )]]&lt;&gt;0,TEXT(Table1[[#This Row],[TGL. PENSIUN ( usia )]],"yyyy"),"")</f>
        <v>1988</v>
      </c>
      <c r="U1612" s="166">
        <f ca="1">IF(AND(Table1[[#This Row],[TGL. PENSIUN (usia)]]&lt;&gt;"",Table1[[#This Row],[TGL. PENSIUN (usia)]]&lt;&gt;"USIA SALAH"),IF(tglAcuan&lt;&gt;0,(INT(CONVERT(VLOOKUP(Table1[[#This Row],[JABATAN]],tbl_refJabatan,4,FALSE),"yr","day")-CONVERT(DATEDIF(H1612,tglAcuan,"y"),"yr","day"))),(INT(CONVERT(VLOOKUP(Table1[[#This Row],[JABATAN]],tbl_refJabatan,4,FALSE),"yr","day")-CONVERT(DATEDIF(H1612,NOW(),"y"),"yr","day")))),"")</f>
        <v>-13149</v>
      </c>
      <c r="V1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Row],[JABATAN]],tbl_refJabatan,6,FALSE),"yr","day")-CONVERT(DATEDIF(H1612,tglAcuan,"y"),"yr","day"))),(NOW()+(CONVERT(VLOOKUP(Table1[[#This Row],[JABATAN]],tbl_refJabatan,6,FALSE),"yr","day")-CONVERT(DATEDIF(H1612,NOW(),"y"),"yr","day")))),"Usia Salah"),"")</f>
        <v>24895.098911689813</v>
      </c>
      <c r="W1612" s="167" t="str">
        <f ca="1">IF(Table1[[#This Row],[TGL.PENSIUN (usia)]]&lt;&gt;0,TEXT(Table1[[#This Row],[TGL.PENSIUN (usia)]],"yyyy"),"")</f>
        <v>1968</v>
      </c>
      <c r="X16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Row],[JABATAN]],tbl_refJabatan,7,FALSE),"yr","day")-CONVERT(DATEDIF(M1612,tglAcuan,"y"),"yr","day"))),(NOW()+(CONVERT(VLOOKUP(Table1[[#This Row],[JABATAN]],tbl_refJabatan,7,FALSE),"yr","day")-CONVERT(DATEDIF(M1612,NOW(),"y"),"yr","day")))),"tgl SK salah"),"")</f>
        <v>65437.848911689813</v>
      </c>
      <c r="Y1612" s="167" t="str">
        <f ca="1">IF(Table1[[#This Row],[TGL. PENSIUN (jabatan)]]&lt;&gt;0,TEXT(Table1[[#This Row],[TGL. PENSIUN (jabatan)]],"yyyy"),"")</f>
        <v>2079</v>
      </c>
      <c r="Z16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Row],[JABATAN]],tbl_refJabatan,8,FALSE),"yr","day")-CONVERT(DATEDIF(H1612,tglAcuan,"y"),"yr","day"))),(NOW()+(CONVERT(VLOOKUP(Table1[[#This Row],[JABATAN]],tbl_refJabatan,8,FALSE),"yr","day")-CONVERT(DATEDIF(H1612,NOW(),"y"),"yr","day")))),"Usia Salah"),"")</f>
        <v>46810.098911689813</v>
      </c>
      <c r="AA1612" s="167" t="str">
        <f ca="1">IF(Table1[[#This Row],[TGL.PENSIUN (usia )]]&lt;&gt;0,TEXT(Table1[[#This Row],[TGL.PENSIUN (usia )]],"yyyy"),"")</f>
        <v>2028</v>
      </c>
      <c r="AB16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Row],[JABATAN]],tbl_refJabatan,9,FALSE),"yr","day")-CONVERT(DATEDIF(M1612,tglAcuan,"y"),"yr","day"))),(NOW()+(CONVERT(VLOOKUP(Table1[[#This Row],[JABATAN]],tbl_refJabatan,9,FALSE),"yr","day")-CONVERT(DATEDIF(M1612,NOW(),"y"),"yr","day")))),"tgl SK salah"),"")</f>
        <v>49001.598911689813</v>
      </c>
      <c r="AC1612" s="167" t="str">
        <f ca="1">IF(Table1[[#This Row],[TGL. PENSIUN (jabatan )]]&lt;&gt;0,TEXT(Table1[[#This Row],[TGL. PENSIUN (jabatan )]],"yyyy"),"")</f>
        <v>2034</v>
      </c>
      <c r="AD16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3" spans="1:30" s="53" customFormat="1" ht="21.75" customHeight="1" x14ac:dyDescent="0.25">
      <c r="A1613" s="43">
        <f t="shared" si="57"/>
        <v>1608</v>
      </c>
      <c r="B1613" s="44" t="s">
        <v>2906</v>
      </c>
      <c r="C1613" s="44" t="s">
        <v>2968</v>
      </c>
      <c r="D1613" s="45" t="s">
        <v>39</v>
      </c>
      <c r="E1613" s="59" t="s">
        <v>2969</v>
      </c>
      <c r="F1613" s="43" t="s">
        <v>41</v>
      </c>
      <c r="G1613" s="46" t="s">
        <v>42</v>
      </c>
      <c r="H1613" s="67">
        <v>27851</v>
      </c>
      <c r="I1613" s="45"/>
      <c r="J1613" s="76"/>
      <c r="K1613" s="63" t="s">
        <v>43</v>
      </c>
      <c r="L1613" s="110" t="s">
        <v>2970</v>
      </c>
      <c r="M1613" s="180">
        <v>43444</v>
      </c>
      <c r="N1613" s="52" t="str">
        <f t="shared" ca="1" si="58"/>
        <v>47 Tahun 10 Bulan 26 hari</v>
      </c>
      <c r="O16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Row],[JABATAN]],tbl_refJabatan,2,FALSE),"yr","day")-CONVERT(DATEDIF(H1613,tglAcuan,"y"),"yr","day"))),(NOW()+(CONVERT(VLOOKUP(Table1[[#This Row],[JABATAN]],tbl_refJabatan,2,FALSE),"yr","day")-CONVERT(DATEDIF(H1613,NOW(),"y"),"yr","day")))),"Usia Salah"),"")</f>
        <v>28182.348911689813</v>
      </c>
      <c r="Q1613" s="167" t="str">
        <f ca="1">IF(Table1[[#This Row],[TGL. PENSIUN (usia)]]&lt;&gt;0,TEXT(Table1[[#This Row],[TGL. PENSIUN (usia)]],"yyyy"),"")</f>
        <v>1977</v>
      </c>
      <c r="R1613" s="166">
        <f ca="1">IF(AND(Table1[[#This Row],[TGL. PENSIUN (usia)]]&lt;&gt;"",Table1[[#This Row],[TGL. PENSIUN (usia)]]&lt;&gt;"USIA SALAH"),IF(tglAcuan&lt;&gt;0,(INT(CONVERT(VLOOKUP(Table1[[#This Row],[JABATAN]],tbl_refJabatan,2,FALSE),"yr","day")-CONVERT(DATEDIF(H1613,tglAcuan,"y"),"yr","day"))),(INT(CONVERT(VLOOKUP(Table1[[#This Row],[JABATAN]],tbl_refJabatan,2,FALSE),"yr","day")-CONVERT(DATEDIF(H1613,NOW(),"y"),"yr","day")))),"")</f>
        <v>-17167</v>
      </c>
      <c r="S1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Row],[JABATAN]],tbl_refJabatan,4,FALSE),"yr","day")-CONVERT(DATEDIF(H1613,tglAcuan,"y"),"yr","day"))),(NOW()+(CONVERT(VLOOKUP(Table1[[#This Row],[JABATAN]],tbl_refJabatan,4,FALSE),"yr","day")-CONVERT(DATEDIF(H1613,NOW(),"y"),"yr","day")))),"Usia Salah"),"")</f>
        <v>28182.348911689813</v>
      </c>
      <c r="T1613" s="167" t="str">
        <f ca="1">IF(Table1[[#This Row],[TGL. PENSIUN ( usia )]]&lt;&gt;0,TEXT(Table1[[#This Row],[TGL. PENSIUN ( usia )]],"yyyy"),"")</f>
        <v>1977</v>
      </c>
      <c r="U1613" s="166">
        <f ca="1">IF(AND(Table1[[#This Row],[TGL. PENSIUN (usia)]]&lt;&gt;"",Table1[[#This Row],[TGL. PENSIUN (usia)]]&lt;&gt;"USIA SALAH"),IF(tglAcuan&lt;&gt;0,(INT(CONVERT(VLOOKUP(Table1[[#This Row],[JABATAN]],tbl_refJabatan,4,FALSE),"yr","day")-CONVERT(DATEDIF(H1613,tglAcuan,"y"),"yr","day"))),(INT(CONVERT(VLOOKUP(Table1[[#This Row],[JABATAN]],tbl_refJabatan,4,FALSE),"yr","day")-CONVERT(DATEDIF(H1613,NOW(),"y"),"yr","day")))),"")</f>
        <v>-17167</v>
      </c>
      <c r="V1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Row],[JABATAN]],tbl_refJabatan,6,FALSE),"yr","day")-CONVERT(DATEDIF(H1613,tglAcuan,"y"),"yr","day"))),(NOW()+(CONVERT(VLOOKUP(Table1[[#This Row],[JABATAN]],tbl_refJabatan,6,FALSE),"yr","day")-CONVERT(DATEDIF(H1613,NOW(),"y"),"yr","day")))),"Usia Salah"),"")</f>
        <v>28182.348911689813</v>
      </c>
      <c r="W1613" s="167" t="str">
        <f ca="1">IF(Table1[[#This Row],[TGL.PENSIUN (usia)]]&lt;&gt;0,TEXT(Table1[[#This Row],[TGL.PENSIUN (usia)]],"yyyy"),"")</f>
        <v>1977</v>
      </c>
      <c r="X16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Row],[JABATAN]],tbl_refJabatan,7,FALSE),"yr","day")-CONVERT(DATEDIF(M1613,tglAcuan,"y"),"yr","day"))),(NOW()+(CONVERT(VLOOKUP(Table1[[#This Row],[JABATAN]],tbl_refJabatan,7,FALSE),"yr","day")-CONVERT(DATEDIF(M1613,NOW(),"y"),"yr","day")))),"tgl SK salah"),"")</f>
        <v>43522.848911689813</v>
      </c>
      <c r="Y1613" s="167" t="str">
        <f ca="1">IF(Table1[[#This Row],[TGL. PENSIUN (jabatan)]]&lt;&gt;0,TEXT(Table1[[#This Row],[TGL. PENSIUN (jabatan)]],"yyyy"),"")</f>
        <v>2019</v>
      </c>
      <c r="Z16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Row],[JABATAN]],tbl_refJabatan,8,FALSE),"yr","day")-CONVERT(DATEDIF(H1613,tglAcuan,"y"),"yr","day"))),(NOW()+(CONVERT(VLOOKUP(Table1[[#This Row],[JABATAN]],tbl_refJabatan,8,FALSE),"yr","day")-CONVERT(DATEDIF(H1613,NOW(),"y"),"yr","day")))),"Usia Salah"),"")</f>
        <v>28182.348911689813</v>
      </c>
      <c r="AA1613" s="167" t="str">
        <f ca="1">IF(Table1[[#This Row],[TGL.PENSIUN (usia )]]&lt;&gt;0,TEXT(Table1[[#This Row],[TGL.PENSIUN (usia )]],"yyyy"),"")</f>
        <v>1977</v>
      </c>
      <c r="AB16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Row],[JABATAN]],tbl_refJabatan,9,FALSE),"yr","day")-CONVERT(DATEDIF(M1613,tglAcuan,"y"),"yr","day"))),(NOW()+(CONVERT(VLOOKUP(Table1[[#This Row],[JABATAN]],tbl_refJabatan,9,FALSE),"yr","day")-CONVERT(DATEDIF(M1613,NOW(),"y"),"yr","day")))),"tgl SK salah"),"")</f>
        <v>43522.848911689813</v>
      </c>
      <c r="AC1613" s="167" t="str">
        <f ca="1">IF(Table1[[#This Row],[TGL. PENSIUN (jabatan )]]&lt;&gt;0,TEXT(Table1[[#This Row],[TGL. PENSIUN (jabatan )]],"yyyy"),"")</f>
        <v>2019</v>
      </c>
      <c r="AD16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4" spans="1:30" s="88" customFormat="1" ht="21.75" customHeight="1" x14ac:dyDescent="0.25">
      <c r="A1614" s="43">
        <f t="shared" si="57"/>
        <v>1609</v>
      </c>
      <c r="B1614" s="44" t="s">
        <v>2906</v>
      </c>
      <c r="C1614" s="44" t="s">
        <v>2968</v>
      </c>
      <c r="D1614" s="72" t="s">
        <v>45</v>
      </c>
      <c r="E1614" s="59" t="s">
        <v>2971</v>
      </c>
      <c r="F1614" s="43" t="s">
        <v>41</v>
      </c>
      <c r="G1614" s="46" t="s">
        <v>42</v>
      </c>
      <c r="H1614" s="67">
        <v>33160</v>
      </c>
      <c r="I1614" s="45"/>
      <c r="J1614" s="76"/>
      <c r="K1614" s="63" t="s">
        <v>43</v>
      </c>
      <c r="L1614" s="110" t="s">
        <v>2972</v>
      </c>
      <c r="M1614" s="180">
        <v>43636</v>
      </c>
      <c r="N1614" s="52" t="str">
        <f t="shared" ca="1" si="58"/>
        <v>33 Tahun 4 Bulan 13 hari</v>
      </c>
      <c r="O16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Row],[JABATAN]],tbl_refJabatan,2,FALSE),"yr","day")-CONVERT(DATEDIF(H1614,tglAcuan,"y"),"yr","day"))),(NOW()+(CONVERT(VLOOKUP(Table1[[#This Row],[JABATAN]],tbl_refJabatan,2,FALSE),"yr","day")-CONVERT(DATEDIF(H1614,NOW(),"y"),"yr","day")))),"Usia Salah"),"")</f>
        <v>33295.848911689813</v>
      </c>
      <c r="Q1614" s="167" t="str">
        <f ca="1">IF(Table1[[#This Row],[TGL. PENSIUN (usia)]]&lt;&gt;0,TEXT(Table1[[#This Row],[TGL. PENSIUN (usia)]],"yyyy"),"")</f>
        <v>1991</v>
      </c>
      <c r="R1614" s="166">
        <f ca="1">IF(AND(Table1[[#This Row],[TGL. PENSIUN (usia)]]&lt;&gt;"",Table1[[#This Row],[TGL. PENSIUN (usia)]]&lt;&gt;"USIA SALAH"),IF(tglAcuan&lt;&gt;0,(INT(CONVERT(VLOOKUP(Table1[[#This Row],[JABATAN]],tbl_refJabatan,2,FALSE),"yr","day")-CONVERT(DATEDIF(H1614,tglAcuan,"y"),"yr","day"))),(INT(CONVERT(VLOOKUP(Table1[[#This Row],[JABATAN]],tbl_refJabatan,2,FALSE),"yr","day")-CONVERT(DATEDIF(H1614,NOW(),"y"),"yr","day")))),"")</f>
        <v>-12054</v>
      </c>
      <c r="S1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Row],[JABATAN]],tbl_refJabatan,4,FALSE),"yr","day")-CONVERT(DATEDIF(H1614,tglAcuan,"y"),"yr","day"))),(NOW()+(CONVERT(VLOOKUP(Table1[[#This Row],[JABATAN]],tbl_refJabatan,4,FALSE),"yr","day")-CONVERT(DATEDIF(H1614,NOW(),"y"),"yr","day")))),"Usia Salah"),"")</f>
        <v>33295.848911689813</v>
      </c>
      <c r="T1614" s="167" t="str">
        <f ca="1">IF(Table1[[#This Row],[TGL. PENSIUN ( usia )]]&lt;&gt;0,TEXT(Table1[[#This Row],[TGL. PENSIUN ( usia )]],"yyyy"),"")</f>
        <v>1991</v>
      </c>
      <c r="U1614" s="166">
        <f ca="1">IF(AND(Table1[[#This Row],[TGL. PENSIUN (usia)]]&lt;&gt;"",Table1[[#This Row],[TGL. PENSIUN (usia)]]&lt;&gt;"USIA SALAH"),IF(tglAcuan&lt;&gt;0,(INT(CONVERT(VLOOKUP(Table1[[#This Row],[JABATAN]],tbl_refJabatan,4,FALSE),"yr","day")-CONVERT(DATEDIF(H1614,tglAcuan,"y"),"yr","day"))),(INT(CONVERT(VLOOKUP(Table1[[#This Row],[JABATAN]],tbl_refJabatan,4,FALSE),"yr","day")-CONVERT(DATEDIF(H1614,NOW(),"y"),"yr","day")))),"")</f>
        <v>-12054</v>
      </c>
      <c r="V1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Row],[JABATAN]],tbl_refJabatan,6,FALSE),"yr","day")-CONVERT(DATEDIF(H1614,tglAcuan,"y"),"yr","day"))),(NOW()+(CONVERT(VLOOKUP(Table1[[#This Row],[JABATAN]],tbl_refJabatan,6,FALSE),"yr","day")-CONVERT(DATEDIF(H1614,NOW(),"y"),"yr","day")))),"Usia Salah"),"")</f>
        <v>33295.848911689813</v>
      </c>
      <c r="W1614" s="167" t="str">
        <f ca="1">IF(Table1[[#This Row],[TGL.PENSIUN (usia)]]&lt;&gt;0,TEXT(Table1[[#This Row],[TGL.PENSIUN (usia)]],"yyyy"),"")</f>
        <v>1991</v>
      </c>
      <c r="X16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Row],[JABATAN]],tbl_refJabatan,7,FALSE),"yr","day")-CONVERT(DATEDIF(M1614,tglAcuan,"y"),"yr","day"))),(NOW()+(CONVERT(VLOOKUP(Table1[[#This Row],[JABATAN]],tbl_refJabatan,7,FALSE),"yr","day")-CONVERT(DATEDIF(M1614,NOW(),"y"),"yr","day")))),"tgl SK salah"),"")</f>
        <v>43888.098911689813</v>
      </c>
      <c r="Y1614" s="167" t="str">
        <f ca="1">IF(Table1[[#This Row],[TGL. PENSIUN (jabatan)]]&lt;&gt;0,TEXT(Table1[[#This Row],[TGL. PENSIUN (jabatan)]],"yyyy"),"")</f>
        <v>2020</v>
      </c>
      <c r="Z16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Row],[JABATAN]],tbl_refJabatan,8,FALSE),"yr","day")-CONVERT(DATEDIF(H1614,tglAcuan,"y"),"yr","day"))),(NOW()+(CONVERT(VLOOKUP(Table1[[#This Row],[JABATAN]],tbl_refJabatan,8,FALSE),"yr","day")-CONVERT(DATEDIF(H1614,NOW(),"y"),"yr","day")))),"Usia Salah"),"")</f>
        <v>33295.848911689813</v>
      </c>
      <c r="AA1614" s="167" t="str">
        <f ca="1">IF(Table1[[#This Row],[TGL.PENSIUN (usia )]]&lt;&gt;0,TEXT(Table1[[#This Row],[TGL.PENSIUN (usia )]],"yyyy"),"")</f>
        <v>1991</v>
      </c>
      <c r="AB16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Row],[JABATAN]],tbl_refJabatan,9,FALSE),"yr","day")-CONVERT(DATEDIF(M1614,tglAcuan,"y"),"yr","day"))),(NOW()+(CONVERT(VLOOKUP(Table1[[#This Row],[JABATAN]],tbl_refJabatan,9,FALSE),"yr","day")-CONVERT(DATEDIF(M1614,NOW(),"y"),"yr","day")))),"tgl SK salah"),"")</f>
        <v>43888.098911689813</v>
      </c>
      <c r="AC1614" s="167" t="str">
        <f ca="1">IF(Table1[[#This Row],[TGL. PENSIUN (jabatan )]]&lt;&gt;0,TEXT(Table1[[#This Row],[TGL. PENSIUN (jabatan )]],"yyyy"),"")</f>
        <v>2020</v>
      </c>
      <c r="AD16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5" spans="1:30" s="53" customFormat="1" ht="21.75" customHeight="1" x14ac:dyDescent="0.25">
      <c r="A1615" s="43">
        <f t="shared" si="57"/>
        <v>1610</v>
      </c>
      <c r="B1615" s="44" t="s">
        <v>2906</v>
      </c>
      <c r="C1615" s="44" t="s">
        <v>2968</v>
      </c>
      <c r="D1615" s="72" t="s">
        <v>48</v>
      </c>
      <c r="E1615" s="59" t="s">
        <v>2973</v>
      </c>
      <c r="F1615" s="43" t="s">
        <v>41</v>
      </c>
      <c r="G1615" s="46" t="s">
        <v>42</v>
      </c>
      <c r="H1615" s="67">
        <v>34449</v>
      </c>
      <c r="I1615" s="45"/>
      <c r="J1615" s="76"/>
      <c r="K1615" s="63" t="s">
        <v>116</v>
      </c>
      <c r="L1615" s="63" t="s">
        <v>2974</v>
      </c>
      <c r="M1615" s="67">
        <v>45117</v>
      </c>
      <c r="N1615" s="52" t="str">
        <f t="shared" ca="1" si="58"/>
        <v>29 Tahun 10 Bulan 2 hari</v>
      </c>
      <c r="O16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7 Bulan 17 Hari </v>
      </c>
      <c r="P1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Row],[JABATAN]],tbl_refJabatan,2,FALSE),"yr","day")-CONVERT(DATEDIF(H1615,tglAcuan,"y"),"yr","day"))),(NOW()+(CONVERT(VLOOKUP(Table1[[#This Row],[JABATAN]],tbl_refJabatan,2,FALSE),"yr","day")-CONVERT(DATEDIF(H1615,NOW(),"y"),"yr","day")))),"Usia Salah"),"")</f>
        <v>56671.848911689813</v>
      </c>
      <c r="Q1615" s="167" t="str">
        <f ca="1">IF(Table1[[#This Row],[TGL. PENSIUN (usia)]]&lt;&gt;0,TEXT(Table1[[#This Row],[TGL. PENSIUN (usia)]],"yyyy"),"")</f>
        <v>2055</v>
      </c>
      <c r="R1615" s="166">
        <f ca="1">IF(AND(Table1[[#This Row],[TGL. PENSIUN (usia)]]&lt;&gt;"",Table1[[#This Row],[TGL. PENSIUN (usia)]]&lt;&gt;"USIA SALAH"),IF(tglAcuan&lt;&gt;0,(INT(CONVERT(VLOOKUP(Table1[[#This Row],[JABATAN]],tbl_refJabatan,2,FALSE),"yr","day")-CONVERT(DATEDIF(H1615,tglAcuan,"y"),"yr","day"))),(INT(CONVERT(VLOOKUP(Table1[[#This Row],[JABATAN]],tbl_refJabatan,2,FALSE),"yr","day")-CONVERT(DATEDIF(H1615,NOW(),"y"),"yr","day")))),"")</f>
        <v>11322</v>
      </c>
      <c r="S1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Row],[JABATAN]],tbl_refJabatan,4,FALSE),"yr","day")-CONVERT(DATEDIF(H1615,tglAcuan,"y"),"yr","day"))),(NOW()+(CONVERT(VLOOKUP(Table1[[#This Row],[JABATAN]],tbl_refJabatan,4,FALSE),"yr","day")-CONVERT(DATEDIF(H1615,NOW(),"y"),"yr","day")))),"Usia Salah"),"")</f>
        <v>56671.848911689813</v>
      </c>
      <c r="T1615" s="167" t="str">
        <f ca="1">IF(Table1[[#This Row],[TGL. PENSIUN ( usia )]]&lt;&gt;0,TEXT(Table1[[#This Row],[TGL. PENSIUN ( usia )]],"yyyy"),"")</f>
        <v>2055</v>
      </c>
      <c r="U1615" s="166">
        <f ca="1">IF(AND(Table1[[#This Row],[TGL. PENSIUN (usia)]]&lt;&gt;"",Table1[[#This Row],[TGL. PENSIUN (usia)]]&lt;&gt;"USIA SALAH"),IF(tglAcuan&lt;&gt;0,(INT(CONVERT(VLOOKUP(Table1[[#This Row],[JABATAN]],tbl_refJabatan,4,FALSE),"yr","day")-CONVERT(DATEDIF(H1615,tglAcuan,"y"),"yr","day"))),(INT(CONVERT(VLOOKUP(Table1[[#This Row],[JABATAN]],tbl_refJabatan,4,FALSE),"yr","day")-CONVERT(DATEDIF(H1615,NOW(),"y"),"yr","day")))),"")</f>
        <v>11322</v>
      </c>
      <c r="V1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Row],[JABATAN]],tbl_refJabatan,6,FALSE),"yr","day")-CONVERT(DATEDIF(H1615,tglAcuan,"y"),"yr","day"))),(NOW()+(CONVERT(VLOOKUP(Table1[[#This Row],[JABATAN]],tbl_refJabatan,6,FALSE),"yr","day")-CONVERT(DATEDIF(H1615,NOW(),"y"),"yr","day")))),"Usia Salah"),"")</f>
        <v>55210.848911689813</v>
      </c>
      <c r="W1615" s="167" t="str">
        <f ca="1">IF(Table1[[#This Row],[TGL.PENSIUN (usia)]]&lt;&gt;0,TEXT(Table1[[#This Row],[TGL.PENSIUN (usia)]],"yyyy"),"")</f>
        <v>2051</v>
      </c>
      <c r="X16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Row],[JABATAN]],tbl_refJabatan,7,FALSE),"yr","day")-CONVERT(DATEDIF(M1615,tglAcuan,"y"),"yr","day"))),(NOW()+(CONVERT(VLOOKUP(Table1[[#This Row],[JABATAN]],tbl_refJabatan,7,FALSE),"yr","day")-CONVERT(DATEDIF(M1615,NOW(),"y"),"yr","day")))),"tgl SK salah"),"")</f>
        <v>52654.098911689813</v>
      </c>
      <c r="Y1615" s="167" t="str">
        <f ca="1">IF(Table1[[#This Row],[TGL. PENSIUN (jabatan)]]&lt;&gt;0,TEXT(Table1[[#This Row],[TGL. PENSIUN (jabatan)]],"yyyy"),"")</f>
        <v>2044</v>
      </c>
      <c r="Z16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Row],[JABATAN]],tbl_refJabatan,8,FALSE),"yr","day")-CONVERT(DATEDIF(H1615,tglAcuan,"y"),"yr","day"))),(NOW()+(CONVERT(VLOOKUP(Table1[[#This Row],[JABATAN]],tbl_refJabatan,8,FALSE),"yr","day")-CONVERT(DATEDIF(H1615,NOW(),"y"),"yr","day")))),"Usia Salah"),"")</f>
        <v>55210.848911689813</v>
      </c>
      <c r="AA1615" s="167" t="str">
        <f ca="1">IF(Table1[[#This Row],[TGL.PENSIUN (usia )]]&lt;&gt;0,TEXT(Table1[[#This Row],[TGL.PENSIUN (usia )]],"yyyy"),"")</f>
        <v>2051</v>
      </c>
      <c r="AB16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Row],[JABATAN]],tbl_refJabatan,9,FALSE),"yr","day")-CONVERT(DATEDIF(M1615,tglAcuan,"y"),"yr","day"))),(NOW()+(CONVERT(VLOOKUP(Table1[[#This Row],[JABATAN]],tbl_refJabatan,9,FALSE),"yr","day")-CONVERT(DATEDIF(M1615,NOW(),"y"),"yr","day")))),"tgl SK salah"),"")</f>
        <v>52654.098911689813</v>
      </c>
      <c r="AC1615" s="167" t="str">
        <f ca="1">IF(Table1[[#This Row],[TGL. PENSIUN (jabatan )]]&lt;&gt;0,TEXT(Table1[[#This Row],[TGL. PENSIUN (jabatan )]],"yyyy"),"")</f>
        <v>2044</v>
      </c>
      <c r="AD16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6" spans="1:30" s="53" customFormat="1" ht="21.75" customHeight="1" x14ac:dyDescent="0.25">
      <c r="A1616" s="43">
        <f t="shared" si="57"/>
        <v>1611</v>
      </c>
      <c r="B1616" s="44" t="s">
        <v>2906</v>
      </c>
      <c r="C1616" s="44" t="s">
        <v>2968</v>
      </c>
      <c r="D1616" s="72" t="s">
        <v>52</v>
      </c>
      <c r="E1616" s="59" t="s">
        <v>2945</v>
      </c>
      <c r="F1616" s="43" t="s">
        <v>41</v>
      </c>
      <c r="G1616" s="46" t="s">
        <v>42</v>
      </c>
      <c r="H1616" s="67">
        <v>27900</v>
      </c>
      <c r="I1616" s="45"/>
      <c r="J1616" s="76"/>
      <c r="K1616" s="63" t="s">
        <v>93</v>
      </c>
      <c r="L1616" s="63" t="s">
        <v>2975</v>
      </c>
      <c r="M1616" s="67">
        <v>43458</v>
      </c>
      <c r="N1616" s="52" t="str">
        <f t="shared" ca="1" si="58"/>
        <v>47 Tahun 9 Bulan 7 hari</v>
      </c>
      <c r="O16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Row],[JABATAN]],tbl_refJabatan,2,FALSE),"yr","day")-CONVERT(DATEDIF(H1616,tglAcuan,"y"),"yr","day"))),(NOW()+(CONVERT(VLOOKUP(Table1[[#This Row],[JABATAN]],tbl_refJabatan,2,FALSE),"yr","day")-CONVERT(DATEDIF(H1616,NOW(),"y"),"yr","day")))),"Usia Salah"),"")</f>
        <v>50097.348911689813</v>
      </c>
      <c r="Q1616" s="167" t="str">
        <f ca="1">IF(Table1[[#This Row],[TGL. PENSIUN (usia)]]&lt;&gt;0,TEXT(Table1[[#This Row],[TGL. PENSIUN (usia)]],"yyyy"),"")</f>
        <v>2037</v>
      </c>
      <c r="R1616" s="166">
        <f ca="1">IF(AND(Table1[[#This Row],[TGL. PENSIUN (usia)]]&lt;&gt;"",Table1[[#This Row],[TGL. PENSIUN (usia)]]&lt;&gt;"USIA SALAH"),IF(tglAcuan&lt;&gt;0,(INT(CONVERT(VLOOKUP(Table1[[#This Row],[JABATAN]],tbl_refJabatan,2,FALSE),"yr","day")-CONVERT(DATEDIF(H1616,tglAcuan,"y"),"yr","day"))),(INT(CONVERT(VLOOKUP(Table1[[#This Row],[JABATAN]],tbl_refJabatan,2,FALSE),"yr","day")-CONVERT(DATEDIF(H1616,NOW(),"y"),"yr","day")))),"")</f>
        <v>4748</v>
      </c>
      <c r="S1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Row],[JABATAN]],tbl_refJabatan,4,FALSE),"yr","day")-CONVERT(DATEDIF(H1616,tglAcuan,"y"),"yr","day"))),(NOW()+(CONVERT(VLOOKUP(Table1[[#This Row],[JABATAN]],tbl_refJabatan,4,FALSE),"yr","day")-CONVERT(DATEDIF(H1616,NOW(),"y"),"yr","day")))),"Usia Salah"),"")</f>
        <v>50097.348911689813</v>
      </c>
      <c r="T1616" s="167" t="str">
        <f ca="1">IF(Table1[[#This Row],[TGL. PENSIUN ( usia )]]&lt;&gt;0,TEXT(Table1[[#This Row],[TGL. PENSIUN ( usia )]],"yyyy"),"")</f>
        <v>2037</v>
      </c>
      <c r="U1616" s="166">
        <f ca="1">IF(AND(Table1[[#This Row],[TGL. PENSIUN (usia)]]&lt;&gt;"",Table1[[#This Row],[TGL. PENSIUN (usia)]]&lt;&gt;"USIA SALAH"),IF(tglAcuan&lt;&gt;0,(INT(CONVERT(VLOOKUP(Table1[[#This Row],[JABATAN]],tbl_refJabatan,4,FALSE),"yr","day")-CONVERT(DATEDIF(H1616,tglAcuan,"y"),"yr","day"))),(INT(CONVERT(VLOOKUP(Table1[[#This Row],[JABATAN]],tbl_refJabatan,4,FALSE),"yr","day")-CONVERT(DATEDIF(H1616,NOW(),"y"),"yr","day")))),"")</f>
        <v>4748</v>
      </c>
      <c r="V1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Row],[JABATAN]],tbl_refJabatan,6,FALSE),"yr","day")-CONVERT(DATEDIF(H1616,tglAcuan,"y"),"yr","day"))),(NOW()+(CONVERT(VLOOKUP(Table1[[#This Row],[JABATAN]],tbl_refJabatan,6,FALSE),"yr","day")-CONVERT(DATEDIF(H1616,NOW(),"y"),"yr","day")))),"Usia Salah"),"")</f>
        <v>48636.348911689813</v>
      </c>
      <c r="W1616" s="167" t="str">
        <f ca="1">IF(Table1[[#This Row],[TGL.PENSIUN (usia)]]&lt;&gt;0,TEXT(Table1[[#This Row],[TGL.PENSIUN (usia)]],"yyyy"),"")</f>
        <v>2033</v>
      </c>
      <c r="X16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Row],[JABATAN]],tbl_refJabatan,7,FALSE),"yr","day")-CONVERT(DATEDIF(M1616,tglAcuan,"y"),"yr","day"))),(NOW()+(CONVERT(VLOOKUP(Table1[[#This Row],[JABATAN]],tbl_refJabatan,7,FALSE),"yr","day")-CONVERT(DATEDIF(M1616,NOW(),"y"),"yr","day")))),"tgl SK salah"),"")</f>
        <v>50827.848911689813</v>
      </c>
      <c r="Y1616" s="167" t="str">
        <f ca="1">IF(Table1[[#This Row],[TGL. PENSIUN (jabatan)]]&lt;&gt;0,TEXT(Table1[[#This Row],[TGL. PENSIUN (jabatan)]],"yyyy"),"")</f>
        <v>2039</v>
      </c>
      <c r="Z16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Row],[JABATAN]],tbl_refJabatan,8,FALSE),"yr","day")-CONVERT(DATEDIF(H1616,tglAcuan,"y"),"yr","day"))),(NOW()+(CONVERT(VLOOKUP(Table1[[#This Row],[JABATAN]],tbl_refJabatan,8,FALSE),"yr","day")-CONVERT(DATEDIF(H1616,NOW(),"y"),"yr","day")))),"Usia Salah"),"")</f>
        <v>48636.348911689813</v>
      </c>
      <c r="AA1616" s="167" t="str">
        <f ca="1">IF(Table1[[#This Row],[TGL.PENSIUN (usia )]]&lt;&gt;0,TEXT(Table1[[#This Row],[TGL.PENSIUN (usia )]],"yyyy"),"")</f>
        <v>2033</v>
      </c>
      <c r="AB16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Row],[JABATAN]],tbl_refJabatan,9,FALSE),"yr","day")-CONVERT(DATEDIF(M1616,tglAcuan,"y"),"yr","day"))),(NOW()+(CONVERT(VLOOKUP(Table1[[#This Row],[JABATAN]],tbl_refJabatan,9,FALSE),"yr","day")-CONVERT(DATEDIF(M1616,NOW(),"y"),"yr","day")))),"tgl SK salah"),"")</f>
        <v>50827.848911689813</v>
      </c>
      <c r="AC1616" s="167" t="str">
        <f ca="1">IF(Table1[[#This Row],[TGL. PENSIUN (jabatan )]]&lt;&gt;0,TEXT(Table1[[#This Row],[TGL. PENSIUN (jabatan )]],"yyyy"),"")</f>
        <v>2039</v>
      </c>
      <c r="AD16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7" spans="1:30" s="53" customFormat="1" ht="21.75" customHeight="1" x14ac:dyDescent="0.25">
      <c r="A1617" s="43">
        <f t="shared" si="57"/>
        <v>1612</v>
      </c>
      <c r="B1617" s="44" t="s">
        <v>2906</v>
      </c>
      <c r="C1617" s="44" t="s">
        <v>2968</v>
      </c>
      <c r="D1617" s="72" t="s">
        <v>54</v>
      </c>
      <c r="E1617" s="59" t="s">
        <v>2112</v>
      </c>
      <c r="F1617" s="43" t="s">
        <v>41</v>
      </c>
      <c r="G1617" s="46" t="s">
        <v>42</v>
      </c>
      <c r="H1617" s="67">
        <v>29322</v>
      </c>
      <c r="I1617" s="45"/>
      <c r="J1617" s="76"/>
      <c r="K1617" s="63" t="s">
        <v>43</v>
      </c>
      <c r="L1617" s="63" t="s">
        <v>2975</v>
      </c>
      <c r="M1617" s="67">
        <v>43458</v>
      </c>
      <c r="N1617" s="52" t="str">
        <f t="shared" ca="1" si="58"/>
        <v>43 Tahun 10 Bulan 16 hari</v>
      </c>
      <c r="O16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Row],[JABATAN]],tbl_refJabatan,2,FALSE),"yr","day")-CONVERT(DATEDIF(H1617,tglAcuan,"y"),"yr","day"))),(NOW()+(CONVERT(VLOOKUP(Table1[[#This Row],[JABATAN]],tbl_refJabatan,2,FALSE),"yr","day")-CONVERT(DATEDIF(H1617,NOW(),"y"),"yr","day")))),"Usia Salah"),"")</f>
        <v>51558.348911689813</v>
      </c>
      <c r="Q1617" s="167" t="str">
        <f ca="1">IF(Table1[[#This Row],[TGL. PENSIUN (usia)]]&lt;&gt;0,TEXT(Table1[[#This Row],[TGL. PENSIUN (usia)]],"yyyy"),"")</f>
        <v>2041</v>
      </c>
      <c r="R1617" s="166">
        <f ca="1">IF(AND(Table1[[#This Row],[TGL. PENSIUN (usia)]]&lt;&gt;"",Table1[[#This Row],[TGL. PENSIUN (usia)]]&lt;&gt;"USIA SALAH"),IF(tglAcuan&lt;&gt;0,(INT(CONVERT(VLOOKUP(Table1[[#This Row],[JABATAN]],tbl_refJabatan,2,FALSE),"yr","day")-CONVERT(DATEDIF(H1617,tglAcuan,"y"),"yr","day"))),(INT(CONVERT(VLOOKUP(Table1[[#This Row],[JABATAN]],tbl_refJabatan,2,FALSE),"yr","day")-CONVERT(DATEDIF(H1617,NOW(),"y"),"yr","day")))),"")</f>
        <v>6209</v>
      </c>
      <c r="S1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Row],[JABATAN]],tbl_refJabatan,4,FALSE),"yr","day")-CONVERT(DATEDIF(H1617,tglAcuan,"y"),"yr","day"))),(NOW()+(CONVERT(VLOOKUP(Table1[[#This Row],[JABATAN]],tbl_refJabatan,4,FALSE),"yr","day")-CONVERT(DATEDIF(H1617,NOW(),"y"),"yr","day")))),"Usia Salah"),"")</f>
        <v>51558.348911689813</v>
      </c>
      <c r="T1617" s="167" t="str">
        <f ca="1">IF(Table1[[#This Row],[TGL. PENSIUN ( usia )]]&lt;&gt;0,TEXT(Table1[[#This Row],[TGL. PENSIUN ( usia )]],"yyyy"),"")</f>
        <v>2041</v>
      </c>
      <c r="U1617" s="166">
        <f ca="1">IF(AND(Table1[[#This Row],[TGL. PENSIUN (usia)]]&lt;&gt;"",Table1[[#This Row],[TGL. PENSIUN (usia)]]&lt;&gt;"USIA SALAH"),IF(tglAcuan&lt;&gt;0,(INT(CONVERT(VLOOKUP(Table1[[#This Row],[JABATAN]],tbl_refJabatan,4,FALSE),"yr","day")-CONVERT(DATEDIF(H1617,tglAcuan,"y"),"yr","day"))),(INT(CONVERT(VLOOKUP(Table1[[#This Row],[JABATAN]],tbl_refJabatan,4,FALSE),"yr","day")-CONVERT(DATEDIF(H1617,NOW(),"y"),"yr","day")))),"")</f>
        <v>6209</v>
      </c>
      <c r="V1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Row],[JABATAN]],tbl_refJabatan,6,FALSE),"yr","day")-CONVERT(DATEDIF(H1617,tglAcuan,"y"),"yr","day"))),(NOW()+(CONVERT(VLOOKUP(Table1[[#This Row],[JABATAN]],tbl_refJabatan,6,FALSE),"yr","day")-CONVERT(DATEDIF(H1617,NOW(),"y"),"yr","day")))),"Usia Salah"),"")</f>
        <v>50097.348911689813</v>
      </c>
      <c r="W1617" s="167" t="str">
        <f ca="1">IF(Table1[[#This Row],[TGL.PENSIUN (usia)]]&lt;&gt;0,TEXT(Table1[[#This Row],[TGL.PENSIUN (usia)]],"yyyy"),"")</f>
        <v>2037</v>
      </c>
      <c r="X16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Row],[JABATAN]],tbl_refJabatan,7,FALSE),"yr","day")-CONVERT(DATEDIF(M1617,tglAcuan,"y"),"yr","day"))),(NOW()+(CONVERT(VLOOKUP(Table1[[#This Row],[JABATAN]],tbl_refJabatan,7,FALSE),"yr","day")-CONVERT(DATEDIF(M1617,NOW(),"y"),"yr","day")))),"tgl SK salah"),"")</f>
        <v>50827.848911689813</v>
      </c>
      <c r="Y1617" s="167" t="str">
        <f ca="1">IF(Table1[[#This Row],[TGL. PENSIUN (jabatan)]]&lt;&gt;0,TEXT(Table1[[#This Row],[TGL. PENSIUN (jabatan)]],"yyyy"),"")</f>
        <v>2039</v>
      </c>
      <c r="Z16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Row],[JABATAN]],tbl_refJabatan,8,FALSE),"yr","day")-CONVERT(DATEDIF(H1617,tglAcuan,"y"),"yr","day"))),(NOW()+(CONVERT(VLOOKUP(Table1[[#This Row],[JABATAN]],tbl_refJabatan,8,FALSE),"yr","day")-CONVERT(DATEDIF(H1617,NOW(),"y"),"yr","day")))),"Usia Salah"),"")</f>
        <v>50097.348911689813</v>
      </c>
      <c r="AA1617" s="167" t="str">
        <f ca="1">IF(Table1[[#This Row],[TGL.PENSIUN (usia )]]&lt;&gt;0,TEXT(Table1[[#This Row],[TGL.PENSIUN (usia )]],"yyyy"),"")</f>
        <v>2037</v>
      </c>
      <c r="AB16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Row],[JABATAN]],tbl_refJabatan,9,FALSE),"yr","day")-CONVERT(DATEDIF(M1617,tglAcuan,"y"),"yr","day"))),(NOW()+(CONVERT(VLOOKUP(Table1[[#This Row],[JABATAN]],tbl_refJabatan,9,FALSE),"yr","day")-CONVERT(DATEDIF(M1617,NOW(),"y"),"yr","day")))),"tgl SK salah"),"")</f>
        <v>50827.848911689813</v>
      </c>
      <c r="AC1617" s="167" t="str">
        <f ca="1">IF(Table1[[#This Row],[TGL. PENSIUN (jabatan )]]&lt;&gt;0,TEXT(Table1[[#This Row],[TGL. PENSIUN (jabatan )]],"yyyy"),"")</f>
        <v>2039</v>
      </c>
      <c r="AD16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8" spans="1:30" s="53" customFormat="1" ht="21.75" customHeight="1" x14ac:dyDescent="0.25">
      <c r="A1618" s="43">
        <f t="shared" si="57"/>
        <v>1613</v>
      </c>
      <c r="B1618" s="44" t="s">
        <v>2906</v>
      </c>
      <c r="C1618" s="44" t="s">
        <v>2968</v>
      </c>
      <c r="D1618" s="72" t="s">
        <v>57</v>
      </c>
      <c r="E1618" s="59" t="s">
        <v>2976</v>
      </c>
      <c r="F1618" s="43" t="s">
        <v>41</v>
      </c>
      <c r="G1618" s="46" t="s">
        <v>1771</v>
      </c>
      <c r="H1618" s="67">
        <v>27433</v>
      </c>
      <c r="I1618" s="45"/>
      <c r="J1618" s="76"/>
      <c r="K1618" s="63" t="s">
        <v>43</v>
      </c>
      <c r="L1618" s="63" t="s">
        <v>2975</v>
      </c>
      <c r="M1618" s="67">
        <v>43458</v>
      </c>
      <c r="N1618" s="52" t="str">
        <f t="shared" ca="1" si="58"/>
        <v>49 Tahun 0 Bulan 19 hari</v>
      </c>
      <c r="O16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Row],[JABATAN]],tbl_refJabatan,2,FALSE),"yr","day")-CONVERT(DATEDIF(H1618,tglAcuan,"y"),"yr","day"))),(NOW()+(CONVERT(VLOOKUP(Table1[[#This Row],[JABATAN]],tbl_refJabatan,2,FALSE),"yr","day")-CONVERT(DATEDIF(H1618,NOW(),"y"),"yr","day")))),"Usia Salah"),"")</f>
        <v>49366.848911689813</v>
      </c>
      <c r="Q1618" s="167" t="str">
        <f ca="1">IF(Table1[[#This Row],[TGL. PENSIUN (usia)]]&lt;&gt;0,TEXT(Table1[[#This Row],[TGL. PENSIUN (usia)]],"yyyy"),"")</f>
        <v>2035</v>
      </c>
      <c r="R1618" s="166">
        <f ca="1">IF(AND(Table1[[#This Row],[TGL. PENSIUN (usia)]]&lt;&gt;"",Table1[[#This Row],[TGL. PENSIUN (usia)]]&lt;&gt;"USIA SALAH"),IF(tglAcuan&lt;&gt;0,(INT(CONVERT(VLOOKUP(Table1[[#This Row],[JABATAN]],tbl_refJabatan,2,FALSE),"yr","day")-CONVERT(DATEDIF(H1618,tglAcuan,"y"),"yr","day"))),(INT(CONVERT(VLOOKUP(Table1[[#This Row],[JABATAN]],tbl_refJabatan,2,FALSE),"yr","day")-CONVERT(DATEDIF(H1618,NOW(),"y"),"yr","day")))),"")</f>
        <v>4017</v>
      </c>
      <c r="S1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Row],[JABATAN]],tbl_refJabatan,4,FALSE),"yr","day")-CONVERT(DATEDIF(H1618,tglAcuan,"y"),"yr","day"))),(NOW()+(CONVERT(VLOOKUP(Table1[[#This Row],[JABATAN]],tbl_refJabatan,4,FALSE),"yr","day")-CONVERT(DATEDIF(H1618,NOW(),"y"),"yr","day")))),"Usia Salah"),"")</f>
        <v>49366.848911689813</v>
      </c>
      <c r="T1618" s="167" t="str">
        <f ca="1">IF(Table1[[#This Row],[TGL. PENSIUN ( usia )]]&lt;&gt;0,TEXT(Table1[[#This Row],[TGL. PENSIUN ( usia )]],"yyyy"),"")</f>
        <v>2035</v>
      </c>
      <c r="U1618" s="166">
        <f ca="1">IF(AND(Table1[[#This Row],[TGL. PENSIUN (usia)]]&lt;&gt;"",Table1[[#This Row],[TGL. PENSIUN (usia)]]&lt;&gt;"USIA SALAH"),IF(tglAcuan&lt;&gt;0,(INT(CONVERT(VLOOKUP(Table1[[#This Row],[JABATAN]],tbl_refJabatan,4,FALSE),"yr","day")-CONVERT(DATEDIF(H1618,tglAcuan,"y"),"yr","day"))),(INT(CONVERT(VLOOKUP(Table1[[#This Row],[JABATAN]],tbl_refJabatan,4,FALSE),"yr","day")-CONVERT(DATEDIF(H1618,NOW(),"y"),"yr","day")))),"")</f>
        <v>4017</v>
      </c>
      <c r="V1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Row],[JABATAN]],tbl_refJabatan,6,FALSE),"yr","day")-CONVERT(DATEDIF(H1618,tglAcuan,"y"),"yr","day"))),(NOW()+(CONVERT(VLOOKUP(Table1[[#This Row],[JABATAN]],tbl_refJabatan,6,FALSE),"yr","day")-CONVERT(DATEDIF(H1618,NOW(),"y"),"yr","day")))),"Usia Salah"),"")</f>
        <v>47905.848911689813</v>
      </c>
      <c r="W1618" s="167" t="str">
        <f ca="1">IF(Table1[[#This Row],[TGL.PENSIUN (usia)]]&lt;&gt;0,TEXT(Table1[[#This Row],[TGL.PENSIUN (usia)]],"yyyy"),"")</f>
        <v>2031</v>
      </c>
      <c r="X16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Row],[JABATAN]],tbl_refJabatan,7,FALSE),"yr","day")-CONVERT(DATEDIF(M1618,tglAcuan,"y"),"yr","day"))),(NOW()+(CONVERT(VLOOKUP(Table1[[#This Row],[JABATAN]],tbl_refJabatan,7,FALSE),"yr","day")-CONVERT(DATEDIF(M1618,NOW(),"y"),"yr","day")))),"tgl SK salah"),"")</f>
        <v>50827.848911689813</v>
      </c>
      <c r="Y1618" s="167" t="str">
        <f ca="1">IF(Table1[[#This Row],[TGL. PENSIUN (jabatan)]]&lt;&gt;0,TEXT(Table1[[#This Row],[TGL. PENSIUN (jabatan)]],"yyyy"),"")</f>
        <v>2039</v>
      </c>
      <c r="Z16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Row],[JABATAN]],tbl_refJabatan,8,FALSE),"yr","day")-CONVERT(DATEDIF(H1618,tglAcuan,"y"),"yr","day"))),(NOW()+(CONVERT(VLOOKUP(Table1[[#This Row],[JABATAN]],tbl_refJabatan,8,FALSE),"yr","day")-CONVERT(DATEDIF(H1618,NOW(),"y"),"yr","day")))),"Usia Salah"),"")</f>
        <v>47905.848911689813</v>
      </c>
      <c r="AA1618" s="167" t="str">
        <f ca="1">IF(Table1[[#This Row],[TGL.PENSIUN (usia )]]&lt;&gt;0,TEXT(Table1[[#This Row],[TGL.PENSIUN (usia )]],"yyyy"),"")</f>
        <v>2031</v>
      </c>
      <c r="AB16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Row],[JABATAN]],tbl_refJabatan,9,FALSE),"yr","day")-CONVERT(DATEDIF(M1618,tglAcuan,"y"),"yr","day"))),(NOW()+(CONVERT(VLOOKUP(Table1[[#This Row],[JABATAN]],tbl_refJabatan,9,FALSE),"yr","day")-CONVERT(DATEDIF(M1618,NOW(),"y"),"yr","day")))),"tgl SK salah"),"")</f>
        <v>50827.848911689813</v>
      </c>
      <c r="AC1618" s="167" t="str">
        <f ca="1">IF(Table1[[#This Row],[TGL. PENSIUN (jabatan )]]&lt;&gt;0,TEXT(Table1[[#This Row],[TGL. PENSIUN (jabatan )]],"yyyy"),"")</f>
        <v>2039</v>
      </c>
      <c r="AD16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19" spans="1:30" s="53" customFormat="1" ht="21.75" customHeight="1" x14ac:dyDescent="0.25">
      <c r="A1619" s="43">
        <f t="shared" si="57"/>
        <v>1614</v>
      </c>
      <c r="B1619" s="44" t="s">
        <v>2906</v>
      </c>
      <c r="C1619" s="44" t="s">
        <v>2968</v>
      </c>
      <c r="D1619" s="72" t="s">
        <v>59</v>
      </c>
      <c r="E1619" s="59" t="s">
        <v>2795</v>
      </c>
      <c r="F1619" s="43" t="s">
        <v>41</v>
      </c>
      <c r="G1619" s="46" t="s">
        <v>42</v>
      </c>
      <c r="H1619" s="67">
        <v>25335</v>
      </c>
      <c r="I1619" s="45"/>
      <c r="J1619" s="76"/>
      <c r="K1619" s="63" t="s">
        <v>43</v>
      </c>
      <c r="L1619" s="63" t="s">
        <v>2975</v>
      </c>
      <c r="M1619" s="67">
        <v>43458</v>
      </c>
      <c r="N1619" s="52" t="str">
        <f t="shared" ca="1" si="58"/>
        <v>54 Tahun 9 Bulan 15 hari</v>
      </c>
      <c r="O16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Row],[JABATAN]],tbl_refJabatan,2,FALSE),"yr","day")-CONVERT(DATEDIF(H1619,tglAcuan,"y"),"yr","day"))),(NOW()+(CONVERT(VLOOKUP(Table1[[#This Row],[JABATAN]],tbl_refJabatan,2,FALSE),"yr","day")-CONVERT(DATEDIF(H1619,NOW(),"y"),"yr","day")))),"Usia Salah"),"")</f>
        <v>47540.598911689813</v>
      </c>
      <c r="Q1619" s="167" t="str">
        <f ca="1">IF(Table1[[#This Row],[TGL. PENSIUN (usia)]]&lt;&gt;0,TEXT(Table1[[#This Row],[TGL. PENSIUN (usia)]],"yyyy"),"")</f>
        <v>2030</v>
      </c>
      <c r="R1619" s="166">
        <f ca="1">IF(AND(Table1[[#This Row],[TGL. PENSIUN (usia)]]&lt;&gt;"",Table1[[#This Row],[TGL. PENSIUN (usia)]]&lt;&gt;"USIA SALAH"),IF(tglAcuan&lt;&gt;0,(INT(CONVERT(VLOOKUP(Table1[[#This Row],[JABATAN]],tbl_refJabatan,2,FALSE),"yr","day")-CONVERT(DATEDIF(H1619,tglAcuan,"y"),"yr","day"))),(INT(CONVERT(VLOOKUP(Table1[[#This Row],[JABATAN]],tbl_refJabatan,2,FALSE),"yr","day")-CONVERT(DATEDIF(H1619,NOW(),"y"),"yr","day")))),"")</f>
        <v>2191</v>
      </c>
      <c r="S1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Row],[JABATAN]],tbl_refJabatan,4,FALSE),"yr","day")-CONVERT(DATEDIF(H1619,tglAcuan,"y"),"yr","day"))),(NOW()+(CONVERT(VLOOKUP(Table1[[#This Row],[JABATAN]],tbl_refJabatan,4,FALSE),"yr","day")-CONVERT(DATEDIF(H1619,NOW(),"y"),"yr","day")))),"Usia Salah"),"")</f>
        <v>47540.598911689813</v>
      </c>
      <c r="T1619" s="167" t="str">
        <f ca="1">IF(Table1[[#This Row],[TGL. PENSIUN ( usia )]]&lt;&gt;0,TEXT(Table1[[#This Row],[TGL. PENSIUN ( usia )]],"yyyy"),"")</f>
        <v>2030</v>
      </c>
      <c r="U1619" s="166">
        <f ca="1">IF(AND(Table1[[#This Row],[TGL. PENSIUN (usia)]]&lt;&gt;"",Table1[[#This Row],[TGL. PENSIUN (usia)]]&lt;&gt;"USIA SALAH"),IF(tglAcuan&lt;&gt;0,(INT(CONVERT(VLOOKUP(Table1[[#This Row],[JABATAN]],tbl_refJabatan,4,FALSE),"yr","day")-CONVERT(DATEDIF(H1619,tglAcuan,"y"),"yr","day"))),(INT(CONVERT(VLOOKUP(Table1[[#This Row],[JABATAN]],tbl_refJabatan,4,FALSE),"yr","day")-CONVERT(DATEDIF(H1619,NOW(),"y"),"yr","day")))),"")</f>
        <v>2191</v>
      </c>
      <c r="V1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Row],[JABATAN]],tbl_refJabatan,6,FALSE),"yr","day")-CONVERT(DATEDIF(H1619,tglAcuan,"y"),"yr","day"))),(NOW()+(CONVERT(VLOOKUP(Table1[[#This Row],[JABATAN]],tbl_refJabatan,6,FALSE),"yr","day")-CONVERT(DATEDIF(H1619,NOW(),"y"),"yr","day")))),"Usia Salah"),"")</f>
        <v>46079.598911689813</v>
      </c>
      <c r="W1619" s="167" t="str">
        <f ca="1">IF(Table1[[#This Row],[TGL.PENSIUN (usia)]]&lt;&gt;0,TEXT(Table1[[#This Row],[TGL.PENSIUN (usia)]],"yyyy"),"")</f>
        <v>2026</v>
      </c>
      <c r="X16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Row],[JABATAN]],tbl_refJabatan,7,FALSE),"yr","day")-CONVERT(DATEDIF(M1619,tglAcuan,"y"),"yr","day"))),(NOW()+(CONVERT(VLOOKUP(Table1[[#This Row],[JABATAN]],tbl_refJabatan,7,FALSE),"yr","day")-CONVERT(DATEDIF(M1619,NOW(),"y"),"yr","day")))),"tgl SK salah"),"")</f>
        <v>50827.848911689813</v>
      </c>
      <c r="Y1619" s="167" t="str">
        <f ca="1">IF(Table1[[#This Row],[TGL. PENSIUN (jabatan)]]&lt;&gt;0,TEXT(Table1[[#This Row],[TGL. PENSIUN (jabatan)]],"yyyy"),"")</f>
        <v>2039</v>
      </c>
      <c r="Z16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Row],[JABATAN]],tbl_refJabatan,8,FALSE),"yr","day")-CONVERT(DATEDIF(H1619,tglAcuan,"y"),"yr","day"))),(NOW()+(CONVERT(VLOOKUP(Table1[[#This Row],[JABATAN]],tbl_refJabatan,8,FALSE),"yr","day")-CONVERT(DATEDIF(H1619,NOW(),"y"),"yr","day")))),"Usia Salah"),"")</f>
        <v>46079.598911689813</v>
      </c>
      <c r="AA1619" s="167" t="str">
        <f ca="1">IF(Table1[[#This Row],[TGL.PENSIUN (usia )]]&lt;&gt;0,TEXT(Table1[[#This Row],[TGL.PENSIUN (usia )]],"yyyy"),"")</f>
        <v>2026</v>
      </c>
      <c r="AB16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Row],[JABATAN]],tbl_refJabatan,9,FALSE),"yr","day")-CONVERT(DATEDIF(M1619,tglAcuan,"y"),"yr","day"))),(NOW()+(CONVERT(VLOOKUP(Table1[[#This Row],[JABATAN]],tbl_refJabatan,9,FALSE),"yr","day")-CONVERT(DATEDIF(M1619,NOW(),"y"),"yr","day")))),"tgl SK salah"),"")</f>
        <v>50827.848911689813</v>
      </c>
      <c r="AC1619" s="167" t="str">
        <f ca="1">IF(Table1[[#This Row],[TGL. PENSIUN (jabatan )]]&lt;&gt;0,TEXT(Table1[[#This Row],[TGL. PENSIUN (jabatan )]],"yyyy"),"")</f>
        <v>2039</v>
      </c>
      <c r="AD16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0" spans="1:30" s="53" customFormat="1" ht="21.75" customHeight="1" x14ac:dyDescent="0.25">
      <c r="A1620" s="43">
        <f t="shared" si="57"/>
        <v>1615</v>
      </c>
      <c r="B1620" s="44" t="s">
        <v>2906</v>
      </c>
      <c r="C1620" s="44" t="s">
        <v>2968</v>
      </c>
      <c r="D1620" s="72" t="s">
        <v>61</v>
      </c>
      <c r="E1620" s="59" t="s">
        <v>2977</v>
      </c>
      <c r="F1620" s="43" t="s">
        <v>41</v>
      </c>
      <c r="G1620" s="46" t="s">
        <v>42</v>
      </c>
      <c r="H1620" s="67">
        <v>34403</v>
      </c>
      <c r="I1620" s="45"/>
      <c r="J1620" s="76"/>
      <c r="K1620" s="63" t="s">
        <v>43</v>
      </c>
      <c r="L1620" s="63" t="s">
        <v>2975</v>
      </c>
      <c r="M1620" s="67">
        <v>43458</v>
      </c>
      <c r="N1620" s="52" t="str">
        <f t="shared" ca="1" si="58"/>
        <v>29 Tahun 11 Bulan 17 hari</v>
      </c>
      <c r="O16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Row],[JABATAN]],tbl_refJabatan,2,FALSE),"yr","day")-CONVERT(DATEDIF(H1620,tglAcuan,"y"),"yr","day"))),(NOW()+(CONVERT(VLOOKUP(Table1[[#This Row],[JABATAN]],tbl_refJabatan,2,FALSE),"yr","day")-CONVERT(DATEDIF(H1620,NOW(),"y"),"yr","day")))),"Usia Salah"),"")</f>
        <v>56671.848911689813</v>
      </c>
      <c r="Q1620" s="167" t="str">
        <f ca="1">IF(Table1[[#This Row],[TGL. PENSIUN (usia)]]&lt;&gt;0,TEXT(Table1[[#This Row],[TGL. PENSIUN (usia)]],"yyyy"),"")</f>
        <v>2055</v>
      </c>
      <c r="R1620" s="166">
        <f ca="1">IF(AND(Table1[[#This Row],[TGL. PENSIUN (usia)]]&lt;&gt;"",Table1[[#This Row],[TGL. PENSIUN (usia)]]&lt;&gt;"USIA SALAH"),IF(tglAcuan&lt;&gt;0,(INT(CONVERT(VLOOKUP(Table1[[#This Row],[JABATAN]],tbl_refJabatan,2,FALSE),"yr","day")-CONVERT(DATEDIF(H1620,tglAcuan,"y"),"yr","day"))),(INT(CONVERT(VLOOKUP(Table1[[#This Row],[JABATAN]],tbl_refJabatan,2,FALSE),"yr","day")-CONVERT(DATEDIF(H1620,NOW(),"y"),"yr","day")))),"")</f>
        <v>11322</v>
      </c>
      <c r="S1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Row],[JABATAN]],tbl_refJabatan,4,FALSE),"yr","day")-CONVERT(DATEDIF(H1620,tglAcuan,"y"),"yr","day"))),(NOW()+(CONVERT(VLOOKUP(Table1[[#This Row],[JABATAN]],tbl_refJabatan,4,FALSE),"yr","day")-CONVERT(DATEDIF(H1620,NOW(),"y"),"yr","day")))),"Usia Salah"),"")</f>
        <v>56671.848911689813</v>
      </c>
      <c r="T1620" s="167" t="str">
        <f ca="1">IF(Table1[[#This Row],[TGL. PENSIUN ( usia )]]&lt;&gt;0,TEXT(Table1[[#This Row],[TGL. PENSIUN ( usia )]],"yyyy"),"")</f>
        <v>2055</v>
      </c>
      <c r="U1620" s="166">
        <f ca="1">IF(AND(Table1[[#This Row],[TGL. PENSIUN (usia)]]&lt;&gt;"",Table1[[#This Row],[TGL. PENSIUN (usia)]]&lt;&gt;"USIA SALAH"),IF(tglAcuan&lt;&gt;0,(INT(CONVERT(VLOOKUP(Table1[[#This Row],[JABATAN]],tbl_refJabatan,4,FALSE),"yr","day")-CONVERT(DATEDIF(H1620,tglAcuan,"y"),"yr","day"))),(INT(CONVERT(VLOOKUP(Table1[[#This Row],[JABATAN]],tbl_refJabatan,4,FALSE),"yr","day")-CONVERT(DATEDIF(H1620,NOW(),"y"),"yr","day")))),"")</f>
        <v>11322</v>
      </c>
      <c r="V1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Row],[JABATAN]],tbl_refJabatan,6,FALSE),"yr","day")-CONVERT(DATEDIF(H1620,tglAcuan,"y"),"yr","day"))),(NOW()+(CONVERT(VLOOKUP(Table1[[#This Row],[JABATAN]],tbl_refJabatan,6,FALSE),"yr","day")-CONVERT(DATEDIF(H1620,NOW(),"y"),"yr","day")))),"Usia Salah"),"")</f>
        <v>55210.848911689813</v>
      </c>
      <c r="W1620" s="167" t="str">
        <f ca="1">IF(Table1[[#This Row],[TGL.PENSIUN (usia)]]&lt;&gt;0,TEXT(Table1[[#This Row],[TGL.PENSIUN (usia)]],"yyyy"),"")</f>
        <v>2051</v>
      </c>
      <c r="X16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Row],[JABATAN]],tbl_refJabatan,7,FALSE),"yr","day")-CONVERT(DATEDIF(M1620,tglAcuan,"y"),"yr","day"))),(NOW()+(CONVERT(VLOOKUP(Table1[[#This Row],[JABATAN]],tbl_refJabatan,7,FALSE),"yr","day")-CONVERT(DATEDIF(M1620,NOW(),"y"),"yr","day")))),"tgl SK salah"),"")</f>
        <v>50827.848911689813</v>
      </c>
      <c r="Y1620" s="167" t="str">
        <f ca="1">IF(Table1[[#This Row],[TGL. PENSIUN (jabatan)]]&lt;&gt;0,TEXT(Table1[[#This Row],[TGL. PENSIUN (jabatan)]],"yyyy"),"")</f>
        <v>2039</v>
      </c>
      <c r="Z16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Row],[JABATAN]],tbl_refJabatan,8,FALSE),"yr","day")-CONVERT(DATEDIF(H1620,tglAcuan,"y"),"yr","day"))),(NOW()+(CONVERT(VLOOKUP(Table1[[#This Row],[JABATAN]],tbl_refJabatan,8,FALSE),"yr","day")-CONVERT(DATEDIF(H1620,NOW(),"y"),"yr","day")))),"Usia Salah"),"")</f>
        <v>55210.848911689813</v>
      </c>
      <c r="AA1620" s="167" t="str">
        <f ca="1">IF(Table1[[#This Row],[TGL.PENSIUN (usia )]]&lt;&gt;0,TEXT(Table1[[#This Row],[TGL.PENSIUN (usia )]],"yyyy"),"")</f>
        <v>2051</v>
      </c>
      <c r="AB16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Row],[JABATAN]],tbl_refJabatan,9,FALSE),"yr","day")-CONVERT(DATEDIF(M1620,tglAcuan,"y"),"yr","day"))),(NOW()+(CONVERT(VLOOKUP(Table1[[#This Row],[JABATAN]],tbl_refJabatan,9,FALSE),"yr","day")-CONVERT(DATEDIF(M1620,NOW(),"y"),"yr","day")))),"tgl SK salah"),"")</f>
        <v>50827.848911689813</v>
      </c>
      <c r="AC1620" s="167" t="str">
        <f ca="1">IF(Table1[[#This Row],[TGL. PENSIUN (jabatan )]]&lt;&gt;0,TEXT(Table1[[#This Row],[TGL. PENSIUN (jabatan )]],"yyyy"),"")</f>
        <v>2039</v>
      </c>
      <c r="AD16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1" spans="1:30" s="53" customFormat="1" ht="21.75" customHeight="1" x14ac:dyDescent="0.25">
      <c r="A1621" s="43">
        <f t="shared" si="57"/>
        <v>1616</v>
      </c>
      <c r="B1621" s="44" t="s">
        <v>2906</v>
      </c>
      <c r="C1621" s="44" t="s">
        <v>2968</v>
      </c>
      <c r="D1621" s="72" t="s">
        <v>63</v>
      </c>
      <c r="E1621" s="59" t="s">
        <v>2978</v>
      </c>
      <c r="F1621" s="43" t="s">
        <v>41</v>
      </c>
      <c r="G1621" s="46" t="s">
        <v>42</v>
      </c>
      <c r="H1621" s="67">
        <v>23349</v>
      </c>
      <c r="I1621" s="45"/>
      <c r="J1621" s="76"/>
      <c r="K1621" s="63" t="s">
        <v>43</v>
      </c>
      <c r="L1621" s="63" t="s">
        <v>2975</v>
      </c>
      <c r="M1621" s="67">
        <v>43458</v>
      </c>
      <c r="N1621" s="52" t="str">
        <f t="shared" ca="1" si="58"/>
        <v>60 Tahun 2 Bulan 23 hari</v>
      </c>
      <c r="O16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Row],[JABATAN]],tbl_refJabatan,2,FALSE),"yr","day")-CONVERT(DATEDIF(H1621,tglAcuan,"y"),"yr","day"))),(NOW()+(CONVERT(VLOOKUP(Table1[[#This Row],[JABATAN]],tbl_refJabatan,2,FALSE),"yr","day")-CONVERT(DATEDIF(H1621,NOW(),"y"),"yr","day")))),"Usia Salah"),"")</f>
        <v>45349.098911689813</v>
      </c>
      <c r="Q1621" s="167" t="str">
        <f ca="1">IF(Table1[[#This Row],[TGL. PENSIUN (usia)]]&lt;&gt;0,TEXT(Table1[[#This Row],[TGL. PENSIUN (usia)]],"yyyy"),"")</f>
        <v>2024</v>
      </c>
      <c r="R1621" s="166">
        <f ca="1">IF(AND(Table1[[#This Row],[TGL. PENSIUN (usia)]]&lt;&gt;"",Table1[[#This Row],[TGL. PENSIUN (usia)]]&lt;&gt;"USIA SALAH"),IF(tglAcuan&lt;&gt;0,(INT(CONVERT(VLOOKUP(Table1[[#This Row],[JABATAN]],tbl_refJabatan,2,FALSE),"yr","day")-CONVERT(DATEDIF(H1621,tglAcuan,"y"),"yr","day"))),(INT(CONVERT(VLOOKUP(Table1[[#This Row],[JABATAN]],tbl_refJabatan,2,FALSE),"yr","day")-CONVERT(DATEDIF(H1621,NOW(),"y"),"yr","day")))),"")</f>
        <v>0</v>
      </c>
      <c r="S1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Row],[JABATAN]],tbl_refJabatan,4,FALSE),"yr","day")-CONVERT(DATEDIF(H1621,tglAcuan,"y"),"yr","day"))),(NOW()+(CONVERT(VLOOKUP(Table1[[#This Row],[JABATAN]],tbl_refJabatan,4,FALSE),"yr","day")-CONVERT(DATEDIF(H1621,NOW(),"y"),"yr","day")))),"Usia Salah"),"")</f>
        <v>30739.098911689813</v>
      </c>
      <c r="T1621" s="167" t="str">
        <f ca="1">IF(Table1[[#This Row],[TGL. PENSIUN ( usia )]]&lt;&gt;0,TEXT(Table1[[#This Row],[TGL. PENSIUN ( usia )]],"yyyy"),"")</f>
        <v>1984</v>
      </c>
      <c r="U1621" s="166">
        <f ca="1">IF(AND(Table1[[#This Row],[TGL. PENSIUN (usia)]]&lt;&gt;"",Table1[[#This Row],[TGL. PENSIUN (usia)]]&lt;&gt;"USIA SALAH"),IF(tglAcuan&lt;&gt;0,(INT(CONVERT(VLOOKUP(Table1[[#This Row],[JABATAN]],tbl_refJabatan,4,FALSE),"yr","day")-CONVERT(DATEDIF(H1621,tglAcuan,"y"),"yr","day"))),(INT(CONVERT(VLOOKUP(Table1[[#This Row],[JABATAN]],tbl_refJabatan,4,FALSE),"yr","day")-CONVERT(DATEDIF(H1621,NOW(),"y"),"yr","day")))),"")</f>
        <v>-14610</v>
      </c>
      <c r="V1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Row],[JABATAN]],tbl_refJabatan,6,FALSE),"yr","day")-CONVERT(DATEDIF(H1621,tglAcuan,"y"),"yr","day"))),(NOW()+(CONVERT(VLOOKUP(Table1[[#This Row],[JABATAN]],tbl_refJabatan,6,FALSE),"yr","day")-CONVERT(DATEDIF(H1621,NOW(),"y"),"yr","day")))),"Usia Salah"),"")</f>
        <v>23434.098911689813</v>
      </c>
      <c r="W1621" s="167" t="str">
        <f ca="1">IF(Table1[[#This Row],[TGL.PENSIUN (usia)]]&lt;&gt;0,TEXT(Table1[[#This Row],[TGL.PENSIUN (usia)]],"yyyy"),"")</f>
        <v>1964</v>
      </c>
      <c r="X16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Row],[JABATAN]],tbl_refJabatan,7,FALSE),"yr","day")-CONVERT(DATEDIF(M1621,tglAcuan,"y"),"yr","day"))),(NOW()+(CONVERT(VLOOKUP(Table1[[#This Row],[JABATAN]],tbl_refJabatan,7,FALSE),"yr","day")-CONVERT(DATEDIF(M1621,NOW(),"y"),"yr","day")))),"tgl SK salah"),"")</f>
        <v>65437.848911689813</v>
      </c>
      <c r="Y1621" s="167" t="str">
        <f ca="1">IF(Table1[[#This Row],[TGL. PENSIUN (jabatan)]]&lt;&gt;0,TEXT(Table1[[#This Row],[TGL. PENSIUN (jabatan)]],"yyyy"),"")</f>
        <v>2079</v>
      </c>
      <c r="Z16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Row],[JABATAN]],tbl_refJabatan,8,FALSE),"yr","day")-CONVERT(DATEDIF(H1621,tglAcuan,"y"),"yr","day"))),(NOW()+(CONVERT(VLOOKUP(Table1[[#This Row],[JABATAN]],tbl_refJabatan,8,FALSE),"yr","day")-CONVERT(DATEDIF(H1621,NOW(),"y"),"yr","day")))),"Usia Salah"),"")</f>
        <v>45349.098911689813</v>
      </c>
      <c r="AA1621" s="167" t="str">
        <f ca="1">IF(Table1[[#This Row],[TGL.PENSIUN (usia )]]&lt;&gt;0,TEXT(Table1[[#This Row],[TGL.PENSIUN (usia )]],"yyyy"),"")</f>
        <v>2024</v>
      </c>
      <c r="AB16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Row],[JABATAN]],tbl_refJabatan,9,FALSE),"yr","day")-CONVERT(DATEDIF(M1621,tglAcuan,"y"),"yr","day"))),(NOW()+(CONVERT(VLOOKUP(Table1[[#This Row],[JABATAN]],tbl_refJabatan,9,FALSE),"yr","day")-CONVERT(DATEDIF(M1621,NOW(),"y"),"yr","day")))),"tgl SK salah"),"")</f>
        <v>49001.598911689813</v>
      </c>
      <c r="AC1621" s="167" t="str">
        <f ca="1">IF(Table1[[#This Row],[TGL. PENSIUN (jabatan )]]&lt;&gt;0,TEXT(Table1[[#This Row],[TGL. PENSIUN (jabatan )]],"yyyy"),"")</f>
        <v>2034</v>
      </c>
      <c r="AD16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22" spans="1:30" s="53" customFormat="1" ht="21.75" customHeight="1" x14ac:dyDescent="0.25">
      <c r="A1622" s="43">
        <f t="shared" si="57"/>
        <v>1617</v>
      </c>
      <c r="B1622" s="44" t="s">
        <v>2906</v>
      </c>
      <c r="C1622" s="44" t="s">
        <v>2968</v>
      </c>
      <c r="D1622" s="72" t="s">
        <v>63</v>
      </c>
      <c r="E1622" s="59" t="s">
        <v>2979</v>
      </c>
      <c r="F1622" s="43" t="s">
        <v>41</v>
      </c>
      <c r="G1622" s="46" t="s">
        <v>42</v>
      </c>
      <c r="H1622" s="67">
        <v>31661</v>
      </c>
      <c r="I1622" s="45"/>
      <c r="J1622" s="76"/>
      <c r="K1622" s="63" t="s">
        <v>43</v>
      </c>
      <c r="L1622" s="63" t="s">
        <v>2975</v>
      </c>
      <c r="M1622" s="67">
        <v>43458</v>
      </c>
      <c r="N1622" s="52" t="str">
        <f t="shared" ca="1" si="58"/>
        <v>37 Tahun 5 Bulan 21 hari</v>
      </c>
      <c r="O16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Row],[JABATAN]],tbl_refJabatan,2,FALSE),"yr","day")-CONVERT(DATEDIF(H1622,tglAcuan,"y"),"yr","day"))),(NOW()+(CONVERT(VLOOKUP(Table1[[#This Row],[JABATAN]],tbl_refJabatan,2,FALSE),"yr","day")-CONVERT(DATEDIF(H1622,NOW(),"y"),"yr","day")))),"Usia Salah"),"")</f>
        <v>53749.848911689813</v>
      </c>
      <c r="Q1622" s="167" t="str">
        <f ca="1">IF(Table1[[#This Row],[TGL. PENSIUN (usia)]]&lt;&gt;0,TEXT(Table1[[#This Row],[TGL. PENSIUN (usia)]],"yyyy"),"")</f>
        <v>2047</v>
      </c>
      <c r="R1622" s="166">
        <f ca="1">IF(AND(Table1[[#This Row],[TGL. PENSIUN (usia)]]&lt;&gt;"",Table1[[#This Row],[TGL. PENSIUN (usia)]]&lt;&gt;"USIA SALAH"),IF(tglAcuan&lt;&gt;0,(INT(CONVERT(VLOOKUP(Table1[[#This Row],[JABATAN]],tbl_refJabatan,2,FALSE),"yr","day")-CONVERT(DATEDIF(H1622,tglAcuan,"y"),"yr","day"))),(INT(CONVERT(VLOOKUP(Table1[[#This Row],[JABATAN]],tbl_refJabatan,2,FALSE),"yr","day")-CONVERT(DATEDIF(H1622,NOW(),"y"),"yr","day")))),"")</f>
        <v>8400</v>
      </c>
      <c r="S1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Row],[JABATAN]],tbl_refJabatan,4,FALSE),"yr","day")-CONVERT(DATEDIF(H1622,tglAcuan,"y"),"yr","day"))),(NOW()+(CONVERT(VLOOKUP(Table1[[#This Row],[JABATAN]],tbl_refJabatan,4,FALSE),"yr","day")-CONVERT(DATEDIF(H1622,NOW(),"y"),"yr","day")))),"Usia Salah"),"")</f>
        <v>39139.848911689813</v>
      </c>
      <c r="T1622" s="167" t="str">
        <f ca="1">IF(Table1[[#This Row],[TGL. PENSIUN ( usia )]]&lt;&gt;0,TEXT(Table1[[#This Row],[TGL. PENSIUN ( usia )]],"yyyy"),"")</f>
        <v>2007</v>
      </c>
      <c r="U1622" s="166">
        <f ca="1">IF(AND(Table1[[#This Row],[TGL. PENSIUN (usia)]]&lt;&gt;"",Table1[[#This Row],[TGL. PENSIUN (usia)]]&lt;&gt;"USIA SALAH"),IF(tglAcuan&lt;&gt;0,(INT(CONVERT(VLOOKUP(Table1[[#This Row],[JABATAN]],tbl_refJabatan,4,FALSE),"yr","day")-CONVERT(DATEDIF(H1622,tglAcuan,"y"),"yr","day"))),(INT(CONVERT(VLOOKUP(Table1[[#This Row],[JABATAN]],tbl_refJabatan,4,FALSE),"yr","day")-CONVERT(DATEDIF(H1622,NOW(),"y"),"yr","day")))),"")</f>
        <v>-6210</v>
      </c>
      <c r="V1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Row],[JABATAN]],tbl_refJabatan,6,FALSE),"yr","day")-CONVERT(DATEDIF(H1622,tglAcuan,"y"),"yr","day"))),(NOW()+(CONVERT(VLOOKUP(Table1[[#This Row],[JABATAN]],tbl_refJabatan,6,FALSE),"yr","day")-CONVERT(DATEDIF(H1622,NOW(),"y"),"yr","day")))),"Usia Salah"),"")</f>
        <v>31834.848911689813</v>
      </c>
      <c r="W1622" s="167" t="str">
        <f ca="1">IF(Table1[[#This Row],[TGL.PENSIUN (usia)]]&lt;&gt;0,TEXT(Table1[[#This Row],[TGL.PENSIUN (usia)]],"yyyy"),"")</f>
        <v>1987</v>
      </c>
      <c r="X16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Row],[JABATAN]],tbl_refJabatan,7,FALSE),"yr","day")-CONVERT(DATEDIF(M1622,tglAcuan,"y"),"yr","day"))),(NOW()+(CONVERT(VLOOKUP(Table1[[#This Row],[JABATAN]],tbl_refJabatan,7,FALSE),"yr","day")-CONVERT(DATEDIF(M1622,NOW(),"y"),"yr","day")))),"tgl SK salah"),"")</f>
        <v>65437.848911689813</v>
      </c>
      <c r="Y1622" s="167" t="str">
        <f ca="1">IF(Table1[[#This Row],[TGL. PENSIUN (jabatan)]]&lt;&gt;0,TEXT(Table1[[#This Row],[TGL. PENSIUN (jabatan)]],"yyyy"),"")</f>
        <v>2079</v>
      </c>
      <c r="Z16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Row],[JABATAN]],tbl_refJabatan,8,FALSE),"yr","day")-CONVERT(DATEDIF(H1622,tglAcuan,"y"),"yr","day"))),(NOW()+(CONVERT(VLOOKUP(Table1[[#This Row],[JABATAN]],tbl_refJabatan,8,FALSE),"yr","day")-CONVERT(DATEDIF(H1622,NOW(),"y"),"yr","day")))),"Usia Salah"),"")</f>
        <v>53749.848911689813</v>
      </c>
      <c r="AA1622" s="167" t="str">
        <f ca="1">IF(Table1[[#This Row],[TGL.PENSIUN (usia )]]&lt;&gt;0,TEXT(Table1[[#This Row],[TGL.PENSIUN (usia )]],"yyyy"),"")</f>
        <v>2047</v>
      </c>
      <c r="AB16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Row],[JABATAN]],tbl_refJabatan,9,FALSE),"yr","day")-CONVERT(DATEDIF(M1622,tglAcuan,"y"),"yr","day"))),(NOW()+(CONVERT(VLOOKUP(Table1[[#This Row],[JABATAN]],tbl_refJabatan,9,FALSE),"yr","day")-CONVERT(DATEDIF(M1622,NOW(),"y"),"yr","day")))),"tgl SK salah"),"")</f>
        <v>49001.598911689813</v>
      </c>
      <c r="AC1622" s="167" t="str">
        <f ca="1">IF(Table1[[#This Row],[TGL. PENSIUN (jabatan )]]&lt;&gt;0,TEXT(Table1[[#This Row],[TGL. PENSIUN (jabatan )]],"yyyy"),"")</f>
        <v>2034</v>
      </c>
      <c r="AD16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3" spans="1:30" s="53" customFormat="1" ht="21.75" customHeight="1" x14ac:dyDescent="0.25">
      <c r="A1623" s="43">
        <f t="shared" si="57"/>
        <v>1618</v>
      </c>
      <c r="B1623" s="44" t="s">
        <v>2906</v>
      </c>
      <c r="C1623" s="44" t="s">
        <v>2968</v>
      </c>
      <c r="D1623" s="72" t="s">
        <v>63</v>
      </c>
      <c r="E1623" s="59" t="s">
        <v>580</v>
      </c>
      <c r="F1623" s="43" t="s">
        <v>41</v>
      </c>
      <c r="G1623" s="46" t="s">
        <v>42</v>
      </c>
      <c r="H1623" s="67">
        <v>27953</v>
      </c>
      <c r="I1623" s="45"/>
      <c r="J1623" s="76"/>
      <c r="K1623" s="63" t="s">
        <v>93</v>
      </c>
      <c r="L1623" s="63" t="s">
        <v>2975</v>
      </c>
      <c r="M1623" s="67">
        <v>43458</v>
      </c>
      <c r="N1623" s="52" t="str">
        <f t="shared" ca="1" si="58"/>
        <v>47 Tahun 7 Bulan 15 hari</v>
      </c>
      <c r="O16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Row],[JABATAN]],tbl_refJabatan,2,FALSE),"yr","day")-CONVERT(DATEDIF(H1623,tglAcuan,"y"),"yr","day"))),(NOW()+(CONVERT(VLOOKUP(Table1[[#This Row],[JABATAN]],tbl_refJabatan,2,FALSE),"yr","day")-CONVERT(DATEDIF(H1623,NOW(),"y"),"yr","day")))),"Usia Salah"),"")</f>
        <v>50097.348911689813</v>
      </c>
      <c r="Q1623" s="167" t="str">
        <f ca="1">IF(Table1[[#This Row],[TGL. PENSIUN (usia)]]&lt;&gt;0,TEXT(Table1[[#This Row],[TGL. PENSIUN (usia)]],"yyyy"),"")</f>
        <v>2037</v>
      </c>
      <c r="R1623" s="166">
        <f ca="1">IF(AND(Table1[[#This Row],[TGL. PENSIUN (usia)]]&lt;&gt;"",Table1[[#This Row],[TGL. PENSIUN (usia)]]&lt;&gt;"USIA SALAH"),IF(tglAcuan&lt;&gt;0,(INT(CONVERT(VLOOKUP(Table1[[#This Row],[JABATAN]],tbl_refJabatan,2,FALSE),"yr","day")-CONVERT(DATEDIF(H1623,tglAcuan,"y"),"yr","day"))),(INT(CONVERT(VLOOKUP(Table1[[#This Row],[JABATAN]],tbl_refJabatan,2,FALSE),"yr","day")-CONVERT(DATEDIF(H1623,NOW(),"y"),"yr","day")))),"")</f>
        <v>4748</v>
      </c>
      <c r="S1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Row],[JABATAN]],tbl_refJabatan,4,FALSE),"yr","day")-CONVERT(DATEDIF(H1623,tglAcuan,"y"),"yr","day"))),(NOW()+(CONVERT(VLOOKUP(Table1[[#This Row],[JABATAN]],tbl_refJabatan,4,FALSE),"yr","day")-CONVERT(DATEDIF(H1623,NOW(),"y"),"yr","day")))),"Usia Salah"),"")</f>
        <v>35487.348911689813</v>
      </c>
      <c r="T1623" s="167" t="str">
        <f ca="1">IF(Table1[[#This Row],[TGL. PENSIUN ( usia )]]&lt;&gt;0,TEXT(Table1[[#This Row],[TGL. PENSIUN ( usia )]],"yyyy"),"")</f>
        <v>1997</v>
      </c>
      <c r="U1623" s="166">
        <f ca="1">IF(AND(Table1[[#This Row],[TGL. PENSIUN (usia)]]&lt;&gt;"",Table1[[#This Row],[TGL. PENSIUN (usia)]]&lt;&gt;"USIA SALAH"),IF(tglAcuan&lt;&gt;0,(INT(CONVERT(VLOOKUP(Table1[[#This Row],[JABATAN]],tbl_refJabatan,4,FALSE),"yr","day")-CONVERT(DATEDIF(H1623,tglAcuan,"y"),"yr","day"))),(INT(CONVERT(VLOOKUP(Table1[[#This Row],[JABATAN]],tbl_refJabatan,4,FALSE),"yr","day")-CONVERT(DATEDIF(H1623,NOW(),"y"),"yr","day")))),"")</f>
        <v>-9862</v>
      </c>
      <c r="V1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Row],[JABATAN]],tbl_refJabatan,6,FALSE),"yr","day")-CONVERT(DATEDIF(H1623,tglAcuan,"y"),"yr","day"))),(NOW()+(CONVERT(VLOOKUP(Table1[[#This Row],[JABATAN]],tbl_refJabatan,6,FALSE),"yr","day")-CONVERT(DATEDIF(H1623,NOW(),"y"),"yr","day")))),"Usia Salah"),"")</f>
        <v>28182.348911689813</v>
      </c>
      <c r="W1623" s="167" t="str">
        <f ca="1">IF(Table1[[#This Row],[TGL.PENSIUN (usia)]]&lt;&gt;0,TEXT(Table1[[#This Row],[TGL.PENSIUN (usia)]],"yyyy"),"")</f>
        <v>1977</v>
      </c>
      <c r="X16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Row],[JABATAN]],tbl_refJabatan,7,FALSE),"yr","day")-CONVERT(DATEDIF(M1623,tglAcuan,"y"),"yr","day"))),(NOW()+(CONVERT(VLOOKUP(Table1[[#This Row],[JABATAN]],tbl_refJabatan,7,FALSE),"yr","day")-CONVERT(DATEDIF(M1623,NOW(),"y"),"yr","day")))),"tgl SK salah"),"")</f>
        <v>65437.848911689813</v>
      </c>
      <c r="Y1623" s="167" t="str">
        <f ca="1">IF(Table1[[#This Row],[TGL. PENSIUN (jabatan)]]&lt;&gt;0,TEXT(Table1[[#This Row],[TGL. PENSIUN (jabatan)]],"yyyy"),"")</f>
        <v>2079</v>
      </c>
      <c r="Z16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Row],[JABATAN]],tbl_refJabatan,8,FALSE),"yr","day")-CONVERT(DATEDIF(H1623,tglAcuan,"y"),"yr","day"))),(NOW()+(CONVERT(VLOOKUP(Table1[[#This Row],[JABATAN]],tbl_refJabatan,8,FALSE),"yr","day")-CONVERT(DATEDIF(H1623,NOW(),"y"),"yr","day")))),"Usia Salah"),"")</f>
        <v>50097.348911689813</v>
      </c>
      <c r="AA1623" s="167" t="str">
        <f ca="1">IF(Table1[[#This Row],[TGL.PENSIUN (usia )]]&lt;&gt;0,TEXT(Table1[[#This Row],[TGL.PENSIUN (usia )]],"yyyy"),"")</f>
        <v>2037</v>
      </c>
      <c r="AB16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Row],[JABATAN]],tbl_refJabatan,9,FALSE),"yr","day")-CONVERT(DATEDIF(M1623,tglAcuan,"y"),"yr","day"))),(NOW()+(CONVERT(VLOOKUP(Table1[[#This Row],[JABATAN]],tbl_refJabatan,9,FALSE),"yr","day")-CONVERT(DATEDIF(M1623,NOW(),"y"),"yr","day")))),"tgl SK salah"),"")</f>
        <v>49001.598911689813</v>
      </c>
      <c r="AC1623" s="167" t="str">
        <f ca="1">IF(Table1[[#This Row],[TGL. PENSIUN (jabatan )]]&lt;&gt;0,TEXT(Table1[[#This Row],[TGL. PENSIUN (jabatan )]],"yyyy"),"")</f>
        <v>2034</v>
      </c>
      <c r="AD16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4" spans="1:30" s="53" customFormat="1" ht="21.75" customHeight="1" x14ac:dyDescent="0.25">
      <c r="A1624" s="43">
        <f t="shared" si="57"/>
        <v>1619</v>
      </c>
      <c r="B1624" s="44" t="s">
        <v>2906</v>
      </c>
      <c r="C1624" s="44" t="s">
        <v>2968</v>
      </c>
      <c r="D1624" s="72" t="s">
        <v>63</v>
      </c>
      <c r="E1624" s="59" t="s">
        <v>2980</v>
      </c>
      <c r="F1624" s="43" t="s">
        <v>41</v>
      </c>
      <c r="G1624" s="46" t="s">
        <v>42</v>
      </c>
      <c r="H1624" s="67">
        <v>33038</v>
      </c>
      <c r="I1624" s="45"/>
      <c r="J1624" s="76"/>
      <c r="K1624" s="63" t="s">
        <v>43</v>
      </c>
      <c r="L1624" s="63" t="s">
        <v>2981</v>
      </c>
      <c r="M1624" s="67">
        <v>44542</v>
      </c>
      <c r="N1624" s="52" t="str">
        <f t="shared" ca="1" si="58"/>
        <v>33 Tahun 8 Bulan 13 hari</v>
      </c>
      <c r="O16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15 Hari </v>
      </c>
      <c r="P1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Row],[JABATAN]],tbl_refJabatan,2,FALSE),"yr","day")-CONVERT(DATEDIF(H1624,tglAcuan,"y"),"yr","day"))),(NOW()+(CONVERT(VLOOKUP(Table1[[#This Row],[JABATAN]],tbl_refJabatan,2,FALSE),"yr","day")-CONVERT(DATEDIF(H1624,NOW(),"y"),"yr","day")))),"Usia Salah"),"")</f>
        <v>55210.848911689813</v>
      </c>
      <c r="Q1624" s="167" t="str">
        <f ca="1">IF(Table1[[#This Row],[TGL. PENSIUN (usia)]]&lt;&gt;0,TEXT(Table1[[#This Row],[TGL. PENSIUN (usia)]],"yyyy"),"")</f>
        <v>2051</v>
      </c>
      <c r="R1624" s="166">
        <f ca="1">IF(AND(Table1[[#This Row],[TGL. PENSIUN (usia)]]&lt;&gt;"",Table1[[#This Row],[TGL. PENSIUN (usia)]]&lt;&gt;"USIA SALAH"),IF(tglAcuan&lt;&gt;0,(INT(CONVERT(VLOOKUP(Table1[[#This Row],[JABATAN]],tbl_refJabatan,2,FALSE),"yr","day")-CONVERT(DATEDIF(H1624,tglAcuan,"y"),"yr","day"))),(INT(CONVERT(VLOOKUP(Table1[[#This Row],[JABATAN]],tbl_refJabatan,2,FALSE),"yr","day")-CONVERT(DATEDIF(H1624,NOW(),"y"),"yr","day")))),"")</f>
        <v>9861</v>
      </c>
      <c r="S1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Row],[JABATAN]],tbl_refJabatan,4,FALSE),"yr","day")-CONVERT(DATEDIF(H1624,tglAcuan,"y"),"yr","day"))),(NOW()+(CONVERT(VLOOKUP(Table1[[#This Row],[JABATAN]],tbl_refJabatan,4,FALSE),"yr","day")-CONVERT(DATEDIF(H1624,NOW(),"y"),"yr","day")))),"Usia Salah"),"")</f>
        <v>40600.848911689813</v>
      </c>
      <c r="T1624" s="167" t="str">
        <f ca="1">IF(Table1[[#This Row],[TGL. PENSIUN ( usia )]]&lt;&gt;0,TEXT(Table1[[#This Row],[TGL. PENSIUN ( usia )]],"yyyy"),"")</f>
        <v>2011</v>
      </c>
      <c r="U1624" s="166">
        <f ca="1">IF(AND(Table1[[#This Row],[TGL. PENSIUN (usia)]]&lt;&gt;"",Table1[[#This Row],[TGL. PENSIUN (usia)]]&lt;&gt;"USIA SALAH"),IF(tglAcuan&lt;&gt;0,(INT(CONVERT(VLOOKUP(Table1[[#This Row],[JABATAN]],tbl_refJabatan,4,FALSE),"yr","day")-CONVERT(DATEDIF(H1624,tglAcuan,"y"),"yr","day"))),(INT(CONVERT(VLOOKUP(Table1[[#This Row],[JABATAN]],tbl_refJabatan,4,FALSE),"yr","day")-CONVERT(DATEDIF(H1624,NOW(),"y"),"yr","day")))),"")</f>
        <v>-4749</v>
      </c>
      <c r="V1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Row],[JABATAN]],tbl_refJabatan,6,FALSE),"yr","day")-CONVERT(DATEDIF(H1624,tglAcuan,"y"),"yr","day"))),(NOW()+(CONVERT(VLOOKUP(Table1[[#This Row],[JABATAN]],tbl_refJabatan,6,FALSE),"yr","day")-CONVERT(DATEDIF(H1624,NOW(),"y"),"yr","day")))),"Usia Salah"),"")</f>
        <v>33295.848911689813</v>
      </c>
      <c r="W1624" s="167" t="str">
        <f ca="1">IF(Table1[[#This Row],[TGL.PENSIUN (usia)]]&lt;&gt;0,TEXT(Table1[[#This Row],[TGL.PENSIUN (usia)]],"yyyy"),"")</f>
        <v>1991</v>
      </c>
      <c r="X16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Row],[JABATAN]],tbl_refJabatan,7,FALSE),"yr","day")-CONVERT(DATEDIF(M1624,tglAcuan,"y"),"yr","day"))),(NOW()+(CONVERT(VLOOKUP(Table1[[#This Row],[JABATAN]],tbl_refJabatan,7,FALSE),"yr","day")-CONVERT(DATEDIF(M1624,NOW(),"y"),"yr","day")))),"tgl SK salah"),"")</f>
        <v>66533.598911689813</v>
      </c>
      <c r="Y1624" s="167" t="str">
        <f ca="1">IF(Table1[[#This Row],[TGL. PENSIUN (jabatan)]]&lt;&gt;0,TEXT(Table1[[#This Row],[TGL. PENSIUN (jabatan)]],"yyyy"),"")</f>
        <v>2082</v>
      </c>
      <c r="Z16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Row],[JABATAN]],tbl_refJabatan,8,FALSE),"yr","day")-CONVERT(DATEDIF(H1624,tglAcuan,"y"),"yr","day"))),(NOW()+(CONVERT(VLOOKUP(Table1[[#This Row],[JABATAN]],tbl_refJabatan,8,FALSE),"yr","day")-CONVERT(DATEDIF(H1624,NOW(),"y"),"yr","day")))),"Usia Salah"),"")</f>
        <v>55210.848911689813</v>
      </c>
      <c r="AA1624" s="167" t="str">
        <f ca="1">IF(Table1[[#This Row],[TGL.PENSIUN (usia )]]&lt;&gt;0,TEXT(Table1[[#This Row],[TGL.PENSIUN (usia )]],"yyyy"),"")</f>
        <v>2051</v>
      </c>
      <c r="AB16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Row],[JABATAN]],tbl_refJabatan,9,FALSE),"yr","day")-CONVERT(DATEDIF(M1624,tglAcuan,"y"),"yr","day"))),(NOW()+(CONVERT(VLOOKUP(Table1[[#This Row],[JABATAN]],tbl_refJabatan,9,FALSE),"yr","day")-CONVERT(DATEDIF(M1624,NOW(),"y"),"yr","day")))),"tgl SK salah"),"")</f>
        <v>50097.348911689813</v>
      </c>
      <c r="AC1624" s="167" t="str">
        <f ca="1">IF(Table1[[#This Row],[TGL. PENSIUN (jabatan )]]&lt;&gt;0,TEXT(Table1[[#This Row],[TGL. PENSIUN (jabatan )]],"yyyy"),"")</f>
        <v>2037</v>
      </c>
      <c r="AD16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5" spans="1:30" s="53" customFormat="1" ht="21.75" customHeight="1" x14ac:dyDescent="0.25">
      <c r="A1625" s="43">
        <f t="shared" si="57"/>
        <v>1620</v>
      </c>
      <c r="B1625" s="44" t="s">
        <v>2906</v>
      </c>
      <c r="C1625" s="44" t="s">
        <v>2968</v>
      </c>
      <c r="D1625" s="72" t="s">
        <v>63</v>
      </c>
      <c r="E1625" s="59" t="s">
        <v>2982</v>
      </c>
      <c r="F1625" s="43" t="s">
        <v>41</v>
      </c>
      <c r="G1625" s="46" t="s">
        <v>42</v>
      </c>
      <c r="H1625" s="67">
        <v>29040</v>
      </c>
      <c r="I1625" s="45"/>
      <c r="J1625" s="76"/>
      <c r="K1625" s="63" t="s">
        <v>43</v>
      </c>
      <c r="L1625" s="63" t="s">
        <v>2975</v>
      </c>
      <c r="M1625" s="67">
        <v>43458</v>
      </c>
      <c r="N1625" s="52" t="str">
        <f t="shared" ca="1" si="58"/>
        <v>44 Tahun 7 Bulan 23 hari</v>
      </c>
      <c r="O16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Row],[JABATAN]],tbl_refJabatan,2,FALSE),"yr","day")-CONVERT(DATEDIF(H1625,tglAcuan,"y"),"yr","day"))),(NOW()+(CONVERT(VLOOKUP(Table1[[#This Row],[JABATAN]],tbl_refJabatan,2,FALSE),"yr","day")-CONVERT(DATEDIF(H1625,NOW(),"y"),"yr","day")))),"Usia Salah"),"")</f>
        <v>51193.098911689813</v>
      </c>
      <c r="Q1625" s="167" t="str">
        <f ca="1">IF(Table1[[#This Row],[TGL. PENSIUN (usia)]]&lt;&gt;0,TEXT(Table1[[#This Row],[TGL. PENSIUN (usia)]],"yyyy"),"")</f>
        <v>2040</v>
      </c>
      <c r="R1625" s="166">
        <f ca="1">IF(AND(Table1[[#This Row],[TGL. PENSIUN (usia)]]&lt;&gt;"",Table1[[#This Row],[TGL. PENSIUN (usia)]]&lt;&gt;"USIA SALAH"),IF(tglAcuan&lt;&gt;0,(INT(CONVERT(VLOOKUP(Table1[[#This Row],[JABATAN]],tbl_refJabatan,2,FALSE),"yr","day")-CONVERT(DATEDIF(H1625,tglAcuan,"y"),"yr","day"))),(INT(CONVERT(VLOOKUP(Table1[[#This Row],[JABATAN]],tbl_refJabatan,2,FALSE),"yr","day")-CONVERT(DATEDIF(H1625,NOW(),"y"),"yr","day")))),"")</f>
        <v>5844</v>
      </c>
      <c r="S1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Row],[JABATAN]],tbl_refJabatan,4,FALSE),"yr","day")-CONVERT(DATEDIF(H1625,tglAcuan,"y"),"yr","day"))),(NOW()+(CONVERT(VLOOKUP(Table1[[#This Row],[JABATAN]],tbl_refJabatan,4,FALSE),"yr","day")-CONVERT(DATEDIF(H1625,NOW(),"y"),"yr","day")))),"Usia Salah"),"")</f>
        <v>36583.098911689813</v>
      </c>
      <c r="T1625" s="167" t="str">
        <f ca="1">IF(Table1[[#This Row],[TGL. PENSIUN ( usia )]]&lt;&gt;0,TEXT(Table1[[#This Row],[TGL. PENSIUN ( usia )]],"yyyy"),"")</f>
        <v>2000</v>
      </c>
      <c r="U1625" s="166">
        <f ca="1">IF(AND(Table1[[#This Row],[TGL. PENSIUN (usia)]]&lt;&gt;"",Table1[[#This Row],[TGL. PENSIUN (usia)]]&lt;&gt;"USIA SALAH"),IF(tglAcuan&lt;&gt;0,(INT(CONVERT(VLOOKUP(Table1[[#This Row],[JABATAN]],tbl_refJabatan,4,FALSE),"yr","day")-CONVERT(DATEDIF(H1625,tglAcuan,"y"),"yr","day"))),(INT(CONVERT(VLOOKUP(Table1[[#This Row],[JABATAN]],tbl_refJabatan,4,FALSE),"yr","day")-CONVERT(DATEDIF(H1625,NOW(),"y"),"yr","day")))),"")</f>
        <v>-8766</v>
      </c>
      <c r="V1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Row],[JABATAN]],tbl_refJabatan,6,FALSE),"yr","day")-CONVERT(DATEDIF(H1625,tglAcuan,"y"),"yr","day"))),(NOW()+(CONVERT(VLOOKUP(Table1[[#This Row],[JABATAN]],tbl_refJabatan,6,FALSE),"yr","day")-CONVERT(DATEDIF(H1625,NOW(),"y"),"yr","day")))),"Usia Salah"),"")</f>
        <v>29278.098911689813</v>
      </c>
      <c r="W1625" s="167" t="str">
        <f ca="1">IF(Table1[[#This Row],[TGL.PENSIUN (usia)]]&lt;&gt;0,TEXT(Table1[[#This Row],[TGL.PENSIUN (usia)]],"yyyy"),"")</f>
        <v>1980</v>
      </c>
      <c r="X16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Row],[JABATAN]],tbl_refJabatan,7,FALSE),"yr","day")-CONVERT(DATEDIF(M1625,tglAcuan,"y"),"yr","day"))),(NOW()+(CONVERT(VLOOKUP(Table1[[#This Row],[JABATAN]],tbl_refJabatan,7,FALSE),"yr","day")-CONVERT(DATEDIF(M1625,NOW(),"y"),"yr","day")))),"tgl SK salah"),"")</f>
        <v>65437.848911689813</v>
      </c>
      <c r="Y1625" s="167" t="str">
        <f ca="1">IF(Table1[[#This Row],[TGL. PENSIUN (jabatan)]]&lt;&gt;0,TEXT(Table1[[#This Row],[TGL. PENSIUN (jabatan)]],"yyyy"),"")</f>
        <v>2079</v>
      </c>
      <c r="Z16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Row],[JABATAN]],tbl_refJabatan,8,FALSE),"yr","day")-CONVERT(DATEDIF(H1625,tglAcuan,"y"),"yr","day"))),(NOW()+(CONVERT(VLOOKUP(Table1[[#This Row],[JABATAN]],tbl_refJabatan,8,FALSE),"yr","day")-CONVERT(DATEDIF(H1625,NOW(),"y"),"yr","day")))),"Usia Salah"),"")</f>
        <v>51193.098911689813</v>
      </c>
      <c r="AA1625" s="167" t="str">
        <f ca="1">IF(Table1[[#This Row],[TGL.PENSIUN (usia )]]&lt;&gt;0,TEXT(Table1[[#This Row],[TGL.PENSIUN (usia )]],"yyyy"),"")</f>
        <v>2040</v>
      </c>
      <c r="AB16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Row],[JABATAN]],tbl_refJabatan,9,FALSE),"yr","day")-CONVERT(DATEDIF(M1625,tglAcuan,"y"),"yr","day"))),(NOW()+(CONVERT(VLOOKUP(Table1[[#This Row],[JABATAN]],tbl_refJabatan,9,FALSE),"yr","day")-CONVERT(DATEDIF(M1625,NOW(),"y"),"yr","day")))),"tgl SK salah"),"")</f>
        <v>49001.598911689813</v>
      </c>
      <c r="AC1625" s="167" t="str">
        <f ca="1">IF(Table1[[#This Row],[TGL. PENSIUN (jabatan )]]&lt;&gt;0,TEXT(Table1[[#This Row],[TGL. PENSIUN (jabatan )]],"yyyy"),"")</f>
        <v>2034</v>
      </c>
      <c r="AD16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6" spans="1:30" s="53" customFormat="1" ht="21.75" customHeight="1" x14ac:dyDescent="0.25">
      <c r="A1626" s="43">
        <f t="shared" si="57"/>
        <v>1621</v>
      </c>
      <c r="B1626" s="44" t="s">
        <v>2906</v>
      </c>
      <c r="C1626" s="44" t="s">
        <v>2968</v>
      </c>
      <c r="D1626" s="72" t="s">
        <v>63</v>
      </c>
      <c r="E1626" s="59" t="s">
        <v>2983</v>
      </c>
      <c r="F1626" s="43" t="s">
        <v>41</v>
      </c>
      <c r="G1626" s="46" t="s">
        <v>42</v>
      </c>
      <c r="H1626" s="67">
        <v>23927</v>
      </c>
      <c r="I1626" s="45"/>
      <c r="J1626" s="76"/>
      <c r="K1626" s="63" t="s">
        <v>43</v>
      </c>
      <c r="L1626" s="63" t="s">
        <v>2975</v>
      </c>
      <c r="M1626" s="67">
        <v>43458</v>
      </c>
      <c r="N1626" s="52" t="str">
        <f t="shared" ca="1" si="58"/>
        <v>58 Tahun 7 Bulan 23 hari</v>
      </c>
      <c r="O16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 Hari </v>
      </c>
      <c r="P1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Row],[JABATAN]],tbl_refJabatan,2,FALSE),"yr","day")-CONVERT(DATEDIF(H1626,tglAcuan,"y"),"yr","day"))),(NOW()+(CONVERT(VLOOKUP(Table1[[#This Row],[JABATAN]],tbl_refJabatan,2,FALSE),"yr","day")-CONVERT(DATEDIF(H1626,NOW(),"y"),"yr","day")))),"Usia Salah"),"")</f>
        <v>46079.598911689813</v>
      </c>
      <c r="Q1626" s="167" t="str">
        <f ca="1">IF(Table1[[#This Row],[TGL. PENSIUN (usia)]]&lt;&gt;0,TEXT(Table1[[#This Row],[TGL. PENSIUN (usia)]],"yyyy"),"")</f>
        <v>2026</v>
      </c>
      <c r="R1626" s="166">
        <f ca="1">IF(AND(Table1[[#This Row],[TGL. PENSIUN (usia)]]&lt;&gt;"",Table1[[#This Row],[TGL. PENSIUN (usia)]]&lt;&gt;"USIA SALAH"),IF(tglAcuan&lt;&gt;0,(INT(CONVERT(VLOOKUP(Table1[[#This Row],[JABATAN]],tbl_refJabatan,2,FALSE),"yr","day")-CONVERT(DATEDIF(H1626,tglAcuan,"y"),"yr","day"))),(INT(CONVERT(VLOOKUP(Table1[[#This Row],[JABATAN]],tbl_refJabatan,2,FALSE),"yr","day")-CONVERT(DATEDIF(H1626,NOW(),"y"),"yr","day")))),"")</f>
        <v>730</v>
      </c>
      <c r="S1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Row],[JABATAN]],tbl_refJabatan,4,FALSE),"yr","day")-CONVERT(DATEDIF(H1626,tglAcuan,"y"),"yr","day"))),(NOW()+(CONVERT(VLOOKUP(Table1[[#This Row],[JABATAN]],tbl_refJabatan,4,FALSE),"yr","day")-CONVERT(DATEDIF(H1626,NOW(),"y"),"yr","day")))),"Usia Salah"),"")</f>
        <v>31469.598911689813</v>
      </c>
      <c r="T1626" s="167" t="str">
        <f ca="1">IF(Table1[[#This Row],[TGL. PENSIUN ( usia )]]&lt;&gt;0,TEXT(Table1[[#This Row],[TGL. PENSIUN ( usia )]],"yyyy"),"")</f>
        <v>1986</v>
      </c>
      <c r="U1626" s="166">
        <f ca="1">IF(AND(Table1[[#This Row],[TGL. PENSIUN (usia)]]&lt;&gt;"",Table1[[#This Row],[TGL. PENSIUN (usia)]]&lt;&gt;"USIA SALAH"),IF(tglAcuan&lt;&gt;0,(INT(CONVERT(VLOOKUP(Table1[[#This Row],[JABATAN]],tbl_refJabatan,4,FALSE),"yr","day")-CONVERT(DATEDIF(H1626,tglAcuan,"y"),"yr","day"))),(INT(CONVERT(VLOOKUP(Table1[[#This Row],[JABATAN]],tbl_refJabatan,4,FALSE),"yr","day")-CONVERT(DATEDIF(H1626,NOW(),"y"),"yr","day")))),"")</f>
        <v>-13880</v>
      </c>
      <c r="V1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Row],[JABATAN]],tbl_refJabatan,6,FALSE),"yr","day")-CONVERT(DATEDIF(H1626,tglAcuan,"y"),"yr","day"))),(NOW()+(CONVERT(VLOOKUP(Table1[[#This Row],[JABATAN]],tbl_refJabatan,6,FALSE),"yr","day")-CONVERT(DATEDIF(H1626,NOW(),"y"),"yr","day")))),"Usia Salah"),"")</f>
        <v>24164.598911689813</v>
      </c>
      <c r="W1626" s="167" t="str">
        <f ca="1">IF(Table1[[#This Row],[TGL.PENSIUN (usia)]]&lt;&gt;0,TEXT(Table1[[#This Row],[TGL.PENSIUN (usia)]],"yyyy"),"")</f>
        <v>1966</v>
      </c>
      <c r="X16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Row],[JABATAN]],tbl_refJabatan,7,FALSE),"yr","day")-CONVERT(DATEDIF(M1626,tglAcuan,"y"),"yr","day"))),(NOW()+(CONVERT(VLOOKUP(Table1[[#This Row],[JABATAN]],tbl_refJabatan,7,FALSE),"yr","day")-CONVERT(DATEDIF(M1626,NOW(),"y"),"yr","day")))),"tgl SK salah"),"")</f>
        <v>65437.848911689813</v>
      </c>
      <c r="Y1626" s="167" t="str">
        <f ca="1">IF(Table1[[#This Row],[TGL. PENSIUN (jabatan)]]&lt;&gt;0,TEXT(Table1[[#This Row],[TGL. PENSIUN (jabatan)]],"yyyy"),"")</f>
        <v>2079</v>
      </c>
      <c r="Z16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Row],[JABATAN]],tbl_refJabatan,8,FALSE),"yr","day")-CONVERT(DATEDIF(H1626,tglAcuan,"y"),"yr","day"))),(NOW()+(CONVERT(VLOOKUP(Table1[[#This Row],[JABATAN]],tbl_refJabatan,8,FALSE),"yr","day")-CONVERT(DATEDIF(H1626,NOW(),"y"),"yr","day")))),"Usia Salah"),"")</f>
        <v>46079.598911689813</v>
      </c>
      <c r="AA1626" s="167" t="str">
        <f ca="1">IF(Table1[[#This Row],[TGL.PENSIUN (usia )]]&lt;&gt;0,TEXT(Table1[[#This Row],[TGL.PENSIUN (usia )]],"yyyy"),"")</f>
        <v>2026</v>
      </c>
      <c r="AB16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Row],[JABATAN]],tbl_refJabatan,9,FALSE),"yr","day")-CONVERT(DATEDIF(M1626,tglAcuan,"y"),"yr","day"))),(NOW()+(CONVERT(VLOOKUP(Table1[[#This Row],[JABATAN]],tbl_refJabatan,9,FALSE),"yr","day")-CONVERT(DATEDIF(M1626,NOW(),"y"),"yr","day")))),"tgl SK salah"),"")</f>
        <v>49001.598911689813</v>
      </c>
      <c r="AC1626" s="167" t="str">
        <f ca="1">IF(Table1[[#This Row],[TGL. PENSIUN (jabatan )]]&lt;&gt;0,TEXT(Table1[[#This Row],[TGL. PENSIUN (jabatan )]],"yyyy"),"")</f>
        <v>2034</v>
      </c>
      <c r="AD16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7" spans="1:30" s="53" customFormat="1" ht="21.75" customHeight="1" x14ac:dyDescent="0.25">
      <c r="A1627" s="43">
        <f t="shared" si="57"/>
        <v>1622</v>
      </c>
      <c r="B1627" s="44" t="s">
        <v>2906</v>
      </c>
      <c r="C1627" s="44" t="s">
        <v>2984</v>
      </c>
      <c r="D1627" s="45" t="s">
        <v>39</v>
      </c>
      <c r="E1627" s="73" t="s">
        <v>2985</v>
      </c>
      <c r="F1627" s="43" t="s">
        <v>41</v>
      </c>
      <c r="G1627" s="46" t="s">
        <v>42</v>
      </c>
      <c r="H1627" s="215">
        <v>27898</v>
      </c>
      <c r="I1627" s="45"/>
      <c r="J1627" s="76"/>
      <c r="K1627" s="74" t="s">
        <v>90</v>
      </c>
      <c r="L1627" s="96" t="s">
        <v>2986</v>
      </c>
      <c r="M1627" s="71" t="s">
        <v>396</v>
      </c>
      <c r="N1627" s="52" t="str">
        <f t="shared" ca="1" si="58"/>
        <v>47 Tahun 9 Bulan 9 hari</v>
      </c>
      <c r="O16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Row],[JABATAN]],tbl_refJabatan,2,FALSE),"yr","day")-CONVERT(DATEDIF(H1627,tglAcuan,"y"),"yr","day"))),(NOW()+(CONVERT(VLOOKUP(Table1[[#This Row],[JABATAN]],tbl_refJabatan,2,FALSE),"yr","day")-CONVERT(DATEDIF(H1627,NOW(),"y"),"yr","day")))),"Usia Salah"),"")</f>
        <v>28182.348911689813</v>
      </c>
      <c r="Q1627" s="167" t="str">
        <f ca="1">IF(Table1[[#This Row],[TGL. PENSIUN (usia)]]&lt;&gt;0,TEXT(Table1[[#This Row],[TGL. PENSIUN (usia)]],"yyyy"),"")</f>
        <v>1977</v>
      </c>
      <c r="R1627" s="166">
        <f ca="1">IF(AND(Table1[[#This Row],[TGL. PENSIUN (usia)]]&lt;&gt;"",Table1[[#This Row],[TGL. PENSIUN (usia)]]&lt;&gt;"USIA SALAH"),IF(tglAcuan&lt;&gt;0,(INT(CONVERT(VLOOKUP(Table1[[#This Row],[JABATAN]],tbl_refJabatan,2,FALSE),"yr","day")-CONVERT(DATEDIF(H1627,tglAcuan,"y"),"yr","day"))),(INT(CONVERT(VLOOKUP(Table1[[#This Row],[JABATAN]],tbl_refJabatan,2,FALSE),"yr","day")-CONVERT(DATEDIF(H1627,NOW(),"y"),"yr","day")))),"")</f>
        <v>-17167</v>
      </c>
      <c r="S1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Row],[JABATAN]],tbl_refJabatan,4,FALSE),"yr","day")-CONVERT(DATEDIF(H1627,tglAcuan,"y"),"yr","day"))),(NOW()+(CONVERT(VLOOKUP(Table1[[#This Row],[JABATAN]],tbl_refJabatan,4,FALSE),"yr","day")-CONVERT(DATEDIF(H1627,NOW(),"y"),"yr","day")))),"Usia Salah"),"")</f>
        <v>28182.348911689813</v>
      </c>
      <c r="T1627" s="167" t="str">
        <f ca="1">IF(Table1[[#This Row],[TGL. PENSIUN ( usia )]]&lt;&gt;0,TEXT(Table1[[#This Row],[TGL. PENSIUN ( usia )]],"yyyy"),"")</f>
        <v>1977</v>
      </c>
      <c r="U1627" s="166">
        <f ca="1">IF(AND(Table1[[#This Row],[TGL. PENSIUN (usia)]]&lt;&gt;"",Table1[[#This Row],[TGL. PENSIUN (usia)]]&lt;&gt;"USIA SALAH"),IF(tglAcuan&lt;&gt;0,(INT(CONVERT(VLOOKUP(Table1[[#This Row],[JABATAN]],tbl_refJabatan,4,FALSE),"yr","day")-CONVERT(DATEDIF(H1627,tglAcuan,"y"),"yr","day"))),(INT(CONVERT(VLOOKUP(Table1[[#This Row],[JABATAN]],tbl_refJabatan,4,FALSE),"yr","day")-CONVERT(DATEDIF(H1627,NOW(),"y"),"yr","day")))),"")</f>
        <v>-17167</v>
      </c>
      <c r="V1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Row],[JABATAN]],tbl_refJabatan,6,FALSE),"yr","day")-CONVERT(DATEDIF(H1627,tglAcuan,"y"),"yr","day"))),(NOW()+(CONVERT(VLOOKUP(Table1[[#This Row],[JABATAN]],tbl_refJabatan,6,FALSE),"yr","day")-CONVERT(DATEDIF(H1627,NOW(),"y"),"yr","day")))),"Usia Salah"),"")</f>
        <v>28182.348911689813</v>
      </c>
      <c r="W1627" s="167" t="str">
        <f ca="1">IF(Table1[[#This Row],[TGL.PENSIUN (usia)]]&lt;&gt;0,TEXT(Table1[[#This Row],[TGL.PENSIUN (usia)]],"yyyy"),"")</f>
        <v>1977</v>
      </c>
      <c r="X16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Row],[JABATAN]],tbl_refJabatan,7,FALSE),"yr","day")-CONVERT(DATEDIF(M1627,tglAcuan,"y"),"yr","day"))),(NOW()+(CONVERT(VLOOKUP(Table1[[#This Row],[JABATAN]],tbl_refJabatan,7,FALSE),"yr","day")-CONVERT(DATEDIF(M1627,NOW(),"y"),"yr","day")))),"tgl SK salah"),"")</f>
        <v>45349.098911689813</v>
      </c>
      <c r="Y1627" s="167" t="str">
        <f ca="1">IF(Table1[[#This Row],[TGL. PENSIUN (jabatan)]]&lt;&gt;0,TEXT(Table1[[#This Row],[TGL. PENSIUN (jabatan)]],"yyyy"),"")</f>
        <v>2024</v>
      </c>
      <c r="Z16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Row],[JABATAN]],tbl_refJabatan,8,FALSE),"yr","day")-CONVERT(DATEDIF(H1627,tglAcuan,"y"),"yr","day"))),(NOW()+(CONVERT(VLOOKUP(Table1[[#This Row],[JABATAN]],tbl_refJabatan,8,FALSE),"yr","day")-CONVERT(DATEDIF(H1627,NOW(),"y"),"yr","day")))),"Usia Salah"),"")</f>
        <v>28182.348911689813</v>
      </c>
      <c r="AA1627" s="167" t="str">
        <f ca="1">IF(Table1[[#This Row],[TGL.PENSIUN (usia )]]&lt;&gt;0,TEXT(Table1[[#This Row],[TGL.PENSIUN (usia )]],"yyyy"),"")</f>
        <v>1977</v>
      </c>
      <c r="AB16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Row],[JABATAN]],tbl_refJabatan,9,FALSE),"yr","day")-CONVERT(DATEDIF(M1627,tglAcuan,"y"),"yr","day"))),(NOW()+(CONVERT(VLOOKUP(Table1[[#This Row],[JABATAN]],tbl_refJabatan,9,FALSE),"yr","day")-CONVERT(DATEDIF(M1627,NOW(),"y"),"yr","day")))),"tgl SK salah"),"")</f>
        <v>45349.098911689813</v>
      </c>
      <c r="AC1627" s="167" t="str">
        <f ca="1">IF(Table1[[#This Row],[TGL. PENSIUN (jabatan )]]&lt;&gt;0,TEXT(Table1[[#This Row],[TGL. PENSIUN (jabatan )]],"yyyy"),"")</f>
        <v>2024</v>
      </c>
      <c r="AD16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28" spans="1:30" s="88" customFormat="1" ht="21.75" customHeight="1" x14ac:dyDescent="0.25">
      <c r="A1628" s="43">
        <f t="shared" si="57"/>
        <v>1623</v>
      </c>
      <c r="B1628" s="44" t="s">
        <v>2906</v>
      </c>
      <c r="C1628" s="44" t="s">
        <v>2984</v>
      </c>
      <c r="D1628" s="72" t="s">
        <v>45</v>
      </c>
      <c r="E1628" s="73" t="s">
        <v>2987</v>
      </c>
      <c r="F1628" s="43" t="s">
        <v>41</v>
      </c>
      <c r="G1628" s="46" t="s">
        <v>42</v>
      </c>
      <c r="H1628" s="215">
        <v>30320</v>
      </c>
      <c r="I1628" s="45"/>
      <c r="J1628" s="76"/>
      <c r="K1628" s="63" t="s">
        <v>43</v>
      </c>
      <c r="L1628" s="70" t="s">
        <v>2988</v>
      </c>
      <c r="M1628" s="215">
        <v>43636</v>
      </c>
      <c r="N1628" s="52" t="str">
        <f t="shared" ca="1" si="58"/>
        <v>41 Tahun 1 Bulan 23 hari</v>
      </c>
      <c r="O16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Row],[JABATAN]],tbl_refJabatan,2,FALSE),"yr","day")-CONVERT(DATEDIF(H1628,tglAcuan,"y"),"yr","day"))),(NOW()+(CONVERT(VLOOKUP(Table1[[#This Row],[JABATAN]],tbl_refJabatan,2,FALSE),"yr","day")-CONVERT(DATEDIF(H1628,NOW(),"y"),"yr","day")))),"Usia Salah"),"")</f>
        <v>30373.848911689813</v>
      </c>
      <c r="Q1628" s="167" t="str">
        <f ca="1">IF(Table1[[#This Row],[TGL. PENSIUN (usia)]]&lt;&gt;0,TEXT(Table1[[#This Row],[TGL. PENSIUN (usia)]],"yyyy"),"")</f>
        <v>1983</v>
      </c>
      <c r="R1628" s="166">
        <f ca="1">IF(AND(Table1[[#This Row],[TGL. PENSIUN (usia)]]&lt;&gt;"",Table1[[#This Row],[TGL. PENSIUN (usia)]]&lt;&gt;"USIA SALAH"),IF(tglAcuan&lt;&gt;0,(INT(CONVERT(VLOOKUP(Table1[[#This Row],[JABATAN]],tbl_refJabatan,2,FALSE),"yr","day")-CONVERT(DATEDIF(H1628,tglAcuan,"y"),"yr","day"))),(INT(CONVERT(VLOOKUP(Table1[[#This Row],[JABATAN]],tbl_refJabatan,2,FALSE),"yr","day")-CONVERT(DATEDIF(H1628,NOW(),"y"),"yr","day")))),"")</f>
        <v>-14976</v>
      </c>
      <c r="S1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Row],[JABATAN]],tbl_refJabatan,4,FALSE),"yr","day")-CONVERT(DATEDIF(H1628,tglAcuan,"y"),"yr","day"))),(NOW()+(CONVERT(VLOOKUP(Table1[[#This Row],[JABATAN]],tbl_refJabatan,4,FALSE),"yr","day")-CONVERT(DATEDIF(H1628,NOW(),"y"),"yr","day")))),"Usia Salah"),"")</f>
        <v>30373.848911689813</v>
      </c>
      <c r="T1628" s="167" t="str">
        <f ca="1">IF(Table1[[#This Row],[TGL. PENSIUN ( usia )]]&lt;&gt;0,TEXT(Table1[[#This Row],[TGL. PENSIUN ( usia )]],"yyyy"),"")</f>
        <v>1983</v>
      </c>
      <c r="U1628" s="166">
        <f ca="1">IF(AND(Table1[[#This Row],[TGL. PENSIUN (usia)]]&lt;&gt;"",Table1[[#This Row],[TGL. PENSIUN (usia)]]&lt;&gt;"USIA SALAH"),IF(tglAcuan&lt;&gt;0,(INT(CONVERT(VLOOKUP(Table1[[#This Row],[JABATAN]],tbl_refJabatan,4,FALSE),"yr","day")-CONVERT(DATEDIF(H1628,tglAcuan,"y"),"yr","day"))),(INT(CONVERT(VLOOKUP(Table1[[#This Row],[JABATAN]],tbl_refJabatan,4,FALSE),"yr","day")-CONVERT(DATEDIF(H1628,NOW(),"y"),"yr","day")))),"")</f>
        <v>-14976</v>
      </c>
      <c r="V1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Row],[JABATAN]],tbl_refJabatan,6,FALSE),"yr","day")-CONVERT(DATEDIF(H1628,tglAcuan,"y"),"yr","day"))),(NOW()+(CONVERT(VLOOKUP(Table1[[#This Row],[JABATAN]],tbl_refJabatan,6,FALSE),"yr","day")-CONVERT(DATEDIF(H1628,NOW(),"y"),"yr","day")))),"Usia Salah"),"")</f>
        <v>30373.848911689813</v>
      </c>
      <c r="W1628" s="167" t="str">
        <f ca="1">IF(Table1[[#This Row],[TGL.PENSIUN (usia)]]&lt;&gt;0,TEXT(Table1[[#This Row],[TGL.PENSIUN (usia)]],"yyyy"),"")</f>
        <v>1983</v>
      </c>
      <c r="X16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Row],[JABATAN]],tbl_refJabatan,7,FALSE),"yr","day")-CONVERT(DATEDIF(M1628,tglAcuan,"y"),"yr","day"))),(NOW()+(CONVERT(VLOOKUP(Table1[[#This Row],[JABATAN]],tbl_refJabatan,7,FALSE),"yr","day")-CONVERT(DATEDIF(M1628,NOW(),"y"),"yr","day")))),"tgl SK salah"),"")</f>
        <v>43888.098911689813</v>
      </c>
      <c r="Y1628" s="167" t="str">
        <f ca="1">IF(Table1[[#This Row],[TGL. PENSIUN (jabatan)]]&lt;&gt;0,TEXT(Table1[[#This Row],[TGL. PENSIUN (jabatan)]],"yyyy"),"")</f>
        <v>2020</v>
      </c>
      <c r="Z16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Row],[JABATAN]],tbl_refJabatan,8,FALSE),"yr","day")-CONVERT(DATEDIF(H1628,tglAcuan,"y"),"yr","day"))),(NOW()+(CONVERT(VLOOKUP(Table1[[#This Row],[JABATAN]],tbl_refJabatan,8,FALSE),"yr","day")-CONVERT(DATEDIF(H1628,NOW(),"y"),"yr","day")))),"Usia Salah"),"")</f>
        <v>30373.848911689813</v>
      </c>
      <c r="AA1628" s="167" t="str">
        <f ca="1">IF(Table1[[#This Row],[TGL.PENSIUN (usia )]]&lt;&gt;0,TEXT(Table1[[#This Row],[TGL.PENSIUN (usia )]],"yyyy"),"")</f>
        <v>1983</v>
      </c>
      <c r="AB16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Row],[JABATAN]],tbl_refJabatan,9,FALSE),"yr","day")-CONVERT(DATEDIF(M1628,tglAcuan,"y"),"yr","day"))),(NOW()+(CONVERT(VLOOKUP(Table1[[#This Row],[JABATAN]],tbl_refJabatan,9,FALSE),"yr","day")-CONVERT(DATEDIF(M1628,NOW(),"y"),"yr","day")))),"tgl SK salah"),"")</f>
        <v>43888.098911689813</v>
      </c>
      <c r="AC1628" s="167" t="str">
        <f ca="1">IF(Table1[[#This Row],[TGL. PENSIUN (jabatan )]]&lt;&gt;0,TEXT(Table1[[#This Row],[TGL. PENSIUN (jabatan )]],"yyyy"),"")</f>
        <v>2020</v>
      </c>
      <c r="AD16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29" spans="1:30" s="53" customFormat="1" ht="21.75" customHeight="1" x14ac:dyDescent="0.25">
      <c r="A1629" s="43">
        <f t="shared" si="57"/>
        <v>1624</v>
      </c>
      <c r="B1629" s="44" t="s">
        <v>2906</v>
      </c>
      <c r="C1629" s="44" t="s">
        <v>2984</v>
      </c>
      <c r="D1629" s="45" t="s">
        <v>48</v>
      </c>
      <c r="E1629" s="73" t="s">
        <v>2989</v>
      </c>
      <c r="F1629" s="43" t="s">
        <v>41</v>
      </c>
      <c r="G1629" s="46" t="s">
        <v>42</v>
      </c>
      <c r="H1629" s="215">
        <v>25571</v>
      </c>
      <c r="I1629" s="45"/>
      <c r="J1629" s="76"/>
      <c r="K1629" s="63" t="s">
        <v>43</v>
      </c>
      <c r="L1629" s="70" t="s">
        <v>2990</v>
      </c>
      <c r="M1629" s="215">
        <v>43426</v>
      </c>
      <c r="N1629" s="52" t="str">
        <f t="shared" ca="1" si="58"/>
        <v>54 Tahun 1 Bulan 24 hari</v>
      </c>
      <c r="O16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Row],[JABATAN]],tbl_refJabatan,2,FALSE),"yr","day")-CONVERT(DATEDIF(H1629,tglAcuan,"y"),"yr","day"))),(NOW()+(CONVERT(VLOOKUP(Table1[[#This Row],[JABATAN]],tbl_refJabatan,2,FALSE),"yr","day")-CONVERT(DATEDIF(H1629,NOW(),"y"),"yr","day")))),"Usia Salah"),"")</f>
        <v>47540.598911689813</v>
      </c>
      <c r="Q1629" s="167" t="str">
        <f ca="1">IF(Table1[[#This Row],[TGL. PENSIUN (usia)]]&lt;&gt;0,TEXT(Table1[[#This Row],[TGL. PENSIUN (usia)]],"yyyy"),"")</f>
        <v>2030</v>
      </c>
      <c r="R1629" s="166">
        <f ca="1">IF(AND(Table1[[#This Row],[TGL. PENSIUN (usia)]]&lt;&gt;"",Table1[[#This Row],[TGL. PENSIUN (usia)]]&lt;&gt;"USIA SALAH"),IF(tglAcuan&lt;&gt;0,(INT(CONVERT(VLOOKUP(Table1[[#This Row],[JABATAN]],tbl_refJabatan,2,FALSE),"yr","day")-CONVERT(DATEDIF(H1629,tglAcuan,"y"),"yr","day"))),(INT(CONVERT(VLOOKUP(Table1[[#This Row],[JABATAN]],tbl_refJabatan,2,FALSE),"yr","day")-CONVERT(DATEDIF(H1629,NOW(),"y"),"yr","day")))),"")</f>
        <v>2191</v>
      </c>
      <c r="S1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Row],[JABATAN]],tbl_refJabatan,4,FALSE),"yr","day")-CONVERT(DATEDIF(H1629,tglAcuan,"y"),"yr","day"))),(NOW()+(CONVERT(VLOOKUP(Table1[[#This Row],[JABATAN]],tbl_refJabatan,4,FALSE),"yr","day")-CONVERT(DATEDIF(H1629,NOW(),"y"),"yr","day")))),"Usia Salah"),"")</f>
        <v>47540.598911689813</v>
      </c>
      <c r="T1629" s="167" t="str">
        <f ca="1">IF(Table1[[#This Row],[TGL. PENSIUN ( usia )]]&lt;&gt;0,TEXT(Table1[[#This Row],[TGL. PENSIUN ( usia )]],"yyyy"),"")</f>
        <v>2030</v>
      </c>
      <c r="U1629" s="166">
        <f ca="1">IF(AND(Table1[[#This Row],[TGL. PENSIUN (usia)]]&lt;&gt;"",Table1[[#This Row],[TGL. PENSIUN (usia)]]&lt;&gt;"USIA SALAH"),IF(tglAcuan&lt;&gt;0,(INT(CONVERT(VLOOKUP(Table1[[#This Row],[JABATAN]],tbl_refJabatan,4,FALSE),"yr","day")-CONVERT(DATEDIF(H1629,tglAcuan,"y"),"yr","day"))),(INT(CONVERT(VLOOKUP(Table1[[#This Row],[JABATAN]],tbl_refJabatan,4,FALSE),"yr","day")-CONVERT(DATEDIF(H1629,NOW(),"y"),"yr","day")))),"")</f>
        <v>2191</v>
      </c>
      <c r="V1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Row],[JABATAN]],tbl_refJabatan,6,FALSE),"yr","day")-CONVERT(DATEDIF(H1629,tglAcuan,"y"),"yr","day"))),(NOW()+(CONVERT(VLOOKUP(Table1[[#This Row],[JABATAN]],tbl_refJabatan,6,FALSE),"yr","day")-CONVERT(DATEDIF(H1629,NOW(),"y"),"yr","day")))),"Usia Salah"),"")</f>
        <v>46079.598911689813</v>
      </c>
      <c r="W1629" s="167" t="str">
        <f ca="1">IF(Table1[[#This Row],[TGL.PENSIUN (usia)]]&lt;&gt;0,TEXT(Table1[[#This Row],[TGL.PENSIUN (usia)]],"yyyy"),"")</f>
        <v>2026</v>
      </c>
      <c r="X16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Row],[JABATAN]],tbl_refJabatan,7,FALSE),"yr","day")-CONVERT(DATEDIF(M1629,tglAcuan,"y"),"yr","day"))),(NOW()+(CONVERT(VLOOKUP(Table1[[#This Row],[JABATAN]],tbl_refJabatan,7,FALSE),"yr","day")-CONVERT(DATEDIF(M1629,NOW(),"y"),"yr","day")))),"tgl SK salah"),"")</f>
        <v>50827.848911689813</v>
      </c>
      <c r="Y1629" s="167" t="str">
        <f ca="1">IF(Table1[[#This Row],[TGL. PENSIUN (jabatan)]]&lt;&gt;0,TEXT(Table1[[#This Row],[TGL. PENSIUN (jabatan)]],"yyyy"),"")</f>
        <v>2039</v>
      </c>
      <c r="Z16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Row],[JABATAN]],tbl_refJabatan,8,FALSE),"yr","day")-CONVERT(DATEDIF(H1629,tglAcuan,"y"),"yr","day"))),(NOW()+(CONVERT(VLOOKUP(Table1[[#This Row],[JABATAN]],tbl_refJabatan,8,FALSE),"yr","day")-CONVERT(DATEDIF(H1629,NOW(),"y"),"yr","day")))),"Usia Salah"),"")</f>
        <v>46079.598911689813</v>
      </c>
      <c r="AA1629" s="167" t="str">
        <f ca="1">IF(Table1[[#This Row],[TGL.PENSIUN (usia )]]&lt;&gt;0,TEXT(Table1[[#This Row],[TGL.PENSIUN (usia )]],"yyyy"),"")</f>
        <v>2026</v>
      </c>
      <c r="AB16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Row],[JABATAN]],tbl_refJabatan,9,FALSE),"yr","day")-CONVERT(DATEDIF(M1629,tglAcuan,"y"),"yr","day"))),(NOW()+(CONVERT(VLOOKUP(Table1[[#This Row],[JABATAN]],tbl_refJabatan,9,FALSE),"yr","day")-CONVERT(DATEDIF(M1629,NOW(),"y"),"yr","day")))),"tgl SK salah"),"")</f>
        <v>50827.848911689813</v>
      </c>
      <c r="AC1629" s="167" t="str">
        <f ca="1">IF(Table1[[#This Row],[TGL. PENSIUN (jabatan )]]&lt;&gt;0,TEXT(Table1[[#This Row],[TGL. PENSIUN (jabatan )]],"yyyy"),"")</f>
        <v>2039</v>
      </c>
      <c r="AD16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0" spans="1:30" s="53" customFormat="1" ht="21.75" customHeight="1" x14ac:dyDescent="0.25">
      <c r="A1630" s="43">
        <f t="shared" si="57"/>
        <v>1625</v>
      </c>
      <c r="B1630" s="44" t="s">
        <v>2906</v>
      </c>
      <c r="C1630" s="44" t="s">
        <v>2984</v>
      </c>
      <c r="D1630" s="72" t="s">
        <v>52</v>
      </c>
      <c r="E1630" s="73" t="s">
        <v>2983</v>
      </c>
      <c r="F1630" s="43" t="s">
        <v>41</v>
      </c>
      <c r="G1630" s="46" t="s">
        <v>42</v>
      </c>
      <c r="H1630" s="215">
        <v>25679</v>
      </c>
      <c r="I1630" s="45"/>
      <c r="J1630" s="76"/>
      <c r="K1630" s="63" t="s">
        <v>43</v>
      </c>
      <c r="L1630" s="70" t="s">
        <v>2991</v>
      </c>
      <c r="M1630" s="215">
        <v>43426</v>
      </c>
      <c r="N1630" s="52" t="str">
        <f t="shared" ca="1" si="58"/>
        <v>53 Tahun 10 Bulan 6 hari</v>
      </c>
      <c r="O16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Row],[JABATAN]],tbl_refJabatan,2,FALSE),"yr","day")-CONVERT(DATEDIF(H1630,tglAcuan,"y"),"yr","day"))),(NOW()+(CONVERT(VLOOKUP(Table1[[#This Row],[JABATAN]],tbl_refJabatan,2,FALSE),"yr","day")-CONVERT(DATEDIF(H1630,NOW(),"y"),"yr","day")))),"Usia Salah"),"")</f>
        <v>47905.848911689813</v>
      </c>
      <c r="Q1630" s="167" t="str">
        <f ca="1">IF(Table1[[#This Row],[TGL. PENSIUN (usia)]]&lt;&gt;0,TEXT(Table1[[#This Row],[TGL. PENSIUN (usia)]],"yyyy"),"")</f>
        <v>2031</v>
      </c>
      <c r="R1630" s="166">
        <f ca="1">IF(AND(Table1[[#This Row],[TGL. PENSIUN (usia)]]&lt;&gt;"",Table1[[#This Row],[TGL. PENSIUN (usia)]]&lt;&gt;"USIA SALAH"),IF(tglAcuan&lt;&gt;0,(INT(CONVERT(VLOOKUP(Table1[[#This Row],[JABATAN]],tbl_refJabatan,2,FALSE),"yr","day")-CONVERT(DATEDIF(H1630,tglAcuan,"y"),"yr","day"))),(INT(CONVERT(VLOOKUP(Table1[[#This Row],[JABATAN]],tbl_refJabatan,2,FALSE),"yr","day")-CONVERT(DATEDIF(H1630,NOW(),"y"),"yr","day")))),"")</f>
        <v>2556</v>
      </c>
      <c r="S1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Row],[JABATAN]],tbl_refJabatan,4,FALSE),"yr","day")-CONVERT(DATEDIF(H1630,tglAcuan,"y"),"yr","day"))),(NOW()+(CONVERT(VLOOKUP(Table1[[#This Row],[JABATAN]],tbl_refJabatan,4,FALSE),"yr","day")-CONVERT(DATEDIF(H1630,NOW(),"y"),"yr","day")))),"Usia Salah"),"")</f>
        <v>47905.848911689813</v>
      </c>
      <c r="T1630" s="167" t="str">
        <f ca="1">IF(Table1[[#This Row],[TGL. PENSIUN ( usia )]]&lt;&gt;0,TEXT(Table1[[#This Row],[TGL. PENSIUN ( usia )]],"yyyy"),"")</f>
        <v>2031</v>
      </c>
      <c r="U1630" s="166">
        <f ca="1">IF(AND(Table1[[#This Row],[TGL. PENSIUN (usia)]]&lt;&gt;"",Table1[[#This Row],[TGL. PENSIUN (usia)]]&lt;&gt;"USIA SALAH"),IF(tglAcuan&lt;&gt;0,(INT(CONVERT(VLOOKUP(Table1[[#This Row],[JABATAN]],tbl_refJabatan,4,FALSE),"yr","day")-CONVERT(DATEDIF(H1630,tglAcuan,"y"),"yr","day"))),(INT(CONVERT(VLOOKUP(Table1[[#This Row],[JABATAN]],tbl_refJabatan,4,FALSE),"yr","day")-CONVERT(DATEDIF(H1630,NOW(),"y"),"yr","day")))),"")</f>
        <v>2556</v>
      </c>
      <c r="V1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Row],[JABATAN]],tbl_refJabatan,6,FALSE),"yr","day")-CONVERT(DATEDIF(H1630,tglAcuan,"y"),"yr","day"))),(NOW()+(CONVERT(VLOOKUP(Table1[[#This Row],[JABATAN]],tbl_refJabatan,6,FALSE),"yr","day")-CONVERT(DATEDIF(H1630,NOW(),"y"),"yr","day")))),"Usia Salah"),"")</f>
        <v>46444.848911689813</v>
      </c>
      <c r="W1630" s="167" t="str">
        <f ca="1">IF(Table1[[#This Row],[TGL.PENSIUN (usia)]]&lt;&gt;0,TEXT(Table1[[#This Row],[TGL.PENSIUN (usia)]],"yyyy"),"")</f>
        <v>2027</v>
      </c>
      <c r="X16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Row],[JABATAN]],tbl_refJabatan,7,FALSE),"yr","day")-CONVERT(DATEDIF(M1630,tglAcuan,"y"),"yr","day"))),(NOW()+(CONVERT(VLOOKUP(Table1[[#This Row],[JABATAN]],tbl_refJabatan,7,FALSE),"yr","day")-CONVERT(DATEDIF(M1630,NOW(),"y"),"yr","day")))),"tgl SK salah"),"")</f>
        <v>50827.848911689813</v>
      </c>
      <c r="Y1630" s="167" t="str">
        <f ca="1">IF(Table1[[#This Row],[TGL. PENSIUN (jabatan)]]&lt;&gt;0,TEXT(Table1[[#This Row],[TGL. PENSIUN (jabatan)]],"yyyy"),"")</f>
        <v>2039</v>
      </c>
      <c r="Z16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Row],[JABATAN]],tbl_refJabatan,8,FALSE),"yr","day")-CONVERT(DATEDIF(H1630,tglAcuan,"y"),"yr","day"))),(NOW()+(CONVERT(VLOOKUP(Table1[[#This Row],[JABATAN]],tbl_refJabatan,8,FALSE),"yr","day")-CONVERT(DATEDIF(H1630,NOW(),"y"),"yr","day")))),"Usia Salah"),"")</f>
        <v>46444.848911689813</v>
      </c>
      <c r="AA1630" s="167" t="str">
        <f ca="1">IF(Table1[[#This Row],[TGL.PENSIUN (usia )]]&lt;&gt;0,TEXT(Table1[[#This Row],[TGL.PENSIUN (usia )]],"yyyy"),"")</f>
        <v>2027</v>
      </c>
      <c r="AB16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Row],[JABATAN]],tbl_refJabatan,9,FALSE),"yr","day")-CONVERT(DATEDIF(M1630,tglAcuan,"y"),"yr","day"))),(NOW()+(CONVERT(VLOOKUP(Table1[[#This Row],[JABATAN]],tbl_refJabatan,9,FALSE),"yr","day")-CONVERT(DATEDIF(M1630,NOW(),"y"),"yr","day")))),"tgl SK salah"),"")</f>
        <v>50827.848911689813</v>
      </c>
      <c r="AC1630" s="167" t="str">
        <f ca="1">IF(Table1[[#This Row],[TGL. PENSIUN (jabatan )]]&lt;&gt;0,TEXT(Table1[[#This Row],[TGL. PENSIUN (jabatan )]],"yyyy"),"")</f>
        <v>2039</v>
      </c>
      <c r="AD16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1" spans="1:30" s="53" customFormat="1" ht="21.75" customHeight="1" x14ac:dyDescent="0.25">
      <c r="A1631" s="43">
        <f t="shared" si="57"/>
        <v>1626</v>
      </c>
      <c r="B1631" s="44" t="s">
        <v>2906</v>
      </c>
      <c r="C1631" s="44" t="s">
        <v>2984</v>
      </c>
      <c r="D1631" s="72" t="s">
        <v>54</v>
      </c>
      <c r="E1631" s="73" t="s">
        <v>2992</v>
      </c>
      <c r="F1631" s="43" t="s">
        <v>41</v>
      </c>
      <c r="G1631" s="46" t="s">
        <v>42</v>
      </c>
      <c r="H1631" s="215">
        <v>30784</v>
      </c>
      <c r="I1631" s="45"/>
      <c r="J1631" s="76"/>
      <c r="K1631" s="63" t="s">
        <v>43</v>
      </c>
      <c r="L1631" s="70" t="s">
        <v>2993</v>
      </c>
      <c r="M1631" s="215">
        <v>43426</v>
      </c>
      <c r="N1631" s="52" t="str">
        <f t="shared" ca="1" si="58"/>
        <v>39 Tahun 10 Bulan 15 hari</v>
      </c>
      <c r="O16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Row],[JABATAN]],tbl_refJabatan,2,FALSE),"yr","day")-CONVERT(DATEDIF(H1631,tglAcuan,"y"),"yr","day"))),(NOW()+(CONVERT(VLOOKUP(Table1[[#This Row],[JABATAN]],tbl_refJabatan,2,FALSE),"yr","day")-CONVERT(DATEDIF(H1631,NOW(),"y"),"yr","day")))),"Usia Salah"),"")</f>
        <v>53019.348911689813</v>
      </c>
      <c r="Q1631" s="167" t="str">
        <f ca="1">IF(Table1[[#This Row],[TGL. PENSIUN (usia)]]&lt;&gt;0,TEXT(Table1[[#This Row],[TGL. PENSIUN (usia)]],"yyyy"),"")</f>
        <v>2045</v>
      </c>
      <c r="R1631" s="166">
        <f ca="1">IF(AND(Table1[[#This Row],[TGL. PENSIUN (usia)]]&lt;&gt;"",Table1[[#This Row],[TGL. PENSIUN (usia)]]&lt;&gt;"USIA SALAH"),IF(tglAcuan&lt;&gt;0,(INT(CONVERT(VLOOKUP(Table1[[#This Row],[JABATAN]],tbl_refJabatan,2,FALSE),"yr","day")-CONVERT(DATEDIF(H1631,tglAcuan,"y"),"yr","day"))),(INT(CONVERT(VLOOKUP(Table1[[#This Row],[JABATAN]],tbl_refJabatan,2,FALSE),"yr","day")-CONVERT(DATEDIF(H1631,NOW(),"y"),"yr","day")))),"")</f>
        <v>7670</v>
      </c>
      <c r="S1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Row],[JABATAN]],tbl_refJabatan,4,FALSE),"yr","day")-CONVERT(DATEDIF(H1631,tglAcuan,"y"),"yr","day"))),(NOW()+(CONVERT(VLOOKUP(Table1[[#This Row],[JABATAN]],tbl_refJabatan,4,FALSE),"yr","day")-CONVERT(DATEDIF(H1631,NOW(),"y"),"yr","day")))),"Usia Salah"),"")</f>
        <v>53019.348911689813</v>
      </c>
      <c r="T1631" s="167" t="str">
        <f ca="1">IF(Table1[[#This Row],[TGL. PENSIUN ( usia )]]&lt;&gt;0,TEXT(Table1[[#This Row],[TGL. PENSIUN ( usia )]],"yyyy"),"")</f>
        <v>2045</v>
      </c>
      <c r="U1631" s="166">
        <f ca="1">IF(AND(Table1[[#This Row],[TGL. PENSIUN (usia)]]&lt;&gt;"",Table1[[#This Row],[TGL. PENSIUN (usia)]]&lt;&gt;"USIA SALAH"),IF(tglAcuan&lt;&gt;0,(INT(CONVERT(VLOOKUP(Table1[[#This Row],[JABATAN]],tbl_refJabatan,4,FALSE),"yr","day")-CONVERT(DATEDIF(H1631,tglAcuan,"y"),"yr","day"))),(INT(CONVERT(VLOOKUP(Table1[[#This Row],[JABATAN]],tbl_refJabatan,4,FALSE),"yr","day")-CONVERT(DATEDIF(H1631,NOW(),"y"),"yr","day")))),"")</f>
        <v>7670</v>
      </c>
      <c r="V1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Row],[JABATAN]],tbl_refJabatan,6,FALSE),"yr","day")-CONVERT(DATEDIF(H1631,tglAcuan,"y"),"yr","day"))),(NOW()+(CONVERT(VLOOKUP(Table1[[#This Row],[JABATAN]],tbl_refJabatan,6,FALSE),"yr","day")-CONVERT(DATEDIF(H1631,NOW(),"y"),"yr","day")))),"Usia Salah"),"")</f>
        <v>51558.348911689813</v>
      </c>
      <c r="W1631" s="167" t="str">
        <f ca="1">IF(Table1[[#This Row],[TGL.PENSIUN (usia)]]&lt;&gt;0,TEXT(Table1[[#This Row],[TGL.PENSIUN (usia)]],"yyyy"),"")</f>
        <v>2041</v>
      </c>
      <c r="X16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Row],[JABATAN]],tbl_refJabatan,7,FALSE),"yr","day")-CONVERT(DATEDIF(M1631,tglAcuan,"y"),"yr","day"))),(NOW()+(CONVERT(VLOOKUP(Table1[[#This Row],[JABATAN]],tbl_refJabatan,7,FALSE),"yr","day")-CONVERT(DATEDIF(M1631,NOW(),"y"),"yr","day")))),"tgl SK salah"),"")</f>
        <v>50827.848911689813</v>
      </c>
      <c r="Y1631" s="167" t="str">
        <f ca="1">IF(Table1[[#This Row],[TGL. PENSIUN (jabatan)]]&lt;&gt;0,TEXT(Table1[[#This Row],[TGL. PENSIUN (jabatan)]],"yyyy"),"")</f>
        <v>2039</v>
      </c>
      <c r="Z16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Row],[JABATAN]],tbl_refJabatan,8,FALSE),"yr","day")-CONVERT(DATEDIF(H1631,tglAcuan,"y"),"yr","day"))),(NOW()+(CONVERT(VLOOKUP(Table1[[#This Row],[JABATAN]],tbl_refJabatan,8,FALSE),"yr","day")-CONVERT(DATEDIF(H1631,NOW(),"y"),"yr","day")))),"Usia Salah"),"")</f>
        <v>51558.348911689813</v>
      </c>
      <c r="AA1631" s="167" t="str">
        <f ca="1">IF(Table1[[#This Row],[TGL.PENSIUN (usia )]]&lt;&gt;0,TEXT(Table1[[#This Row],[TGL.PENSIUN (usia )]],"yyyy"),"")</f>
        <v>2041</v>
      </c>
      <c r="AB16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Row],[JABATAN]],tbl_refJabatan,9,FALSE),"yr","day")-CONVERT(DATEDIF(M1631,tglAcuan,"y"),"yr","day"))),(NOW()+(CONVERT(VLOOKUP(Table1[[#This Row],[JABATAN]],tbl_refJabatan,9,FALSE),"yr","day")-CONVERT(DATEDIF(M1631,NOW(),"y"),"yr","day")))),"tgl SK salah"),"")</f>
        <v>50827.848911689813</v>
      </c>
      <c r="AC1631" s="167" t="str">
        <f ca="1">IF(Table1[[#This Row],[TGL. PENSIUN (jabatan )]]&lt;&gt;0,TEXT(Table1[[#This Row],[TGL. PENSIUN (jabatan )]],"yyyy"),"")</f>
        <v>2039</v>
      </c>
      <c r="AD16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2" spans="1:30" s="53" customFormat="1" ht="21.75" customHeight="1" x14ac:dyDescent="0.25">
      <c r="A1632" s="43">
        <f t="shared" si="57"/>
        <v>1627</v>
      </c>
      <c r="B1632" s="44" t="s">
        <v>2906</v>
      </c>
      <c r="C1632" s="44" t="s">
        <v>2984</v>
      </c>
      <c r="D1632" s="72" t="s">
        <v>57</v>
      </c>
      <c r="E1632" s="73" t="s">
        <v>2994</v>
      </c>
      <c r="F1632" s="43" t="s">
        <v>41</v>
      </c>
      <c r="G1632" s="46" t="s">
        <v>42</v>
      </c>
      <c r="H1632" s="215">
        <v>32110</v>
      </c>
      <c r="I1632" s="45"/>
      <c r="J1632" s="76"/>
      <c r="K1632" s="63" t="s">
        <v>43</v>
      </c>
      <c r="L1632" s="70" t="s">
        <v>2995</v>
      </c>
      <c r="M1632" s="215">
        <v>43426</v>
      </c>
      <c r="N1632" s="52" t="str">
        <f t="shared" ca="1" si="58"/>
        <v>36 Tahun 2 Bulan 29 hari</v>
      </c>
      <c r="O16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Row],[JABATAN]],tbl_refJabatan,2,FALSE),"yr","day")-CONVERT(DATEDIF(H1632,tglAcuan,"y"),"yr","day"))),(NOW()+(CONVERT(VLOOKUP(Table1[[#This Row],[JABATAN]],tbl_refJabatan,2,FALSE),"yr","day")-CONVERT(DATEDIF(H1632,NOW(),"y"),"yr","day")))),"Usia Salah"),"")</f>
        <v>54115.098911689813</v>
      </c>
      <c r="Q1632" s="167" t="str">
        <f ca="1">IF(Table1[[#This Row],[TGL. PENSIUN (usia)]]&lt;&gt;0,TEXT(Table1[[#This Row],[TGL. PENSIUN (usia)]],"yyyy"),"")</f>
        <v>2048</v>
      </c>
      <c r="R1632" s="166">
        <f ca="1">IF(AND(Table1[[#This Row],[TGL. PENSIUN (usia)]]&lt;&gt;"",Table1[[#This Row],[TGL. PENSIUN (usia)]]&lt;&gt;"USIA SALAH"),IF(tglAcuan&lt;&gt;0,(INT(CONVERT(VLOOKUP(Table1[[#This Row],[JABATAN]],tbl_refJabatan,2,FALSE),"yr","day")-CONVERT(DATEDIF(H1632,tglAcuan,"y"),"yr","day"))),(INT(CONVERT(VLOOKUP(Table1[[#This Row],[JABATAN]],tbl_refJabatan,2,FALSE),"yr","day")-CONVERT(DATEDIF(H1632,NOW(),"y"),"yr","day")))),"")</f>
        <v>8766</v>
      </c>
      <c r="S1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Row],[JABATAN]],tbl_refJabatan,4,FALSE),"yr","day")-CONVERT(DATEDIF(H1632,tglAcuan,"y"),"yr","day"))),(NOW()+(CONVERT(VLOOKUP(Table1[[#This Row],[JABATAN]],tbl_refJabatan,4,FALSE),"yr","day")-CONVERT(DATEDIF(H1632,NOW(),"y"),"yr","day")))),"Usia Salah"),"")</f>
        <v>54115.098911689813</v>
      </c>
      <c r="T1632" s="167" t="str">
        <f ca="1">IF(Table1[[#This Row],[TGL. PENSIUN ( usia )]]&lt;&gt;0,TEXT(Table1[[#This Row],[TGL. PENSIUN ( usia )]],"yyyy"),"")</f>
        <v>2048</v>
      </c>
      <c r="U1632" s="166">
        <f ca="1">IF(AND(Table1[[#This Row],[TGL. PENSIUN (usia)]]&lt;&gt;"",Table1[[#This Row],[TGL. PENSIUN (usia)]]&lt;&gt;"USIA SALAH"),IF(tglAcuan&lt;&gt;0,(INT(CONVERT(VLOOKUP(Table1[[#This Row],[JABATAN]],tbl_refJabatan,4,FALSE),"yr","day")-CONVERT(DATEDIF(H1632,tglAcuan,"y"),"yr","day"))),(INT(CONVERT(VLOOKUP(Table1[[#This Row],[JABATAN]],tbl_refJabatan,4,FALSE),"yr","day")-CONVERT(DATEDIF(H1632,NOW(),"y"),"yr","day")))),"")</f>
        <v>8766</v>
      </c>
      <c r="V1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Row],[JABATAN]],tbl_refJabatan,6,FALSE),"yr","day")-CONVERT(DATEDIF(H1632,tglAcuan,"y"),"yr","day"))),(NOW()+(CONVERT(VLOOKUP(Table1[[#This Row],[JABATAN]],tbl_refJabatan,6,FALSE),"yr","day")-CONVERT(DATEDIF(H1632,NOW(),"y"),"yr","day")))),"Usia Salah"),"")</f>
        <v>52654.098911689813</v>
      </c>
      <c r="W1632" s="167" t="str">
        <f ca="1">IF(Table1[[#This Row],[TGL.PENSIUN (usia)]]&lt;&gt;0,TEXT(Table1[[#This Row],[TGL.PENSIUN (usia)]],"yyyy"),"")</f>
        <v>2044</v>
      </c>
      <c r="X16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Row],[JABATAN]],tbl_refJabatan,7,FALSE),"yr","day")-CONVERT(DATEDIF(M1632,tglAcuan,"y"),"yr","day"))),(NOW()+(CONVERT(VLOOKUP(Table1[[#This Row],[JABATAN]],tbl_refJabatan,7,FALSE),"yr","day")-CONVERT(DATEDIF(M1632,NOW(),"y"),"yr","day")))),"tgl SK salah"),"")</f>
        <v>50827.848911689813</v>
      </c>
      <c r="Y1632" s="167" t="str">
        <f ca="1">IF(Table1[[#This Row],[TGL. PENSIUN (jabatan)]]&lt;&gt;0,TEXT(Table1[[#This Row],[TGL. PENSIUN (jabatan)]],"yyyy"),"")</f>
        <v>2039</v>
      </c>
      <c r="Z16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Row],[JABATAN]],tbl_refJabatan,8,FALSE),"yr","day")-CONVERT(DATEDIF(H1632,tglAcuan,"y"),"yr","day"))),(NOW()+(CONVERT(VLOOKUP(Table1[[#This Row],[JABATAN]],tbl_refJabatan,8,FALSE),"yr","day")-CONVERT(DATEDIF(H1632,NOW(),"y"),"yr","day")))),"Usia Salah"),"")</f>
        <v>52654.098911689813</v>
      </c>
      <c r="AA1632" s="167" t="str">
        <f ca="1">IF(Table1[[#This Row],[TGL.PENSIUN (usia )]]&lt;&gt;0,TEXT(Table1[[#This Row],[TGL.PENSIUN (usia )]],"yyyy"),"")</f>
        <v>2044</v>
      </c>
      <c r="AB16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Row],[JABATAN]],tbl_refJabatan,9,FALSE),"yr","day")-CONVERT(DATEDIF(M1632,tglAcuan,"y"),"yr","day"))),(NOW()+(CONVERT(VLOOKUP(Table1[[#This Row],[JABATAN]],tbl_refJabatan,9,FALSE),"yr","day")-CONVERT(DATEDIF(M1632,NOW(),"y"),"yr","day")))),"tgl SK salah"),"")</f>
        <v>50827.848911689813</v>
      </c>
      <c r="AC1632" s="167" t="str">
        <f ca="1">IF(Table1[[#This Row],[TGL. PENSIUN (jabatan )]]&lt;&gt;0,TEXT(Table1[[#This Row],[TGL. PENSIUN (jabatan )]],"yyyy"),"")</f>
        <v>2039</v>
      </c>
      <c r="AD16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3" spans="1:30" s="53" customFormat="1" ht="21.75" customHeight="1" x14ac:dyDescent="0.25">
      <c r="A1633" s="43">
        <f t="shared" si="57"/>
        <v>1628</v>
      </c>
      <c r="B1633" s="44" t="s">
        <v>2906</v>
      </c>
      <c r="C1633" s="44" t="s">
        <v>2984</v>
      </c>
      <c r="D1633" s="72" t="s">
        <v>59</v>
      </c>
      <c r="E1633" s="73" t="s">
        <v>1099</v>
      </c>
      <c r="F1633" s="43" t="s">
        <v>41</v>
      </c>
      <c r="G1633" s="46" t="s">
        <v>42</v>
      </c>
      <c r="H1633" s="215">
        <v>30348</v>
      </c>
      <c r="I1633" s="45"/>
      <c r="J1633" s="76"/>
      <c r="K1633" s="63" t="s">
        <v>43</v>
      </c>
      <c r="L1633" s="70" t="s">
        <v>2996</v>
      </c>
      <c r="M1633" s="215">
        <v>43426</v>
      </c>
      <c r="N1633" s="52" t="str">
        <f t="shared" ca="1" si="58"/>
        <v>41 Tahun 0 Bulan 26 hari</v>
      </c>
      <c r="O16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Row],[JABATAN]],tbl_refJabatan,2,FALSE),"yr","day")-CONVERT(DATEDIF(H1633,tglAcuan,"y"),"yr","day"))),(NOW()+(CONVERT(VLOOKUP(Table1[[#This Row],[JABATAN]],tbl_refJabatan,2,FALSE),"yr","day")-CONVERT(DATEDIF(H1633,NOW(),"y"),"yr","day")))),"Usia Salah"),"")</f>
        <v>52288.848911689813</v>
      </c>
      <c r="Q1633" s="167" t="str">
        <f ca="1">IF(Table1[[#This Row],[TGL. PENSIUN (usia)]]&lt;&gt;0,TEXT(Table1[[#This Row],[TGL. PENSIUN (usia)]],"yyyy"),"")</f>
        <v>2043</v>
      </c>
      <c r="R1633" s="166">
        <f ca="1">IF(AND(Table1[[#This Row],[TGL. PENSIUN (usia)]]&lt;&gt;"",Table1[[#This Row],[TGL. PENSIUN (usia)]]&lt;&gt;"USIA SALAH"),IF(tglAcuan&lt;&gt;0,(INT(CONVERT(VLOOKUP(Table1[[#This Row],[JABATAN]],tbl_refJabatan,2,FALSE),"yr","day")-CONVERT(DATEDIF(H1633,tglAcuan,"y"),"yr","day"))),(INT(CONVERT(VLOOKUP(Table1[[#This Row],[JABATAN]],tbl_refJabatan,2,FALSE),"yr","day")-CONVERT(DATEDIF(H1633,NOW(),"y"),"yr","day")))),"")</f>
        <v>6939</v>
      </c>
      <c r="S1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Row],[JABATAN]],tbl_refJabatan,4,FALSE),"yr","day")-CONVERT(DATEDIF(H1633,tglAcuan,"y"),"yr","day"))),(NOW()+(CONVERT(VLOOKUP(Table1[[#This Row],[JABATAN]],tbl_refJabatan,4,FALSE),"yr","day")-CONVERT(DATEDIF(H1633,NOW(),"y"),"yr","day")))),"Usia Salah"),"")</f>
        <v>52288.848911689813</v>
      </c>
      <c r="T1633" s="167" t="str">
        <f ca="1">IF(Table1[[#This Row],[TGL. PENSIUN ( usia )]]&lt;&gt;0,TEXT(Table1[[#This Row],[TGL. PENSIUN ( usia )]],"yyyy"),"")</f>
        <v>2043</v>
      </c>
      <c r="U1633" s="166">
        <f ca="1">IF(AND(Table1[[#This Row],[TGL. PENSIUN (usia)]]&lt;&gt;"",Table1[[#This Row],[TGL. PENSIUN (usia)]]&lt;&gt;"USIA SALAH"),IF(tglAcuan&lt;&gt;0,(INT(CONVERT(VLOOKUP(Table1[[#This Row],[JABATAN]],tbl_refJabatan,4,FALSE),"yr","day")-CONVERT(DATEDIF(H1633,tglAcuan,"y"),"yr","day"))),(INT(CONVERT(VLOOKUP(Table1[[#This Row],[JABATAN]],tbl_refJabatan,4,FALSE),"yr","day")-CONVERT(DATEDIF(H1633,NOW(),"y"),"yr","day")))),"")</f>
        <v>6939</v>
      </c>
      <c r="V1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Row],[JABATAN]],tbl_refJabatan,6,FALSE),"yr","day")-CONVERT(DATEDIF(H1633,tglAcuan,"y"),"yr","day"))),(NOW()+(CONVERT(VLOOKUP(Table1[[#This Row],[JABATAN]],tbl_refJabatan,6,FALSE),"yr","day")-CONVERT(DATEDIF(H1633,NOW(),"y"),"yr","day")))),"Usia Salah"),"")</f>
        <v>50827.848911689813</v>
      </c>
      <c r="W1633" s="167" t="str">
        <f ca="1">IF(Table1[[#This Row],[TGL.PENSIUN (usia)]]&lt;&gt;0,TEXT(Table1[[#This Row],[TGL.PENSIUN (usia)]],"yyyy"),"")</f>
        <v>2039</v>
      </c>
      <c r="X16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Row],[JABATAN]],tbl_refJabatan,7,FALSE),"yr","day")-CONVERT(DATEDIF(M1633,tglAcuan,"y"),"yr","day"))),(NOW()+(CONVERT(VLOOKUP(Table1[[#This Row],[JABATAN]],tbl_refJabatan,7,FALSE),"yr","day")-CONVERT(DATEDIF(M1633,NOW(),"y"),"yr","day")))),"tgl SK salah"),"")</f>
        <v>50827.848911689813</v>
      </c>
      <c r="Y1633" s="167" t="str">
        <f ca="1">IF(Table1[[#This Row],[TGL. PENSIUN (jabatan)]]&lt;&gt;0,TEXT(Table1[[#This Row],[TGL. PENSIUN (jabatan)]],"yyyy"),"")</f>
        <v>2039</v>
      </c>
      <c r="Z16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Row],[JABATAN]],tbl_refJabatan,8,FALSE),"yr","day")-CONVERT(DATEDIF(H1633,tglAcuan,"y"),"yr","day"))),(NOW()+(CONVERT(VLOOKUP(Table1[[#This Row],[JABATAN]],tbl_refJabatan,8,FALSE),"yr","day")-CONVERT(DATEDIF(H1633,NOW(),"y"),"yr","day")))),"Usia Salah"),"")</f>
        <v>50827.848911689813</v>
      </c>
      <c r="AA1633" s="167" t="str">
        <f ca="1">IF(Table1[[#This Row],[TGL.PENSIUN (usia )]]&lt;&gt;0,TEXT(Table1[[#This Row],[TGL.PENSIUN (usia )]],"yyyy"),"")</f>
        <v>2039</v>
      </c>
      <c r="AB16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Row],[JABATAN]],tbl_refJabatan,9,FALSE),"yr","day")-CONVERT(DATEDIF(M1633,tglAcuan,"y"),"yr","day"))),(NOW()+(CONVERT(VLOOKUP(Table1[[#This Row],[JABATAN]],tbl_refJabatan,9,FALSE),"yr","day")-CONVERT(DATEDIF(M1633,NOW(),"y"),"yr","day")))),"tgl SK salah"),"")</f>
        <v>50827.848911689813</v>
      </c>
      <c r="AC1633" s="167" t="str">
        <f ca="1">IF(Table1[[#This Row],[TGL. PENSIUN (jabatan )]]&lt;&gt;0,TEXT(Table1[[#This Row],[TGL. PENSIUN (jabatan )]],"yyyy"),"")</f>
        <v>2039</v>
      </c>
      <c r="AD16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4" spans="1:30" s="53" customFormat="1" ht="21.75" customHeight="1" x14ac:dyDescent="0.25">
      <c r="A1634" s="43">
        <f t="shared" si="57"/>
        <v>1629</v>
      </c>
      <c r="B1634" s="44" t="s">
        <v>2906</v>
      </c>
      <c r="C1634" s="44" t="s">
        <v>2984</v>
      </c>
      <c r="D1634" s="72" t="s">
        <v>61</v>
      </c>
      <c r="E1634" s="73" t="s">
        <v>2997</v>
      </c>
      <c r="F1634" s="43" t="s">
        <v>41</v>
      </c>
      <c r="G1634" s="46" t="s">
        <v>42</v>
      </c>
      <c r="H1634" s="215">
        <v>28656</v>
      </c>
      <c r="I1634" s="45"/>
      <c r="J1634" s="76"/>
      <c r="K1634" s="63" t="s">
        <v>43</v>
      </c>
      <c r="L1634" s="70" t="s">
        <v>2998</v>
      </c>
      <c r="M1634" s="215">
        <v>43426</v>
      </c>
      <c r="N1634" s="52" t="str">
        <f t="shared" ca="1" si="58"/>
        <v>45 Tahun 8 Bulan 12 hari</v>
      </c>
      <c r="O16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Row],[JABATAN]],tbl_refJabatan,2,FALSE),"yr","day")-CONVERT(DATEDIF(H1634,tglAcuan,"y"),"yr","day"))),(NOW()+(CONVERT(VLOOKUP(Table1[[#This Row],[JABATAN]],tbl_refJabatan,2,FALSE),"yr","day")-CONVERT(DATEDIF(H1634,NOW(),"y"),"yr","day")))),"Usia Salah"),"")</f>
        <v>50827.848911689813</v>
      </c>
      <c r="Q1634" s="167" t="str">
        <f ca="1">IF(Table1[[#This Row],[TGL. PENSIUN (usia)]]&lt;&gt;0,TEXT(Table1[[#This Row],[TGL. PENSIUN (usia)]],"yyyy"),"")</f>
        <v>2039</v>
      </c>
      <c r="R1634" s="166">
        <f ca="1">IF(AND(Table1[[#This Row],[TGL. PENSIUN (usia)]]&lt;&gt;"",Table1[[#This Row],[TGL. PENSIUN (usia)]]&lt;&gt;"USIA SALAH"),IF(tglAcuan&lt;&gt;0,(INT(CONVERT(VLOOKUP(Table1[[#This Row],[JABATAN]],tbl_refJabatan,2,FALSE),"yr","day")-CONVERT(DATEDIF(H1634,tglAcuan,"y"),"yr","day"))),(INT(CONVERT(VLOOKUP(Table1[[#This Row],[JABATAN]],tbl_refJabatan,2,FALSE),"yr","day")-CONVERT(DATEDIF(H1634,NOW(),"y"),"yr","day")))),"")</f>
        <v>5478</v>
      </c>
      <c r="S1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Row],[JABATAN]],tbl_refJabatan,4,FALSE),"yr","day")-CONVERT(DATEDIF(H1634,tglAcuan,"y"),"yr","day"))),(NOW()+(CONVERT(VLOOKUP(Table1[[#This Row],[JABATAN]],tbl_refJabatan,4,FALSE),"yr","day")-CONVERT(DATEDIF(H1634,NOW(),"y"),"yr","day")))),"Usia Salah"),"")</f>
        <v>50827.848911689813</v>
      </c>
      <c r="T1634" s="167" t="str">
        <f ca="1">IF(Table1[[#This Row],[TGL. PENSIUN ( usia )]]&lt;&gt;0,TEXT(Table1[[#This Row],[TGL. PENSIUN ( usia )]],"yyyy"),"")</f>
        <v>2039</v>
      </c>
      <c r="U1634" s="166">
        <f ca="1">IF(AND(Table1[[#This Row],[TGL. PENSIUN (usia)]]&lt;&gt;"",Table1[[#This Row],[TGL. PENSIUN (usia)]]&lt;&gt;"USIA SALAH"),IF(tglAcuan&lt;&gt;0,(INT(CONVERT(VLOOKUP(Table1[[#This Row],[JABATAN]],tbl_refJabatan,4,FALSE),"yr","day")-CONVERT(DATEDIF(H1634,tglAcuan,"y"),"yr","day"))),(INT(CONVERT(VLOOKUP(Table1[[#This Row],[JABATAN]],tbl_refJabatan,4,FALSE),"yr","day")-CONVERT(DATEDIF(H1634,NOW(),"y"),"yr","day")))),"")</f>
        <v>5478</v>
      </c>
      <c r="V1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Row],[JABATAN]],tbl_refJabatan,6,FALSE),"yr","day")-CONVERT(DATEDIF(H1634,tglAcuan,"y"),"yr","day"))),(NOW()+(CONVERT(VLOOKUP(Table1[[#This Row],[JABATAN]],tbl_refJabatan,6,FALSE),"yr","day")-CONVERT(DATEDIF(H1634,NOW(),"y"),"yr","day")))),"Usia Salah"),"")</f>
        <v>49366.848911689813</v>
      </c>
      <c r="W1634" s="167" t="str">
        <f ca="1">IF(Table1[[#This Row],[TGL.PENSIUN (usia)]]&lt;&gt;0,TEXT(Table1[[#This Row],[TGL.PENSIUN (usia)]],"yyyy"),"")</f>
        <v>2035</v>
      </c>
      <c r="X16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Row],[JABATAN]],tbl_refJabatan,7,FALSE),"yr","day")-CONVERT(DATEDIF(M1634,tglAcuan,"y"),"yr","day"))),(NOW()+(CONVERT(VLOOKUP(Table1[[#This Row],[JABATAN]],tbl_refJabatan,7,FALSE),"yr","day")-CONVERT(DATEDIF(M1634,NOW(),"y"),"yr","day")))),"tgl SK salah"),"")</f>
        <v>50827.848911689813</v>
      </c>
      <c r="Y1634" s="167" t="str">
        <f ca="1">IF(Table1[[#This Row],[TGL. PENSIUN (jabatan)]]&lt;&gt;0,TEXT(Table1[[#This Row],[TGL. PENSIUN (jabatan)]],"yyyy"),"")</f>
        <v>2039</v>
      </c>
      <c r="Z16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Row],[JABATAN]],tbl_refJabatan,8,FALSE),"yr","day")-CONVERT(DATEDIF(H1634,tglAcuan,"y"),"yr","day"))),(NOW()+(CONVERT(VLOOKUP(Table1[[#This Row],[JABATAN]],tbl_refJabatan,8,FALSE),"yr","day")-CONVERT(DATEDIF(H1634,NOW(),"y"),"yr","day")))),"Usia Salah"),"")</f>
        <v>49366.848911689813</v>
      </c>
      <c r="AA1634" s="167" t="str">
        <f ca="1">IF(Table1[[#This Row],[TGL.PENSIUN (usia )]]&lt;&gt;0,TEXT(Table1[[#This Row],[TGL.PENSIUN (usia )]],"yyyy"),"")</f>
        <v>2035</v>
      </c>
      <c r="AB16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Row],[JABATAN]],tbl_refJabatan,9,FALSE),"yr","day")-CONVERT(DATEDIF(M1634,tglAcuan,"y"),"yr","day"))),(NOW()+(CONVERT(VLOOKUP(Table1[[#This Row],[JABATAN]],tbl_refJabatan,9,FALSE),"yr","day")-CONVERT(DATEDIF(M1634,NOW(),"y"),"yr","day")))),"tgl SK salah"),"")</f>
        <v>50827.848911689813</v>
      </c>
      <c r="AC1634" s="167" t="str">
        <f ca="1">IF(Table1[[#This Row],[TGL. PENSIUN (jabatan )]]&lt;&gt;0,TEXT(Table1[[#This Row],[TGL. PENSIUN (jabatan )]],"yyyy"),"")</f>
        <v>2039</v>
      </c>
      <c r="AD16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5" spans="1:30" s="53" customFormat="1" ht="21.75" customHeight="1" x14ac:dyDescent="0.25">
      <c r="A1635" s="43">
        <f t="shared" si="57"/>
        <v>1630</v>
      </c>
      <c r="B1635" s="44" t="s">
        <v>2906</v>
      </c>
      <c r="C1635" s="44" t="s">
        <v>2984</v>
      </c>
      <c r="D1635" s="72" t="s">
        <v>63</v>
      </c>
      <c r="E1635" s="73" t="s">
        <v>2999</v>
      </c>
      <c r="F1635" s="43" t="s">
        <v>41</v>
      </c>
      <c r="G1635" s="46" t="s">
        <v>42</v>
      </c>
      <c r="H1635" s="215">
        <v>25389</v>
      </c>
      <c r="I1635" s="45"/>
      <c r="J1635" s="76"/>
      <c r="K1635" s="63" t="s">
        <v>43</v>
      </c>
      <c r="L1635" s="70" t="s">
        <v>3000</v>
      </c>
      <c r="M1635" s="215">
        <v>43426</v>
      </c>
      <c r="N1635" s="52" t="str">
        <f t="shared" ca="1" si="58"/>
        <v>54 Tahun 7 Bulan 22 hari</v>
      </c>
      <c r="O16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Row],[JABATAN]],tbl_refJabatan,2,FALSE),"yr","day")-CONVERT(DATEDIF(H1635,tglAcuan,"y"),"yr","day"))),(NOW()+(CONVERT(VLOOKUP(Table1[[#This Row],[JABATAN]],tbl_refJabatan,2,FALSE),"yr","day")-CONVERT(DATEDIF(H1635,NOW(),"y"),"yr","day")))),"Usia Salah"),"")</f>
        <v>47540.598911689813</v>
      </c>
      <c r="Q1635" s="167" t="str">
        <f ca="1">IF(Table1[[#This Row],[TGL. PENSIUN (usia)]]&lt;&gt;0,TEXT(Table1[[#This Row],[TGL. PENSIUN (usia)]],"yyyy"),"")</f>
        <v>2030</v>
      </c>
      <c r="R1635" s="166">
        <f ca="1">IF(AND(Table1[[#This Row],[TGL. PENSIUN (usia)]]&lt;&gt;"",Table1[[#This Row],[TGL. PENSIUN (usia)]]&lt;&gt;"USIA SALAH"),IF(tglAcuan&lt;&gt;0,(INT(CONVERT(VLOOKUP(Table1[[#This Row],[JABATAN]],tbl_refJabatan,2,FALSE),"yr","day")-CONVERT(DATEDIF(H1635,tglAcuan,"y"),"yr","day"))),(INT(CONVERT(VLOOKUP(Table1[[#This Row],[JABATAN]],tbl_refJabatan,2,FALSE),"yr","day")-CONVERT(DATEDIF(H1635,NOW(),"y"),"yr","day")))),"")</f>
        <v>2191</v>
      </c>
      <c r="S1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Row],[JABATAN]],tbl_refJabatan,4,FALSE),"yr","day")-CONVERT(DATEDIF(H1635,tglAcuan,"y"),"yr","day"))),(NOW()+(CONVERT(VLOOKUP(Table1[[#This Row],[JABATAN]],tbl_refJabatan,4,FALSE),"yr","day")-CONVERT(DATEDIF(H1635,NOW(),"y"),"yr","day")))),"Usia Salah"),"")</f>
        <v>32930.598911689813</v>
      </c>
      <c r="T1635" s="167" t="str">
        <f ca="1">IF(Table1[[#This Row],[TGL. PENSIUN ( usia )]]&lt;&gt;0,TEXT(Table1[[#This Row],[TGL. PENSIUN ( usia )]],"yyyy"),"")</f>
        <v>1990</v>
      </c>
      <c r="U1635" s="166">
        <f ca="1">IF(AND(Table1[[#This Row],[TGL. PENSIUN (usia)]]&lt;&gt;"",Table1[[#This Row],[TGL. PENSIUN (usia)]]&lt;&gt;"USIA SALAH"),IF(tglAcuan&lt;&gt;0,(INT(CONVERT(VLOOKUP(Table1[[#This Row],[JABATAN]],tbl_refJabatan,4,FALSE),"yr","day")-CONVERT(DATEDIF(H1635,tglAcuan,"y"),"yr","day"))),(INT(CONVERT(VLOOKUP(Table1[[#This Row],[JABATAN]],tbl_refJabatan,4,FALSE),"yr","day")-CONVERT(DATEDIF(H1635,NOW(),"y"),"yr","day")))),"")</f>
        <v>-12419</v>
      </c>
      <c r="V1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Row],[JABATAN]],tbl_refJabatan,6,FALSE),"yr","day")-CONVERT(DATEDIF(H1635,tglAcuan,"y"),"yr","day"))),(NOW()+(CONVERT(VLOOKUP(Table1[[#This Row],[JABATAN]],tbl_refJabatan,6,FALSE),"yr","day")-CONVERT(DATEDIF(H1635,NOW(),"y"),"yr","day")))),"Usia Salah"),"")</f>
        <v>25625.598911689813</v>
      </c>
      <c r="W1635" s="167" t="str">
        <f ca="1">IF(Table1[[#This Row],[TGL.PENSIUN (usia)]]&lt;&gt;0,TEXT(Table1[[#This Row],[TGL.PENSIUN (usia)]],"yyyy"),"")</f>
        <v>1970</v>
      </c>
      <c r="X16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Row],[JABATAN]],tbl_refJabatan,7,FALSE),"yr","day")-CONVERT(DATEDIF(M1635,tglAcuan,"y"),"yr","day"))),(NOW()+(CONVERT(VLOOKUP(Table1[[#This Row],[JABATAN]],tbl_refJabatan,7,FALSE),"yr","day")-CONVERT(DATEDIF(M1635,NOW(),"y"),"yr","day")))),"tgl SK salah"),"")</f>
        <v>65437.848911689813</v>
      </c>
      <c r="Y1635" s="167" t="str">
        <f ca="1">IF(Table1[[#This Row],[TGL. PENSIUN (jabatan)]]&lt;&gt;0,TEXT(Table1[[#This Row],[TGL. PENSIUN (jabatan)]],"yyyy"),"")</f>
        <v>2079</v>
      </c>
      <c r="Z16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Row],[JABATAN]],tbl_refJabatan,8,FALSE),"yr","day")-CONVERT(DATEDIF(H1635,tglAcuan,"y"),"yr","day"))),(NOW()+(CONVERT(VLOOKUP(Table1[[#This Row],[JABATAN]],tbl_refJabatan,8,FALSE),"yr","day")-CONVERT(DATEDIF(H1635,NOW(),"y"),"yr","day")))),"Usia Salah"),"")</f>
        <v>47540.598911689813</v>
      </c>
      <c r="AA1635" s="167" t="str">
        <f ca="1">IF(Table1[[#This Row],[TGL.PENSIUN (usia )]]&lt;&gt;0,TEXT(Table1[[#This Row],[TGL.PENSIUN (usia )]],"yyyy"),"")</f>
        <v>2030</v>
      </c>
      <c r="AB16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Row],[JABATAN]],tbl_refJabatan,9,FALSE),"yr","day")-CONVERT(DATEDIF(M1635,tglAcuan,"y"),"yr","day"))),(NOW()+(CONVERT(VLOOKUP(Table1[[#This Row],[JABATAN]],tbl_refJabatan,9,FALSE),"yr","day")-CONVERT(DATEDIF(M1635,NOW(),"y"),"yr","day")))),"tgl SK salah"),"")</f>
        <v>49001.598911689813</v>
      </c>
      <c r="AC1635" s="167" t="str">
        <f ca="1">IF(Table1[[#This Row],[TGL. PENSIUN (jabatan )]]&lt;&gt;0,TEXT(Table1[[#This Row],[TGL. PENSIUN (jabatan )]],"yyyy"),"")</f>
        <v>2034</v>
      </c>
      <c r="AD16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6" spans="1:30" s="53" customFormat="1" ht="21.75" customHeight="1" x14ac:dyDescent="0.25">
      <c r="A1636" s="43">
        <f t="shared" si="57"/>
        <v>1631</v>
      </c>
      <c r="B1636" s="44" t="s">
        <v>2906</v>
      </c>
      <c r="C1636" s="44" t="s">
        <v>2984</v>
      </c>
      <c r="D1636" s="72" t="s">
        <v>63</v>
      </c>
      <c r="E1636" s="73" t="s">
        <v>1106</v>
      </c>
      <c r="F1636" s="43" t="s">
        <v>41</v>
      </c>
      <c r="G1636" s="46" t="s">
        <v>42</v>
      </c>
      <c r="H1636" s="215">
        <v>24781</v>
      </c>
      <c r="I1636" s="45"/>
      <c r="J1636" s="76"/>
      <c r="K1636" s="63" t="s">
        <v>43</v>
      </c>
      <c r="L1636" s="70" t="s">
        <v>3001</v>
      </c>
      <c r="M1636" s="215">
        <v>43426</v>
      </c>
      <c r="N1636" s="52" t="str">
        <f t="shared" ca="1" si="58"/>
        <v>56 Tahun 3 Bulan 22 hari</v>
      </c>
      <c r="O16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Row],[JABATAN]],tbl_refJabatan,2,FALSE),"yr","day")-CONVERT(DATEDIF(H1636,tglAcuan,"y"),"yr","day"))),(NOW()+(CONVERT(VLOOKUP(Table1[[#This Row],[JABATAN]],tbl_refJabatan,2,FALSE),"yr","day")-CONVERT(DATEDIF(H1636,NOW(),"y"),"yr","day")))),"Usia Salah"),"")</f>
        <v>46810.098911689813</v>
      </c>
      <c r="Q1636" s="167" t="str">
        <f ca="1">IF(Table1[[#This Row],[TGL. PENSIUN (usia)]]&lt;&gt;0,TEXT(Table1[[#This Row],[TGL. PENSIUN (usia)]],"yyyy"),"")</f>
        <v>2028</v>
      </c>
      <c r="R1636" s="166">
        <f ca="1">IF(AND(Table1[[#This Row],[TGL. PENSIUN (usia)]]&lt;&gt;"",Table1[[#This Row],[TGL. PENSIUN (usia)]]&lt;&gt;"USIA SALAH"),IF(tglAcuan&lt;&gt;0,(INT(CONVERT(VLOOKUP(Table1[[#This Row],[JABATAN]],tbl_refJabatan,2,FALSE),"yr","day")-CONVERT(DATEDIF(H1636,tglAcuan,"y"),"yr","day"))),(INT(CONVERT(VLOOKUP(Table1[[#This Row],[JABATAN]],tbl_refJabatan,2,FALSE),"yr","day")-CONVERT(DATEDIF(H1636,NOW(),"y"),"yr","day")))),"")</f>
        <v>1461</v>
      </c>
      <c r="S1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Row],[JABATAN]],tbl_refJabatan,4,FALSE),"yr","day")-CONVERT(DATEDIF(H1636,tglAcuan,"y"),"yr","day"))),(NOW()+(CONVERT(VLOOKUP(Table1[[#This Row],[JABATAN]],tbl_refJabatan,4,FALSE),"yr","day")-CONVERT(DATEDIF(H1636,NOW(),"y"),"yr","day")))),"Usia Salah"),"")</f>
        <v>32200.098911689813</v>
      </c>
      <c r="T1636" s="167" t="str">
        <f ca="1">IF(Table1[[#This Row],[TGL. PENSIUN ( usia )]]&lt;&gt;0,TEXT(Table1[[#This Row],[TGL. PENSIUN ( usia )]],"yyyy"),"")</f>
        <v>1988</v>
      </c>
      <c r="U1636" s="166">
        <f ca="1">IF(AND(Table1[[#This Row],[TGL. PENSIUN (usia)]]&lt;&gt;"",Table1[[#This Row],[TGL. PENSIUN (usia)]]&lt;&gt;"USIA SALAH"),IF(tglAcuan&lt;&gt;0,(INT(CONVERT(VLOOKUP(Table1[[#This Row],[JABATAN]],tbl_refJabatan,4,FALSE),"yr","day")-CONVERT(DATEDIF(H1636,tglAcuan,"y"),"yr","day"))),(INT(CONVERT(VLOOKUP(Table1[[#This Row],[JABATAN]],tbl_refJabatan,4,FALSE),"yr","day")-CONVERT(DATEDIF(H1636,NOW(),"y"),"yr","day")))),"")</f>
        <v>-13149</v>
      </c>
      <c r="V1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Row],[JABATAN]],tbl_refJabatan,6,FALSE),"yr","day")-CONVERT(DATEDIF(H1636,tglAcuan,"y"),"yr","day"))),(NOW()+(CONVERT(VLOOKUP(Table1[[#This Row],[JABATAN]],tbl_refJabatan,6,FALSE),"yr","day")-CONVERT(DATEDIF(H1636,NOW(),"y"),"yr","day")))),"Usia Salah"),"")</f>
        <v>24895.098911689813</v>
      </c>
      <c r="W1636" s="167" t="str">
        <f ca="1">IF(Table1[[#This Row],[TGL.PENSIUN (usia)]]&lt;&gt;0,TEXT(Table1[[#This Row],[TGL.PENSIUN (usia)]],"yyyy"),"")</f>
        <v>1968</v>
      </c>
      <c r="X16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Row],[JABATAN]],tbl_refJabatan,7,FALSE),"yr","day")-CONVERT(DATEDIF(M1636,tglAcuan,"y"),"yr","day"))),(NOW()+(CONVERT(VLOOKUP(Table1[[#This Row],[JABATAN]],tbl_refJabatan,7,FALSE),"yr","day")-CONVERT(DATEDIF(M1636,NOW(),"y"),"yr","day")))),"tgl SK salah"),"")</f>
        <v>65437.848911689813</v>
      </c>
      <c r="Y1636" s="167" t="str">
        <f ca="1">IF(Table1[[#This Row],[TGL. PENSIUN (jabatan)]]&lt;&gt;0,TEXT(Table1[[#This Row],[TGL. PENSIUN (jabatan)]],"yyyy"),"")</f>
        <v>2079</v>
      </c>
      <c r="Z16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Row],[JABATAN]],tbl_refJabatan,8,FALSE),"yr","day")-CONVERT(DATEDIF(H1636,tglAcuan,"y"),"yr","day"))),(NOW()+(CONVERT(VLOOKUP(Table1[[#This Row],[JABATAN]],tbl_refJabatan,8,FALSE),"yr","day")-CONVERT(DATEDIF(H1636,NOW(),"y"),"yr","day")))),"Usia Salah"),"")</f>
        <v>46810.098911689813</v>
      </c>
      <c r="AA1636" s="167" t="str">
        <f ca="1">IF(Table1[[#This Row],[TGL.PENSIUN (usia )]]&lt;&gt;0,TEXT(Table1[[#This Row],[TGL.PENSIUN (usia )]],"yyyy"),"")</f>
        <v>2028</v>
      </c>
      <c r="AB16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Row],[JABATAN]],tbl_refJabatan,9,FALSE),"yr","day")-CONVERT(DATEDIF(M1636,tglAcuan,"y"),"yr","day"))),(NOW()+(CONVERT(VLOOKUP(Table1[[#This Row],[JABATAN]],tbl_refJabatan,9,FALSE),"yr","day")-CONVERT(DATEDIF(M1636,NOW(),"y"),"yr","day")))),"tgl SK salah"),"")</f>
        <v>49001.598911689813</v>
      </c>
      <c r="AC1636" s="167" t="str">
        <f ca="1">IF(Table1[[#This Row],[TGL. PENSIUN (jabatan )]]&lt;&gt;0,TEXT(Table1[[#This Row],[TGL. PENSIUN (jabatan )]],"yyyy"),"")</f>
        <v>2034</v>
      </c>
      <c r="AD16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7" spans="1:30" s="53" customFormat="1" ht="21.75" customHeight="1" x14ac:dyDescent="0.25">
      <c r="A1637" s="43">
        <f t="shared" si="57"/>
        <v>1632</v>
      </c>
      <c r="B1637" s="44" t="s">
        <v>2906</v>
      </c>
      <c r="C1637" s="44" t="s">
        <v>2984</v>
      </c>
      <c r="D1637" s="72" t="s">
        <v>63</v>
      </c>
      <c r="E1637" s="73" t="s">
        <v>3002</v>
      </c>
      <c r="F1637" s="43" t="s">
        <v>41</v>
      </c>
      <c r="G1637" s="46" t="s">
        <v>42</v>
      </c>
      <c r="H1637" s="215">
        <v>33840</v>
      </c>
      <c r="I1637" s="45"/>
      <c r="J1637" s="76"/>
      <c r="K1637" s="63" t="s">
        <v>43</v>
      </c>
      <c r="L1637" s="70" t="s">
        <v>3003</v>
      </c>
      <c r="M1637" s="215">
        <v>44350</v>
      </c>
      <c r="N1637" s="52" t="str">
        <f t="shared" ca="1" si="58"/>
        <v>31 Tahun 6 Bulan 3 hari</v>
      </c>
      <c r="O16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24 Hari </v>
      </c>
      <c r="P1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Row],[JABATAN]],tbl_refJabatan,2,FALSE),"yr","day")-CONVERT(DATEDIF(H1637,tglAcuan,"y"),"yr","day"))),(NOW()+(CONVERT(VLOOKUP(Table1[[#This Row],[JABATAN]],tbl_refJabatan,2,FALSE),"yr","day")-CONVERT(DATEDIF(H1637,NOW(),"y"),"yr","day")))),"Usia Salah"),"")</f>
        <v>55941.348911689813</v>
      </c>
      <c r="Q1637" s="167" t="str">
        <f ca="1">IF(Table1[[#This Row],[TGL. PENSIUN (usia)]]&lt;&gt;0,TEXT(Table1[[#This Row],[TGL. PENSIUN (usia)]],"yyyy"),"")</f>
        <v>2053</v>
      </c>
      <c r="R1637" s="166">
        <f ca="1">IF(AND(Table1[[#This Row],[TGL. PENSIUN (usia)]]&lt;&gt;"",Table1[[#This Row],[TGL. PENSIUN (usia)]]&lt;&gt;"USIA SALAH"),IF(tglAcuan&lt;&gt;0,(INT(CONVERT(VLOOKUP(Table1[[#This Row],[JABATAN]],tbl_refJabatan,2,FALSE),"yr","day")-CONVERT(DATEDIF(H1637,tglAcuan,"y"),"yr","day"))),(INT(CONVERT(VLOOKUP(Table1[[#This Row],[JABATAN]],tbl_refJabatan,2,FALSE),"yr","day")-CONVERT(DATEDIF(H1637,NOW(),"y"),"yr","day")))),"")</f>
        <v>10592</v>
      </c>
      <c r="S1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Row],[JABATAN]],tbl_refJabatan,4,FALSE),"yr","day")-CONVERT(DATEDIF(H1637,tglAcuan,"y"),"yr","day"))),(NOW()+(CONVERT(VLOOKUP(Table1[[#This Row],[JABATAN]],tbl_refJabatan,4,FALSE),"yr","day")-CONVERT(DATEDIF(H1637,NOW(),"y"),"yr","day")))),"Usia Salah"),"")</f>
        <v>41331.348911689813</v>
      </c>
      <c r="T1637" s="167" t="str">
        <f ca="1">IF(Table1[[#This Row],[TGL. PENSIUN ( usia )]]&lt;&gt;0,TEXT(Table1[[#This Row],[TGL. PENSIUN ( usia )]],"yyyy"),"")</f>
        <v>2013</v>
      </c>
      <c r="U1637" s="166">
        <f ca="1">IF(AND(Table1[[#This Row],[TGL. PENSIUN (usia)]]&lt;&gt;"",Table1[[#This Row],[TGL. PENSIUN (usia)]]&lt;&gt;"USIA SALAH"),IF(tglAcuan&lt;&gt;0,(INT(CONVERT(VLOOKUP(Table1[[#This Row],[JABATAN]],tbl_refJabatan,4,FALSE),"yr","day")-CONVERT(DATEDIF(H1637,tglAcuan,"y"),"yr","day"))),(INT(CONVERT(VLOOKUP(Table1[[#This Row],[JABATAN]],tbl_refJabatan,4,FALSE),"yr","day")-CONVERT(DATEDIF(H1637,NOW(),"y"),"yr","day")))),"")</f>
        <v>-4018</v>
      </c>
      <c r="V1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Row],[JABATAN]],tbl_refJabatan,6,FALSE),"yr","day")-CONVERT(DATEDIF(H1637,tglAcuan,"y"),"yr","day"))),(NOW()+(CONVERT(VLOOKUP(Table1[[#This Row],[JABATAN]],tbl_refJabatan,6,FALSE),"yr","day")-CONVERT(DATEDIF(H1637,NOW(),"y"),"yr","day")))),"Usia Salah"),"")</f>
        <v>34026.348911689813</v>
      </c>
      <c r="W1637" s="167" t="str">
        <f ca="1">IF(Table1[[#This Row],[TGL.PENSIUN (usia)]]&lt;&gt;0,TEXT(Table1[[#This Row],[TGL.PENSIUN (usia)]],"yyyy"),"")</f>
        <v>1993</v>
      </c>
      <c r="X16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Row],[JABATAN]],tbl_refJabatan,7,FALSE),"yr","day")-CONVERT(DATEDIF(M1637,tglAcuan,"y"),"yr","day"))),(NOW()+(CONVERT(VLOOKUP(Table1[[#This Row],[JABATAN]],tbl_refJabatan,7,FALSE),"yr","day")-CONVERT(DATEDIF(M1637,NOW(),"y"),"yr","day")))),"tgl SK salah"),"")</f>
        <v>66533.598911689813</v>
      </c>
      <c r="Y1637" s="167" t="str">
        <f ca="1">IF(Table1[[#This Row],[TGL. PENSIUN (jabatan)]]&lt;&gt;0,TEXT(Table1[[#This Row],[TGL. PENSIUN (jabatan)]],"yyyy"),"")</f>
        <v>2082</v>
      </c>
      <c r="Z16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Row],[JABATAN]],tbl_refJabatan,8,FALSE),"yr","day")-CONVERT(DATEDIF(H1637,tglAcuan,"y"),"yr","day"))),(NOW()+(CONVERT(VLOOKUP(Table1[[#This Row],[JABATAN]],tbl_refJabatan,8,FALSE),"yr","day")-CONVERT(DATEDIF(H1637,NOW(),"y"),"yr","day")))),"Usia Salah"),"")</f>
        <v>55941.348911689813</v>
      </c>
      <c r="AA1637" s="167" t="str">
        <f ca="1">IF(Table1[[#This Row],[TGL.PENSIUN (usia )]]&lt;&gt;0,TEXT(Table1[[#This Row],[TGL.PENSIUN (usia )]],"yyyy"),"")</f>
        <v>2053</v>
      </c>
      <c r="AB16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Row],[JABATAN]],tbl_refJabatan,9,FALSE),"yr","day")-CONVERT(DATEDIF(M1637,tglAcuan,"y"),"yr","day"))),(NOW()+(CONVERT(VLOOKUP(Table1[[#This Row],[JABATAN]],tbl_refJabatan,9,FALSE),"yr","day")-CONVERT(DATEDIF(M1637,NOW(),"y"),"yr","day")))),"tgl SK salah"),"")</f>
        <v>50097.348911689813</v>
      </c>
      <c r="AC1637" s="167" t="str">
        <f ca="1">IF(Table1[[#This Row],[TGL. PENSIUN (jabatan )]]&lt;&gt;0,TEXT(Table1[[#This Row],[TGL. PENSIUN (jabatan )]],"yyyy"),"")</f>
        <v>2037</v>
      </c>
      <c r="AD16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8" spans="1:30" s="53" customFormat="1" ht="21.75" customHeight="1" x14ac:dyDescent="0.25">
      <c r="A1638" s="43">
        <f t="shared" si="57"/>
        <v>1633</v>
      </c>
      <c r="B1638" s="44" t="s">
        <v>2906</v>
      </c>
      <c r="C1638" s="44" t="s">
        <v>2984</v>
      </c>
      <c r="D1638" s="72" t="s">
        <v>63</v>
      </c>
      <c r="E1638" s="73" t="s">
        <v>3004</v>
      </c>
      <c r="F1638" s="43" t="s">
        <v>41</v>
      </c>
      <c r="G1638" s="46" t="s">
        <v>42</v>
      </c>
      <c r="H1638" s="215">
        <v>32665</v>
      </c>
      <c r="I1638" s="45"/>
      <c r="J1638" s="76"/>
      <c r="K1638" s="63" t="s">
        <v>43</v>
      </c>
      <c r="L1638" s="70" t="s">
        <v>3005</v>
      </c>
      <c r="M1638" s="215">
        <v>43426</v>
      </c>
      <c r="N1638" s="52" t="str">
        <f t="shared" ca="1" si="58"/>
        <v>34 Tahun 8 Bulan 21 hari</v>
      </c>
      <c r="O16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Row],[JABATAN]],tbl_refJabatan,2,FALSE),"yr","day")-CONVERT(DATEDIF(H1638,tglAcuan,"y"),"yr","day"))),(NOW()+(CONVERT(VLOOKUP(Table1[[#This Row],[JABATAN]],tbl_refJabatan,2,FALSE),"yr","day")-CONVERT(DATEDIF(H1638,NOW(),"y"),"yr","day")))),"Usia Salah"),"")</f>
        <v>54845.598911689813</v>
      </c>
      <c r="Q1638" s="167" t="str">
        <f ca="1">IF(Table1[[#This Row],[TGL. PENSIUN (usia)]]&lt;&gt;0,TEXT(Table1[[#This Row],[TGL. PENSIUN (usia)]],"yyyy"),"")</f>
        <v>2050</v>
      </c>
      <c r="R1638" s="166">
        <f ca="1">IF(AND(Table1[[#This Row],[TGL. PENSIUN (usia)]]&lt;&gt;"",Table1[[#This Row],[TGL. PENSIUN (usia)]]&lt;&gt;"USIA SALAH"),IF(tglAcuan&lt;&gt;0,(INT(CONVERT(VLOOKUP(Table1[[#This Row],[JABATAN]],tbl_refJabatan,2,FALSE),"yr","day")-CONVERT(DATEDIF(H1638,tglAcuan,"y"),"yr","day"))),(INT(CONVERT(VLOOKUP(Table1[[#This Row],[JABATAN]],tbl_refJabatan,2,FALSE),"yr","day")-CONVERT(DATEDIF(H1638,NOW(),"y"),"yr","day")))),"")</f>
        <v>9496</v>
      </c>
      <c r="S1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Row],[JABATAN]],tbl_refJabatan,4,FALSE),"yr","day")-CONVERT(DATEDIF(H1638,tglAcuan,"y"),"yr","day"))),(NOW()+(CONVERT(VLOOKUP(Table1[[#This Row],[JABATAN]],tbl_refJabatan,4,FALSE),"yr","day")-CONVERT(DATEDIF(H1638,NOW(),"y"),"yr","day")))),"Usia Salah"),"")</f>
        <v>40235.598911689813</v>
      </c>
      <c r="T1638" s="167" t="str">
        <f ca="1">IF(Table1[[#This Row],[TGL. PENSIUN ( usia )]]&lt;&gt;0,TEXT(Table1[[#This Row],[TGL. PENSIUN ( usia )]],"yyyy"),"")</f>
        <v>2010</v>
      </c>
      <c r="U1638" s="166">
        <f ca="1">IF(AND(Table1[[#This Row],[TGL. PENSIUN (usia)]]&lt;&gt;"",Table1[[#This Row],[TGL. PENSIUN (usia)]]&lt;&gt;"USIA SALAH"),IF(tglAcuan&lt;&gt;0,(INT(CONVERT(VLOOKUP(Table1[[#This Row],[JABATAN]],tbl_refJabatan,4,FALSE),"yr","day")-CONVERT(DATEDIF(H1638,tglAcuan,"y"),"yr","day"))),(INT(CONVERT(VLOOKUP(Table1[[#This Row],[JABATAN]],tbl_refJabatan,4,FALSE),"yr","day")-CONVERT(DATEDIF(H1638,NOW(),"y"),"yr","day")))),"")</f>
        <v>-5114</v>
      </c>
      <c r="V1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Row],[JABATAN]],tbl_refJabatan,6,FALSE),"yr","day")-CONVERT(DATEDIF(H1638,tglAcuan,"y"),"yr","day"))),(NOW()+(CONVERT(VLOOKUP(Table1[[#This Row],[JABATAN]],tbl_refJabatan,6,FALSE),"yr","day")-CONVERT(DATEDIF(H1638,NOW(),"y"),"yr","day")))),"Usia Salah"),"")</f>
        <v>32930.598911689813</v>
      </c>
      <c r="W1638" s="167" t="str">
        <f ca="1">IF(Table1[[#This Row],[TGL.PENSIUN (usia)]]&lt;&gt;0,TEXT(Table1[[#This Row],[TGL.PENSIUN (usia)]],"yyyy"),"")</f>
        <v>1990</v>
      </c>
      <c r="X16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Row],[JABATAN]],tbl_refJabatan,7,FALSE),"yr","day")-CONVERT(DATEDIF(M1638,tglAcuan,"y"),"yr","day"))),(NOW()+(CONVERT(VLOOKUP(Table1[[#This Row],[JABATAN]],tbl_refJabatan,7,FALSE),"yr","day")-CONVERT(DATEDIF(M1638,NOW(),"y"),"yr","day")))),"tgl SK salah"),"")</f>
        <v>65437.848911689813</v>
      </c>
      <c r="Y1638" s="167" t="str">
        <f ca="1">IF(Table1[[#This Row],[TGL. PENSIUN (jabatan)]]&lt;&gt;0,TEXT(Table1[[#This Row],[TGL. PENSIUN (jabatan)]],"yyyy"),"")</f>
        <v>2079</v>
      </c>
      <c r="Z16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Row],[JABATAN]],tbl_refJabatan,8,FALSE),"yr","day")-CONVERT(DATEDIF(H1638,tglAcuan,"y"),"yr","day"))),(NOW()+(CONVERT(VLOOKUP(Table1[[#This Row],[JABATAN]],tbl_refJabatan,8,FALSE),"yr","day")-CONVERT(DATEDIF(H1638,NOW(),"y"),"yr","day")))),"Usia Salah"),"")</f>
        <v>54845.598911689813</v>
      </c>
      <c r="AA1638" s="167" t="str">
        <f ca="1">IF(Table1[[#This Row],[TGL.PENSIUN (usia )]]&lt;&gt;0,TEXT(Table1[[#This Row],[TGL.PENSIUN (usia )]],"yyyy"),"")</f>
        <v>2050</v>
      </c>
      <c r="AB16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Row],[JABATAN]],tbl_refJabatan,9,FALSE),"yr","day")-CONVERT(DATEDIF(M1638,tglAcuan,"y"),"yr","day"))),(NOW()+(CONVERT(VLOOKUP(Table1[[#This Row],[JABATAN]],tbl_refJabatan,9,FALSE),"yr","day")-CONVERT(DATEDIF(M1638,NOW(),"y"),"yr","day")))),"tgl SK salah"),"")</f>
        <v>49001.598911689813</v>
      </c>
      <c r="AC1638" s="167" t="str">
        <f ca="1">IF(Table1[[#This Row],[TGL. PENSIUN (jabatan )]]&lt;&gt;0,TEXT(Table1[[#This Row],[TGL. PENSIUN (jabatan )]],"yyyy"),"")</f>
        <v>2034</v>
      </c>
      <c r="AD16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39" spans="1:30" s="53" customFormat="1" ht="21.75" customHeight="1" x14ac:dyDescent="0.25">
      <c r="A1639" s="43">
        <f t="shared" si="57"/>
        <v>1634</v>
      </c>
      <c r="B1639" s="44" t="s">
        <v>2906</v>
      </c>
      <c r="C1639" s="44" t="s">
        <v>2984</v>
      </c>
      <c r="D1639" s="72" t="s">
        <v>63</v>
      </c>
      <c r="E1639" s="73" t="s">
        <v>3006</v>
      </c>
      <c r="F1639" s="43" t="s">
        <v>41</v>
      </c>
      <c r="G1639" s="46" t="s">
        <v>42</v>
      </c>
      <c r="H1639" s="215">
        <v>27122</v>
      </c>
      <c r="I1639" s="45"/>
      <c r="J1639" s="76"/>
      <c r="K1639" s="63" t="s">
        <v>43</v>
      </c>
      <c r="L1639" s="70" t="s">
        <v>3007</v>
      </c>
      <c r="M1639" s="215">
        <v>43426</v>
      </c>
      <c r="N1639" s="52" t="str">
        <f t="shared" ca="1" si="58"/>
        <v>49 Tahun 10 Bulan 24 hari</v>
      </c>
      <c r="O16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Row],[JABATAN]],tbl_refJabatan,2,FALSE),"yr","day")-CONVERT(DATEDIF(H1639,tglAcuan,"y"),"yr","day"))),(NOW()+(CONVERT(VLOOKUP(Table1[[#This Row],[JABATAN]],tbl_refJabatan,2,FALSE),"yr","day")-CONVERT(DATEDIF(H1639,NOW(),"y"),"yr","day")))),"Usia Salah"),"")</f>
        <v>49366.848911689813</v>
      </c>
      <c r="Q1639" s="167" t="str">
        <f ca="1">IF(Table1[[#This Row],[TGL. PENSIUN (usia)]]&lt;&gt;0,TEXT(Table1[[#This Row],[TGL. PENSIUN (usia)]],"yyyy"),"")</f>
        <v>2035</v>
      </c>
      <c r="R1639" s="166">
        <f ca="1">IF(AND(Table1[[#This Row],[TGL. PENSIUN (usia)]]&lt;&gt;"",Table1[[#This Row],[TGL. PENSIUN (usia)]]&lt;&gt;"USIA SALAH"),IF(tglAcuan&lt;&gt;0,(INT(CONVERT(VLOOKUP(Table1[[#This Row],[JABATAN]],tbl_refJabatan,2,FALSE),"yr","day")-CONVERT(DATEDIF(H1639,tglAcuan,"y"),"yr","day"))),(INT(CONVERT(VLOOKUP(Table1[[#This Row],[JABATAN]],tbl_refJabatan,2,FALSE),"yr","day")-CONVERT(DATEDIF(H1639,NOW(),"y"),"yr","day")))),"")</f>
        <v>4017</v>
      </c>
      <c r="S1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Row],[JABATAN]],tbl_refJabatan,4,FALSE),"yr","day")-CONVERT(DATEDIF(H1639,tglAcuan,"y"),"yr","day"))),(NOW()+(CONVERT(VLOOKUP(Table1[[#This Row],[JABATAN]],tbl_refJabatan,4,FALSE),"yr","day")-CONVERT(DATEDIF(H1639,NOW(),"y"),"yr","day")))),"Usia Salah"),"")</f>
        <v>34756.848911689813</v>
      </c>
      <c r="T1639" s="167" t="str">
        <f ca="1">IF(Table1[[#This Row],[TGL. PENSIUN ( usia )]]&lt;&gt;0,TEXT(Table1[[#This Row],[TGL. PENSIUN ( usia )]],"yyyy"),"")</f>
        <v>1995</v>
      </c>
      <c r="U1639" s="166">
        <f ca="1">IF(AND(Table1[[#This Row],[TGL. PENSIUN (usia)]]&lt;&gt;"",Table1[[#This Row],[TGL. PENSIUN (usia)]]&lt;&gt;"USIA SALAH"),IF(tglAcuan&lt;&gt;0,(INT(CONVERT(VLOOKUP(Table1[[#This Row],[JABATAN]],tbl_refJabatan,4,FALSE),"yr","day")-CONVERT(DATEDIF(H1639,tglAcuan,"y"),"yr","day"))),(INT(CONVERT(VLOOKUP(Table1[[#This Row],[JABATAN]],tbl_refJabatan,4,FALSE),"yr","day")-CONVERT(DATEDIF(H1639,NOW(),"y"),"yr","day")))),"")</f>
        <v>-10593</v>
      </c>
      <c r="V1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Row],[JABATAN]],tbl_refJabatan,6,FALSE),"yr","day")-CONVERT(DATEDIF(H1639,tglAcuan,"y"),"yr","day"))),(NOW()+(CONVERT(VLOOKUP(Table1[[#This Row],[JABATAN]],tbl_refJabatan,6,FALSE),"yr","day")-CONVERT(DATEDIF(H1639,NOW(),"y"),"yr","day")))),"Usia Salah"),"")</f>
        <v>27451.848911689813</v>
      </c>
      <c r="W1639" s="167" t="str">
        <f ca="1">IF(Table1[[#This Row],[TGL.PENSIUN (usia)]]&lt;&gt;0,TEXT(Table1[[#This Row],[TGL.PENSIUN (usia)]],"yyyy"),"")</f>
        <v>1975</v>
      </c>
      <c r="X16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Row],[JABATAN]],tbl_refJabatan,7,FALSE),"yr","day")-CONVERT(DATEDIF(M1639,tglAcuan,"y"),"yr","day"))),(NOW()+(CONVERT(VLOOKUP(Table1[[#This Row],[JABATAN]],tbl_refJabatan,7,FALSE),"yr","day")-CONVERT(DATEDIF(M1639,NOW(),"y"),"yr","day")))),"tgl SK salah"),"")</f>
        <v>65437.848911689813</v>
      </c>
      <c r="Y1639" s="167" t="str">
        <f ca="1">IF(Table1[[#This Row],[TGL. PENSIUN (jabatan)]]&lt;&gt;0,TEXT(Table1[[#This Row],[TGL. PENSIUN (jabatan)]],"yyyy"),"")</f>
        <v>2079</v>
      </c>
      <c r="Z16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Row],[JABATAN]],tbl_refJabatan,8,FALSE),"yr","day")-CONVERT(DATEDIF(H1639,tglAcuan,"y"),"yr","day"))),(NOW()+(CONVERT(VLOOKUP(Table1[[#This Row],[JABATAN]],tbl_refJabatan,8,FALSE),"yr","day")-CONVERT(DATEDIF(H1639,NOW(),"y"),"yr","day")))),"Usia Salah"),"")</f>
        <v>49366.848911689813</v>
      </c>
      <c r="AA1639" s="167" t="str">
        <f ca="1">IF(Table1[[#This Row],[TGL.PENSIUN (usia )]]&lt;&gt;0,TEXT(Table1[[#This Row],[TGL.PENSIUN (usia )]],"yyyy"),"")</f>
        <v>2035</v>
      </c>
      <c r="AB16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Row],[JABATAN]],tbl_refJabatan,9,FALSE),"yr","day")-CONVERT(DATEDIF(M1639,tglAcuan,"y"),"yr","day"))),(NOW()+(CONVERT(VLOOKUP(Table1[[#This Row],[JABATAN]],tbl_refJabatan,9,FALSE),"yr","day")-CONVERT(DATEDIF(M1639,NOW(),"y"),"yr","day")))),"tgl SK salah"),"")</f>
        <v>49001.598911689813</v>
      </c>
      <c r="AC1639" s="167" t="str">
        <f ca="1">IF(Table1[[#This Row],[TGL. PENSIUN (jabatan )]]&lt;&gt;0,TEXT(Table1[[#This Row],[TGL. PENSIUN (jabatan )]],"yyyy"),"")</f>
        <v>2034</v>
      </c>
      <c r="AD16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0" spans="1:30" s="53" customFormat="1" ht="21.75" customHeight="1" x14ac:dyDescent="0.25">
      <c r="A1640" s="43">
        <f t="shared" si="57"/>
        <v>1635</v>
      </c>
      <c r="B1640" s="44" t="s">
        <v>2906</v>
      </c>
      <c r="C1640" s="44" t="s">
        <v>2984</v>
      </c>
      <c r="D1640" s="72" t="s">
        <v>63</v>
      </c>
      <c r="E1640" s="73" t="s">
        <v>205</v>
      </c>
      <c r="F1640" s="43" t="s">
        <v>41</v>
      </c>
      <c r="G1640" s="46" t="s">
        <v>42</v>
      </c>
      <c r="H1640" s="215">
        <v>30355</v>
      </c>
      <c r="I1640" s="45"/>
      <c r="J1640" s="76"/>
      <c r="K1640" s="63" t="s">
        <v>43</v>
      </c>
      <c r="L1640" s="70" t="s">
        <v>3008</v>
      </c>
      <c r="M1640" s="215">
        <v>43426</v>
      </c>
      <c r="N1640" s="52" t="str">
        <f t="shared" ca="1" si="58"/>
        <v>41 Tahun 0 Bulan 19 hari</v>
      </c>
      <c r="O16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6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Row],[JABATAN]],tbl_refJabatan,2,FALSE),"yr","day")-CONVERT(DATEDIF(H1640,tglAcuan,"y"),"yr","day"))),(NOW()+(CONVERT(VLOOKUP(Table1[[#This Row],[JABATAN]],tbl_refJabatan,2,FALSE),"yr","day")-CONVERT(DATEDIF(H1640,NOW(),"y"),"yr","day")))),"Usia Salah"),"")</f>
        <v>52288.848911689813</v>
      </c>
      <c r="Q1640" s="167" t="str">
        <f ca="1">IF(Table1[[#This Row],[TGL. PENSIUN (usia)]]&lt;&gt;0,TEXT(Table1[[#This Row],[TGL. PENSIUN (usia)]],"yyyy"),"")</f>
        <v>2043</v>
      </c>
      <c r="R1640" s="166">
        <f ca="1">IF(AND(Table1[[#This Row],[TGL. PENSIUN (usia)]]&lt;&gt;"",Table1[[#This Row],[TGL. PENSIUN (usia)]]&lt;&gt;"USIA SALAH"),IF(tglAcuan&lt;&gt;0,(INT(CONVERT(VLOOKUP(Table1[[#This Row],[JABATAN]],tbl_refJabatan,2,FALSE),"yr","day")-CONVERT(DATEDIF(H1640,tglAcuan,"y"),"yr","day"))),(INT(CONVERT(VLOOKUP(Table1[[#This Row],[JABATAN]],tbl_refJabatan,2,FALSE),"yr","day")-CONVERT(DATEDIF(H1640,NOW(),"y"),"yr","day")))),"")</f>
        <v>6939</v>
      </c>
      <c r="S16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Row],[JABATAN]],tbl_refJabatan,4,FALSE),"yr","day")-CONVERT(DATEDIF(H1640,tglAcuan,"y"),"yr","day"))),(NOW()+(CONVERT(VLOOKUP(Table1[[#This Row],[JABATAN]],tbl_refJabatan,4,FALSE),"yr","day")-CONVERT(DATEDIF(H1640,NOW(),"y"),"yr","day")))),"Usia Salah"),"")</f>
        <v>37678.848911689813</v>
      </c>
      <c r="T1640" s="167" t="str">
        <f ca="1">IF(Table1[[#This Row],[TGL. PENSIUN ( usia )]]&lt;&gt;0,TEXT(Table1[[#This Row],[TGL. PENSIUN ( usia )]],"yyyy"),"")</f>
        <v>2003</v>
      </c>
      <c r="U1640" s="166">
        <f ca="1">IF(AND(Table1[[#This Row],[TGL. PENSIUN (usia)]]&lt;&gt;"",Table1[[#This Row],[TGL. PENSIUN (usia)]]&lt;&gt;"USIA SALAH"),IF(tglAcuan&lt;&gt;0,(INT(CONVERT(VLOOKUP(Table1[[#This Row],[JABATAN]],tbl_refJabatan,4,FALSE),"yr","day")-CONVERT(DATEDIF(H1640,tglAcuan,"y"),"yr","day"))),(INT(CONVERT(VLOOKUP(Table1[[#This Row],[JABATAN]],tbl_refJabatan,4,FALSE),"yr","day")-CONVERT(DATEDIF(H1640,NOW(),"y"),"yr","day")))),"")</f>
        <v>-7671</v>
      </c>
      <c r="V16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Row],[JABATAN]],tbl_refJabatan,6,FALSE),"yr","day")-CONVERT(DATEDIF(H1640,tglAcuan,"y"),"yr","day"))),(NOW()+(CONVERT(VLOOKUP(Table1[[#This Row],[JABATAN]],tbl_refJabatan,6,FALSE),"yr","day")-CONVERT(DATEDIF(H1640,NOW(),"y"),"yr","day")))),"Usia Salah"),"")</f>
        <v>30373.848911689813</v>
      </c>
      <c r="W1640" s="167" t="str">
        <f ca="1">IF(Table1[[#This Row],[TGL.PENSIUN (usia)]]&lt;&gt;0,TEXT(Table1[[#This Row],[TGL.PENSIUN (usia)]],"yyyy"),"")</f>
        <v>1983</v>
      </c>
      <c r="X16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Row],[JABATAN]],tbl_refJabatan,7,FALSE),"yr","day")-CONVERT(DATEDIF(M1640,tglAcuan,"y"),"yr","day"))),(NOW()+(CONVERT(VLOOKUP(Table1[[#This Row],[JABATAN]],tbl_refJabatan,7,FALSE),"yr","day")-CONVERT(DATEDIF(M1640,NOW(),"y"),"yr","day")))),"tgl SK salah"),"")</f>
        <v>65437.848911689813</v>
      </c>
      <c r="Y1640" s="167" t="str">
        <f ca="1">IF(Table1[[#This Row],[TGL. PENSIUN (jabatan)]]&lt;&gt;0,TEXT(Table1[[#This Row],[TGL. PENSIUN (jabatan)]],"yyyy"),"")</f>
        <v>2079</v>
      </c>
      <c r="Z16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Row],[JABATAN]],tbl_refJabatan,8,FALSE),"yr","day")-CONVERT(DATEDIF(H1640,tglAcuan,"y"),"yr","day"))),(NOW()+(CONVERT(VLOOKUP(Table1[[#This Row],[JABATAN]],tbl_refJabatan,8,FALSE),"yr","day")-CONVERT(DATEDIF(H1640,NOW(),"y"),"yr","day")))),"Usia Salah"),"")</f>
        <v>52288.848911689813</v>
      </c>
      <c r="AA1640" s="167" t="str">
        <f ca="1">IF(Table1[[#This Row],[TGL.PENSIUN (usia )]]&lt;&gt;0,TEXT(Table1[[#This Row],[TGL.PENSIUN (usia )]],"yyyy"),"")</f>
        <v>2043</v>
      </c>
      <c r="AB16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Row],[JABATAN]],tbl_refJabatan,9,FALSE),"yr","day")-CONVERT(DATEDIF(M1640,tglAcuan,"y"),"yr","day"))),(NOW()+(CONVERT(VLOOKUP(Table1[[#This Row],[JABATAN]],tbl_refJabatan,9,FALSE),"yr","day")-CONVERT(DATEDIF(M1640,NOW(),"y"),"yr","day")))),"tgl SK salah"),"")</f>
        <v>49001.598911689813</v>
      </c>
      <c r="AC1640" s="167" t="str">
        <f ca="1">IF(Table1[[#This Row],[TGL. PENSIUN (jabatan )]]&lt;&gt;0,TEXT(Table1[[#This Row],[TGL. PENSIUN (jabatan )]],"yyyy"),"")</f>
        <v>2034</v>
      </c>
      <c r="AD16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1" spans="1:30" s="53" customFormat="1" ht="21.75" customHeight="1" x14ac:dyDescent="0.25">
      <c r="A1641" s="43">
        <f t="shared" si="57"/>
        <v>1636</v>
      </c>
      <c r="B1641" s="44" t="s">
        <v>2906</v>
      </c>
      <c r="C1641" s="44" t="s">
        <v>3009</v>
      </c>
      <c r="D1641" s="45" t="s">
        <v>39</v>
      </c>
      <c r="E1641" s="98" t="s">
        <v>3010</v>
      </c>
      <c r="F1641" s="110" t="s">
        <v>41</v>
      </c>
      <c r="G1641" s="110" t="s">
        <v>42</v>
      </c>
      <c r="H1641" s="47">
        <v>22043</v>
      </c>
      <c r="I1641" s="45"/>
      <c r="J1641" s="76"/>
      <c r="K1641" s="110" t="s">
        <v>43</v>
      </c>
      <c r="L1641" s="110" t="s">
        <v>3011</v>
      </c>
      <c r="M1641" s="112">
        <v>43812</v>
      </c>
      <c r="N1641" s="52" t="str">
        <f t="shared" ca="1" si="58"/>
        <v>63 Tahun 9 Bulan 20 hari</v>
      </c>
      <c r="O16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Row],[JABATAN]],tbl_refJabatan,2,FALSE),"yr","day")-CONVERT(DATEDIF(H1641,tglAcuan,"y"),"yr","day"))),(NOW()+(CONVERT(VLOOKUP(Table1[[#This Row],[JABATAN]],tbl_refJabatan,2,FALSE),"yr","day")-CONVERT(DATEDIF(H1641,NOW(),"y"),"yr","day")))),"Usia Salah"),"")</f>
        <v>22338.348911689813</v>
      </c>
      <c r="Q1641" s="167" t="str">
        <f ca="1">IF(Table1[[#This Row],[TGL. PENSIUN (usia)]]&lt;&gt;0,TEXT(Table1[[#This Row],[TGL. PENSIUN (usia)]],"yyyy"),"")</f>
        <v>1961</v>
      </c>
      <c r="R1641" s="166">
        <f ca="1">IF(AND(Table1[[#This Row],[TGL. PENSIUN (usia)]]&lt;&gt;"",Table1[[#This Row],[TGL. PENSIUN (usia)]]&lt;&gt;"USIA SALAH"),IF(tglAcuan&lt;&gt;0,(INT(CONVERT(VLOOKUP(Table1[[#This Row],[JABATAN]],tbl_refJabatan,2,FALSE),"yr","day")-CONVERT(DATEDIF(H1641,tglAcuan,"y"),"yr","day"))),(INT(CONVERT(VLOOKUP(Table1[[#This Row],[JABATAN]],tbl_refJabatan,2,FALSE),"yr","day")-CONVERT(DATEDIF(H1641,NOW(),"y"),"yr","day")))),"")</f>
        <v>-23011</v>
      </c>
      <c r="S1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Row],[JABATAN]],tbl_refJabatan,4,FALSE),"yr","day")-CONVERT(DATEDIF(H1641,tglAcuan,"y"),"yr","day"))),(NOW()+(CONVERT(VLOOKUP(Table1[[#This Row],[JABATAN]],tbl_refJabatan,4,FALSE),"yr","day")-CONVERT(DATEDIF(H1641,NOW(),"y"),"yr","day")))),"Usia Salah"),"")</f>
        <v>22338.348911689813</v>
      </c>
      <c r="T1641" s="167" t="str">
        <f ca="1">IF(Table1[[#This Row],[TGL. PENSIUN ( usia )]]&lt;&gt;0,TEXT(Table1[[#This Row],[TGL. PENSIUN ( usia )]],"yyyy"),"")</f>
        <v>1961</v>
      </c>
      <c r="U1641" s="166">
        <f ca="1">IF(AND(Table1[[#This Row],[TGL. PENSIUN (usia)]]&lt;&gt;"",Table1[[#This Row],[TGL. PENSIUN (usia)]]&lt;&gt;"USIA SALAH"),IF(tglAcuan&lt;&gt;0,(INT(CONVERT(VLOOKUP(Table1[[#This Row],[JABATAN]],tbl_refJabatan,4,FALSE),"yr","day")-CONVERT(DATEDIF(H1641,tglAcuan,"y"),"yr","day"))),(INT(CONVERT(VLOOKUP(Table1[[#This Row],[JABATAN]],tbl_refJabatan,4,FALSE),"yr","day")-CONVERT(DATEDIF(H1641,NOW(),"y"),"yr","day")))),"")</f>
        <v>-23011</v>
      </c>
      <c r="V1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Row],[JABATAN]],tbl_refJabatan,6,FALSE),"yr","day")-CONVERT(DATEDIF(H1641,tglAcuan,"y"),"yr","day"))),(NOW()+(CONVERT(VLOOKUP(Table1[[#This Row],[JABATAN]],tbl_refJabatan,6,FALSE),"yr","day")-CONVERT(DATEDIF(H1641,NOW(),"y"),"yr","day")))),"Usia Salah"),"")</f>
        <v>22338.348911689813</v>
      </c>
      <c r="W1641" s="167" t="str">
        <f ca="1">IF(Table1[[#This Row],[TGL.PENSIUN (usia)]]&lt;&gt;0,TEXT(Table1[[#This Row],[TGL.PENSIUN (usia)]],"yyyy"),"")</f>
        <v>1961</v>
      </c>
      <c r="X16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Row],[JABATAN]],tbl_refJabatan,7,FALSE),"yr","day")-CONVERT(DATEDIF(M1641,tglAcuan,"y"),"yr","day"))),(NOW()+(CONVERT(VLOOKUP(Table1[[#This Row],[JABATAN]],tbl_refJabatan,7,FALSE),"yr","day")-CONVERT(DATEDIF(M1641,NOW(),"y"),"yr","day")))),"tgl SK salah"),"")</f>
        <v>43888.098911689813</v>
      </c>
      <c r="Y1641" s="167" t="str">
        <f ca="1">IF(Table1[[#This Row],[TGL. PENSIUN (jabatan)]]&lt;&gt;0,TEXT(Table1[[#This Row],[TGL. PENSIUN (jabatan)]],"yyyy"),"")</f>
        <v>2020</v>
      </c>
      <c r="Z16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Row],[JABATAN]],tbl_refJabatan,8,FALSE),"yr","day")-CONVERT(DATEDIF(H1641,tglAcuan,"y"),"yr","day"))),(NOW()+(CONVERT(VLOOKUP(Table1[[#This Row],[JABATAN]],tbl_refJabatan,8,FALSE),"yr","day")-CONVERT(DATEDIF(H1641,NOW(),"y"),"yr","day")))),"Usia Salah"),"")</f>
        <v>22338.348911689813</v>
      </c>
      <c r="AA1641" s="167" t="str">
        <f ca="1">IF(Table1[[#This Row],[TGL.PENSIUN (usia )]]&lt;&gt;0,TEXT(Table1[[#This Row],[TGL.PENSIUN (usia )]],"yyyy"),"")</f>
        <v>1961</v>
      </c>
      <c r="AB16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Row],[JABATAN]],tbl_refJabatan,9,FALSE),"yr","day")-CONVERT(DATEDIF(M1641,tglAcuan,"y"),"yr","day"))),(NOW()+(CONVERT(VLOOKUP(Table1[[#This Row],[JABATAN]],tbl_refJabatan,9,FALSE),"yr","day")-CONVERT(DATEDIF(M1641,NOW(),"y"),"yr","day")))),"tgl SK salah"),"")</f>
        <v>43888.098911689813</v>
      </c>
      <c r="AC1641" s="167" t="str">
        <f ca="1">IF(Table1[[#This Row],[TGL. PENSIUN (jabatan )]]&lt;&gt;0,TEXT(Table1[[#This Row],[TGL. PENSIUN (jabatan )]],"yyyy"),"")</f>
        <v>2020</v>
      </c>
      <c r="AD16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2" spans="1:30" s="88" customFormat="1" ht="21.75" customHeight="1" x14ac:dyDescent="0.25">
      <c r="A1642" s="43">
        <f t="shared" si="57"/>
        <v>1637</v>
      </c>
      <c r="B1642" s="44" t="s">
        <v>2906</v>
      </c>
      <c r="C1642" s="44" t="s">
        <v>3009</v>
      </c>
      <c r="D1642" s="72" t="s">
        <v>45</v>
      </c>
      <c r="E1642" s="59" t="s">
        <v>432</v>
      </c>
      <c r="F1642" s="70" t="s">
        <v>41</v>
      </c>
      <c r="G1642" s="63" t="s">
        <v>42</v>
      </c>
      <c r="H1642" s="47">
        <v>27920</v>
      </c>
      <c r="I1642" s="45"/>
      <c r="J1642" s="76"/>
      <c r="K1642" s="63" t="s">
        <v>43</v>
      </c>
      <c r="L1642" s="63" t="s">
        <v>3012</v>
      </c>
      <c r="M1642" s="77">
        <v>43636</v>
      </c>
      <c r="N1642" s="52" t="str">
        <f t="shared" ca="1" si="58"/>
        <v>47 Tahun 8 Bulan 18 hari</v>
      </c>
      <c r="O16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Row],[JABATAN]],tbl_refJabatan,2,FALSE),"yr","day")-CONVERT(DATEDIF(H1642,tglAcuan,"y"),"yr","day"))),(NOW()+(CONVERT(VLOOKUP(Table1[[#This Row],[JABATAN]],tbl_refJabatan,2,FALSE),"yr","day")-CONVERT(DATEDIF(H1642,NOW(),"y"),"yr","day")))),"Usia Salah"),"")</f>
        <v>28182.348911689813</v>
      </c>
      <c r="Q1642" s="167" t="str">
        <f ca="1">IF(Table1[[#This Row],[TGL. PENSIUN (usia)]]&lt;&gt;0,TEXT(Table1[[#This Row],[TGL. PENSIUN (usia)]],"yyyy"),"")</f>
        <v>1977</v>
      </c>
      <c r="R1642" s="166">
        <f ca="1">IF(AND(Table1[[#This Row],[TGL. PENSIUN (usia)]]&lt;&gt;"",Table1[[#This Row],[TGL. PENSIUN (usia)]]&lt;&gt;"USIA SALAH"),IF(tglAcuan&lt;&gt;0,(INT(CONVERT(VLOOKUP(Table1[[#This Row],[JABATAN]],tbl_refJabatan,2,FALSE),"yr","day")-CONVERT(DATEDIF(H1642,tglAcuan,"y"),"yr","day"))),(INT(CONVERT(VLOOKUP(Table1[[#This Row],[JABATAN]],tbl_refJabatan,2,FALSE),"yr","day")-CONVERT(DATEDIF(H1642,NOW(),"y"),"yr","day")))),"")</f>
        <v>-17167</v>
      </c>
      <c r="S1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Row],[JABATAN]],tbl_refJabatan,4,FALSE),"yr","day")-CONVERT(DATEDIF(H1642,tglAcuan,"y"),"yr","day"))),(NOW()+(CONVERT(VLOOKUP(Table1[[#This Row],[JABATAN]],tbl_refJabatan,4,FALSE),"yr","day")-CONVERT(DATEDIF(H1642,NOW(),"y"),"yr","day")))),"Usia Salah"),"")</f>
        <v>28182.348911689813</v>
      </c>
      <c r="T1642" s="167" t="str">
        <f ca="1">IF(Table1[[#This Row],[TGL. PENSIUN ( usia )]]&lt;&gt;0,TEXT(Table1[[#This Row],[TGL. PENSIUN ( usia )]],"yyyy"),"")</f>
        <v>1977</v>
      </c>
      <c r="U1642" s="166">
        <f ca="1">IF(AND(Table1[[#This Row],[TGL. PENSIUN (usia)]]&lt;&gt;"",Table1[[#This Row],[TGL. PENSIUN (usia)]]&lt;&gt;"USIA SALAH"),IF(tglAcuan&lt;&gt;0,(INT(CONVERT(VLOOKUP(Table1[[#This Row],[JABATAN]],tbl_refJabatan,4,FALSE),"yr","day")-CONVERT(DATEDIF(H1642,tglAcuan,"y"),"yr","day"))),(INT(CONVERT(VLOOKUP(Table1[[#This Row],[JABATAN]],tbl_refJabatan,4,FALSE),"yr","day")-CONVERT(DATEDIF(H1642,NOW(),"y"),"yr","day")))),"")</f>
        <v>-17167</v>
      </c>
      <c r="V1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Row],[JABATAN]],tbl_refJabatan,6,FALSE),"yr","day")-CONVERT(DATEDIF(H1642,tglAcuan,"y"),"yr","day"))),(NOW()+(CONVERT(VLOOKUP(Table1[[#This Row],[JABATAN]],tbl_refJabatan,6,FALSE),"yr","day")-CONVERT(DATEDIF(H1642,NOW(),"y"),"yr","day")))),"Usia Salah"),"")</f>
        <v>28182.348911689813</v>
      </c>
      <c r="W1642" s="167" t="str">
        <f ca="1">IF(Table1[[#This Row],[TGL.PENSIUN (usia)]]&lt;&gt;0,TEXT(Table1[[#This Row],[TGL.PENSIUN (usia)]],"yyyy"),"")</f>
        <v>1977</v>
      </c>
      <c r="X16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Row],[JABATAN]],tbl_refJabatan,7,FALSE),"yr","day")-CONVERT(DATEDIF(M1642,tglAcuan,"y"),"yr","day"))),(NOW()+(CONVERT(VLOOKUP(Table1[[#This Row],[JABATAN]],tbl_refJabatan,7,FALSE),"yr","day")-CONVERT(DATEDIF(M1642,NOW(),"y"),"yr","day")))),"tgl SK salah"),"")</f>
        <v>43888.098911689813</v>
      </c>
      <c r="Y1642" s="167" t="str">
        <f ca="1">IF(Table1[[#This Row],[TGL. PENSIUN (jabatan)]]&lt;&gt;0,TEXT(Table1[[#This Row],[TGL. PENSIUN (jabatan)]],"yyyy"),"")</f>
        <v>2020</v>
      </c>
      <c r="Z16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Row],[JABATAN]],tbl_refJabatan,8,FALSE),"yr","day")-CONVERT(DATEDIF(H1642,tglAcuan,"y"),"yr","day"))),(NOW()+(CONVERT(VLOOKUP(Table1[[#This Row],[JABATAN]],tbl_refJabatan,8,FALSE),"yr","day")-CONVERT(DATEDIF(H1642,NOW(),"y"),"yr","day")))),"Usia Salah"),"")</f>
        <v>28182.348911689813</v>
      </c>
      <c r="AA1642" s="167" t="str">
        <f ca="1">IF(Table1[[#This Row],[TGL.PENSIUN (usia )]]&lt;&gt;0,TEXT(Table1[[#This Row],[TGL.PENSIUN (usia )]],"yyyy"),"")</f>
        <v>1977</v>
      </c>
      <c r="AB16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Row],[JABATAN]],tbl_refJabatan,9,FALSE),"yr","day")-CONVERT(DATEDIF(M1642,tglAcuan,"y"),"yr","day"))),(NOW()+(CONVERT(VLOOKUP(Table1[[#This Row],[JABATAN]],tbl_refJabatan,9,FALSE),"yr","day")-CONVERT(DATEDIF(M1642,NOW(),"y"),"yr","day")))),"tgl SK salah"),"")</f>
        <v>43888.098911689813</v>
      </c>
      <c r="AC1642" s="167" t="str">
        <f ca="1">IF(Table1[[#This Row],[TGL. PENSIUN (jabatan )]]&lt;&gt;0,TEXT(Table1[[#This Row],[TGL. PENSIUN (jabatan )]],"yyyy"),"")</f>
        <v>2020</v>
      </c>
      <c r="AD16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3" spans="1:30" s="53" customFormat="1" ht="21.75" customHeight="1" x14ac:dyDescent="0.25">
      <c r="A1643" s="43">
        <f t="shared" si="57"/>
        <v>1638</v>
      </c>
      <c r="B1643" s="44" t="s">
        <v>2906</v>
      </c>
      <c r="C1643" s="44" t="s">
        <v>3009</v>
      </c>
      <c r="D1643" s="45" t="s">
        <v>48</v>
      </c>
      <c r="E1643" s="59" t="s">
        <v>3013</v>
      </c>
      <c r="F1643" s="70" t="s">
        <v>41</v>
      </c>
      <c r="G1643" s="63" t="s">
        <v>42</v>
      </c>
      <c r="H1643" s="47">
        <v>29753</v>
      </c>
      <c r="I1643" s="45"/>
      <c r="J1643" s="76"/>
      <c r="K1643" s="69" t="s">
        <v>56</v>
      </c>
      <c r="L1643" s="63" t="s">
        <v>3014</v>
      </c>
      <c r="M1643" s="71" t="s">
        <v>3015</v>
      </c>
      <c r="N1643" s="52" t="str">
        <f t="shared" ca="1" si="58"/>
        <v>42 Tahun 8 Bulan 11 hari</v>
      </c>
      <c r="O16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6 Bulan 18 Hari </v>
      </c>
      <c r="P1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Row],[JABATAN]],tbl_refJabatan,2,FALSE),"yr","day")-CONVERT(DATEDIF(H1643,tglAcuan,"y"),"yr","day"))),(NOW()+(CONVERT(VLOOKUP(Table1[[#This Row],[JABATAN]],tbl_refJabatan,2,FALSE),"yr","day")-CONVERT(DATEDIF(H1643,NOW(),"y"),"yr","day")))),"Usia Salah"),"")</f>
        <v>51923.598911689813</v>
      </c>
      <c r="Q1643" s="167" t="str">
        <f ca="1">IF(Table1[[#This Row],[TGL. PENSIUN (usia)]]&lt;&gt;0,TEXT(Table1[[#This Row],[TGL. PENSIUN (usia)]],"yyyy"),"")</f>
        <v>2042</v>
      </c>
      <c r="R1643" s="166">
        <f ca="1">IF(AND(Table1[[#This Row],[TGL. PENSIUN (usia)]]&lt;&gt;"",Table1[[#This Row],[TGL. PENSIUN (usia)]]&lt;&gt;"USIA SALAH"),IF(tglAcuan&lt;&gt;0,(INT(CONVERT(VLOOKUP(Table1[[#This Row],[JABATAN]],tbl_refJabatan,2,FALSE),"yr","day")-CONVERT(DATEDIF(H1643,tglAcuan,"y"),"yr","day"))),(INT(CONVERT(VLOOKUP(Table1[[#This Row],[JABATAN]],tbl_refJabatan,2,FALSE),"yr","day")-CONVERT(DATEDIF(H1643,NOW(),"y"),"yr","day")))),"")</f>
        <v>6574</v>
      </c>
      <c r="S1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Row],[JABATAN]],tbl_refJabatan,4,FALSE),"yr","day")-CONVERT(DATEDIF(H1643,tglAcuan,"y"),"yr","day"))),(NOW()+(CONVERT(VLOOKUP(Table1[[#This Row],[JABATAN]],tbl_refJabatan,4,FALSE),"yr","day")-CONVERT(DATEDIF(H1643,NOW(),"y"),"yr","day")))),"Usia Salah"),"")</f>
        <v>51923.598911689813</v>
      </c>
      <c r="T1643" s="167" t="str">
        <f ca="1">IF(Table1[[#This Row],[TGL. PENSIUN ( usia )]]&lt;&gt;0,TEXT(Table1[[#This Row],[TGL. PENSIUN ( usia )]],"yyyy"),"")</f>
        <v>2042</v>
      </c>
      <c r="U1643" s="166">
        <f ca="1">IF(AND(Table1[[#This Row],[TGL. PENSIUN (usia)]]&lt;&gt;"",Table1[[#This Row],[TGL. PENSIUN (usia)]]&lt;&gt;"USIA SALAH"),IF(tglAcuan&lt;&gt;0,(INT(CONVERT(VLOOKUP(Table1[[#This Row],[JABATAN]],tbl_refJabatan,4,FALSE),"yr","day")-CONVERT(DATEDIF(H1643,tglAcuan,"y"),"yr","day"))),(INT(CONVERT(VLOOKUP(Table1[[#This Row],[JABATAN]],tbl_refJabatan,4,FALSE),"yr","day")-CONVERT(DATEDIF(H1643,NOW(),"y"),"yr","day")))),"")</f>
        <v>6574</v>
      </c>
      <c r="V1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Row],[JABATAN]],tbl_refJabatan,6,FALSE),"yr","day")-CONVERT(DATEDIF(H1643,tglAcuan,"y"),"yr","day"))),(NOW()+(CONVERT(VLOOKUP(Table1[[#This Row],[JABATAN]],tbl_refJabatan,6,FALSE),"yr","day")-CONVERT(DATEDIF(H1643,NOW(),"y"),"yr","day")))),"Usia Salah"),"")</f>
        <v>50462.598911689813</v>
      </c>
      <c r="W1643" s="167" t="str">
        <f ca="1">IF(Table1[[#This Row],[TGL.PENSIUN (usia)]]&lt;&gt;0,TEXT(Table1[[#This Row],[TGL.PENSIUN (usia)]],"yyyy"),"")</f>
        <v>2038</v>
      </c>
      <c r="X16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Row],[JABATAN]],tbl_refJabatan,7,FALSE),"yr","day")-CONVERT(DATEDIF(M1643,tglAcuan,"y"),"yr","day"))),(NOW()+(CONVERT(VLOOKUP(Table1[[#This Row],[JABATAN]],tbl_refJabatan,7,FALSE),"yr","day")-CONVERT(DATEDIF(M1643,NOW(),"y"),"yr","day")))),"tgl SK salah"),"")</f>
        <v>51923.598911689813</v>
      </c>
      <c r="Y1643" s="167" t="str">
        <f ca="1">IF(Table1[[#This Row],[TGL. PENSIUN (jabatan)]]&lt;&gt;0,TEXT(Table1[[#This Row],[TGL. PENSIUN (jabatan)]],"yyyy"),"")</f>
        <v>2042</v>
      </c>
      <c r="Z16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Row],[JABATAN]],tbl_refJabatan,8,FALSE),"yr","day")-CONVERT(DATEDIF(H1643,tglAcuan,"y"),"yr","day"))),(NOW()+(CONVERT(VLOOKUP(Table1[[#This Row],[JABATAN]],tbl_refJabatan,8,FALSE),"yr","day")-CONVERT(DATEDIF(H1643,NOW(),"y"),"yr","day")))),"Usia Salah"),"")</f>
        <v>50462.598911689813</v>
      </c>
      <c r="AA1643" s="167" t="str">
        <f ca="1">IF(Table1[[#This Row],[TGL.PENSIUN (usia )]]&lt;&gt;0,TEXT(Table1[[#This Row],[TGL.PENSIUN (usia )]],"yyyy"),"")</f>
        <v>2038</v>
      </c>
      <c r="AB16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Row],[JABATAN]],tbl_refJabatan,9,FALSE),"yr","day")-CONVERT(DATEDIF(M1643,tglAcuan,"y"),"yr","day"))),(NOW()+(CONVERT(VLOOKUP(Table1[[#This Row],[JABATAN]],tbl_refJabatan,9,FALSE),"yr","day")-CONVERT(DATEDIF(M1643,NOW(),"y"),"yr","day")))),"tgl SK salah"),"")</f>
        <v>51923.598911689813</v>
      </c>
      <c r="AC1643" s="167" t="str">
        <f ca="1">IF(Table1[[#This Row],[TGL. PENSIUN (jabatan )]]&lt;&gt;0,TEXT(Table1[[#This Row],[TGL. PENSIUN (jabatan )]],"yyyy"),"")</f>
        <v>2042</v>
      </c>
      <c r="AD16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4" spans="1:30" s="53" customFormat="1" ht="21.75" customHeight="1" x14ac:dyDescent="0.25">
      <c r="A1644" s="43">
        <f t="shared" si="57"/>
        <v>1639</v>
      </c>
      <c r="B1644" s="44" t="s">
        <v>2906</v>
      </c>
      <c r="C1644" s="44" t="s">
        <v>3009</v>
      </c>
      <c r="D1644" s="72" t="s">
        <v>52</v>
      </c>
      <c r="E1644" s="59" t="s">
        <v>2945</v>
      </c>
      <c r="F1644" s="70" t="s">
        <v>41</v>
      </c>
      <c r="G1644" s="63" t="s">
        <v>42</v>
      </c>
      <c r="H1644" s="47">
        <v>25551</v>
      </c>
      <c r="I1644" s="45"/>
      <c r="J1644" s="76"/>
      <c r="K1644" s="63" t="s">
        <v>43</v>
      </c>
      <c r="L1644" s="63" t="s">
        <v>3016</v>
      </c>
      <c r="M1644" s="71" t="s">
        <v>3017</v>
      </c>
      <c r="N1644" s="52" t="str">
        <f t="shared" ca="1" si="58"/>
        <v>54 Tahun 2 Bulan 13 hari</v>
      </c>
      <c r="O16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Row],[JABATAN]],tbl_refJabatan,2,FALSE),"yr","day")-CONVERT(DATEDIF(H1644,tglAcuan,"y"),"yr","day"))),(NOW()+(CONVERT(VLOOKUP(Table1[[#This Row],[JABATAN]],tbl_refJabatan,2,FALSE),"yr","day")-CONVERT(DATEDIF(H1644,NOW(),"y"),"yr","day")))),"Usia Salah"),"")</f>
        <v>47540.598911689813</v>
      </c>
      <c r="Q1644" s="167" t="str">
        <f ca="1">IF(Table1[[#This Row],[TGL. PENSIUN (usia)]]&lt;&gt;0,TEXT(Table1[[#This Row],[TGL. PENSIUN (usia)]],"yyyy"),"")</f>
        <v>2030</v>
      </c>
      <c r="R1644" s="166">
        <f ca="1">IF(AND(Table1[[#This Row],[TGL. PENSIUN (usia)]]&lt;&gt;"",Table1[[#This Row],[TGL. PENSIUN (usia)]]&lt;&gt;"USIA SALAH"),IF(tglAcuan&lt;&gt;0,(INT(CONVERT(VLOOKUP(Table1[[#This Row],[JABATAN]],tbl_refJabatan,2,FALSE),"yr","day")-CONVERT(DATEDIF(H1644,tglAcuan,"y"),"yr","day"))),(INT(CONVERT(VLOOKUP(Table1[[#This Row],[JABATAN]],tbl_refJabatan,2,FALSE),"yr","day")-CONVERT(DATEDIF(H1644,NOW(),"y"),"yr","day")))),"")</f>
        <v>2191</v>
      </c>
      <c r="S1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Row],[JABATAN]],tbl_refJabatan,4,FALSE),"yr","day")-CONVERT(DATEDIF(H1644,tglAcuan,"y"),"yr","day"))),(NOW()+(CONVERT(VLOOKUP(Table1[[#This Row],[JABATAN]],tbl_refJabatan,4,FALSE),"yr","day")-CONVERT(DATEDIF(H1644,NOW(),"y"),"yr","day")))),"Usia Salah"),"")</f>
        <v>47540.598911689813</v>
      </c>
      <c r="T1644" s="167" t="str">
        <f ca="1">IF(Table1[[#This Row],[TGL. PENSIUN ( usia )]]&lt;&gt;0,TEXT(Table1[[#This Row],[TGL. PENSIUN ( usia )]],"yyyy"),"")</f>
        <v>2030</v>
      </c>
      <c r="U1644" s="166">
        <f ca="1">IF(AND(Table1[[#This Row],[TGL. PENSIUN (usia)]]&lt;&gt;"",Table1[[#This Row],[TGL. PENSIUN (usia)]]&lt;&gt;"USIA SALAH"),IF(tglAcuan&lt;&gt;0,(INT(CONVERT(VLOOKUP(Table1[[#This Row],[JABATAN]],tbl_refJabatan,4,FALSE),"yr","day")-CONVERT(DATEDIF(H1644,tglAcuan,"y"),"yr","day"))),(INT(CONVERT(VLOOKUP(Table1[[#This Row],[JABATAN]],tbl_refJabatan,4,FALSE),"yr","day")-CONVERT(DATEDIF(H1644,NOW(),"y"),"yr","day")))),"")</f>
        <v>2191</v>
      </c>
      <c r="V1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Row],[JABATAN]],tbl_refJabatan,6,FALSE),"yr","day")-CONVERT(DATEDIF(H1644,tglAcuan,"y"),"yr","day"))),(NOW()+(CONVERT(VLOOKUP(Table1[[#This Row],[JABATAN]],tbl_refJabatan,6,FALSE),"yr","day")-CONVERT(DATEDIF(H1644,NOW(),"y"),"yr","day")))),"Usia Salah"),"")</f>
        <v>46079.598911689813</v>
      </c>
      <c r="W1644" s="167" t="str">
        <f ca="1">IF(Table1[[#This Row],[TGL.PENSIUN (usia)]]&lt;&gt;0,TEXT(Table1[[#This Row],[TGL.PENSIUN (usia)]],"yyyy"),"")</f>
        <v>2026</v>
      </c>
      <c r="X16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Row],[JABATAN]],tbl_refJabatan,7,FALSE),"yr","day")-CONVERT(DATEDIF(M1644,tglAcuan,"y"),"yr","day"))),(NOW()+(CONVERT(VLOOKUP(Table1[[#This Row],[JABATAN]],tbl_refJabatan,7,FALSE),"yr","day")-CONVERT(DATEDIF(M1644,NOW(),"y"),"yr","day")))),"tgl SK salah"),"")</f>
        <v>50827.848911689813</v>
      </c>
      <c r="Y1644" s="167" t="str">
        <f ca="1">IF(Table1[[#This Row],[TGL. PENSIUN (jabatan)]]&lt;&gt;0,TEXT(Table1[[#This Row],[TGL. PENSIUN (jabatan)]],"yyyy"),"")</f>
        <v>2039</v>
      </c>
      <c r="Z16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Row],[JABATAN]],tbl_refJabatan,8,FALSE),"yr","day")-CONVERT(DATEDIF(H1644,tglAcuan,"y"),"yr","day"))),(NOW()+(CONVERT(VLOOKUP(Table1[[#This Row],[JABATAN]],tbl_refJabatan,8,FALSE),"yr","day")-CONVERT(DATEDIF(H1644,NOW(),"y"),"yr","day")))),"Usia Salah"),"")</f>
        <v>46079.598911689813</v>
      </c>
      <c r="AA1644" s="167" t="str">
        <f ca="1">IF(Table1[[#This Row],[TGL.PENSIUN (usia )]]&lt;&gt;0,TEXT(Table1[[#This Row],[TGL.PENSIUN (usia )]],"yyyy"),"")</f>
        <v>2026</v>
      </c>
      <c r="AB16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Row],[JABATAN]],tbl_refJabatan,9,FALSE),"yr","day")-CONVERT(DATEDIF(M1644,tglAcuan,"y"),"yr","day"))),(NOW()+(CONVERT(VLOOKUP(Table1[[#This Row],[JABATAN]],tbl_refJabatan,9,FALSE),"yr","day")-CONVERT(DATEDIF(M1644,NOW(),"y"),"yr","day")))),"tgl SK salah"),"")</f>
        <v>50827.848911689813</v>
      </c>
      <c r="AC1644" s="167" t="str">
        <f ca="1">IF(Table1[[#This Row],[TGL. PENSIUN (jabatan )]]&lt;&gt;0,TEXT(Table1[[#This Row],[TGL. PENSIUN (jabatan )]],"yyyy"),"")</f>
        <v>2039</v>
      </c>
      <c r="AD16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5" spans="1:30" s="53" customFormat="1" ht="21.75" customHeight="1" x14ac:dyDescent="0.25">
      <c r="A1645" s="43">
        <f t="shared" si="57"/>
        <v>1640</v>
      </c>
      <c r="B1645" s="44" t="s">
        <v>2906</v>
      </c>
      <c r="C1645" s="44" t="s">
        <v>3009</v>
      </c>
      <c r="D1645" s="72" t="s">
        <v>54</v>
      </c>
      <c r="E1645" s="59" t="s">
        <v>3018</v>
      </c>
      <c r="F1645" s="70" t="s">
        <v>41</v>
      </c>
      <c r="G1645" s="63" t="s">
        <v>42</v>
      </c>
      <c r="H1645" s="47">
        <v>31176</v>
      </c>
      <c r="I1645" s="45"/>
      <c r="J1645" s="76"/>
      <c r="K1645" s="63" t="s">
        <v>43</v>
      </c>
      <c r="L1645" s="63" t="s">
        <v>3016</v>
      </c>
      <c r="M1645" s="71" t="s">
        <v>3017</v>
      </c>
      <c r="N1645" s="52" t="str">
        <f t="shared" ca="1" si="58"/>
        <v>38 Tahun 9 Bulan 18 hari</v>
      </c>
      <c r="O16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Row],[JABATAN]],tbl_refJabatan,2,FALSE),"yr","day")-CONVERT(DATEDIF(H1645,tglAcuan,"y"),"yr","day"))),(NOW()+(CONVERT(VLOOKUP(Table1[[#This Row],[JABATAN]],tbl_refJabatan,2,FALSE),"yr","day")-CONVERT(DATEDIF(H1645,NOW(),"y"),"yr","day")))),"Usia Salah"),"")</f>
        <v>53384.598911689813</v>
      </c>
      <c r="Q1645" s="167" t="str">
        <f ca="1">IF(Table1[[#This Row],[TGL. PENSIUN (usia)]]&lt;&gt;0,TEXT(Table1[[#This Row],[TGL. PENSIUN (usia)]],"yyyy"),"")</f>
        <v>2046</v>
      </c>
      <c r="R1645" s="166">
        <f ca="1">IF(AND(Table1[[#This Row],[TGL. PENSIUN (usia)]]&lt;&gt;"",Table1[[#This Row],[TGL. PENSIUN (usia)]]&lt;&gt;"USIA SALAH"),IF(tglAcuan&lt;&gt;0,(INT(CONVERT(VLOOKUP(Table1[[#This Row],[JABATAN]],tbl_refJabatan,2,FALSE),"yr","day")-CONVERT(DATEDIF(H1645,tglAcuan,"y"),"yr","day"))),(INT(CONVERT(VLOOKUP(Table1[[#This Row],[JABATAN]],tbl_refJabatan,2,FALSE),"yr","day")-CONVERT(DATEDIF(H1645,NOW(),"y"),"yr","day")))),"")</f>
        <v>8035</v>
      </c>
      <c r="S1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Row],[JABATAN]],tbl_refJabatan,4,FALSE),"yr","day")-CONVERT(DATEDIF(H1645,tglAcuan,"y"),"yr","day"))),(NOW()+(CONVERT(VLOOKUP(Table1[[#This Row],[JABATAN]],tbl_refJabatan,4,FALSE),"yr","day")-CONVERT(DATEDIF(H1645,NOW(),"y"),"yr","day")))),"Usia Salah"),"")</f>
        <v>53384.598911689813</v>
      </c>
      <c r="T1645" s="167" t="str">
        <f ca="1">IF(Table1[[#This Row],[TGL. PENSIUN ( usia )]]&lt;&gt;0,TEXT(Table1[[#This Row],[TGL. PENSIUN ( usia )]],"yyyy"),"")</f>
        <v>2046</v>
      </c>
      <c r="U1645" s="166">
        <f ca="1">IF(AND(Table1[[#This Row],[TGL. PENSIUN (usia)]]&lt;&gt;"",Table1[[#This Row],[TGL. PENSIUN (usia)]]&lt;&gt;"USIA SALAH"),IF(tglAcuan&lt;&gt;0,(INT(CONVERT(VLOOKUP(Table1[[#This Row],[JABATAN]],tbl_refJabatan,4,FALSE),"yr","day")-CONVERT(DATEDIF(H1645,tglAcuan,"y"),"yr","day"))),(INT(CONVERT(VLOOKUP(Table1[[#This Row],[JABATAN]],tbl_refJabatan,4,FALSE),"yr","day")-CONVERT(DATEDIF(H1645,NOW(),"y"),"yr","day")))),"")</f>
        <v>8035</v>
      </c>
      <c r="V1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Row],[JABATAN]],tbl_refJabatan,6,FALSE),"yr","day")-CONVERT(DATEDIF(H1645,tglAcuan,"y"),"yr","day"))),(NOW()+(CONVERT(VLOOKUP(Table1[[#This Row],[JABATAN]],tbl_refJabatan,6,FALSE),"yr","day")-CONVERT(DATEDIF(H1645,NOW(),"y"),"yr","day")))),"Usia Salah"),"")</f>
        <v>51923.598911689813</v>
      </c>
      <c r="W1645" s="167" t="str">
        <f ca="1">IF(Table1[[#This Row],[TGL.PENSIUN (usia)]]&lt;&gt;0,TEXT(Table1[[#This Row],[TGL.PENSIUN (usia)]],"yyyy"),"")</f>
        <v>2042</v>
      </c>
      <c r="X16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Row],[JABATAN]],tbl_refJabatan,7,FALSE),"yr","day")-CONVERT(DATEDIF(M1645,tglAcuan,"y"),"yr","day"))),(NOW()+(CONVERT(VLOOKUP(Table1[[#This Row],[JABATAN]],tbl_refJabatan,7,FALSE),"yr","day")-CONVERT(DATEDIF(M1645,NOW(),"y"),"yr","day")))),"tgl SK salah"),"")</f>
        <v>50827.848911689813</v>
      </c>
      <c r="Y1645" s="167" t="str">
        <f ca="1">IF(Table1[[#This Row],[TGL. PENSIUN (jabatan)]]&lt;&gt;0,TEXT(Table1[[#This Row],[TGL. PENSIUN (jabatan)]],"yyyy"),"")</f>
        <v>2039</v>
      </c>
      <c r="Z16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Row],[JABATAN]],tbl_refJabatan,8,FALSE),"yr","day")-CONVERT(DATEDIF(H1645,tglAcuan,"y"),"yr","day"))),(NOW()+(CONVERT(VLOOKUP(Table1[[#This Row],[JABATAN]],tbl_refJabatan,8,FALSE),"yr","day")-CONVERT(DATEDIF(H1645,NOW(),"y"),"yr","day")))),"Usia Salah"),"")</f>
        <v>51923.598911689813</v>
      </c>
      <c r="AA1645" s="167" t="str">
        <f ca="1">IF(Table1[[#This Row],[TGL.PENSIUN (usia )]]&lt;&gt;0,TEXT(Table1[[#This Row],[TGL.PENSIUN (usia )]],"yyyy"),"")</f>
        <v>2042</v>
      </c>
      <c r="AB16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Row],[JABATAN]],tbl_refJabatan,9,FALSE),"yr","day")-CONVERT(DATEDIF(M1645,tglAcuan,"y"),"yr","day"))),(NOW()+(CONVERT(VLOOKUP(Table1[[#This Row],[JABATAN]],tbl_refJabatan,9,FALSE),"yr","day")-CONVERT(DATEDIF(M1645,NOW(),"y"),"yr","day")))),"tgl SK salah"),"")</f>
        <v>50827.848911689813</v>
      </c>
      <c r="AC1645" s="167" t="str">
        <f ca="1">IF(Table1[[#This Row],[TGL. PENSIUN (jabatan )]]&lt;&gt;0,TEXT(Table1[[#This Row],[TGL. PENSIUN (jabatan )]],"yyyy"),"")</f>
        <v>2039</v>
      </c>
      <c r="AD16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6" spans="1:30" s="53" customFormat="1" ht="21.75" customHeight="1" x14ac:dyDescent="0.25">
      <c r="A1646" s="43">
        <f t="shared" si="57"/>
        <v>1641</v>
      </c>
      <c r="B1646" s="55" t="s">
        <v>2906</v>
      </c>
      <c r="C1646" s="55" t="s">
        <v>3009</v>
      </c>
      <c r="D1646" s="72" t="s">
        <v>57</v>
      </c>
      <c r="E1646" s="59" t="s">
        <v>1342</v>
      </c>
      <c r="F1646" s="70" t="s">
        <v>41</v>
      </c>
      <c r="G1646" s="63" t="s">
        <v>42</v>
      </c>
      <c r="H1646" s="117">
        <v>24203</v>
      </c>
      <c r="I1646" s="56"/>
      <c r="J1646" s="162"/>
      <c r="K1646" s="63" t="s">
        <v>43</v>
      </c>
      <c r="L1646" s="63" t="s">
        <v>3016</v>
      </c>
      <c r="M1646" s="71" t="s">
        <v>3017</v>
      </c>
      <c r="N1646" s="52" t="str">
        <f t="shared" ca="1" si="58"/>
        <v>57 Tahun 10 Bulan 21 hari</v>
      </c>
      <c r="O16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Row],[JABATAN]],tbl_refJabatan,2,FALSE),"yr","day")-CONVERT(DATEDIF(H1646,tglAcuan,"y"),"yr","day"))),(NOW()+(CONVERT(VLOOKUP(Table1[[#This Row],[JABATAN]],tbl_refJabatan,2,FALSE),"yr","day")-CONVERT(DATEDIF(H1646,NOW(),"y"),"yr","day")))),"Usia Salah"),"")</f>
        <v>46444.848911689813</v>
      </c>
      <c r="Q1646" s="167" t="str">
        <f ca="1">IF(Table1[[#This Row],[TGL. PENSIUN (usia)]]&lt;&gt;0,TEXT(Table1[[#This Row],[TGL. PENSIUN (usia)]],"yyyy"),"")</f>
        <v>2027</v>
      </c>
      <c r="R1646" s="166">
        <f ca="1">IF(AND(Table1[[#This Row],[TGL. PENSIUN (usia)]]&lt;&gt;"",Table1[[#This Row],[TGL. PENSIUN (usia)]]&lt;&gt;"USIA SALAH"),IF(tglAcuan&lt;&gt;0,(INT(CONVERT(VLOOKUP(Table1[[#This Row],[JABATAN]],tbl_refJabatan,2,FALSE),"yr","day")-CONVERT(DATEDIF(H1646,tglAcuan,"y"),"yr","day"))),(INT(CONVERT(VLOOKUP(Table1[[#This Row],[JABATAN]],tbl_refJabatan,2,FALSE),"yr","day")-CONVERT(DATEDIF(H1646,NOW(),"y"),"yr","day")))),"")</f>
        <v>1095</v>
      </c>
      <c r="S1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Row],[JABATAN]],tbl_refJabatan,4,FALSE),"yr","day")-CONVERT(DATEDIF(H1646,tglAcuan,"y"),"yr","day"))),(NOW()+(CONVERT(VLOOKUP(Table1[[#This Row],[JABATAN]],tbl_refJabatan,4,FALSE),"yr","day")-CONVERT(DATEDIF(H1646,NOW(),"y"),"yr","day")))),"Usia Salah"),"")</f>
        <v>46444.848911689813</v>
      </c>
      <c r="T1646" s="167" t="str">
        <f ca="1">IF(Table1[[#This Row],[TGL. PENSIUN ( usia )]]&lt;&gt;0,TEXT(Table1[[#This Row],[TGL. PENSIUN ( usia )]],"yyyy"),"")</f>
        <v>2027</v>
      </c>
      <c r="U1646" s="166">
        <f ca="1">IF(AND(Table1[[#This Row],[TGL. PENSIUN (usia)]]&lt;&gt;"",Table1[[#This Row],[TGL. PENSIUN (usia)]]&lt;&gt;"USIA SALAH"),IF(tglAcuan&lt;&gt;0,(INT(CONVERT(VLOOKUP(Table1[[#This Row],[JABATAN]],tbl_refJabatan,4,FALSE),"yr","day")-CONVERT(DATEDIF(H1646,tglAcuan,"y"),"yr","day"))),(INT(CONVERT(VLOOKUP(Table1[[#This Row],[JABATAN]],tbl_refJabatan,4,FALSE),"yr","day")-CONVERT(DATEDIF(H1646,NOW(),"y"),"yr","day")))),"")</f>
        <v>1095</v>
      </c>
      <c r="V1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Row],[JABATAN]],tbl_refJabatan,6,FALSE),"yr","day")-CONVERT(DATEDIF(H1646,tglAcuan,"y"),"yr","day"))),(NOW()+(CONVERT(VLOOKUP(Table1[[#This Row],[JABATAN]],tbl_refJabatan,6,FALSE),"yr","day")-CONVERT(DATEDIF(H1646,NOW(),"y"),"yr","day")))),"Usia Salah"),"")</f>
        <v>44983.848911689813</v>
      </c>
      <c r="W1646" s="167" t="str">
        <f ca="1">IF(Table1[[#This Row],[TGL.PENSIUN (usia)]]&lt;&gt;0,TEXT(Table1[[#This Row],[TGL.PENSIUN (usia)]],"yyyy"),"")</f>
        <v>2023</v>
      </c>
      <c r="X16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Row],[JABATAN]],tbl_refJabatan,7,FALSE),"yr","day")-CONVERT(DATEDIF(M1646,tglAcuan,"y"),"yr","day"))),(NOW()+(CONVERT(VLOOKUP(Table1[[#This Row],[JABATAN]],tbl_refJabatan,7,FALSE),"yr","day")-CONVERT(DATEDIF(M1646,NOW(),"y"),"yr","day")))),"tgl SK salah"),"")</f>
        <v>50827.848911689813</v>
      </c>
      <c r="Y1646" s="167" t="str">
        <f ca="1">IF(Table1[[#This Row],[TGL. PENSIUN (jabatan)]]&lt;&gt;0,TEXT(Table1[[#This Row],[TGL. PENSIUN (jabatan)]],"yyyy"),"")</f>
        <v>2039</v>
      </c>
      <c r="Z16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Row],[JABATAN]],tbl_refJabatan,8,FALSE),"yr","day")-CONVERT(DATEDIF(H1646,tglAcuan,"y"),"yr","day"))),(NOW()+(CONVERT(VLOOKUP(Table1[[#This Row],[JABATAN]],tbl_refJabatan,8,FALSE),"yr","day")-CONVERT(DATEDIF(H1646,NOW(),"y"),"yr","day")))),"Usia Salah"),"")</f>
        <v>44983.848911689813</v>
      </c>
      <c r="AA1646" s="167" t="str">
        <f ca="1">IF(Table1[[#This Row],[TGL.PENSIUN (usia )]]&lt;&gt;0,TEXT(Table1[[#This Row],[TGL.PENSIUN (usia )]],"yyyy"),"")</f>
        <v>2023</v>
      </c>
      <c r="AB16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Row],[JABATAN]],tbl_refJabatan,9,FALSE),"yr","day")-CONVERT(DATEDIF(M1646,tglAcuan,"y"),"yr","day"))),(NOW()+(CONVERT(VLOOKUP(Table1[[#This Row],[JABATAN]],tbl_refJabatan,9,FALSE),"yr","day")-CONVERT(DATEDIF(M1646,NOW(),"y"),"yr","day")))),"tgl SK salah"),"")</f>
        <v>50827.848911689813</v>
      </c>
      <c r="AC1646" s="167" t="str">
        <f ca="1">IF(Table1[[#This Row],[TGL. PENSIUN (jabatan )]]&lt;&gt;0,TEXT(Table1[[#This Row],[TGL. PENSIUN (jabatan )]],"yyyy"),"")</f>
        <v>2039</v>
      </c>
      <c r="AD16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7" spans="1:30" s="53" customFormat="1" ht="21.75" customHeight="1" x14ac:dyDescent="0.25">
      <c r="A1647" s="43">
        <f t="shared" si="57"/>
        <v>1642</v>
      </c>
      <c r="B1647" s="44" t="s">
        <v>2906</v>
      </c>
      <c r="C1647" s="44" t="s">
        <v>3009</v>
      </c>
      <c r="D1647" s="72" t="s">
        <v>59</v>
      </c>
      <c r="E1647" s="59" t="s">
        <v>3019</v>
      </c>
      <c r="F1647" s="70" t="s">
        <v>41</v>
      </c>
      <c r="G1647" s="63" t="s">
        <v>42</v>
      </c>
      <c r="H1647" s="47">
        <v>33448</v>
      </c>
      <c r="I1647" s="45"/>
      <c r="J1647" s="76"/>
      <c r="K1647" s="63" t="s">
        <v>43</v>
      </c>
      <c r="L1647" s="63" t="s">
        <v>3020</v>
      </c>
      <c r="M1647" s="77">
        <v>43636</v>
      </c>
      <c r="N1647" s="52" t="str">
        <f t="shared" ca="1" si="58"/>
        <v>32 Tahun 6 Bulan 29 hari</v>
      </c>
      <c r="O16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Row],[JABATAN]],tbl_refJabatan,2,FALSE),"yr","day")-CONVERT(DATEDIF(H1647,tglAcuan,"y"),"yr","day"))),(NOW()+(CONVERT(VLOOKUP(Table1[[#This Row],[JABATAN]],tbl_refJabatan,2,FALSE),"yr","day")-CONVERT(DATEDIF(H1647,NOW(),"y"),"yr","day")))),"Usia Salah"),"")</f>
        <v>55576.098911689813</v>
      </c>
      <c r="Q1647" s="167" t="str">
        <f ca="1">IF(Table1[[#This Row],[TGL. PENSIUN (usia)]]&lt;&gt;0,TEXT(Table1[[#This Row],[TGL. PENSIUN (usia)]],"yyyy"),"")</f>
        <v>2052</v>
      </c>
      <c r="R1647" s="166">
        <f ca="1">IF(AND(Table1[[#This Row],[TGL. PENSIUN (usia)]]&lt;&gt;"",Table1[[#This Row],[TGL. PENSIUN (usia)]]&lt;&gt;"USIA SALAH"),IF(tglAcuan&lt;&gt;0,(INT(CONVERT(VLOOKUP(Table1[[#This Row],[JABATAN]],tbl_refJabatan,2,FALSE),"yr","day")-CONVERT(DATEDIF(H1647,tglAcuan,"y"),"yr","day"))),(INT(CONVERT(VLOOKUP(Table1[[#This Row],[JABATAN]],tbl_refJabatan,2,FALSE),"yr","day")-CONVERT(DATEDIF(H1647,NOW(),"y"),"yr","day")))),"")</f>
        <v>10227</v>
      </c>
      <c r="S1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Row],[JABATAN]],tbl_refJabatan,4,FALSE),"yr","day")-CONVERT(DATEDIF(H1647,tglAcuan,"y"),"yr","day"))),(NOW()+(CONVERT(VLOOKUP(Table1[[#This Row],[JABATAN]],tbl_refJabatan,4,FALSE),"yr","day")-CONVERT(DATEDIF(H1647,NOW(),"y"),"yr","day")))),"Usia Salah"),"")</f>
        <v>55576.098911689813</v>
      </c>
      <c r="T1647" s="167" t="str">
        <f ca="1">IF(Table1[[#This Row],[TGL. PENSIUN ( usia )]]&lt;&gt;0,TEXT(Table1[[#This Row],[TGL. PENSIUN ( usia )]],"yyyy"),"")</f>
        <v>2052</v>
      </c>
      <c r="U1647" s="166">
        <f ca="1">IF(AND(Table1[[#This Row],[TGL. PENSIUN (usia)]]&lt;&gt;"",Table1[[#This Row],[TGL. PENSIUN (usia)]]&lt;&gt;"USIA SALAH"),IF(tglAcuan&lt;&gt;0,(INT(CONVERT(VLOOKUP(Table1[[#This Row],[JABATAN]],tbl_refJabatan,4,FALSE),"yr","day")-CONVERT(DATEDIF(H1647,tglAcuan,"y"),"yr","day"))),(INT(CONVERT(VLOOKUP(Table1[[#This Row],[JABATAN]],tbl_refJabatan,4,FALSE),"yr","day")-CONVERT(DATEDIF(H1647,NOW(),"y"),"yr","day")))),"")</f>
        <v>10227</v>
      </c>
      <c r="V1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Row],[JABATAN]],tbl_refJabatan,6,FALSE),"yr","day")-CONVERT(DATEDIF(H1647,tglAcuan,"y"),"yr","day"))),(NOW()+(CONVERT(VLOOKUP(Table1[[#This Row],[JABATAN]],tbl_refJabatan,6,FALSE),"yr","day")-CONVERT(DATEDIF(H1647,NOW(),"y"),"yr","day")))),"Usia Salah"),"")</f>
        <v>54115.098911689813</v>
      </c>
      <c r="W1647" s="167" t="str">
        <f ca="1">IF(Table1[[#This Row],[TGL.PENSIUN (usia)]]&lt;&gt;0,TEXT(Table1[[#This Row],[TGL.PENSIUN (usia)]],"yyyy"),"")</f>
        <v>2048</v>
      </c>
      <c r="X16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Row],[JABATAN]],tbl_refJabatan,7,FALSE),"yr","day")-CONVERT(DATEDIF(M1647,tglAcuan,"y"),"yr","day"))),(NOW()+(CONVERT(VLOOKUP(Table1[[#This Row],[JABATAN]],tbl_refJabatan,7,FALSE),"yr","day")-CONVERT(DATEDIF(M1647,NOW(),"y"),"yr","day")))),"tgl SK salah"),"")</f>
        <v>51193.098911689813</v>
      </c>
      <c r="Y1647" s="167" t="str">
        <f ca="1">IF(Table1[[#This Row],[TGL. PENSIUN (jabatan)]]&lt;&gt;0,TEXT(Table1[[#This Row],[TGL. PENSIUN (jabatan)]],"yyyy"),"")</f>
        <v>2040</v>
      </c>
      <c r="Z16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Row],[JABATAN]],tbl_refJabatan,8,FALSE),"yr","day")-CONVERT(DATEDIF(H1647,tglAcuan,"y"),"yr","day"))),(NOW()+(CONVERT(VLOOKUP(Table1[[#This Row],[JABATAN]],tbl_refJabatan,8,FALSE),"yr","day")-CONVERT(DATEDIF(H1647,NOW(),"y"),"yr","day")))),"Usia Salah"),"")</f>
        <v>54115.098911689813</v>
      </c>
      <c r="AA1647" s="167" t="str">
        <f ca="1">IF(Table1[[#This Row],[TGL.PENSIUN (usia )]]&lt;&gt;0,TEXT(Table1[[#This Row],[TGL.PENSIUN (usia )]],"yyyy"),"")</f>
        <v>2048</v>
      </c>
      <c r="AB16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Row],[JABATAN]],tbl_refJabatan,9,FALSE),"yr","day")-CONVERT(DATEDIF(M1647,tglAcuan,"y"),"yr","day"))),(NOW()+(CONVERT(VLOOKUP(Table1[[#This Row],[JABATAN]],tbl_refJabatan,9,FALSE),"yr","day")-CONVERT(DATEDIF(M1647,NOW(),"y"),"yr","day")))),"tgl SK salah"),"")</f>
        <v>51193.098911689813</v>
      </c>
      <c r="AC1647" s="167" t="str">
        <f ca="1">IF(Table1[[#This Row],[TGL. PENSIUN (jabatan )]]&lt;&gt;0,TEXT(Table1[[#This Row],[TGL. PENSIUN (jabatan )]],"yyyy"),"")</f>
        <v>2040</v>
      </c>
      <c r="AD16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8" spans="1:30" s="53" customFormat="1" ht="21.75" customHeight="1" x14ac:dyDescent="0.25">
      <c r="A1648" s="43">
        <f t="shared" si="57"/>
        <v>1643</v>
      </c>
      <c r="B1648" s="44" t="s">
        <v>2906</v>
      </c>
      <c r="C1648" s="44" t="s">
        <v>3009</v>
      </c>
      <c r="D1648" s="72" t="s">
        <v>61</v>
      </c>
      <c r="E1648" s="59" t="s">
        <v>3021</v>
      </c>
      <c r="F1648" s="70" t="s">
        <v>41</v>
      </c>
      <c r="G1648" s="63" t="s">
        <v>42</v>
      </c>
      <c r="H1648" s="47">
        <v>32852</v>
      </c>
      <c r="I1648" s="45"/>
      <c r="J1648" s="76"/>
      <c r="K1648" s="63" t="s">
        <v>43</v>
      </c>
      <c r="L1648" s="63" t="s">
        <v>3016</v>
      </c>
      <c r="M1648" s="71" t="s">
        <v>3017</v>
      </c>
      <c r="N1648" s="52" t="str">
        <f t="shared" ca="1" si="58"/>
        <v>34 Tahun 2 Bulan 17 hari</v>
      </c>
      <c r="O16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Row],[JABATAN]],tbl_refJabatan,2,FALSE),"yr","day")-CONVERT(DATEDIF(H1648,tglAcuan,"y"),"yr","day"))),(NOW()+(CONVERT(VLOOKUP(Table1[[#This Row],[JABATAN]],tbl_refJabatan,2,FALSE),"yr","day")-CONVERT(DATEDIF(H1648,NOW(),"y"),"yr","day")))),"Usia Salah"),"")</f>
        <v>54845.598911689813</v>
      </c>
      <c r="Q1648" s="167" t="str">
        <f ca="1">IF(Table1[[#This Row],[TGL. PENSIUN (usia)]]&lt;&gt;0,TEXT(Table1[[#This Row],[TGL. PENSIUN (usia)]],"yyyy"),"")</f>
        <v>2050</v>
      </c>
      <c r="R1648" s="166">
        <f ca="1">IF(AND(Table1[[#This Row],[TGL. PENSIUN (usia)]]&lt;&gt;"",Table1[[#This Row],[TGL. PENSIUN (usia)]]&lt;&gt;"USIA SALAH"),IF(tglAcuan&lt;&gt;0,(INT(CONVERT(VLOOKUP(Table1[[#This Row],[JABATAN]],tbl_refJabatan,2,FALSE),"yr","day")-CONVERT(DATEDIF(H1648,tglAcuan,"y"),"yr","day"))),(INT(CONVERT(VLOOKUP(Table1[[#This Row],[JABATAN]],tbl_refJabatan,2,FALSE),"yr","day")-CONVERT(DATEDIF(H1648,NOW(),"y"),"yr","day")))),"")</f>
        <v>9496</v>
      </c>
      <c r="S1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Row],[JABATAN]],tbl_refJabatan,4,FALSE),"yr","day")-CONVERT(DATEDIF(H1648,tglAcuan,"y"),"yr","day"))),(NOW()+(CONVERT(VLOOKUP(Table1[[#This Row],[JABATAN]],tbl_refJabatan,4,FALSE),"yr","day")-CONVERT(DATEDIF(H1648,NOW(),"y"),"yr","day")))),"Usia Salah"),"")</f>
        <v>54845.598911689813</v>
      </c>
      <c r="T1648" s="167" t="str">
        <f ca="1">IF(Table1[[#This Row],[TGL. PENSIUN ( usia )]]&lt;&gt;0,TEXT(Table1[[#This Row],[TGL. PENSIUN ( usia )]],"yyyy"),"")</f>
        <v>2050</v>
      </c>
      <c r="U1648" s="166">
        <f ca="1">IF(AND(Table1[[#This Row],[TGL. PENSIUN (usia)]]&lt;&gt;"",Table1[[#This Row],[TGL. PENSIUN (usia)]]&lt;&gt;"USIA SALAH"),IF(tglAcuan&lt;&gt;0,(INT(CONVERT(VLOOKUP(Table1[[#This Row],[JABATAN]],tbl_refJabatan,4,FALSE),"yr","day")-CONVERT(DATEDIF(H1648,tglAcuan,"y"),"yr","day"))),(INT(CONVERT(VLOOKUP(Table1[[#This Row],[JABATAN]],tbl_refJabatan,4,FALSE),"yr","day")-CONVERT(DATEDIF(H1648,NOW(),"y"),"yr","day")))),"")</f>
        <v>9496</v>
      </c>
      <c r="V1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Row],[JABATAN]],tbl_refJabatan,6,FALSE),"yr","day")-CONVERT(DATEDIF(H1648,tglAcuan,"y"),"yr","day"))),(NOW()+(CONVERT(VLOOKUP(Table1[[#This Row],[JABATAN]],tbl_refJabatan,6,FALSE),"yr","day")-CONVERT(DATEDIF(H1648,NOW(),"y"),"yr","day")))),"Usia Salah"),"")</f>
        <v>53384.598911689813</v>
      </c>
      <c r="W1648" s="167" t="str">
        <f ca="1">IF(Table1[[#This Row],[TGL.PENSIUN (usia)]]&lt;&gt;0,TEXT(Table1[[#This Row],[TGL.PENSIUN (usia)]],"yyyy"),"")</f>
        <v>2046</v>
      </c>
      <c r="X16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Row],[JABATAN]],tbl_refJabatan,7,FALSE),"yr","day")-CONVERT(DATEDIF(M1648,tglAcuan,"y"),"yr","day"))),(NOW()+(CONVERT(VLOOKUP(Table1[[#This Row],[JABATAN]],tbl_refJabatan,7,FALSE),"yr","day")-CONVERT(DATEDIF(M1648,NOW(),"y"),"yr","day")))),"tgl SK salah"),"")</f>
        <v>50827.848911689813</v>
      </c>
      <c r="Y1648" s="167" t="str">
        <f ca="1">IF(Table1[[#This Row],[TGL. PENSIUN (jabatan)]]&lt;&gt;0,TEXT(Table1[[#This Row],[TGL. PENSIUN (jabatan)]],"yyyy"),"")</f>
        <v>2039</v>
      </c>
      <c r="Z16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Row],[JABATAN]],tbl_refJabatan,8,FALSE),"yr","day")-CONVERT(DATEDIF(H1648,tglAcuan,"y"),"yr","day"))),(NOW()+(CONVERT(VLOOKUP(Table1[[#This Row],[JABATAN]],tbl_refJabatan,8,FALSE),"yr","day")-CONVERT(DATEDIF(H1648,NOW(),"y"),"yr","day")))),"Usia Salah"),"")</f>
        <v>53384.598911689813</v>
      </c>
      <c r="AA1648" s="167" t="str">
        <f ca="1">IF(Table1[[#This Row],[TGL.PENSIUN (usia )]]&lt;&gt;0,TEXT(Table1[[#This Row],[TGL.PENSIUN (usia )]],"yyyy"),"")</f>
        <v>2046</v>
      </c>
      <c r="AB16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Row],[JABATAN]],tbl_refJabatan,9,FALSE),"yr","day")-CONVERT(DATEDIF(M1648,tglAcuan,"y"),"yr","day"))),(NOW()+(CONVERT(VLOOKUP(Table1[[#This Row],[JABATAN]],tbl_refJabatan,9,FALSE),"yr","day")-CONVERT(DATEDIF(M1648,NOW(),"y"),"yr","day")))),"tgl SK salah"),"")</f>
        <v>50827.848911689813</v>
      </c>
      <c r="AC1648" s="167" t="str">
        <f ca="1">IF(Table1[[#This Row],[TGL. PENSIUN (jabatan )]]&lt;&gt;0,TEXT(Table1[[#This Row],[TGL. PENSIUN (jabatan )]],"yyyy"),"")</f>
        <v>2039</v>
      </c>
      <c r="AD16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49" spans="1:30" s="53" customFormat="1" ht="21.75" customHeight="1" x14ac:dyDescent="0.25">
      <c r="A1649" s="43">
        <f t="shared" si="57"/>
        <v>1644</v>
      </c>
      <c r="B1649" s="44" t="s">
        <v>2906</v>
      </c>
      <c r="C1649" s="44" t="s">
        <v>3009</v>
      </c>
      <c r="D1649" s="72" t="s">
        <v>63</v>
      </c>
      <c r="E1649" s="59" t="s">
        <v>188</v>
      </c>
      <c r="F1649" s="70" t="s">
        <v>41</v>
      </c>
      <c r="G1649" s="63" t="s">
        <v>42</v>
      </c>
      <c r="H1649" s="47">
        <v>24262</v>
      </c>
      <c r="I1649" s="45"/>
      <c r="J1649" s="76"/>
      <c r="K1649" s="63" t="s">
        <v>43</v>
      </c>
      <c r="L1649" s="63" t="s">
        <v>3016</v>
      </c>
      <c r="M1649" s="71" t="s">
        <v>3017</v>
      </c>
      <c r="N1649" s="52" t="str">
        <f t="shared" ca="1" si="58"/>
        <v>57 Tahun 8 Bulan 23 hari</v>
      </c>
      <c r="O16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Row],[JABATAN]],tbl_refJabatan,2,FALSE),"yr","day")-CONVERT(DATEDIF(H1649,tglAcuan,"y"),"yr","day"))),(NOW()+(CONVERT(VLOOKUP(Table1[[#This Row],[JABATAN]],tbl_refJabatan,2,FALSE),"yr","day")-CONVERT(DATEDIF(H1649,NOW(),"y"),"yr","day")))),"Usia Salah"),"")</f>
        <v>46444.848911689813</v>
      </c>
      <c r="Q1649" s="167" t="str">
        <f ca="1">IF(Table1[[#This Row],[TGL. PENSIUN (usia)]]&lt;&gt;0,TEXT(Table1[[#This Row],[TGL. PENSIUN (usia)]],"yyyy"),"")</f>
        <v>2027</v>
      </c>
      <c r="R1649" s="166">
        <f ca="1">IF(AND(Table1[[#This Row],[TGL. PENSIUN (usia)]]&lt;&gt;"",Table1[[#This Row],[TGL. PENSIUN (usia)]]&lt;&gt;"USIA SALAH"),IF(tglAcuan&lt;&gt;0,(INT(CONVERT(VLOOKUP(Table1[[#This Row],[JABATAN]],tbl_refJabatan,2,FALSE),"yr","day")-CONVERT(DATEDIF(H1649,tglAcuan,"y"),"yr","day"))),(INT(CONVERT(VLOOKUP(Table1[[#This Row],[JABATAN]],tbl_refJabatan,2,FALSE),"yr","day")-CONVERT(DATEDIF(H1649,NOW(),"y"),"yr","day")))),"")</f>
        <v>1095</v>
      </c>
      <c r="S1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Row],[JABATAN]],tbl_refJabatan,4,FALSE),"yr","day")-CONVERT(DATEDIF(H1649,tglAcuan,"y"),"yr","day"))),(NOW()+(CONVERT(VLOOKUP(Table1[[#This Row],[JABATAN]],tbl_refJabatan,4,FALSE),"yr","day")-CONVERT(DATEDIF(H1649,NOW(),"y"),"yr","day")))),"Usia Salah"),"")</f>
        <v>31834.848911689813</v>
      </c>
      <c r="T1649" s="167" t="str">
        <f ca="1">IF(Table1[[#This Row],[TGL. PENSIUN ( usia )]]&lt;&gt;0,TEXT(Table1[[#This Row],[TGL. PENSIUN ( usia )]],"yyyy"),"")</f>
        <v>1987</v>
      </c>
      <c r="U1649" s="166">
        <f ca="1">IF(AND(Table1[[#This Row],[TGL. PENSIUN (usia)]]&lt;&gt;"",Table1[[#This Row],[TGL. PENSIUN (usia)]]&lt;&gt;"USIA SALAH"),IF(tglAcuan&lt;&gt;0,(INT(CONVERT(VLOOKUP(Table1[[#This Row],[JABATAN]],tbl_refJabatan,4,FALSE),"yr","day")-CONVERT(DATEDIF(H1649,tglAcuan,"y"),"yr","day"))),(INT(CONVERT(VLOOKUP(Table1[[#This Row],[JABATAN]],tbl_refJabatan,4,FALSE),"yr","day")-CONVERT(DATEDIF(H1649,NOW(),"y"),"yr","day")))),"")</f>
        <v>-13515</v>
      </c>
      <c r="V1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Row],[JABATAN]],tbl_refJabatan,6,FALSE),"yr","day")-CONVERT(DATEDIF(H1649,tglAcuan,"y"),"yr","day"))),(NOW()+(CONVERT(VLOOKUP(Table1[[#This Row],[JABATAN]],tbl_refJabatan,6,FALSE),"yr","day")-CONVERT(DATEDIF(H1649,NOW(),"y"),"yr","day")))),"Usia Salah"),"")</f>
        <v>24529.848911689813</v>
      </c>
      <c r="W1649" s="167" t="str">
        <f ca="1">IF(Table1[[#This Row],[TGL.PENSIUN (usia)]]&lt;&gt;0,TEXT(Table1[[#This Row],[TGL.PENSIUN (usia)]],"yyyy"),"")</f>
        <v>1967</v>
      </c>
      <c r="X16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Row],[JABATAN]],tbl_refJabatan,7,FALSE),"yr","day")-CONVERT(DATEDIF(M1649,tglAcuan,"y"),"yr","day"))),(NOW()+(CONVERT(VLOOKUP(Table1[[#This Row],[JABATAN]],tbl_refJabatan,7,FALSE),"yr","day")-CONVERT(DATEDIF(M1649,NOW(),"y"),"yr","day")))),"tgl SK salah"),"")</f>
        <v>65437.848911689813</v>
      </c>
      <c r="Y1649" s="167" t="str">
        <f ca="1">IF(Table1[[#This Row],[TGL. PENSIUN (jabatan)]]&lt;&gt;0,TEXT(Table1[[#This Row],[TGL. PENSIUN (jabatan)]],"yyyy"),"")</f>
        <v>2079</v>
      </c>
      <c r="Z16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Row],[JABATAN]],tbl_refJabatan,8,FALSE),"yr","day")-CONVERT(DATEDIF(H1649,tglAcuan,"y"),"yr","day"))),(NOW()+(CONVERT(VLOOKUP(Table1[[#This Row],[JABATAN]],tbl_refJabatan,8,FALSE),"yr","day")-CONVERT(DATEDIF(H1649,NOW(),"y"),"yr","day")))),"Usia Salah"),"")</f>
        <v>46444.848911689813</v>
      </c>
      <c r="AA1649" s="167" t="str">
        <f ca="1">IF(Table1[[#This Row],[TGL.PENSIUN (usia )]]&lt;&gt;0,TEXT(Table1[[#This Row],[TGL.PENSIUN (usia )]],"yyyy"),"")</f>
        <v>2027</v>
      </c>
      <c r="AB16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Row],[JABATAN]],tbl_refJabatan,9,FALSE),"yr","day")-CONVERT(DATEDIF(M1649,tglAcuan,"y"),"yr","day"))),(NOW()+(CONVERT(VLOOKUP(Table1[[#This Row],[JABATAN]],tbl_refJabatan,9,FALSE),"yr","day")-CONVERT(DATEDIF(M1649,NOW(),"y"),"yr","day")))),"tgl SK salah"),"")</f>
        <v>49001.598911689813</v>
      </c>
      <c r="AC1649" s="167" t="str">
        <f ca="1">IF(Table1[[#This Row],[TGL. PENSIUN (jabatan )]]&lt;&gt;0,TEXT(Table1[[#This Row],[TGL. PENSIUN (jabatan )]],"yyyy"),"")</f>
        <v>2034</v>
      </c>
      <c r="AD16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0" spans="1:30" s="53" customFormat="1" ht="21.75" customHeight="1" x14ac:dyDescent="0.25">
      <c r="A1650" s="43">
        <f t="shared" si="57"/>
        <v>1645</v>
      </c>
      <c r="B1650" s="44" t="s">
        <v>2906</v>
      </c>
      <c r="C1650" s="44" t="s">
        <v>3009</v>
      </c>
      <c r="D1650" s="72" t="s">
        <v>63</v>
      </c>
      <c r="E1650" s="59" t="s">
        <v>580</v>
      </c>
      <c r="F1650" s="70" t="s">
        <v>41</v>
      </c>
      <c r="G1650" s="63" t="s">
        <v>42</v>
      </c>
      <c r="H1650" s="47">
        <v>25238</v>
      </c>
      <c r="I1650" s="45"/>
      <c r="J1650" s="76"/>
      <c r="K1650" s="63" t="s">
        <v>43</v>
      </c>
      <c r="L1650" s="63" t="s">
        <v>3016</v>
      </c>
      <c r="M1650" s="71" t="s">
        <v>3017</v>
      </c>
      <c r="N1650" s="52" t="str">
        <f t="shared" ca="1" si="58"/>
        <v>55 Tahun 0 Bulan 23 hari</v>
      </c>
      <c r="O16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Row],[JABATAN]],tbl_refJabatan,2,FALSE),"yr","day")-CONVERT(DATEDIF(H1650,tglAcuan,"y"),"yr","day"))),(NOW()+(CONVERT(VLOOKUP(Table1[[#This Row],[JABATAN]],tbl_refJabatan,2,FALSE),"yr","day")-CONVERT(DATEDIF(H1650,NOW(),"y"),"yr","day")))),"Usia Salah"),"")</f>
        <v>47175.348911689813</v>
      </c>
      <c r="Q1650" s="167" t="str">
        <f ca="1">IF(Table1[[#This Row],[TGL. PENSIUN (usia)]]&lt;&gt;0,TEXT(Table1[[#This Row],[TGL. PENSIUN (usia)]],"yyyy"),"")</f>
        <v>2029</v>
      </c>
      <c r="R1650" s="166">
        <f ca="1">IF(AND(Table1[[#This Row],[TGL. PENSIUN (usia)]]&lt;&gt;"",Table1[[#This Row],[TGL. PENSIUN (usia)]]&lt;&gt;"USIA SALAH"),IF(tglAcuan&lt;&gt;0,(INT(CONVERT(VLOOKUP(Table1[[#This Row],[JABATAN]],tbl_refJabatan,2,FALSE),"yr","day")-CONVERT(DATEDIF(H1650,tglAcuan,"y"),"yr","day"))),(INT(CONVERT(VLOOKUP(Table1[[#This Row],[JABATAN]],tbl_refJabatan,2,FALSE),"yr","day")-CONVERT(DATEDIF(H1650,NOW(),"y"),"yr","day")))),"")</f>
        <v>1826</v>
      </c>
      <c r="S1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Row],[JABATAN]],tbl_refJabatan,4,FALSE),"yr","day")-CONVERT(DATEDIF(H1650,tglAcuan,"y"),"yr","day"))),(NOW()+(CONVERT(VLOOKUP(Table1[[#This Row],[JABATAN]],tbl_refJabatan,4,FALSE),"yr","day")-CONVERT(DATEDIF(H1650,NOW(),"y"),"yr","day")))),"Usia Salah"),"")</f>
        <v>32565.348911689813</v>
      </c>
      <c r="T1650" s="167" t="str">
        <f ca="1">IF(Table1[[#This Row],[TGL. PENSIUN ( usia )]]&lt;&gt;0,TEXT(Table1[[#This Row],[TGL. PENSIUN ( usia )]],"yyyy"),"")</f>
        <v>1989</v>
      </c>
      <c r="U1650" s="166">
        <f ca="1">IF(AND(Table1[[#This Row],[TGL. PENSIUN (usia)]]&lt;&gt;"",Table1[[#This Row],[TGL. PENSIUN (usia)]]&lt;&gt;"USIA SALAH"),IF(tglAcuan&lt;&gt;0,(INT(CONVERT(VLOOKUP(Table1[[#This Row],[JABATAN]],tbl_refJabatan,4,FALSE),"yr","day")-CONVERT(DATEDIF(H1650,tglAcuan,"y"),"yr","day"))),(INT(CONVERT(VLOOKUP(Table1[[#This Row],[JABATAN]],tbl_refJabatan,4,FALSE),"yr","day")-CONVERT(DATEDIF(H1650,NOW(),"y"),"yr","day")))),"")</f>
        <v>-12784</v>
      </c>
      <c r="V1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Row],[JABATAN]],tbl_refJabatan,6,FALSE),"yr","day")-CONVERT(DATEDIF(H1650,tglAcuan,"y"),"yr","day"))),(NOW()+(CONVERT(VLOOKUP(Table1[[#This Row],[JABATAN]],tbl_refJabatan,6,FALSE),"yr","day")-CONVERT(DATEDIF(H1650,NOW(),"y"),"yr","day")))),"Usia Salah"),"")</f>
        <v>25260.348911689813</v>
      </c>
      <c r="W1650" s="167" t="str">
        <f ca="1">IF(Table1[[#This Row],[TGL.PENSIUN (usia)]]&lt;&gt;0,TEXT(Table1[[#This Row],[TGL.PENSIUN (usia)]],"yyyy"),"")</f>
        <v>1969</v>
      </c>
      <c r="X16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Row],[JABATAN]],tbl_refJabatan,7,FALSE),"yr","day")-CONVERT(DATEDIF(M1650,tglAcuan,"y"),"yr","day"))),(NOW()+(CONVERT(VLOOKUP(Table1[[#This Row],[JABATAN]],tbl_refJabatan,7,FALSE),"yr","day")-CONVERT(DATEDIF(M1650,NOW(),"y"),"yr","day")))),"tgl SK salah"),"")</f>
        <v>65437.848911689813</v>
      </c>
      <c r="Y1650" s="167" t="str">
        <f ca="1">IF(Table1[[#This Row],[TGL. PENSIUN (jabatan)]]&lt;&gt;0,TEXT(Table1[[#This Row],[TGL. PENSIUN (jabatan)]],"yyyy"),"")</f>
        <v>2079</v>
      </c>
      <c r="Z16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Row],[JABATAN]],tbl_refJabatan,8,FALSE),"yr","day")-CONVERT(DATEDIF(H1650,tglAcuan,"y"),"yr","day"))),(NOW()+(CONVERT(VLOOKUP(Table1[[#This Row],[JABATAN]],tbl_refJabatan,8,FALSE),"yr","day")-CONVERT(DATEDIF(H1650,NOW(),"y"),"yr","day")))),"Usia Salah"),"")</f>
        <v>47175.348911689813</v>
      </c>
      <c r="AA1650" s="167" t="str">
        <f ca="1">IF(Table1[[#This Row],[TGL.PENSIUN (usia )]]&lt;&gt;0,TEXT(Table1[[#This Row],[TGL.PENSIUN (usia )]],"yyyy"),"")</f>
        <v>2029</v>
      </c>
      <c r="AB16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Row],[JABATAN]],tbl_refJabatan,9,FALSE),"yr","day")-CONVERT(DATEDIF(M1650,tglAcuan,"y"),"yr","day"))),(NOW()+(CONVERT(VLOOKUP(Table1[[#This Row],[JABATAN]],tbl_refJabatan,9,FALSE),"yr","day")-CONVERT(DATEDIF(M1650,NOW(),"y"),"yr","day")))),"tgl SK salah"),"")</f>
        <v>49001.598911689813</v>
      </c>
      <c r="AC1650" s="167" t="str">
        <f ca="1">IF(Table1[[#This Row],[TGL. PENSIUN (jabatan )]]&lt;&gt;0,TEXT(Table1[[#This Row],[TGL. PENSIUN (jabatan )]],"yyyy"),"")</f>
        <v>2034</v>
      </c>
      <c r="AD16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1" spans="1:30" s="53" customFormat="1" ht="21.75" customHeight="1" x14ac:dyDescent="0.25">
      <c r="A1651" s="43">
        <f t="shared" si="57"/>
        <v>1646</v>
      </c>
      <c r="B1651" s="44" t="s">
        <v>2906</v>
      </c>
      <c r="C1651" s="44" t="s">
        <v>3009</v>
      </c>
      <c r="D1651" s="72" t="s">
        <v>63</v>
      </c>
      <c r="E1651" s="59" t="s">
        <v>1329</v>
      </c>
      <c r="F1651" s="70" t="s">
        <v>41</v>
      </c>
      <c r="G1651" s="63" t="s">
        <v>42</v>
      </c>
      <c r="H1651" s="47">
        <v>24678</v>
      </c>
      <c r="I1651" s="45"/>
      <c r="J1651" s="76"/>
      <c r="K1651" s="63" t="s">
        <v>43</v>
      </c>
      <c r="L1651" s="63" t="s">
        <v>3016</v>
      </c>
      <c r="M1651" s="71" t="s">
        <v>3017</v>
      </c>
      <c r="N1651" s="52" t="str">
        <f t="shared" ca="1" si="58"/>
        <v>56 Tahun 7 Bulan 2 hari</v>
      </c>
      <c r="O16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Row],[JABATAN]],tbl_refJabatan,2,FALSE),"yr","day")-CONVERT(DATEDIF(H1651,tglAcuan,"y"),"yr","day"))),(NOW()+(CONVERT(VLOOKUP(Table1[[#This Row],[JABATAN]],tbl_refJabatan,2,FALSE),"yr","day")-CONVERT(DATEDIF(H1651,NOW(),"y"),"yr","day")))),"Usia Salah"),"")</f>
        <v>46810.098911689813</v>
      </c>
      <c r="Q1651" s="167" t="str">
        <f ca="1">IF(Table1[[#This Row],[TGL. PENSIUN (usia)]]&lt;&gt;0,TEXT(Table1[[#This Row],[TGL. PENSIUN (usia)]],"yyyy"),"")</f>
        <v>2028</v>
      </c>
      <c r="R1651" s="166">
        <f ca="1">IF(AND(Table1[[#This Row],[TGL. PENSIUN (usia)]]&lt;&gt;"",Table1[[#This Row],[TGL. PENSIUN (usia)]]&lt;&gt;"USIA SALAH"),IF(tglAcuan&lt;&gt;0,(INT(CONVERT(VLOOKUP(Table1[[#This Row],[JABATAN]],tbl_refJabatan,2,FALSE),"yr","day")-CONVERT(DATEDIF(H1651,tglAcuan,"y"),"yr","day"))),(INT(CONVERT(VLOOKUP(Table1[[#This Row],[JABATAN]],tbl_refJabatan,2,FALSE),"yr","day")-CONVERT(DATEDIF(H1651,NOW(),"y"),"yr","day")))),"")</f>
        <v>1461</v>
      </c>
      <c r="S1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Row],[JABATAN]],tbl_refJabatan,4,FALSE),"yr","day")-CONVERT(DATEDIF(H1651,tglAcuan,"y"),"yr","day"))),(NOW()+(CONVERT(VLOOKUP(Table1[[#This Row],[JABATAN]],tbl_refJabatan,4,FALSE),"yr","day")-CONVERT(DATEDIF(H1651,NOW(),"y"),"yr","day")))),"Usia Salah"),"")</f>
        <v>32200.098911689813</v>
      </c>
      <c r="T1651" s="167" t="str">
        <f ca="1">IF(Table1[[#This Row],[TGL. PENSIUN ( usia )]]&lt;&gt;0,TEXT(Table1[[#This Row],[TGL. PENSIUN ( usia )]],"yyyy"),"")</f>
        <v>1988</v>
      </c>
      <c r="U1651" s="166">
        <f ca="1">IF(AND(Table1[[#This Row],[TGL. PENSIUN (usia)]]&lt;&gt;"",Table1[[#This Row],[TGL. PENSIUN (usia)]]&lt;&gt;"USIA SALAH"),IF(tglAcuan&lt;&gt;0,(INT(CONVERT(VLOOKUP(Table1[[#This Row],[JABATAN]],tbl_refJabatan,4,FALSE),"yr","day")-CONVERT(DATEDIF(H1651,tglAcuan,"y"),"yr","day"))),(INT(CONVERT(VLOOKUP(Table1[[#This Row],[JABATAN]],tbl_refJabatan,4,FALSE),"yr","day")-CONVERT(DATEDIF(H1651,NOW(),"y"),"yr","day")))),"")</f>
        <v>-13149</v>
      </c>
      <c r="V1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Row],[JABATAN]],tbl_refJabatan,6,FALSE),"yr","day")-CONVERT(DATEDIF(H1651,tglAcuan,"y"),"yr","day"))),(NOW()+(CONVERT(VLOOKUP(Table1[[#This Row],[JABATAN]],tbl_refJabatan,6,FALSE),"yr","day")-CONVERT(DATEDIF(H1651,NOW(),"y"),"yr","day")))),"Usia Salah"),"")</f>
        <v>24895.098911689813</v>
      </c>
      <c r="W1651" s="167" t="str">
        <f ca="1">IF(Table1[[#This Row],[TGL.PENSIUN (usia)]]&lt;&gt;0,TEXT(Table1[[#This Row],[TGL.PENSIUN (usia)]],"yyyy"),"")</f>
        <v>1968</v>
      </c>
      <c r="X16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Row],[JABATAN]],tbl_refJabatan,7,FALSE),"yr","day")-CONVERT(DATEDIF(M1651,tglAcuan,"y"),"yr","day"))),(NOW()+(CONVERT(VLOOKUP(Table1[[#This Row],[JABATAN]],tbl_refJabatan,7,FALSE),"yr","day")-CONVERT(DATEDIF(M1651,NOW(),"y"),"yr","day")))),"tgl SK salah"),"")</f>
        <v>65437.848911689813</v>
      </c>
      <c r="Y1651" s="167" t="str">
        <f ca="1">IF(Table1[[#This Row],[TGL. PENSIUN (jabatan)]]&lt;&gt;0,TEXT(Table1[[#This Row],[TGL. PENSIUN (jabatan)]],"yyyy"),"")</f>
        <v>2079</v>
      </c>
      <c r="Z16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Row],[JABATAN]],tbl_refJabatan,8,FALSE),"yr","day")-CONVERT(DATEDIF(H1651,tglAcuan,"y"),"yr","day"))),(NOW()+(CONVERT(VLOOKUP(Table1[[#This Row],[JABATAN]],tbl_refJabatan,8,FALSE),"yr","day")-CONVERT(DATEDIF(H1651,NOW(),"y"),"yr","day")))),"Usia Salah"),"")</f>
        <v>46810.098911689813</v>
      </c>
      <c r="AA1651" s="167" t="str">
        <f ca="1">IF(Table1[[#This Row],[TGL.PENSIUN (usia )]]&lt;&gt;0,TEXT(Table1[[#This Row],[TGL.PENSIUN (usia )]],"yyyy"),"")</f>
        <v>2028</v>
      </c>
      <c r="AB16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Row],[JABATAN]],tbl_refJabatan,9,FALSE),"yr","day")-CONVERT(DATEDIF(M1651,tglAcuan,"y"),"yr","day"))),(NOW()+(CONVERT(VLOOKUP(Table1[[#This Row],[JABATAN]],tbl_refJabatan,9,FALSE),"yr","day")-CONVERT(DATEDIF(M1651,NOW(),"y"),"yr","day")))),"tgl SK salah"),"")</f>
        <v>49001.598911689813</v>
      </c>
      <c r="AC1651" s="167" t="str">
        <f ca="1">IF(Table1[[#This Row],[TGL. PENSIUN (jabatan )]]&lt;&gt;0,TEXT(Table1[[#This Row],[TGL. PENSIUN (jabatan )]],"yyyy"),"")</f>
        <v>2034</v>
      </c>
      <c r="AD16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2" spans="1:30" s="53" customFormat="1" ht="21.75" customHeight="1" x14ac:dyDescent="0.25">
      <c r="A1652" s="43">
        <f t="shared" si="57"/>
        <v>1647</v>
      </c>
      <c r="B1652" s="44" t="s">
        <v>2906</v>
      </c>
      <c r="C1652" s="44" t="s">
        <v>3009</v>
      </c>
      <c r="D1652" s="72" t="s">
        <v>63</v>
      </c>
      <c r="E1652" s="59" t="s">
        <v>3022</v>
      </c>
      <c r="F1652" s="70" t="s">
        <v>41</v>
      </c>
      <c r="G1652" s="63" t="s">
        <v>42</v>
      </c>
      <c r="H1652" s="47">
        <v>24975</v>
      </c>
      <c r="I1652" s="45"/>
      <c r="J1652" s="76"/>
      <c r="K1652" s="63" t="s">
        <v>43</v>
      </c>
      <c r="L1652" s="63" t="s">
        <v>3016</v>
      </c>
      <c r="M1652" s="71" t="s">
        <v>3017</v>
      </c>
      <c r="N1652" s="52" t="str">
        <f t="shared" ca="1" si="58"/>
        <v>55 Tahun 9 Bulan 10 hari</v>
      </c>
      <c r="O16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Row],[JABATAN]],tbl_refJabatan,2,FALSE),"yr","day")-CONVERT(DATEDIF(H1652,tglAcuan,"y"),"yr","day"))),(NOW()+(CONVERT(VLOOKUP(Table1[[#This Row],[JABATAN]],tbl_refJabatan,2,FALSE),"yr","day")-CONVERT(DATEDIF(H1652,NOW(),"y"),"yr","day")))),"Usia Salah"),"")</f>
        <v>47175.348911689813</v>
      </c>
      <c r="Q1652" s="167" t="str">
        <f ca="1">IF(Table1[[#This Row],[TGL. PENSIUN (usia)]]&lt;&gt;0,TEXT(Table1[[#This Row],[TGL. PENSIUN (usia)]],"yyyy"),"")</f>
        <v>2029</v>
      </c>
      <c r="R1652" s="166">
        <f ca="1">IF(AND(Table1[[#This Row],[TGL. PENSIUN (usia)]]&lt;&gt;"",Table1[[#This Row],[TGL. PENSIUN (usia)]]&lt;&gt;"USIA SALAH"),IF(tglAcuan&lt;&gt;0,(INT(CONVERT(VLOOKUP(Table1[[#This Row],[JABATAN]],tbl_refJabatan,2,FALSE),"yr","day")-CONVERT(DATEDIF(H1652,tglAcuan,"y"),"yr","day"))),(INT(CONVERT(VLOOKUP(Table1[[#This Row],[JABATAN]],tbl_refJabatan,2,FALSE),"yr","day")-CONVERT(DATEDIF(H1652,NOW(),"y"),"yr","day")))),"")</f>
        <v>1826</v>
      </c>
      <c r="S1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Row],[JABATAN]],tbl_refJabatan,4,FALSE),"yr","day")-CONVERT(DATEDIF(H1652,tglAcuan,"y"),"yr","day"))),(NOW()+(CONVERT(VLOOKUP(Table1[[#This Row],[JABATAN]],tbl_refJabatan,4,FALSE),"yr","day")-CONVERT(DATEDIF(H1652,NOW(),"y"),"yr","day")))),"Usia Salah"),"")</f>
        <v>32565.348911689813</v>
      </c>
      <c r="T1652" s="167" t="str">
        <f ca="1">IF(Table1[[#This Row],[TGL. PENSIUN ( usia )]]&lt;&gt;0,TEXT(Table1[[#This Row],[TGL. PENSIUN ( usia )]],"yyyy"),"")</f>
        <v>1989</v>
      </c>
      <c r="U1652" s="166">
        <f ca="1">IF(AND(Table1[[#This Row],[TGL. PENSIUN (usia)]]&lt;&gt;"",Table1[[#This Row],[TGL. PENSIUN (usia)]]&lt;&gt;"USIA SALAH"),IF(tglAcuan&lt;&gt;0,(INT(CONVERT(VLOOKUP(Table1[[#This Row],[JABATAN]],tbl_refJabatan,4,FALSE),"yr","day")-CONVERT(DATEDIF(H1652,tglAcuan,"y"),"yr","day"))),(INT(CONVERT(VLOOKUP(Table1[[#This Row],[JABATAN]],tbl_refJabatan,4,FALSE),"yr","day")-CONVERT(DATEDIF(H1652,NOW(),"y"),"yr","day")))),"")</f>
        <v>-12784</v>
      </c>
      <c r="V1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Row],[JABATAN]],tbl_refJabatan,6,FALSE),"yr","day")-CONVERT(DATEDIF(H1652,tglAcuan,"y"),"yr","day"))),(NOW()+(CONVERT(VLOOKUP(Table1[[#This Row],[JABATAN]],tbl_refJabatan,6,FALSE),"yr","day")-CONVERT(DATEDIF(H1652,NOW(),"y"),"yr","day")))),"Usia Salah"),"")</f>
        <v>25260.348911689813</v>
      </c>
      <c r="W1652" s="167" t="str">
        <f ca="1">IF(Table1[[#This Row],[TGL.PENSIUN (usia)]]&lt;&gt;0,TEXT(Table1[[#This Row],[TGL.PENSIUN (usia)]],"yyyy"),"")</f>
        <v>1969</v>
      </c>
      <c r="X16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Row],[JABATAN]],tbl_refJabatan,7,FALSE),"yr","day")-CONVERT(DATEDIF(M1652,tglAcuan,"y"),"yr","day"))),(NOW()+(CONVERT(VLOOKUP(Table1[[#This Row],[JABATAN]],tbl_refJabatan,7,FALSE),"yr","day")-CONVERT(DATEDIF(M1652,NOW(),"y"),"yr","day")))),"tgl SK salah"),"")</f>
        <v>65437.848911689813</v>
      </c>
      <c r="Y1652" s="167" t="str">
        <f ca="1">IF(Table1[[#This Row],[TGL. PENSIUN (jabatan)]]&lt;&gt;0,TEXT(Table1[[#This Row],[TGL. PENSIUN (jabatan)]],"yyyy"),"")</f>
        <v>2079</v>
      </c>
      <c r="Z16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Row],[JABATAN]],tbl_refJabatan,8,FALSE),"yr","day")-CONVERT(DATEDIF(H1652,tglAcuan,"y"),"yr","day"))),(NOW()+(CONVERT(VLOOKUP(Table1[[#This Row],[JABATAN]],tbl_refJabatan,8,FALSE),"yr","day")-CONVERT(DATEDIF(H1652,NOW(),"y"),"yr","day")))),"Usia Salah"),"")</f>
        <v>47175.348911689813</v>
      </c>
      <c r="AA1652" s="167" t="str">
        <f ca="1">IF(Table1[[#This Row],[TGL.PENSIUN (usia )]]&lt;&gt;0,TEXT(Table1[[#This Row],[TGL.PENSIUN (usia )]],"yyyy"),"")</f>
        <v>2029</v>
      </c>
      <c r="AB16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Row],[JABATAN]],tbl_refJabatan,9,FALSE),"yr","day")-CONVERT(DATEDIF(M1652,tglAcuan,"y"),"yr","day"))),(NOW()+(CONVERT(VLOOKUP(Table1[[#This Row],[JABATAN]],tbl_refJabatan,9,FALSE),"yr","day")-CONVERT(DATEDIF(M1652,NOW(),"y"),"yr","day")))),"tgl SK salah"),"")</f>
        <v>49001.598911689813</v>
      </c>
      <c r="AC1652" s="167" t="str">
        <f ca="1">IF(Table1[[#This Row],[TGL. PENSIUN (jabatan )]]&lt;&gt;0,TEXT(Table1[[#This Row],[TGL. PENSIUN (jabatan )]],"yyyy"),"")</f>
        <v>2034</v>
      </c>
      <c r="AD16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3" spans="1:30" s="53" customFormat="1" ht="21.75" customHeight="1" x14ac:dyDescent="0.25">
      <c r="A1653" s="43">
        <f t="shared" si="57"/>
        <v>1648</v>
      </c>
      <c r="B1653" s="44" t="s">
        <v>2906</v>
      </c>
      <c r="C1653" s="44" t="s">
        <v>3009</v>
      </c>
      <c r="D1653" s="72" t="s">
        <v>63</v>
      </c>
      <c r="E1653" s="59" t="s">
        <v>3023</v>
      </c>
      <c r="F1653" s="70" t="s">
        <v>41</v>
      </c>
      <c r="G1653" s="63" t="s">
        <v>42</v>
      </c>
      <c r="H1653" s="47">
        <v>25487</v>
      </c>
      <c r="I1653" s="45"/>
      <c r="J1653" s="76"/>
      <c r="K1653" s="63" t="s">
        <v>43</v>
      </c>
      <c r="L1653" s="63" t="s">
        <v>3016</v>
      </c>
      <c r="M1653" s="71" t="s">
        <v>3017</v>
      </c>
      <c r="N1653" s="52" t="str">
        <f t="shared" ca="1" si="58"/>
        <v>54 Tahun 4 Bulan 16 hari</v>
      </c>
      <c r="O16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Row],[JABATAN]],tbl_refJabatan,2,FALSE),"yr","day")-CONVERT(DATEDIF(H1653,tglAcuan,"y"),"yr","day"))),(NOW()+(CONVERT(VLOOKUP(Table1[[#This Row],[JABATAN]],tbl_refJabatan,2,FALSE),"yr","day")-CONVERT(DATEDIF(H1653,NOW(),"y"),"yr","day")))),"Usia Salah"),"")</f>
        <v>47540.598911689813</v>
      </c>
      <c r="Q1653" s="167" t="str">
        <f ca="1">IF(Table1[[#This Row],[TGL. PENSIUN (usia)]]&lt;&gt;0,TEXT(Table1[[#This Row],[TGL. PENSIUN (usia)]],"yyyy"),"")</f>
        <v>2030</v>
      </c>
      <c r="R1653" s="166">
        <f ca="1">IF(AND(Table1[[#This Row],[TGL. PENSIUN (usia)]]&lt;&gt;"",Table1[[#This Row],[TGL. PENSIUN (usia)]]&lt;&gt;"USIA SALAH"),IF(tglAcuan&lt;&gt;0,(INT(CONVERT(VLOOKUP(Table1[[#This Row],[JABATAN]],tbl_refJabatan,2,FALSE),"yr","day")-CONVERT(DATEDIF(H1653,tglAcuan,"y"),"yr","day"))),(INT(CONVERT(VLOOKUP(Table1[[#This Row],[JABATAN]],tbl_refJabatan,2,FALSE),"yr","day")-CONVERT(DATEDIF(H1653,NOW(),"y"),"yr","day")))),"")</f>
        <v>2191</v>
      </c>
      <c r="S1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Row],[JABATAN]],tbl_refJabatan,4,FALSE),"yr","day")-CONVERT(DATEDIF(H1653,tglAcuan,"y"),"yr","day"))),(NOW()+(CONVERT(VLOOKUP(Table1[[#This Row],[JABATAN]],tbl_refJabatan,4,FALSE),"yr","day")-CONVERT(DATEDIF(H1653,NOW(),"y"),"yr","day")))),"Usia Salah"),"")</f>
        <v>32930.598911689813</v>
      </c>
      <c r="T1653" s="167" t="str">
        <f ca="1">IF(Table1[[#This Row],[TGL. PENSIUN ( usia )]]&lt;&gt;0,TEXT(Table1[[#This Row],[TGL. PENSIUN ( usia )]],"yyyy"),"")</f>
        <v>1990</v>
      </c>
      <c r="U1653" s="166">
        <f ca="1">IF(AND(Table1[[#This Row],[TGL. PENSIUN (usia)]]&lt;&gt;"",Table1[[#This Row],[TGL. PENSIUN (usia)]]&lt;&gt;"USIA SALAH"),IF(tglAcuan&lt;&gt;0,(INT(CONVERT(VLOOKUP(Table1[[#This Row],[JABATAN]],tbl_refJabatan,4,FALSE),"yr","day")-CONVERT(DATEDIF(H1653,tglAcuan,"y"),"yr","day"))),(INT(CONVERT(VLOOKUP(Table1[[#This Row],[JABATAN]],tbl_refJabatan,4,FALSE),"yr","day")-CONVERT(DATEDIF(H1653,NOW(),"y"),"yr","day")))),"")</f>
        <v>-12419</v>
      </c>
      <c r="V1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Row],[JABATAN]],tbl_refJabatan,6,FALSE),"yr","day")-CONVERT(DATEDIF(H1653,tglAcuan,"y"),"yr","day"))),(NOW()+(CONVERT(VLOOKUP(Table1[[#This Row],[JABATAN]],tbl_refJabatan,6,FALSE),"yr","day")-CONVERT(DATEDIF(H1653,NOW(),"y"),"yr","day")))),"Usia Salah"),"")</f>
        <v>25625.598911689813</v>
      </c>
      <c r="W1653" s="167" t="str">
        <f ca="1">IF(Table1[[#This Row],[TGL.PENSIUN (usia)]]&lt;&gt;0,TEXT(Table1[[#This Row],[TGL.PENSIUN (usia)]],"yyyy"),"")</f>
        <v>1970</v>
      </c>
      <c r="X16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Row],[JABATAN]],tbl_refJabatan,7,FALSE),"yr","day")-CONVERT(DATEDIF(M1653,tglAcuan,"y"),"yr","day"))),(NOW()+(CONVERT(VLOOKUP(Table1[[#This Row],[JABATAN]],tbl_refJabatan,7,FALSE),"yr","day")-CONVERT(DATEDIF(M1653,NOW(),"y"),"yr","day")))),"tgl SK salah"),"")</f>
        <v>65437.848911689813</v>
      </c>
      <c r="Y1653" s="167" t="str">
        <f ca="1">IF(Table1[[#This Row],[TGL. PENSIUN (jabatan)]]&lt;&gt;0,TEXT(Table1[[#This Row],[TGL. PENSIUN (jabatan)]],"yyyy"),"")</f>
        <v>2079</v>
      </c>
      <c r="Z16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Row],[JABATAN]],tbl_refJabatan,8,FALSE),"yr","day")-CONVERT(DATEDIF(H1653,tglAcuan,"y"),"yr","day"))),(NOW()+(CONVERT(VLOOKUP(Table1[[#This Row],[JABATAN]],tbl_refJabatan,8,FALSE),"yr","day")-CONVERT(DATEDIF(H1653,NOW(),"y"),"yr","day")))),"Usia Salah"),"")</f>
        <v>47540.598911689813</v>
      </c>
      <c r="AA1653" s="167" t="str">
        <f ca="1">IF(Table1[[#This Row],[TGL.PENSIUN (usia )]]&lt;&gt;0,TEXT(Table1[[#This Row],[TGL.PENSIUN (usia )]],"yyyy"),"")</f>
        <v>2030</v>
      </c>
      <c r="AB16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Row],[JABATAN]],tbl_refJabatan,9,FALSE),"yr","day")-CONVERT(DATEDIF(M1653,tglAcuan,"y"),"yr","day"))),(NOW()+(CONVERT(VLOOKUP(Table1[[#This Row],[JABATAN]],tbl_refJabatan,9,FALSE),"yr","day")-CONVERT(DATEDIF(M1653,NOW(),"y"),"yr","day")))),"tgl SK salah"),"")</f>
        <v>49001.598911689813</v>
      </c>
      <c r="AC1653" s="167" t="str">
        <f ca="1">IF(Table1[[#This Row],[TGL. PENSIUN (jabatan )]]&lt;&gt;0,TEXT(Table1[[#This Row],[TGL. PENSIUN (jabatan )]],"yyyy"),"")</f>
        <v>2034</v>
      </c>
      <c r="AD16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4" spans="1:30" s="53" customFormat="1" ht="21.75" customHeight="1" x14ac:dyDescent="0.25">
      <c r="A1654" s="43">
        <f t="shared" si="57"/>
        <v>1649</v>
      </c>
      <c r="B1654" s="44" t="s">
        <v>2906</v>
      </c>
      <c r="C1654" s="44" t="s">
        <v>3009</v>
      </c>
      <c r="D1654" s="72" t="s">
        <v>63</v>
      </c>
      <c r="E1654" s="59" t="s">
        <v>3024</v>
      </c>
      <c r="F1654" s="70" t="s">
        <v>41</v>
      </c>
      <c r="G1654" s="63" t="s">
        <v>42</v>
      </c>
      <c r="H1654" s="47">
        <v>23229</v>
      </c>
      <c r="I1654" s="45"/>
      <c r="J1654" s="76"/>
      <c r="K1654" s="63" t="s">
        <v>43</v>
      </c>
      <c r="L1654" s="63" t="s">
        <v>3016</v>
      </c>
      <c r="M1654" s="71" t="s">
        <v>3017</v>
      </c>
      <c r="N1654" s="52" t="str">
        <f t="shared" ca="1" si="58"/>
        <v>60 Tahun 6 Bulan 21 hari</v>
      </c>
      <c r="O16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1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Row],[JABATAN]],tbl_refJabatan,2,FALSE),"yr","day")-CONVERT(DATEDIF(H1654,tglAcuan,"y"),"yr","day"))),(NOW()+(CONVERT(VLOOKUP(Table1[[#This Row],[JABATAN]],tbl_refJabatan,2,FALSE),"yr","day")-CONVERT(DATEDIF(H1654,NOW(),"y"),"yr","day")))),"Usia Salah"),"")</f>
        <v>45349.098911689813</v>
      </c>
      <c r="Q1654" s="167" t="str">
        <f ca="1">IF(Table1[[#This Row],[TGL. PENSIUN (usia)]]&lt;&gt;0,TEXT(Table1[[#This Row],[TGL. PENSIUN (usia)]],"yyyy"),"")</f>
        <v>2024</v>
      </c>
      <c r="R1654" s="166">
        <f ca="1">IF(AND(Table1[[#This Row],[TGL. PENSIUN (usia)]]&lt;&gt;"",Table1[[#This Row],[TGL. PENSIUN (usia)]]&lt;&gt;"USIA SALAH"),IF(tglAcuan&lt;&gt;0,(INT(CONVERT(VLOOKUP(Table1[[#This Row],[JABATAN]],tbl_refJabatan,2,FALSE),"yr","day")-CONVERT(DATEDIF(H1654,tglAcuan,"y"),"yr","day"))),(INT(CONVERT(VLOOKUP(Table1[[#This Row],[JABATAN]],tbl_refJabatan,2,FALSE),"yr","day")-CONVERT(DATEDIF(H1654,NOW(),"y"),"yr","day")))),"")</f>
        <v>0</v>
      </c>
      <c r="S1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Row],[JABATAN]],tbl_refJabatan,4,FALSE),"yr","day")-CONVERT(DATEDIF(H1654,tglAcuan,"y"),"yr","day"))),(NOW()+(CONVERT(VLOOKUP(Table1[[#This Row],[JABATAN]],tbl_refJabatan,4,FALSE),"yr","day")-CONVERT(DATEDIF(H1654,NOW(),"y"),"yr","day")))),"Usia Salah"),"")</f>
        <v>30739.098911689813</v>
      </c>
      <c r="T1654" s="167" t="str">
        <f ca="1">IF(Table1[[#This Row],[TGL. PENSIUN ( usia )]]&lt;&gt;0,TEXT(Table1[[#This Row],[TGL. PENSIUN ( usia )]],"yyyy"),"")</f>
        <v>1984</v>
      </c>
      <c r="U1654" s="166">
        <f ca="1">IF(AND(Table1[[#This Row],[TGL. PENSIUN (usia)]]&lt;&gt;"",Table1[[#This Row],[TGL. PENSIUN (usia)]]&lt;&gt;"USIA SALAH"),IF(tglAcuan&lt;&gt;0,(INT(CONVERT(VLOOKUP(Table1[[#This Row],[JABATAN]],tbl_refJabatan,4,FALSE),"yr","day")-CONVERT(DATEDIF(H1654,tglAcuan,"y"),"yr","day"))),(INT(CONVERT(VLOOKUP(Table1[[#This Row],[JABATAN]],tbl_refJabatan,4,FALSE),"yr","day")-CONVERT(DATEDIF(H1654,NOW(),"y"),"yr","day")))),"")</f>
        <v>-14610</v>
      </c>
      <c r="V1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Row],[JABATAN]],tbl_refJabatan,6,FALSE),"yr","day")-CONVERT(DATEDIF(H1654,tglAcuan,"y"),"yr","day"))),(NOW()+(CONVERT(VLOOKUP(Table1[[#This Row],[JABATAN]],tbl_refJabatan,6,FALSE),"yr","day")-CONVERT(DATEDIF(H1654,NOW(),"y"),"yr","day")))),"Usia Salah"),"")</f>
        <v>23434.098911689813</v>
      </c>
      <c r="W1654" s="167" t="str">
        <f ca="1">IF(Table1[[#This Row],[TGL.PENSIUN (usia)]]&lt;&gt;0,TEXT(Table1[[#This Row],[TGL.PENSIUN (usia)]],"yyyy"),"")</f>
        <v>1964</v>
      </c>
      <c r="X16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Row],[JABATAN]],tbl_refJabatan,7,FALSE),"yr","day")-CONVERT(DATEDIF(M1654,tglAcuan,"y"),"yr","day"))),(NOW()+(CONVERT(VLOOKUP(Table1[[#This Row],[JABATAN]],tbl_refJabatan,7,FALSE),"yr","day")-CONVERT(DATEDIF(M1654,NOW(),"y"),"yr","day")))),"tgl SK salah"),"")</f>
        <v>65437.848911689813</v>
      </c>
      <c r="Y1654" s="167" t="str">
        <f ca="1">IF(Table1[[#This Row],[TGL. PENSIUN (jabatan)]]&lt;&gt;0,TEXT(Table1[[#This Row],[TGL. PENSIUN (jabatan)]],"yyyy"),"")</f>
        <v>2079</v>
      </c>
      <c r="Z16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Row],[JABATAN]],tbl_refJabatan,8,FALSE),"yr","day")-CONVERT(DATEDIF(H1654,tglAcuan,"y"),"yr","day"))),(NOW()+(CONVERT(VLOOKUP(Table1[[#This Row],[JABATAN]],tbl_refJabatan,8,FALSE),"yr","day")-CONVERT(DATEDIF(H1654,NOW(),"y"),"yr","day")))),"Usia Salah"),"")</f>
        <v>45349.098911689813</v>
      </c>
      <c r="AA1654" s="167" t="str">
        <f ca="1">IF(Table1[[#This Row],[TGL.PENSIUN (usia )]]&lt;&gt;0,TEXT(Table1[[#This Row],[TGL.PENSIUN (usia )]],"yyyy"),"")</f>
        <v>2024</v>
      </c>
      <c r="AB16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Row],[JABATAN]],tbl_refJabatan,9,FALSE),"yr","day")-CONVERT(DATEDIF(M1654,tglAcuan,"y"),"yr","day"))),(NOW()+(CONVERT(VLOOKUP(Table1[[#This Row],[JABATAN]],tbl_refJabatan,9,FALSE),"yr","day")-CONVERT(DATEDIF(M1654,NOW(),"y"),"yr","day")))),"tgl SK salah"),"")</f>
        <v>49001.598911689813</v>
      </c>
      <c r="AC1654" s="167" t="str">
        <f ca="1">IF(Table1[[#This Row],[TGL. PENSIUN (jabatan )]]&lt;&gt;0,TEXT(Table1[[#This Row],[TGL. PENSIUN (jabatan )]],"yyyy"),"")</f>
        <v>2034</v>
      </c>
      <c r="AD16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655" spans="1:30" s="53" customFormat="1" ht="21.75" customHeight="1" x14ac:dyDescent="0.25">
      <c r="A1655" s="43">
        <f t="shared" si="57"/>
        <v>1650</v>
      </c>
      <c r="B1655" s="44" t="s">
        <v>2906</v>
      </c>
      <c r="C1655" s="44" t="s">
        <v>1360</v>
      </c>
      <c r="D1655" s="45" t="s">
        <v>39</v>
      </c>
      <c r="E1655" s="59" t="s">
        <v>3025</v>
      </c>
      <c r="F1655" s="63" t="s">
        <v>41</v>
      </c>
      <c r="G1655" s="63" t="s">
        <v>42</v>
      </c>
      <c r="H1655" s="47">
        <v>29651</v>
      </c>
      <c r="I1655" s="45"/>
      <c r="J1655" s="76"/>
      <c r="K1655" s="68" t="s">
        <v>43</v>
      </c>
      <c r="L1655" s="86" t="s">
        <v>3026</v>
      </c>
      <c r="M1655" s="125">
        <v>43444</v>
      </c>
      <c r="N1655" s="52" t="str">
        <f t="shared" ca="1" si="58"/>
        <v>42 Tahun 11 Bulan 21 hari</v>
      </c>
      <c r="O16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Row],[JABATAN]],tbl_refJabatan,2,FALSE),"yr","day")-CONVERT(DATEDIF(H1655,tglAcuan,"y"),"yr","day"))),(NOW()+(CONVERT(VLOOKUP(Table1[[#This Row],[JABATAN]],tbl_refJabatan,2,FALSE),"yr","day")-CONVERT(DATEDIF(H1655,NOW(),"y"),"yr","day")))),"Usia Salah"),"")</f>
        <v>30008.598911689813</v>
      </c>
      <c r="Q1655" s="167" t="str">
        <f ca="1">IF(Table1[[#This Row],[TGL. PENSIUN (usia)]]&lt;&gt;0,TEXT(Table1[[#This Row],[TGL. PENSIUN (usia)]],"yyyy"),"")</f>
        <v>1982</v>
      </c>
      <c r="R1655" s="166">
        <f ca="1">IF(AND(Table1[[#This Row],[TGL. PENSIUN (usia)]]&lt;&gt;"",Table1[[#This Row],[TGL. PENSIUN (usia)]]&lt;&gt;"USIA SALAH"),IF(tglAcuan&lt;&gt;0,(INT(CONVERT(VLOOKUP(Table1[[#This Row],[JABATAN]],tbl_refJabatan,2,FALSE),"yr","day")-CONVERT(DATEDIF(H1655,tglAcuan,"y"),"yr","day"))),(INT(CONVERT(VLOOKUP(Table1[[#This Row],[JABATAN]],tbl_refJabatan,2,FALSE),"yr","day")-CONVERT(DATEDIF(H1655,NOW(),"y"),"yr","day")))),"")</f>
        <v>-15341</v>
      </c>
      <c r="S1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Row],[JABATAN]],tbl_refJabatan,4,FALSE),"yr","day")-CONVERT(DATEDIF(H1655,tglAcuan,"y"),"yr","day"))),(NOW()+(CONVERT(VLOOKUP(Table1[[#This Row],[JABATAN]],tbl_refJabatan,4,FALSE),"yr","day")-CONVERT(DATEDIF(H1655,NOW(),"y"),"yr","day")))),"Usia Salah"),"")</f>
        <v>30008.598911689813</v>
      </c>
      <c r="T1655" s="167" t="str">
        <f ca="1">IF(Table1[[#This Row],[TGL. PENSIUN ( usia )]]&lt;&gt;0,TEXT(Table1[[#This Row],[TGL. PENSIUN ( usia )]],"yyyy"),"")</f>
        <v>1982</v>
      </c>
      <c r="U1655" s="166">
        <f ca="1">IF(AND(Table1[[#This Row],[TGL. PENSIUN (usia)]]&lt;&gt;"",Table1[[#This Row],[TGL. PENSIUN (usia)]]&lt;&gt;"USIA SALAH"),IF(tglAcuan&lt;&gt;0,(INT(CONVERT(VLOOKUP(Table1[[#This Row],[JABATAN]],tbl_refJabatan,4,FALSE),"yr","day")-CONVERT(DATEDIF(H1655,tglAcuan,"y"),"yr","day"))),(INT(CONVERT(VLOOKUP(Table1[[#This Row],[JABATAN]],tbl_refJabatan,4,FALSE),"yr","day")-CONVERT(DATEDIF(H1655,NOW(),"y"),"yr","day")))),"")</f>
        <v>-15341</v>
      </c>
      <c r="V1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Row],[JABATAN]],tbl_refJabatan,6,FALSE),"yr","day")-CONVERT(DATEDIF(H1655,tglAcuan,"y"),"yr","day"))),(NOW()+(CONVERT(VLOOKUP(Table1[[#This Row],[JABATAN]],tbl_refJabatan,6,FALSE),"yr","day")-CONVERT(DATEDIF(H1655,NOW(),"y"),"yr","day")))),"Usia Salah"),"")</f>
        <v>30008.598911689813</v>
      </c>
      <c r="W1655" s="167" t="str">
        <f ca="1">IF(Table1[[#This Row],[TGL.PENSIUN (usia)]]&lt;&gt;0,TEXT(Table1[[#This Row],[TGL.PENSIUN (usia)]],"yyyy"),"")</f>
        <v>1982</v>
      </c>
      <c r="X16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Row],[JABATAN]],tbl_refJabatan,7,FALSE),"yr","day")-CONVERT(DATEDIF(M1655,tglAcuan,"y"),"yr","day"))),(NOW()+(CONVERT(VLOOKUP(Table1[[#This Row],[JABATAN]],tbl_refJabatan,7,FALSE),"yr","day")-CONVERT(DATEDIF(M1655,NOW(),"y"),"yr","day")))),"tgl SK salah"),"")</f>
        <v>43522.848911689813</v>
      </c>
      <c r="Y1655" s="167" t="str">
        <f ca="1">IF(Table1[[#This Row],[TGL. PENSIUN (jabatan)]]&lt;&gt;0,TEXT(Table1[[#This Row],[TGL. PENSIUN (jabatan)]],"yyyy"),"")</f>
        <v>2019</v>
      </c>
      <c r="Z16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Row],[JABATAN]],tbl_refJabatan,8,FALSE),"yr","day")-CONVERT(DATEDIF(H1655,tglAcuan,"y"),"yr","day"))),(NOW()+(CONVERT(VLOOKUP(Table1[[#This Row],[JABATAN]],tbl_refJabatan,8,FALSE),"yr","day")-CONVERT(DATEDIF(H1655,NOW(),"y"),"yr","day")))),"Usia Salah"),"")</f>
        <v>30008.598911689813</v>
      </c>
      <c r="AA1655" s="167" t="str">
        <f ca="1">IF(Table1[[#This Row],[TGL.PENSIUN (usia )]]&lt;&gt;0,TEXT(Table1[[#This Row],[TGL.PENSIUN (usia )]],"yyyy"),"")</f>
        <v>1982</v>
      </c>
      <c r="AB16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Row],[JABATAN]],tbl_refJabatan,9,FALSE),"yr","day")-CONVERT(DATEDIF(M1655,tglAcuan,"y"),"yr","day"))),(NOW()+(CONVERT(VLOOKUP(Table1[[#This Row],[JABATAN]],tbl_refJabatan,9,FALSE),"yr","day")-CONVERT(DATEDIF(M1655,NOW(),"y"),"yr","day")))),"tgl SK salah"),"")</f>
        <v>43522.848911689813</v>
      </c>
      <c r="AC1655" s="167" t="str">
        <f ca="1">IF(Table1[[#This Row],[TGL. PENSIUN (jabatan )]]&lt;&gt;0,TEXT(Table1[[#This Row],[TGL. PENSIUN (jabatan )]],"yyyy"),"")</f>
        <v>2019</v>
      </c>
      <c r="AD16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6" spans="1:30" s="88" customFormat="1" ht="21.75" customHeight="1" x14ac:dyDescent="0.25">
      <c r="A1656" s="43">
        <f t="shared" si="57"/>
        <v>1651</v>
      </c>
      <c r="B1656" s="44" t="s">
        <v>2906</v>
      </c>
      <c r="C1656" s="44" t="s">
        <v>1360</v>
      </c>
      <c r="D1656" s="72" t="s">
        <v>45</v>
      </c>
      <c r="E1656" s="59" t="s">
        <v>3027</v>
      </c>
      <c r="F1656" s="63" t="s">
        <v>41</v>
      </c>
      <c r="G1656" s="63" t="s">
        <v>42</v>
      </c>
      <c r="H1656" s="47">
        <v>33976</v>
      </c>
      <c r="I1656" s="45"/>
      <c r="J1656" s="76"/>
      <c r="K1656" s="68" t="s">
        <v>43</v>
      </c>
      <c r="L1656" s="86" t="s">
        <v>3028</v>
      </c>
      <c r="M1656" s="95">
        <v>43643</v>
      </c>
      <c r="N1656" s="52" t="str">
        <f t="shared" ca="1" si="58"/>
        <v>31 Tahun 1 Bulan 20 hari</v>
      </c>
      <c r="O16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0 Hari </v>
      </c>
      <c r="P1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Row],[JABATAN]],tbl_refJabatan,2,FALSE),"yr","day")-CONVERT(DATEDIF(H1656,tglAcuan,"y"),"yr","day"))),(NOW()+(CONVERT(VLOOKUP(Table1[[#This Row],[JABATAN]],tbl_refJabatan,2,FALSE),"yr","day")-CONVERT(DATEDIF(H1656,NOW(),"y"),"yr","day")))),"Usia Salah"),"")</f>
        <v>34026.348911689813</v>
      </c>
      <c r="Q1656" s="167" t="str">
        <f ca="1">IF(Table1[[#This Row],[TGL. PENSIUN (usia)]]&lt;&gt;0,TEXT(Table1[[#This Row],[TGL. PENSIUN (usia)]],"yyyy"),"")</f>
        <v>1993</v>
      </c>
      <c r="R1656" s="166">
        <f ca="1">IF(AND(Table1[[#This Row],[TGL. PENSIUN (usia)]]&lt;&gt;"",Table1[[#This Row],[TGL. PENSIUN (usia)]]&lt;&gt;"USIA SALAH"),IF(tglAcuan&lt;&gt;0,(INT(CONVERT(VLOOKUP(Table1[[#This Row],[JABATAN]],tbl_refJabatan,2,FALSE),"yr","day")-CONVERT(DATEDIF(H1656,tglAcuan,"y"),"yr","day"))),(INT(CONVERT(VLOOKUP(Table1[[#This Row],[JABATAN]],tbl_refJabatan,2,FALSE),"yr","day")-CONVERT(DATEDIF(H1656,NOW(),"y"),"yr","day")))),"")</f>
        <v>-11323</v>
      </c>
      <c r="S1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Row],[JABATAN]],tbl_refJabatan,4,FALSE),"yr","day")-CONVERT(DATEDIF(H1656,tglAcuan,"y"),"yr","day"))),(NOW()+(CONVERT(VLOOKUP(Table1[[#This Row],[JABATAN]],tbl_refJabatan,4,FALSE),"yr","day")-CONVERT(DATEDIF(H1656,NOW(),"y"),"yr","day")))),"Usia Salah"),"")</f>
        <v>34026.348911689813</v>
      </c>
      <c r="T1656" s="167" t="str">
        <f ca="1">IF(Table1[[#This Row],[TGL. PENSIUN ( usia )]]&lt;&gt;0,TEXT(Table1[[#This Row],[TGL. PENSIUN ( usia )]],"yyyy"),"")</f>
        <v>1993</v>
      </c>
      <c r="U1656" s="166">
        <f ca="1">IF(AND(Table1[[#This Row],[TGL. PENSIUN (usia)]]&lt;&gt;"",Table1[[#This Row],[TGL. PENSIUN (usia)]]&lt;&gt;"USIA SALAH"),IF(tglAcuan&lt;&gt;0,(INT(CONVERT(VLOOKUP(Table1[[#This Row],[JABATAN]],tbl_refJabatan,4,FALSE),"yr","day")-CONVERT(DATEDIF(H1656,tglAcuan,"y"),"yr","day"))),(INT(CONVERT(VLOOKUP(Table1[[#This Row],[JABATAN]],tbl_refJabatan,4,FALSE),"yr","day")-CONVERT(DATEDIF(H1656,NOW(),"y"),"yr","day")))),"")</f>
        <v>-11323</v>
      </c>
      <c r="V1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Row],[JABATAN]],tbl_refJabatan,6,FALSE),"yr","day")-CONVERT(DATEDIF(H1656,tglAcuan,"y"),"yr","day"))),(NOW()+(CONVERT(VLOOKUP(Table1[[#This Row],[JABATAN]],tbl_refJabatan,6,FALSE),"yr","day")-CONVERT(DATEDIF(H1656,NOW(),"y"),"yr","day")))),"Usia Salah"),"")</f>
        <v>34026.348911689813</v>
      </c>
      <c r="W1656" s="167" t="str">
        <f ca="1">IF(Table1[[#This Row],[TGL.PENSIUN (usia)]]&lt;&gt;0,TEXT(Table1[[#This Row],[TGL.PENSIUN (usia)]],"yyyy"),"")</f>
        <v>1993</v>
      </c>
      <c r="X16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Row],[JABATAN]],tbl_refJabatan,7,FALSE),"yr","day")-CONVERT(DATEDIF(M1656,tglAcuan,"y"),"yr","day"))),(NOW()+(CONVERT(VLOOKUP(Table1[[#This Row],[JABATAN]],tbl_refJabatan,7,FALSE),"yr","day")-CONVERT(DATEDIF(M1656,NOW(),"y"),"yr","day")))),"tgl SK salah"),"")</f>
        <v>43888.098911689813</v>
      </c>
      <c r="Y1656" s="167" t="str">
        <f ca="1">IF(Table1[[#This Row],[TGL. PENSIUN (jabatan)]]&lt;&gt;0,TEXT(Table1[[#This Row],[TGL. PENSIUN (jabatan)]],"yyyy"),"")</f>
        <v>2020</v>
      </c>
      <c r="Z16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Row],[JABATAN]],tbl_refJabatan,8,FALSE),"yr","day")-CONVERT(DATEDIF(H1656,tglAcuan,"y"),"yr","day"))),(NOW()+(CONVERT(VLOOKUP(Table1[[#This Row],[JABATAN]],tbl_refJabatan,8,FALSE),"yr","day")-CONVERT(DATEDIF(H1656,NOW(),"y"),"yr","day")))),"Usia Salah"),"")</f>
        <v>34026.348911689813</v>
      </c>
      <c r="AA1656" s="167" t="str">
        <f ca="1">IF(Table1[[#This Row],[TGL.PENSIUN (usia )]]&lt;&gt;0,TEXT(Table1[[#This Row],[TGL.PENSIUN (usia )]],"yyyy"),"")</f>
        <v>1993</v>
      </c>
      <c r="AB16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Row],[JABATAN]],tbl_refJabatan,9,FALSE),"yr","day")-CONVERT(DATEDIF(M1656,tglAcuan,"y"),"yr","day"))),(NOW()+(CONVERT(VLOOKUP(Table1[[#This Row],[JABATAN]],tbl_refJabatan,9,FALSE),"yr","day")-CONVERT(DATEDIF(M1656,NOW(),"y"),"yr","day")))),"tgl SK salah"),"")</f>
        <v>43888.098911689813</v>
      </c>
      <c r="AC1656" s="167" t="str">
        <f ca="1">IF(Table1[[#This Row],[TGL. PENSIUN (jabatan )]]&lt;&gt;0,TEXT(Table1[[#This Row],[TGL. PENSIUN (jabatan )]],"yyyy"),"")</f>
        <v>2020</v>
      </c>
      <c r="AD16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7" spans="1:30" s="53" customFormat="1" ht="21.75" customHeight="1" x14ac:dyDescent="0.25">
      <c r="A1657" s="43">
        <f t="shared" si="57"/>
        <v>1652</v>
      </c>
      <c r="B1657" s="44" t="s">
        <v>2906</v>
      </c>
      <c r="C1657" s="44" t="s">
        <v>1360</v>
      </c>
      <c r="D1657" s="45" t="s">
        <v>48</v>
      </c>
      <c r="E1657" s="59" t="s">
        <v>3029</v>
      </c>
      <c r="F1657" s="63" t="s">
        <v>41</v>
      </c>
      <c r="G1657" s="63" t="s">
        <v>42</v>
      </c>
      <c r="H1657" s="47">
        <v>24262</v>
      </c>
      <c r="I1657" s="45"/>
      <c r="J1657" s="76"/>
      <c r="K1657" s="68" t="s">
        <v>43</v>
      </c>
      <c r="L1657" s="69" t="s">
        <v>3030</v>
      </c>
      <c r="M1657" s="95">
        <v>43720</v>
      </c>
      <c r="N1657" s="52" t="str">
        <f t="shared" ca="1" si="58"/>
        <v>57 Tahun 8 Bulan 23 hari</v>
      </c>
      <c r="O16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15 Hari </v>
      </c>
      <c r="P1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Row],[JABATAN]],tbl_refJabatan,2,FALSE),"yr","day")-CONVERT(DATEDIF(H1657,tglAcuan,"y"),"yr","day"))),(NOW()+(CONVERT(VLOOKUP(Table1[[#This Row],[JABATAN]],tbl_refJabatan,2,FALSE),"yr","day")-CONVERT(DATEDIF(H1657,NOW(),"y"),"yr","day")))),"Usia Salah"),"")</f>
        <v>46444.848911689813</v>
      </c>
      <c r="Q1657" s="167" t="str">
        <f ca="1">IF(Table1[[#This Row],[TGL. PENSIUN (usia)]]&lt;&gt;0,TEXT(Table1[[#This Row],[TGL. PENSIUN (usia)]],"yyyy"),"")</f>
        <v>2027</v>
      </c>
      <c r="R1657" s="166">
        <f ca="1">IF(AND(Table1[[#This Row],[TGL. PENSIUN (usia)]]&lt;&gt;"",Table1[[#This Row],[TGL. PENSIUN (usia)]]&lt;&gt;"USIA SALAH"),IF(tglAcuan&lt;&gt;0,(INT(CONVERT(VLOOKUP(Table1[[#This Row],[JABATAN]],tbl_refJabatan,2,FALSE),"yr","day")-CONVERT(DATEDIF(H1657,tglAcuan,"y"),"yr","day"))),(INT(CONVERT(VLOOKUP(Table1[[#This Row],[JABATAN]],tbl_refJabatan,2,FALSE),"yr","day")-CONVERT(DATEDIF(H1657,NOW(),"y"),"yr","day")))),"")</f>
        <v>1095</v>
      </c>
      <c r="S1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Row],[JABATAN]],tbl_refJabatan,4,FALSE),"yr","day")-CONVERT(DATEDIF(H1657,tglAcuan,"y"),"yr","day"))),(NOW()+(CONVERT(VLOOKUP(Table1[[#This Row],[JABATAN]],tbl_refJabatan,4,FALSE),"yr","day")-CONVERT(DATEDIF(H1657,NOW(),"y"),"yr","day")))),"Usia Salah"),"")</f>
        <v>46444.848911689813</v>
      </c>
      <c r="T1657" s="167" t="str">
        <f ca="1">IF(Table1[[#This Row],[TGL. PENSIUN ( usia )]]&lt;&gt;0,TEXT(Table1[[#This Row],[TGL. PENSIUN ( usia )]],"yyyy"),"")</f>
        <v>2027</v>
      </c>
      <c r="U1657" s="166">
        <f ca="1">IF(AND(Table1[[#This Row],[TGL. PENSIUN (usia)]]&lt;&gt;"",Table1[[#This Row],[TGL. PENSIUN (usia)]]&lt;&gt;"USIA SALAH"),IF(tglAcuan&lt;&gt;0,(INT(CONVERT(VLOOKUP(Table1[[#This Row],[JABATAN]],tbl_refJabatan,4,FALSE),"yr","day")-CONVERT(DATEDIF(H1657,tglAcuan,"y"),"yr","day"))),(INT(CONVERT(VLOOKUP(Table1[[#This Row],[JABATAN]],tbl_refJabatan,4,FALSE),"yr","day")-CONVERT(DATEDIF(H1657,NOW(),"y"),"yr","day")))),"")</f>
        <v>1095</v>
      </c>
      <c r="V1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Row],[JABATAN]],tbl_refJabatan,6,FALSE),"yr","day")-CONVERT(DATEDIF(H1657,tglAcuan,"y"),"yr","day"))),(NOW()+(CONVERT(VLOOKUP(Table1[[#This Row],[JABATAN]],tbl_refJabatan,6,FALSE),"yr","day")-CONVERT(DATEDIF(H1657,NOW(),"y"),"yr","day")))),"Usia Salah"),"")</f>
        <v>44983.848911689813</v>
      </c>
      <c r="W1657" s="167" t="str">
        <f ca="1">IF(Table1[[#This Row],[TGL.PENSIUN (usia)]]&lt;&gt;0,TEXT(Table1[[#This Row],[TGL.PENSIUN (usia)]],"yyyy"),"")</f>
        <v>2023</v>
      </c>
      <c r="X16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Row],[JABATAN]],tbl_refJabatan,7,FALSE),"yr","day")-CONVERT(DATEDIF(M1657,tglAcuan,"y"),"yr","day"))),(NOW()+(CONVERT(VLOOKUP(Table1[[#This Row],[JABATAN]],tbl_refJabatan,7,FALSE),"yr","day")-CONVERT(DATEDIF(M1657,NOW(),"y"),"yr","day")))),"tgl SK salah"),"")</f>
        <v>51193.098911689813</v>
      </c>
      <c r="Y1657" s="167" t="str">
        <f ca="1">IF(Table1[[#This Row],[TGL. PENSIUN (jabatan)]]&lt;&gt;0,TEXT(Table1[[#This Row],[TGL. PENSIUN (jabatan)]],"yyyy"),"")</f>
        <v>2040</v>
      </c>
      <c r="Z16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Row],[JABATAN]],tbl_refJabatan,8,FALSE),"yr","day")-CONVERT(DATEDIF(H1657,tglAcuan,"y"),"yr","day"))),(NOW()+(CONVERT(VLOOKUP(Table1[[#This Row],[JABATAN]],tbl_refJabatan,8,FALSE),"yr","day")-CONVERT(DATEDIF(H1657,NOW(),"y"),"yr","day")))),"Usia Salah"),"")</f>
        <v>44983.848911689813</v>
      </c>
      <c r="AA1657" s="167" t="str">
        <f ca="1">IF(Table1[[#This Row],[TGL.PENSIUN (usia )]]&lt;&gt;0,TEXT(Table1[[#This Row],[TGL.PENSIUN (usia )]],"yyyy"),"")</f>
        <v>2023</v>
      </c>
      <c r="AB16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Row],[JABATAN]],tbl_refJabatan,9,FALSE),"yr","day")-CONVERT(DATEDIF(M1657,tglAcuan,"y"),"yr","day"))),(NOW()+(CONVERT(VLOOKUP(Table1[[#This Row],[JABATAN]],tbl_refJabatan,9,FALSE),"yr","day")-CONVERT(DATEDIF(M1657,NOW(),"y"),"yr","day")))),"tgl SK salah"),"")</f>
        <v>51193.098911689813</v>
      </c>
      <c r="AC1657" s="167" t="str">
        <f ca="1">IF(Table1[[#This Row],[TGL. PENSIUN (jabatan )]]&lt;&gt;0,TEXT(Table1[[#This Row],[TGL. PENSIUN (jabatan )]],"yyyy"),"")</f>
        <v>2040</v>
      </c>
      <c r="AD16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8" spans="1:30" s="53" customFormat="1" ht="21.75" customHeight="1" x14ac:dyDescent="0.25">
      <c r="A1658" s="43">
        <f t="shared" si="57"/>
        <v>1653</v>
      </c>
      <c r="B1658" s="44" t="s">
        <v>2906</v>
      </c>
      <c r="C1658" s="44" t="s">
        <v>1360</v>
      </c>
      <c r="D1658" s="72" t="s">
        <v>52</v>
      </c>
      <c r="E1658" s="59" t="s">
        <v>3031</v>
      </c>
      <c r="F1658" s="63" t="s">
        <v>41</v>
      </c>
      <c r="G1658" s="63" t="s">
        <v>42</v>
      </c>
      <c r="H1658" s="47">
        <v>27333</v>
      </c>
      <c r="I1658" s="45"/>
      <c r="J1658" s="76"/>
      <c r="K1658" s="68" t="s">
        <v>1339</v>
      </c>
      <c r="L1658" s="69" t="s">
        <v>3032</v>
      </c>
      <c r="M1658" s="95">
        <v>43432</v>
      </c>
      <c r="N1658" s="52" t="str">
        <f t="shared" ca="1" si="58"/>
        <v>49 Tahun 3 Bulan 27 hari</v>
      </c>
      <c r="O16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Row],[JABATAN]],tbl_refJabatan,2,FALSE),"yr","day")-CONVERT(DATEDIF(H1658,tglAcuan,"y"),"yr","day"))),(NOW()+(CONVERT(VLOOKUP(Table1[[#This Row],[JABATAN]],tbl_refJabatan,2,FALSE),"yr","day")-CONVERT(DATEDIF(H1658,NOW(),"y"),"yr","day")))),"Usia Salah"),"")</f>
        <v>49366.848911689813</v>
      </c>
      <c r="Q1658" s="167" t="str">
        <f ca="1">IF(Table1[[#This Row],[TGL. PENSIUN (usia)]]&lt;&gt;0,TEXT(Table1[[#This Row],[TGL. PENSIUN (usia)]],"yyyy"),"")</f>
        <v>2035</v>
      </c>
      <c r="R1658" s="166">
        <f ca="1">IF(AND(Table1[[#This Row],[TGL. PENSIUN (usia)]]&lt;&gt;"",Table1[[#This Row],[TGL. PENSIUN (usia)]]&lt;&gt;"USIA SALAH"),IF(tglAcuan&lt;&gt;0,(INT(CONVERT(VLOOKUP(Table1[[#This Row],[JABATAN]],tbl_refJabatan,2,FALSE),"yr","day")-CONVERT(DATEDIF(H1658,tglAcuan,"y"),"yr","day"))),(INT(CONVERT(VLOOKUP(Table1[[#This Row],[JABATAN]],tbl_refJabatan,2,FALSE),"yr","day")-CONVERT(DATEDIF(H1658,NOW(),"y"),"yr","day")))),"")</f>
        <v>4017</v>
      </c>
      <c r="S1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Row],[JABATAN]],tbl_refJabatan,4,FALSE),"yr","day")-CONVERT(DATEDIF(H1658,tglAcuan,"y"),"yr","day"))),(NOW()+(CONVERT(VLOOKUP(Table1[[#This Row],[JABATAN]],tbl_refJabatan,4,FALSE),"yr","day")-CONVERT(DATEDIF(H1658,NOW(),"y"),"yr","day")))),"Usia Salah"),"")</f>
        <v>49366.848911689813</v>
      </c>
      <c r="T1658" s="167" t="str">
        <f ca="1">IF(Table1[[#This Row],[TGL. PENSIUN ( usia )]]&lt;&gt;0,TEXT(Table1[[#This Row],[TGL. PENSIUN ( usia )]],"yyyy"),"")</f>
        <v>2035</v>
      </c>
      <c r="U1658" s="166">
        <f ca="1">IF(AND(Table1[[#This Row],[TGL. PENSIUN (usia)]]&lt;&gt;"",Table1[[#This Row],[TGL. PENSIUN (usia)]]&lt;&gt;"USIA SALAH"),IF(tglAcuan&lt;&gt;0,(INT(CONVERT(VLOOKUP(Table1[[#This Row],[JABATAN]],tbl_refJabatan,4,FALSE),"yr","day")-CONVERT(DATEDIF(H1658,tglAcuan,"y"),"yr","day"))),(INT(CONVERT(VLOOKUP(Table1[[#This Row],[JABATAN]],tbl_refJabatan,4,FALSE),"yr","day")-CONVERT(DATEDIF(H1658,NOW(),"y"),"yr","day")))),"")</f>
        <v>4017</v>
      </c>
      <c r="V1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Row],[JABATAN]],tbl_refJabatan,6,FALSE),"yr","day")-CONVERT(DATEDIF(H1658,tglAcuan,"y"),"yr","day"))),(NOW()+(CONVERT(VLOOKUP(Table1[[#This Row],[JABATAN]],tbl_refJabatan,6,FALSE),"yr","day")-CONVERT(DATEDIF(H1658,NOW(),"y"),"yr","day")))),"Usia Salah"),"")</f>
        <v>47905.848911689813</v>
      </c>
      <c r="W1658" s="167" t="str">
        <f ca="1">IF(Table1[[#This Row],[TGL.PENSIUN (usia)]]&lt;&gt;0,TEXT(Table1[[#This Row],[TGL.PENSIUN (usia)]],"yyyy"),"")</f>
        <v>2031</v>
      </c>
      <c r="X16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Row],[JABATAN]],tbl_refJabatan,7,FALSE),"yr","day")-CONVERT(DATEDIF(M1658,tglAcuan,"y"),"yr","day"))),(NOW()+(CONVERT(VLOOKUP(Table1[[#This Row],[JABATAN]],tbl_refJabatan,7,FALSE),"yr","day")-CONVERT(DATEDIF(M1658,NOW(),"y"),"yr","day")))),"tgl SK salah"),"")</f>
        <v>50827.848911689813</v>
      </c>
      <c r="Y1658" s="167" t="str">
        <f ca="1">IF(Table1[[#This Row],[TGL. PENSIUN (jabatan)]]&lt;&gt;0,TEXT(Table1[[#This Row],[TGL. PENSIUN (jabatan)]],"yyyy"),"")</f>
        <v>2039</v>
      </c>
      <c r="Z16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Row],[JABATAN]],tbl_refJabatan,8,FALSE),"yr","day")-CONVERT(DATEDIF(H1658,tglAcuan,"y"),"yr","day"))),(NOW()+(CONVERT(VLOOKUP(Table1[[#This Row],[JABATAN]],tbl_refJabatan,8,FALSE),"yr","day")-CONVERT(DATEDIF(H1658,NOW(),"y"),"yr","day")))),"Usia Salah"),"")</f>
        <v>47905.848911689813</v>
      </c>
      <c r="AA1658" s="167" t="str">
        <f ca="1">IF(Table1[[#This Row],[TGL.PENSIUN (usia )]]&lt;&gt;0,TEXT(Table1[[#This Row],[TGL.PENSIUN (usia )]],"yyyy"),"")</f>
        <v>2031</v>
      </c>
      <c r="AB16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Row],[JABATAN]],tbl_refJabatan,9,FALSE),"yr","day")-CONVERT(DATEDIF(M1658,tglAcuan,"y"),"yr","day"))),(NOW()+(CONVERT(VLOOKUP(Table1[[#This Row],[JABATAN]],tbl_refJabatan,9,FALSE),"yr","day")-CONVERT(DATEDIF(M1658,NOW(),"y"),"yr","day")))),"tgl SK salah"),"")</f>
        <v>50827.848911689813</v>
      </c>
      <c r="AC1658" s="167" t="str">
        <f ca="1">IF(Table1[[#This Row],[TGL. PENSIUN (jabatan )]]&lt;&gt;0,TEXT(Table1[[#This Row],[TGL. PENSIUN (jabatan )]],"yyyy"),"")</f>
        <v>2039</v>
      </c>
      <c r="AD16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59" spans="1:30" s="53" customFormat="1" ht="21.75" customHeight="1" x14ac:dyDescent="0.25">
      <c r="A1659" s="43">
        <f t="shared" si="57"/>
        <v>1654</v>
      </c>
      <c r="B1659" s="44" t="s">
        <v>2906</v>
      </c>
      <c r="C1659" s="44" t="s">
        <v>1360</v>
      </c>
      <c r="D1659" s="72" t="s">
        <v>54</v>
      </c>
      <c r="E1659" s="59" t="s">
        <v>3033</v>
      </c>
      <c r="F1659" s="63" t="s">
        <v>41</v>
      </c>
      <c r="G1659" s="63" t="s">
        <v>42</v>
      </c>
      <c r="H1659" s="47">
        <v>25061</v>
      </c>
      <c r="I1659" s="45"/>
      <c r="J1659" s="76"/>
      <c r="K1659" s="68" t="s">
        <v>43</v>
      </c>
      <c r="L1659" s="69" t="s">
        <v>3030</v>
      </c>
      <c r="M1659" s="95">
        <v>43720</v>
      </c>
      <c r="N1659" s="52" t="str">
        <f t="shared" ca="1" si="58"/>
        <v>55 Tahun 6 Bulan 16 hari</v>
      </c>
      <c r="O16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15 Hari </v>
      </c>
      <c r="P1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Row],[JABATAN]],tbl_refJabatan,2,FALSE),"yr","day")-CONVERT(DATEDIF(H1659,tglAcuan,"y"),"yr","day"))),(NOW()+(CONVERT(VLOOKUP(Table1[[#This Row],[JABATAN]],tbl_refJabatan,2,FALSE),"yr","day")-CONVERT(DATEDIF(H1659,NOW(),"y"),"yr","day")))),"Usia Salah"),"")</f>
        <v>47175.348911689813</v>
      </c>
      <c r="Q1659" s="167" t="str">
        <f ca="1">IF(Table1[[#This Row],[TGL. PENSIUN (usia)]]&lt;&gt;0,TEXT(Table1[[#This Row],[TGL. PENSIUN (usia)]],"yyyy"),"")</f>
        <v>2029</v>
      </c>
      <c r="R1659" s="166">
        <f ca="1">IF(AND(Table1[[#This Row],[TGL. PENSIUN (usia)]]&lt;&gt;"",Table1[[#This Row],[TGL. PENSIUN (usia)]]&lt;&gt;"USIA SALAH"),IF(tglAcuan&lt;&gt;0,(INT(CONVERT(VLOOKUP(Table1[[#This Row],[JABATAN]],tbl_refJabatan,2,FALSE),"yr","day")-CONVERT(DATEDIF(H1659,tglAcuan,"y"),"yr","day"))),(INT(CONVERT(VLOOKUP(Table1[[#This Row],[JABATAN]],tbl_refJabatan,2,FALSE),"yr","day")-CONVERT(DATEDIF(H1659,NOW(),"y"),"yr","day")))),"")</f>
        <v>1826</v>
      </c>
      <c r="S1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Row],[JABATAN]],tbl_refJabatan,4,FALSE),"yr","day")-CONVERT(DATEDIF(H1659,tglAcuan,"y"),"yr","day"))),(NOW()+(CONVERT(VLOOKUP(Table1[[#This Row],[JABATAN]],tbl_refJabatan,4,FALSE),"yr","day")-CONVERT(DATEDIF(H1659,NOW(),"y"),"yr","day")))),"Usia Salah"),"")</f>
        <v>47175.348911689813</v>
      </c>
      <c r="T1659" s="167" t="str">
        <f ca="1">IF(Table1[[#This Row],[TGL. PENSIUN ( usia )]]&lt;&gt;0,TEXT(Table1[[#This Row],[TGL. PENSIUN ( usia )]],"yyyy"),"")</f>
        <v>2029</v>
      </c>
      <c r="U1659" s="166">
        <f ca="1">IF(AND(Table1[[#This Row],[TGL. PENSIUN (usia)]]&lt;&gt;"",Table1[[#This Row],[TGL. PENSIUN (usia)]]&lt;&gt;"USIA SALAH"),IF(tglAcuan&lt;&gt;0,(INT(CONVERT(VLOOKUP(Table1[[#This Row],[JABATAN]],tbl_refJabatan,4,FALSE),"yr","day")-CONVERT(DATEDIF(H1659,tglAcuan,"y"),"yr","day"))),(INT(CONVERT(VLOOKUP(Table1[[#This Row],[JABATAN]],tbl_refJabatan,4,FALSE),"yr","day")-CONVERT(DATEDIF(H1659,NOW(),"y"),"yr","day")))),"")</f>
        <v>1826</v>
      </c>
      <c r="V1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Row],[JABATAN]],tbl_refJabatan,6,FALSE),"yr","day")-CONVERT(DATEDIF(H1659,tglAcuan,"y"),"yr","day"))),(NOW()+(CONVERT(VLOOKUP(Table1[[#This Row],[JABATAN]],tbl_refJabatan,6,FALSE),"yr","day")-CONVERT(DATEDIF(H1659,NOW(),"y"),"yr","day")))),"Usia Salah"),"")</f>
        <v>45714.348911689813</v>
      </c>
      <c r="W1659" s="167" t="str">
        <f ca="1">IF(Table1[[#This Row],[TGL.PENSIUN (usia)]]&lt;&gt;0,TEXT(Table1[[#This Row],[TGL.PENSIUN (usia)]],"yyyy"),"")</f>
        <v>2025</v>
      </c>
      <c r="X16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Row],[JABATAN]],tbl_refJabatan,7,FALSE),"yr","day")-CONVERT(DATEDIF(M1659,tglAcuan,"y"),"yr","day"))),(NOW()+(CONVERT(VLOOKUP(Table1[[#This Row],[JABATAN]],tbl_refJabatan,7,FALSE),"yr","day")-CONVERT(DATEDIF(M1659,NOW(),"y"),"yr","day")))),"tgl SK salah"),"")</f>
        <v>51193.098911689813</v>
      </c>
      <c r="Y1659" s="167" t="str">
        <f ca="1">IF(Table1[[#This Row],[TGL. PENSIUN (jabatan)]]&lt;&gt;0,TEXT(Table1[[#This Row],[TGL. PENSIUN (jabatan)]],"yyyy"),"")</f>
        <v>2040</v>
      </c>
      <c r="Z16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Row],[JABATAN]],tbl_refJabatan,8,FALSE),"yr","day")-CONVERT(DATEDIF(H1659,tglAcuan,"y"),"yr","day"))),(NOW()+(CONVERT(VLOOKUP(Table1[[#This Row],[JABATAN]],tbl_refJabatan,8,FALSE),"yr","day")-CONVERT(DATEDIF(H1659,NOW(),"y"),"yr","day")))),"Usia Salah"),"")</f>
        <v>45714.348911689813</v>
      </c>
      <c r="AA1659" s="167" t="str">
        <f ca="1">IF(Table1[[#This Row],[TGL.PENSIUN (usia )]]&lt;&gt;0,TEXT(Table1[[#This Row],[TGL.PENSIUN (usia )]],"yyyy"),"")</f>
        <v>2025</v>
      </c>
      <c r="AB16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Row],[JABATAN]],tbl_refJabatan,9,FALSE),"yr","day")-CONVERT(DATEDIF(M1659,tglAcuan,"y"),"yr","day"))),(NOW()+(CONVERT(VLOOKUP(Table1[[#This Row],[JABATAN]],tbl_refJabatan,9,FALSE),"yr","day")-CONVERT(DATEDIF(M1659,NOW(),"y"),"yr","day")))),"tgl SK salah"),"")</f>
        <v>51193.098911689813</v>
      </c>
      <c r="AC1659" s="167" t="str">
        <f ca="1">IF(Table1[[#This Row],[TGL. PENSIUN (jabatan )]]&lt;&gt;0,TEXT(Table1[[#This Row],[TGL. PENSIUN (jabatan )]],"yyyy"),"")</f>
        <v>2040</v>
      </c>
      <c r="AD16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0" spans="1:30" s="53" customFormat="1" ht="21.75" customHeight="1" x14ac:dyDescent="0.25">
      <c r="A1660" s="43">
        <f t="shared" si="57"/>
        <v>1655</v>
      </c>
      <c r="B1660" s="44" t="s">
        <v>2906</v>
      </c>
      <c r="C1660" s="44" t="s">
        <v>1360</v>
      </c>
      <c r="D1660" s="72" t="s">
        <v>57</v>
      </c>
      <c r="E1660" s="59" t="s">
        <v>3034</v>
      </c>
      <c r="F1660" s="63" t="s">
        <v>41</v>
      </c>
      <c r="G1660" s="63" t="s">
        <v>42</v>
      </c>
      <c r="H1660" s="47">
        <v>33186</v>
      </c>
      <c r="I1660" s="45"/>
      <c r="J1660" s="76"/>
      <c r="K1660" s="68" t="s">
        <v>3035</v>
      </c>
      <c r="L1660" s="69" t="s">
        <v>3036</v>
      </c>
      <c r="M1660" s="95">
        <v>43643</v>
      </c>
      <c r="N1660" s="52" t="str">
        <f t="shared" ca="1" si="58"/>
        <v>33 Tahun 3 Bulan 18 hari</v>
      </c>
      <c r="O16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0 Hari </v>
      </c>
      <c r="P1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Row],[JABATAN]],tbl_refJabatan,2,FALSE),"yr","day")-CONVERT(DATEDIF(H1660,tglAcuan,"y"),"yr","day"))),(NOW()+(CONVERT(VLOOKUP(Table1[[#This Row],[JABATAN]],tbl_refJabatan,2,FALSE),"yr","day")-CONVERT(DATEDIF(H1660,NOW(),"y"),"yr","day")))),"Usia Salah"),"")</f>
        <v>55210.848911689813</v>
      </c>
      <c r="Q1660" s="167" t="str">
        <f ca="1">IF(Table1[[#This Row],[TGL. PENSIUN (usia)]]&lt;&gt;0,TEXT(Table1[[#This Row],[TGL. PENSIUN (usia)]],"yyyy"),"")</f>
        <v>2051</v>
      </c>
      <c r="R1660" s="166">
        <f ca="1">IF(AND(Table1[[#This Row],[TGL. PENSIUN (usia)]]&lt;&gt;"",Table1[[#This Row],[TGL. PENSIUN (usia)]]&lt;&gt;"USIA SALAH"),IF(tglAcuan&lt;&gt;0,(INT(CONVERT(VLOOKUP(Table1[[#This Row],[JABATAN]],tbl_refJabatan,2,FALSE),"yr","day")-CONVERT(DATEDIF(H1660,tglAcuan,"y"),"yr","day"))),(INT(CONVERT(VLOOKUP(Table1[[#This Row],[JABATAN]],tbl_refJabatan,2,FALSE),"yr","day")-CONVERT(DATEDIF(H1660,NOW(),"y"),"yr","day")))),"")</f>
        <v>9861</v>
      </c>
      <c r="S1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Row],[JABATAN]],tbl_refJabatan,4,FALSE),"yr","day")-CONVERT(DATEDIF(H1660,tglAcuan,"y"),"yr","day"))),(NOW()+(CONVERT(VLOOKUP(Table1[[#This Row],[JABATAN]],tbl_refJabatan,4,FALSE),"yr","day")-CONVERT(DATEDIF(H1660,NOW(),"y"),"yr","day")))),"Usia Salah"),"")</f>
        <v>55210.848911689813</v>
      </c>
      <c r="T1660" s="167" t="str">
        <f ca="1">IF(Table1[[#This Row],[TGL. PENSIUN ( usia )]]&lt;&gt;0,TEXT(Table1[[#This Row],[TGL. PENSIUN ( usia )]],"yyyy"),"")</f>
        <v>2051</v>
      </c>
      <c r="U1660" s="166">
        <f ca="1">IF(AND(Table1[[#This Row],[TGL. PENSIUN (usia)]]&lt;&gt;"",Table1[[#This Row],[TGL. PENSIUN (usia)]]&lt;&gt;"USIA SALAH"),IF(tglAcuan&lt;&gt;0,(INT(CONVERT(VLOOKUP(Table1[[#This Row],[JABATAN]],tbl_refJabatan,4,FALSE),"yr","day")-CONVERT(DATEDIF(H1660,tglAcuan,"y"),"yr","day"))),(INT(CONVERT(VLOOKUP(Table1[[#This Row],[JABATAN]],tbl_refJabatan,4,FALSE),"yr","day")-CONVERT(DATEDIF(H1660,NOW(),"y"),"yr","day")))),"")</f>
        <v>9861</v>
      </c>
      <c r="V1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Row],[JABATAN]],tbl_refJabatan,6,FALSE),"yr","day")-CONVERT(DATEDIF(H1660,tglAcuan,"y"),"yr","day"))),(NOW()+(CONVERT(VLOOKUP(Table1[[#This Row],[JABATAN]],tbl_refJabatan,6,FALSE),"yr","day")-CONVERT(DATEDIF(H1660,NOW(),"y"),"yr","day")))),"Usia Salah"),"")</f>
        <v>53749.848911689813</v>
      </c>
      <c r="W1660" s="167" t="str">
        <f ca="1">IF(Table1[[#This Row],[TGL.PENSIUN (usia)]]&lt;&gt;0,TEXT(Table1[[#This Row],[TGL.PENSIUN (usia)]],"yyyy"),"")</f>
        <v>2047</v>
      </c>
      <c r="X16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Row],[JABATAN]],tbl_refJabatan,7,FALSE),"yr","day")-CONVERT(DATEDIF(M1660,tglAcuan,"y"),"yr","day"))),(NOW()+(CONVERT(VLOOKUP(Table1[[#This Row],[JABATAN]],tbl_refJabatan,7,FALSE),"yr","day")-CONVERT(DATEDIF(M1660,NOW(),"y"),"yr","day")))),"tgl SK salah"),"")</f>
        <v>51193.098911689813</v>
      </c>
      <c r="Y1660" s="167" t="str">
        <f ca="1">IF(Table1[[#This Row],[TGL. PENSIUN (jabatan)]]&lt;&gt;0,TEXT(Table1[[#This Row],[TGL. PENSIUN (jabatan)]],"yyyy"),"")</f>
        <v>2040</v>
      </c>
      <c r="Z16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Row],[JABATAN]],tbl_refJabatan,8,FALSE),"yr","day")-CONVERT(DATEDIF(H1660,tglAcuan,"y"),"yr","day"))),(NOW()+(CONVERT(VLOOKUP(Table1[[#This Row],[JABATAN]],tbl_refJabatan,8,FALSE),"yr","day")-CONVERT(DATEDIF(H1660,NOW(),"y"),"yr","day")))),"Usia Salah"),"")</f>
        <v>53749.848911689813</v>
      </c>
      <c r="AA1660" s="167" t="str">
        <f ca="1">IF(Table1[[#This Row],[TGL.PENSIUN (usia )]]&lt;&gt;0,TEXT(Table1[[#This Row],[TGL.PENSIUN (usia )]],"yyyy"),"")</f>
        <v>2047</v>
      </c>
      <c r="AB16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Row],[JABATAN]],tbl_refJabatan,9,FALSE),"yr","day")-CONVERT(DATEDIF(M1660,tglAcuan,"y"),"yr","day"))),(NOW()+(CONVERT(VLOOKUP(Table1[[#This Row],[JABATAN]],tbl_refJabatan,9,FALSE),"yr","day")-CONVERT(DATEDIF(M1660,NOW(),"y"),"yr","day")))),"tgl SK salah"),"")</f>
        <v>51193.098911689813</v>
      </c>
      <c r="AC1660" s="167" t="str">
        <f ca="1">IF(Table1[[#This Row],[TGL. PENSIUN (jabatan )]]&lt;&gt;0,TEXT(Table1[[#This Row],[TGL. PENSIUN (jabatan )]],"yyyy"),"")</f>
        <v>2040</v>
      </c>
      <c r="AD16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1" spans="1:30" s="53" customFormat="1" ht="21.75" customHeight="1" x14ac:dyDescent="0.25">
      <c r="A1661" s="43">
        <f t="shared" si="57"/>
        <v>1656</v>
      </c>
      <c r="B1661" s="44" t="s">
        <v>2906</v>
      </c>
      <c r="C1661" s="44" t="s">
        <v>1360</v>
      </c>
      <c r="D1661" s="72" t="s">
        <v>59</v>
      </c>
      <c r="E1661" s="59" t="s">
        <v>3037</v>
      </c>
      <c r="F1661" s="63" t="s">
        <v>50</v>
      </c>
      <c r="G1661" s="63" t="s">
        <v>42</v>
      </c>
      <c r="H1661" s="47">
        <v>34353</v>
      </c>
      <c r="I1661" s="45"/>
      <c r="J1661" s="76"/>
      <c r="K1661" s="74" t="s">
        <v>56</v>
      </c>
      <c r="L1661" s="69" t="s">
        <v>3038</v>
      </c>
      <c r="M1661" s="95">
        <v>43769</v>
      </c>
      <c r="N1661" s="52" t="str">
        <f t="shared" ca="1" si="58"/>
        <v>30 Tahun 1 Bulan 8 hari</v>
      </c>
      <c r="O16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27 Hari </v>
      </c>
      <c r="P1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Row],[JABATAN]],tbl_refJabatan,2,FALSE),"yr","day")-CONVERT(DATEDIF(H1661,tglAcuan,"y"),"yr","day"))),(NOW()+(CONVERT(VLOOKUP(Table1[[#This Row],[JABATAN]],tbl_refJabatan,2,FALSE),"yr","day")-CONVERT(DATEDIF(H1661,NOW(),"y"),"yr","day")))),"Usia Salah"),"")</f>
        <v>56306.598911689813</v>
      </c>
      <c r="Q1661" s="167" t="str">
        <f ca="1">IF(Table1[[#This Row],[TGL. PENSIUN (usia)]]&lt;&gt;0,TEXT(Table1[[#This Row],[TGL. PENSIUN (usia)]],"yyyy"),"")</f>
        <v>2054</v>
      </c>
      <c r="R1661" s="166">
        <f ca="1">IF(AND(Table1[[#This Row],[TGL. PENSIUN (usia)]]&lt;&gt;"",Table1[[#This Row],[TGL. PENSIUN (usia)]]&lt;&gt;"USIA SALAH"),IF(tglAcuan&lt;&gt;0,(INT(CONVERT(VLOOKUP(Table1[[#This Row],[JABATAN]],tbl_refJabatan,2,FALSE),"yr","day")-CONVERT(DATEDIF(H1661,tglAcuan,"y"),"yr","day"))),(INT(CONVERT(VLOOKUP(Table1[[#This Row],[JABATAN]],tbl_refJabatan,2,FALSE),"yr","day")-CONVERT(DATEDIF(H1661,NOW(),"y"),"yr","day")))),"")</f>
        <v>10957</v>
      </c>
      <c r="S1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Row],[JABATAN]],tbl_refJabatan,4,FALSE),"yr","day")-CONVERT(DATEDIF(H1661,tglAcuan,"y"),"yr","day"))),(NOW()+(CONVERT(VLOOKUP(Table1[[#This Row],[JABATAN]],tbl_refJabatan,4,FALSE),"yr","day")-CONVERT(DATEDIF(H1661,NOW(),"y"),"yr","day")))),"Usia Salah"),"")</f>
        <v>56306.598911689813</v>
      </c>
      <c r="T1661" s="167" t="str">
        <f ca="1">IF(Table1[[#This Row],[TGL. PENSIUN ( usia )]]&lt;&gt;0,TEXT(Table1[[#This Row],[TGL. PENSIUN ( usia )]],"yyyy"),"")</f>
        <v>2054</v>
      </c>
      <c r="U1661" s="166">
        <f ca="1">IF(AND(Table1[[#This Row],[TGL. PENSIUN (usia)]]&lt;&gt;"",Table1[[#This Row],[TGL. PENSIUN (usia)]]&lt;&gt;"USIA SALAH"),IF(tglAcuan&lt;&gt;0,(INT(CONVERT(VLOOKUP(Table1[[#This Row],[JABATAN]],tbl_refJabatan,4,FALSE),"yr","day")-CONVERT(DATEDIF(H1661,tglAcuan,"y"),"yr","day"))),(INT(CONVERT(VLOOKUP(Table1[[#This Row],[JABATAN]],tbl_refJabatan,4,FALSE),"yr","day")-CONVERT(DATEDIF(H1661,NOW(),"y"),"yr","day")))),"")</f>
        <v>10957</v>
      </c>
      <c r="V1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Row],[JABATAN]],tbl_refJabatan,6,FALSE),"yr","day")-CONVERT(DATEDIF(H1661,tglAcuan,"y"),"yr","day"))),(NOW()+(CONVERT(VLOOKUP(Table1[[#This Row],[JABATAN]],tbl_refJabatan,6,FALSE),"yr","day")-CONVERT(DATEDIF(H1661,NOW(),"y"),"yr","day")))),"Usia Salah"),"")</f>
        <v>54845.598911689813</v>
      </c>
      <c r="W1661" s="167" t="str">
        <f ca="1">IF(Table1[[#This Row],[TGL.PENSIUN (usia)]]&lt;&gt;0,TEXT(Table1[[#This Row],[TGL.PENSIUN (usia)]],"yyyy"),"")</f>
        <v>2050</v>
      </c>
      <c r="X16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Row],[JABATAN]],tbl_refJabatan,7,FALSE),"yr","day")-CONVERT(DATEDIF(M1661,tglAcuan,"y"),"yr","day"))),(NOW()+(CONVERT(VLOOKUP(Table1[[#This Row],[JABATAN]],tbl_refJabatan,7,FALSE),"yr","day")-CONVERT(DATEDIF(M1661,NOW(),"y"),"yr","day")))),"tgl SK salah"),"")</f>
        <v>51193.098911689813</v>
      </c>
      <c r="Y1661" s="167" t="str">
        <f ca="1">IF(Table1[[#This Row],[TGL. PENSIUN (jabatan)]]&lt;&gt;0,TEXT(Table1[[#This Row],[TGL. PENSIUN (jabatan)]],"yyyy"),"")</f>
        <v>2040</v>
      </c>
      <c r="Z16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Row],[JABATAN]],tbl_refJabatan,8,FALSE),"yr","day")-CONVERT(DATEDIF(H1661,tglAcuan,"y"),"yr","day"))),(NOW()+(CONVERT(VLOOKUP(Table1[[#This Row],[JABATAN]],tbl_refJabatan,8,FALSE),"yr","day")-CONVERT(DATEDIF(H1661,NOW(),"y"),"yr","day")))),"Usia Salah"),"")</f>
        <v>54845.598911689813</v>
      </c>
      <c r="AA1661" s="167" t="str">
        <f ca="1">IF(Table1[[#This Row],[TGL.PENSIUN (usia )]]&lt;&gt;0,TEXT(Table1[[#This Row],[TGL.PENSIUN (usia )]],"yyyy"),"")</f>
        <v>2050</v>
      </c>
      <c r="AB16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Row],[JABATAN]],tbl_refJabatan,9,FALSE),"yr","day")-CONVERT(DATEDIF(M1661,tglAcuan,"y"),"yr","day"))),(NOW()+(CONVERT(VLOOKUP(Table1[[#This Row],[JABATAN]],tbl_refJabatan,9,FALSE),"yr","day")-CONVERT(DATEDIF(M1661,NOW(),"y"),"yr","day")))),"tgl SK salah"),"")</f>
        <v>51193.098911689813</v>
      </c>
      <c r="AC1661" s="167" t="str">
        <f ca="1">IF(Table1[[#This Row],[TGL. PENSIUN (jabatan )]]&lt;&gt;0,TEXT(Table1[[#This Row],[TGL. PENSIUN (jabatan )]],"yyyy"),"")</f>
        <v>2040</v>
      </c>
      <c r="AD16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2" spans="1:30" s="53" customFormat="1" ht="21.75" customHeight="1" x14ac:dyDescent="0.25">
      <c r="A1662" s="43">
        <f t="shared" si="57"/>
        <v>1657</v>
      </c>
      <c r="B1662" s="44" t="s">
        <v>2906</v>
      </c>
      <c r="C1662" s="44" t="s">
        <v>1360</v>
      </c>
      <c r="D1662" s="72" t="s">
        <v>61</v>
      </c>
      <c r="E1662" s="59" t="s">
        <v>1281</v>
      </c>
      <c r="F1662" s="63" t="s">
        <v>41</v>
      </c>
      <c r="G1662" s="63" t="s">
        <v>42</v>
      </c>
      <c r="H1662" s="47">
        <v>25512</v>
      </c>
      <c r="I1662" s="45"/>
      <c r="J1662" s="76"/>
      <c r="K1662" s="74" t="s">
        <v>56</v>
      </c>
      <c r="L1662" s="69" t="s">
        <v>3032</v>
      </c>
      <c r="M1662" s="95">
        <v>43432</v>
      </c>
      <c r="N1662" s="52" t="str">
        <f t="shared" ca="1" si="58"/>
        <v>54 Tahun 3 Bulan 22 hari</v>
      </c>
      <c r="O16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Row],[JABATAN]],tbl_refJabatan,2,FALSE),"yr","day")-CONVERT(DATEDIF(H1662,tglAcuan,"y"),"yr","day"))),(NOW()+(CONVERT(VLOOKUP(Table1[[#This Row],[JABATAN]],tbl_refJabatan,2,FALSE),"yr","day")-CONVERT(DATEDIF(H1662,NOW(),"y"),"yr","day")))),"Usia Salah"),"")</f>
        <v>47540.598911689813</v>
      </c>
      <c r="Q1662" s="167" t="str">
        <f ca="1">IF(Table1[[#This Row],[TGL. PENSIUN (usia)]]&lt;&gt;0,TEXT(Table1[[#This Row],[TGL. PENSIUN (usia)]],"yyyy"),"")</f>
        <v>2030</v>
      </c>
      <c r="R1662" s="166">
        <f ca="1">IF(AND(Table1[[#This Row],[TGL. PENSIUN (usia)]]&lt;&gt;"",Table1[[#This Row],[TGL. PENSIUN (usia)]]&lt;&gt;"USIA SALAH"),IF(tglAcuan&lt;&gt;0,(INT(CONVERT(VLOOKUP(Table1[[#This Row],[JABATAN]],tbl_refJabatan,2,FALSE),"yr","day")-CONVERT(DATEDIF(H1662,tglAcuan,"y"),"yr","day"))),(INT(CONVERT(VLOOKUP(Table1[[#This Row],[JABATAN]],tbl_refJabatan,2,FALSE),"yr","day")-CONVERT(DATEDIF(H1662,NOW(),"y"),"yr","day")))),"")</f>
        <v>2191</v>
      </c>
      <c r="S1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Row],[JABATAN]],tbl_refJabatan,4,FALSE),"yr","day")-CONVERT(DATEDIF(H1662,tglAcuan,"y"),"yr","day"))),(NOW()+(CONVERT(VLOOKUP(Table1[[#This Row],[JABATAN]],tbl_refJabatan,4,FALSE),"yr","day")-CONVERT(DATEDIF(H1662,NOW(),"y"),"yr","day")))),"Usia Salah"),"")</f>
        <v>47540.598911689813</v>
      </c>
      <c r="T1662" s="167" t="str">
        <f ca="1">IF(Table1[[#This Row],[TGL. PENSIUN ( usia )]]&lt;&gt;0,TEXT(Table1[[#This Row],[TGL. PENSIUN ( usia )]],"yyyy"),"")</f>
        <v>2030</v>
      </c>
      <c r="U1662" s="166">
        <f ca="1">IF(AND(Table1[[#This Row],[TGL. PENSIUN (usia)]]&lt;&gt;"",Table1[[#This Row],[TGL. PENSIUN (usia)]]&lt;&gt;"USIA SALAH"),IF(tglAcuan&lt;&gt;0,(INT(CONVERT(VLOOKUP(Table1[[#This Row],[JABATAN]],tbl_refJabatan,4,FALSE),"yr","day")-CONVERT(DATEDIF(H1662,tglAcuan,"y"),"yr","day"))),(INT(CONVERT(VLOOKUP(Table1[[#This Row],[JABATAN]],tbl_refJabatan,4,FALSE),"yr","day")-CONVERT(DATEDIF(H1662,NOW(),"y"),"yr","day")))),"")</f>
        <v>2191</v>
      </c>
      <c r="V1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Row],[JABATAN]],tbl_refJabatan,6,FALSE),"yr","day")-CONVERT(DATEDIF(H1662,tglAcuan,"y"),"yr","day"))),(NOW()+(CONVERT(VLOOKUP(Table1[[#This Row],[JABATAN]],tbl_refJabatan,6,FALSE),"yr","day")-CONVERT(DATEDIF(H1662,NOW(),"y"),"yr","day")))),"Usia Salah"),"")</f>
        <v>46079.598911689813</v>
      </c>
      <c r="W1662" s="167" t="str">
        <f ca="1">IF(Table1[[#This Row],[TGL.PENSIUN (usia)]]&lt;&gt;0,TEXT(Table1[[#This Row],[TGL.PENSIUN (usia)]],"yyyy"),"")</f>
        <v>2026</v>
      </c>
      <c r="X16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Row],[JABATAN]],tbl_refJabatan,7,FALSE),"yr","day")-CONVERT(DATEDIF(M1662,tglAcuan,"y"),"yr","day"))),(NOW()+(CONVERT(VLOOKUP(Table1[[#This Row],[JABATAN]],tbl_refJabatan,7,FALSE),"yr","day")-CONVERT(DATEDIF(M1662,NOW(),"y"),"yr","day")))),"tgl SK salah"),"")</f>
        <v>50827.848911689813</v>
      </c>
      <c r="Y1662" s="167" t="str">
        <f ca="1">IF(Table1[[#This Row],[TGL. PENSIUN (jabatan)]]&lt;&gt;0,TEXT(Table1[[#This Row],[TGL. PENSIUN (jabatan)]],"yyyy"),"")</f>
        <v>2039</v>
      </c>
      <c r="Z16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Row],[JABATAN]],tbl_refJabatan,8,FALSE),"yr","day")-CONVERT(DATEDIF(H1662,tglAcuan,"y"),"yr","day"))),(NOW()+(CONVERT(VLOOKUP(Table1[[#This Row],[JABATAN]],tbl_refJabatan,8,FALSE),"yr","day")-CONVERT(DATEDIF(H1662,NOW(),"y"),"yr","day")))),"Usia Salah"),"")</f>
        <v>46079.598911689813</v>
      </c>
      <c r="AA1662" s="167" t="str">
        <f ca="1">IF(Table1[[#This Row],[TGL.PENSIUN (usia )]]&lt;&gt;0,TEXT(Table1[[#This Row],[TGL.PENSIUN (usia )]],"yyyy"),"")</f>
        <v>2026</v>
      </c>
      <c r="AB16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Row],[JABATAN]],tbl_refJabatan,9,FALSE),"yr","day")-CONVERT(DATEDIF(M1662,tglAcuan,"y"),"yr","day"))),(NOW()+(CONVERT(VLOOKUP(Table1[[#This Row],[JABATAN]],tbl_refJabatan,9,FALSE),"yr","day")-CONVERT(DATEDIF(M1662,NOW(),"y"),"yr","day")))),"tgl SK salah"),"")</f>
        <v>50827.848911689813</v>
      </c>
      <c r="AC1662" s="167" t="str">
        <f ca="1">IF(Table1[[#This Row],[TGL. PENSIUN (jabatan )]]&lt;&gt;0,TEXT(Table1[[#This Row],[TGL. PENSIUN (jabatan )]],"yyyy"),"")</f>
        <v>2039</v>
      </c>
      <c r="AD16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3" spans="1:30" s="53" customFormat="1" ht="21.75" customHeight="1" x14ac:dyDescent="0.25">
      <c r="A1663" s="43">
        <f t="shared" si="57"/>
        <v>1658</v>
      </c>
      <c r="B1663" s="44" t="s">
        <v>2906</v>
      </c>
      <c r="C1663" s="44" t="s">
        <v>1360</v>
      </c>
      <c r="D1663" s="72" t="s">
        <v>63</v>
      </c>
      <c r="E1663" s="59" t="s">
        <v>144</v>
      </c>
      <c r="F1663" s="63" t="s">
        <v>41</v>
      </c>
      <c r="G1663" s="63" t="s">
        <v>42</v>
      </c>
      <c r="H1663" s="47">
        <v>31335</v>
      </c>
      <c r="I1663" s="45"/>
      <c r="J1663" s="76"/>
      <c r="K1663" s="68" t="s">
        <v>43</v>
      </c>
      <c r="L1663" s="69" t="s">
        <v>3032</v>
      </c>
      <c r="M1663" s="95">
        <v>43432</v>
      </c>
      <c r="N1663" s="52" t="str">
        <f t="shared" ca="1" si="58"/>
        <v>38 Tahun 4 Bulan 12 hari</v>
      </c>
      <c r="O16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Row],[JABATAN]],tbl_refJabatan,2,FALSE),"yr","day")-CONVERT(DATEDIF(H1663,tglAcuan,"y"),"yr","day"))),(NOW()+(CONVERT(VLOOKUP(Table1[[#This Row],[JABATAN]],tbl_refJabatan,2,FALSE),"yr","day")-CONVERT(DATEDIF(H1663,NOW(),"y"),"yr","day")))),"Usia Salah"),"")</f>
        <v>53384.598911689813</v>
      </c>
      <c r="Q1663" s="167" t="str">
        <f ca="1">IF(Table1[[#This Row],[TGL. PENSIUN (usia)]]&lt;&gt;0,TEXT(Table1[[#This Row],[TGL. PENSIUN (usia)]],"yyyy"),"")</f>
        <v>2046</v>
      </c>
      <c r="R1663" s="166">
        <f ca="1">IF(AND(Table1[[#This Row],[TGL. PENSIUN (usia)]]&lt;&gt;"",Table1[[#This Row],[TGL. PENSIUN (usia)]]&lt;&gt;"USIA SALAH"),IF(tglAcuan&lt;&gt;0,(INT(CONVERT(VLOOKUP(Table1[[#This Row],[JABATAN]],tbl_refJabatan,2,FALSE),"yr","day")-CONVERT(DATEDIF(H1663,tglAcuan,"y"),"yr","day"))),(INT(CONVERT(VLOOKUP(Table1[[#This Row],[JABATAN]],tbl_refJabatan,2,FALSE),"yr","day")-CONVERT(DATEDIF(H1663,NOW(),"y"),"yr","day")))),"")</f>
        <v>8035</v>
      </c>
      <c r="S1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Row],[JABATAN]],tbl_refJabatan,4,FALSE),"yr","day")-CONVERT(DATEDIF(H1663,tglAcuan,"y"),"yr","day"))),(NOW()+(CONVERT(VLOOKUP(Table1[[#This Row],[JABATAN]],tbl_refJabatan,4,FALSE),"yr","day")-CONVERT(DATEDIF(H1663,NOW(),"y"),"yr","day")))),"Usia Salah"),"")</f>
        <v>38774.598911689813</v>
      </c>
      <c r="T1663" s="167" t="str">
        <f ca="1">IF(Table1[[#This Row],[TGL. PENSIUN ( usia )]]&lt;&gt;0,TEXT(Table1[[#This Row],[TGL. PENSIUN ( usia )]],"yyyy"),"")</f>
        <v>2006</v>
      </c>
      <c r="U1663" s="166">
        <f ca="1">IF(AND(Table1[[#This Row],[TGL. PENSIUN (usia)]]&lt;&gt;"",Table1[[#This Row],[TGL. PENSIUN (usia)]]&lt;&gt;"USIA SALAH"),IF(tglAcuan&lt;&gt;0,(INT(CONVERT(VLOOKUP(Table1[[#This Row],[JABATAN]],tbl_refJabatan,4,FALSE),"yr","day")-CONVERT(DATEDIF(H1663,tglAcuan,"y"),"yr","day"))),(INT(CONVERT(VLOOKUP(Table1[[#This Row],[JABATAN]],tbl_refJabatan,4,FALSE),"yr","day")-CONVERT(DATEDIF(H1663,NOW(),"y"),"yr","day")))),"")</f>
        <v>-6575</v>
      </c>
      <c r="V1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Row],[JABATAN]],tbl_refJabatan,6,FALSE),"yr","day")-CONVERT(DATEDIF(H1663,tglAcuan,"y"),"yr","day"))),(NOW()+(CONVERT(VLOOKUP(Table1[[#This Row],[JABATAN]],tbl_refJabatan,6,FALSE),"yr","day")-CONVERT(DATEDIF(H1663,NOW(),"y"),"yr","day")))),"Usia Salah"),"")</f>
        <v>31469.598911689813</v>
      </c>
      <c r="W1663" s="167" t="str">
        <f ca="1">IF(Table1[[#This Row],[TGL.PENSIUN (usia)]]&lt;&gt;0,TEXT(Table1[[#This Row],[TGL.PENSIUN (usia)]],"yyyy"),"")</f>
        <v>1986</v>
      </c>
      <c r="X16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Row],[JABATAN]],tbl_refJabatan,7,FALSE),"yr","day")-CONVERT(DATEDIF(M1663,tglAcuan,"y"),"yr","day"))),(NOW()+(CONVERT(VLOOKUP(Table1[[#This Row],[JABATAN]],tbl_refJabatan,7,FALSE),"yr","day")-CONVERT(DATEDIF(M1663,NOW(),"y"),"yr","day")))),"tgl SK salah"),"")</f>
        <v>65437.848911689813</v>
      </c>
      <c r="Y1663" s="167" t="str">
        <f ca="1">IF(Table1[[#This Row],[TGL. PENSIUN (jabatan)]]&lt;&gt;0,TEXT(Table1[[#This Row],[TGL. PENSIUN (jabatan)]],"yyyy"),"")</f>
        <v>2079</v>
      </c>
      <c r="Z16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Row],[JABATAN]],tbl_refJabatan,8,FALSE),"yr","day")-CONVERT(DATEDIF(H1663,tglAcuan,"y"),"yr","day"))),(NOW()+(CONVERT(VLOOKUP(Table1[[#This Row],[JABATAN]],tbl_refJabatan,8,FALSE),"yr","day")-CONVERT(DATEDIF(H1663,NOW(),"y"),"yr","day")))),"Usia Salah"),"")</f>
        <v>53384.598911689813</v>
      </c>
      <c r="AA1663" s="167" t="str">
        <f ca="1">IF(Table1[[#This Row],[TGL.PENSIUN (usia )]]&lt;&gt;0,TEXT(Table1[[#This Row],[TGL.PENSIUN (usia )]],"yyyy"),"")</f>
        <v>2046</v>
      </c>
      <c r="AB16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Row],[JABATAN]],tbl_refJabatan,9,FALSE),"yr","day")-CONVERT(DATEDIF(M1663,tglAcuan,"y"),"yr","day"))),(NOW()+(CONVERT(VLOOKUP(Table1[[#This Row],[JABATAN]],tbl_refJabatan,9,FALSE),"yr","day")-CONVERT(DATEDIF(M1663,NOW(),"y"),"yr","day")))),"tgl SK salah"),"")</f>
        <v>49001.598911689813</v>
      </c>
      <c r="AC1663" s="167" t="str">
        <f ca="1">IF(Table1[[#This Row],[TGL. PENSIUN (jabatan )]]&lt;&gt;0,TEXT(Table1[[#This Row],[TGL. PENSIUN (jabatan )]],"yyyy"),"")</f>
        <v>2034</v>
      </c>
      <c r="AD16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4" spans="1:30" s="53" customFormat="1" ht="21.75" customHeight="1" x14ac:dyDescent="0.25">
      <c r="A1664" s="43">
        <f t="shared" si="57"/>
        <v>1659</v>
      </c>
      <c r="B1664" s="44" t="s">
        <v>2906</v>
      </c>
      <c r="C1664" s="44" t="s">
        <v>1360</v>
      </c>
      <c r="D1664" s="72" t="s">
        <v>63</v>
      </c>
      <c r="E1664" s="59" t="s">
        <v>245</v>
      </c>
      <c r="F1664" s="63" t="s">
        <v>41</v>
      </c>
      <c r="G1664" s="63" t="s">
        <v>42</v>
      </c>
      <c r="H1664" s="47">
        <v>32001</v>
      </c>
      <c r="I1664" s="45"/>
      <c r="J1664" s="76"/>
      <c r="K1664" s="68" t="s">
        <v>43</v>
      </c>
      <c r="L1664" s="69" t="s">
        <v>3039</v>
      </c>
      <c r="M1664" s="95">
        <v>43812</v>
      </c>
      <c r="N1664" s="52" t="str">
        <f t="shared" ca="1" si="58"/>
        <v>36 Tahun 6 Bulan 15 hari</v>
      </c>
      <c r="O16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Row],[JABATAN]],tbl_refJabatan,2,FALSE),"yr","day")-CONVERT(DATEDIF(H1664,tglAcuan,"y"),"yr","day"))),(NOW()+(CONVERT(VLOOKUP(Table1[[#This Row],[JABATAN]],tbl_refJabatan,2,FALSE),"yr","day")-CONVERT(DATEDIF(H1664,NOW(),"y"),"yr","day")))),"Usia Salah"),"")</f>
        <v>54115.098911689813</v>
      </c>
      <c r="Q1664" s="167" t="str">
        <f ca="1">IF(Table1[[#This Row],[TGL. PENSIUN (usia)]]&lt;&gt;0,TEXT(Table1[[#This Row],[TGL. PENSIUN (usia)]],"yyyy"),"")</f>
        <v>2048</v>
      </c>
      <c r="R1664" s="166">
        <f ca="1">IF(AND(Table1[[#This Row],[TGL. PENSIUN (usia)]]&lt;&gt;"",Table1[[#This Row],[TGL. PENSIUN (usia)]]&lt;&gt;"USIA SALAH"),IF(tglAcuan&lt;&gt;0,(INT(CONVERT(VLOOKUP(Table1[[#This Row],[JABATAN]],tbl_refJabatan,2,FALSE),"yr","day")-CONVERT(DATEDIF(H1664,tglAcuan,"y"),"yr","day"))),(INT(CONVERT(VLOOKUP(Table1[[#This Row],[JABATAN]],tbl_refJabatan,2,FALSE),"yr","day")-CONVERT(DATEDIF(H1664,NOW(),"y"),"yr","day")))),"")</f>
        <v>8766</v>
      </c>
      <c r="S1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Row],[JABATAN]],tbl_refJabatan,4,FALSE),"yr","day")-CONVERT(DATEDIF(H1664,tglAcuan,"y"),"yr","day"))),(NOW()+(CONVERT(VLOOKUP(Table1[[#This Row],[JABATAN]],tbl_refJabatan,4,FALSE),"yr","day")-CONVERT(DATEDIF(H1664,NOW(),"y"),"yr","day")))),"Usia Salah"),"")</f>
        <v>39505.098911689813</v>
      </c>
      <c r="T1664" s="167" t="str">
        <f ca="1">IF(Table1[[#This Row],[TGL. PENSIUN ( usia )]]&lt;&gt;0,TEXT(Table1[[#This Row],[TGL. PENSIUN ( usia )]],"yyyy"),"")</f>
        <v>2008</v>
      </c>
      <c r="U1664" s="166">
        <f ca="1">IF(AND(Table1[[#This Row],[TGL. PENSIUN (usia)]]&lt;&gt;"",Table1[[#This Row],[TGL. PENSIUN (usia)]]&lt;&gt;"USIA SALAH"),IF(tglAcuan&lt;&gt;0,(INT(CONVERT(VLOOKUP(Table1[[#This Row],[JABATAN]],tbl_refJabatan,4,FALSE),"yr","day")-CONVERT(DATEDIF(H1664,tglAcuan,"y"),"yr","day"))),(INT(CONVERT(VLOOKUP(Table1[[#This Row],[JABATAN]],tbl_refJabatan,4,FALSE),"yr","day")-CONVERT(DATEDIF(H1664,NOW(),"y"),"yr","day")))),"")</f>
        <v>-5844</v>
      </c>
      <c r="V1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Row],[JABATAN]],tbl_refJabatan,6,FALSE),"yr","day")-CONVERT(DATEDIF(H1664,tglAcuan,"y"),"yr","day"))),(NOW()+(CONVERT(VLOOKUP(Table1[[#This Row],[JABATAN]],tbl_refJabatan,6,FALSE),"yr","day")-CONVERT(DATEDIF(H1664,NOW(),"y"),"yr","day")))),"Usia Salah"),"")</f>
        <v>32200.098911689813</v>
      </c>
      <c r="W1664" s="167" t="str">
        <f ca="1">IF(Table1[[#This Row],[TGL.PENSIUN (usia)]]&lt;&gt;0,TEXT(Table1[[#This Row],[TGL.PENSIUN (usia)]],"yyyy"),"")</f>
        <v>1988</v>
      </c>
      <c r="X16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Row],[JABATAN]],tbl_refJabatan,7,FALSE),"yr","day")-CONVERT(DATEDIF(M1664,tglAcuan,"y"),"yr","day"))),(NOW()+(CONVERT(VLOOKUP(Table1[[#This Row],[JABATAN]],tbl_refJabatan,7,FALSE),"yr","day")-CONVERT(DATEDIF(M1664,NOW(),"y"),"yr","day")))),"tgl SK salah"),"")</f>
        <v>65803.098911689813</v>
      </c>
      <c r="Y1664" s="167" t="str">
        <f ca="1">IF(Table1[[#This Row],[TGL. PENSIUN (jabatan)]]&lt;&gt;0,TEXT(Table1[[#This Row],[TGL. PENSIUN (jabatan)]],"yyyy"),"")</f>
        <v>2080</v>
      </c>
      <c r="Z16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Row],[JABATAN]],tbl_refJabatan,8,FALSE),"yr","day")-CONVERT(DATEDIF(H1664,tglAcuan,"y"),"yr","day"))),(NOW()+(CONVERT(VLOOKUP(Table1[[#This Row],[JABATAN]],tbl_refJabatan,8,FALSE),"yr","day")-CONVERT(DATEDIF(H1664,NOW(),"y"),"yr","day")))),"Usia Salah"),"")</f>
        <v>54115.098911689813</v>
      </c>
      <c r="AA1664" s="167" t="str">
        <f ca="1">IF(Table1[[#This Row],[TGL.PENSIUN (usia )]]&lt;&gt;0,TEXT(Table1[[#This Row],[TGL.PENSIUN (usia )]],"yyyy"),"")</f>
        <v>2048</v>
      </c>
      <c r="AB16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Row],[JABATAN]],tbl_refJabatan,9,FALSE),"yr","day")-CONVERT(DATEDIF(M1664,tglAcuan,"y"),"yr","day"))),(NOW()+(CONVERT(VLOOKUP(Table1[[#This Row],[JABATAN]],tbl_refJabatan,9,FALSE),"yr","day")-CONVERT(DATEDIF(M1664,NOW(),"y"),"yr","day")))),"tgl SK salah"),"")</f>
        <v>49366.848911689813</v>
      </c>
      <c r="AC1664" s="167" t="str">
        <f ca="1">IF(Table1[[#This Row],[TGL. PENSIUN (jabatan )]]&lt;&gt;0,TEXT(Table1[[#This Row],[TGL. PENSIUN (jabatan )]],"yyyy"),"")</f>
        <v>2035</v>
      </c>
      <c r="AD16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5" spans="1:30" s="53" customFormat="1" ht="21.75" customHeight="1" x14ac:dyDescent="0.25">
      <c r="A1665" s="43">
        <f t="shared" si="57"/>
        <v>1660</v>
      </c>
      <c r="B1665" s="44" t="s">
        <v>2906</v>
      </c>
      <c r="C1665" s="44" t="s">
        <v>1360</v>
      </c>
      <c r="D1665" s="72" t="s">
        <v>63</v>
      </c>
      <c r="E1665" s="59" t="s">
        <v>3040</v>
      </c>
      <c r="F1665" s="63" t="s">
        <v>41</v>
      </c>
      <c r="G1665" s="63" t="s">
        <v>42</v>
      </c>
      <c r="H1665" s="47">
        <v>27888</v>
      </c>
      <c r="I1665" s="45"/>
      <c r="J1665" s="76"/>
      <c r="K1665" s="68" t="s">
        <v>43</v>
      </c>
      <c r="L1665" s="69" t="s">
        <v>3032</v>
      </c>
      <c r="M1665" s="95">
        <v>43432</v>
      </c>
      <c r="N1665" s="52" t="str">
        <f t="shared" ca="1" si="58"/>
        <v>47 Tahun 9 Bulan 19 hari</v>
      </c>
      <c r="O16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Row],[JABATAN]],tbl_refJabatan,2,FALSE),"yr","day")-CONVERT(DATEDIF(H1665,tglAcuan,"y"),"yr","day"))),(NOW()+(CONVERT(VLOOKUP(Table1[[#This Row],[JABATAN]],tbl_refJabatan,2,FALSE),"yr","day")-CONVERT(DATEDIF(H1665,NOW(),"y"),"yr","day")))),"Usia Salah"),"")</f>
        <v>50097.348911689813</v>
      </c>
      <c r="Q1665" s="167" t="str">
        <f ca="1">IF(Table1[[#This Row],[TGL. PENSIUN (usia)]]&lt;&gt;0,TEXT(Table1[[#This Row],[TGL. PENSIUN (usia)]],"yyyy"),"")</f>
        <v>2037</v>
      </c>
      <c r="R1665" s="166">
        <f ca="1">IF(AND(Table1[[#This Row],[TGL. PENSIUN (usia)]]&lt;&gt;"",Table1[[#This Row],[TGL. PENSIUN (usia)]]&lt;&gt;"USIA SALAH"),IF(tglAcuan&lt;&gt;0,(INT(CONVERT(VLOOKUP(Table1[[#This Row],[JABATAN]],tbl_refJabatan,2,FALSE),"yr","day")-CONVERT(DATEDIF(H1665,tglAcuan,"y"),"yr","day"))),(INT(CONVERT(VLOOKUP(Table1[[#This Row],[JABATAN]],tbl_refJabatan,2,FALSE),"yr","day")-CONVERT(DATEDIF(H1665,NOW(),"y"),"yr","day")))),"")</f>
        <v>4748</v>
      </c>
      <c r="S1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Row],[JABATAN]],tbl_refJabatan,4,FALSE),"yr","day")-CONVERT(DATEDIF(H1665,tglAcuan,"y"),"yr","day"))),(NOW()+(CONVERT(VLOOKUP(Table1[[#This Row],[JABATAN]],tbl_refJabatan,4,FALSE),"yr","day")-CONVERT(DATEDIF(H1665,NOW(),"y"),"yr","day")))),"Usia Salah"),"")</f>
        <v>35487.348911689813</v>
      </c>
      <c r="T1665" s="167" t="str">
        <f ca="1">IF(Table1[[#This Row],[TGL. PENSIUN ( usia )]]&lt;&gt;0,TEXT(Table1[[#This Row],[TGL. PENSIUN ( usia )]],"yyyy"),"")</f>
        <v>1997</v>
      </c>
      <c r="U1665" s="166">
        <f ca="1">IF(AND(Table1[[#This Row],[TGL. PENSIUN (usia)]]&lt;&gt;"",Table1[[#This Row],[TGL. PENSIUN (usia)]]&lt;&gt;"USIA SALAH"),IF(tglAcuan&lt;&gt;0,(INT(CONVERT(VLOOKUP(Table1[[#This Row],[JABATAN]],tbl_refJabatan,4,FALSE),"yr","day")-CONVERT(DATEDIF(H1665,tglAcuan,"y"),"yr","day"))),(INT(CONVERT(VLOOKUP(Table1[[#This Row],[JABATAN]],tbl_refJabatan,4,FALSE),"yr","day")-CONVERT(DATEDIF(H1665,NOW(),"y"),"yr","day")))),"")</f>
        <v>-9862</v>
      </c>
      <c r="V1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Row],[JABATAN]],tbl_refJabatan,6,FALSE),"yr","day")-CONVERT(DATEDIF(H1665,tglAcuan,"y"),"yr","day"))),(NOW()+(CONVERT(VLOOKUP(Table1[[#This Row],[JABATAN]],tbl_refJabatan,6,FALSE),"yr","day")-CONVERT(DATEDIF(H1665,NOW(),"y"),"yr","day")))),"Usia Salah"),"")</f>
        <v>28182.348911689813</v>
      </c>
      <c r="W1665" s="167" t="str">
        <f ca="1">IF(Table1[[#This Row],[TGL.PENSIUN (usia)]]&lt;&gt;0,TEXT(Table1[[#This Row],[TGL.PENSIUN (usia)]],"yyyy"),"")</f>
        <v>1977</v>
      </c>
      <c r="X16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Row],[JABATAN]],tbl_refJabatan,7,FALSE),"yr","day")-CONVERT(DATEDIF(M1665,tglAcuan,"y"),"yr","day"))),(NOW()+(CONVERT(VLOOKUP(Table1[[#This Row],[JABATAN]],tbl_refJabatan,7,FALSE),"yr","day")-CONVERT(DATEDIF(M1665,NOW(),"y"),"yr","day")))),"tgl SK salah"),"")</f>
        <v>65437.848911689813</v>
      </c>
      <c r="Y1665" s="167" t="str">
        <f ca="1">IF(Table1[[#This Row],[TGL. PENSIUN (jabatan)]]&lt;&gt;0,TEXT(Table1[[#This Row],[TGL. PENSIUN (jabatan)]],"yyyy"),"")</f>
        <v>2079</v>
      </c>
      <c r="Z16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Row],[JABATAN]],tbl_refJabatan,8,FALSE),"yr","day")-CONVERT(DATEDIF(H1665,tglAcuan,"y"),"yr","day"))),(NOW()+(CONVERT(VLOOKUP(Table1[[#This Row],[JABATAN]],tbl_refJabatan,8,FALSE),"yr","day")-CONVERT(DATEDIF(H1665,NOW(),"y"),"yr","day")))),"Usia Salah"),"")</f>
        <v>50097.348911689813</v>
      </c>
      <c r="AA1665" s="167" t="str">
        <f ca="1">IF(Table1[[#This Row],[TGL.PENSIUN (usia )]]&lt;&gt;0,TEXT(Table1[[#This Row],[TGL.PENSIUN (usia )]],"yyyy"),"")</f>
        <v>2037</v>
      </c>
      <c r="AB16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Row],[JABATAN]],tbl_refJabatan,9,FALSE),"yr","day")-CONVERT(DATEDIF(M1665,tglAcuan,"y"),"yr","day"))),(NOW()+(CONVERT(VLOOKUP(Table1[[#This Row],[JABATAN]],tbl_refJabatan,9,FALSE),"yr","day")-CONVERT(DATEDIF(M1665,NOW(),"y"),"yr","day")))),"tgl SK salah"),"")</f>
        <v>49001.598911689813</v>
      </c>
      <c r="AC1665" s="167" t="str">
        <f ca="1">IF(Table1[[#This Row],[TGL. PENSIUN (jabatan )]]&lt;&gt;0,TEXT(Table1[[#This Row],[TGL. PENSIUN (jabatan )]],"yyyy"),"")</f>
        <v>2034</v>
      </c>
      <c r="AD16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6" spans="1:30" s="53" customFormat="1" ht="21.75" customHeight="1" x14ac:dyDescent="0.25">
      <c r="A1666" s="43">
        <f t="shared" si="57"/>
        <v>1661</v>
      </c>
      <c r="B1666" s="44" t="s">
        <v>2906</v>
      </c>
      <c r="C1666" s="44" t="s">
        <v>1360</v>
      </c>
      <c r="D1666" s="72" t="s">
        <v>63</v>
      </c>
      <c r="E1666" s="59" t="s">
        <v>3041</v>
      </c>
      <c r="F1666" s="63" t="s">
        <v>41</v>
      </c>
      <c r="G1666" s="63" t="s">
        <v>42</v>
      </c>
      <c r="H1666" s="47">
        <v>26518</v>
      </c>
      <c r="I1666" s="45"/>
      <c r="J1666" s="76"/>
      <c r="K1666" s="68" t="s">
        <v>43</v>
      </c>
      <c r="L1666" s="69" t="s">
        <v>3032</v>
      </c>
      <c r="M1666" s="95">
        <v>43432</v>
      </c>
      <c r="N1666" s="52" t="str">
        <f t="shared" ca="1" si="58"/>
        <v>51 Tahun 6 Bulan 20 hari</v>
      </c>
      <c r="O16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Row],[JABATAN]],tbl_refJabatan,2,FALSE),"yr","day")-CONVERT(DATEDIF(H1666,tglAcuan,"y"),"yr","day"))),(NOW()+(CONVERT(VLOOKUP(Table1[[#This Row],[JABATAN]],tbl_refJabatan,2,FALSE),"yr","day")-CONVERT(DATEDIF(H1666,NOW(),"y"),"yr","day")))),"Usia Salah"),"")</f>
        <v>48636.348911689813</v>
      </c>
      <c r="Q1666" s="167" t="str">
        <f ca="1">IF(Table1[[#This Row],[TGL. PENSIUN (usia)]]&lt;&gt;0,TEXT(Table1[[#This Row],[TGL. PENSIUN (usia)]],"yyyy"),"")</f>
        <v>2033</v>
      </c>
      <c r="R1666" s="166">
        <f ca="1">IF(AND(Table1[[#This Row],[TGL. PENSIUN (usia)]]&lt;&gt;"",Table1[[#This Row],[TGL. PENSIUN (usia)]]&lt;&gt;"USIA SALAH"),IF(tglAcuan&lt;&gt;0,(INT(CONVERT(VLOOKUP(Table1[[#This Row],[JABATAN]],tbl_refJabatan,2,FALSE),"yr","day")-CONVERT(DATEDIF(H1666,tglAcuan,"y"),"yr","day"))),(INT(CONVERT(VLOOKUP(Table1[[#This Row],[JABATAN]],tbl_refJabatan,2,FALSE),"yr","day")-CONVERT(DATEDIF(H1666,NOW(),"y"),"yr","day")))),"")</f>
        <v>3287</v>
      </c>
      <c r="S1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Row],[JABATAN]],tbl_refJabatan,4,FALSE),"yr","day")-CONVERT(DATEDIF(H1666,tglAcuan,"y"),"yr","day"))),(NOW()+(CONVERT(VLOOKUP(Table1[[#This Row],[JABATAN]],tbl_refJabatan,4,FALSE),"yr","day")-CONVERT(DATEDIF(H1666,NOW(),"y"),"yr","day")))),"Usia Salah"),"")</f>
        <v>34026.348911689813</v>
      </c>
      <c r="T1666" s="167" t="str">
        <f ca="1">IF(Table1[[#This Row],[TGL. PENSIUN ( usia )]]&lt;&gt;0,TEXT(Table1[[#This Row],[TGL. PENSIUN ( usia )]],"yyyy"),"")</f>
        <v>1993</v>
      </c>
      <c r="U1666" s="166">
        <f ca="1">IF(AND(Table1[[#This Row],[TGL. PENSIUN (usia)]]&lt;&gt;"",Table1[[#This Row],[TGL. PENSIUN (usia)]]&lt;&gt;"USIA SALAH"),IF(tglAcuan&lt;&gt;0,(INT(CONVERT(VLOOKUP(Table1[[#This Row],[JABATAN]],tbl_refJabatan,4,FALSE),"yr","day")-CONVERT(DATEDIF(H1666,tglAcuan,"y"),"yr","day"))),(INT(CONVERT(VLOOKUP(Table1[[#This Row],[JABATAN]],tbl_refJabatan,4,FALSE),"yr","day")-CONVERT(DATEDIF(H1666,NOW(),"y"),"yr","day")))),"")</f>
        <v>-11323</v>
      </c>
      <c r="V1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Row],[JABATAN]],tbl_refJabatan,6,FALSE),"yr","day")-CONVERT(DATEDIF(H1666,tglAcuan,"y"),"yr","day"))),(NOW()+(CONVERT(VLOOKUP(Table1[[#This Row],[JABATAN]],tbl_refJabatan,6,FALSE),"yr","day")-CONVERT(DATEDIF(H1666,NOW(),"y"),"yr","day")))),"Usia Salah"),"")</f>
        <v>26721.348911689813</v>
      </c>
      <c r="W1666" s="167" t="str">
        <f ca="1">IF(Table1[[#This Row],[TGL.PENSIUN (usia)]]&lt;&gt;0,TEXT(Table1[[#This Row],[TGL.PENSIUN (usia)]],"yyyy"),"")</f>
        <v>1973</v>
      </c>
      <c r="X16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Row],[JABATAN]],tbl_refJabatan,7,FALSE),"yr","day")-CONVERT(DATEDIF(M1666,tglAcuan,"y"),"yr","day"))),(NOW()+(CONVERT(VLOOKUP(Table1[[#This Row],[JABATAN]],tbl_refJabatan,7,FALSE),"yr","day")-CONVERT(DATEDIF(M1666,NOW(),"y"),"yr","day")))),"tgl SK salah"),"")</f>
        <v>65437.848911689813</v>
      </c>
      <c r="Y1666" s="167" t="str">
        <f ca="1">IF(Table1[[#This Row],[TGL. PENSIUN (jabatan)]]&lt;&gt;0,TEXT(Table1[[#This Row],[TGL. PENSIUN (jabatan)]],"yyyy"),"")</f>
        <v>2079</v>
      </c>
      <c r="Z16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Row],[JABATAN]],tbl_refJabatan,8,FALSE),"yr","day")-CONVERT(DATEDIF(H1666,tglAcuan,"y"),"yr","day"))),(NOW()+(CONVERT(VLOOKUP(Table1[[#This Row],[JABATAN]],tbl_refJabatan,8,FALSE),"yr","day")-CONVERT(DATEDIF(H1666,NOW(),"y"),"yr","day")))),"Usia Salah"),"")</f>
        <v>48636.348911689813</v>
      </c>
      <c r="AA1666" s="167" t="str">
        <f ca="1">IF(Table1[[#This Row],[TGL.PENSIUN (usia )]]&lt;&gt;0,TEXT(Table1[[#This Row],[TGL.PENSIUN (usia )]],"yyyy"),"")</f>
        <v>2033</v>
      </c>
      <c r="AB16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Row],[JABATAN]],tbl_refJabatan,9,FALSE),"yr","day")-CONVERT(DATEDIF(M1666,tglAcuan,"y"),"yr","day"))),(NOW()+(CONVERT(VLOOKUP(Table1[[#This Row],[JABATAN]],tbl_refJabatan,9,FALSE),"yr","day")-CONVERT(DATEDIF(M1666,NOW(),"y"),"yr","day")))),"tgl SK salah"),"")</f>
        <v>49001.598911689813</v>
      </c>
      <c r="AC1666" s="167" t="str">
        <f ca="1">IF(Table1[[#This Row],[TGL. PENSIUN (jabatan )]]&lt;&gt;0,TEXT(Table1[[#This Row],[TGL. PENSIUN (jabatan )]],"yyyy"),"")</f>
        <v>2034</v>
      </c>
      <c r="AD16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7" spans="1:30" s="53" customFormat="1" ht="21.75" customHeight="1" x14ac:dyDescent="0.25">
      <c r="A1667" s="43">
        <f t="shared" si="57"/>
        <v>1662</v>
      </c>
      <c r="B1667" s="44" t="s">
        <v>2906</v>
      </c>
      <c r="C1667" s="44" t="s">
        <v>1360</v>
      </c>
      <c r="D1667" s="72" t="s">
        <v>63</v>
      </c>
      <c r="E1667" s="59" t="s">
        <v>3042</v>
      </c>
      <c r="F1667" s="63" t="s">
        <v>41</v>
      </c>
      <c r="G1667" s="63" t="s">
        <v>42</v>
      </c>
      <c r="H1667" s="47">
        <v>25758</v>
      </c>
      <c r="I1667" s="45"/>
      <c r="J1667" s="76"/>
      <c r="K1667" s="68" t="s">
        <v>43</v>
      </c>
      <c r="L1667" s="69" t="s">
        <v>3032</v>
      </c>
      <c r="M1667" s="95">
        <v>43432</v>
      </c>
      <c r="N1667" s="52" t="str">
        <f t="shared" ca="1" si="58"/>
        <v>53 Tahun 7 Bulan 18 hari</v>
      </c>
      <c r="O16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Row],[JABATAN]],tbl_refJabatan,2,FALSE),"yr","day")-CONVERT(DATEDIF(H1667,tglAcuan,"y"),"yr","day"))),(NOW()+(CONVERT(VLOOKUP(Table1[[#This Row],[JABATAN]],tbl_refJabatan,2,FALSE),"yr","day")-CONVERT(DATEDIF(H1667,NOW(),"y"),"yr","day")))),"Usia Salah"),"")</f>
        <v>47905.848911689813</v>
      </c>
      <c r="Q1667" s="167" t="str">
        <f ca="1">IF(Table1[[#This Row],[TGL. PENSIUN (usia)]]&lt;&gt;0,TEXT(Table1[[#This Row],[TGL. PENSIUN (usia)]],"yyyy"),"")</f>
        <v>2031</v>
      </c>
      <c r="R1667" s="166">
        <f ca="1">IF(AND(Table1[[#This Row],[TGL. PENSIUN (usia)]]&lt;&gt;"",Table1[[#This Row],[TGL. PENSIUN (usia)]]&lt;&gt;"USIA SALAH"),IF(tglAcuan&lt;&gt;0,(INT(CONVERT(VLOOKUP(Table1[[#This Row],[JABATAN]],tbl_refJabatan,2,FALSE),"yr","day")-CONVERT(DATEDIF(H1667,tglAcuan,"y"),"yr","day"))),(INT(CONVERT(VLOOKUP(Table1[[#This Row],[JABATAN]],tbl_refJabatan,2,FALSE),"yr","day")-CONVERT(DATEDIF(H1667,NOW(),"y"),"yr","day")))),"")</f>
        <v>2556</v>
      </c>
      <c r="S1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Row],[JABATAN]],tbl_refJabatan,4,FALSE),"yr","day")-CONVERT(DATEDIF(H1667,tglAcuan,"y"),"yr","day"))),(NOW()+(CONVERT(VLOOKUP(Table1[[#This Row],[JABATAN]],tbl_refJabatan,4,FALSE),"yr","day")-CONVERT(DATEDIF(H1667,NOW(),"y"),"yr","day")))),"Usia Salah"),"")</f>
        <v>33295.848911689813</v>
      </c>
      <c r="T1667" s="167" t="str">
        <f ca="1">IF(Table1[[#This Row],[TGL. PENSIUN ( usia )]]&lt;&gt;0,TEXT(Table1[[#This Row],[TGL. PENSIUN ( usia )]],"yyyy"),"")</f>
        <v>1991</v>
      </c>
      <c r="U1667" s="166">
        <f ca="1">IF(AND(Table1[[#This Row],[TGL. PENSIUN (usia)]]&lt;&gt;"",Table1[[#This Row],[TGL. PENSIUN (usia)]]&lt;&gt;"USIA SALAH"),IF(tglAcuan&lt;&gt;0,(INT(CONVERT(VLOOKUP(Table1[[#This Row],[JABATAN]],tbl_refJabatan,4,FALSE),"yr","day")-CONVERT(DATEDIF(H1667,tglAcuan,"y"),"yr","day"))),(INT(CONVERT(VLOOKUP(Table1[[#This Row],[JABATAN]],tbl_refJabatan,4,FALSE),"yr","day")-CONVERT(DATEDIF(H1667,NOW(),"y"),"yr","day")))),"")</f>
        <v>-12054</v>
      </c>
      <c r="V1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Row],[JABATAN]],tbl_refJabatan,6,FALSE),"yr","day")-CONVERT(DATEDIF(H1667,tglAcuan,"y"),"yr","day"))),(NOW()+(CONVERT(VLOOKUP(Table1[[#This Row],[JABATAN]],tbl_refJabatan,6,FALSE),"yr","day")-CONVERT(DATEDIF(H1667,NOW(),"y"),"yr","day")))),"Usia Salah"),"")</f>
        <v>25990.848911689813</v>
      </c>
      <c r="W1667" s="167" t="str">
        <f ca="1">IF(Table1[[#This Row],[TGL.PENSIUN (usia)]]&lt;&gt;0,TEXT(Table1[[#This Row],[TGL.PENSIUN (usia)]],"yyyy"),"")</f>
        <v>1971</v>
      </c>
      <c r="X16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Row],[JABATAN]],tbl_refJabatan,7,FALSE),"yr","day")-CONVERT(DATEDIF(M1667,tglAcuan,"y"),"yr","day"))),(NOW()+(CONVERT(VLOOKUP(Table1[[#This Row],[JABATAN]],tbl_refJabatan,7,FALSE),"yr","day")-CONVERT(DATEDIF(M1667,NOW(),"y"),"yr","day")))),"tgl SK salah"),"")</f>
        <v>65437.848911689813</v>
      </c>
      <c r="Y1667" s="167" t="str">
        <f ca="1">IF(Table1[[#This Row],[TGL. PENSIUN (jabatan)]]&lt;&gt;0,TEXT(Table1[[#This Row],[TGL. PENSIUN (jabatan)]],"yyyy"),"")</f>
        <v>2079</v>
      </c>
      <c r="Z16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Row],[JABATAN]],tbl_refJabatan,8,FALSE),"yr","day")-CONVERT(DATEDIF(H1667,tglAcuan,"y"),"yr","day"))),(NOW()+(CONVERT(VLOOKUP(Table1[[#This Row],[JABATAN]],tbl_refJabatan,8,FALSE),"yr","day")-CONVERT(DATEDIF(H1667,NOW(),"y"),"yr","day")))),"Usia Salah"),"")</f>
        <v>47905.848911689813</v>
      </c>
      <c r="AA1667" s="167" t="str">
        <f ca="1">IF(Table1[[#This Row],[TGL.PENSIUN (usia )]]&lt;&gt;0,TEXT(Table1[[#This Row],[TGL.PENSIUN (usia )]],"yyyy"),"")</f>
        <v>2031</v>
      </c>
      <c r="AB16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Row],[JABATAN]],tbl_refJabatan,9,FALSE),"yr","day")-CONVERT(DATEDIF(M1667,tglAcuan,"y"),"yr","day"))),(NOW()+(CONVERT(VLOOKUP(Table1[[#This Row],[JABATAN]],tbl_refJabatan,9,FALSE),"yr","day")-CONVERT(DATEDIF(M1667,NOW(),"y"),"yr","day")))),"tgl SK salah"),"")</f>
        <v>49001.598911689813</v>
      </c>
      <c r="AC1667" s="167" t="str">
        <f ca="1">IF(Table1[[#This Row],[TGL. PENSIUN (jabatan )]]&lt;&gt;0,TEXT(Table1[[#This Row],[TGL. PENSIUN (jabatan )]],"yyyy"),"")</f>
        <v>2034</v>
      </c>
      <c r="AD16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8" spans="1:30" s="53" customFormat="1" ht="21.75" customHeight="1" x14ac:dyDescent="0.25">
      <c r="A1668" s="43">
        <f t="shared" si="57"/>
        <v>1663</v>
      </c>
      <c r="B1668" s="44" t="s">
        <v>2906</v>
      </c>
      <c r="C1668" s="44" t="s">
        <v>1360</v>
      </c>
      <c r="D1668" s="72" t="s">
        <v>63</v>
      </c>
      <c r="E1668" s="59" t="s">
        <v>3043</v>
      </c>
      <c r="F1668" s="63" t="s">
        <v>41</v>
      </c>
      <c r="G1668" s="63" t="s">
        <v>42</v>
      </c>
      <c r="H1668" s="47">
        <v>24449</v>
      </c>
      <c r="I1668" s="45"/>
      <c r="J1668" s="76"/>
      <c r="K1668" s="68" t="s">
        <v>43</v>
      </c>
      <c r="L1668" s="69" t="s">
        <v>3032</v>
      </c>
      <c r="M1668" s="95">
        <v>43432</v>
      </c>
      <c r="N1668" s="52" t="str">
        <f t="shared" ca="1" si="58"/>
        <v>57 Tahun 2 Bulan 19 hari</v>
      </c>
      <c r="O16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30 Hari </v>
      </c>
      <c r="P1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Row],[JABATAN]],tbl_refJabatan,2,FALSE),"yr","day")-CONVERT(DATEDIF(H1668,tglAcuan,"y"),"yr","day"))),(NOW()+(CONVERT(VLOOKUP(Table1[[#This Row],[JABATAN]],tbl_refJabatan,2,FALSE),"yr","day")-CONVERT(DATEDIF(H1668,NOW(),"y"),"yr","day")))),"Usia Salah"),"")</f>
        <v>46444.848911689813</v>
      </c>
      <c r="Q1668" s="167" t="str">
        <f ca="1">IF(Table1[[#This Row],[TGL. PENSIUN (usia)]]&lt;&gt;0,TEXT(Table1[[#This Row],[TGL. PENSIUN (usia)]],"yyyy"),"")</f>
        <v>2027</v>
      </c>
      <c r="R1668" s="166">
        <f ca="1">IF(AND(Table1[[#This Row],[TGL. PENSIUN (usia)]]&lt;&gt;"",Table1[[#This Row],[TGL. PENSIUN (usia)]]&lt;&gt;"USIA SALAH"),IF(tglAcuan&lt;&gt;0,(INT(CONVERT(VLOOKUP(Table1[[#This Row],[JABATAN]],tbl_refJabatan,2,FALSE),"yr","day")-CONVERT(DATEDIF(H1668,tglAcuan,"y"),"yr","day"))),(INT(CONVERT(VLOOKUP(Table1[[#This Row],[JABATAN]],tbl_refJabatan,2,FALSE),"yr","day")-CONVERT(DATEDIF(H1668,NOW(),"y"),"yr","day")))),"")</f>
        <v>1095</v>
      </c>
      <c r="S1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Row],[JABATAN]],tbl_refJabatan,4,FALSE),"yr","day")-CONVERT(DATEDIF(H1668,tglAcuan,"y"),"yr","day"))),(NOW()+(CONVERT(VLOOKUP(Table1[[#This Row],[JABATAN]],tbl_refJabatan,4,FALSE),"yr","day")-CONVERT(DATEDIF(H1668,NOW(),"y"),"yr","day")))),"Usia Salah"),"")</f>
        <v>31834.848911689813</v>
      </c>
      <c r="T1668" s="167" t="str">
        <f ca="1">IF(Table1[[#This Row],[TGL. PENSIUN ( usia )]]&lt;&gt;0,TEXT(Table1[[#This Row],[TGL. PENSIUN ( usia )]],"yyyy"),"")</f>
        <v>1987</v>
      </c>
      <c r="U1668" s="166">
        <f ca="1">IF(AND(Table1[[#This Row],[TGL. PENSIUN (usia)]]&lt;&gt;"",Table1[[#This Row],[TGL. PENSIUN (usia)]]&lt;&gt;"USIA SALAH"),IF(tglAcuan&lt;&gt;0,(INT(CONVERT(VLOOKUP(Table1[[#This Row],[JABATAN]],tbl_refJabatan,4,FALSE),"yr","day")-CONVERT(DATEDIF(H1668,tglAcuan,"y"),"yr","day"))),(INT(CONVERT(VLOOKUP(Table1[[#This Row],[JABATAN]],tbl_refJabatan,4,FALSE),"yr","day")-CONVERT(DATEDIF(H1668,NOW(),"y"),"yr","day")))),"")</f>
        <v>-13515</v>
      </c>
      <c r="V1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Row],[JABATAN]],tbl_refJabatan,6,FALSE),"yr","day")-CONVERT(DATEDIF(H1668,tglAcuan,"y"),"yr","day"))),(NOW()+(CONVERT(VLOOKUP(Table1[[#This Row],[JABATAN]],tbl_refJabatan,6,FALSE),"yr","day")-CONVERT(DATEDIF(H1668,NOW(),"y"),"yr","day")))),"Usia Salah"),"")</f>
        <v>24529.848911689813</v>
      </c>
      <c r="W1668" s="167" t="str">
        <f ca="1">IF(Table1[[#This Row],[TGL.PENSIUN (usia)]]&lt;&gt;0,TEXT(Table1[[#This Row],[TGL.PENSIUN (usia)]],"yyyy"),"")</f>
        <v>1967</v>
      </c>
      <c r="X16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Row],[JABATAN]],tbl_refJabatan,7,FALSE),"yr","day")-CONVERT(DATEDIF(M1668,tglAcuan,"y"),"yr","day"))),(NOW()+(CONVERT(VLOOKUP(Table1[[#This Row],[JABATAN]],tbl_refJabatan,7,FALSE),"yr","day")-CONVERT(DATEDIF(M1668,NOW(),"y"),"yr","day")))),"tgl SK salah"),"")</f>
        <v>65437.848911689813</v>
      </c>
      <c r="Y1668" s="167" t="str">
        <f ca="1">IF(Table1[[#This Row],[TGL. PENSIUN (jabatan)]]&lt;&gt;0,TEXT(Table1[[#This Row],[TGL. PENSIUN (jabatan)]],"yyyy"),"")</f>
        <v>2079</v>
      </c>
      <c r="Z16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Row],[JABATAN]],tbl_refJabatan,8,FALSE),"yr","day")-CONVERT(DATEDIF(H1668,tglAcuan,"y"),"yr","day"))),(NOW()+(CONVERT(VLOOKUP(Table1[[#This Row],[JABATAN]],tbl_refJabatan,8,FALSE),"yr","day")-CONVERT(DATEDIF(H1668,NOW(),"y"),"yr","day")))),"Usia Salah"),"")</f>
        <v>46444.848911689813</v>
      </c>
      <c r="AA1668" s="167" t="str">
        <f ca="1">IF(Table1[[#This Row],[TGL.PENSIUN (usia )]]&lt;&gt;0,TEXT(Table1[[#This Row],[TGL.PENSIUN (usia )]],"yyyy"),"")</f>
        <v>2027</v>
      </c>
      <c r="AB16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Row],[JABATAN]],tbl_refJabatan,9,FALSE),"yr","day")-CONVERT(DATEDIF(M1668,tglAcuan,"y"),"yr","day"))),(NOW()+(CONVERT(VLOOKUP(Table1[[#This Row],[JABATAN]],tbl_refJabatan,9,FALSE),"yr","day")-CONVERT(DATEDIF(M1668,NOW(),"y"),"yr","day")))),"tgl SK salah"),"")</f>
        <v>49001.598911689813</v>
      </c>
      <c r="AC1668" s="167" t="str">
        <f ca="1">IF(Table1[[#This Row],[TGL. PENSIUN (jabatan )]]&lt;&gt;0,TEXT(Table1[[#This Row],[TGL. PENSIUN (jabatan )]],"yyyy"),"")</f>
        <v>2034</v>
      </c>
      <c r="AD16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69" spans="1:30" s="53" customFormat="1" ht="21.75" customHeight="1" x14ac:dyDescent="0.25">
      <c r="A1669" s="43">
        <f t="shared" si="57"/>
        <v>1664</v>
      </c>
      <c r="B1669" s="44" t="s">
        <v>2906</v>
      </c>
      <c r="C1669" s="44" t="s">
        <v>3044</v>
      </c>
      <c r="D1669" s="45" t="s">
        <v>39</v>
      </c>
      <c r="E1669" s="59" t="s">
        <v>3045</v>
      </c>
      <c r="F1669" s="43" t="s">
        <v>41</v>
      </c>
      <c r="G1669" s="46" t="s">
        <v>42</v>
      </c>
      <c r="H1669" s="71">
        <v>24574</v>
      </c>
      <c r="I1669" s="45"/>
      <c r="J1669" s="76"/>
      <c r="K1669" s="63" t="s">
        <v>43</v>
      </c>
      <c r="L1669" s="86" t="s">
        <v>3046</v>
      </c>
      <c r="M1669" s="155">
        <v>43836</v>
      </c>
      <c r="N1669" s="52" t="str">
        <f t="shared" ca="1" si="58"/>
        <v>56 Tahun 10 Bulan 15 hari</v>
      </c>
      <c r="O16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21 Hari </v>
      </c>
      <c r="P1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Row],[JABATAN]],tbl_refJabatan,2,FALSE),"yr","day")-CONVERT(DATEDIF(H1669,tglAcuan,"y"),"yr","day"))),(NOW()+(CONVERT(VLOOKUP(Table1[[#This Row],[JABATAN]],tbl_refJabatan,2,FALSE),"yr","day")-CONVERT(DATEDIF(H1669,NOW(),"y"),"yr","day")))),"Usia Salah"),"")</f>
        <v>24895.098911689813</v>
      </c>
      <c r="Q1669" s="167" t="str">
        <f ca="1">IF(Table1[[#This Row],[TGL. PENSIUN (usia)]]&lt;&gt;0,TEXT(Table1[[#This Row],[TGL. PENSIUN (usia)]],"yyyy"),"")</f>
        <v>1968</v>
      </c>
      <c r="R1669" s="166">
        <f ca="1">IF(AND(Table1[[#This Row],[TGL. PENSIUN (usia)]]&lt;&gt;"",Table1[[#This Row],[TGL. PENSIUN (usia)]]&lt;&gt;"USIA SALAH"),IF(tglAcuan&lt;&gt;0,(INT(CONVERT(VLOOKUP(Table1[[#This Row],[JABATAN]],tbl_refJabatan,2,FALSE),"yr","day")-CONVERT(DATEDIF(H1669,tglAcuan,"y"),"yr","day"))),(INT(CONVERT(VLOOKUP(Table1[[#This Row],[JABATAN]],tbl_refJabatan,2,FALSE),"yr","day")-CONVERT(DATEDIF(H1669,NOW(),"y"),"yr","day")))),"")</f>
        <v>-20454</v>
      </c>
      <c r="S1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Row],[JABATAN]],tbl_refJabatan,4,FALSE),"yr","day")-CONVERT(DATEDIF(H1669,tglAcuan,"y"),"yr","day"))),(NOW()+(CONVERT(VLOOKUP(Table1[[#This Row],[JABATAN]],tbl_refJabatan,4,FALSE),"yr","day")-CONVERT(DATEDIF(H1669,NOW(),"y"),"yr","day")))),"Usia Salah"),"")</f>
        <v>24895.098911689813</v>
      </c>
      <c r="T1669" s="167" t="str">
        <f ca="1">IF(Table1[[#This Row],[TGL. PENSIUN ( usia )]]&lt;&gt;0,TEXT(Table1[[#This Row],[TGL. PENSIUN ( usia )]],"yyyy"),"")</f>
        <v>1968</v>
      </c>
      <c r="U1669" s="166">
        <f ca="1">IF(AND(Table1[[#This Row],[TGL. PENSIUN (usia)]]&lt;&gt;"",Table1[[#This Row],[TGL. PENSIUN (usia)]]&lt;&gt;"USIA SALAH"),IF(tglAcuan&lt;&gt;0,(INT(CONVERT(VLOOKUP(Table1[[#This Row],[JABATAN]],tbl_refJabatan,4,FALSE),"yr","day")-CONVERT(DATEDIF(H1669,tglAcuan,"y"),"yr","day"))),(INT(CONVERT(VLOOKUP(Table1[[#This Row],[JABATAN]],tbl_refJabatan,4,FALSE),"yr","day")-CONVERT(DATEDIF(H1669,NOW(),"y"),"yr","day")))),"")</f>
        <v>-20454</v>
      </c>
      <c r="V1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Row],[JABATAN]],tbl_refJabatan,6,FALSE),"yr","day")-CONVERT(DATEDIF(H1669,tglAcuan,"y"),"yr","day"))),(NOW()+(CONVERT(VLOOKUP(Table1[[#This Row],[JABATAN]],tbl_refJabatan,6,FALSE),"yr","day")-CONVERT(DATEDIF(H1669,NOW(),"y"),"yr","day")))),"Usia Salah"),"")</f>
        <v>24895.098911689813</v>
      </c>
      <c r="W1669" s="167" t="str">
        <f ca="1">IF(Table1[[#This Row],[TGL.PENSIUN (usia)]]&lt;&gt;0,TEXT(Table1[[#This Row],[TGL.PENSIUN (usia)]],"yyyy"),"")</f>
        <v>1968</v>
      </c>
      <c r="X16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Row],[JABATAN]],tbl_refJabatan,7,FALSE),"yr","day")-CONVERT(DATEDIF(M1669,tglAcuan,"y"),"yr","day"))),(NOW()+(CONVERT(VLOOKUP(Table1[[#This Row],[JABATAN]],tbl_refJabatan,7,FALSE),"yr","day")-CONVERT(DATEDIF(M1669,NOW(),"y"),"yr","day")))),"tgl SK salah"),"")</f>
        <v>43888.098911689813</v>
      </c>
      <c r="Y1669" s="167" t="str">
        <f ca="1">IF(Table1[[#This Row],[TGL. PENSIUN (jabatan)]]&lt;&gt;0,TEXT(Table1[[#This Row],[TGL. PENSIUN (jabatan)]],"yyyy"),"")</f>
        <v>2020</v>
      </c>
      <c r="Z16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Row],[JABATAN]],tbl_refJabatan,8,FALSE),"yr","day")-CONVERT(DATEDIF(H1669,tglAcuan,"y"),"yr","day"))),(NOW()+(CONVERT(VLOOKUP(Table1[[#This Row],[JABATAN]],tbl_refJabatan,8,FALSE),"yr","day")-CONVERT(DATEDIF(H1669,NOW(),"y"),"yr","day")))),"Usia Salah"),"")</f>
        <v>24895.098911689813</v>
      </c>
      <c r="AA1669" s="167" t="str">
        <f ca="1">IF(Table1[[#This Row],[TGL.PENSIUN (usia )]]&lt;&gt;0,TEXT(Table1[[#This Row],[TGL.PENSIUN (usia )]],"yyyy"),"")</f>
        <v>1968</v>
      </c>
      <c r="AB16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Row],[JABATAN]],tbl_refJabatan,9,FALSE),"yr","day")-CONVERT(DATEDIF(M1669,tglAcuan,"y"),"yr","day"))),(NOW()+(CONVERT(VLOOKUP(Table1[[#This Row],[JABATAN]],tbl_refJabatan,9,FALSE),"yr","day")-CONVERT(DATEDIF(M1669,NOW(),"y"),"yr","day")))),"tgl SK salah"),"")</f>
        <v>43888.098911689813</v>
      </c>
      <c r="AC1669" s="167" t="str">
        <f ca="1">IF(Table1[[#This Row],[TGL. PENSIUN (jabatan )]]&lt;&gt;0,TEXT(Table1[[#This Row],[TGL. PENSIUN (jabatan )]],"yyyy"),"")</f>
        <v>2020</v>
      </c>
      <c r="AD16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0" spans="1:30" s="88" customFormat="1" ht="21.75" customHeight="1" x14ac:dyDescent="0.25">
      <c r="A1670" s="43">
        <f t="shared" si="57"/>
        <v>1665</v>
      </c>
      <c r="B1670" s="44" t="s">
        <v>2906</v>
      </c>
      <c r="C1670" s="44" t="s">
        <v>3044</v>
      </c>
      <c r="D1670" s="72" t="s">
        <v>45</v>
      </c>
      <c r="E1670" s="59" t="s">
        <v>1514</v>
      </c>
      <c r="F1670" s="43" t="s">
        <v>41</v>
      </c>
      <c r="G1670" s="46" t="s">
        <v>42</v>
      </c>
      <c r="H1670" s="71">
        <v>27677</v>
      </c>
      <c r="I1670" s="45"/>
      <c r="J1670" s="76"/>
      <c r="K1670" s="63" t="s">
        <v>43</v>
      </c>
      <c r="L1670" s="86" t="s">
        <v>3047</v>
      </c>
      <c r="M1670" s="193">
        <v>43636</v>
      </c>
      <c r="N1670" s="52" t="str">
        <f t="shared" ca="1" si="58"/>
        <v>48 Tahun 4 Bulan 17 hari</v>
      </c>
      <c r="O16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Row],[JABATAN]],tbl_refJabatan,2,FALSE),"yr","day")-CONVERT(DATEDIF(H1670,tglAcuan,"y"),"yr","day"))),(NOW()+(CONVERT(VLOOKUP(Table1[[#This Row],[JABATAN]],tbl_refJabatan,2,FALSE),"yr","day")-CONVERT(DATEDIF(H1670,NOW(),"y"),"yr","day")))),"Usia Salah"),"")</f>
        <v>27817.098911689813</v>
      </c>
      <c r="Q1670" s="167" t="str">
        <f ca="1">IF(Table1[[#This Row],[TGL. PENSIUN (usia)]]&lt;&gt;0,TEXT(Table1[[#This Row],[TGL. PENSIUN (usia)]],"yyyy"),"")</f>
        <v>1976</v>
      </c>
      <c r="R1670" s="166">
        <f ca="1">IF(AND(Table1[[#This Row],[TGL. PENSIUN (usia)]]&lt;&gt;"",Table1[[#This Row],[TGL. PENSIUN (usia)]]&lt;&gt;"USIA SALAH"),IF(tglAcuan&lt;&gt;0,(INT(CONVERT(VLOOKUP(Table1[[#This Row],[JABATAN]],tbl_refJabatan,2,FALSE),"yr","day")-CONVERT(DATEDIF(H1670,tglAcuan,"y"),"yr","day"))),(INT(CONVERT(VLOOKUP(Table1[[#This Row],[JABATAN]],tbl_refJabatan,2,FALSE),"yr","day")-CONVERT(DATEDIF(H1670,NOW(),"y"),"yr","day")))),"")</f>
        <v>-17532</v>
      </c>
      <c r="S1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Row],[JABATAN]],tbl_refJabatan,4,FALSE),"yr","day")-CONVERT(DATEDIF(H1670,tglAcuan,"y"),"yr","day"))),(NOW()+(CONVERT(VLOOKUP(Table1[[#This Row],[JABATAN]],tbl_refJabatan,4,FALSE),"yr","day")-CONVERT(DATEDIF(H1670,NOW(),"y"),"yr","day")))),"Usia Salah"),"")</f>
        <v>27817.098911689813</v>
      </c>
      <c r="T1670" s="167" t="str">
        <f ca="1">IF(Table1[[#This Row],[TGL. PENSIUN ( usia )]]&lt;&gt;0,TEXT(Table1[[#This Row],[TGL. PENSIUN ( usia )]],"yyyy"),"")</f>
        <v>1976</v>
      </c>
      <c r="U1670" s="166">
        <f ca="1">IF(AND(Table1[[#This Row],[TGL. PENSIUN (usia)]]&lt;&gt;"",Table1[[#This Row],[TGL. PENSIUN (usia)]]&lt;&gt;"USIA SALAH"),IF(tglAcuan&lt;&gt;0,(INT(CONVERT(VLOOKUP(Table1[[#This Row],[JABATAN]],tbl_refJabatan,4,FALSE),"yr","day")-CONVERT(DATEDIF(H1670,tglAcuan,"y"),"yr","day"))),(INT(CONVERT(VLOOKUP(Table1[[#This Row],[JABATAN]],tbl_refJabatan,4,FALSE),"yr","day")-CONVERT(DATEDIF(H1670,NOW(),"y"),"yr","day")))),"")</f>
        <v>-17532</v>
      </c>
      <c r="V1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Row],[JABATAN]],tbl_refJabatan,6,FALSE),"yr","day")-CONVERT(DATEDIF(H1670,tglAcuan,"y"),"yr","day"))),(NOW()+(CONVERT(VLOOKUP(Table1[[#This Row],[JABATAN]],tbl_refJabatan,6,FALSE),"yr","day")-CONVERT(DATEDIF(H1670,NOW(),"y"),"yr","day")))),"Usia Salah"),"")</f>
        <v>27817.098911689813</v>
      </c>
      <c r="W1670" s="167" t="str">
        <f ca="1">IF(Table1[[#This Row],[TGL.PENSIUN (usia)]]&lt;&gt;0,TEXT(Table1[[#This Row],[TGL.PENSIUN (usia)]],"yyyy"),"")</f>
        <v>1976</v>
      </c>
      <c r="X16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Row],[JABATAN]],tbl_refJabatan,7,FALSE),"yr","day")-CONVERT(DATEDIF(M1670,tglAcuan,"y"),"yr","day"))),(NOW()+(CONVERT(VLOOKUP(Table1[[#This Row],[JABATAN]],tbl_refJabatan,7,FALSE),"yr","day")-CONVERT(DATEDIF(M1670,NOW(),"y"),"yr","day")))),"tgl SK salah"),"")</f>
        <v>43888.098911689813</v>
      </c>
      <c r="Y1670" s="167" t="str">
        <f ca="1">IF(Table1[[#This Row],[TGL. PENSIUN (jabatan)]]&lt;&gt;0,TEXT(Table1[[#This Row],[TGL. PENSIUN (jabatan)]],"yyyy"),"")</f>
        <v>2020</v>
      </c>
      <c r="Z16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Row],[JABATAN]],tbl_refJabatan,8,FALSE),"yr","day")-CONVERT(DATEDIF(H1670,tglAcuan,"y"),"yr","day"))),(NOW()+(CONVERT(VLOOKUP(Table1[[#This Row],[JABATAN]],tbl_refJabatan,8,FALSE),"yr","day")-CONVERT(DATEDIF(H1670,NOW(),"y"),"yr","day")))),"Usia Salah"),"")</f>
        <v>27817.098911689813</v>
      </c>
      <c r="AA1670" s="167" t="str">
        <f ca="1">IF(Table1[[#This Row],[TGL.PENSIUN (usia )]]&lt;&gt;0,TEXT(Table1[[#This Row],[TGL.PENSIUN (usia )]],"yyyy"),"")</f>
        <v>1976</v>
      </c>
      <c r="AB16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Row],[JABATAN]],tbl_refJabatan,9,FALSE),"yr","day")-CONVERT(DATEDIF(M1670,tglAcuan,"y"),"yr","day"))),(NOW()+(CONVERT(VLOOKUP(Table1[[#This Row],[JABATAN]],tbl_refJabatan,9,FALSE),"yr","day")-CONVERT(DATEDIF(M1670,NOW(),"y"),"yr","day")))),"tgl SK salah"),"")</f>
        <v>43888.098911689813</v>
      </c>
      <c r="AC1670" s="167" t="str">
        <f ca="1">IF(Table1[[#This Row],[TGL. PENSIUN (jabatan )]]&lt;&gt;0,TEXT(Table1[[#This Row],[TGL. PENSIUN (jabatan )]],"yyyy"),"")</f>
        <v>2020</v>
      </c>
      <c r="AD16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1" spans="1:30" s="53" customFormat="1" ht="21.75" customHeight="1" x14ac:dyDescent="0.25">
      <c r="A1671" s="43">
        <f t="shared" si="57"/>
        <v>1666</v>
      </c>
      <c r="B1671" s="44" t="s">
        <v>2906</v>
      </c>
      <c r="C1671" s="44" t="s">
        <v>3044</v>
      </c>
      <c r="D1671" s="45" t="s">
        <v>48</v>
      </c>
      <c r="E1671" s="59" t="s">
        <v>3048</v>
      </c>
      <c r="F1671" s="43" t="s">
        <v>50</v>
      </c>
      <c r="G1671" s="46" t="s">
        <v>42</v>
      </c>
      <c r="H1671" s="71">
        <v>27945</v>
      </c>
      <c r="I1671" s="45"/>
      <c r="J1671" s="76"/>
      <c r="K1671" s="63" t="s">
        <v>43</v>
      </c>
      <c r="L1671" s="69" t="s">
        <v>3049</v>
      </c>
      <c r="M1671" s="193">
        <v>43438</v>
      </c>
      <c r="N1671" s="52" t="str">
        <f t="shared" ca="1" si="58"/>
        <v>47 Tahun 7 Bulan 23 hari</v>
      </c>
      <c r="O16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Row],[JABATAN]],tbl_refJabatan,2,FALSE),"yr","day")-CONVERT(DATEDIF(H1671,tglAcuan,"y"),"yr","day"))),(NOW()+(CONVERT(VLOOKUP(Table1[[#This Row],[JABATAN]],tbl_refJabatan,2,FALSE),"yr","day")-CONVERT(DATEDIF(H1671,NOW(),"y"),"yr","day")))),"Usia Salah"),"")</f>
        <v>50097.348911689813</v>
      </c>
      <c r="Q1671" s="167" t="str">
        <f ca="1">IF(Table1[[#This Row],[TGL. PENSIUN (usia)]]&lt;&gt;0,TEXT(Table1[[#This Row],[TGL. PENSIUN (usia)]],"yyyy"),"")</f>
        <v>2037</v>
      </c>
      <c r="R1671" s="166">
        <f ca="1">IF(AND(Table1[[#This Row],[TGL. PENSIUN (usia)]]&lt;&gt;"",Table1[[#This Row],[TGL. PENSIUN (usia)]]&lt;&gt;"USIA SALAH"),IF(tglAcuan&lt;&gt;0,(INT(CONVERT(VLOOKUP(Table1[[#This Row],[JABATAN]],tbl_refJabatan,2,FALSE),"yr","day")-CONVERT(DATEDIF(H1671,tglAcuan,"y"),"yr","day"))),(INT(CONVERT(VLOOKUP(Table1[[#This Row],[JABATAN]],tbl_refJabatan,2,FALSE),"yr","day")-CONVERT(DATEDIF(H1671,NOW(),"y"),"yr","day")))),"")</f>
        <v>4748</v>
      </c>
      <c r="S1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Row],[JABATAN]],tbl_refJabatan,4,FALSE),"yr","day")-CONVERT(DATEDIF(H1671,tglAcuan,"y"),"yr","day"))),(NOW()+(CONVERT(VLOOKUP(Table1[[#This Row],[JABATAN]],tbl_refJabatan,4,FALSE),"yr","day")-CONVERT(DATEDIF(H1671,NOW(),"y"),"yr","day")))),"Usia Salah"),"")</f>
        <v>50097.348911689813</v>
      </c>
      <c r="T1671" s="167" t="str">
        <f ca="1">IF(Table1[[#This Row],[TGL. PENSIUN ( usia )]]&lt;&gt;0,TEXT(Table1[[#This Row],[TGL. PENSIUN ( usia )]],"yyyy"),"")</f>
        <v>2037</v>
      </c>
      <c r="U1671" s="166">
        <f ca="1">IF(AND(Table1[[#This Row],[TGL. PENSIUN (usia)]]&lt;&gt;"",Table1[[#This Row],[TGL. PENSIUN (usia)]]&lt;&gt;"USIA SALAH"),IF(tglAcuan&lt;&gt;0,(INT(CONVERT(VLOOKUP(Table1[[#This Row],[JABATAN]],tbl_refJabatan,4,FALSE),"yr","day")-CONVERT(DATEDIF(H1671,tglAcuan,"y"),"yr","day"))),(INT(CONVERT(VLOOKUP(Table1[[#This Row],[JABATAN]],tbl_refJabatan,4,FALSE),"yr","day")-CONVERT(DATEDIF(H1671,NOW(),"y"),"yr","day")))),"")</f>
        <v>4748</v>
      </c>
      <c r="V1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Row],[JABATAN]],tbl_refJabatan,6,FALSE),"yr","day")-CONVERT(DATEDIF(H1671,tglAcuan,"y"),"yr","day"))),(NOW()+(CONVERT(VLOOKUP(Table1[[#This Row],[JABATAN]],tbl_refJabatan,6,FALSE),"yr","day")-CONVERT(DATEDIF(H1671,NOW(),"y"),"yr","day")))),"Usia Salah"),"")</f>
        <v>48636.348911689813</v>
      </c>
      <c r="W1671" s="167" t="str">
        <f ca="1">IF(Table1[[#This Row],[TGL.PENSIUN (usia)]]&lt;&gt;0,TEXT(Table1[[#This Row],[TGL.PENSIUN (usia)]],"yyyy"),"")</f>
        <v>2033</v>
      </c>
      <c r="X16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Row],[JABATAN]],tbl_refJabatan,7,FALSE),"yr","day")-CONVERT(DATEDIF(M1671,tglAcuan,"y"),"yr","day"))),(NOW()+(CONVERT(VLOOKUP(Table1[[#This Row],[JABATAN]],tbl_refJabatan,7,FALSE),"yr","day")-CONVERT(DATEDIF(M1671,NOW(),"y"),"yr","day")))),"tgl SK salah"),"")</f>
        <v>50827.848911689813</v>
      </c>
      <c r="Y1671" s="167" t="str">
        <f ca="1">IF(Table1[[#This Row],[TGL. PENSIUN (jabatan)]]&lt;&gt;0,TEXT(Table1[[#This Row],[TGL. PENSIUN (jabatan)]],"yyyy"),"")</f>
        <v>2039</v>
      </c>
      <c r="Z16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Row],[JABATAN]],tbl_refJabatan,8,FALSE),"yr","day")-CONVERT(DATEDIF(H1671,tglAcuan,"y"),"yr","day"))),(NOW()+(CONVERT(VLOOKUP(Table1[[#This Row],[JABATAN]],tbl_refJabatan,8,FALSE),"yr","day")-CONVERT(DATEDIF(H1671,NOW(),"y"),"yr","day")))),"Usia Salah"),"")</f>
        <v>48636.348911689813</v>
      </c>
      <c r="AA1671" s="167" t="str">
        <f ca="1">IF(Table1[[#This Row],[TGL.PENSIUN (usia )]]&lt;&gt;0,TEXT(Table1[[#This Row],[TGL.PENSIUN (usia )]],"yyyy"),"")</f>
        <v>2033</v>
      </c>
      <c r="AB16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Row],[JABATAN]],tbl_refJabatan,9,FALSE),"yr","day")-CONVERT(DATEDIF(M1671,tglAcuan,"y"),"yr","day"))),(NOW()+(CONVERT(VLOOKUP(Table1[[#This Row],[JABATAN]],tbl_refJabatan,9,FALSE),"yr","day")-CONVERT(DATEDIF(M1671,NOW(),"y"),"yr","day")))),"tgl SK salah"),"")</f>
        <v>50827.848911689813</v>
      </c>
      <c r="AC1671" s="167" t="str">
        <f ca="1">IF(Table1[[#This Row],[TGL. PENSIUN (jabatan )]]&lt;&gt;0,TEXT(Table1[[#This Row],[TGL. PENSIUN (jabatan )]],"yyyy"),"")</f>
        <v>2039</v>
      </c>
      <c r="AD16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2" spans="1:30" s="53" customFormat="1" ht="21.75" customHeight="1" x14ac:dyDescent="0.25">
      <c r="A1672" s="43">
        <f t="shared" si="57"/>
        <v>1667</v>
      </c>
      <c r="B1672" s="44" t="s">
        <v>2906</v>
      </c>
      <c r="C1672" s="44" t="s">
        <v>3044</v>
      </c>
      <c r="D1672" s="72" t="s">
        <v>52</v>
      </c>
      <c r="E1672" s="59" t="s">
        <v>3050</v>
      </c>
      <c r="F1672" s="43" t="s">
        <v>41</v>
      </c>
      <c r="G1672" s="46" t="s">
        <v>42</v>
      </c>
      <c r="H1672" s="71">
        <v>27659</v>
      </c>
      <c r="I1672" s="45"/>
      <c r="J1672" s="76"/>
      <c r="K1672" s="63" t="s">
        <v>43</v>
      </c>
      <c r="L1672" s="69" t="s">
        <v>3049</v>
      </c>
      <c r="M1672" s="193">
        <v>43438</v>
      </c>
      <c r="N1672" s="52" t="str">
        <f t="shared" ca="1" si="58"/>
        <v>48 Tahun 5 Bulan 5 hari</v>
      </c>
      <c r="O16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Row],[JABATAN]],tbl_refJabatan,2,FALSE),"yr","day")-CONVERT(DATEDIF(H1672,tglAcuan,"y"),"yr","day"))),(NOW()+(CONVERT(VLOOKUP(Table1[[#This Row],[JABATAN]],tbl_refJabatan,2,FALSE),"yr","day")-CONVERT(DATEDIF(H1672,NOW(),"y"),"yr","day")))),"Usia Salah"),"")</f>
        <v>49732.098911689813</v>
      </c>
      <c r="Q1672" s="167" t="str">
        <f ca="1">IF(Table1[[#This Row],[TGL. PENSIUN (usia)]]&lt;&gt;0,TEXT(Table1[[#This Row],[TGL. PENSIUN (usia)]],"yyyy"),"")</f>
        <v>2036</v>
      </c>
      <c r="R1672" s="166">
        <f ca="1">IF(AND(Table1[[#This Row],[TGL. PENSIUN (usia)]]&lt;&gt;"",Table1[[#This Row],[TGL. PENSIUN (usia)]]&lt;&gt;"USIA SALAH"),IF(tglAcuan&lt;&gt;0,(INT(CONVERT(VLOOKUP(Table1[[#This Row],[JABATAN]],tbl_refJabatan,2,FALSE),"yr","day")-CONVERT(DATEDIF(H1672,tglAcuan,"y"),"yr","day"))),(INT(CONVERT(VLOOKUP(Table1[[#This Row],[JABATAN]],tbl_refJabatan,2,FALSE),"yr","day")-CONVERT(DATEDIF(H1672,NOW(),"y"),"yr","day")))),"")</f>
        <v>4383</v>
      </c>
      <c r="S16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Row],[JABATAN]],tbl_refJabatan,4,FALSE),"yr","day")-CONVERT(DATEDIF(H1672,tglAcuan,"y"),"yr","day"))),(NOW()+(CONVERT(VLOOKUP(Table1[[#This Row],[JABATAN]],tbl_refJabatan,4,FALSE),"yr","day")-CONVERT(DATEDIF(H1672,NOW(),"y"),"yr","day")))),"Usia Salah"),"")</f>
        <v>49732.098911689813</v>
      </c>
      <c r="T1672" s="167" t="str">
        <f ca="1">IF(Table1[[#This Row],[TGL. PENSIUN ( usia )]]&lt;&gt;0,TEXT(Table1[[#This Row],[TGL. PENSIUN ( usia )]],"yyyy"),"")</f>
        <v>2036</v>
      </c>
      <c r="U1672" s="166">
        <f ca="1">IF(AND(Table1[[#This Row],[TGL. PENSIUN (usia)]]&lt;&gt;"",Table1[[#This Row],[TGL. PENSIUN (usia)]]&lt;&gt;"USIA SALAH"),IF(tglAcuan&lt;&gt;0,(INT(CONVERT(VLOOKUP(Table1[[#This Row],[JABATAN]],tbl_refJabatan,4,FALSE),"yr","day")-CONVERT(DATEDIF(H1672,tglAcuan,"y"),"yr","day"))),(INT(CONVERT(VLOOKUP(Table1[[#This Row],[JABATAN]],tbl_refJabatan,4,FALSE),"yr","day")-CONVERT(DATEDIF(H1672,NOW(),"y"),"yr","day")))),"")</f>
        <v>4383</v>
      </c>
      <c r="V16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Row],[JABATAN]],tbl_refJabatan,6,FALSE),"yr","day")-CONVERT(DATEDIF(H1672,tglAcuan,"y"),"yr","day"))),(NOW()+(CONVERT(VLOOKUP(Table1[[#This Row],[JABATAN]],tbl_refJabatan,6,FALSE),"yr","day")-CONVERT(DATEDIF(H1672,NOW(),"y"),"yr","day")))),"Usia Salah"),"")</f>
        <v>48271.098911689813</v>
      </c>
      <c r="W1672" s="167" t="str">
        <f ca="1">IF(Table1[[#This Row],[TGL.PENSIUN (usia)]]&lt;&gt;0,TEXT(Table1[[#This Row],[TGL.PENSIUN (usia)]],"yyyy"),"")</f>
        <v>2032</v>
      </c>
      <c r="X16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Row],[JABATAN]],tbl_refJabatan,7,FALSE),"yr","day")-CONVERT(DATEDIF(M1672,tglAcuan,"y"),"yr","day"))),(NOW()+(CONVERT(VLOOKUP(Table1[[#This Row],[JABATAN]],tbl_refJabatan,7,FALSE),"yr","day")-CONVERT(DATEDIF(M1672,NOW(),"y"),"yr","day")))),"tgl SK salah"),"")</f>
        <v>50827.848911689813</v>
      </c>
      <c r="Y1672" s="167" t="str">
        <f ca="1">IF(Table1[[#This Row],[TGL. PENSIUN (jabatan)]]&lt;&gt;0,TEXT(Table1[[#This Row],[TGL. PENSIUN (jabatan)]],"yyyy"),"")</f>
        <v>2039</v>
      </c>
      <c r="Z16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Row],[JABATAN]],tbl_refJabatan,8,FALSE),"yr","day")-CONVERT(DATEDIF(H1672,tglAcuan,"y"),"yr","day"))),(NOW()+(CONVERT(VLOOKUP(Table1[[#This Row],[JABATAN]],tbl_refJabatan,8,FALSE),"yr","day")-CONVERT(DATEDIF(H1672,NOW(),"y"),"yr","day")))),"Usia Salah"),"")</f>
        <v>48271.098911689813</v>
      </c>
      <c r="AA1672" s="167" t="str">
        <f ca="1">IF(Table1[[#This Row],[TGL.PENSIUN (usia )]]&lt;&gt;0,TEXT(Table1[[#This Row],[TGL.PENSIUN (usia )]],"yyyy"),"")</f>
        <v>2032</v>
      </c>
      <c r="AB16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Row],[JABATAN]],tbl_refJabatan,9,FALSE),"yr","day")-CONVERT(DATEDIF(M1672,tglAcuan,"y"),"yr","day"))),(NOW()+(CONVERT(VLOOKUP(Table1[[#This Row],[JABATAN]],tbl_refJabatan,9,FALSE),"yr","day")-CONVERT(DATEDIF(M1672,NOW(),"y"),"yr","day")))),"tgl SK salah"),"")</f>
        <v>50827.848911689813</v>
      </c>
      <c r="AC1672" s="167" t="str">
        <f ca="1">IF(Table1[[#This Row],[TGL. PENSIUN (jabatan )]]&lt;&gt;0,TEXT(Table1[[#This Row],[TGL. PENSIUN (jabatan )]],"yyyy"),"")</f>
        <v>2039</v>
      </c>
      <c r="AD16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3" spans="1:30" s="53" customFormat="1" ht="21.75" customHeight="1" x14ac:dyDescent="0.25">
      <c r="A1673" s="43">
        <f t="shared" ref="A1673:A1736" si="59">ROW()-5</f>
        <v>1668</v>
      </c>
      <c r="B1673" s="44" t="s">
        <v>2906</v>
      </c>
      <c r="C1673" s="44" t="s">
        <v>3044</v>
      </c>
      <c r="D1673" s="72" t="s">
        <v>54</v>
      </c>
      <c r="E1673" s="59" t="s">
        <v>2120</v>
      </c>
      <c r="F1673" s="43" t="s">
        <v>41</v>
      </c>
      <c r="G1673" s="46" t="s">
        <v>42</v>
      </c>
      <c r="H1673" s="71">
        <v>25032</v>
      </c>
      <c r="I1673" s="45"/>
      <c r="J1673" s="76"/>
      <c r="K1673" s="63" t="s">
        <v>43</v>
      </c>
      <c r="L1673" s="69" t="s">
        <v>3051</v>
      </c>
      <c r="M1673" s="193">
        <v>43438</v>
      </c>
      <c r="N1673" s="52" t="str">
        <f t="shared" ca="1" si="58"/>
        <v>55 Tahun 7 Bulan 14 hari</v>
      </c>
      <c r="O16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Row],[JABATAN]],tbl_refJabatan,2,FALSE),"yr","day")-CONVERT(DATEDIF(H1673,tglAcuan,"y"),"yr","day"))),(NOW()+(CONVERT(VLOOKUP(Table1[[#This Row],[JABATAN]],tbl_refJabatan,2,FALSE),"yr","day")-CONVERT(DATEDIF(H1673,NOW(),"y"),"yr","day")))),"Usia Salah"),"")</f>
        <v>47175.348911689813</v>
      </c>
      <c r="Q1673" s="167" t="str">
        <f ca="1">IF(Table1[[#This Row],[TGL. PENSIUN (usia)]]&lt;&gt;0,TEXT(Table1[[#This Row],[TGL. PENSIUN (usia)]],"yyyy"),"")</f>
        <v>2029</v>
      </c>
      <c r="R1673" s="166">
        <f ca="1">IF(AND(Table1[[#This Row],[TGL. PENSIUN (usia)]]&lt;&gt;"",Table1[[#This Row],[TGL. PENSIUN (usia)]]&lt;&gt;"USIA SALAH"),IF(tglAcuan&lt;&gt;0,(INT(CONVERT(VLOOKUP(Table1[[#This Row],[JABATAN]],tbl_refJabatan,2,FALSE),"yr","day")-CONVERT(DATEDIF(H1673,tglAcuan,"y"),"yr","day"))),(INT(CONVERT(VLOOKUP(Table1[[#This Row],[JABATAN]],tbl_refJabatan,2,FALSE),"yr","day")-CONVERT(DATEDIF(H1673,NOW(),"y"),"yr","day")))),"")</f>
        <v>1826</v>
      </c>
      <c r="S16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Row],[JABATAN]],tbl_refJabatan,4,FALSE),"yr","day")-CONVERT(DATEDIF(H1673,tglAcuan,"y"),"yr","day"))),(NOW()+(CONVERT(VLOOKUP(Table1[[#This Row],[JABATAN]],tbl_refJabatan,4,FALSE),"yr","day")-CONVERT(DATEDIF(H1673,NOW(),"y"),"yr","day")))),"Usia Salah"),"")</f>
        <v>47175.348911689813</v>
      </c>
      <c r="T1673" s="167" t="str">
        <f ca="1">IF(Table1[[#This Row],[TGL. PENSIUN ( usia )]]&lt;&gt;0,TEXT(Table1[[#This Row],[TGL. PENSIUN ( usia )]],"yyyy"),"")</f>
        <v>2029</v>
      </c>
      <c r="U1673" s="166">
        <f ca="1">IF(AND(Table1[[#This Row],[TGL. PENSIUN (usia)]]&lt;&gt;"",Table1[[#This Row],[TGL. PENSIUN (usia)]]&lt;&gt;"USIA SALAH"),IF(tglAcuan&lt;&gt;0,(INT(CONVERT(VLOOKUP(Table1[[#This Row],[JABATAN]],tbl_refJabatan,4,FALSE),"yr","day")-CONVERT(DATEDIF(H1673,tglAcuan,"y"),"yr","day"))),(INT(CONVERT(VLOOKUP(Table1[[#This Row],[JABATAN]],tbl_refJabatan,4,FALSE),"yr","day")-CONVERT(DATEDIF(H1673,NOW(),"y"),"yr","day")))),"")</f>
        <v>1826</v>
      </c>
      <c r="V16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Row],[JABATAN]],tbl_refJabatan,6,FALSE),"yr","day")-CONVERT(DATEDIF(H1673,tglAcuan,"y"),"yr","day"))),(NOW()+(CONVERT(VLOOKUP(Table1[[#This Row],[JABATAN]],tbl_refJabatan,6,FALSE),"yr","day")-CONVERT(DATEDIF(H1673,NOW(),"y"),"yr","day")))),"Usia Salah"),"")</f>
        <v>45714.348911689813</v>
      </c>
      <c r="W1673" s="167" t="str">
        <f ca="1">IF(Table1[[#This Row],[TGL.PENSIUN (usia)]]&lt;&gt;0,TEXT(Table1[[#This Row],[TGL.PENSIUN (usia)]],"yyyy"),"")</f>
        <v>2025</v>
      </c>
      <c r="X16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Row],[JABATAN]],tbl_refJabatan,7,FALSE),"yr","day")-CONVERT(DATEDIF(M1673,tglAcuan,"y"),"yr","day"))),(NOW()+(CONVERT(VLOOKUP(Table1[[#This Row],[JABATAN]],tbl_refJabatan,7,FALSE),"yr","day")-CONVERT(DATEDIF(M1673,NOW(),"y"),"yr","day")))),"tgl SK salah"),"")</f>
        <v>50827.848911689813</v>
      </c>
      <c r="Y1673" s="167" t="str">
        <f ca="1">IF(Table1[[#This Row],[TGL. PENSIUN (jabatan)]]&lt;&gt;0,TEXT(Table1[[#This Row],[TGL. PENSIUN (jabatan)]],"yyyy"),"")</f>
        <v>2039</v>
      </c>
      <c r="Z16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Row],[JABATAN]],tbl_refJabatan,8,FALSE),"yr","day")-CONVERT(DATEDIF(H1673,tglAcuan,"y"),"yr","day"))),(NOW()+(CONVERT(VLOOKUP(Table1[[#This Row],[JABATAN]],tbl_refJabatan,8,FALSE),"yr","day")-CONVERT(DATEDIF(H1673,NOW(),"y"),"yr","day")))),"Usia Salah"),"")</f>
        <v>45714.348911689813</v>
      </c>
      <c r="AA1673" s="167" t="str">
        <f ca="1">IF(Table1[[#This Row],[TGL.PENSIUN (usia )]]&lt;&gt;0,TEXT(Table1[[#This Row],[TGL.PENSIUN (usia )]],"yyyy"),"")</f>
        <v>2025</v>
      </c>
      <c r="AB16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Row],[JABATAN]],tbl_refJabatan,9,FALSE),"yr","day")-CONVERT(DATEDIF(M1673,tglAcuan,"y"),"yr","day"))),(NOW()+(CONVERT(VLOOKUP(Table1[[#This Row],[JABATAN]],tbl_refJabatan,9,FALSE),"yr","day")-CONVERT(DATEDIF(M1673,NOW(),"y"),"yr","day")))),"tgl SK salah"),"")</f>
        <v>50827.848911689813</v>
      </c>
      <c r="AC1673" s="167" t="str">
        <f ca="1">IF(Table1[[#This Row],[TGL. PENSIUN (jabatan )]]&lt;&gt;0,TEXT(Table1[[#This Row],[TGL. PENSIUN (jabatan )]],"yyyy"),"")</f>
        <v>2039</v>
      </c>
      <c r="AD16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4" spans="1:30" s="53" customFormat="1" ht="21.75" customHeight="1" x14ac:dyDescent="0.25">
      <c r="A1674" s="43">
        <f t="shared" si="59"/>
        <v>1669</v>
      </c>
      <c r="B1674" s="44" t="s">
        <v>2906</v>
      </c>
      <c r="C1674" s="44" t="s">
        <v>3044</v>
      </c>
      <c r="D1674" s="72" t="s">
        <v>57</v>
      </c>
      <c r="E1674" s="59" t="s">
        <v>3052</v>
      </c>
      <c r="F1674" s="43" t="s">
        <v>41</v>
      </c>
      <c r="G1674" s="46" t="s">
        <v>42</v>
      </c>
      <c r="H1674" s="71">
        <v>26095</v>
      </c>
      <c r="I1674" s="45"/>
      <c r="J1674" s="76"/>
      <c r="K1674" s="74" t="s">
        <v>56</v>
      </c>
      <c r="L1674" s="69" t="s">
        <v>3049</v>
      </c>
      <c r="M1674" s="193">
        <v>43438</v>
      </c>
      <c r="N1674" s="52" t="str">
        <f t="shared" ref="N1674:N1737" ca="1" si="60">IFERROR(IF(H1674&lt;&gt;0,IF(tglAcuan&lt;&gt;0,DATEDIF(H1674,tglAcuan,"y")&amp;" Tahun "&amp;DATEDIF(H1674,tglAcuan,"ym")&amp;" Bulan "&amp;DATEDIF(H1674,tglAcuan,"md")&amp;" hari",DATEDIF(H1674,NOW(),"y")&amp;" Tahun "&amp;DATEDIF(H1674,NOW(),"ym")&amp;" Bulan "&amp;DATEDIF(H1674,NOW(),"md")&amp;" hari"),"tgl lahir salah/ null"),"tgl lahir salah")</f>
        <v>52 Tahun 8 Bulan 16 hari</v>
      </c>
      <c r="O16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Row],[JABATAN]],tbl_refJabatan,2,FALSE),"yr","day")-CONVERT(DATEDIF(H1674,tglAcuan,"y"),"yr","day"))),(NOW()+(CONVERT(VLOOKUP(Table1[[#This Row],[JABATAN]],tbl_refJabatan,2,FALSE),"yr","day")-CONVERT(DATEDIF(H1674,NOW(),"y"),"yr","day")))),"Usia Salah"),"")</f>
        <v>48271.098911689813</v>
      </c>
      <c r="Q1674" s="167" t="str">
        <f ca="1">IF(Table1[[#This Row],[TGL. PENSIUN (usia)]]&lt;&gt;0,TEXT(Table1[[#This Row],[TGL. PENSIUN (usia)]],"yyyy"),"")</f>
        <v>2032</v>
      </c>
      <c r="R1674" s="166">
        <f ca="1">IF(AND(Table1[[#This Row],[TGL. PENSIUN (usia)]]&lt;&gt;"",Table1[[#This Row],[TGL. PENSIUN (usia)]]&lt;&gt;"USIA SALAH"),IF(tglAcuan&lt;&gt;0,(INT(CONVERT(VLOOKUP(Table1[[#This Row],[JABATAN]],tbl_refJabatan,2,FALSE),"yr","day")-CONVERT(DATEDIF(H1674,tglAcuan,"y"),"yr","day"))),(INT(CONVERT(VLOOKUP(Table1[[#This Row],[JABATAN]],tbl_refJabatan,2,FALSE),"yr","day")-CONVERT(DATEDIF(H1674,NOW(),"y"),"yr","day")))),"")</f>
        <v>2922</v>
      </c>
      <c r="S1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Row],[JABATAN]],tbl_refJabatan,4,FALSE),"yr","day")-CONVERT(DATEDIF(H1674,tglAcuan,"y"),"yr","day"))),(NOW()+(CONVERT(VLOOKUP(Table1[[#This Row],[JABATAN]],tbl_refJabatan,4,FALSE),"yr","day")-CONVERT(DATEDIF(H1674,NOW(),"y"),"yr","day")))),"Usia Salah"),"")</f>
        <v>48271.098911689813</v>
      </c>
      <c r="T1674" s="167" t="str">
        <f ca="1">IF(Table1[[#This Row],[TGL. PENSIUN ( usia )]]&lt;&gt;0,TEXT(Table1[[#This Row],[TGL. PENSIUN ( usia )]],"yyyy"),"")</f>
        <v>2032</v>
      </c>
      <c r="U1674" s="166">
        <f ca="1">IF(AND(Table1[[#This Row],[TGL. PENSIUN (usia)]]&lt;&gt;"",Table1[[#This Row],[TGL. PENSIUN (usia)]]&lt;&gt;"USIA SALAH"),IF(tglAcuan&lt;&gt;0,(INT(CONVERT(VLOOKUP(Table1[[#This Row],[JABATAN]],tbl_refJabatan,4,FALSE),"yr","day")-CONVERT(DATEDIF(H1674,tglAcuan,"y"),"yr","day"))),(INT(CONVERT(VLOOKUP(Table1[[#This Row],[JABATAN]],tbl_refJabatan,4,FALSE),"yr","day")-CONVERT(DATEDIF(H1674,NOW(),"y"),"yr","day")))),"")</f>
        <v>2922</v>
      </c>
      <c r="V1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Row],[JABATAN]],tbl_refJabatan,6,FALSE),"yr","day")-CONVERT(DATEDIF(H1674,tglAcuan,"y"),"yr","day"))),(NOW()+(CONVERT(VLOOKUP(Table1[[#This Row],[JABATAN]],tbl_refJabatan,6,FALSE),"yr","day")-CONVERT(DATEDIF(H1674,NOW(),"y"),"yr","day")))),"Usia Salah"),"")</f>
        <v>46810.098911689813</v>
      </c>
      <c r="W1674" s="167" t="str">
        <f ca="1">IF(Table1[[#This Row],[TGL.PENSIUN (usia)]]&lt;&gt;0,TEXT(Table1[[#This Row],[TGL.PENSIUN (usia)]],"yyyy"),"")</f>
        <v>2028</v>
      </c>
      <c r="X16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Row],[JABATAN]],tbl_refJabatan,7,FALSE),"yr","day")-CONVERT(DATEDIF(M1674,tglAcuan,"y"),"yr","day"))),(NOW()+(CONVERT(VLOOKUP(Table1[[#This Row],[JABATAN]],tbl_refJabatan,7,FALSE),"yr","day")-CONVERT(DATEDIF(M1674,NOW(),"y"),"yr","day")))),"tgl SK salah"),"")</f>
        <v>50827.848911689813</v>
      </c>
      <c r="Y1674" s="167" t="str">
        <f ca="1">IF(Table1[[#This Row],[TGL. PENSIUN (jabatan)]]&lt;&gt;0,TEXT(Table1[[#This Row],[TGL. PENSIUN (jabatan)]],"yyyy"),"")</f>
        <v>2039</v>
      </c>
      <c r="Z16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Row],[JABATAN]],tbl_refJabatan,8,FALSE),"yr","day")-CONVERT(DATEDIF(H1674,tglAcuan,"y"),"yr","day"))),(NOW()+(CONVERT(VLOOKUP(Table1[[#This Row],[JABATAN]],tbl_refJabatan,8,FALSE),"yr","day")-CONVERT(DATEDIF(H1674,NOW(),"y"),"yr","day")))),"Usia Salah"),"")</f>
        <v>46810.098911689813</v>
      </c>
      <c r="AA1674" s="167" t="str">
        <f ca="1">IF(Table1[[#This Row],[TGL.PENSIUN (usia )]]&lt;&gt;0,TEXT(Table1[[#This Row],[TGL.PENSIUN (usia )]],"yyyy"),"")</f>
        <v>2028</v>
      </c>
      <c r="AB16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Row],[JABATAN]],tbl_refJabatan,9,FALSE),"yr","day")-CONVERT(DATEDIF(M1674,tglAcuan,"y"),"yr","day"))),(NOW()+(CONVERT(VLOOKUP(Table1[[#This Row],[JABATAN]],tbl_refJabatan,9,FALSE),"yr","day")-CONVERT(DATEDIF(M1674,NOW(),"y"),"yr","day")))),"tgl SK salah"),"")</f>
        <v>50827.848911689813</v>
      </c>
      <c r="AC1674" s="167" t="str">
        <f ca="1">IF(Table1[[#This Row],[TGL. PENSIUN (jabatan )]]&lt;&gt;0,TEXT(Table1[[#This Row],[TGL. PENSIUN (jabatan )]],"yyyy"),"")</f>
        <v>2039</v>
      </c>
      <c r="AD16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5" spans="1:30" s="53" customFormat="1" ht="21.75" customHeight="1" x14ac:dyDescent="0.25">
      <c r="A1675" s="43">
        <f t="shared" si="59"/>
        <v>1670</v>
      </c>
      <c r="B1675" s="44" t="s">
        <v>2906</v>
      </c>
      <c r="C1675" s="44" t="s">
        <v>3044</v>
      </c>
      <c r="D1675" s="72" t="s">
        <v>59</v>
      </c>
      <c r="E1675" s="59" t="s">
        <v>1717</v>
      </c>
      <c r="F1675" s="43" t="s">
        <v>41</v>
      </c>
      <c r="G1675" s="46" t="s">
        <v>42</v>
      </c>
      <c r="H1675" s="71">
        <v>29531</v>
      </c>
      <c r="I1675" s="45"/>
      <c r="J1675" s="76"/>
      <c r="K1675" s="63" t="s">
        <v>43</v>
      </c>
      <c r="L1675" s="69" t="s">
        <v>3051</v>
      </c>
      <c r="M1675" s="193">
        <v>43438</v>
      </c>
      <c r="N1675" s="52" t="str">
        <f t="shared" ca="1" si="60"/>
        <v>43 Tahun 3 Bulan 21 hari</v>
      </c>
      <c r="O16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Row],[JABATAN]],tbl_refJabatan,2,FALSE),"yr","day")-CONVERT(DATEDIF(H1675,tglAcuan,"y"),"yr","day"))),(NOW()+(CONVERT(VLOOKUP(Table1[[#This Row],[JABATAN]],tbl_refJabatan,2,FALSE),"yr","day")-CONVERT(DATEDIF(H1675,NOW(),"y"),"yr","day")))),"Usia Salah"),"")</f>
        <v>51558.348911689813</v>
      </c>
      <c r="Q1675" s="167" t="str">
        <f ca="1">IF(Table1[[#This Row],[TGL. PENSIUN (usia)]]&lt;&gt;0,TEXT(Table1[[#This Row],[TGL. PENSIUN (usia)]],"yyyy"),"")</f>
        <v>2041</v>
      </c>
      <c r="R1675" s="166">
        <f ca="1">IF(AND(Table1[[#This Row],[TGL. PENSIUN (usia)]]&lt;&gt;"",Table1[[#This Row],[TGL. PENSIUN (usia)]]&lt;&gt;"USIA SALAH"),IF(tglAcuan&lt;&gt;0,(INT(CONVERT(VLOOKUP(Table1[[#This Row],[JABATAN]],tbl_refJabatan,2,FALSE),"yr","day")-CONVERT(DATEDIF(H1675,tglAcuan,"y"),"yr","day"))),(INT(CONVERT(VLOOKUP(Table1[[#This Row],[JABATAN]],tbl_refJabatan,2,FALSE),"yr","day")-CONVERT(DATEDIF(H1675,NOW(),"y"),"yr","day")))),"")</f>
        <v>6209</v>
      </c>
      <c r="S1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Row],[JABATAN]],tbl_refJabatan,4,FALSE),"yr","day")-CONVERT(DATEDIF(H1675,tglAcuan,"y"),"yr","day"))),(NOW()+(CONVERT(VLOOKUP(Table1[[#This Row],[JABATAN]],tbl_refJabatan,4,FALSE),"yr","day")-CONVERT(DATEDIF(H1675,NOW(),"y"),"yr","day")))),"Usia Salah"),"")</f>
        <v>51558.348911689813</v>
      </c>
      <c r="T1675" s="167" t="str">
        <f ca="1">IF(Table1[[#This Row],[TGL. PENSIUN ( usia )]]&lt;&gt;0,TEXT(Table1[[#This Row],[TGL. PENSIUN ( usia )]],"yyyy"),"")</f>
        <v>2041</v>
      </c>
      <c r="U1675" s="166">
        <f ca="1">IF(AND(Table1[[#This Row],[TGL. PENSIUN (usia)]]&lt;&gt;"",Table1[[#This Row],[TGL. PENSIUN (usia)]]&lt;&gt;"USIA SALAH"),IF(tglAcuan&lt;&gt;0,(INT(CONVERT(VLOOKUP(Table1[[#This Row],[JABATAN]],tbl_refJabatan,4,FALSE),"yr","day")-CONVERT(DATEDIF(H1675,tglAcuan,"y"),"yr","day"))),(INT(CONVERT(VLOOKUP(Table1[[#This Row],[JABATAN]],tbl_refJabatan,4,FALSE),"yr","day")-CONVERT(DATEDIF(H1675,NOW(),"y"),"yr","day")))),"")</f>
        <v>6209</v>
      </c>
      <c r="V1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Row],[JABATAN]],tbl_refJabatan,6,FALSE),"yr","day")-CONVERT(DATEDIF(H1675,tglAcuan,"y"),"yr","day"))),(NOW()+(CONVERT(VLOOKUP(Table1[[#This Row],[JABATAN]],tbl_refJabatan,6,FALSE),"yr","day")-CONVERT(DATEDIF(H1675,NOW(),"y"),"yr","day")))),"Usia Salah"),"")</f>
        <v>50097.348911689813</v>
      </c>
      <c r="W1675" s="167" t="str">
        <f ca="1">IF(Table1[[#This Row],[TGL.PENSIUN (usia)]]&lt;&gt;0,TEXT(Table1[[#This Row],[TGL.PENSIUN (usia)]],"yyyy"),"")</f>
        <v>2037</v>
      </c>
      <c r="X16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Row],[JABATAN]],tbl_refJabatan,7,FALSE),"yr","day")-CONVERT(DATEDIF(M1675,tglAcuan,"y"),"yr","day"))),(NOW()+(CONVERT(VLOOKUP(Table1[[#This Row],[JABATAN]],tbl_refJabatan,7,FALSE),"yr","day")-CONVERT(DATEDIF(M1675,NOW(),"y"),"yr","day")))),"tgl SK salah"),"")</f>
        <v>50827.848911689813</v>
      </c>
      <c r="Y1675" s="167" t="str">
        <f ca="1">IF(Table1[[#This Row],[TGL. PENSIUN (jabatan)]]&lt;&gt;0,TEXT(Table1[[#This Row],[TGL. PENSIUN (jabatan)]],"yyyy"),"")</f>
        <v>2039</v>
      </c>
      <c r="Z16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Row],[JABATAN]],tbl_refJabatan,8,FALSE),"yr","day")-CONVERT(DATEDIF(H1675,tglAcuan,"y"),"yr","day"))),(NOW()+(CONVERT(VLOOKUP(Table1[[#This Row],[JABATAN]],tbl_refJabatan,8,FALSE),"yr","day")-CONVERT(DATEDIF(H1675,NOW(),"y"),"yr","day")))),"Usia Salah"),"")</f>
        <v>50097.348911689813</v>
      </c>
      <c r="AA1675" s="167" t="str">
        <f ca="1">IF(Table1[[#This Row],[TGL.PENSIUN (usia )]]&lt;&gt;0,TEXT(Table1[[#This Row],[TGL.PENSIUN (usia )]],"yyyy"),"")</f>
        <v>2037</v>
      </c>
      <c r="AB16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Row],[JABATAN]],tbl_refJabatan,9,FALSE),"yr","day")-CONVERT(DATEDIF(M1675,tglAcuan,"y"),"yr","day"))),(NOW()+(CONVERT(VLOOKUP(Table1[[#This Row],[JABATAN]],tbl_refJabatan,9,FALSE),"yr","day")-CONVERT(DATEDIF(M1675,NOW(),"y"),"yr","day")))),"tgl SK salah"),"")</f>
        <v>50827.848911689813</v>
      </c>
      <c r="AC1675" s="167" t="str">
        <f ca="1">IF(Table1[[#This Row],[TGL. PENSIUN (jabatan )]]&lt;&gt;0,TEXT(Table1[[#This Row],[TGL. PENSIUN (jabatan )]],"yyyy"),"")</f>
        <v>2039</v>
      </c>
      <c r="AD16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6" spans="1:30" s="53" customFormat="1" ht="21.75" customHeight="1" x14ac:dyDescent="0.25">
      <c r="A1676" s="43">
        <f t="shared" si="59"/>
        <v>1671</v>
      </c>
      <c r="B1676" s="44" t="s">
        <v>2906</v>
      </c>
      <c r="C1676" s="44" t="s">
        <v>3044</v>
      </c>
      <c r="D1676" s="72" t="s">
        <v>61</v>
      </c>
      <c r="E1676" s="59" t="s">
        <v>3053</v>
      </c>
      <c r="F1676" s="43" t="s">
        <v>41</v>
      </c>
      <c r="G1676" s="46" t="s">
        <v>42</v>
      </c>
      <c r="H1676" s="71">
        <v>35307</v>
      </c>
      <c r="I1676" s="45"/>
      <c r="J1676" s="76"/>
      <c r="K1676" s="74" t="s">
        <v>56</v>
      </c>
      <c r="L1676" s="69" t="s">
        <v>3049</v>
      </c>
      <c r="M1676" s="193">
        <v>43636</v>
      </c>
      <c r="N1676" s="52" t="str">
        <f t="shared" ca="1" si="60"/>
        <v>27 Tahun 5 Bulan 28 hari</v>
      </c>
      <c r="O16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7 Hari </v>
      </c>
      <c r="P16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Row],[JABATAN]],tbl_refJabatan,2,FALSE),"yr","day")-CONVERT(DATEDIF(H1676,tglAcuan,"y"),"yr","day"))),(NOW()+(CONVERT(VLOOKUP(Table1[[#This Row],[JABATAN]],tbl_refJabatan,2,FALSE),"yr","day")-CONVERT(DATEDIF(H1676,NOW(),"y"),"yr","day")))),"Usia Salah"),"")</f>
        <v>57402.348911689813</v>
      </c>
      <c r="Q1676" s="167" t="str">
        <f ca="1">IF(Table1[[#This Row],[TGL. PENSIUN (usia)]]&lt;&gt;0,TEXT(Table1[[#This Row],[TGL. PENSIUN (usia)]],"yyyy"),"")</f>
        <v>2057</v>
      </c>
      <c r="R1676" s="166">
        <f ca="1">IF(AND(Table1[[#This Row],[TGL. PENSIUN (usia)]]&lt;&gt;"",Table1[[#This Row],[TGL. PENSIUN (usia)]]&lt;&gt;"USIA SALAH"),IF(tglAcuan&lt;&gt;0,(INT(CONVERT(VLOOKUP(Table1[[#This Row],[JABATAN]],tbl_refJabatan,2,FALSE),"yr","day")-CONVERT(DATEDIF(H1676,tglAcuan,"y"),"yr","day"))),(INT(CONVERT(VLOOKUP(Table1[[#This Row],[JABATAN]],tbl_refJabatan,2,FALSE),"yr","day")-CONVERT(DATEDIF(H1676,NOW(),"y"),"yr","day")))),"")</f>
        <v>12053</v>
      </c>
      <c r="S16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Row],[JABATAN]],tbl_refJabatan,4,FALSE),"yr","day")-CONVERT(DATEDIF(H1676,tglAcuan,"y"),"yr","day"))),(NOW()+(CONVERT(VLOOKUP(Table1[[#This Row],[JABATAN]],tbl_refJabatan,4,FALSE),"yr","day")-CONVERT(DATEDIF(H1676,NOW(),"y"),"yr","day")))),"Usia Salah"),"")</f>
        <v>57402.348911689813</v>
      </c>
      <c r="T1676" s="167" t="str">
        <f ca="1">IF(Table1[[#This Row],[TGL. PENSIUN ( usia )]]&lt;&gt;0,TEXT(Table1[[#This Row],[TGL. PENSIUN ( usia )]],"yyyy"),"")</f>
        <v>2057</v>
      </c>
      <c r="U1676" s="166">
        <f ca="1">IF(AND(Table1[[#This Row],[TGL. PENSIUN (usia)]]&lt;&gt;"",Table1[[#This Row],[TGL. PENSIUN (usia)]]&lt;&gt;"USIA SALAH"),IF(tglAcuan&lt;&gt;0,(INT(CONVERT(VLOOKUP(Table1[[#This Row],[JABATAN]],tbl_refJabatan,4,FALSE),"yr","day")-CONVERT(DATEDIF(H1676,tglAcuan,"y"),"yr","day"))),(INT(CONVERT(VLOOKUP(Table1[[#This Row],[JABATAN]],tbl_refJabatan,4,FALSE),"yr","day")-CONVERT(DATEDIF(H1676,NOW(),"y"),"yr","day")))),"")</f>
        <v>12053</v>
      </c>
      <c r="V16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Row],[JABATAN]],tbl_refJabatan,6,FALSE),"yr","day")-CONVERT(DATEDIF(H1676,tglAcuan,"y"),"yr","day"))),(NOW()+(CONVERT(VLOOKUP(Table1[[#This Row],[JABATAN]],tbl_refJabatan,6,FALSE),"yr","day")-CONVERT(DATEDIF(H1676,NOW(),"y"),"yr","day")))),"Usia Salah"),"")</f>
        <v>55941.348911689813</v>
      </c>
      <c r="W1676" s="167" t="str">
        <f ca="1">IF(Table1[[#This Row],[TGL.PENSIUN (usia)]]&lt;&gt;0,TEXT(Table1[[#This Row],[TGL.PENSIUN (usia)]],"yyyy"),"")</f>
        <v>2053</v>
      </c>
      <c r="X16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Row],[JABATAN]],tbl_refJabatan,7,FALSE),"yr","day")-CONVERT(DATEDIF(M1676,tglAcuan,"y"),"yr","day"))),(NOW()+(CONVERT(VLOOKUP(Table1[[#This Row],[JABATAN]],tbl_refJabatan,7,FALSE),"yr","day")-CONVERT(DATEDIF(M1676,NOW(),"y"),"yr","day")))),"tgl SK salah"),"")</f>
        <v>51193.098911689813</v>
      </c>
      <c r="Y1676" s="167" t="str">
        <f ca="1">IF(Table1[[#This Row],[TGL. PENSIUN (jabatan)]]&lt;&gt;0,TEXT(Table1[[#This Row],[TGL. PENSIUN (jabatan)]],"yyyy"),"")</f>
        <v>2040</v>
      </c>
      <c r="Z16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Row],[JABATAN]],tbl_refJabatan,8,FALSE),"yr","day")-CONVERT(DATEDIF(H1676,tglAcuan,"y"),"yr","day"))),(NOW()+(CONVERT(VLOOKUP(Table1[[#This Row],[JABATAN]],tbl_refJabatan,8,FALSE),"yr","day")-CONVERT(DATEDIF(H1676,NOW(),"y"),"yr","day")))),"Usia Salah"),"")</f>
        <v>55941.348911689813</v>
      </c>
      <c r="AA1676" s="167" t="str">
        <f ca="1">IF(Table1[[#This Row],[TGL.PENSIUN (usia )]]&lt;&gt;0,TEXT(Table1[[#This Row],[TGL.PENSIUN (usia )]],"yyyy"),"")</f>
        <v>2053</v>
      </c>
      <c r="AB16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Row],[JABATAN]],tbl_refJabatan,9,FALSE),"yr","day")-CONVERT(DATEDIF(M1676,tglAcuan,"y"),"yr","day"))),(NOW()+(CONVERT(VLOOKUP(Table1[[#This Row],[JABATAN]],tbl_refJabatan,9,FALSE),"yr","day")-CONVERT(DATEDIF(M1676,NOW(),"y"),"yr","day")))),"tgl SK salah"),"")</f>
        <v>51193.098911689813</v>
      </c>
      <c r="AC1676" s="167" t="str">
        <f ca="1">IF(Table1[[#This Row],[TGL. PENSIUN (jabatan )]]&lt;&gt;0,TEXT(Table1[[#This Row],[TGL. PENSIUN (jabatan )]],"yyyy"),"")</f>
        <v>2040</v>
      </c>
      <c r="AD16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7" spans="1:30" s="53" customFormat="1" ht="21.75" customHeight="1" x14ac:dyDescent="0.25">
      <c r="A1677" s="43">
        <f t="shared" si="59"/>
        <v>1672</v>
      </c>
      <c r="B1677" s="44" t="s">
        <v>2906</v>
      </c>
      <c r="C1677" s="44" t="s">
        <v>3044</v>
      </c>
      <c r="D1677" s="72" t="s">
        <v>63</v>
      </c>
      <c r="E1677" s="59" t="s">
        <v>3054</v>
      </c>
      <c r="F1677" s="43" t="s">
        <v>41</v>
      </c>
      <c r="G1677" s="46" t="s">
        <v>42</v>
      </c>
      <c r="H1677" s="71">
        <v>27597</v>
      </c>
      <c r="I1677" s="45"/>
      <c r="J1677" s="76"/>
      <c r="K1677" s="63" t="s">
        <v>43</v>
      </c>
      <c r="L1677" s="69" t="s">
        <v>3051</v>
      </c>
      <c r="M1677" s="193">
        <v>43438</v>
      </c>
      <c r="N1677" s="52" t="str">
        <f t="shared" ca="1" si="60"/>
        <v>48 Tahun 7 Bulan 5 hari</v>
      </c>
      <c r="O16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Row],[JABATAN]],tbl_refJabatan,2,FALSE),"yr","day")-CONVERT(DATEDIF(H1677,tglAcuan,"y"),"yr","day"))),(NOW()+(CONVERT(VLOOKUP(Table1[[#This Row],[JABATAN]],tbl_refJabatan,2,FALSE),"yr","day")-CONVERT(DATEDIF(H1677,NOW(),"y"),"yr","day")))),"Usia Salah"),"")</f>
        <v>49732.098911689813</v>
      </c>
      <c r="Q1677" s="167" t="str">
        <f ca="1">IF(Table1[[#This Row],[TGL. PENSIUN (usia)]]&lt;&gt;0,TEXT(Table1[[#This Row],[TGL. PENSIUN (usia)]],"yyyy"),"")</f>
        <v>2036</v>
      </c>
      <c r="R1677" s="166">
        <f ca="1">IF(AND(Table1[[#This Row],[TGL. PENSIUN (usia)]]&lt;&gt;"",Table1[[#This Row],[TGL. PENSIUN (usia)]]&lt;&gt;"USIA SALAH"),IF(tglAcuan&lt;&gt;0,(INT(CONVERT(VLOOKUP(Table1[[#This Row],[JABATAN]],tbl_refJabatan,2,FALSE),"yr","day")-CONVERT(DATEDIF(H1677,tglAcuan,"y"),"yr","day"))),(INT(CONVERT(VLOOKUP(Table1[[#This Row],[JABATAN]],tbl_refJabatan,2,FALSE),"yr","day")-CONVERT(DATEDIF(H1677,NOW(),"y"),"yr","day")))),"")</f>
        <v>4383</v>
      </c>
      <c r="S1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Row],[JABATAN]],tbl_refJabatan,4,FALSE),"yr","day")-CONVERT(DATEDIF(H1677,tglAcuan,"y"),"yr","day"))),(NOW()+(CONVERT(VLOOKUP(Table1[[#This Row],[JABATAN]],tbl_refJabatan,4,FALSE),"yr","day")-CONVERT(DATEDIF(H1677,NOW(),"y"),"yr","day")))),"Usia Salah"),"")</f>
        <v>35122.098911689813</v>
      </c>
      <c r="T1677" s="167" t="str">
        <f ca="1">IF(Table1[[#This Row],[TGL. PENSIUN ( usia )]]&lt;&gt;0,TEXT(Table1[[#This Row],[TGL. PENSIUN ( usia )]],"yyyy"),"")</f>
        <v>1996</v>
      </c>
      <c r="U1677" s="166">
        <f ca="1">IF(AND(Table1[[#This Row],[TGL. PENSIUN (usia)]]&lt;&gt;"",Table1[[#This Row],[TGL. PENSIUN (usia)]]&lt;&gt;"USIA SALAH"),IF(tglAcuan&lt;&gt;0,(INT(CONVERT(VLOOKUP(Table1[[#This Row],[JABATAN]],tbl_refJabatan,4,FALSE),"yr","day")-CONVERT(DATEDIF(H1677,tglAcuan,"y"),"yr","day"))),(INT(CONVERT(VLOOKUP(Table1[[#This Row],[JABATAN]],tbl_refJabatan,4,FALSE),"yr","day")-CONVERT(DATEDIF(H1677,NOW(),"y"),"yr","day")))),"")</f>
        <v>-10227</v>
      </c>
      <c r="V1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Row],[JABATAN]],tbl_refJabatan,6,FALSE),"yr","day")-CONVERT(DATEDIF(H1677,tglAcuan,"y"),"yr","day"))),(NOW()+(CONVERT(VLOOKUP(Table1[[#This Row],[JABATAN]],tbl_refJabatan,6,FALSE),"yr","day")-CONVERT(DATEDIF(H1677,NOW(),"y"),"yr","day")))),"Usia Salah"),"")</f>
        <v>27817.098911689813</v>
      </c>
      <c r="W1677" s="167" t="str">
        <f ca="1">IF(Table1[[#This Row],[TGL.PENSIUN (usia)]]&lt;&gt;0,TEXT(Table1[[#This Row],[TGL.PENSIUN (usia)]],"yyyy"),"")</f>
        <v>1976</v>
      </c>
      <c r="X16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Row],[JABATAN]],tbl_refJabatan,7,FALSE),"yr","day")-CONVERT(DATEDIF(M1677,tglAcuan,"y"),"yr","day"))),(NOW()+(CONVERT(VLOOKUP(Table1[[#This Row],[JABATAN]],tbl_refJabatan,7,FALSE),"yr","day")-CONVERT(DATEDIF(M1677,NOW(),"y"),"yr","day")))),"tgl SK salah"),"")</f>
        <v>65437.848911689813</v>
      </c>
      <c r="Y1677" s="167" t="str">
        <f ca="1">IF(Table1[[#This Row],[TGL. PENSIUN (jabatan)]]&lt;&gt;0,TEXT(Table1[[#This Row],[TGL. PENSIUN (jabatan)]],"yyyy"),"")</f>
        <v>2079</v>
      </c>
      <c r="Z16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Row],[JABATAN]],tbl_refJabatan,8,FALSE),"yr","day")-CONVERT(DATEDIF(H1677,tglAcuan,"y"),"yr","day"))),(NOW()+(CONVERT(VLOOKUP(Table1[[#This Row],[JABATAN]],tbl_refJabatan,8,FALSE),"yr","day")-CONVERT(DATEDIF(H1677,NOW(),"y"),"yr","day")))),"Usia Salah"),"")</f>
        <v>49732.098911689813</v>
      </c>
      <c r="AA1677" s="167" t="str">
        <f ca="1">IF(Table1[[#This Row],[TGL.PENSIUN (usia )]]&lt;&gt;0,TEXT(Table1[[#This Row],[TGL.PENSIUN (usia )]],"yyyy"),"")</f>
        <v>2036</v>
      </c>
      <c r="AB16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Row],[JABATAN]],tbl_refJabatan,9,FALSE),"yr","day")-CONVERT(DATEDIF(M1677,tglAcuan,"y"),"yr","day"))),(NOW()+(CONVERT(VLOOKUP(Table1[[#This Row],[JABATAN]],tbl_refJabatan,9,FALSE),"yr","day")-CONVERT(DATEDIF(M1677,NOW(),"y"),"yr","day")))),"tgl SK salah"),"")</f>
        <v>49001.598911689813</v>
      </c>
      <c r="AC1677" s="167" t="str">
        <f ca="1">IF(Table1[[#This Row],[TGL. PENSIUN (jabatan )]]&lt;&gt;0,TEXT(Table1[[#This Row],[TGL. PENSIUN (jabatan )]],"yyyy"),"")</f>
        <v>2034</v>
      </c>
      <c r="AD16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8" spans="1:30" s="53" customFormat="1" ht="21.75" customHeight="1" x14ac:dyDescent="0.25">
      <c r="A1678" s="43">
        <f t="shared" si="59"/>
        <v>1673</v>
      </c>
      <c r="B1678" s="44" t="s">
        <v>2906</v>
      </c>
      <c r="C1678" s="44" t="s">
        <v>3044</v>
      </c>
      <c r="D1678" s="72" t="s">
        <v>63</v>
      </c>
      <c r="E1678" s="59" t="s">
        <v>3055</v>
      </c>
      <c r="F1678" s="43" t="s">
        <v>41</v>
      </c>
      <c r="G1678" s="46" t="s">
        <v>42</v>
      </c>
      <c r="H1678" s="71">
        <v>25883</v>
      </c>
      <c r="I1678" s="45"/>
      <c r="J1678" s="76"/>
      <c r="K1678" s="63" t="s">
        <v>43</v>
      </c>
      <c r="L1678" s="69" t="s">
        <v>3051</v>
      </c>
      <c r="M1678" s="193">
        <v>43438</v>
      </c>
      <c r="N1678" s="52" t="str">
        <f t="shared" ca="1" si="60"/>
        <v>53 Tahun 3 Bulan 16 hari</v>
      </c>
      <c r="O16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Row],[JABATAN]],tbl_refJabatan,2,FALSE),"yr","day")-CONVERT(DATEDIF(H1678,tglAcuan,"y"),"yr","day"))),(NOW()+(CONVERT(VLOOKUP(Table1[[#This Row],[JABATAN]],tbl_refJabatan,2,FALSE),"yr","day")-CONVERT(DATEDIF(H1678,NOW(),"y"),"yr","day")))),"Usia Salah"),"")</f>
        <v>47905.848911689813</v>
      </c>
      <c r="Q1678" s="167" t="str">
        <f ca="1">IF(Table1[[#This Row],[TGL. PENSIUN (usia)]]&lt;&gt;0,TEXT(Table1[[#This Row],[TGL. PENSIUN (usia)]],"yyyy"),"")</f>
        <v>2031</v>
      </c>
      <c r="R1678" s="166">
        <f ca="1">IF(AND(Table1[[#This Row],[TGL. PENSIUN (usia)]]&lt;&gt;"",Table1[[#This Row],[TGL. PENSIUN (usia)]]&lt;&gt;"USIA SALAH"),IF(tglAcuan&lt;&gt;0,(INT(CONVERT(VLOOKUP(Table1[[#This Row],[JABATAN]],tbl_refJabatan,2,FALSE),"yr","day")-CONVERT(DATEDIF(H1678,tglAcuan,"y"),"yr","day"))),(INT(CONVERT(VLOOKUP(Table1[[#This Row],[JABATAN]],tbl_refJabatan,2,FALSE),"yr","day")-CONVERT(DATEDIF(H1678,NOW(),"y"),"yr","day")))),"")</f>
        <v>2556</v>
      </c>
      <c r="S1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Row],[JABATAN]],tbl_refJabatan,4,FALSE),"yr","day")-CONVERT(DATEDIF(H1678,tglAcuan,"y"),"yr","day"))),(NOW()+(CONVERT(VLOOKUP(Table1[[#This Row],[JABATAN]],tbl_refJabatan,4,FALSE),"yr","day")-CONVERT(DATEDIF(H1678,NOW(),"y"),"yr","day")))),"Usia Salah"),"")</f>
        <v>33295.848911689813</v>
      </c>
      <c r="T1678" s="167" t="str">
        <f ca="1">IF(Table1[[#This Row],[TGL. PENSIUN ( usia )]]&lt;&gt;0,TEXT(Table1[[#This Row],[TGL. PENSIUN ( usia )]],"yyyy"),"")</f>
        <v>1991</v>
      </c>
      <c r="U1678" s="166">
        <f ca="1">IF(AND(Table1[[#This Row],[TGL. PENSIUN (usia)]]&lt;&gt;"",Table1[[#This Row],[TGL. PENSIUN (usia)]]&lt;&gt;"USIA SALAH"),IF(tglAcuan&lt;&gt;0,(INT(CONVERT(VLOOKUP(Table1[[#This Row],[JABATAN]],tbl_refJabatan,4,FALSE),"yr","day")-CONVERT(DATEDIF(H1678,tglAcuan,"y"),"yr","day"))),(INT(CONVERT(VLOOKUP(Table1[[#This Row],[JABATAN]],tbl_refJabatan,4,FALSE),"yr","day")-CONVERT(DATEDIF(H1678,NOW(),"y"),"yr","day")))),"")</f>
        <v>-12054</v>
      </c>
      <c r="V1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Row],[JABATAN]],tbl_refJabatan,6,FALSE),"yr","day")-CONVERT(DATEDIF(H1678,tglAcuan,"y"),"yr","day"))),(NOW()+(CONVERT(VLOOKUP(Table1[[#This Row],[JABATAN]],tbl_refJabatan,6,FALSE),"yr","day")-CONVERT(DATEDIF(H1678,NOW(),"y"),"yr","day")))),"Usia Salah"),"")</f>
        <v>25990.848911689813</v>
      </c>
      <c r="W1678" s="167" t="str">
        <f ca="1">IF(Table1[[#This Row],[TGL.PENSIUN (usia)]]&lt;&gt;0,TEXT(Table1[[#This Row],[TGL.PENSIUN (usia)]],"yyyy"),"")</f>
        <v>1971</v>
      </c>
      <c r="X16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Row],[JABATAN]],tbl_refJabatan,7,FALSE),"yr","day")-CONVERT(DATEDIF(M1678,tglAcuan,"y"),"yr","day"))),(NOW()+(CONVERT(VLOOKUP(Table1[[#This Row],[JABATAN]],tbl_refJabatan,7,FALSE),"yr","day")-CONVERT(DATEDIF(M1678,NOW(),"y"),"yr","day")))),"tgl SK salah"),"")</f>
        <v>65437.848911689813</v>
      </c>
      <c r="Y1678" s="167" t="str">
        <f ca="1">IF(Table1[[#This Row],[TGL. PENSIUN (jabatan)]]&lt;&gt;0,TEXT(Table1[[#This Row],[TGL. PENSIUN (jabatan)]],"yyyy"),"")</f>
        <v>2079</v>
      </c>
      <c r="Z16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Row],[JABATAN]],tbl_refJabatan,8,FALSE),"yr","day")-CONVERT(DATEDIF(H1678,tglAcuan,"y"),"yr","day"))),(NOW()+(CONVERT(VLOOKUP(Table1[[#This Row],[JABATAN]],tbl_refJabatan,8,FALSE),"yr","day")-CONVERT(DATEDIF(H1678,NOW(),"y"),"yr","day")))),"Usia Salah"),"")</f>
        <v>47905.848911689813</v>
      </c>
      <c r="AA1678" s="167" t="str">
        <f ca="1">IF(Table1[[#This Row],[TGL.PENSIUN (usia )]]&lt;&gt;0,TEXT(Table1[[#This Row],[TGL.PENSIUN (usia )]],"yyyy"),"")</f>
        <v>2031</v>
      </c>
      <c r="AB16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Row],[JABATAN]],tbl_refJabatan,9,FALSE),"yr","day")-CONVERT(DATEDIF(M1678,tglAcuan,"y"),"yr","day"))),(NOW()+(CONVERT(VLOOKUP(Table1[[#This Row],[JABATAN]],tbl_refJabatan,9,FALSE),"yr","day")-CONVERT(DATEDIF(M1678,NOW(),"y"),"yr","day")))),"tgl SK salah"),"")</f>
        <v>49001.598911689813</v>
      </c>
      <c r="AC1678" s="167" t="str">
        <f ca="1">IF(Table1[[#This Row],[TGL. PENSIUN (jabatan )]]&lt;&gt;0,TEXT(Table1[[#This Row],[TGL. PENSIUN (jabatan )]],"yyyy"),"")</f>
        <v>2034</v>
      </c>
      <c r="AD16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79" spans="1:30" s="53" customFormat="1" ht="21.75" customHeight="1" x14ac:dyDescent="0.25">
      <c r="A1679" s="43">
        <f t="shared" si="59"/>
        <v>1674</v>
      </c>
      <c r="B1679" s="44" t="s">
        <v>2906</v>
      </c>
      <c r="C1679" s="44" t="s">
        <v>3044</v>
      </c>
      <c r="D1679" s="72" t="s">
        <v>63</v>
      </c>
      <c r="E1679" s="59" t="s">
        <v>3056</v>
      </c>
      <c r="F1679" s="43" t="s">
        <v>41</v>
      </c>
      <c r="G1679" s="46" t="s">
        <v>42</v>
      </c>
      <c r="H1679" s="71">
        <v>34767</v>
      </c>
      <c r="I1679" s="45"/>
      <c r="J1679" s="76"/>
      <c r="K1679" s="63" t="s">
        <v>43</v>
      </c>
      <c r="L1679" s="69" t="s">
        <v>3057</v>
      </c>
      <c r="M1679" s="155">
        <v>44063</v>
      </c>
      <c r="N1679" s="52" t="str">
        <f t="shared" ca="1" si="60"/>
        <v>28 Tahun 11 Bulan 18 hari</v>
      </c>
      <c r="O16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7 Hari </v>
      </c>
      <c r="P1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Row],[JABATAN]],tbl_refJabatan,2,FALSE),"yr","day")-CONVERT(DATEDIF(H1679,tglAcuan,"y"),"yr","day"))),(NOW()+(CONVERT(VLOOKUP(Table1[[#This Row],[JABATAN]],tbl_refJabatan,2,FALSE),"yr","day")-CONVERT(DATEDIF(H1679,NOW(),"y"),"yr","day")))),"Usia Salah"),"")</f>
        <v>57037.098911689813</v>
      </c>
      <c r="Q1679" s="167" t="str">
        <f ca="1">IF(Table1[[#This Row],[TGL. PENSIUN (usia)]]&lt;&gt;0,TEXT(Table1[[#This Row],[TGL. PENSIUN (usia)]],"yyyy"),"")</f>
        <v>2056</v>
      </c>
      <c r="R1679" s="166">
        <f ca="1">IF(AND(Table1[[#This Row],[TGL. PENSIUN (usia)]]&lt;&gt;"",Table1[[#This Row],[TGL. PENSIUN (usia)]]&lt;&gt;"USIA SALAH"),IF(tglAcuan&lt;&gt;0,(INT(CONVERT(VLOOKUP(Table1[[#This Row],[JABATAN]],tbl_refJabatan,2,FALSE),"yr","day")-CONVERT(DATEDIF(H1679,tglAcuan,"y"),"yr","day"))),(INT(CONVERT(VLOOKUP(Table1[[#This Row],[JABATAN]],tbl_refJabatan,2,FALSE),"yr","day")-CONVERT(DATEDIF(H1679,NOW(),"y"),"yr","day")))),"")</f>
        <v>11688</v>
      </c>
      <c r="S1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Row],[JABATAN]],tbl_refJabatan,4,FALSE),"yr","day")-CONVERT(DATEDIF(H1679,tglAcuan,"y"),"yr","day"))),(NOW()+(CONVERT(VLOOKUP(Table1[[#This Row],[JABATAN]],tbl_refJabatan,4,FALSE),"yr","day")-CONVERT(DATEDIF(H1679,NOW(),"y"),"yr","day")))),"Usia Salah"),"")</f>
        <v>42427.098911689813</v>
      </c>
      <c r="T1679" s="167" t="str">
        <f ca="1">IF(Table1[[#This Row],[TGL. PENSIUN ( usia )]]&lt;&gt;0,TEXT(Table1[[#This Row],[TGL. PENSIUN ( usia )]],"yyyy"),"")</f>
        <v>2016</v>
      </c>
      <c r="U1679" s="166">
        <f ca="1">IF(AND(Table1[[#This Row],[TGL. PENSIUN (usia)]]&lt;&gt;"",Table1[[#This Row],[TGL. PENSIUN (usia)]]&lt;&gt;"USIA SALAH"),IF(tglAcuan&lt;&gt;0,(INT(CONVERT(VLOOKUP(Table1[[#This Row],[JABATAN]],tbl_refJabatan,4,FALSE),"yr","day")-CONVERT(DATEDIF(H1679,tglAcuan,"y"),"yr","day"))),(INT(CONVERT(VLOOKUP(Table1[[#This Row],[JABATAN]],tbl_refJabatan,4,FALSE),"yr","day")-CONVERT(DATEDIF(H1679,NOW(),"y"),"yr","day")))),"")</f>
        <v>-2922</v>
      </c>
      <c r="V1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Row],[JABATAN]],tbl_refJabatan,6,FALSE),"yr","day")-CONVERT(DATEDIF(H1679,tglAcuan,"y"),"yr","day"))),(NOW()+(CONVERT(VLOOKUP(Table1[[#This Row],[JABATAN]],tbl_refJabatan,6,FALSE),"yr","day")-CONVERT(DATEDIF(H1679,NOW(),"y"),"yr","day")))),"Usia Salah"),"")</f>
        <v>35122.098911689813</v>
      </c>
      <c r="W1679" s="167" t="str">
        <f ca="1">IF(Table1[[#This Row],[TGL.PENSIUN (usia)]]&lt;&gt;0,TEXT(Table1[[#This Row],[TGL.PENSIUN (usia)]],"yyyy"),"")</f>
        <v>1996</v>
      </c>
      <c r="X16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Row],[JABATAN]],tbl_refJabatan,7,FALSE),"yr","day")-CONVERT(DATEDIF(M1679,tglAcuan,"y"),"yr","day"))),(NOW()+(CONVERT(VLOOKUP(Table1[[#This Row],[JABATAN]],tbl_refJabatan,7,FALSE),"yr","day")-CONVERT(DATEDIF(M1679,NOW(),"y"),"yr","day")))),"tgl SK salah"),"")</f>
        <v>66168.348911689813</v>
      </c>
      <c r="Y1679" s="167" t="str">
        <f ca="1">IF(Table1[[#This Row],[TGL. PENSIUN (jabatan)]]&lt;&gt;0,TEXT(Table1[[#This Row],[TGL. PENSIUN (jabatan)]],"yyyy"),"")</f>
        <v>2081</v>
      </c>
      <c r="Z16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Row],[JABATAN]],tbl_refJabatan,8,FALSE),"yr","day")-CONVERT(DATEDIF(H1679,tglAcuan,"y"),"yr","day"))),(NOW()+(CONVERT(VLOOKUP(Table1[[#This Row],[JABATAN]],tbl_refJabatan,8,FALSE),"yr","day")-CONVERT(DATEDIF(H1679,NOW(),"y"),"yr","day")))),"Usia Salah"),"")</f>
        <v>57037.098911689813</v>
      </c>
      <c r="AA1679" s="167" t="str">
        <f ca="1">IF(Table1[[#This Row],[TGL.PENSIUN (usia )]]&lt;&gt;0,TEXT(Table1[[#This Row],[TGL.PENSIUN (usia )]],"yyyy"),"")</f>
        <v>2056</v>
      </c>
      <c r="AB16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Row],[JABATAN]],tbl_refJabatan,9,FALSE),"yr","day")-CONVERT(DATEDIF(M1679,tglAcuan,"y"),"yr","day"))),(NOW()+(CONVERT(VLOOKUP(Table1[[#This Row],[JABATAN]],tbl_refJabatan,9,FALSE),"yr","day")-CONVERT(DATEDIF(M1679,NOW(),"y"),"yr","day")))),"tgl SK salah"),"")</f>
        <v>49732.098911689813</v>
      </c>
      <c r="AC1679" s="167" t="str">
        <f ca="1">IF(Table1[[#This Row],[TGL. PENSIUN (jabatan )]]&lt;&gt;0,TEXT(Table1[[#This Row],[TGL. PENSIUN (jabatan )]],"yyyy"),"")</f>
        <v>2036</v>
      </c>
      <c r="AD16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0" spans="1:30" s="145" customFormat="1" ht="21.75" customHeight="1" x14ac:dyDescent="0.25">
      <c r="A1680" s="43">
        <f t="shared" si="59"/>
        <v>1675</v>
      </c>
      <c r="B1680" s="55" t="s">
        <v>2906</v>
      </c>
      <c r="C1680" s="55" t="s">
        <v>3044</v>
      </c>
      <c r="D1680" s="72" t="s">
        <v>63</v>
      </c>
      <c r="E1680" s="59" t="s">
        <v>3058</v>
      </c>
      <c r="F1680" s="43" t="s">
        <v>41</v>
      </c>
      <c r="G1680" s="46" t="s">
        <v>42</v>
      </c>
      <c r="H1680" s="71">
        <v>30797</v>
      </c>
      <c r="I1680" s="56"/>
      <c r="J1680" s="162"/>
      <c r="K1680" s="74" t="s">
        <v>56</v>
      </c>
      <c r="L1680" s="69" t="s">
        <v>3051</v>
      </c>
      <c r="M1680" s="193">
        <v>43438</v>
      </c>
      <c r="N1680" s="52" t="str">
        <f t="shared" ca="1" si="60"/>
        <v>39 Tahun 10 Bulan 2 hari</v>
      </c>
      <c r="O1680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8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Row],[JABATAN]],tbl_refJabatan,2,FALSE),"yr","day")-CONVERT(DATEDIF(H1680,tglAcuan,"y"),"yr","day"))),(NOW()+(CONVERT(VLOOKUP(Table1[[#This Row],[JABATAN]],tbl_refJabatan,2,FALSE),"yr","day")-CONVERT(DATEDIF(H1680,NOW(),"y"),"yr","day")))),"Usia Salah"),"")</f>
        <v>53019.348911689813</v>
      </c>
      <c r="Q1680" s="250" t="str">
        <f ca="1">IF(Table1[[#This Row],[TGL. PENSIUN (usia)]]&lt;&gt;0,TEXT(Table1[[#This Row],[TGL. PENSIUN (usia)]],"yyyy"),"")</f>
        <v>2045</v>
      </c>
      <c r="R1680" s="201">
        <f ca="1">IF(AND(Table1[[#This Row],[TGL. PENSIUN (usia)]]&lt;&gt;"",Table1[[#This Row],[TGL. PENSIUN (usia)]]&lt;&gt;"USIA SALAH"),IF(tglAcuan&lt;&gt;0,(INT(CONVERT(VLOOKUP(Table1[[#This Row],[JABATAN]],tbl_refJabatan,2,FALSE),"yr","day")-CONVERT(DATEDIF(H1680,tglAcuan,"y"),"yr","day"))),(INT(CONVERT(VLOOKUP(Table1[[#This Row],[JABATAN]],tbl_refJabatan,2,FALSE),"yr","day")-CONVERT(DATEDIF(H1680,NOW(),"y"),"yr","day")))),"")</f>
        <v>7670</v>
      </c>
      <c r="S168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Row],[JABATAN]],tbl_refJabatan,4,FALSE),"yr","day")-CONVERT(DATEDIF(H1680,tglAcuan,"y"),"yr","day"))),(NOW()+(CONVERT(VLOOKUP(Table1[[#This Row],[JABATAN]],tbl_refJabatan,4,FALSE),"yr","day")-CONVERT(DATEDIF(H1680,NOW(),"y"),"yr","day")))),"Usia Salah"),"")</f>
        <v>38409.348911689813</v>
      </c>
      <c r="T1680" s="250" t="str">
        <f ca="1">IF(Table1[[#This Row],[TGL. PENSIUN ( usia )]]&lt;&gt;0,TEXT(Table1[[#This Row],[TGL. PENSIUN ( usia )]],"yyyy"),"")</f>
        <v>2005</v>
      </c>
      <c r="U1680" s="201">
        <f ca="1">IF(AND(Table1[[#This Row],[TGL. PENSIUN (usia)]]&lt;&gt;"",Table1[[#This Row],[TGL. PENSIUN (usia)]]&lt;&gt;"USIA SALAH"),IF(tglAcuan&lt;&gt;0,(INT(CONVERT(VLOOKUP(Table1[[#This Row],[JABATAN]],tbl_refJabatan,4,FALSE),"yr","day")-CONVERT(DATEDIF(H1680,tglAcuan,"y"),"yr","day"))),(INT(CONVERT(VLOOKUP(Table1[[#This Row],[JABATAN]],tbl_refJabatan,4,FALSE),"yr","day")-CONVERT(DATEDIF(H1680,NOW(),"y"),"yr","day")))),"")</f>
        <v>-6940</v>
      </c>
      <c r="V168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Row],[JABATAN]],tbl_refJabatan,6,FALSE),"yr","day")-CONVERT(DATEDIF(H1680,tglAcuan,"y"),"yr","day"))),(NOW()+(CONVERT(VLOOKUP(Table1[[#This Row],[JABATAN]],tbl_refJabatan,6,FALSE),"yr","day")-CONVERT(DATEDIF(H1680,NOW(),"y"),"yr","day")))),"Usia Salah"),"")</f>
        <v>31104.348911689813</v>
      </c>
      <c r="W1680" s="250" t="str">
        <f ca="1">IF(Table1[[#This Row],[TGL.PENSIUN (usia)]]&lt;&gt;0,TEXT(Table1[[#This Row],[TGL.PENSIUN (usia)]],"yyyy"),"")</f>
        <v>1985</v>
      </c>
      <c r="X1680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Row],[JABATAN]],tbl_refJabatan,7,FALSE),"yr","day")-CONVERT(DATEDIF(M1680,tglAcuan,"y"),"yr","day"))),(NOW()+(CONVERT(VLOOKUP(Table1[[#This Row],[JABATAN]],tbl_refJabatan,7,FALSE),"yr","day")-CONVERT(DATEDIF(M1680,NOW(),"y"),"yr","day")))),"tgl SK salah"),"")</f>
        <v>65437.848911689813</v>
      </c>
      <c r="Y1680" s="250" t="str">
        <f ca="1">IF(Table1[[#This Row],[TGL. PENSIUN (jabatan)]]&lt;&gt;0,TEXT(Table1[[#This Row],[TGL. PENSIUN (jabatan)]],"yyyy"),"")</f>
        <v>2079</v>
      </c>
      <c r="Z168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Row],[JABATAN]],tbl_refJabatan,8,FALSE),"yr","day")-CONVERT(DATEDIF(H1680,tglAcuan,"y"),"yr","day"))),(NOW()+(CONVERT(VLOOKUP(Table1[[#This Row],[JABATAN]],tbl_refJabatan,8,FALSE),"yr","day")-CONVERT(DATEDIF(H1680,NOW(),"y"),"yr","day")))),"Usia Salah"),"")</f>
        <v>53019.348911689813</v>
      </c>
      <c r="AA1680" s="250" t="str">
        <f ca="1">IF(Table1[[#This Row],[TGL.PENSIUN (usia )]]&lt;&gt;0,TEXT(Table1[[#This Row],[TGL.PENSIUN (usia )]],"yyyy"),"")</f>
        <v>2045</v>
      </c>
      <c r="AB1680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Row],[JABATAN]],tbl_refJabatan,9,FALSE),"yr","day")-CONVERT(DATEDIF(M1680,tglAcuan,"y"),"yr","day"))),(NOW()+(CONVERT(VLOOKUP(Table1[[#This Row],[JABATAN]],tbl_refJabatan,9,FALSE),"yr","day")-CONVERT(DATEDIF(M1680,NOW(),"y"),"yr","day")))),"tgl SK salah"),"")</f>
        <v>49001.598911689813</v>
      </c>
      <c r="AC1680" s="250" t="str">
        <f ca="1">IF(Table1[[#This Row],[TGL. PENSIUN (jabatan )]]&lt;&gt;0,TEXT(Table1[[#This Row],[TGL. PENSIUN (jabatan )]],"yyyy"),"")</f>
        <v>2034</v>
      </c>
      <c r="AD1680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1" spans="1:30" s="53" customFormat="1" ht="21.75" customHeight="1" x14ac:dyDescent="0.25">
      <c r="A1681" s="43">
        <f t="shared" si="59"/>
        <v>1676</v>
      </c>
      <c r="B1681" s="44" t="s">
        <v>2906</v>
      </c>
      <c r="C1681" s="44" t="s">
        <v>3044</v>
      </c>
      <c r="D1681" s="72" t="s">
        <v>63</v>
      </c>
      <c r="E1681" s="59" t="s">
        <v>3059</v>
      </c>
      <c r="F1681" s="43" t="s">
        <v>41</v>
      </c>
      <c r="G1681" s="46" t="s">
        <v>42</v>
      </c>
      <c r="H1681" s="71">
        <v>26972</v>
      </c>
      <c r="I1681" s="45"/>
      <c r="J1681" s="76"/>
      <c r="K1681" s="63" t="s">
        <v>43</v>
      </c>
      <c r="L1681" s="69" t="s">
        <v>3051</v>
      </c>
      <c r="M1681" s="193">
        <v>43438</v>
      </c>
      <c r="N1681" s="52" t="str">
        <f t="shared" ca="1" si="60"/>
        <v>50 Tahun 3 Bulan 23 hari</v>
      </c>
      <c r="O16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23 Hari </v>
      </c>
      <c r="P1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Row],[JABATAN]],tbl_refJabatan,2,FALSE),"yr","day")-CONVERT(DATEDIF(H1681,tglAcuan,"y"),"yr","day"))),(NOW()+(CONVERT(VLOOKUP(Table1[[#This Row],[JABATAN]],tbl_refJabatan,2,FALSE),"yr","day")-CONVERT(DATEDIF(H1681,NOW(),"y"),"yr","day")))),"Usia Salah"),"")</f>
        <v>49001.598911689813</v>
      </c>
      <c r="Q1681" s="167" t="str">
        <f ca="1">IF(Table1[[#This Row],[TGL. PENSIUN (usia)]]&lt;&gt;0,TEXT(Table1[[#This Row],[TGL. PENSIUN (usia)]],"yyyy"),"")</f>
        <v>2034</v>
      </c>
      <c r="R1681" s="166">
        <f ca="1">IF(AND(Table1[[#This Row],[TGL. PENSIUN (usia)]]&lt;&gt;"",Table1[[#This Row],[TGL. PENSIUN (usia)]]&lt;&gt;"USIA SALAH"),IF(tglAcuan&lt;&gt;0,(INT(CONVERT(VLOOKUP(Table1[[#This Row],[JABATAN]],tbl_refJabatan,2,FALSE),"yr","day")-CONVERT(DATEDIF(H1681,tglAcuan,"y"),"yr","day"))),(INT(CONVERT(VLOOKUP(Table1[[#This Row],[JABATAN]],tbl_refJabatan,2,FALSE),"yr","day")-CONVERT(DATEDIF(H1681,NOW(),"y"),"yr","day")))),"")</f>
        <v>3652</v>
      </c>
      <c r="S1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Row],[JABATAN]],tbl_refJabatan,4,FALSE),"yr","day")-CONVERT(DATEDIF(H1681,tglAcuan,"y"),"yr","day"))),(NOW()+(CONVERT(VLOOKUP(Table1[[#This Row],[JABATAN]],tbl_refJabatan,4,FALSE),"yr","day")-CONVERT(DATEDIF(H1681,NOW(),"y"),"yr","day")))),"Usia Salah"),"")</f>
        <v>34391.598911689813</v>
      </c>
      <c r="T1681" s="167" t="str">
        <f ca="1">IF(Table1[[#This Row],[TGL. PENSIUN ( usia )]]&lt;&gt;0,TEXT(Table1[[#This Row],[TGL. PENSIUN ( usia )]],"yyyy"),"")</f>
        <v>1994</v>
      </c>
      <c r="U1681" s="166">
        <f ca="1">IF(AND(Table1[[#This Row],[TGL. PENSIUN (usia)]]&lt;&gt;"",Table1[[#This Row],[TGL. PENSIUN (usia)]]&lt;&gt;"USIA SALAH"),IF(tglAcuan&lt;&gt;0,(INT(CONVERT(VLOOKUP(Table1[[#This Row],[JABATAN]],tbl_refJabatan,4,FALSE),"yr","day")-CONVERT(DATEDIF(H1681,tglAcuan,"y"),"yr","day"))),(INT(CONVERT(VLOOKUP(Table1[[#This Row],[JABATAN]],tbl_refJabatan,4,FALSE),"yr","day")-CONVERT(DATEDIF(H1681,NOW(),"y"),"yr","day")))),"")</f>
        <v>-10958</v>
      </c>
      <c r="V1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Row],[JABATAN]],tbl_refJabatan,6,FALSE),"yr","day")-CONVERT(DATEDIF(H1681,tglAcuan,"y"),"yr","day"))),(NOW()+(CONVERT(VLOOKUP(Table1[[#This Row],[JABATAN]],tbl_refJabatan,6,FALSE),"yr","day")-CONVERT(DATEDIF(H1681,NOW(),"y"),"yr","day")))),"Usia Salah"),"")</f>
        <v>27086.598911689813</v>
      </c>
      <c r="W1681" s="167" t="str">
        <f ca="1">IF(Table1[[#This Row],[TGL.PENSIUN (usia)]]&lt;&gt;0,TEXT(Table1[[#This Row],[TGL.PENSIUN (usia)]],"yyyy"),"")</f>
        <v>1974</v>
      </c>
      <c r="X16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Row],[JABATAN]],tbl_refJabatan,7,FALSE),"yr","day")-CONVERT(DATEDIF(M1681,tglAcuan,"y"),"yr","day"))),(NOW()+(CONVERT(VLOOKUP(Table1[[#This Row],[JABATAN]],tbl_refJabatan,7,FALSE),"yr","day")-CONVERT(DATEDIF(M1681,NOW(),"y"),"yr","day")))),"tgl SK salah"),"")</f>
        <v>65437.848911689813</v>
      </c>
      <c r="Y1681" s="167" t="str">
        <f ca="1">IF(Table1[[#This Row],[TGL. PENSIUN (jabatan)]]&lt;&gt;0,TEXT(Table1[[#This Row],[TGL. PENSIUN (jabatan)]],"yyyy"),"")</f>
        <v>2079</v>
      </c>
      <c r="Z16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Row],[JABATAN]],tbl_refJabatan,8,FALSE),"yr","day")-CONVERT(DATEDIF(H1681,tglAcuan,"y"),"yr","day"))),(NOW()+(CONVERT(VLOOKUP(Table1[[#This Row],[JABATAN]],tbl_refJabatan,8,FALSE),"yr","day")-CONVERT(DATEDIF(H1681,NOW(),"y"),"yr","day")))),"Usia Salah"),"")</f>
        <v>49001.598911689813</v>
      </c>
      <c r="AA1681" s="167" t="str">
        <f ca="1">IF(Table1[[#This Row],[TGL.PENSIUN (usia )]]&lt;&gt;0,TEXT(Table1[[#This Row],[TGL.PENSIUN (usia )]],"yyyy"),"")</f>
        <v>2034</v>
      </c>
      <c r="AB16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Row],[JABATAN]],tbl_refJabatan,9,FALSE),"yr","day")-CONVERT(DATEDIF(M1681,tglAcuan,"y"),"yr","day"))),(NOW()+(CONVERT(VLOOKUP(Table1[[#This Row],[JABATAN]],tbl_refJabatan,9,FALSE),"yr","day")-CONVERT(DATEDIF(M1681,NOW(),"y"),"yr","day")))),"tgl SK salah"),"")</f>
        <v>49001.598911689813</v>
      </c>
      <c r="AC1681" s="167" t="str">
        <f ca="1">IF(Table1[[#This Row],[TGL. PENSIUN (jabatan )]]&lt;&gt;0,TEXT(Table1[[#This Row],[TGL. PENSIUN (jabatan )]],"yyyy"),"")</f>
        <v>2034</v>
      </c>
      <c r="AD16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2" spans="1:30" s="53" customFormat="1" ht="21.75" customHeight="1" x14ac:dyDescent="0.25">
      <c r="A1682" s="43">
        <f t="shared" si="59"/>
        <v>1677</v>
      </c>
      <c r="B1682" s="44" t="s">
        <v>2906</v>
      </c>
      <c r="C1682" s="44" t="s">
        <v>3044</v>
      </c>
      <c r="D1682" s="72" t="s">
        <v>63</v>
      </c>
      <c r="E1682" s="59" t="s">
        <v>883</v>
      </c>
      <c r="F1682" s="43" t="s">
        <v>41</v>
      </c>
      <c r="G1682" s="46" t="s">
        <v>42</v>
      </c>
      <c r="H1682" s="71">
        <v>29985</v>
      </c>
      <c r="I1682" s="45"/>
      <c r="J1682" s="76"/>
      <c r="K1682" s="63" t="s">
        <v>43</v>
      </c>
      <c r="L1682" s="69" t="s">
        <v>3051</v>
      </c>
      <c r="M1682" s="193" t="s">
        <v>3060</v>
      </c>
      <c r="N1682" s="52" t="str">
        <f t="shared" ca="1" si="60"/>
        <v>42 Tahun 0 Bulan 24 hari</v>
      </c>
      <c r="O16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</v>
      </c>
      <c r="P1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Row],[JABATAN]],tbl_refJabatan,2,FALSE),"yr","day")-CONVERT(DATEDIF(H1682,tglAcuan,"y"),"yr","day"))),(NOW()+(CONVERT(VLOOKUP(Table1[[#This Row],[JABATAN]],tbl_refJabatan,2,FALSE),"yr","day")-CONVERT(DATEDIF(H1682,NOW(),"y"),"yr","day")))),"Usia Salah"),"")</f>
        <v>51923.598911689813</v>
      </c>
      <c r="Q1682" s="167" t="str">
        <f ca="1">IF(Table1[[#This Row],[TGL. PENSIUN (usia)]]&lt;&gt;0,TEXT(Table1[[#This Row],[TGL. PENSIUN (usia)]],"yyyy"),"")</f>
        <v>2042</v>
      </c>
      <c r="R1682" s="166">
        <f ca="1">IF(AND(Table1[[#This Row],[TGL. PENSIUN (usia)]]&lt;&gt;"",Table1[[#This Row],[TGL. PENSIUN (usia)]]&lt;&gt;"USIA SALAH"),IF(tglAcuan&lt;&gt;0,(INT(CONVERT(VLOOKUP(Table1[[#This Row],[JABATAN]],tbl_refJabatan,2,FALSE),"yr","day")-CONVERT(DATEDIF(H1682,tglAcuan,"y"),"yr","day"))),(INT(CONVERT(VLOOKUP(Table1[[#This Row],[JABATAN]],tbl_refJabatan,2,FALSE),"yr","day")-CONVERT(DATEDIF(H1682,NOW(),"y"),"yr","day")))),"")</f>
        <v>6574</v>
      </c>
      <c r="S1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Row],[JABATAN]],tbl_refJabatan,4,FALSE),"yr","day")-CONVERT(DATEDIF(H1682,tglAcuan,"y"),"yr","day"))),(NOW()+(CONVERT(VLOOKUP(Table1[[#This Row],[JABATAN]],tbl_refJabatan,4,FALSE),"yr","day")-CONVERT(DATEDIF(H1682,NOW(),"y"),"yr","day")))),"Usia Salah"),"")</f>
        <v>37313.598911689813</v>
      </c>
      <c r="T1682" s="167" t="str">
        <f ca="1">IF(Table1[[#This Row],[TGL. PENSIUN ( usia )]]&lt;&gt;0,TEXT(Table1[[#This Row],[TGL. PENSIUN ( usia )]],"yyyy"),"")</f>
        <v>2002</v>
      </c>
      <c r="U1682" s="166">
        <f ca="1">IF(AND(Table1[[#This Row],[TGL. PENSIUN (usia)]]&lt;&gt;"",Table1[[#This Row],[TGL. PENSIUN (usia)]]&lt;&gt;"USIA SALAH"),IF(tglAcuan&lt;&gt;0,(INT(CONVERT(VLOOKUP(Table1[[#This Row],[JABATAN]],tbl_refJabatan,4,FALSE),"yr","day")-CONVERT(DATEDIF(H1682,tglAcuan,"y"),"yr","day"))),(INT(CONVERT(VLOOKUP(Table1[[#This Row],[JABATAN]],tbl_refJabatan,4,FALSE),"yr","day")-CONVERT(DATEDIF(H1682,NOW(),"y"),"yr","day")))),"")</f>
        <v>-8036</v>
      </c>
      <c r="V1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Row],[JABATAN]],tbl_refJabatan,6,FALSE),"yr","day")-CONVERT(DATEDIF(H1682,tglAcuan,"y"),"yr","day"))),(NOW()+(CONVERT(VLOOKUP(Table1[[#This Row],[JABATAN]],tbl_refJabatan,6,FALSE),"yr","day")-CONVERT(DATEDIF(H1682,NOW(),"y"),"yr","day")))),"Usia Salah"),"")</f>
        <v>30008.598911689813</v>
      </c>
      <c r="W1682" s="167" t="str">
        <f ca="1">IF(Table1[[#This Row],[TGL.PENSIUN (usia)]]&lt;&gt;0,TEXT(Table1[[#This Row],[TGL.PENSIUN (usia)]],"yyyy"),"")</f>
        <v>1982</v>
      </c>
      <c r="X168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Row],[JABATAN]],tbl_refJabatan,7,FALSE),"yr","day")-CONVERT(DATEDIF(M1682,tglAcuan,"y"),"yr","day"))),(NOW()+(CONVERT(VLOOKUP(Table1[[#This Row],[JABATAN]],tbl_refJabatan,7,FALSE),"yr","day")-CONVERT(DATEDIF(M1682,NOW(),"y"),"yr","day")))),"tgl SK salah"),"")</f>
        <v>tgl SK salah</v>
      </c>
      <c r="Y1682" s="167" t="str">
        <f ca="1">IF(Table1[[#This Row],[TGL. PENSIUN (jabatan)]]&lt;&gt;0,TEXT(Table1[[#This Row],[TGL. PENSIUN (jabatan)]],"yyyy"),"")</f>
        <v>tgl SK salah</v>
      </c>
      <c r="Z16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Row],[JABATAN]],tbl_refJabatan,8,FALSE),"yr","day")-CONVERT(DATEDIF(H1682,tglAcuan,"y"),"yr","day"))),(NOW()+(CONVERT(VLOOKUP(Table1[[#This Row],[JABATAN]],tbl_refJabatan,8,FALSE),"yr","day")-CONVERT(DATEDIF(H1682,NOW(),"y"),"yr","day")))),"Usia Salah"),"")</f>
        <v>51923.598911689813</v>
      </c>
      <c r="AA1682" s="167" t="str">
        <f ca="1">IF(Table1[[#This Row],[TGL.PENSIUN (usia )]]&lt;&gt;0,TEXT(Table1[[#This Row],[TGL.PENSIUN (usia )]],"yyyy"),"")</f>
        <v>2042</v>
      </c>
      <c r="AB168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Row],[JABATAN]],tbl_refJabatan,9,FALSE),"yr","day")-CONVERT(DATEDIF(M1682,tglAcuan,"y"),"yr","day"))),(NOW()+(CONVERT(VLOOKUP(Table1[[#This Row],[JABATAN]],tbl_refJabatan,9,FALSE),"yr","day")-CONVERT(DATEDIF(M1682,NOW(),"y"),"yr","day")))),"tgl SK salah"),"")</f>
        <v>tgl SK salah</v>
      </c>
      <c r="AC1682" s="167" t="str">
        <f ca="1">IF(Table1[[#This Row],[TGL. PENSIUN (jabatan )]]&lt;&gt;0,TEXT(Table1[[#This Row],[TGL. PENSIUN (jabatan )]],"yyyy"),"")</f>
        <v>tgl SK salah</v>
      </c>
      <c r="AD16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3" spans="1:30" s="53" customFormat="1" ht="21.75" customHeight="1" x14ac:dyDescent="0.25">
      <c r="A1683" s="43">
        <f t="shared" si="59"/>
        <v>1678</v>
      </c>
      <c r="B1683" s="44" t="s">
        <v>3061</v>
      </c>
      <c r="C1683" s="44" t="s">
        <v>3062</v>
      </c>
      <c r="D1683" s="45" t="s">
        <v>39</v>
      </c>
      <c r="E1683" s="72" t="s">
        <v>3063</v>
      </c>
      <c r="F1683" s="43" t="s">
        <v>41</v>
      </c>
      <c r="G1683" s="46" t="s">
        <v>42</v>
      </c>
      <c r="H1683" s="47">
        <v>24700</v>
      </c>
      <c r="I1683" s="45"/>
      <c r="J1683" s="76"/>
      <c r="K1683" s="74" t="s">
        <v>56</v>
      </c>
      <c r="L1683" s="74" t="s">
        <v>3064</v>
      </c>
      <c r="M1683" s="80">
        <v>43812</v>
      </c>
      <c r="N1683" s="52" t="str">
        <f t="shared" ca="1" si="60"/>
        <v>56 Tahun 6 Bulan 11 hari</v>
      </c>
      <c r="O16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Row],[JABATAN]],tbl_refJabatan,2,FALSE),"yr","day")-CONVERT(DATEDIF(H1683,tglAcuan,"y"),"yr","day"))),(NOW()+(CONVERT(VLOOKUP(Table1[[#This Row],[JABATAN]],tbl_refJabatan,2,FALSE),"yr","day")-CONVERT(DATEDIF(H1683,NOW(),"y"),"yr","day")))),"Usia Salah"),"")</f>
        <v>24895.098911689813</v>
      </c>
      <c r="Q1683" s="167" t="str">
        <f ca="1">IF(Table1[[#This Row],[TGL. PENSIUN (usia)]]&lt;&gt;0,TEXT(Table1[[#This Row],[TGL. PENSIUN (usia)]],"yyyy"),"")</f>
        <v>1968</v>
      </c>
      <c r="R1683" s="166">
        <f ca="1">IF(AND(Table1[[#This Row],[TGL. PENSIUN (usia)]]&lt;&gt;"",Table1[[#This Row],[TGL. PENSIUN (usia)]]&lt;&gt;"USIA SALAH"),IF(tglAcuan&lt;&gt;0,(INT(CONVERT(VLOOKUP(Table1[[#This Row],[JABATAN]],tbl_refJabatan,2,FALSE),"yr","day")-CONVERT(DATEDIF(H1683,tglAcuan,"y"),"yr","day"))),(INT(CONVERT(VLOOKUP(Table1[[#This Row],[JABATAN]],tbl_refJabatan,2,FALSE),"yr","day")-CONVERT(DATEDIF(H1683,NOW(),"y"),"yr","day")))),"")</f>
        <v>-20454</v>
      </c>
      <c r="S1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Row],[JABATAN]],tbl_refJabatan,4,FALSE),"yr","day")-CONVERT(DATEDIF(H1683,tglAcuan,"y"),"yr","day"))),(NOW()+(CONVERT(VLOOKUP(Table1[[#This Row],[JABATAN]],tbl_refJabatan,4,FALSE),"yr","day")-CONVERT(DATEDIF(H1683,NOW(),"y"),"yr","day")))),"Usia Salah"),"")</f>
        <v>24895.098911689813</v>
      </c>
      <c r="T1683" s="167" t="str">
        <f ca="1">IF(Table1[[#This Row],[TGL. PENSIUN ( usia )]]&lt;&gt;0,TEXT(Table1[[#This Row],[TGL. PENSIUN ( usia )]],"yyyy"),"")</f>
        <v>1968</v>
      </c>
      <c r="U1683" s="166">
        <f ca="1">IF(AND(Table1[[#This Row],[TGL. PENSIUN (usia)]]&lt;&gt;"",Table1[[#This Row],[TGL. PENSIUN (usia)]]&lt;&gt;"USIA SALAH"),IF(tglAcuan&lt;&gt;0,(INT(CONVERT(VLOOKUP(Table1[[#This Row],[JABATAN]],tbl_refJabatan,4,FALSE),"yr","day")-CONVERT(DATEDIF(H1683,tglAcuan,"y"),"yr","day"))),(INT(CONVERT(VLOOKUP(Table1[[#This Row],[JABATAN]],tbl_refJabatan,4,FALSE),"yr","day")-CONVERT(DATEDIF(H1683,NOW(),"y"),"yr","day")))),"")</f>
        <v>-20454</v>
      </c>
      <c r="V1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Row],[JABATAN]],tbl_refJabatan,6,FALSE),"yr","day")-CONVERT(DATEDIF(H1683,tglAcuan,"y"),"yr","day"))),(NOW()+(CONVERT(VLOOKUP(Table1[[#This Row],[JABATAN]],tbl_refJabatan,6,FALSE),"yr","day")-CONVERT(DATEDIF(H1683,NOW(),"y"),"yr","day")))),"Usia Salah"),"")</f>
        <v>24895.098911689813</v>
      </c>
      <c r="W1683" s="167" t="str">
        <f ca="1">IF(Table1[[#This Row],[TGL.PENSIUN (usia)]]&lt;&gt;0,TEXT(Table1[[#This Row],[TGL.PENSIUN (usia)]],"yyyy"),"")</f>
        <v>1968</v>
      </c>
      <c r="X16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Row],[JABATAN]],tbl_refJabatan,7,FALSE),"yr","day")-CONVERT(DATEDIF(M1683,tglAcuan,"y"),"yr","day"))),(NOW()+(CONVERT(VLOOKUP(Table1[[#This Row],[JABATAN]],tbl_refJabatan,7,FALSE),"yr","day")-CONVERT(DATEDIF(M1683,NOW(),"y"),"yr","day")))),"tgl SK salah"),"")</f>
        <v>43888.098911689813</v>
      </c>
      <c r="Y1683" s="167" t="str">
        <f ca="1">IF(Table1[[#This Row],[TGL. PENSIUN (jabatan)]]&lt;&gt;0,TEXT(Table1[[#This Row],[TGL. PENSIUN (jabatan)]],"yyyy"),"")</f>
        <v>2020</v>
      </c>
      <c r="Z16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Row],[JABATAN]],tbl_refJabatan,8,FALSE),"yr","day")-CONVERT(DATEDIF(H1683,tglAcuan,"y"),"yr","day"))),(NOW()+(CONVERT(VLOOKUP(Table1[[#This Row],[JABATAN]],tbl_refJabatan,8,FALSE),"yr","day")-CONVERT(DATEDIF(H1683,NOW(),"y"),"yr","day")))),"Usia Salah"),"")</f>
        <v>24895.098911689813</v>
      </c>
      <c r="AA1683" s="167" t="str">
        <f ca="1">IF(Table1[[#This Row],[TGL.PENSIUN (usia )]]&lt;&gt;0,TEXT(Table1[[#This Row],[TGL.PENSIUN (usia )]],"yyyy"),"")</f>
        <v>1968</v>
      </c>
      <c r="AB16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Row],[JABATAN]],tbl_refJabatan,9,FALSE),"yr","day")-CONVERT(DATEDIF(M1683,tglAcuan,"y"),"yr","day"))),(NOW()+(CONVERT(VLOOKUP(Table1[[#This Row],[JABATAN]],tbl_refJabatan,9,FALSE),"yr","day")-CONVERT(DATEDIF(M1683,NOW(),"y"),"yr","day")))),"tgl SK salah"),"")</f>
        <v>43888.098911689813</v>
      </c>
      <c r="AC1683" s="167" t="str">
        <f ca="1">IF(Table1[[#This Row],[TGL. PENSIUN (jabatan )]]&lt;&gt;0,TEXT(Table1[[#This Row],[TGL. PENSIUN (jabatan )]],"yyyy"),"")</f>
        <v>2020</v>
      </c>
      <c r="AD16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4" spans="1:30" s="88" customFormat="1" ht="21.75" customHeight="1" x14ac:dyDescent="0.25">
      <c r="A1684" s="43">
        <f t="shared" si="59"/>
        <v>1679</v>
      </c>
      <c r="B1684" s="44" t="s">
        <v>3061</v>
      </c>
      <c r="C1684" s="44" t="s">
        <v>3062</v>
      </c>
      <c r="D1684" s="72" t="s">
        <v>45</v>
      </c>
      <c r="E1684" s="152" t="s">
        <v>3065</v>
      </c>
      <c r="F1684" s="43" t="s">
        <v>41</v>
      </c>
      <c r="G1684" s="46" t="s">
        <v>42</v>
      </c>
      <c r="H1684" s="47">
        <v>25114</v>
      </c>
      <c r="I1684" s="45"/>
      <c r="J1684" s="76"/>
      <c r="K1684" s="74" t="s">
        <v>43</v>
      </c>
      <c r="L1684" s="63" t="s">
        <v>3066</v>
      </c>
      <c r="M1684" s="80">
        <v>43399</v>
      </c>
      <c r="N1684" s="52" t="str">
        <f t="shared" ca="1" si="60"/>
        <v>55 Tahun 4 Bulan 24 hari</v>
      </c>
      <c r="O16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Row],[JABATAN]],tbl_refJabatan,2,FALSE),"yr","day")-CONVERT(DATEDIF(H1684,tglAcuan,"y"),"yr","day"))),(NOW()+(CONVERT(VLOOKUP(Table1[[#This Row],[JABATAN]],tbl_refJabatan,2,FALSE),"yr","day")-CONVERT(DATEDIF(H1684,NOW(),"y"),"yr","day")))),"Usia Salah"),"")</f>
        <v>25260.348911689813</v>
      </c>
      <c r="Q1684" s="167" t="str">
        <f ca="1">IF(Table1[[#This Row],[TGL. PENSIUN (usia)]]&lt;&gt;0,TEXT(Table1[[#This Row],[TGL. PENSIUN (usia)]],"yyyy"),"")</f>
        <v>1969</v>
      </c>
      <c r="R1684" s="166">
        <f ca="1">IF(AND(Table1[[#This Row],[TGL. PENSIUN (usia)]]&lt;&gt;"",Table1[[#This Row],[TGL. PENSIUN (usia)]]&lt;&gt;"USIA SALAH"),IF(tglAcuan&lt;&gt;0,(INT(CONVERT(VLOOKUP(Table1[[#This Row],[JABATAN]],tbl_refJabatan,2,FALSE),"yr","day")-CONVERT(DATEDIF(H1684,tglAcuan,"y"),"yr","day"))),(INT(CONVERT(VLOOKUP(Table1[[#This Row],[JABATAN]],tbl_refJabatan,2,FALSE),"yr","day")-CONVERT(DATEDIF(H1684,NOW(),"y"),"yr","day")))),"")</f>
        <v>-20089</v>
      </c>
      <c r="S1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Row],[JABATAN]],tbl_refJabatan,4,FALSE),"yr","day")-CONVERT(DATEDIF(H1684,tglAcuan,"y"),"yr","day"))),(NOW()+(CONVERT(VLOOKUP(Table1[[#This Row],[JABATAN]],tbl_refJabatan,4,FALSE),"yr","day")-CONVERT(DATEDIF(H1684,NOW(),"y"),"yr","day")))),"Usia Salah"),"")</f>
        <v>25260.348911689813</v>
      </c>
      <c r="T1684" s="167" t="str">
        <f ca="1">IF(Table1[[#This Row],[TGL. PENSIUN ( usia )]]&lt;&gt;0,TEXT(Table1[[#This Row],[TGL. PENSIUN ( usia )]],"yyyy"),"")</f>
        <v>1969</v>
      </c>
      <c r="U1684" s="166">
        <f ca="1">IF(AND(Table1[[#This Row],[TGL. PENSIUN (usia)]]&lt;&gt;"",Table1[[#This Row],[TGL. PENSIUN (usia)]]&lt;&gt;"USIA SALAH"),IF(tglAcuan&lt;&gt;0,(INT(CONVERT(VLOOKUP(Table1[[#This Row],[JABATAN]],tbl_refJabatan,4,FALSE),"yr","day")-CONVERT(DATEDIF(H1684,tglAcuan,"y"),"yr","day"))),(INT(CONVERT(VLOOKUP(Table1[[#This Row],[JABATAN]],tbl_refJabatan,4,FALSE),"yr","day")-CONVERT(DATEDIF(H1684,NOW(),"y"),"yr","day")))),"")</f>
        <v>-20089</v>
      </c>
      <c r="V1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Row],[JABATAN]],tbl_refJabatan,6,FALSE),"yr","day")-CONVERT(DATEDIF(H1684,tglAcuan,"y"),"yr","day"))),(NOW()+(CONVERT(VLOOKUP(Table1[[#This Row],[JABATAN]],tbl_refJabatan,6,FALSE),"yr","day")-CONVERT(DATEDIF(H1684,NOW(),"y"),"yr","day")))),"Usia Salah"),"")</f>
        <v>25260.348911689813</v>
      </c>
      <c r="W1684" s="167" t="str">
        <f ca="1">IF(Table1[[#This Row],[TGL.PENSIUN (usia)]]&lt;&gt;0,TEXT(Table1[[#This Row],[TGL.PENSIUN (usia)]],"yyyy"),"")</f>
        <v>1969</v>
      </c>
      <c r="X16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Row],[JABATAN]],tbl_refJabatan,7,FALSE),"yr","day")-CONVERT(DATEDIF(M1684,tglAcuan,"y"),"yr","day"))),(NOW()+(CONVERT(VLOOKUP(Table1[[#This Row],[JABATAN]],tbl_refJabatan,7,FALSE),"yr","day")-CONVERT(DATEDIF(M1684,NOW(),"y"),"yr","day")))),"tgl SK salah"),"")</f>
        <v>43522.848911689813</v>
      </c>
      <c r="Y1684" s="167" t="str">
        <f ca="1">IF(Table1[[#This Row],[TGL. PENSIUN (jabatan)]]&lt;&gt;0,TEXT(Table1[[#This Row],[TGL. PENSIUN (jabatan)]],"yyyy"),"")</f>
        <v>2019</v>
      </c>
      <c r="Z16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Row],[JABATAN]],tbl_refJabatan,8,FALSE),"yr","day")-CONVERT(DATEDIF(H1684,tglAcuan,"y"),"yr","day"))),(NOW()+(CONVERT(VLOOKUP(Table1[[#This Row],[JABATAN]],tbl_refJabatan,8,FALSE),"yr","day")-CONVERT(DATEDIF(H1684,NOW(),"y"),"yr","day")))),"Usia Salah"),"")</f>
        <v>25260.348911689813</v>
      </c>
      <c r="AA1684" s="167" t="str">
        <f ca="1">IF(Table1[[#This Row],[TGL.PENSIUN (usia )]]&lt;&gt;0,TEXT(Table1[[#This Row],[TGL.PENSIUN (usia )]],"yyyy"),"")</f>
        <v>1969</v>
      </c>
      <c r="AB16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Row],[JABATAN]],tbl_refJabatan,9,FALSE),"yr","day")-CONVERT(DATEDIF(M1684,tglAcuan,"y"),"yr","day"))),(NOW()+(CONVERT(VLOOKUP(Table1[[#This Row],[JABATAN]],tbl_refJabatan,9,FALSE),"yr","day")-CONVERT(DATEDIF(M1684,NOW(),"y"),"yr","day")))),"tgl SK salah"),"")</f>
        <v>43522.848911689813</v>
      </c>
      <c r="AC1684" s="167" t="str">
        <f ca="1">IF(Table1[[#This Row],[TGL. PENSIUN (jabatan )]]&lt;&gt;0,TEXT(Table1[[#This Row],[TGL. PENSIUN (jabatan )]],"yyyy"),"")</f>
        <v>2019</v>
      </c>
      <c r="AD16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5" spans="1:30" s="53" customFormat="1" ht="21.75" customHeight="1" x14ac:dyDescent="0.25">
      <c r="A1685" s="43">
        <f t="shared" si="59"/>
        <v>1680</v>
      </c>
      <c r="B1685" s="44" t="s">
        <v>3061</v>
      </c>
      <c r="C1685" s="44" t="s">
        <v>3062</v>
      </c>
      <c r="D1685" s="45" t="s">
        <v>48</v>
      </c>
      <c r="E1685" s="72" t="s">
        <v>3067</v>
      </c>
      <c r="F1685" s="43" t="s">
        <v>41</v>
      </c>
      <c r="G1685" s="46" t="s">
        <v>42</v>
      </c>
      <c r="H1685" s="47">
        <v>28542</v>
      </c>
      <c r="I1685" s="45"/>
      <c r="J1685" s="76"/>
      <c r="K1685" s="74" t="s">
        <v>43</v>
      </c>
      <c r="L1685" s="63" t="s">
        <v>3068</v>
      </c>
      <c r="M1685" s="80">
        <v>43399</v>
      </c>
      <c r="N1685" s="52" t="str">
        <f t="shared" ca="1" si="60"/>
        <v>46 Tahun 0 Bulan 6 hari</v>
      </c>
      <c r="O16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Row],[JABATAN]],tbl_refJabatan,2,FALSE),"yr","day")-CONVERT(DATEDIF(H1685,tglAcuan,"y"),"yr","day"))),(NOW()+(CONVERT(VLOOKUP(Table1[[#This Row],[JABATAN]],tbl_refJabatan,2,FALSE),"yr","day")-CONVERT(DATEDIF(H1685,NOW(),"y"),"yr","day")))),"Usia Salah"),"")</f>
        <v>50462.598911689813</v>
      </c>
      <c r="Q1685" s="167" t="str">
        <f ca="1">IF(Table1[[#This Row],[TGL. PENSIUN (usia)]]&lt;&gt;0,TEXT(Table1[[#This Row],[TGL. PENSIUN (usia)]],"yyyy"),"")</f>
        <v>2038</v>
      </c>
      <c r="R1685" s="166">
        <f ca="1">IF(AND(Table1[[#This Row],[TGL. PENSIUN (usia)]]&lt;&gt;"",Table1[[#This Row],[TGL. PENSIUN (usia)]]&lt;&gt;"USIA SALAH"),IF(tglAcuan&lt;&gt;0,(INT(CONVERT(VLOOKUP(Table1[[#This Row],[JABATAN]],tbl_refJabatan,2,FALSE),"yr","day")-CONVERT(DATEDIF(H1685,tglAcuan,"y"),"yr","day"))),(INT(CONVERT(VLOOKUP(Table1[[#This Row],[JABATAN]],tbl_refJabatan,2,FALSE),"yr","day")-CONVERT(DATEDIF(H1685,NOW(),"y"),"yr","day")))),"")</f>
        <v>5113</v>
      </c>
      <c r="S1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Row],[JABATAN]],tbl_refJabatan,4,FALSE),"yr","day")-CONVERT(DATEDIF(H1685,tglAcuan,"y"),"yr","day"))),(NOW()+(CONVERT(VLOOKUP(Table1[[#This Row],[JABATAN]],tbl_refJabatan,4,FALSE),"yr","day")-CONVERT(DATEDIF(H1685,NOW(),"y"),"yr","day")))),"Usia Salah"),"")</f>
        <v>50462.598911689813</v>
      </c>
      <c r="T1685" s="167" t="str">
        <f ca="1">IF(Table1[[#This Row],[TGL. PENSIUN ( usia )]]&lt;&gt;0,TEXT(Table1[[#This Row],[TGL. PENSIUN ( usia )]],"yyyy"),"")</f>
        <v>2038</v>
      </c>
      <c r="U1685" s="166">
        <f ca="1">IF(AND(Table1[[#This Row],[TGL. PENSIUN (usia)]]&lt;&gt;"",Table1[[#This Row],[TGL. PENSIUN (usia)]]&lt;&gt;"USIA SALAH"),IF(tglAcuan&lt;&gt;0,(INT(CONVERT(VLOOKUP(Table1[[#This Row],[JABATAN]],tbl_refJabatan,4,FALSE),"yr","day")-CONVERT(DATEDIF(H1685,tglAcuan,"y"),"yr","day"))),(INT(CONVERT(VLOOKUP(Table1[[#This Row],[JABATAN]],tbl_refJabatan,4,FALSE),"yr","day")-CONVERT(DATEDIF(H1685,NOW(),"y"),"yr","day")))),"")</f>
        <v>5113</v>
      </c>
      <c r="V1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Row],[JABATAN]],tbl_refJabatan,6,FALSE),"yr","day")-CONVERT(DATEDIF(H1685,tglAcuan,"y"),"yr","day"))),(NOW()+(CONVERT(VLOOKUP(Table1[[#This Row],[JABATAN]],tbl_refJabatan,6,FALSE),"yr","day")-CONVERT(DATEDIF(H1685,NOW(),"y"),"yr","day")))),"Usia Salah"),"")</f>
        <v>49001.598911689813</v>
      </c>
      <c r="W1685" s="167" t="str">
        <f ca="1">IF(Table1[[#This Row],[TGL.PENSIUN (usia)]]&lt;&gt;0,TEXT(Table1[[#This Row],[TGL.PENSIUN (usia)]],"yyyy"),"")</f>
        <v>2034</v>
      </c>
      <c r="X16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Row],[JABATAN]],tbl_refJabatan,7,FALSE),"yr","day")-CONVERT(DATEDIF(M1685,tglAcuan,"y"),"yr","day"))),(NOW()+(CONVERT(VLOOKUP(Table1[[#This Row],[JABATAN]],tbl_refJabatan,7,FALSE),"yr","day")-CONVERT(DATEDIF(M1685,NOW(),"y"),"yr","day")))),"tgl SK salah"),"")</f>
        <v>50827.848911689813</v>
      </c>
      <c r="Y1685" s="167" t="str">
        <f ca="1">IF(Table1[[#This Row],[TGL. PENSIUN (jabatan)]]&lt;&gt;0,TEXT(Table1[[#This Row],[TGL. PENSIUN (jabatan)]],"yyyy"),"")</f>
        <v>2039</v>
      </c>
      <c r="Z16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Row],[JABATAN]],tbl_refJabatan,8,FALSE),"yr","day")-CONVERT(DATEDIF(H1685,tglAcuan,"y"),"yr","day"))),(NOW()+(CONVERT(VLOOKUP(Table1[[#This Row],[JABATAN]],tbl_refJabatan,8,FALSE),"yr","day")-CONVERT(DATEDIF(H1685,NOW(),"y"),"yr","day")))),"Usia Salah"),"")</f>
        <v>49001.598911689813</v>
      </c>
      <c r="AA1685" s="167" t="str">
        <f ca="1">IF(Table1[[#This Row],[TGL.PENSIUN (usia )]]&lt;&gt;0,TEXT(Table1[[#This Row],[TGL.PENSIUN (usia )]],"yyyy"),"")</f>
        <v>2034</v>
      </c>
      <c r="AB16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Row],[JABATAN]],tbl_refJabatan,9,FALSE),"yr","day")-CONVERT(DATEDIF(M1685,tglAcuan,"y"),"yr","day"))),(NOW()+(CONVERT(VLOOKUP(Table1[[#This Row],[JABATAN]],tbl_refJabatan,9,FALSE),"yr","day")-CONVERT(DATEDIF(M1685,NOW(),"y"),"yr","day")))),"tgl SK salah"),"")</f>
        <v>50827.848911689813</v>
      </c>
      <c r="AC1685" s="167" t="str">
        <f ca="1">IF(Table1[[#This Row],[TGL. PENSIUN (jabatan )]]&lt;&gt;0,TEXT(Table1[[#This Row],[TGL. PENSIUN (jabatan )]],"yyyy"),"")</f>
        <v>2039</v>
      </c>
      <c r="AD16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6" spans="1:30" s="53" customFormat="1" ht="21.75" customHeight="1" x14ac:dyDescent="0.25">
      <c r="A1686" s="43">
        <f t="shared" si="59"/>
        <v>1681</v>
      </c>
      <c r="B1686" s="44" t="s">
        <v>3061</v>
      </c>
      <c r="C1686" s="44" t="s">
        <v>3062</v>
      </c>
      <c r="D1686" s="72" t="s">
        <v>52</v>
      </c>
      <c r="E1686" s="72" t="s">
        <v>896</v>
      </c>
      <c r="F1686" s="43" t="s">
        <v>41</v>
      </c>
      <c r="G1686" s="46" t="s">
        <v>42</v>
      </c>
      <c r="H1686" s="47">
        <v>24963</v>
      </c>
      <c r="I1686" s="45"/>
      <c r="J1686" s="76"/>
      <c r="K1686" s="74" t="s">
        <v>43</v>
      </c>
      <c r="L1686" s="63" t="s">
        <v>3068</v>
      </c>
      <c r="M1686" s="80">
        <v>43399</v>
      </c>
      <c r="N1686" s="52" t="str">
        <f t="shared" ca="1" si="60"/>
        <v>55 Tahun 9 Bulan 22 hari</v>
      </c>
      <c r="O16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Row],[JABATAN]],tbl_refJabatan,2,FALSE),"yr","day")-CONVERT(DATEDIF(H1686,tglAcuan,"y"),"yr","day"))),(NOW()+(CONVERT(VLOOKUP(Table1[[#This Row],[JABATAN]],tbl_refJabatan,2,FALSE),"yr","day")-CONVERT(DATEDIF(H1686,NOW(),"y"),"yr","day")))),"Usia Salah"),"")</f>
        <v>47175.348911689813</v>
      </c>
      <c r="Q1686" s="167" t="str">
        <f ca="1">IF(Table1[[#This Row],[TGL. PENSIUN (usia)]]&lt;&gt;0,TEXT(Table1[[#This Row],[TGL. PENSIUN (usia)]],"yyyy"),"")</f>
        <v>2029</v>
      </c>
      <c r="R1686" s="166">
        <f ca="1">IF(AND(Table1[[#This Row],[TGL. PENSIUN (usia)]]&lt;&gt;"",Table1[[#This Row],[TGL. PENSIUN (usia)]]&lt;&gt;"USIA SALAH"),IF(tglAcuan&lt;&gt;0,(INT(CONVERT(VLOOKUP(Table1[[#This Row],[JABATAN]],tbl_refJabatan,2,FALSE),"yr","day")-CONVERT(DATEDIF(H1686,tglAcuan,"y"),"yr","day"))),(INT(CONVERT(VLOOKUP(Table1[[#This Row],[JABATAN]],tbl_refJabatan,2,FALSE),"yr","day")-CONVERT(DATEDIF(H1686,NOW(),"y"),"yr","day")))),"")</f>
        <v>1826</v>
      </c>
      <c r="S1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Row],[JABATAN]],tbl_refJabatan,4,FALSE),"yr","day")-CONVERT(DATEDIF(H1686,tglAcuan,"y"),"yr","day"))),(NOW()+(CONVERT(VLOOKUP(Table1[[#This Row],[JABATAN]],tbl_refJabatan,4,FALSE),"yr","day")-CONVERT(DATEDIF(H1686,NOW(),"y"),"yr","day")))),"Usia Salah"),"")</f>
        <v>47175.348911689813</v>
      </c>
      <c r="T1686" s="167" t="str">
        <f ca="1">IF(Table1[[#This Row],[TGL. PENSIUN ( usia )]]&lt;&gt;0,TEXT(Table1[[#This Row],[TGL. PENSIUN ( usia )]],"yyyy"),"")</f>
        <v>2029</v>
      </c>
      <c r="U1686" s="166">
        <f ca="1">IF(AND(Table1[[#This Row],[TGL. PENSIUN (usia)]]&lt;&gt;"",Table1[[#This Row],[TGL. PENSIUN (usia)]]&lt;&gt;"USIA SALAH"),IF(tglAcuan&lt;&gt;0,(INT(CONVERT(VLOOKUP(Table1[[#This Row],[JABATAN]],tbl_refJabatan,4,FALSE),"yr","day")-CONVERT(DATEDIF(H1686,tglAcuan,"y"),"yr","day"))),(INT(CONVERT(VLOOKUP(Table1[[#This Row],[JABATAN]],tbl_refJabatan,4,FALSE),"yr","day")-CONVERT(DATEDIF(H1686,NOW(),"y"),"yr","day")))),"")</f>
        <v>1826</v>
      </c>
      <c r="V1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Row],[JABATAN]],tbl_refJabatan,6,FALSE),"yr","day")-CONVERT(DATEDIF(H1686,tglAcuan,"y"),"yr","day"))),(NOW()+(CONVERT(VLOOKUP(Table1[[#This Row],[JABATAN]],tbl_refJabatan,6,FALSE),"yr","day")-CONVERT(DATEDIF(H1686,NOW(),"y"),"yr","day")))),"Usia Salah"),"")</f>
        <v>45714.348911689813</v>
      </c>
      <c r="W1686" s="167" t="str">
        <f ca="1">IF(Table1[[#This Row],[TGL.PENSIUN (usia)]]&lt;&gt;0,TEXT(Table1[[#This Row],[TGL.PENSIUN (usia)]],"yyyy"),"")</f>
        <v>2025</v>
      </c>
      <c r="X16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Row],[JABATAN]],tbl_refJabatan,7,FALSE),"yr","day")-CONVERT(DATEDIF(M1686,tglAcuan,"y"),"yr","day"))),(NOW()+(CONVERT(VLOOKUP(Table1[[#This Row],[JABATAN]],tbl_refJabatan,7,FALSE),"yr","day")-CONVERT(DATEDIF(M1686,NOW(),"y"),"yr","day")))),"tgl SK salah"),"")</f>
        <v>50827.848911689813</v>
      </c>
      <c r="Y1686" s="167" t="str">
        <f ca="1">IF(Table1[[#This Row],[TGL. PENSIUN (jabatan)]]&lt;&gt;0,TEXT(Table1[[#This Row],[TGL. PENSIUN (jabatan)]],"yyyy"),"")</f>
        <v>2039</v>
      </c>
      <c r="Z16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Row],[JABATAN]],tbl_refJabatan,8,FALSE),"yr","day")-CONVERT(DATEDIF(H1686,tglAcuan,"y"),"yr","day"))),(NOW()+(CONVERT(VLOOKUP(Table1[[#This Row],[JABATAN]],tbl_refJabatan,8,FALSE),"yr","day")-CONVERT(DATEDIF(H1686,NOW(),"y"),"yr","day")))),"Usia Salah"),"")</f>
        <v>45714.348911689813</v>
      </c>
      <c r="AA1686" s="167" t="str">
        <f ca="1">IF(Table1[[#This Row],[TGL.PENSIUN (usia )]]&lt;&gt;0,TEXT(Table1[[#This Row],[TGL.PENSIUN (usia )]],"yyyy"),"")</f>
        <v>2025</v>
      </c>
      <c r="AB16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Row],[JABATAN]],tbl_refJabatan,9,FALSE),"yr","day")-CONVERT(DATEDIF(M1686,tglAcuan,"y"),"yr","day"))),(NOW()+(CONVERT(VLOOKUP(Table1[[#This Row],[JABATAN]],tbl_refJabatan,9,FALSE),"yr","day")-CONVERT(DATEDIF(M1686,NOW(),"y"),"yr","day")))),"tgl SK salah"),"")</f>
        <v>50827.848911689813</v>
      </c>
      <c r="AC1686" s="167" t="str">
        <f ca="1">IF(Table1[[#This Row],[TGL. PENSIUN (jabatan )]]&lt;&gt;0,TEXT(Table1[[#This Row],[TGL. PENSIUN (jabatan )]],"yyyy"),"")</f>
        <v>2039</v>
      </c>
      <c r="AD16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7" spans="1:30" s="53" customFormat="1" ht="21.75" customHeight="1" x14ac:dyDescent="0.25">
      <c r="A1687" s="43">
        <f t="shared" si="59"/>
        <v>1682</v>
      </c>
      <c r="B1687" s="44" t="s">
        <v>3061</v>
      </c>
      <c r="C1687" s="44" t="s">
        <v>3062</v>
      </c>
      <c r="D1687" s="72" t="s">
        <v>54</v>
      </c>
      <c r="E1687" s="72" t="s">
        <v>3069</v>
      </c>
      <c r="F1687" s="43" t="s">
        <v>41</v>
      </c>
      <c r="G1687" s="46" t="s">
        <v>42</v>
      </c>
      <c r="H1687" s="47">
        <v>24031</v>
      </c>
      <c r="I1687" s="45"/>
      <c r="J1687" s="76"/>
      <c r="K1687" s="74" t="s">
        <v>43</v>
      </c>
      <c r="L1687" s="63" t="s">
        <v>3068</v>
      </c>
      <c r="M1687" s="80">
        <v>43399</v>
      </c>
      <c r="N1687" s="52" t="str">
        <f t="shared" ca="1" si="60"/>
        <v>58 Tahun 4 Bulan 11 hari</v>
      </c>
      <c r="O16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Row],[JABATAN]],tbl_refJabatan,2,FALSE),"yr","day")-CONVERT(DATEDIF(H1687,tglAcuan,"y"),"yr","day"))),(NOW()+(CONVERT(VLOOKUP(Table1[[#This Row],[JABATAN]],tbl_refJabatan,2,FALSE),"yr","day")-CONVERT(DATEDIF(H1687,NOW(),"y"),"yr","day")))),"Usia Salah"),"")</f>
        <v>46079.598911689813</v>
      </c>
      <c r="Q1687" s="167" t="str">
        <f ca="1">IF(Table1[[#This Row],[TGL. PENSIUN (usia)]]&lt;&gt;0,TEXT(Table1[[#This Row],[TGL. PENSIUN (usia)]],"yyyy"),"")</f>
        <v>2026</v>
      </c>
      <c r="R1687" s="166">
        <f ca="1">IF(AND(Table1[[#This Row],[TGL. PENSIUN (usia)]]&lt;&gt;"",Table1[[#This Row],[TGL. PENSIUN (usia)]]&lt;&gt;"USIA SALAH"),IF(tglAcuan&lt;&gt;0,(INT(CONVERT(VLOOKUP(Table1[[#This Row],[JABATAN]],tbl_refJabatan,2,FALSE),"yr","day")-CONVERT(DATEDIF(H1687,tglAcuan,"y"),"yr","day"))),(INT(CONVERT(VLOOKUP(Table1[[#This Row],[JABATAN]],tbl_refJabatan,2,FALSE),"yr","day")-CONVERT(DATEDIF(H1687,NOW(),"y"),"yr","day")))),"")</f>
        <v>730</v>
      </c>
      <c r="S1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Row],[JABATAN]],tbl_refJabatan,4,FALSE),"yr","day")-CONVERT(DATEDIF(H1687,tglAcuan,"y"),"yr","day"))),(NOW()+(CONVERT(VLOOKUP(Table1[[#This Row],[JABATAN]],tbl_refJabatan,4,FALSE),"yr","day")-CONVERT(DATEDIF(H1687,NOW(),"y"),"yr","day")))),"Usia Salah"),"")</f>
        <v>46079.598911689813</v>
      </c>
      <c r="T1687" s="167" t="str">
        <f ca="1">IF(Table1[[#This Row],[TGL. PENSIUN ( usia )]]&lt;&gt;0,TEXT(Table1[[#This Row],[TGL. PENSIUN ( usia )]],"yyyy"),"")</f>
        <v>2026</v>
      </c>
      <c r="U1687" s="166">
        <f ca="1">IF(AND(Table1[[#This Row],[TGL. PENSIUN (usia)]]&lt;&gt;"",Table1[[#This Row],[TGL. PENSIUN (usia)]]&lt;&gt;"USIA SALAH"),IF(tglAcuan&lt;&gt;0,(INT(CONVERT(VLOOKUP(Table1[[#This Row],[JABATAN]],tbl_refJabatan,4,FALSE),"yr","day")-CONVERT(DATEDIF(H1687,tglAcuan,"y"),"yr","day"))),(INT(CONVERT(VLOOKUP(Table1[[#This Row],[JABATAN]],tbl_refJabatan,4,FALSE),"yr","day")-CONVERT(DATEDIF(H1687,NOW(),"y"),"yr","day")))),"")</f>
        <v>730</v>
      </c>
      <c r="V1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Row],[JABATAN]],tbl_refJabatan,6,FALSE),"yr","day")-CONVERT(DATEDIF(H1687,tglAcuan,"y"),"yr","day"))),(NOW()+(CONVERT(VLOOKUP(Table1[[#This Row],[JABATAN]],tbl_refJabatan,6,FALSE),"yr","day")-CONVERT(DATEDIF(H1687,NOW(),"y"),"yr","day")))),"Usia Salah"),"")</f>
        <v>44618.598911689813</v>
      </c>
      <c r="W1687" s="167" t="str">
        <f ca="1">IF(Table1[[#This Row],[TGL.PENSIUN (usia)]]&lt;&gt;0,TEXT(Table1[[#This Row],[TGL.PENSIUN (usia)]],"yyyy"),"")</f>
        <v>2022</v>
      </c>
      <c r="X16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Row],[JABATAN]],tbl_refJabatan,7,FALSE),"yr","day")-CONVERT(DATEDIF(M1687,tglAcuan,"y"),"yr","day"))),(NOW()+(CONVERT(VLOOKUP(Table1[[#This Row],[JABATAN]],tbl_refJabatan,7,FALSE),"yr","day")-CONVERT(DATEDIF(M1687,NOW(),"y"),"yr","day")))),"tgl SK salah"),"")</f>
        <v>50827.848911689813</v>
      </c>
      <c r="Y1687" s="167" t="str">
        <f ca="1">IF(Table1[[#This Row],[TGL. PENSIUN (jabatan)]]&lt;&gt;0,TEXT(Table1[[#This Row],[TGL. PENSIUN (jabatan)]],"yyyy"),"")</f>
        <v>2039</v>
      </c>
      <c r="Z16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Row],[JABATAN]],tbl_refJabatan,8,FALSE),"yr","day")-CONVERT(DATEDIF(H1687,tglAcuan,"y"),"yr","day"))),(NOW()+(CONVERT(VLOOKUP(Table1[[#This Row],[JABATAN]],tbl_refJabatan,8,FALSE),"yr","day")-CONVERT(DATEDIF(H1687,NOW(),"y"),"yr","day")))),"Usia Salah"),"")</f>
        <v>44618.598911689813</v>
      </c>
      <c r="AA1687" s="167" t="str">
        <f ca="1">IF(Table1[[#This Row],[TGL.PENSIUN (usia )]]&lt;&gt;0,TEXT(Table1[[#This Row],[TGL.PENSIUN (usia )]],"yyyy"),"")</f>
        <v>2022</v>
      </c>
      <c r="AB16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Row],[JABATAN]],tbl_refJabatan,9,FALSE),"yr","day")-CONVERT(DATEDIF(M1687,tglAcuan,"y"),"yr","day"))),(NOW()+(CONVERT(VLOOKUP(Table1[[#This Row],[JABATAN]],tbl_refJabatan,9,FALSE),"yr","day")-CONVERT(DATEDIF(M1687,NOW(),"y"),"yr","day")))),"tgl SK salah"),"")</f>
        <v>50827.848911689813</v>
      </c>
      <c r="AC1687" s="167" t="str">
        <f ca="1">IF(Table1[[#This Row],[TGL. PENSIUN (jabatan )]]&lt;&gt;0,TEXT(Table1[[#This Row],[TGL. PENSIUN (jabatan )]],"yyyy"),"")</f>
        <v>2039</v>
      </c>
      <c r="AD16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8" spans="1:30" s="53" customFormat="1" ht="21.75" customHeight="1" x14ac:dyDescent="0.25">
      <c r="A1688" s="43">
        <f t="shared" si="59"/>
        <v>1683</v>
      </c>
      <c r="B1688" s="44" t="s">
        <v>3061</v>
      </c>
      <c r="C1688" s="44" t="s">
        <v>3062</v>
      </c>
      <c r="D1688" s="72" t="s">
        <v>57</v>
      </c>
      <c r="E1688" s="72" t="s">
        <v>3070</v>
      </c>
      <c r="F1688" s="43" t="s">
        <v>50</v>
      </c>
      <c r="G1688" s="46" t="s">
        <v>42</v>
      </c>
      <c r="H1688" s="47">
        <v>30733</v>
      </c>
      <c r="I1688" s="45"/>
      <c r="J1688" s="76"/>
      <c r="K1688" s="74" t="s">
        <v>43</v>
      </c>
      <c r="L1688" s="63" t="s">
        <v>3068</v>
      </c>
      <c r="M1688" s="80">
        <v>43399</v>
      </c>
      <c r="N1688" s="52" t="str">
        <f t="shared" ca="1" si="60"/>
        <v>40 Tahun 0 Bulan 6 hari</v>
      </c>
      <c r="O16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Row],[JABATAN]],tbl_refJabatan,2,FALSE),"yr","day")-CONVERT(DATEDIF(H1688,tglAcuan,"y"),"yr","day"))),(NOW()+(CONVERT(VLOOKUP(Table1[[#This Row],[JABATAN]],tbl_refJabatan,2,FALSE),"yr","day")-CONVERT(DATEDIF(H1688,NOW(),"y"),"yr","day")))),"Usia Salah"),"")</f>
        <v>52654.098911689813</v>
      </c>
      <c r="Q1688" s="167" t="str">
        <f ca="1">IF(Table1[[#This Row],[TGL. PENSIUN (usia)]]&lt;&gt;0,TEXT(Table1[[#This Row],[TGL. PENSIUN (usia)]],"yyyy"),"")</f>
        <v>2044</v>
      </c>
      <c r="R1688" s="166">
        <f ca="1">IF(AND(Table1[[#This Row],[TGL. PENSIUN (usia)]]&lt;&gt;"",Table1[[#This Row],[TGL. PENSIUN (usia)]]&lt;&gt;"USIA SALAH"),IF(tglAcuan&lt;&gt;0,(INT(CONVERT(VLOOKUP(Table1[[#This Row],[JABATAN]],tbl_refJabatan,2,FALSE),"yr","day")-CONVERT(DATEDIF(H1688,tglAcuan,"y"),"yr","day"))),(INT(CONVERT(VLOOKUP(Table1[[#This Row],[JABATAN]],tbl_refJabatan,2,FALSE),"yr","day")-CONVERT(DATEDIF(H1688,NOW(),"y"),"yr","day")))),"")</f>
        <v>7305</v>
      </c>
      <c r="S1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Row],[JABATAN]],tbl_refJabatan,4,FALSE),"yr","day")-CONVERT(DATEDIF(H1688,tglAcuan,"y"),"yr","day"))),(NOW()+(CONVERT(VLOOKUP(Table1[[#This Row],[JABATAN]],tbl_refJabatan,4,FALSE),"yr","day")-CONVERT(DATEDIF(H1688,NOW(),"y"),"yr","day")))),"Usia Salah"),"")</f>
        <v>52654.098911689813</v>
      </c>
      <c r="T1688" s="167" t="str">
        <f ca="1">IF(Table1[[#This Row],[TGL. PENSIUN ( usia )]]&lt;&gt;0,TEXT(Table1[[#This Row],[TGL. PENSIUN ( usia )]],"yyyy"),"")</f>
        <v>2044</v>
      </c>
      <c r="U1688" s="166">
        <f ca="1">IF(AND(Table1[[#This Row],[TGL. PENSIUN (usia)]]&lt;&gt;"",Table1[[#This Row],[TGL. PENSIUN (usia)]]&lt;&gt;"USIA SALAH"),IF(tglAcuan&lt;&gt;0,(INT(CONVERT(VLOOKUP(Table1[[#This Row],[JABATAN]],tbl_refJabatan,4,FALSE),"yr","day")-CONVERT(DATEDIF(H1688,tglAcuan,"y"),"yr","day"))),(INT(CONVERT(VLOOKUP(Table1[[#This Row],[JABATAN]],tbl_refJabatan,4,FALSE),"yr","day")-CONVERT(DATEDIF(H1688,NOW(),"y"),"yr","day")))),"")</f>
        <v>7305</v>
      </c>
      <c r="V1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Row],[JABATAN]],tbl_refJabatan,6,FALSE),"yr","day")-CONVERT(DATEDIF(H1688,tglAcuan,"y"),"yr","day"))),(NOW()+(CONVERT(VLOOKUP(Table1[[#This Row],[JABATAN]],tbl_refJabatan,6,FALSE),"yr","day")-CONVERT(DATEDIF(H1688,NOW(),"y"),"yr","day")))),"Usia Salah"),"")</f>
        <v>51193.098911689813</v>
      </c>
      <c r="W1688" s="167" t="str">
        <f ca="1">IF(Table1[[#This Row],[TGL.PENSIUN (usia)]]&lt;&gt;0,TEXT(Table1[[#This Row],[TGL.PENSIUN (usia)]],"yyyy"),"")</f>
        <v>2040</v>
      </c>
      <c r="X16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Row],[JABATAN]],tbl_refJabatan,7,FALSE),"yr","day")-CONVERT(DATEDIF(M1688,tglAcuan,"y"),"yr","day"))),(NOW()+(CONVERT(VLOOKUP(Table1[[#This Row],[JABATAN]],tbl_refJabatan,7,FALSE),"yr","day")-CONVERT(DATEDIF(M1688,NOW(),"y"),"yr","day")))),"tgl SK salah"),"")</f>
        <v>50827.848911689813</v>
      </c>
      <c r="Y1688" s="167" t="str">
        <f ca="1">IF(Table1[[#This Row],[TGL. PENSIUN (jabatan)]]&lt;&gt;0,TEXT(Table1[[#This Row],[TGL. PENSIUN (jabatan)]],"yyyy"),"")</f>
        <v>2039</v>
      </c>
      <c r="Z16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Row],[JABATAN]],tbl_refJabatan,8,FALSE),"yr","day")-CONVERT(DATEDIF(H1688,tglAcuan,"y"),"yr","day"))),(NOW()+(CONVERT(VLOOKUP(Table1[[#This Row],[JABATAN]],tbl_refJabatan,8,FALSE),"yr","day")-CONVERT(DATEDIF(H1688,NOW(),"y"),"yr","day")))),"Usia Salah"),"")</f>
        <v>51193.098911689813</v>
      </c>
      <c r="AA1688" s="167" t="str">
        <f ca="1">IF(Table1[[#This Row],[TGL.PENSIUN (usia )]]&lt;&gt;0,TEXT(Table1[[#This Row],[TGL.PENSIUN (usia )]],"yyyy"),"")</f>
        <v>2040</v>
      </c>
      <c r="AB16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Row],[JABATAN]],tbl_refJabatan,9,FALSE),"yr","day")-CONVERT(DATEDIF(M1688,tglAcuan,"y"),"yr","day"))),(NOW()+(CONVERT(VLOOKUP(Table1[[#This Row],[JABATAN]],tbl_refJabatan,9,FALSE),"yr","day")-CONVERT(DATEDIF(M1688,NOW(),"y"),"yr","day")))),"tgl SK salah"),"")</f>
        <v>50827.848911689813</v>
      </c>
      <c r="AC1688" s="167" t="str">
        <f ca="1">IF(Table1[[#This Row],[TGL. PENSIUN (jabatan )]]&lt;&gt;0,TEXT(Table1[[#This Row],[TGL. PENSIUN (jabatan )]],"yyyy"),"")</f>
        <v>2039</v>
      </c>
      <c r="AD16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89" spans="1:30" s="53" customFormat="1" ht="21.75" customHeight="1" x14ac:dyDescent="0.25">
      <c r="A1689" s="43">
        <f t="shared" si="59"/>
        <v>1684</v>
      </c>
      <c r="B1689" s="44" t="s">
        <v>3061</v>
      </c>
      <c r="C1689" s="44" t="s">
        <v>3062</v>
      </c>
      <c r="D1689" s="72" t="s">
        <v>59</v>
      </c>
      <c r="E1689" s="72" t="s">
        <v>3071</v>
      </c>
      <c r="F1689" s="43" t="s">
        <v>41</v>
      </c>
      <c r="G1689" s="46" t="s">
        <v>42</v>
      </c>
      <c r="H1689" s="47">
        <v>27727</v>
      </c>
      <c r="I1689" s="45"/>
      <c r="J1689" s="76"/>
      <c r="K1689" s="74" t="s">
        <v>43</v>
      </c>
      <c r="L1689" s="63" t="s">
        <v>3068</v>
      </c>
      <c r="M1689" s="80">
        <v>43399</v>
      </c>
      <c r="N1689" s="52" t="str">
        <f t="shared" ca="1" si="60"/>
        <v>48 Tahun 2 Bulan 29 hari</v>
      </c>
      <c r="O16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Row],[JABATAN]],tbl_refJabatan,2,FALSE),"yr","day")-CONVERT(DATEDIF(H1689,tglAcuan,"y"),"yr","day"))),(NOW()+(CONVERT(VLOOKUP(Table1[[#This Row],[JABATAN]],tbl_refJabatan,2,FALSE),"yr","day")-CONVERT(DATEDIF(H1689,NOW(),"y"),"yr","day")))),"Usia Salah"),"")</f>
        <v>49732.098911689813</v>
      </c>
      <c r="Q1689" s="167" t="str">
        <f ca="1">IF(Table1[[#This Row],[TGL. PENSIUN (usia)]]&lt;&gt;0,TEXT(Table1[[#This Row],[TGL. PENSIUN (usia)]],"yyyy"),"")</f>
        <v>2036</v>
      </c>
      <c r="R1689" s="166">
        <f ca="1">IF(AND(Table1[[#This Row],[TGL. PENSIUN (usia)]]&lt;&gt;"",Table1[[#This Row],[TGL. PENSIUN (usia)]]&lt;&gt;"USIA SALAH"),IF(tglAcuan&lt;&gt;0,(INT(CONVERT(VLOOKUP(Table1[[#This Row],[JABATAN]],tbl_refJabatan,2,FALSE),"yr","day")-CONVERT(DATEDIF(H1689,tglAcuan,"y"),"yr","day"))),(INT(CONVERT(VLOOKUP(Table1[[#This Row],[JABATAN]],tbl_refJabatan,2,FALSE),"yr","day")-CONVERT(DATEDIF(H1689,NOW(),"y"),"yr","day")))),"")</f>
        <v>4383</v>
      </c>
      <c r="S1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Row],[JABATAN]],tbl_refJabatan,4,FALSE),"yr","day")-CONVERT(DATEDIF(H1689,tglAcuan,"y"),"yr","day"))),(NOW()+(CONVERT(VLOOKUP(Table1[[#This Row],[JABATAN]],tbl_refJabatan,4,FALSE),"yr","day")-CONVERT(DATEDIF(H1689,NOW(),"y"),"yr","day")))),"Usia Salah"),"")</f>
        <v>49732.098911689813</v>
      </c>
      <c r="T1689" s="167" t="str">
        <f ca="1">IF(Table1[[#This Row],[TGL. PENSIUN ( usia )]]&lt;&gt;0,TEXT(Table1[[#This Row],[TGL. PENSIUN ( usia )]],"yyyy"),"")</f>
        <v>2036</v>
      </c>
      <c r="U1689" s="166">
        <f ca="1">IF(AND(Table1[[#This Row],[TGL. PENSIUN (usia)]]&lt;&gt;"",Table1[[#This Row],[TGL. PENSIUN (usia)]]&lt;&gt;"USIA SALAH"),IF(tglAcuan&lt;&gt;0,(INT(CONVERT(VLOOKUP(Table1[[#This Row],[JABATAN]],tbl_refJabatan,4,FALSE),"yr","day")-CONVERT(DATEDIF(H1689,tglAcuan,"y"),"yr","day"))),(INT(CONVERT(VLOOKUP(Table1[[#This Row],[JABATAN]],tbl_refJabatan,4,FALSE),"yr","day")-CONVERT(DATEDIF(H1689,NOW(),"y"),"yr","day")))),"")</f>
        <v>4383</v>
      </c>
      <c r="V1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Row],[JABATAN]],tbl_refJabatan,6,FALSE),"yr","day")-CONVERT(DATEDIF(H1689,tglAcuan,"y"),"yr","day"))),(NOW()+(CONVERT(VLOOKUP(Table1[[#This Row],[JABATAN]],tbl_refJabatan,6,FALSE),"yr","day")-CONVERT(DATEDIF(H1689,NOW(),"y"),"yr","day")))),"Usia Salah"),"")</f>
        <v>48271.098911689813</v>
      </c>
      <c r="W1689" s="167" t="str">
        <f ca="1">IF(Table1[[#This Row],[TGL.PENSIUN (usia)]]&lt;&gt;0,TEXT(Table1[[#This Row],[TGL.PENSIUN (usia)]],"yyyy"),"")</f>
        <v>2032</v>
      </c>
      <c r="X16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Row],[JABATAN]],tbl_refJabatan,7,FALSE),"yr","day")-CONVERT(DATEDIF(M1689,tglAcuan,"y"),"yr","day"))),(NOW()+(CONVERT(VLOOKUP(Table1[[#This Row],[JABATAN]],tbl_refJabatan,7,FALSE),"yr","day")-CONVERT(DATEDIF(M1689,NOW(),"y"),"yr","day")))),"tgl SK salah"),"")</f>
        <v>50827.848911689813</v>
      </c>
      <c r="Y1689" s="167" t="str">
        <f ca="1">IF(Table1[[#This Row],[TGL. PENSIUN (jabatan)]]&lt;&gt;0,TEXT(Table1[[#This Row],[TGL. PENSIUN (jabatan)]],"yyyy"),"")</f>
        <v>2039</v>
      </c>
      <c r="Z16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Row],[JABATAN]],tbl_refJabatan,8,FALSE),"yr","day")-CONVERT(DATEDIF(H1689,tglAcuan,"y"),"yr","day"))),(NOW()+(CONVERT(VLOOKUP(Table1[[#This Row],[JABATAN]],tbl_refJabatan,8,FALSE),"yr","day")-CONVERT(DATEDIF(H1689,NOW(),"y"),"yr","day")))),"Usia Salah"),"")</f>
        <v>48271.098911689813</v>
      </c>
      <c r="AA1689" s="167" t="str">
        <f ca="1">IF(Table1[[#This Row],[TGL.PENSIUN (usia )]]&lt;&gt;0,TEXT(Table1[[#This Row],[TGL.PENSIUN (usia )]],"yyyy"),"")</f>
        <v>2032</v>
      </c>
      <c r="AB16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Row],[JABATAN]],tbl_refJabatan,9,FALSE),"yr","day")-CONVERT(DATEDIF(M1689,tglAcuan,"y"),"yr","day"))),(NOW()+(CONVERT(VLOOKUP(Table1[[#This Row],[JABATAN]],tbl_refJabatan,9,FALSE),"yr","day")-CONVERT(DATEDIF(M1689,NOW(),"y"),"yr","day")))),"tgl SK salah"),"")</f>
        <v>50827.848911689813</v>
      </c>
      <c r="AC1689" s="167" t="str">
        <f ca="1">IF(Table1[[#This Row],[TGL. PENSIUN (jabatan )]]&lt;&gt;0,TEXT(Table1[[#This Row],[TGL. PENSIUN (jabatan )]],"yyyy"),"")</f>
        <v>2039</v>
      </c>
      <c r="AD16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0" spans="1:30" s="53" customFormat="1" ht="21.75" customHeight="1" x14ac:dyDescent="0.25">
      <c r="A1690" s="43">
        <f t="shared" si="59"/>
        <v>1685</v>
      </c>
      <c r="B1690" s="44" t="s">
        <v>3061</v>
      </c>
      <c r="C1690" s="44" t="s">
        <v>3062</v>
      </c>
      <c r="D1690" s="72" t="s">
        <v>61</v>
      </c>
      <c r="E1690" s="72" t="s">
        <v>3072</v>
      </c>
      <c r="F1690" s="43" t="s">
        <v>41</v>
      </c>
      <c r="G1690" s="46" t="s">
        <v>42</v>
      </c>
      <c r="H1690" s="47">
        <v>30381</v>
      </c>
      <c r="I1690" s="45"/>
      <c r="J1690" s="76"/>
      <c r="K1690" s="74" t="s">
        <v>43</v>
      </c>
      <c r="L1690" s="79" t="s">
        <v>3073</v>
      </c>
      <c r="M1690" s="80">
        <v>44805</v>
      </c>
      <c r="N1690" s="52" t="str">
        <f t="shared" ca="1" si="60"/>
        <v>40 Tahun 11 Bulan 21 hari</v>
      </c>
      <c r="O16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26 Hari </v>
      </c>
      <c r="P1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Row],[JABATAN]],tbl_refJabatan,2,FALSE),"yr","day")-CONVERT(DATEDIF(H1690,tglAcuan,"y"),"yr","day"))),(NOW()+(CONVERT(VLOOKUP(Table1[[#This Row],[JABATAN]],tbl_refJabatan,2,FALSE),"yr","day")-CONVERT(DATEDIF(H1690,NOW(),"y"),"yr","day")))),"Usia Salah"),"")</f>
        <v>52654.098911689813</v>
      </c>
      <c r="Q1690" s="167" t="str">
        <f ca="1">IF(Table1[[#This Row],[TGL. PENSIUN (usia)]]&lt;&gt;0,TEXT(Table1[[#This Row],[TGL. PENSIUN (usia)]],"yyyy"),"")</f>
        <v>2044</v>
      </c>
      <c r="R1690" s="166">
        <f ca="1">IF(AND(Table1[[#This Row],[TGL. PENSIUN (usia)]]&lt;&gt;"",Table1[[#This Row],[TGL. PENSIUN (usia)]]&lt;&gt;"USIA SALAH"),IF(tglAcuan&lt;&gt;0,(INT(CONVERT(VLOOKUP(Table1[[#This Row],[JABATAN]],tbl_refJabatan,2,FALSE),"yr","day")-CONVERT(DATEDIF(H1690,tglAcuan,"y"),"yr","day"))),(INT(CONVERT(VLOOKUP(Table1[[#This Row],[JABATAN]],tbl_refJabatan,2,FALSE),"yr","day")-CONVERT(DATEDIF(H1690,NOW(),"y"),"yr","day")))),"")</f>
        <v>7305</v>
      </c>
      <c r="S1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Row],[JABATAN]],tbl_refJabatan,4,FALSE),"yr","day")-CONVERT(DATEDIF(H1690,tglAcuan,"y"),"yr","day"))),(NOW()+(CONVERT(VLOOKUP(Table1[[#This Row],[JABATAN]],tbl_refJabatan,4,FALSE),"yr","day")-CONVERT(DATEDIF(H1690,NOW(),"y"),"yr","day")))),"Usia Salah"),"")</f>
        <v>52654.098911689813</v>
      </c>
      <c r="T1690" s="167" t="str">
        <f ca="1">IF(Table1[[#This Row],[TGL. PENSIUN ( usia )]]&lt;&gt;0,TEXT(Table1[[#This Row],[TGL. PENSIUN ( usia )]],"yyyy"),"")</f>
        <v>2044</v>
      </c>
      <c r="U1690" s="166">
        <f ca="1">IF(AND(Table1[[#This Row],[TGL. PENSIUN (usia)]]&lt;&gt;"",Table1[[#This Row],[TGL. PENSIUN (usia)]]&lt;&gt;"USIA SALAH"),IF(tglAcuan&lt;&gt;0,(INT(CONVERT(VLOOKUP(Table1[[#This Row],[JABATAN]],tbl_refJabatan,4,FALSE),"yr","day")-CONVERT(DATEDIF(H1690,tglAcuan,"y"),"yr","day"))),(INT(CONVERT(VLOOKUP(Table1[[#This Row],[JABATAN]],tbl_refJabatan,4,FALSE),"yr","day")-CONVERT(DATEDIF(H1690,NOW(),"y"),"yr","day")))),"")</f>
        <v>7305</v>
      </c>
      <c r="V1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Row],[JABATAN]],tbl_refJabatan,6,FALSE),"yr","day")-CONVERT(DATEDIF(H1690,tglAcuan,"y"),"yr","day"))),(NOW()+(CONVERT(VLOOKUP(Table1[[#This Row],[JABATAN]],tbl_refJabatan,6,FALSE),"yr","day")-CONVERT(DATEDIF(H1690,NOW(),"y"),"yr","day")))),"Usia Salah"),"")</f>
        <v>51193.098911689813</v>
      </c>
      <c r="W1690" s="167" t="str">
        <f ca="1">IF(Table1[[#This Row],[TGL.PENSIUN (usia)]]&lt;&gt;0,TEXT(Table1[[#This Row],[TGL.PENSIUN (usia)]],"yyyy"),"")</f>
        <v>2040</v>
      </c>
      <c r="X16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Row],[JABATAN]],tbl_refJabatan,7,FALSE),"yr","day")-CONVERT(DATEDIF(M1690,tglAcuan,"y"),"yr","day"))),(NOW()+(CONVERT(VLOOKUP(Table1[[#This Row],[JABATAN]],tbl_refJabatan,7,FALSE),"yr","day")-CONVERT(DATEDIF(M1690,NOW(),"y"),"yr","day")))),"tgl SK salah"),"")</f>
        <v>52288.848911689813</v>
      </c>
      <c r="Y1690" s="167" t="str">
        <f ca="1">IF(Table1[[#This Row],[TGL. PENSIUN (jabatan)]]&lt;&gt;0,TEXT(Table1[[#This Row],[TGL. PENSIUN (jabatan)]],"yyyy"),"")</f>
        <v>2043</v>
      </c>
      <c r="Z16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Row],[JABATAN]],tbl_refJabatan,8,FALSE),"yr","day")-CONVERT(DATEDIF(H1690,tglAcuan,"y"),"yr","day"))),(NOW()+(CONVERT(VLOOKUP(Table1[[#This Row],[JABATAN]],tbl_refJabatan,8,FALSE),"yr","day")-CONVERT(DATEDIF(H1690,NOW(),"y"),"yr","day")))),"Usia Salah"),"")</f>
        <v>51193.098911689813</v>
      </c>
      <c r="AA1690" s="167" t="str">
        <f ca="1">IF(Table1[[#This Row],[TGL.PENSIUN (usia )]]&lt;&gt;0,TEXT(Table1[[#This Row],[TGL.PENSIUN (usia )]],"yyyy"),"")</f>
        <v>2040</v>
      </c>
      <c r="AB16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Row],[JABATAN]],tbl_refJabatan,9,FALSE),"yr","day")-CONVERT(DATEDIF(M1690,tglAcuan,"y"),"yr","day"))),(NOW()+(CONVERT(VLOOKUP(Table1[[#This Row],[JABATAN]],tbl_refJabatan,9,FALSE),"yr","day")-CONVERT(DATEDIF(M1690,NOW(),"y"),"yr","day")))),"tgl SK salah"),"")</f>
        <v>52288.848911689813</v>
      </c>
      <c r="AC1690" s="167" t="str">
        <f ca="1">IF(Table1[[#This Row],[TGL. PENSIUN (jabatan )]]&lt;&gt;0,TEXT(Table1[[#This Row],[TGL. PENSIUN (jabatan )]],"yyyy"),"")</f>
        <v>2043</v>
      </c>
      <c r="AD16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1" spans="1:30" s="53" customFormat="1" ht="21.75" customHeight="1" x14ac:dyDescent="0.25">
      <c r="A1691" s="43">
        <f t="shared" si="59"/>
        <v>1686</v>
      </c>
      <c r="B1691" s="44" t="s">
        <v>3061</v>
      </c>
      <c r="C1691" s="44" t="s">
        <v>3062</v>
      </c>
      <c r="D1691" s="72" t="s">
        <v>63</v>
      </c>
      <c r="E1691" s="72" t="s">
        <v>3074</v>
      </c>
      <c r="F1691" s="43" t="s">
        <v>41</v>
      </c>
      <c r="G1691" s="46" t="s">
        <v>42</v>
      </c>
      <c r="H1691" s="47">
        <v>25640</v>
      </c>
      <c r="I1691" s="45"/>
      <c r="J1691" s="76"/>
      <c r="K1691" s="74" t="s">
        <v>43</v>
      </c>
      <c r="L1691" s="63" t="s">
        <v>3068</v>
      </c>
      <c r="M1691" s="80">
        <v>43399</v>
      </c>
      <c r="N1691" s="52" t="str">
        <f t="shared" ca="1" si="60"/>
        <v>53 Tahun 11 Bulan 14 hari</v>
      </c>
      <c r="O16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Row],[JABATAN]],tbl_refJabatan,2,FALSE),"yr","day")-CONVERT(DATEDIF(H1691,tglAcuan,"y"),"yr","day"))),(NOW()+(CONVERT(VLOOKUP(Table1[[#This Row],[JABATAN]],tbl_refJabatan,2,FALSE),"yr","day")-CONVERT(DATEDIF(H1691,NOW(),"y"),"yr","day")))),"Usia Salah"),"")</f>
        <v>47905.848911689813</v>
      </c>
      <c r="Q1691" s="167" t="str">
        <f ca="1">IF(Table1[[#This Row],[TGL. PENSIUN (usia)]]&lt;&gt;0,TEXT(Table1[[#This Row],[TGL. PENSIUN (usia)]],"yyyy"),"")</f>
        <v>2031</v>
      </c>
      <c r="R1691" s="166">
        <f ca="1">IF(AND(Table1[[#This Row],[TGL. PENSIUN (usia)]]&lt;&gt;"",Table1[[#This Row],[TGL. PENSIUN (usia)]]&lt;&gt;"USIA SALAH"),IF(tglAcuan&lt;&gt;0,(INT(CONVERT(VLOOKUP(Table1[[#This Row],[JABATAN]],tbl_refJabatan,2,FALSE),"yr","day")-CONVERT(DATEDIF(H1691,tglAcuan,"y"),"yr","day"))),(INT(CONVERT(VLOOKUP(Table1[[#This Row],[JABATAN]],tbl_refJabatan,2,FALSE),"yr","day")-CONVERT(DATEDIF(H1691,NOW(),"y"),"yr","day")))),"")</f>
        <v>2556</v>
      </c>
      <c r="S1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Row],[JABATAN]],tbl_refJabatan,4,FALSE),"yr","day")-CONVERT(DATEDIF(H1691,tglAcuan,"y"),"yr","day"))),(NOW()+(CONVERT(VLOOKUP(Table1[[#This Row],[JABATAN]],tbl_refJabatan,4,FALSE),"yr","day")-CONVERT(DATEDIF(H1691,NOW(),"y"),"yr","day")))),"Usia Salah"),"")</f>
        <v>33295.848911689813</v>
      </c>
      <c r="T1691" s="167" t="str">
        <f ca="1">IF(Table1[[#This Row],[TGL. PENSIUN ( usia )]]&lt;&gt;0,TEXT(Table1[[#This Row],[TGL. PENSIUN ( usia )]],"yyyy"),"")</f>
        <v>1991</v>
      </c>
      <c r="U1691" s="166">
        <f ca="1">IF(AND(Table1[[#This Row],[TGL. PENSIUN (usia)]]&lt;&gt;"",Table1[[#This Row],[TGL. PENSIUN (usia)]]&lt;&gt;"USIA SALAH"),IF(tglAcuan&lt;&gt;0,(INT(CONVERT(VLOOKUP(Table1[[#This Row],[JABATAN]],tbl_refJabatan,4,FALSE),"yr","day")-CONVERT(DATEDIF(H1691,tglAcuan,"y"),"yr","day"))),(INT(CONVERT(VLOOKUP(Table1[[#This Row],[JABATAN]],tbl_refJabatan,4,FALSE),"yr","day")-CONVERT(DATEDIF(H1691,NOW(),"y"),"yr","day")))),"")</f>
        <v>-12054</v>
      </c>
      <c r="V1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Row],[JABATAN]],tbl_refJabatan,6,FALSE),"yr","day")-CONVERT(DATEDIF(H1691,tglAcuan,"y"),"yr","day"))),(NOW()+(CONVERT(VLOOKUP(Table1[[#This Row],[JABATAN]],tbl_refJabatan,6,FALSE),"yr","day")-CONVERT(DATEDIF(H1691,NOW(),"y"),"yr","day")))),"Usia Salah"),"")</f>
        <v>25990.848911689813</v>
      </c>
      <c r="W1691" s="167" t="str">
        <f ca="1">IF(Table1[[#This Row],[TGL.PENSIUN (usia)]]&lt;&gt;0,TEXT(Table1[[#This Row],[TGL.PENSIUN (usia)]],"yyyy"),"")</f>
        <v>1971</v>
      </c>
      <c r="X16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Row],[JABATAN]],tbl_refJabatan,7,FALSE),"yr","day")-CONVERT(DATEDIF(M1691,tglAcuan,"y"),"yr","day"))),(NOW()+(CONVERT(VLOOKUP(Table1[[#This Row],[JABATAN]],tbl_refJabatan,7,FALSE),"yr","day")-CONVERT(DATEDIF(M1691,NOW(),"y"),"yr","day")))),"tgl SK salah"),"")</f>
        <v>65437.848911689813</v>
      </c>
      <c r="Y1691" s="167" t="str">
        <f ca="1">IF(Table1[[#This Row],[TGL. PENSIUN (jabatan)]]&lt;&gt;0,TEXT(Table1[[#This Row],[TGL. PENSIUN (jabatan)]],"yyyy"),"")</f>
        <v>2079</v>
      </c>
      <c r="Z16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Row],[JABATAN]],tbl_refJabatan,8,FALSE),"yr","day")-CONVERT(DATEDIF(H1691,tglAcuan,"y"),"yr","day"))),(NOW()+(CONVERT(VLOOKUP(Table1[[#This Row],[JABATAN]],tbl_refJabatan,8,FALSE),"yr","day")-CONVERT(DATEDIF(H1691,NOW(),"y"),"yr","day")))),"Usia Salah"),"")</f>
        <v>47905.848911689813</v>
      </c>
      <c r="AA1691" s="167" t="str">
        <f ca="1">IF(Table1[[#This Row],[TGL.PENSIUN (usia )]]&lt;&gt;0,TEXT(Table1[[#This Row],[TGL.PENSIUN (usia )]],"yyyy"),"")</f>
        <v>2031</v>
      </c>
      <c r="AB16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Row],[JABATAN]],tbl_refJabatan,9,FALSE),"yr","day")-CONVERT(DATEDIF(M1691,tglAcuan,"y"),"yr","day"))),(NOW()+(CONVERT(VLOOKUP(Table1[[#This Row],[JABATAN]],tbl_refJabatan,9,FALSE),"yr","day")-CONVERT(DATEDIF(M1691,NOW(),"y"),"yr","day")))),"tgl SK salah"),"")</f>
        <v>49001.598911689813</v>
      </c>
      <c r="AC1691" s="167" t="str">
        <f ca="1">IF(Table1[[#This Row],[TGL. PENSIUN (jabatan )]]&lt;&gt;0,TEXT(Table1[[#This Row],[TGL. PENSIUN (jabatan )]],"yyyy"),"")</f>
        <v>2034</v>
      </c>
      <c r="AD16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2" spans="1:30" s="53" customFormat="1" ht="21.75" customHeight="1" x14ac:dyDescent="0.25">
      <c r="A1692" s="43">
        <f t="shared" si="59"/>
        <v>1687</v>
      </c>
      <c r="B1692" s="44" t="s">
        <v>3061</v>
      </c>
      <c r="C1692" s="44" t="s">
        <v>3062</v>
      </c>
      <c r="D1692" s="72" t="s">
        <v>63</v>
      </c>
      <c r="E1692" s="72" t="s">
        <v>580</v>
      </c>
      <c r="F1692" s="43" t="s">
        <v>41</v>
      </c>
      <c r="G1692" s="46" t="s">
        <v>42</v>
      </c>
      <c r="H1692" s="47">
        <v>26539</v>
      </c>
      <c r="I1692" s="45"/>
      <c r="J1692" s="76"/>
      <c r="K1692" s="74" t="s">
        <v>43</v>
      </c>
      <c r="L1692" s="63" t="s">
        <v>3068</v>
      </c>
      <c r="M1692" s="80">
        <v>43399</v>
      </c>
      <c r="N1692" s="52" t="str">
        <f t="shared" ca="1" si="60"/>
        <v>51 Tahun 5 Bulan 30 hari</v>
      </c>
      <c r="O16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Row],[JABATAN]],tbl_refJabatan,2,FALSE),"yr","day")-CONVERT(DATEDIF(H1692,tglAcuan,"y"),"yr","day"))),(NOW()+(CONVERT(VLOOKUP(Table1[[#This Row],[JABATAN]],tbl_refJabatan,2,FALSE),"yr","day")-CONVERT(DATEDIF(H1692,NOW(),"y"),"yr","day")))),"Usia Salah"),"")</f>
        <v>48636.348911689813</v>
      </c>
      <c r="Q1692" s="167" t="str">
        <f ca="1">IF(Table1[[#This Row],[TGL. PENSIUN (usia)]]&lt;&gt;0,TEXT(Table1[[#This Row],[TGL. PENSIUN (usia)]],"yyyy"),"")</f>
        <v>2033</v>
      </c>
      <c r="R1692" s="166">
        <f ca="1">IF(AND(Table1[[#This Row],[TGL. PENSIUN (usia)]]&lt;&gt;"",Table1[[#This Row],[TGL. PENSIUN (usia)]]&lt;&gt;"USIA SALAH"),IF(tglAcuan&lt;&gt;0,(INT(CONVERT(VLOOKUP(Table1[[#This Row],[JABATAN]],tbl_refJabatan,2,FALSE),"yr","day")-CONVERT(DATEDIF(H1692,tglAcuan,"y"),"yr","day"))),(INT(CONVERT(VLOOKUP(Table1[[#This Row],[JABATAN]],tbl_refJabatan,2,FALSE),"yr","day")-CONVERT(DATEDIF(H1692,NOW(),"y"),"yr","day")))),"")</f>
        <v>3287</v>
      </c>
      <c r="S1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Row],[JABATAN]],tbl_refJabatan,4,FALSE),"yr","day")-CONVERT(DATEDIF(H1692,tglAcuan,"y"),"yr","day"))),(NOW()+(CONVERT(VLOOKUP(Table1[[#This Row],[JABATAN]],tbl_refJabatan,4,FALSE),"yr","day")-CONVERT(DATEDIF(H1692,NOW(),"y"),"yr","day")))),"Usia Salah"),"")</f>
        <v>34026.348911689813</v>
      </c>
      <c r="T1692" s="167" t="str">
        <f ca="1">IF(Table1[[#This Row],[TGL. PENSIUN ( usia )]]&lt;&gt;0,TEXT(Table1[[#This Row],[TGL. PENSIUN ( usia )]],"yyyy"),"")</f>
        <v>1993</v>
      </c>
      <c r="U1692" s="166">
        <f ca="1">IF(AND(Table1[[#This Row],[TGL. PENSIUN (usia)]]&lt;&gt;"",Table1[[#This Row],[TGL. PENSIUN (usia)]]&lt;&gt;"USIA SALAH"),IF(tglAcuan&lt;&gt;0,(INT(CONVERT(VLOOKUP(Table1[[#This Row],[JABATAN]],tbl_refJabatan,4,FALSE),"yr","day")-CONVERT(DATEDIF(H1692,tglAcuan,"y"),"yr","day"))),(INT(CONVERT(VLOOKUP(Table1[[#This Row],[JABATAN]],tbl_refJabatan,4,FALSE),"yr","day")-CONVERT(DATEDIF(H1692,NOW(),"y"),"yr","day")))),"")</f>
        <v>-11323</v>
      </c>
      <c r="V1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Row],[JABATAN]],tbl_refJabatan,6,FALSE),"yr","day")-CONVERT(DATEDIF(H1692,tglAcuan,"y"),"yr","day"))),(NOW()+(CONVERT(VLOOKUP(Table1[[#This Row],[JABATAN]],tbl_refJabatan,6,FALSE),"yr","day")-CONVERT(DATEDIF(H1692,NOW(),"y"),"yr","day")))),"Usia Salah"),"")</f>
        <v>26721.348911689813</v>
      </c>
      <c r="W1692" s="167" t="str">
        <f ca="1">IF(Table1[[#This Row],[TGL.PENSIUN (usia)]]&lt;&gt;0,TEXT(Table1[[#This Row],[TGL.PENSIUN (usia)]],"yyyy"),"")</f>
        <v>1973</v>
      </c>
      <c r="X16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Row],[JABATAN]],tbl_refJabatan,7,FALSE),"yr","day")-CONVERT(DATEDIF(M1692,tglAcuan,"y"),"yr","day"))),(NOW()+(CONVERT(VLOOKUP(Table1[[#This Row],[JABATAN]],tbl_refJabatan,7,FALSE),"yr","day")-CONVERT(DATEDIF(M1692,NOW(),"y"),"yr","day")))),"tgl SK salah"),"")</f>
        <v>65437.848911689813</v>
      </c>
      <c r="Y1692" s="167" t="str">
        <f ca="1">IF(Table1[[#This Row],[TGL. PENSIUN (jabatan)]]&lt;&gt;0,TEXT(Table1[[#This Row],[TGL. PENSIUN (jabatan)]],"yyyy"),"")</f>
        <v>2079</v>
      </c>
      <c r="Z16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Row],[JABATAN]],tbl_refJabatan,8,FALSE),"yr","day")-CONVERT(DATEDIF(H1692,tglAcuan,"y"),"yr","day"))),(NOW()+(CONVERT(VLOOKUP(Table1[[#This Row],[JABATAN]],tbl_refJabatan,8,FALSE),"yr","day")-CONVERT(DATEDIF(H1692,NOW(),"y"),"yr","day")))),"Usia Salah"),"")</f>
        <v>48636.348911689813</v>
      </c>
      <c r="AA1692" s="167" t="str">
        <f ca="1">IF(Table1[[#This Row],[TGL.PENSIUN (usia )]]&lt;&gt;0,TEXT(Table1[[#This Row],[TGL.PENSIUN (usia )]],"yyyy"),"")</f>
        <v>2033</v>
      </c>
      <c r="AB16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Row],[JABATAN]],tbl_refJabatan,9,FALSE),"yr","day")-CONVERT(DATEDIF(M1692,tglAcuan,"y"),"yr","day"))),(NOW()+(CONVERT(VLOOKUP(Table1[[#This Row],[JABATAN]],tbl_refJabatan,9,FALSE),"yr","day")-CONVERT(DATEDIF(M1692,NOW(),"y"),"yr","day")))),"tgl SK salah"),"")</f>
        <v>49001.598911689813</v>
      </c>
      <c r="AC1692" s="167" t="str">
        <f ca="1">IF(Table1[[#This Row],[TGL. PENSIUN (jabatan )]]&lt;&gt;0,TEXT(Table1[[#This Row],[TGL. PENSIUN (jabatan )]],"yyyy"),"")</f>
        <v>2034</v>
      </c>
      <c r="AD16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3" spans="1:30" s="53" customFormat="1" ht="21.75" customHeight="1" x14ac:dyDescent="0.25">
      <c r="A1693" s="43">
        <f t="shared" si="59"/>
        <v>1688</v>
      </c>
      <c r="B1693" s="44" t="s">
        <v>3061</v>
      </c>
      <c r="C1693" s="44" t="s">
        <v>3062</v>
      </c>
      <c r="D1693" s="72" t="s">
        <v>63</v>
      </c>
      <c r="E1693" s="72" t="s">
        <v>195</v>
      </c>
      <c r="F1693" s="43" t="s">
        <v>41</v>
      </c>
      <c r="G1693" s="46" t="s">
        <v>42</v>
      </c>
      <c r="H1693" s="47">
        <v>28303</v>
      </c>
      <c r="I1693" s="45"/>
      <c r="J1693" s="76"/>
      <c r="K1693" s="74" t="s">
        <v>43</v>
      </c>
      <c r="L1693" s="63" t="s">
        <v>3068</v>
      </c>
      <c r="M1693" s="80">
        <v>43399</v>
      </c>
      <c r="N1693" s="52" t="str">
        <f t="shared" ca="1" si="60"/>
        <v>46 Tahun 8 Bulan 0 hari</v>
      </c>
      <c r="O16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Row],[JABATAN]],tbl_refJabatan,2,FALSE),"yr","day")-CONVERT(DATEDIF(H1693,tglAcuan,"y"),"yr","day"))),(NOW()+(CONVERT(VLOOKUP(Table1[[#This Row],[JABATAN]],tbl_refJabatan,2,FALSE),"yr","day")-CONVERT(DATEDIF(H1693,NOW(),"y"),"yr","day")))),"Usia Salah"),"")</f>
        <v>50462.598911689813</v>
      </c>
      <c r="Q1693" s="167" t="str">
        <f ca="1">IF(Table1[[#This Row],[TGL. PENSIUN (usia)]]&lt;&gt;0,TEXT(Table1[[#This Row],[TGL. PENSIUN (usia)]],"yyyy"),"")</f>
        <v>2038</v>
      </c>
      <c r="R1693" s="166">
        <f ca="1">IF(AND(Table1[[#This Row],[TGL. PENSIUN (usia)]]&lt;&gt;"",Table1[[#This Row],[TGL. PENSIUN (usia)]]&lt;&gt;"USIA SALAH"),IF(tglAcuan&lt;&gt;0,(INT(CONVERT(VLOOKUP(Table1[[#This Row],[JABATAN]],tbl_refJabatan,2,FALSE),"yr","day")-CONVERT(DATEDIF(H1693,tglAcuan,"y"),"yr","day"))),(INT(CONVERT(VLOOKUP(Table1[[#This Row],[JABATAN]],tbl_refJabatan,2,FALSE),"yr","day")-CONVERT(DATEDIF(H1693,NOW(),"y"),"yr","day")))),"")</f>
        <v>5113</v>
      </c>
      <c r="S1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Row],[JABATAN]],tbl_refJabatan,4,FALSE),"yr","day")-CONVERT(DATEDIF(H1693,tglAcuan,"y"),"yr","day"))),(NOW()+(CONVERT(VLOOKUP(Table1[[#This Row],[JABATAN]],tbl_refJabatan,4,FALSE),"yr","day")-CONVERT(DATEDIF(H1693,NOW(),"y"),"yr","day")))),"Usia Salah"),"")</f>
        <v>35852.598911689813</v>
      </c>
      <c r="T1693" s="167" t="str">
        <f ca="1">IF(Table1[[#This Row],[TGL. PENSIUN ( usia )]]&lt;&gt;0,TEXT(Table1[[#This Row],[TGL. PENSIUN ( usia )]],"yyyy"),"")</f>
        <v>1998</v>
      </c>
      <c r="U1693" s="166">
        <f ca="1">IF(AND(Table1[[#This Row],[TGL. PENSIUN (usia)]]&lt;&gt;"",Table1[[#This Row],[TGL. PENSIUN (usia)]]&lt;&gt;"USIA SALAH"),IF(tglAcuan&lt;&gt;0,(INT(CONVERT(VLOOKUP(Table1[[#This Row],[JABATAN]],tbl_refJabatan,4,FALSE),"yr","day")-CONVERT(DATEDIF(H1693,tglAcuan,"y"),"yr","day"))),(INT(CONVERT(VLOOKUP(Table1[[#This Row],[JABATAN]],tbl_refJabatan,4,FALSE),"yr","day")-CONVERT(DATEDIF(H1693,NOW(),"y"),"yr","day")))),"")</f>
        <v>-9497</v>
      </c>
      <c r="V1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Row],[JABATAN]],tbl_refJabatan,6,FALSE),"yr","day")-CONVERT(DATEDIF(H1693,tglAcuan,"y"),"yr","day"))),(NOW()+(CONVERT(VLOOKUP(Table1[[#This Row],[JABATAN]],tbl_refJabatan,6,FALSE),"yr","day")-CONVERT(DATEDIF(H1693,NOW(),"y"),"yr","day")))),"Usia Salah"),"")</f>
        <v>28547.598911689813</v>
      </c>
      <c r="W1693" s="167" t="str">
        <f ca="1">IF(Table1[[#This Row],[TGL.PENSIUN (usia)]]&lt;&gt;0,TEXT(Table1[[#This Row],[TGL.PENSIUN (usia)]],"yyyy"),"")</f>
        <v>1978</v>
      </c>
      <c r="X16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Row],[JABATAN]],tbl_refJabatan,7,FALSE),"yr","day")-CONVERT(DATEDIF(M1693,tglAcuan,"y"),"yr","day"))),(NOW()+(CONVERT(VLOOKUP(Table1[[#This Row],[JABATAN]],tbl_refJabatan,7,FALSE),"yr","day")-CONVERT(DATEDIF(M1693,NOW(),"y"),"yr","day")))),"tgl SK salah"),"")</f>
        <v>65437.848911689813</v>
      </c>
      <c r="Y1693" s="167" t="str">
        <f ca="1">IF(Table1[[#This Row],[TGL. PENSIUN (jabatan)]]&lt;&gt;0,TEXT(Table1[[#This Row],[TGL. PENSIUN (jabatan)]],"yyyy"),"")</f>
        <v>2079</v>
      </c>
      <c r="Z16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Row],[JABATAN]],tbl_refJabatan,8,FALSE),"yr","day")-CONVERT(DATEDIF(H1693,tglAcuan,"y"),"yr","day"))),(NOW()+(CONVERT(VLOOKUP(Table1[[#This Row],[JABATAN]],tbl_refJabatan,8,FALSE),"yr","day")-CONVERT(DATEDIF(H1693,NOW(),"y"),"yr","day")))),"Usia Salah"),"")</f>
        <v>50462.598911689813</v>
      </c>
      <c r="AA1693" s="167" t="str">
        <f ca="1">IF(Table1[[#This Row],[TGL.PENSIUN (usia )]]&lt;&gt;0,TEXT(Table1[[#This Row],[TGL.PENSIUN (usia )]],"yyyy"),"")</f>
        <v>2038</v>
      </c>
      <c r="AB16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Row],[JABATAN]],tbl_refJabatan,9,FALSE),"yr","day")-CONVERT(DATEDIF(M1693,tglAcuan,"y"),"yr","day"))),(NOW()+(CONVERT(VLOOKUP(Table1[[#This Row],[JABATAN]],tbl_refJabatan,9,FALSE),"yr","day")-CONVERT(DATEDIF(M1693,NOW(),"y"),"yr","day")))),"tgl SK salah"),"")</f>
        <v>49001.598911689813</v>
      </c>
      <c r="AC1693" s="167" t="str">
        <f ca="1">IF(Table1[[#This Row],[TGL. PENSIUN (jabatan )]]&lt;&gt;0,TEXT(Table1[[#This Row],[TGL. PENSIUN (jabatan )]],"yyyy"),"")</f>
        <v>2034</v>
      </c>
      <c r="AD16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4" spans="1:30" s="53" customFormat="1" ht="21.75" customHeight="1" x14ac:dyDescent="0.25">
      <c r="A1694" s="43">
        <f t="shared" si="59"/>
        <v>1689</v>
      </c>
      <c r="B1694" s="44" t="s">
        <v>3061</v>
      </c>
      <c r="C1694" s="44" t="s">
        <v>3062</v>
      </c>
      <c r="D1694" s="72" t="s">
        <v>63</v>
      </c>
      <c r="E1694" s="72" t="s">
        <v>3075</v>
      </c>
      <c r="F1694" s="43" t="s">
        <v>41</v>
      </c>
      <c r="G1694" s="46" t="s">
        <v>42</v>
      </c>
      <c r="H1694" s="47">
        <v>28579</v>
      </c>
      <c r="I1694" s="45"/>
      <c r="J1694" s="76"/>
      <c r="K1694" s="74" t="s">
        <v>43</v>
      </c>
      <c r="L1694" s="63" t="s">
        <v>3068</v>
      </c>
      <c r="M1694" s="80">
        <v>43399</v>
      </c>
      <c r="N1694" s="52" t="str">
        <f t="shared" ca="1" si="60"/>
        <v>45 Tahun 10 Bulan 28 hari</v>
      </c>
      <c r="O16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Row],[JABATAN]],tbl_refJabatan,2,FALSE),"yr","day")-CONVERT(DATEDIF(H1694,tglAcuan,"y"),"yr","day"))),(NOW()+(CONVERT(VLOOKUP(Table1[[#This Row],[JABATAN]],tbl_refJabatan,2,FALSE),"yr","day")-CONVERT(DATEDIF(H1694,NOW(),"y"),"yr","day")))),"Usia Salah"),"")</f>
        <v>50827.848911689813</v>
      </c>
      <c r="Q1694" s="167" t="str">
        <f ca="1">IF(Table1[[#This Row],[TGL. PENSIUN (usia)]]&lt;&gt;0,TEXT(Table1[[#This Row],[TGL. PENSIUN (usia)]],"yyyy"),"")</f>
        <v>2039</v>
      </c>
      <c r="R1694" s="166">
        <f ca="1">IF(AND(Table1[[#This Row],[TGL. PENSIUN (usia)]]&lt;&gt;"",Table1[[#This Row],[TGL. PENSIUN (usia)]]&lt;&gt;"USIA SALAH"),IF(tglAcuan&lt;&gt;0,(INT(CONVERT(VLOOKUP(Table1[[#This Row],[JABATAN]],tbl_refJabatan,2,FALSE),"yr","day")-CONVERT(DATEDIF(H1694,tglAcuan,"y"),"yr","day"))),(INT(CONVERT(VLOOKUP(Table1[[#This Row],[JABATAN]],tbl_refJabatan,2,FALSE),"yr","day")-CONVERT(DATEDIF(H1694,NOW(),"y"),"yr","day")))),"")</f>
        <v>5478</v>
      </c>
      <c r="S1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Row],[JABATAN]],tbl_refJabatan,4,FALSE),"yr","day")-CONVERT(DATEDIF(H1694,tglAcuan,"y"),"yr","day"))),(NOW()+(CONVERT(VLOOKUP(Table1[[#This Row],[JABATAN]],tbl_refJabatan,4,FALSE),"yr","day")-CONVERT(DATEDIF(H1694,NOW(),"y"),"yr","day")))),"Usia Salah"),"")</f>
        <v>36217.848911689813</v>
      </c>
      <c r="T1694" s="167" t="str">
        <f ca="1">IF(Table1[[#This Row],[TGL. PENSIUN ( usia )]]&lt;&gt;0,TEXT(Table1[[#This Row],[TGL. PENSIUN ( usia )]],"yyyy"),"")</f>
        <v>1999</v>
      </c>
      <c r="U1694" s="166">
        <f ca="1">IF(AND(Table1[[#This Row],[TGL. PENSIUN (usia)]]&lt;&gt;"",Table1[[#This Row],[TGL. PENSIUN (usia)]]&lt;&gt;"USIA SALAH"),IF(tglAcuan&lt;&gt;0,(INT(CONVERT(VLOOKUP(Table1[[#This Row],[JABATAN]],tbl_refJabatan,4,FALSE),"yr","day")-CONVERT(DATEDIF(H1694,tglAcuan,"y"),"yr","day"))),(INT(CONVERT(VLOOKUP(Table1[[#This Row],[JABATAN]],tbl_refJabatan,4,FALSE),"yr","day")-CONVERT(DATEDIF(H1694,NOW(),"y"),"yr","day")))),"")</f>
        <v>-9132</v>
      </c>
      <c r="V1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Row],[JABATAN]],tbl_refJabatan,6,FALSE),"yr","day")-CONVERT(DATEDIF(H1694,tglAcuan,"y"),"yr","day"))),(NOW()+(CONVERT(VLOOKUP(Table1[[#This Row],[JABATAN]],tbl_refJabatan,6,FALSE),"yr","day")-CONVERT(DATEDIF(H1694,NOW(),"y"),"yr","day")))),"Usia Salah"),"")</f>
        <v>28912.848911689813</v>
      </c>
      <c r="W1694" s="167" t="str">
        <f ca="1">IF(Table1[[#This Row],[TGL.PENSIUN (usia)]]&lt;&gt;0,TEXT(Table1[[#This Row],[TGL.PENSIUN (usia)]],"yyyy"),"")</f>
        <v>1979</v>
      </c>
      <c r="X16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Row],[JABATAN]],tbl_refJabatan,7,FALSE),"yr","day")-CONVERT(DATEDIF(M1694,tglAcuan,"y"),"yr","day"))),(NOW()+(CONVERT(VLOOKUP(Table1[[#This Row],[JABATAN]],tbl_refJabatan,7,FALSE),"yr","day")-CONVERT(DATEDIF(M1694,NOW(),"y"),"yr","day")))),"tgl SK salah"),"")</f>
        <v>65437.848911689813</v>
      </c>
      <c r="Y1694" s="167" t="str">
        <f ca="1">IF(Table1[[#This Row],[TGL. PENSIUN (jabatan)]]&lt;&gt;0,TEXT(Table1[[#This Row],[TGL. PENSIUN (jabatan)]],"yyyy"),"")</f>
        <v>2079</v>
      </c>
      <c r="Z16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Row],[JABATAN]],tbl_refJabatan,8,FALSE),"yr","day")-CONVERT(DATEDIF(H1694,tglAcuan,"y"),"yr","day"))),(NOW()+(CONVERT(VLOOKUP(Table1[[#This Row],[JABATAN]],tbl_refJabatan,8,FALSE),"yr","day")-CONVERT(DATEDIF(H1694,NOW(),"y"),"yr","day")))),"Usia Salah"),"")</f>
        <v>50827.848911689813</v>
      </c>
      <c r="AA1694" s="167" t="str">
        <f ca="1">IF(Table1[[#This Row],[TGL.PENSIUN (usia )]]&lt;&gt;0,TEXT(Table1[[#This Row],[TGL.PENSIUN (usia )]],"yyyy"),"")</f>
        <v>2039</v>
      </c>
      <c r="AB16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Row],[JABATAN]],tbl_refJabatan,9,FALSE),"yr","day")-CONVERT(DATEDIF(M1694,tglAcuan,"y"),"yr","day"))),(NOW()+(CONVERT(VLOOKUP(Table1[[#This Row],[JABATAN]],tbl_refJabatan,9,FALSE),"yr","day")-CONVERT(DATEDIF(M1694,NOW(),"y"),"yr","day")))),"tgl SK salah"),"")</f>
        <v>49001.598911689813</v>
      </c>
      <c r="AC1694" s="167" t="str">
        <f ca="1">IF(Table1[[#This Row],[TGL. PENSIUN (jabatan )]]&lt;&gt;0,TEXT(Table1[[#This Row],[TGL. PENSIUN (jabatan )]],"yyyy"),"")</f>
        <v>2034</v>
      </c>
      <c r="AD16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5" spans="1:30" s="53" customFormat="1" ht="21.75" customHeight="1" x14ac:dyDescent="0.25">
      <c r="A1695" s="43">
        <f t="shared" si="59"/>
        <v>1690</v>
      </c>
      <c r="B1695" s="44" t="s">
        <v>3061</v>
      </c>
      <c r="C1695" s="44" t="s">
        <v>3076</v>
      </c>
      <c r="D1695" s="45" t="s">
        <v>39</v>
      </c>
      <c r="E1695" s="73" t="s">
        <v>3077</v>
      </c>
      <c r="F1695" s="43" t="s">
        <v>41</v>
      </c>
      <c r="G1695" s="46" t="s">
        <v>42</v>
      </c>
      <c r="H1695" s="47">
        <v>23443</v>
      </c>
      <c r="I1695" s="45"/>
      <c r="J1695" s="76"/>
      <c r="K1695" s="74" t="s">
        <v>43</v>
      </c>
      <c r="L1695" s="79" t="s">
        <v>3078</v>
      </c>
      <c r="M1695" s="80">
        <v>43812</v>
      </c>
      <c r="N1695" s="52" t="str">
        <f t="shared" ca="1" si="60"/>
        <v>59 Tahun 11 Bulan 20 hari</v>
      </c>
      <c r="O16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Row],[JABATAN]],tbl_refJabatan,2,FALSE),"yr","day")-CONVERT(DATEDIF(H1695,tglAcuan,"y"),"yr","day"))),(NOW()+(CONVERT(VLOOKUP(Table1[[#This Row],[JABATAN]],tbl_refJabatan,2,FALSE),"yr","day")-CONVERT(DATEDIF(H1695,NOW(),"y"),"yr","day")))),"Usia Salah"),"")</f>
        <v>23799.348911689813</v>
      </c>
      <c r="Q1695" s="167" t="str">
        <f ca="1">IF(Table1[[#This Row],[TGL. PENSIUN (usia)]]&lt;&gt;0,TEXT(Table1[[#This Row],[TGL. PENSIUN (usia)]],"yyyy"),"")</f>
        <v>1965</v>
      </c>
      <c r="R1695" s="166">
        <f ca="1">IF(AND(Table1[[#This Row],[TGL. PENSIUN (usia)]]&lt;&gt;"",Table1[[#This Row],[TGL. PENSIUN (usia)]]&lt;&gt;"USIA SALAH"),IF(tglAcuan&lt;&gt;0,(INT(CONVERT(VLOOKUP(Table1[[#This Row],[JABATAN]],tbl_refJabatan,2,FALSE),"yr","day")-CONVERT(DATEDIF(H1695,tglAcuan,"y"),"yr","day"))),(INT(CONVERT(VLOOKUP(Table1[[#This Row],[JABATAN]],tbl_refJabatan,2,FALSE),"yr","day")-CONVERT(DATEDIF(H1695,NOW(),"y"),"yr","day")))),"")</f>
        <v>-21550</v>
      </c>
      <c r="S1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Row],[JABATAN]],tbl_refJabatan,4,FALSE),"yr","day")-CONVERT(DATEDIF(H1695,tglAcuan,"y"),"yr","day"))),(NOW()+(CONVERT(VLOOKUP(Table1[[#This Row],[JABATAN]],tbl_refJabatan,4,FALSE),"yr","day")-CONVERT(DATEDIF(H1695,NOW(),"y"),"yr","day")))),"Usia Salah"),"")</f>
        <v>23799.348911689813</v>
      </c>
      <c r="T1695" s="167" t="str">
        <f ca="1">IF(Table1[[#This Row],[TGL. PENSIUN ( usia )]]&lt;&gt;0,TEXT(Table1[[#This Row],[TGL. PENSIUN ( usia )]],"yyyy"),"")</f>
        <v>1965</v>
      </c>
      <c r="U1695" s="166">
        <f ca="1">IF(AND(Table1[[#This Row],[TGL. PENSIUN (usia)]]&lt;&gt;"",Table1[[#This Row],[TGL. PENSIUN (usia)]]&lt;&gt;"USIA SALAH"),IF(tglAcuan&lt;&gt;0,(INT(CONVERT(VLOOKUP(Table1[[#This Row],[JABATAN]],tbl_refJabatan,4,FALSE),"yr","day")-CONVERT(DATEDIF(H1695,tglAcuan,"y"),"yr","day"))),(INT(CONVERT(VLOOKUP(Table1[[#This Row],[JABATAN]],tbl_refJabatan,4,FALSE),"yr","day")-CONVERT(DATEDIF(H1695,NOW(),"y"),"yr","day")))),"")</f>
        <v>-21550</v>
      </c>
      <c r="V1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Row],[JABATAN]],tbl_refJabatan,6,FALSE),"yr","day")-CONVERT(DATEDIF(H1695,tglAcuan,"y"),"yr","day"))),(NOW()+(CONVERT(VLOOKUP(Table1[[#This Row],[JABATAN]],tbl_refJabatan,6,FALSE),"yr","day")-CONVERT(DATEDIF(H1695,NOW(),"y"),"yr","day")))),"Usia Salah"),"")</f>
        <v>23799.348911689813</v>
      </c>
      <c r="W1695" s="167" t="str">
        <f ca="1">IF(Table1[[#This Row],[TGL.PENSIUN (usia)]]&lt;&gt;0,TEXT(Table1[[#This Row],[TGL.PENSIUN (usia)]],"yyyy"),"")</f>
        <v>1965</v>
      </c>
      <c r="X16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Row],[JABATAN]],tbl_refJabatan,7,FALSE),"yr","day")-CONVERT(DATEDIF(M1695,tglAcuan,"y"),"yr","day"))),(NOW()+(CONVERT(VLOOKUP(Table1[[#This Row],[JABATAN]],tbl_refJabatan,7,FALSE),"yr","day")-CONVERT(DATEDIF(M1695,NOW(),"y"),"yr","day")))),"tgl SK salah"),"")</f>
        <v>43888.098911689813</v>
      </c>
      <c r="Y1695" s="167" t="str">
        <f ca="1">IF(Table1[[#This Row],[TGL. PENSIUN (jabatan)]]&lt;&gt;0,TEXT(Table1[[#This Row],[TGL. PENSIUN (jabatan)]],"yyyy"),"")</f>
        <v>2020</v>
      </c>
      <c r="Z16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Row],[JABATAN]],tbl_refJabatan,8,FALSE),"yr","day")-CONVERT(DATEDIF(H1695,tglAcuan,"y"),"yr","day"))),(NOW()+(CONVERT(VLOOKUP(Table1[[#This Row],[JABATAN]],tbl_refJabatan,8,FALSE),"yr","day")-CONVERT(DATEDIF(H1695,NOW(),"y"),"yr","day")))),"Usia Salah"),"")</f>
        <v>23799.348911689813</v>
      </c>
      <c r="AA1695" s="167" t="str">
        <f ca="1">IF(Table1[[#This Row],[TGL.PENSIUN (usia )]]&lt;&gt;0,TEXT(Table1[[#This Row],[TGL.PENSIUN (usia )]],"yyyy"),"")</f>
        <v>1965</v>
      </c>
      <c r="AB16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Row],[JABATAN]],tbl_refJabatan,9,FALSE),"yr","day")-CONVERT(DATEDIF(M1695,tglAcuan,"y"),"yr","day"))),(NOW()+(CONVERT(VLOOKUP(Table1[[#This Row],[JABATAN]],tbl_refJabatan,9,FALSE),"yr","day")-CONVERT(DATEDIF(M1695,NOW(),"y"),"yr","day")))),"tgl SK salah"),"")</f>
        <v>43888.098911689813</v>
      </c>
      <c r="AC1695" s="167" t="str">
        <f ca="1">IF(Table1[[#This Row],[TGL. PENSIUN (jabatan )]]&lt;&gt;0,TEXT(Table1[[#This Row],[TGL. PENSIUN (jabatan )]],"yyyy"),"")</f>
        <v>2020</v>
      </c>
      <c r="AD16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6" spans="1:30" s="88" customFormat="1" ht="21.75" customHeight="1" x14ac:dyDescent="0.25">
      <c r="A1696" s="43">
        <f t="shared" si="59"/>
        <v>1691</v>
      </c>
      <c r="B1696" s="44" t="s">
        <v>3061</v>
      </c>
      <c r="C1696" s="44" t="s">
        <v>3076</v>
      </c>
      <c r="D1696" s="72" t="s">
        <v>45</v>
      </c>
      <c r="E1696" s="101" t="s">
        <v>3079</v>
      </c>
      <c r="F1696" s="43" t="s">
        <v>41</v>
      </c>
      <c r="G1696" s="46" t="s">
        <v>42</v>
      </c>
      <c r="H1696" s="47">
        <v>28959</v>
      </c>
      <c r="I1696" s="45"/>
      <c r="J1696" s="76"/>
      <c r="K1696" s="74" t="s">
        <v>43</v>
      </c>
      <c r="L1696" s="49" t="s">
        <v>3080</v>
      </c>
      <c r="M1696" s="80">
        <v>43409</v>
      </c>
      <c r="N1696" s="52" t="str">
        <f t="shared" ca="1" si="60"/>
        <v>44 Tahun 10 Bulan 13 hari</v>
      </c>
      <c r="O16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Row],[JABATAN]],tbl_refJabatan,2,FALSE),"yr","day")-CONVERT(DATEDIF(H1696,tglAcuan,"y"),"yr","day"))),(NOW()+(CONVERT(VLOOKUP(Table1[[#This Row],[JABATAN]],tbl_refJabatan,2,FALSE),"yr","day")-CONVERT(DATEDIF(H1696,NOW(),"y"),"yr","day")))),"Usia Salah"),"")</f>
        <v>29278.098911689813</v>
      </c>
      <c r="Q1696" s="167" t="str">
        <f ca="1">IF(Table1[[#This Row],[TGL. PENSIUN (usia)]]&lt;&gt;0,TEXT(Table1[[#This Row],[TGL. PENSIUN (usia)]],"yyyy"),"")</f>
        <v>1980</v>
      </c>
      <c r="R1696" s="166">
        <f ca="1">IF(AND(Table1[[#This Row],[TGL. PENSIUN (usia)]]&lt;&gt;"",Table1[[#This Row],[TGL. PENSIUN (usia)]]&lt;&gt;"USIA SALAH"),IF(tglAcuan&lt;&gt;0,(INT(CONVERT(VLOOKUP(Table1[[#This Row],[JABATAN]],tbl_refJabatan,2,FALSE),"yr","day")-CONVERT(DATEDIF(H1696,tglAcuan,"y"),"yr","day"))),(INT(CONVERT(VLOOKUP(Table1[[#This Row],[JABATAN]],tbl_refJabatan,2,FALSE),"yr","day")-CONVERT(DATEDIF(H1696,NOW(),"y"),"yr","day")))),"")</f>
        <v>-16071</v>
      </c>
      <c r="S1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Row],[JABATAN]],tbl_refJabatan,4,FALSE),"yr","day")-CONVERT(DATEDIF(H1696,tglAcuan,"y"),"yr","day"))),(NOW()+(CONVERT(VLOOKUP(Table1[[#This Row],[JABATAN]],tbl_refJabatan,4,FALSE),"yr","day")-CONVERT(DATEDIF(H1696,NOW(),"y"),"yr","day")))),"Usia Salah"),"")</f>
        <v>29278.098911689813</v>
      </c>
      <c r="T1696" s="167" t="str">
        <f ca="1">IF(Table1[[#This Row],[TGL. PENSIUN ( usia )]]&lt;&gt;0,TEXT(Table1[[#This Row],[TGL. PENSIUN ( usia )]],"yyyy"),"")</f>
        <v>1980</v>
      </c>
      <c r="U1696" s="166">
        <f ca="1">IF(AND(Table1[[#This Row],[TGL. PENSIUN (usia)]]&lt;&gt;"",Table1[[#This Row],[TGL. PENSIUN (usia)]]&lt;&gt;"USIA SALAH"),IF(tglAcuan&lt;&gt;0,(INT(CONVERT(VLOOKUP(Table1[[#This Row],[JABATAN]],tbl_refJabatan,4,FALSE),"yr","day")-CONVERT(DATEDIF(H1696,tglAcuan,"y"),"yr","day"))),(INT(CONVERT(VLOOKUP(Table1[[#This Row],[JABATAN]],tbl_refJabatan,4,FALSE),"yr","day")-CONVERT(DATEDIF(H1696,NOW(),"y"),"yr","day")))),"")</f>
        <v>-16071</v>
      </c>
      <c r="V1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Row],[JABATAN]],tbl_refJabatan,6,FALSE),"yr","day")-CONVERT(DATEDIF(H1696,tglAcuan,"y"),"yr","day"))),(NOW()+(CONVERT(VLOOKUP(Table1[[#This Row],[JABATAN]],tbl_refJabatan,6,FALSE),"yr","day")-CONVERT(DATEDIF(H1696,NOW(),"y"),"yr","day")))),"Usia Salah"),"")</f>
        <v>29278.098911689813</v>
      </c>
      <c r="W1696" s="167" t="str">
        <f ca="1">IF(Table1[[#This Row],[TGL.PENSIUN (usia)]]&lt;&gt;0,TEXT(Table1[[#This Row],[TGL.PENSIUN (usia)]],"yyyy"),"")</f>
        <v>1980</v>
      </c>
      <c r="X16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Row],[JABATAN]],tbl_refJabatan,7,FALSE),"yr","day")-CONVERT(DATEDIF(M1696,tglAcuan,"y"),"yr","day"))),(NOW()+(CONVERT(VLOOKUP(Table1[[#This Row],[JABATAN]],tbl_refJabatan,7,FALSE),"yr","day")-CONVERT(DATEDIF(M1696,NOW(),"y"),"yr","day")))),"tgl SK salah"),"")</f>
        <v>43522.848911689813</v>
      </c>
      <c r="Y1696" s="167" t="str">
        <f ca="1">IF(Table1[[#This Row],[TGL. PENSIUN (jabatan)]]&lt;&gt;0,TEXT(Table1[[#This Row],[TGL. PENSIUN (jabatan)]],"yyyy"),"")</f>
        <v>2019</v>
      </c>
      <c r="Z16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Row],[JABATAN]],tbl_refJabatan,8,FALSE),"yr","day")-CONVERT(DATEDIF(H1696,tglAcuan,"y"),"yr","day"))),(NOW()+(CONVERT(VLOOKUP(Table1[[#This Row],[JABATAN]],tbl_refJabatan,8,FALSE),"yr","day")-CONVERT(DATEDIF(H1696,NOW(),"y"),"yr","day")))),"Usia Salah"),"")</f>
        <v>29278.098911689813</v>
      </c>
      <c r="AA1696" s="167" t="str">
        <f ca="1">IF(Table1[[#This Row],[TGL.PENSIUN (usia )]]&lt;&gt;0,TEXT(Table1[[#This Row],[TGL.PENSIUN (usia )]],"yyyy"),"")</f>
        <v>1980</v>
      </c>
      <c r="AB16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Row],[JABATAN]],tbl_refJabatan,9,FALSE),"yr","day")-CONVERT(DATEDIF(M1696,tglAcuan,"y"),"yr","day"))),(NOW()+(CONVERT(VLOOKUP(Table1[[#This Row],[JABATAN]],tbl_refJabatan,9,FALSE),"yr","day")-CONVERT(DATEDIF(M1696,NOW(),"y"),"yr","day")))),"tgl SK salah"),"")</f>
        <v>43522.848911689813</v>
      </c>
      <c r="AC1696" s="167" t="str">
        <f ca="1">IF(Table1[[#This Row],[TGL. PENSIUN (jabatan )]]&lt;&gt;0,TEXT(Table1[[#This Row],[TGL. PENSIUN (jabatan )]],"yyyy"),"")</f>
        <v>2019</v>
      </c>
      <c r="AD16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7" spans="1:30" s="53" customFormat="1" ht="21.75" customHeight="1" x14ac:dyDescent="0.25">
      <c r="A1697" s="43">
        <f t="shared" si="59"/>
        <v>1692</v>
      </c>
      <c r="B1697" s="44" t="s">
        <v>3061</v>
      </c>
      <c r="C1697" s="44" t="s">
        <v>3076</v>
      </c>
      <c r="D1697" s="45" t="s">
        <v>48</v>
      </c>
      <c r="E1697" s="101" t="s">
        <v>2092</v>
      </c>
      <c r="F1697" s="43" t="s">
        <v>41</v>
      </c>
      <c r="G1697" s="46" t="s">
        <v>42</v>
      </c>
      <c r="H1697" s="47">
        <v>23670</v>
      </c>
      <c r="I1697" s="45"/>
      <c r="J1697" s="76"/>
      <c r="K1697" s="74" t="s">
        <v>43</v>
      </c>
      <c r="L1697" s="49" t="s">
        <v>3081</v>
      </c>
      <c r="M1697" s="80">
        <v>43409</v>
      </c>
      <c r="N1697" s="52" t="str">
        <f t="shared" ca="1" si="60"/>
        <v>59 Tahun 4 Bulan 7 hari</v>
      </c>
      <c r="O16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Row],[JABATAN]],tbl_refJabatan,2,FALSE),"yr","day")-CONVERT(DATEDIF(H1697,tglAcuan,"y"),"yr","day"))),(NOW()+(CONVERT(VLOOKUP(Table1[[#This Row],[JABATAN]],tbl_refJabatan,2,FALSE),"yr","day")-CONVERT(DATEDIF(H1697,NOW(),"y"),"yr","day")))),"Usia Salah"),"")</f>
        <v>45714.348911689813</v>
      </c>
      <c r="Q1697" s="167" t="str">
        <f ca="1">IF(Table1[[#This Row],[TGL. PENSIUN (usia)]]&lt;&gt;0,TEXT(Table1[[#This Row],[TGL. PENSIUN (usia)]],"yyyy"),"")</f>
        <v>2025</v>
      </c>
      <c r="R1697" s="166">
        <f ca="1">IF(AND(Table1[[#This Row],[TGL. PENSIUN (usia)]]&lt;&gt;"",Table1[[#This Row],[TGL. PENSIUN (usia)]]&lt;&gt;"USIA SALAH"),IF(tglAcuan&lt;&gt;0,(INT(CONVERT(VLOOKUP(Table1[[#This Row],[JABATAN]],tbl_refJabatan,2,FALSE),"yr","day")-CONVERT(DATEDIF(H1697,tglAcuan,"y"),"yr","day"))),(INT(CONVERT(VLOOKUP(Table1[[#This Row],[JABATAN]],tbl_refJabatan,2,FALSE),"yr","day")-CONVERT(DATEDIF(H1697,NOW(),"y"),"yr","day")))),"")</f>
        <v>365</v>
      </c>
      <c r="S1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Row],[JABATAN]],tbl_refJabatan,4,FALSE),"yr","day")-CONVERT(DATEDIF(H1697,tglAcuan,"y"),"yr","day"))),(NOW()+(CONVERT(VLOOKUP(Table1[[#This Row],[JABATAN]],tbl_refJabatan,4,FALSE),"yr","day")-CONVERT(DATEDIF(H1697,NOW(),"y"),"yr","day")))),"Usia Salah"),"")</f>
        <v>45714.348911689813</v>
      </c>
      <c r="T1697" s="167" t="str">
        <f ca="1">IF(Table1[[#This Row],[TGL. PENSIUN ( usia )]]&lt;&gt;0,TEXT(Table1[[#This Row],[TGL. PENSIUN ( usia )]],"yyyy"),"")</f>
        <v>2025</v>
      </c>
      <c r="U1697" s="166">
        <f ca="1">IF(AND(Table1[[#This Row],[TGL. PENSIUN (usia)]]&lt;&gt;"",Table1[[#This Row],[TGL. PENSIUN (usia)]]&lt;&gt;"USIA SALAH"),IF(tglAcuan&lt;&gt;0,(INT(CONVERT(VLOOKUP(Table1[[#This Row],[JABATAN]],tbl_refJabatan,4,FALSE),"yr","day")-CONVERT(DATEDIF(H1697,tglAcuan,"y"),"yr","day"))),(INT(CONVERT(VLOOKUP(Table1[[#This Row],[JABATAN]],tbl_refJabatan,4,FALSE),"yr","day")-CONVERT(DATEDIF(H1697,NOW(),"y"),"yr","day")))),"")</f>
        <v>365</v>
      </c>
      <c r="V1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Row],[JABATAN]],tbl_refJabatan,6,FALSE),"yr","day")-CONVERT(DATEDIF(H1697,tglAcuan,"y"),"yr","day"))),(NOW()+(CONVERT(VLOOKUP(Table1[[#This Row],[JABATAN]],tbl_refJabatan,6,FALSE),"yr","day")-CONVERT(DATEDIF(H1697,NOW(),"y"),"yr","day")))),"Usia Salah"),"")</f>
        <v>44253.348911689813</v>
      </c>
      <c r="W1697" s="167" t="str">
        <f ca="1">IF(Table1[[#This Row],[TGL.PENSIUN (usia)]]&lt;&gt;0,TEXT(Table1[[#This Row],[TGL.PENSIUN (usia)]],"yyyy"),"")</f>
        <v>2021</v>
      </c>
      <c r="X16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Row],[JABATAN]],tbl_refJabatan,7,FALSE),"yr","day")-CONVERT(DATEDIF(M1697,tglAcuan,"y"),"yr","day"))),(NOW()+(CONVERT(VLOOKUP(Table1[[#This Row],[JABATAN]],tbl_refJabatan,7,FALSE),"yr","day")-CONVERT(DATEDIF(M1697,NOW(),"y"),"yr","day")))),"tgl SK salah"),"")</f>
        <v>50827.848911689813</v>
      </c>
      <c r="Y1697" s="167" t="str">
        <f ca="1">IF(Table1[[#This Row],[TGL. PENSIUN (jabatan)]]&lt;&gt;0,TEXT(Table1[[#This Row],[TGL. PENSIUN (jabatan)]],"yyyy"),"")</f>
        <v>2039</v>
      </c>
      <c r="Z16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Row],[JABATAN]],tbl_refJabatan,8,FALSE),"yr","day")-CONVERT(DATEDIF(H1697,tglAcuan,"y"),"yr","day"))),(NOW()+(CONVERT(VLOOKUP(Table1[[#This Row],[JABATAN]],tbl_refJabatan,8,FALSE),"yr","day")-CONVERT(DATEDIF(H1697,NOW(),"y"),"yr","day")))),"Usia Salah"),"")</f>
        <v>44253.348911689813</v>
      </c>
      <c r="AA1697" s="167" t="str">
        <f ca="1">IF(Table1[[#This Row],[TGL.PENSIUN (usia )]]&lt;&gt;0,TEXT(Table1[[#This Row],[TGL.PENSIUN (usia )]],"yyyy"),"")</f>
        <v>2021</v>
      </c>
      <c r="AB16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Row],[JABATAN]],tbl_refJabatan,9,FALSE),"yr","day")-CONVERT(DATEDIF(M1697,tglAcuan,"y"),"yr","day"))),(NOW()+(CONVERT(VLOOKUP(Table1[[#This Row],[JABATAN]],tbl_refJabatan,9,FALSE),"yr","day")-CONVERT(DATEDIF(M1697,NOW(),"y"),"yr","day")))),"tgl SK salah"),"")</f>
        <v>50827.848911689813</v>
      </c>
      <c r="AC1697" s="167" t="str">
        <f ca="1">IF(Table1[[#This Row],[TGL. PENSIUN (jabatan )]]&lt;&gt;0,TEXT(Table1[[#This Row],[TGL. PENSIUN (jabatan )]],"yyyy"),"")</f>
        <v>2039</v>
      </c>
      <c r="AD16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8" spans="1:30" s="53" customFormat="1" ht="21.75" customHeight="1" x14ac:dyDescent="0.25">
      <c r="A1698" s="43">
        <f t="shared" si="59"/>
        <v>1693</v>
      </c>
      <c r="B1698" s="44" t="s">
        <v>3061</v>
      </c>
      <c r="C1698" s="44" t="s">
        <v>3076</v>
      </c>
      <c r="D1698" s="72" t="s">
        <v>52</v>
      </c>
      <c r="E1698" s="101" t="s">
        <v>3082</v>
      </c>
      <c r="F1698" s="43" t="s">
        <v>41</v>
      </c>
      <c r="G1698" s="46" t="s">
        <v>42</v>
      </c>
      <c r="H1698" s="47">
        <v>26805</v>
      </c>
      <c r="I1698" s="45"/>
      <c r="J1698" s="76"/>
      <c r="K1698" s="74" t="s">
        <v>43</v>
      </c>
      <c r="L1698" s="49" t="s">
        <v>3081</v>
      </c>
      <c r="M1698" s="80">
        <v>43409</v>
      </c>
      <c r="N1698" s="52" t="str">
        <f t="shared" ca="1" si="60"/>
        <v>50 Tahun 9 Bulan 6 hari</v>
      </c>
      <c r="O16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Row],[JABATAN]],tbl_refJabatan,2,FALSE),"yr","day")-CONVERT(DATEDIF(H1698,tglAcuan,"y"),"yr","day"))),(NOW()+(CONVERT(VLOOKUP(Table1[[#This Row],[JABATAN]],tbl_refJabatan,2,FALSE),"yr","day")-CONVERT(DATEDIF(H1698,NOW(),"y"),"yr","day")))),"Usia Salah"),"")</f>
        <v>49001.598911689813</v>
      </c>
      <c r="Q1698" s="167" t="str">
        <f ca="1">IF(Table1[[#This Row],[TGL. PENSIUN (usia)]]&lt;&gt;0,TEXT(Table1[[#This Row],[TGL. PENSIUN (usia)]],"yyyy"),"")</f>
        <v>2034</v>
      </c>
      <c r="R1698" s="166">
        <f ca="1">IF(AND(Table1[[#This Row],[TGL. PENSIUN (usia)]]&lt;&gt;"",Table1[[#This Row],[TGL. PENSIUN (usia)]]&lt;&gt;"USIA SALAH"),IF(tglAcuan&lt;&gt;0,(INT(CONVERT(VLOOKUP(Table1[[#This Row],[JABATAN]],tbl_refJabatan,2,FALSE),"yr","day")-CONVERT(DATEDIF(H1698,tglAcuan,"y"),"yr","day"))),(INT(CONVERT(VLOOKUP(Table1[[#This Row],[JABATAN]],tbl_refJabatan,2,FALSE),"yr","day")-CONVERT(DATEDIF(H1698,NOW(),"y"),"yr","day")))),"")</f>
        <v>3652</v>
      </c>
      <c r="S1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Row],[JABATAN]],tbl_refJabatan,4,FALSE),"yr","day")-CONVERT(DATEDIF(H1698,tglAcuan,"y"),"yr","day"))),(NOW()+(CONVERT(VLOOKUP(Table1[[#This Row],[JABATAN]],tbl_refJabatan,4,FALSE),"yr","day")-CONVERT(DATEDIF(H1698,NOW(),"y"),"yr","day")))),"Usia Salah"),"")</f>
        <v>49001.598911689813</v>
      </c>
      <c r="T1698" s="167" t="str">
        <f ca="1">IF(Table1[[#This Row],[TGL. PENSIUN ( usia )]]&lt;&gt;0,TEXT(Table1[[#This Row],[TGL. PENSIUN ( usia )]],"yyyy"),"")</f>
        <v>2034</v>
      </c>
      <c r="U1698" s="166">
        <f ca="1">IF(AND(Table1[[#This Row],[TGL. PENSIUN (usia)]]&lt;&gt;"",Table1[[#This Row],[TGL. PENSIUN (usia)]]&lt;&gt;"USIA SALAH"),IF(tglAcuan&lt;&gt;0,(INT(CONVERT(VLOOKUP(Table1[[#This Row],[JABATAN]],tbl_refJabatan,4,FALSE),"yr","day")-CONVERT(DATEDIF(H1698,tglAcuan,"y"),"yr","day"))),(INT(CONVERT(VLOOKUP(Table1[[#This Row],[JABATAN]],tbl_refJabatan,4,FALSE),"yr","day")-CONVERT(DATEDIF(H1698,NOW(),"y"),"yr","day")))),"")</f>
        <v>3652</v>
      </c>
      <c r="V1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Row],[JABATAN]],tbl_refJabatan,6,FALSE),"yr","day")-CONVERT(DATEDIF(H1698,tglAcuan,"y"),"yr","day"))),(NOW()+(CONVERT(VLOOKUP(Table1[[#This Row],[JABATAN]],tbl_refJabatan,6,FALSE),"yr","day")-CONVERT(DATEDIF(H1698,NOW(),"y"),"yr","day")))),"Usia Salah"),"")</f>
        <v>47540.598911689813</v>
      </c>
      <c r="W1698" s="167" t="str">
        <f ca="1">IF(Table1[[#This Row],[TGL.PENSIUN (usia)]]&lt;&gt;0,TEXT(Table1[[#This Row],[TGL.PENSIUN (usia)]],"yyyy"),"")</f>
        <v>2030</v>
      </c>
      <c r="X16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Row],[JABATAN]],tbl_refJabatan,7,FALSE),"yr","day")-CONVERT(DATEDIF(M1698,tglAcuan,"y"),"yr","day"))),(NOW()+(CONVERT(VLOOKUP(Table1[[#This Row],[JABATAN]],tbl_refJabatan,7,FALSE),"yr","day")-CONVERT(DATEDIF(M1698,NOW(),"y"),"yr","day")))),"tgl SK salah"),"")</f>
        <v>50827.848911689813</v>
      </c>
      <c r="Y1698" s="167" t="str">
        <f ca="1">IF(Table1[[#This Row],[TGL. PENSIUN (jabatan)]]&lt;&gt;0,TEXT(Table1[[#This Row],[TGL. PENSIUN (jabatan)]],"yyyy"),"")</f>
        <v>2039</v>
      </c>
      <c r="Z16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Row],[JABATAN]],tbl_refJabatan,8,FALSE),"yr","day")-CONVERT(DATEDIF(H1698,tglAcuan,"y"),"yr","day"))),(NOW()+(CONVERT(VLOOKUP(Table1[[#This Row],[JABATAN]],tbl_refJabatan,8,FALSE),"yr","day")-CONVERT(DATEDIF(H1698,NOW(),"y"),"yr","day")))),"Usia Salah"),"")</f>
        <v>47540.598911689813</v>
      </c>
      <c r="AA1698" s="167" t="str">
        <f ca="1">IF(Table1[[#This Row],[TGL.PENSIUN (usia )]]&lt;&gt;0,TEXT(Table1[[#This Row],[TGL.PENSIUN (usia )]],"yyyy"),"")</f>
        <v>2030</v>
      </c>
      <c r="AB16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Row],[JABATAN]],tbl_refJabatan,9,FALSE),"yr","day")-CONVERT(DATEDIF(M1698,tglAcuan,"y"),"yr","day"))),(NOW()+(CONVERT(VLOOKUP(Table1[[#This Row],[JABATAN]],tbl_refJabatan,9,FALSE),"yr","day")-CONVERT(DATEDIF(M1698,NOW(),"y"),"yr","day")))),"tgl SK salah"),"")</f>
        <v>50827.848911689813</v>
      </c>
      <c r="AC1698" s="167" t="str">
        <f ca="1">IF(Table1[[#This Row],[TGL. PENSIUN (jabatan )]]&lt;&gt;0,TEXT(Table1[[#This Row],[TGL. PENSIUN (jabatan )]],"yyyy"),"")</f>
        <v>2039</v>
      </c>
      <c r="AD16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699" spans="1:30" s="53" customFormat="1" ht="21.75" customHeight="1" x14ac:dyDescent="0.25">
      <c r="A1699" s="43">
        <f t="shared" si="59"/>
        <v>1694</v>
      </c>
      <c r="B1699" s="44" t="s">
        <v>3061</v>
      </c>
      <c r="C1699" s="44" t="s">
        <v>3076</v>
      </c>
      <c r="D1699" s="72" t="s">
        <v>54</v>
      </c>
      <c r="E1699" s="101" t="s">
        <v>597</v>
      </c>
      <c r="F1699" s="43" t="s">
        <v>41</v>
      </c>
      <c r="G1699" s="46" t="s">
        <v>42</v>
      </c>
      <c r="H1699" s="47">
        <v>27184</v>
      </c>
      <c r="I1699" s="45"/>
      <c r="J1699" s="76"/>
      <c r="K1699" s="74" t="s">
        <v>93</v>
      </c>
      <c r="L1699" s="49" t="s">
        <v>3081</v>
      </c>
      <c r="M1699" s="80">
        <v>43409</v>
      </c>
      <c r="N1699" s="52" t="str">
        <f t="shared" ca="1" si="60"/>
        <v>49 Tahun 8 Bulan 23 hari</v>
      </c>
      <c r="O16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Row],[JABATAN]],tbl_refJabatan,2,FALSE),"yr","day")-CONVERT(DATEDIF(H1699,tglAcuan,"y"),"yr","day"))),(NOW()+(CONVERT(VLOOKUP(Table1[[#This Row],[JABATAN]],tbl_refJabatan,2,FALSE),"yr","day")-CONVERT(DATEDIF(H1699,NOW(),"y"),"yr","day")))),"Usia Salah"),"")</f>
        <v>49366.848911689813</v>
      </c>
      <c r="Q1699" s="167" t="str">
        <f ca="1">IF(Table1[[#This Row],[TGL. PENSIUN (usia)]]&lt;&gt;0,TEXT(Table1[[#This Row],[TGL. PENSIUN (usia)]],"yyyy"),"")</f>
        <v>2035</v>
      </c>
      <c r="R1699" s="166">
        <f ca="1">IF(AND(Table1[[#This Row],[TGL. PENSIUN (usia)]]&lt;&gt;"",Table1[[#This Row],[TGL. PENSIUN (usia)]]&lt;&gt;"USIA SALAH"),IF(tglAcuan&lt;&gt;0,(INT(CONVERT(VLOOKUP(Table1[[#This Row],[JABATAN]],tbl_refJabatan,2,FALSE),"yr","day")-CONVERT(DATEDIF(H1699,tglAcuan,"y"),"yr","day"))),(INT(CONVERT(VLOOKUP(Table1[[#This Row],[JABATAN]],tbl_refJabatan,2,FALSE),"yr","day")-CONVERT(DATEDIF(H1699,NOW(),"y"),"yr","day")))),"")</f>
        <v>4017</v>
      </c>
      <c r="S1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Row],[JABATAN]],tbl_refJabatan,4,FALSE),"yr","day")-CONVERT(DATEDIF(H1699,tglAcuan,"y"),"yr","day"))),(NOW()+(CONVERT(VLOOKUP(Table1[[#This Row],[JABATAN]],tbl_refJabatan,4,FALSE),"yr","day")-CONVERT(DATEDIF(H1699,NOW(),"y"),"yr","day")))),"Usia Salah"),"")</f>
        <v>49366.848911689813</v>
      </c>
      <c r="T1699" s="167" t="str">
        <f ca="1">IF(Table1[[#This Row],[TGL. PENSIUN ( usia )]]&lt;&gt;0,TEXT(Table1[[#This Row],[TGL. PENSIUN ( usia )]],"yyyy"),"")</f>
        <v>2035</v>
      </c>
      <c r="U1699" s="166">
        <f ca="1">IF(AND(Table1[[#This Row],[TGL. PENSIUN (usia)]]&lt;&gt;"",Table1[[#This Row],[TGL. PENSIUN (usia)]]&lt;&gt;"USIA SALAH"),IF(tglAcuan&lt;&gt;0,(INT(CONVERT(VLOOKUP(Table1[[#This Row],[JABATAN]],tbl_refJabatan,4,FALSE),"yr","day")-CONVERT(DATEDIF(H1699,tglAcuan,"y"),"yr","day"))),(INT(CONVERT(VLOOKUP(Table1[[#This Row],[JABATAN]],tbl_refJabatan,4,FALSE),"yr","day")-CONVERT(DATEDIF(H1699,NOW(),"y"),"yr","day")))),"")</f>
        <v>4017</v>
      </c>
      <c r="V1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Row],[JABATAN]],tbl_refJabatan,6,FALSE),"yr","day")-CONVERT(DATEDIF(H1699,tglAcuan,"y"),"yr","day"))),(NOW()+(CONVERT(VLOOKUP(Table1[[#This Row],[JABATAN]],tbl_refJabatan,6,FALSE),"yr","day")-CONVERT(DATEDIF(H1699,NOW(),"y"),"yr","day")))),"Usia Salah"),"")</f>
        <v>47905.848911689813</v>
      </c>
      <c r="W1699" s="167" t="str">
        <f ca="1">IF(Table1[[#This Row],[TGL.PENSIUN (usia)]]&lt;&gt;0,TEXT(Table1[[#This Row],[TGL.PENSIUN (usia)]],"yyyy"),"")</f>
        <v>2031</v>
      </c>
      <c r="X16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Row],[JABATAN]],tbl_refJabatan,7,FALSE),"yr","day")-CONVERT(DATEDIF(M1699,tglAcuan,"y"),"yr","day"))),(NOW()+(CONVERT(VLOOKUP(Table1[[#This Row],[JABATAN]],tbl_refJabatan,7,FALSE),"yr","day")-CONVERT(DATEDIF(M1699,NOW(),"y"),"yr","day")))),"tgl SK salah"),"")</f>
        <v>50827.848911689813</v>
      </c>
      <c r="Y1699" s="167" t="str">
        <f ca="1">IF(Table1[[#This Row],[TGL. PENSIUN (jabatan)]]&lt;&gt;0,TEXT(Table1[[#This Row],[TGL. PENSIUN (jabatan)]],"yyyy"),"")</f>
        <v>2039</v>
      </c>
      <c r="Z16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Row],[JABATAN]],tbl_refJabatan,8,FALSE),"yr","day")-CONVERT(DATEDIF(H1699,tglAcuan,"y"),"yr","day"))),(NOW()+(CONVERT(VLOOKUP(Table1[[#This Row],[JABATAN]],tbl_refJabatan,8,FALSE),"yr","day")-CONVERT(DATEDIF(H1699,NOW(),"y"),"yr","day")))),"Usia Salah"),"")</f>
        <v>47905.848911689813</v>
      </c>
      <c r="AA1699" s="167" t="str">
        <f ca="1">IF(Table1[[#This Row],[TGL.PENSIUN (usia )]]&lt;&gt;0,TEXT(Table1[[#This Row],[TGL.PENSIUN (usia )]],"yyyy"),"")</f>
        <v>2031</v>
      </c>
      <c r="AB16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Row],[JABATAN]],tbl_refJabatan,9,FALSE),"yr","day")-CONVERT(DATEDIF(M1699,tglAcuan,"y"),"yr","day"))),(NOW()+(CONVERT(VLOOKUP(Table1[[#This Row],[JABATAN]],tbl_refJabatan,9,FALSE),"yr","day")-CONVERT(DATEDIF(M1699,NOW(),"y"),"yr","day")))),"tgl SK salah"),"")</f>
        <v>50827.848911689813</v>
      </c>
      <c r="AC1699" s="167" t="str">
        <f ca="1">IF(Table1[[#This Row],[TGL. PENSIUN (jabatan )]]&lt;&gt;0,TEXT(Table1[[#This Row],[TGL. PENSIUN (jabatan )]],"yyyy"),"")</f>
        <v>2039</v>
      </c>
      <c r="AD16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0" spans="1:30" s="53" customFormat="1" ht="21.75" customHeight="1" x14ac:dyDescent="0.25">
      <c r="A1700" s="43">
        <f t="shared" si="59"/>
        <v>1695</v>
      </c>
      <c r="B1700" s="44" t="s">
        <v>3061</v>
      </c>
      <c r="C1700" s="44" t="s">
        <v>3076</v>
      </c>
      <c r="D1700" s="72" t="s">
        <v>57</v>
      </c>
      <c r="E1700" s="101" t="s">
        <v>3083</v>
      </c>
      <c r="F1700" s="43" t="s">
        <v>50</v>
      </c>
      <c r="G1700" s="46" t="s">
        <v>42</v>
      </c>
      <c r="H1700" s="47">
        <v>27415</v>
      </c>
      <c r="I1700" s="45"/>
      <c r="J1700" s="76"/>
      <c r="K1700" s="74" t="s">
        <v>43</v>
      </c>
      <c r="L1700" s="49" t="s">
        <v>3081</v>
      </c>
      <c r="M1700" s="80">
        <v>43409</v>
      </c>
      <c r="N1700" s="52" t="str">
        <f t="shared" ca="1" si="60"/>
        <v>49 Tahun 1 Bulan 6 hari</v>
      </c>
      <c r="O17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Row],[JABATAN]],tbl_refJabatan,2,FALSE),"yr","day")-CONVERT(DATEDIF(H1700,tglAcuan,"y"),"yr","day"))),(NOW()+(CONVERT(VLOOKUP(Table1[[#This Row],[JABATAN]],tbl_refJabatan,2,FALSE),"yr","day")-CONVERT(DATEDIF(H1700,NOW(),"y"),"yr","day")))),"Usia Salah"),"")</f>
        <v>49366.848911689813</v>
      </c>
      <c r="Q1700" s="167" t="str">
        <f ca="1">IF(Table1[[#This Row],[TGL. PENSIUN (usia)]]&lt;&gt;0,TEXT(Table1[[#This Row],[TGL. PENSIUN (usia)]],"yyyy"),"")</f>
        <v>2035</v>
      </c>
      <c r="R1700" s="166">
        <f ca="1">IF(AND(Table1[[#This Row],[TGL. PENSIUN (usia)]]&lt;&gt;"",Table1[[#This Row],[TGL. PENSIUN (usia)]]&lt;&gt;"USIA SALAH"),IF(tglAcuan&lt;&gt;0,(INT(CONVERT(VLOOKUP(Table1[[#This Row],[JABATAN]],tbl_refJabatan,2,FALSE),"yr","day")-CONVERT(DATEDIF(H1700,tglAcuan,"y"),"yr","day"))),(INT(CONVERT(VLOOKUP(Table1[[#This Row],[JABATAN]],tbl_refJabatan,2,FALSE),"yr","day")-CONVERT(DATEDIF(H1700,NOW(),"y"),"yr","day")))),"")</f>
        <v>4017</v>
      </c>
      <c r="S1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Row],[JABATAN]],tbl_refJabatan,4,FALSE),"yr","day")-CONVERT(DATEDIF(H1700,tglAcuan,"y"),"yr","day"))),(NOW()+(CONVERT(VLOOKUP(Table1[[#This Row],[JABATAN]],tbl_refJabatan,4,FALSE),"yr","day")-CONVERT(DATEDIF(H1700,NOW(),"y"),"yr","day")))),"Usia Salah"),"")</f>
        <v>49366.848911689813</v>
      </c>
      <c r="T1700" s="167" t="str">
        <f ca="1">IF(Table1[[#This Row],[TGL. PENSIUN ( usia )]]&lt;&gt;0,TEXT(Table1[[#This Row],[TGL. PENSIUN ( usia )]],"yyyy"),"")</f>
        <v>2035</v>
      </c>
      <c r="U1700" s="166">
        <f ca="1">IF(AND(Table1[[#This Row],[TGL. PENSIUN (usia)]]&lt;&gt;"",Table1[[#This Row],[TGL. PENSIUN (usia)]]&lt;&gt;"USIA SALAH"),IF(tglAcuan&lt;&gt;0,(INT(CONVERT(VLOOKUP(Table1[[#This Row],[JABATAN]],tbl_refJabatan,4,FALSE),"yr","day")-CONVERT(DATEDIF(H1700,tglAcuan,"y"),"yr","day"))),(INT(CONVERT(VLOOKUP(Table1[[#This Row],[JABATAN]],tbl_refJabatan,4,FALSE),"yr","day")-CONVERT(DATEDIF(H1700,NOW(),"y"),"yr","day")))),"")</f>
        <v>4017</v>
      </c>
      <c r="V1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Row],[JABATAN]],tbl_refJabatan,6,FALSE),"yr","day")-CONVERT(DATEDIF(H1700,tglAcuan,"y"),"yr","day"))),(NOW()+(CONVERT(VLOOKUP(Table1[[#This Row],[JABATAN]],tbl_refJabatan,6,FALSE),"yr","day")-CONVERT(DATEDIF(H1700,NOW(),"y"),"yr","day")))),"Usia Salah"),"")</f>
        <v>47905.848911689813</v>
      </c>
      <c r="W1700" s="167" t="str">
        <f ca="1">IF(Table1[[#This Row],[TGL.PENSIUN (usia)]]&lt;&gt;0,TEXT(Table1[[#This Row],[TGL.PENSIUN (usia)]],"yyyy"),"")</f>
        <v>2031</v>
      </c>
      <c r="X17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Row],[JABATAN]],tbl_refJabatan,7,FALSE),"yr","day")-CONVERT(DATEDIF(M1700,tglAcuan,"y"),"yr","day"))),(NOW()+(CONVERT(VLOOKUP(Table1[[#This Row],[JABATAN]],tbl_refJabatan,7,FALSE),"yr","day")-CONVERT(DATEDIF(M1700,NOW(),"y"),"yr","day")))),"tgl SK salah"),"")</f>
        <v>50827.848911689813</v>
      </c>
      <c r="Y1700" s="167" t="str">
        <f ca="1">IF(Table1[[#This Row],[TGL. PENSIUN (jabatan)]]&lt;&gt;0,TEXT(Table1[[#This Row],[TGL. PENSIUN (jabatan)]],"yyyy"),"")</f>
        <v>2039</v>
      </c>
      <c r="Z17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Row],[JABATAN]],tbl_refJabatan,8,FALSE),"yr","day")-CONVERT(DATEDIF(H1700,tglAcuan,"y"),"yr","day"))),(NOW()+(CONVERT(VLOOKUP(Table1[[#This Row],[JABATAN]],tbl_refJabatan,8,FALSE),"yr","day")-CONVERT(DATEDIF(H1700,NOW(),"y"),"yr","day")))),"Usia Salah"),"")</f>
        <v>47905.848911689813</v>
      </c>
      <c r="AA1700" s="167" t="str">
        <f ca="1">IF(Table1[[#This Row],[TGL.PENSIUN (usia )]]&lt;&gt;0,TEXT(Table1[[#This Row],[TGL.PENSIUN (usia )]],"yyyy"),"")</f>
        <v>2031</v>
      </c>
      <c r="AB17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Row],[JABATAN]],tbl_refJabatan,9,FALSE),"yr","day")-CONVERT(DATEDIF(M1700,tglAcuan,"y"),"yr","day"))),(NOW()+(CONVERT(VLOOKUP(Table1[[#This Row],[JABATAN]],tbl_refJabatan,9,FALSE),"yr","day")-CONVERT(DATEDIF(M1700,NOW(),"y"),"yr","day")))),"tgl SK salah"),"")</f>
        <v>50827.848911689813</v>
      </c>
      <c r="AC1700" s="167" t="str">
        <f ca="1">IF(Table1[[#This Row],[TGL. PENSIUN (jabatan )]]&lt;&gt;0,TEXT(Table1[[#This Row],[TGL. PENSIUN (jabatan )]],"yyyy"),"")</f>
        <v>2039</v>
      </c>
      <c r="AD17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1" spans="1:30" s="53" customFormat="1" ht="21.75" customHeight="1" x14ac:dyDescent="0.25">
      <c r="A1701" s="43">
        <f t="shared" si="59"/>
        <v>1696</v>
      </c>
      <c r="B1701" s="44" t="s">
        <v>3061</v>
      </c>
      <c r="C1701" s="44" t="s">
        <v>3076</v>
      </c>
      <c r="D1701" s="72" t="s">
        <v>59</v>
      </c>
      <c r="E1701" s="101" t="s">
        <v>3084</v>
      </c>
      <c r="F1701" s="43" t="s">
        <v>41</v>
      </c>
      <c r="G1701" s="46" t="s">
        <v>42</v>
      </c>
      <c r="H1701" s="47">
        <v>32145</v>
      </c>
      <c r="I1701" s="45"/>
      <c r="J1701" s="76"/>
      <c r="K1701" s="74" t="s">
        <v>43</v>
      </c>
      <c r="L1701" s="79" t="s">
        <v>3085</v>
      </c>
      <c r="M1701" s="80">
        <v>43944</v>
      </c>
      <c r="N1701" s="52" t="str">
        <f t="shared" ca="1" si="60"/>
        <v>36 Tahun 1 Bulan 24 hari</v>
      </c>
      <c r="O17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4 Hari </v>
      </c>
      <c r="P1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Row],[JABATAN]],tbl_refJabatan,2,FALSE),"yr","day")-CONVERT(DATEDIF(H1701,tglAcuan,"y"),"yr","day"))),(NOW()+(CONVERT(VLOOKUP(Table1[[#This Row],[JABATAN]],tbl_refJabatan,2,FALSE),"yr","day")-CONVERT(DATEDIF(H1701,NOW(),"y"),"yr","day")))),"Usia Salah"),"")</f>
        <v>54115.098911689813</v>
      </c>
      <c r="Q1701" s="167" t="str">
        <f ca="1">IF(Table1[[#This Row],[TGL. PENSIUN (usia)]]&lt;&gt;0,TEXT(Table1[[#This Row],[TGL. PENSIUN (usia)]],"yyyy"),"")</f>
        <v>2048</v>
      </c>
      <c r="R1701" s="166">
        <f ca="1">IF(AND(Table1[[#This Row],[TGL. PENSIUN (usia)]]&lt;&gt;"",Table1[[#This Row],[TGL. PENSIUN (usia)]]&lt;&gt;"USIA SALAH"),IF(tglAcuan&lt;&gt;0,(INT(CONVERT(VLOOKUP(Table1[[#This Row],[JABATAN]],tbl_refJabatan,2,FALSE),"yr","day")-CONVERT(DATEDIF(H1701,tglAcuan,"y"),"yr","day"))),(INT(CONVERT(VLOOKUP(Table1[[#This Row],[JABATAN]],tbl_refJabatan,2,FALSE),"yr","day")-CONVERT(DATEDIF(H1701,NOW(),"y"),"yr","day")))),"")</f>
        <v>8766</v>
      </c>
      <c r="S1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Row],[JABATAN]],tbl_refJabatan,4,FALSE),"yr","day")-CONVERT(DATEDIF(H1701,tglAcuan,"y"),"yr","day"))),(NOW()+(CONVERT(VLOOKUP(Table1[[#This Row],[JABATAN]],tbl_refJabatan,4,FALSE),"yr","day")-CONVERT(DATEDIF(H1701,NOW(),"y"),"yr","day")))),"Usia Salah"),"")</f>
        <v>54115.098911689813</v>
      </c>
      <c r="T1701" s="167" t="str">
        <f ca="1">IF(Table1[[#This Row],[TGL. PENSIUN ( usia )]]&lt;&gt;0,TEXT(Table1[[#This Row],[TGL. PENSIUN ( usia )]],"yyyy"),"")</f>
        <v>2048</v>
      </c>
      <c r="U1701" s="166">
        <f ca="1">IF(AND(Table1[[#This Row],[TGL. PENSIUN (usia)]]&lt;&gt;"",Table1[[#This Row],[TGL. PENSIUN (usia)]]&lt;&gt;"USIA SALAH"),IF(tglAcuan&lt;&gt;0,(INT(CONVERT(VLOOKUP(Table1[[#This Row],[JABATAN]],tbl_refJabatan,4,FALSE),"yr","day")-CONVERT(DATEDIF(H1701,tglAcuan,"y"),"yr","day"))),(INT(CONVERT(VLOOKUP(Table1[[#This Row],[JABATAN]],tbl_refJabatan,4,FALSE),"yr","day")-CONVERT(DATEDIF(H1701,NOW(),"y"),"yr","day")))),"")</f>
        <v>8766</v>
      </c>
      <c r="V1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Row],[JABATAN]],tbl_refJabatan,6,FALSE),"yr","day")-CONVERT(DATEDIF(H1701,tglAcuan,"y"),"yr","day"))),(NOW()+(CONVERT(VLOOKUP(Table1[[#This Row],[JABATAN]],tbl_refJabatan,6,FALSE),"yr","day")-CONVERT(DATEDIF(H1701,NOW(),"y"),"yr","day")))),"Usia Salah"),"")</f>
        <v>52654.098911689813</v>
      </c>
      <c r="W1701" s="167" t="str">
        <f ca="1">IF(Table1[[#This Row],[TGL.PENSIUN (usia)]]&lt;&gt;0,TEXT(Table1[[#This Row],[TGL.PENSIUN (usia)]],"yyyy"),"")</f>
        <v>2044</v>
      </c>
      <c r="X17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Row],[JABATAN]],tbl_refJabatan,7,FALSE),"yr","day")-CONVERT(DATEDIF(M1701,tglAcuan,"y"),"yr","day"))),(NOW()+(CONVERT(VLOOKUP(Table1[[#This Row],[JABATAN]],tbl_refJabatan,7,FALSE),"yr","day")-CONVERT(DATEDIF(M1701,NOW(),"y"),"yr","day")))),"tgl SK salah"),"")</f>
        <v>51558.348911689813</v>
      </c>
      <c r="Y1701" s="167" t="str">
        <f ca="1">IF(Table1[[#This Row],[TGL. PENSIUN (jabatan)]]&lt;&gt;0,TEXT(Table1[[#This Row],[TGL. PENSIUN (jabatan)]],"yyyy"),"")</f>
        <v>2041</v>
      </c>
      <c r="Z17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Row],[JABATAN]],tbl_refJabatan,8,FALSE),"yr","day")-CONVERT(DATEDIF(H1701,tglAcuan,"y"),"yr","day"))),(NOW()+(CONVERT(VLOOKUP(Table1[[#This Row],[JABATAN]],tbl_refJabatan,8,FALSE),"yr","day")-CONVERT(DATEDIF(H1701,NOW(),"y"),"yr","day")))),"Usia Salah"),"")</f>
        <v>52654.098911689813</v>
      </c>
      <c r="AA1701" s="167" t="str">
        <f ca="1">IF(Table1[[#This Row],[TGL.PENSIUN (usia )]]&lt;&gt;0,TEXT(Table1[[#This Row],[TGL.PENSIUN (usia )]],"yyyy"),"")</f>
        <v>2044</v>
      </c>
      <c r="AB17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Row],[JABATAN]],tbl_refJabatan,9,FALSE),"yr","day")-CONVERT(DATEDIF(M1701,tglAcuan,"y"),"yr","day"))),(NOW()+(CONVERT(VLOOKUP(Table1[[#This Row],[JABATAN]],tbl_refJabatan,9,FALSE),"yr","day")-CONVERT(DATEDIF(M1701,NOW(),"y"),"yr","day")))),"tgl SK salah"),"")</f>
        <v>51558.348911689813</v>
      </c>
      <c r="AC1701" s="167" t="str">
        <f ca="1">IF(Table1[[#This Row],[TGL. PENSIUN (jabatan )]]&lt;&gt;0,TEXT(Table1[[#This Row],[TGL. PENSIUN (jabatan )]],"yyyy"),"")</f>
        <v>2041</v>
      </c>
      <c r="AD17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2" spans="1:30" s="53" customFormat="1" ht="21.75" customHeight="1" x14ac:dyDescent="0.25">
      <c r="A1702" s="43">
        <f t="shared" si="59"/>
        <v>1697</v>
      </c>
      <c r="B1702" s="44" t="s">
        <v>3061</v>
      </c>
      <c r="C1702" s="44" t="s">
        <v>3076</v>
      </c>
      <c r="D1702" s="72" t="s">
        <v>61</v>
      </c>
      <c r="E1702" s="101" t="s">
        <v>2921</v>
      </c>
      <c r="F1702" s="43" t="s">
        <v>41</v>
      </c>
      <c r="G1702" s="46" t="s">
        <v>42</v>
      </c>
      <c r="H1702" s="47">
        <v>28133</v>
      </c>
      <c r="I1702" s="45"/>
      <c r="J1702" s="76"/>
      <c r="K1702" s="74" t="s">
        <v>43</v>
      </c>
      <c r="L1702" s="49" t="s">
        <v>3081</v>
      </c>
      <c r="M1702" s="80">
        <v>43409</v>
      </c>
      <c r="N1702" s="52" t="str">
        <f t="shared" ca="1" si="60"/>
        <v>47 Tahun 1 Bulan 19 hari</v>
      </c>
      <c r="O17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Row],[JABATAN]],tbl_refJabatan,2,FALSE),"yr","day")-CONVERT(DATEDIF(H1702,tglAcuan,"y"),"yr","day"))),(NOW()+(CONVERT(VLOOKUP(Table1[[#This Row],[JABATAN]],tbl_refJabatan,2,FALSE),"yr","day")-CONVERT(DATEDIF(H1702,NOW(),"y"),"yr","day")))),"Usia Salah"),"")</f>
        <v>50097.348911689813</v>
      </c>
      <c r="Q1702" s="167" t="str">
        <f ca="1">IF(Table1[[#This Row],[TGL. PENSIUN (usia)]]&lt;&gt;0,TEXT(Table1[[#This Row],[TGL. PENSIUN (usia)]],"yyyy"),"")</f>
        <v>2037</v>
      </c>
      <c r="R1702" s="166">
        <f ca="1">IF(AND(Table1[[#This Row],[TGL. PENSIUN (usia)]]&lt;&gt;"",Table1[[#This Row],[TGL. PENSIUN (usia)]]&lt;&gt;"USIA SALAH"),IF(tglAcuan&lt;&gt;0,(INT(CONVERT(VLOOKUP(Table1[[#This Row],[JABATAN]],tbl_refJabatan,2,FALSE),"yr","day")-CONVERT(DATEDIF(H1702,tglAcuan,"y"),"yr","day"))),(INT(CONVERT(VLOOKUP(Table1[[#This Row],[JABATAN]],tbl_refJabatan,2,FALSE),"yr","day")-CONVERT(DATEDIF(H1702,NOW(),"y"),"yr","day")))),"")</f>
        <v>4748</v>
      </c>
      <c r="S1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Row],[JABATAN]],tbl_refJabatan,4,FALSE),"yr","day")-CONVERT(DATEDIF(H1702,tglAcuan,"y"),"yr","day"))),(NOW()+(CONVERT(VLOOKUP(Table1[[#This Row],[JABATAN]],tbl_refJabatan,4,FALSE),"yr","day")-CONVERT(DATEDIF(H1702,NOW(),"y"),"yr","day")))),"Usia Salah"),"")</f>
        <v>50097.348911689813</v>
      </c>
      <c r="T1702" s="167" t="str">
        <f ca="1">IF(Table1[[#This Row],[TGL. PENSIUN ( usia )]]&lt;&gt;0,TEXT(Table1[[#This Row],[TGL. PENSIUN ( usia )]],"yyyy"),"")</f>
        <v>2037</v>
      </c>
      <c r="U1702" s="166">
        <f ca="1">IF(AND(Table1[[#This Row],[TGL. PENSIUN (usia)]]&lt;&gt;"",Table1[[#This Row],[TGL. PENSIUN (usia)]]&lt;&gt;"USIA SALAH"),IF(tglAcuan&lt;&gt;0,(INT(CONVERT(VLOOKUP(Table1[[#This Row],[JABATAN]],tbl_refJabatan,4,FALSE),"yr","day")-CONVERT(DATEDIF(H1702,tglAcuan,"y"),"yr","day"))),(INT(CONVERT(VLOOKUP(Table1[[#This Row],[JABATAN]],tbl_refJabatan,4,FALSE),"yr","day")-CONVERT(DATEDIF(H1702,NOW(),"y"),"yr","day")))),"")</f>
        <v>4748</v>
      </c>
      <c r="V1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Row],[JABATAN]],tbl_refJabatan,6,FALSE),"yr","day")-CONVERT(DATEDIF(H1702,tglAcuan,"y"),"yr","day"))),(NOW()+(CONVERT(VLOOKUP(Table1[[#This Row],[JABATAN]],tbl_refJabatan,6,FALSE),"yr","day")-CONVERT(DATEDIF(H1702,NOW(),"y"),"yr","day")))),"Usia Salah"),"")</f>
        <v>48636.348911689813</v>
      </c>
      <c r="W1702" s="167" t="str">
        <f ca="1">IF(Table1[[#This Row],[TGL.PENSIUN (usia)]]&lt;&gt;0,TEXT(Table1[[#This Row],[TGL.PENSIUN (usia)]],"yyyy"),"")</f>
        <v>2033</v>
      </c>
      <c r="X17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Row],[JABATAN]],tbl_refJabatan,7,FALSE),"yr","day")-CONVERT(DATEDIF(M1702,tglAcuan,"y"),"yr","day"))),(NOW()+(CONVERT(VLOOKUP(Table1[[#This Row],[JABATAN]],tbl_refJabatan,7,FALSE),"yr","day")-CONVERT(DATEDIF(M1702,NOW(),"y"),"yr","day")))),"tgl SK salah"),"")</f>
        <v>50827.848911689813</v>
      </c>
      <c r="Y1702" s="167" t="str">
        <f ca="1">IF(Table1[[#This Row],[TGL. PENSIUN (jabatan)]]&lt;&gt;0,TEXT(Table1[[#This Row],[TGL. PENSIUN (jabatan)]],"yyyy"),"")</f>
        <v>2039</v>
      </c>
      <c r="Z17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Row],[JABATAN]],tbl_refJabatan,8,FALSE),"yr","day")-CONVERT(DATEDIF(H1702,tglAcuan,"y"),"yr","day"))),(NOW()+(CONVERT(VLOOKUP(Table1[[#This Row],[JABATAN]],tbl_refJabatan,8,FALSE),"yr","day")-CONVERT(DATEDIF(H1702,NOW(),"y"),"yr","day")))),"Usia Salah"),"")</f>
        <v>48636.348911689813</v>
      </c>
      <c r="AA1702" s="167" t="str">
        <f ca="1">IF(Table1[[#This Row],[TGL.PENSIUN (usia )]]&lt;&gt;0,TEXT(Table1[[#This Row],[TGL.PENSIUN (usia )]],"yyyy"),"")</f>
        <v>2033</v>
      </c>
      <c r="AB17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Row],[JABATAN]],tbl_refJabatan,9,FALSE),"yr","day")-CONVERT(DATEDIF(M1702,tglAcuan,"y"),"yr","day"))),(NOW()+(CONVERT(VLOOKUP(Table1[[#This Row],[JABATAN]],tbl_refJabatan,9,FALSE),"yr","day")-CONVERT(DATEDIF(M1702,NOW(),"y"),"yr","day")))),"tgl SK salah"),"")</f>
        <v>50827.848911689813</v>
      </c>
      <c r="AC1702" s="167" t="str">
        <f ca="1">IF(Table1[[#This Row],[TGL. PENSIUN (jabatan )]]&lt;&gt;0,TEXT(Table1[[#This Row],[TGL. PENSIUN (jabatan )]],"yyyy"),"")</f>
        <v>2039</v>
      </c>
      <c r="AD17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3" spans="1:30" s="53" customFormat="1" ht="21.75" customHeight="1" x14ac:dyDescent="0.25">
      <c r="A1703" s="43">
        <f t="shared" si="59"/>
        <v>1698</v>
      </c>
      <c r="B1703" s="44" t="s">
        <v>3061</v>
      </c>
      <c r="C1703" s="44" t="s">
        <v>3076</v>
      </c>
      <c r="D1703" s="72" t="s">
        <v>63</v>
      </c>
      <c r="E1703" s="101" t="s">
        <v>3086</v>
      </c>
      <c r="F1703" s="43" t="s">
        <v>41</v>
      </c>
      <c r="G1703" s="46" t="s">
        <v>42</v>
      </c>
      <c r="H1703" s="47">
        <v>25219</v>
      </c>
      <c r="I1703" s="45"/>
      <c r="J1703" s="76"/>
      <c r="K1703" s="74" t="s">
        <v>43</v>
      </c>
      <c r="L1703" s="49" t="s">
        <v>3081</v>
      </c>
      <c r="M1703" s="80">
        <v>43409</v>
      </c>
      <c r="N1703" s="52" t="str">
        <f t="shared" ca="1" si="60"/>
        <v>55 Tahun 1 Bulan 11 hari</v>
      </c>
      <c r="O17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Row],[JABATAN]],tbl_refJabatan,2,FALSE),"yr","day")-CONVERT(DATEDIF(H1703,tglAcuan,"y"),"yr","day"))),(NOW()+(CONVERT(VLOOKUP(Table1[[#This Row],[JABATAN]],tbl_refJabatan,2,FALSE),"yr","day")-CONVERT(DATEDIF(H1703,NOW(),"y"),"yr","day")))),"Usia Salah"),"")</f>
        <v>47175.348911689813</v>
      </c>
      <c r="Q1703" s="167" t="str">
        <f ca="1">IF(Table1[[#This Row],[TGL. PENSIUN (usia)]]&lt;&gt;0,TEXT(Table1[[#This Row],[TGL. PENSIUN (usia)]],"yyyy"),"")</f>
        <v>2029</v>
      </c>
      <c r="R1703" s="166">
        <f ca="1">IF(AND(Table1[[#This Row],[TGL. PENSIUN (usia)]]&lt;&gt;"",Table1[[#This Row],[TGL. PENSIUN (usia)]]&lt;&gt;"USIA SALAH"),IF(tglAcuan&lt;&gt;0,(INT(CONVERT(VLOOKUP(Table1[[#This Row],[JABATAN]],tbl_refJabatan,2,FALSE),"yr","day")-CONVERT(DATEDIF(H1703,tglAcuan,"y"),"yr","day"))),(INT(CONVERT(VLOOKUP(Table1[[#This Row],[JABATAN]],tbl_refJabatan,2,FALSE),"yr","day")-CONVERT(DATEDIF(H1703,NOW(),"y"),"yr","day")))),"")</f>
        <v>1826</v>
      </c>
      <c r="S1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Row],[JABATAN]],tbl_refJabatan,4,FALSE),"yr","day")-CONVERT(DATEDIF(H1703,tglAcuan,"y"),"yr","day"))),(NOW()+(CONVERT(VLOOKUP(Table1[[#This Row],[JABATAN]],tbl_refJabatan,4,FALSE),"yr","day")-CONVERT(DATEDIF(H1703,NOW(),"y"),"yr","day")))),"Usia Salah"),"")</f>
        <v>32565.348911689813</v>
      </c>
      <c r="T1703" s="167" t="str">
        <f ca="1">IF(Table1[[#This Row],[TGL. PENSIUN ( usia )]]&lt;&gt;0,TEXT(Table1[[#This Row],[TGL. PENSIUN ( usia )]],"yyyy"),"")</f>
        <v>1989</v>
      </c>
      <c r="U1703" s="166">
        <f ca="1">IF(AND(Table1[[#This Row],[TGL. PENSIUN (usia)]]&lt;&gt;"",Table1[[#This Row],[TGL. PENSIUN (usia)]]&lt;&gt;"USIA SALAH"),IF(tglAcuan&lt;&gt;0,(INT(CONVERT(VLOOKUP(Table1[[#This Row],[JABATAN]],tbl_refJabatan,4,FALSE),"yr","day")-CONVERT(DATEDIF(H1703,tglAcuan,"y"),"yr","day"))),(INT(CONVERT(VLOOKUP(Table1[[#This Row],[JABATAN]],tbl_refJabatan,4,FALSE),"yr","day")-CONVERT(DATEDIF(H1703,NOW(),"y"),"yr","day")))),"")</f>
        <v>-12784</v>
      </c>
      <c r="V1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Row],[JABATAN]],tbl_refJabatan,6,FALSE),"yr","day")-CONVERT(DATEDIF(H1703,tglAcuan,"y"),"yr","day"))),(NOW()+(CONVERT(VLOOKUP(Table1[[#This Row],[JABATAN]],tbl_refJabatan,6,FALSE),"yr","day")-CONVERT(DATEDIF(H1703,NOW(),"y"),"yr","day")))),"Usia Salah"),"")</f>
        <v>25260.348911689813</v>
      </c>
      <c r="W1703" s="167" t="str">
        <f ca="1">IF(Table1[[#This Row],[TGL.PENSIUN (usia)]]&lt;&gt;0,TEXT(Table1[[#This Row],[TGL.PENSIUN (usia)]],"yyyy"),"")</f>
        <v>1969</v>
      </c>
      <c r="X17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Row],[JABATAN]],tbl_refJabatan,7,FALSE),"yr","day")-CONVERT(DATEDIF(M1703,tglAcuan,"y"),"yr","day"))),(NOW()+(CONVERT(VLOOKUP(Table1[[#This Row],[JABATAN]],tbl_refJabatan,7,FALSE),"yr","day")-CONVERT(DATEDIF(M1703,NOW(),"y"),"yr","day")))),"tgl SK salah"),"")</f>
        <v>65437.848911689813</v>
      </c>
      <c r="Y1703" s="167" t="str">
        <f ca="1">IF(Table1[[#This Row],[TGL. PENSIUN (jabatan)]]&lt;&gt;0,TEXT(Table1[[#This Row],[TGL. PENSIUN (jabatan)]],"yyyy"),"")</f>
        <v>2079</v>
      </c>
      <c r="Z17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Row],[JABATAN]],tbl_refJabatan,8,FALSE),"yr","day")-CONVERT(DATEDIF(H1703,tglAcuan,"y"),"yr","day"))),(NOW()+(CONVERT(VLOOKUP(Table1[[#This Row],[JABATAN]],tbl_refJabatan,8,FALSE),"yr","day")-CONVERT(DATEDIF(H1703,NOW(),"y"),"yr","day")))),"Usia Salah"),"")</f>
        <v>47175.348911689813</v>
      </c>
      <c r="AA1703" s="167" t="str">
        <f ca="1">IF(Table1[[#This Row],[TGL.PENSIUN (usia )]]&lt;&gt;0,TEXT(Table1[[#This Row],[TGL.PENSIUN (usia )]],"yyyy"),"")</f>
        <v>2029</v>
      </c>
      <c r="AB17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Row],[JABATAN]],tbl_refJabatan,9,FALSE),"yr","day")-CONVERT(DATEDIF(M1703,tglAcuan,"y"),"yr","day"))),(NOW()+(CONVERT(VLOOKUP(Table1[[#This Row],[JABATAN]],tbl_refJabatan,9,FALSE),"yr","day")-CONVERT(DATEDIF(M1703,NOW(),"y"),"yr","day")))),"tgl SK salah"),"")</f>
        <v>49001.598911689813</v>
      </c>
      <c r="AC1703" s="167" t="str">
        <f ca="1">IF(Table1[[#This Row],[TGL. PENSIUN (jabatan )]]&lt;&gt;0,TEXT(Table1[[#This Row],[TGL. PENSIUN (jabatan )]],"yyyy"),"")</f>
        <v>2034</v>
      </c>
      <c r="AD17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4" spans="1:30" s="53" customFormat="1" ht="21.75" customHeight="1" x14ac:dyDescent="0.25">
      <c r="A1704" s="43">
        <f t="shared" si="59"/>
        <v>1699</v>
      </c>
      <c r="B1704" s="44" t="s">
        <v>3061</v>
      </c>
      <c r="C1704" s="44" t="s">
        <v>3076</v>
      </c>
      <c r="D1704" s="72" t="s">
        <v>63</v>
      </c>
      <c r="E1704" s="101" t="s">
        <v>3087</v>
      </c>
      <c r="F1704" s="43" t="s">
        <v>41</v>
      </c>
      <c r="G1704" s="46" t="s">
        <v>42</v>
      </c>
      <c r="H1704" s="47">
        <v>24442</v>
      </c>
      <c r="I1704" s="45"/>
      <c r="J1704" s="76"/>
      <c r="K1704" s="74" t="s">
        <v>43</v>
      </c>
      <c r="L1704" s="49" t="s">
        <v>3081</v>
      </c>
      <c r="M1704" s="80">
        <v>43409</v>
      </c>
      <c r="N1704" s="52" t="str">
        <f t="shared" ca="1" si="60"/>
        <v>57 Tahun 2 Bulan 26 hari</v>
      </c>
      <c r="O17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Row],[JABATAN]],tbl_refJabatan,2,FALSE),"yr","day")-CONVERT(DATEDIF(H1704,tglAcuan,"y"),"yr","day"))),(NOW()+(CONVERT(VLOOKUP(Table1[[#This Row],[JABATAN]],tbl_refJabatan,2,FALSE),"yr","day")-CONVERT(DATEDIF(H1704,NOW(),"y"),"yr","day")))),"Usia Salah"),"")</f>
        <v>46444.848911689813</v>
      </c>
      <c r="Q1704" s="167" t="str">
        <f ca="1">IF(Table1[[#This Row],[TGL. PENSIUN (usia)]]&lt;&gt;0,TEXT(Table1[[#This Row],[TGL. PENSIUN (usia)]],"yyyy"),"")</f>
        <v>2027</v>
      </c>
      <c r="R1704" s="166">
        <f ca="1">IF(AND(Table1[[#This Row],[TGL. PENSIUN (usia)]]&lt;&gt;"",Table1[[#This Row],[TGL. PENSIUN (usia)]]&lt;&gt;"USIA SALAH"),IF(tglAcuan&lt;&gt;0,(INT(CONVERT(VLOOKUP(Table1[[#This Row],[JABATAN]],tbl_refJabatan,2,FALSE),"yr","day")-CONVERT(DATEDIF(H1704,tglAcuan,"y"),"yr","day"))),(INT(CONVERT(VLOOKUP(Table1[[#This Row],[JABATAN]],tbl_refJabatan,2,FALSE),"yr","day")-CONVERT(DATEDIF(H1704,NOW(),"y"),"yr","day")))),"")</f>
        <v>1095</v>
      </c>
      <c r="S1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Row],[JABATAN]],tbl_refJabatan,4,FALSE),"yr","day")-CONVERT(DATEDIF(H1704,tglAcuan,"y"),"yr","day"))),(NOW()+(CONVERT(VLOOKUP(Table1[[#This Row],[JABATAN]],tbl_refJabatan,4,FALSE),"yr","day")-CONVERT(DATEDIF(H1704,NOW(),"y"),"yr","day")))),"Usia Salah"),"")</f>
        <v>31834.848911689813</v>
      </c>
      <c r="T1704" s="167" t="str">
        <f ca="1">IF(Table1[[#This Row],[TGL. PENSIUN ( usia )]]&lt;&gt;0,TEXT(Table1[[#This Row],[TGL. PENSIUN ( usia )]],"yyyy"),"")</f>
        <v>1987</v>
      </c>
      <c r="U1704" s="166">
        <f ca="1">IF(AND(Table1[[#This Row],[TGL. PENSIUN (usia)]]&lt;&gt;"",Table1[[#This Row],[TGL. PENSIUN (usia)]]&lt;&gt;"USIA SALAH"),IF(tglAcuan&lt;&gt;0,(INT(CONVERT(VLOOKUP(Table1[[#This Row],[JABATAN]],tbl_refJabatan,4,FALSE),"yr","day")-CONVERT(DATEDIF(H1704,tglAcuan,"y"),"yr","day"))),(INT(CONVERT(VLOOKUP(Table1[[#This Row],[JABATAN]],tbl_refJabatan,4,FALSE),"yr","day")-CONVERT(DATEDIF(H1704,NOW(),"y"),"yr","day")))),"")</f>
        <v>-13515</v>
      </c>
      <c r="V1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Row],[JABATAN]],tbl_refJabatan,6,FALSE),"yr","day")-CONVERT(DATEDIF(H1704,tglAcuan,"y"),"yr","day"))),(NOW()+(CONVERT(VLOOKUP(Table1[[#This Row],[JABATAN]],tbl_refJabatan,6,FALSE),"yr","day")-CONVERT(DATEDIF(H1704,NOW(),"y"),"yr","day")))),"Usia Salah"),"")</f>
        <v>24529.848911689813</v>
      </c>
      <c r="W1704" s="167" t="str">
        <f ca="1">IF(Table1[[#This Row],[TGL.PENSIUN (usia)]]&lt;&gt;0,TEXT(Table1[[#This Row],[TGL.PENSIUN (usia)]],"yyyy"),"")</f>
        <v>1967</v>
      </c>
      <c r="X17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Row],[JABATAN]],tbl_refJabatan,7,FALSE),"yr","day")-CONVERT(DATEDIF(M1704,tglAcuan,"y"),"yr","day"))),(NOW()+(CONVERT(VLOOKUP(Table1[[#This Row],[JABATAN]],tbl_refJabatan,7,FALSE),"yr","day")-CONVERT(DATEDIF(M1704,NOW(),"y"),"yr","day")))),"tgl SK salah"),"")</f>
        <v>65437.848911689813</v>
      </c>
      <c r="Y1704" s="167" t="str">
        <f ca="1">IF(Table1[[#This Row],[TGL. PENSIUN (jabatan)]]&lt;&gt;0,TEXT(Table1[[#This Row],[TGL. PENSIUN (jabatan)]],"yyyy"),"")</f>
        <v>2079</v>
      </c>
      <c r="Z17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Row],[JABATAN]],tbl_refJabatan,8,FALSE),"yr","day")-CONVERT(DATEDIF(H1704,tglAcuan,"y"),"yr","day"))),(NOW()+(CONVERT(VLOOKUP(Table1[[#This Row],[JABATAN]],tbl_refJabatan,8,FALSE),"yr","day")-CONVERT(DATEDIF(H1704,NOW(),"y"),"yr","day")))),"Usia Salah"),"")</f>
        <v>46444.848911689813</v>
      </c>
      <c r="AA1704" s="167" t="str">
        <f ca="1">IF(Table1[[#This Row],[TGL.PENSIUN (usia )]]&lt;&gt;0,TEXT(Table1[[#This Row],[TGL.PENSIUN (usia )]],"yyyy"),"")</f>
        <v>2027</v>
      </c>
      <c r="AB17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Row],[JABATAN]],tbl_refJabatan,9,FALSE),"yr","day")-CONVERT(DATEDIF(M1704,tglAcuan,"y"),"yr","day"))),(NOW()+(CONVERT(VLOOKUP(Table1[[#This Row],[JABATAN]],tbl_refJabatan,9,FALSE),"yr","day")-CONVERT(DATEDIF(M1704,NOW(),"y"),"yr","day")))),"tgl SK salah"),"")</f>
        <v>49001.598911689813</v>
      </c>
      <c r="AC1704" s="167" t="str">
        <f ca="1">IF(Table1[[#This Row],[TGL. PENSIUN (jabatan )]]&lt;&gt;0,TEXT(Table1[[#This Row],[TGL. PENSIUN (jabatan )]],"yyyy"),"")</f>
        <v>2034</v>
      </c>
      <c r="AD17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5" spans="1:30" s="53" customFormat="1" ht="21.75" customHeight="1" x14ac:dyDescent="0.25">
      <c r="A1705" s="43">
        <f t="shared" si="59"/>
        <v>1700</v>
      </c>
      <c r="B1705" s="44" t="s">
        <v>3061</v>
      </c>
      <c r="C1705" s="44" t="s">
        <v>3076</v>
      </c>
      <c r="D1705" s="72" t="s">
        <v>63</v>
      </c>
      <c r="E1705" s="101" t="s">
        <v>3086</v>
      </c>
      <c r="F1705" s="43" t="s">
        <v>41</v>
      </c>
      <c r="G1705" s="46" t="s">
        <v>42</v>
      </c>
      <c r="H1705" s="47">
        <v>29757</v>
      </c>
      <c r="I1705" s="45"/>
      <c r="J1705" s="76"/>
      <c r="K1705" s="74" t="s">
        <v>93</v>
      </c>
      <c r="L1705" s="49" t="s">
        <v>3081</v>
      </c>
      <c r="M1705" s="80">
        <v>43409</v>
      </c>
      <c r="N1705" s="52" t="str">
        <f t="shared" ca="1" si="60"/>
        <v>42 Tahun 8 Bulan 7 hari</v>
      </c>
      <c r="O17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1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Row],[JABATAN]],tbl_refJabatan,2,FALSE),"yr","day")-CONVERT(DATEDIF(H1705,tglAcuan,"y"),"yr","day"))),(NOW()+(CONVERT(VLOOKUP(Table1[[#This Row],[JABATAN]],tbl_refJabatan,2,FALSE),"yr","day")-CONVERT(DATEDIF(H1705,NOW(),"y"),"yr","day")))),"Usia Salah"),"")</f>
        <v>51923.598911689813</v>
      </c>
      <c r="Q1705" s="167" t="str">
        <f ca="1">IF(Table1[[#This Row],[TGL. PENSIUN (usia)]]&lt;&gt;0,TEXT(Table1[[#This Row],[TGL. PENSIUN (usia)]],"yyyy"),"")</f>
        <v>2042</v>
      </c>
      <c r="R1705" s="166">
        <f ca="1">IF(AND(Table1[[#This Row],[TGL. PENSIUN (usia)]]&lt;&gt;"",Table1[[#This Row],[TGL. PENSIUN (usia)]]&lt;&gt;"USIA SALAH"),IF(tglAcuan&lt;&gt;0,(INT(CONVERT(VLOOKUP(Table1[[#This Row],[JABATAN]],tbl_refJabatan,2,FALSE),"yr","day")-CONVERT(DATEDIF(H1705,tglAcuan,"y"),"yr","day"))),(INT(CONVERT(VLOOKUP(Table1[[#This Row],[JABATAN]],tbl_refJabatan,2,FALSE),"yr","day")-CONVERT(DATEDIF(H1705,NOW(),"y"),"yr","day")))),"")</f>
        <v>6574</v>
      </c>
      <c r="S1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Row],[JABATAN]],tbl_refJabatan,4,FALSE),"yr","day")-CONVERT(DATEDIF(H1705,tglAcuan,"y"),"yr","day"))),(NOW()+(CONVERT(VLOOKUP(Table1[[#This Row],[JABATAN]],tbl_refJabatan,4,FALSE),"yr","day")-CONVERT(DATEDIF(H1705,NOW(),"y"),"yr","day")))),"Usia Salah"),"")</f>
        <v>37313.598911689813</v>
      </c>
      <c r="T1705" s="167" t="str">
        <f ca="1">IF(Table1[[#This Row],[TGL. PENSIUN ( usia )]]&lt;&gt;0,TEXT(Table1[[#This Row],[TGL. PENSIUN ( usia )]],"yyyy"),"")</f>
        <v>2002</v>
      </c>
      <c r="U1705" s="166">
        <f ca="1">IF(AND(Table1[[#This Row],[TGL. PENSIUN (usia)]]&lt;&gt;"",Table1[[#This Row],[TGL. PENSIUN (usia)]]&lt;&gt;"USIA SALAH"),IF(tglAcuan&lt;&gt;0,(INT(CONVERT(VLOOKUP(Table1[[#This Row],[JABATAN]],tbl_refJabatan,4,FALSE),"yr","day")-CONVERT(DATEDIF(H1705,tglAcuan,"y"),"yr","day"))),(INT(CONVERT(VLOOKUP(Table1[[#This Row],[JABATAN]],tbl_refJabatan,4,FALSE),"yr","day")-CONVERT(DATEDIF(H1705,NOW(),"y"),"yr","day")))),"")</f>
        <v>-8036</v>
      </c>
      <c r="V1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Row],[JABATAN]],tbl_refJabatan,6,FALSE),"yr","day")-CONVERT(DATEDIF(H1705,tglAcuan,"y"),"yr","day"))),(NOW()+(CONVERT(VLOOKUP(Table1[[#This Row],[JABATAN]],tbl_refJabatan,6,FALSE),"yr","day")-CONVERT(DATEDIF(H1705,NOW(),"y"),"yr","day")))),"Usia Salah"),"")</f>
        <v>30008.598911689813</v>
      </c>
      <c r="W1705" s="167" t="str">
        <f ca="1">IF(Table1[[#This Row],[TGL.PENSIUN (usia)]]&lt;&gt;0,TEXT(Table1[[#This Row],[TGL.PENSIUN (usia)]],"yyyy"),"")</f>
        <v>1982</v>
      </c>
      <c r="X17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Row],[JABATAN]],tbl_refJabatan,7,FALSE),"yr","day")-CONVERT(DATEDIF(M1705,tglAcuan,"y"),"yr","day"))),(NOW()+(CONVERT(VLOOKUP(Table1[[#This Row],[JABATAN]],tbl_refJabatan,7,FALSE),"yr","day")-CONVERT(DATEDIF(M1705,NOW(),"y"),"yr","day")))),"tgl SK salah"),"")</f>
        <v>65437.848911689813</v>
      </c>
      <c r="Y1705" s="167" t="str">
        <f ca="1">IF(Table1[[#This Row],[TGL. PENSIUN (jabatan)]]&lt;&gt;0,TEXT(Table1[[#This Row],[TGL. PENSIUN (jabatan)]],"yyyy"),"")</f>
        <v>2079</v>
      </c>
      <c r="Z17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Row],[JABATAN]],tbl_refJabatan,8,FALSE),"yr","day")-CONVERT(DATEDIF(H1705,tglAcuan,"y"),"yr","day"))),(NOW()+(CONVERT(VLOOKUP(Table1[[#This Row],[JABATAN]],tbl_refJabatan,8,FALSE),"yr","day")-CONVERT(DATEDIF(H1705,NOW(),"y"),"yr","day")))),"Usia Salah"),"")</f>
        <v>51923.598911689813</v>
      </c>
      <c r="AA1705" s="167" t="str">
        <f ca="1">IF(Table1[[#This Row],[TGL.PENSIUN (usia )]]&lt;&gt;0,TEXT(Table1[[#This Row],[TGL.PENSIUN (usia )]],"yyyy"),"")</f>
        <v>2042</v>
      </c>
      <c r="AB17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Row],[JABATAN]],tbl_refJabatan,9,FALSE),"yr","day")-CONVERT(DATEDIF(M1705,tglAcuan,"y"),"yr","day"))),(NOW()+(CONVERT(VLOOKUP(Table1[[#This Row],[JABATAN]],tbl_refJabatan,9,FALSE),"yr","day")-CONVERT(DATEDIF(M1705,NOW(),"y"),"yr","day")))),"tgl SK salah"),"")</f>
        <v>49001.598911689813</v>
      </c>
      <c r="AC1705" s="167" t="str">
        <f ca="1">IF(Table1[[#This Row],[TGL. PENSIUN (jabatan )]]&lt;&gt;0,TEXT(Table1[[#This Row],[TGL. PENSIUN (jabatan )]],"yyyy"),"")</f>
        <v>2034</v>
      </c>
      <c r="AD17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6" spans="1:30" s="53" customFormat="1" ht="21.75" customHeight="1" x14ac:dyDescent="0.25">
      <c r="A1706" s="43">
        <f t="shared" si="59"/>
        <v>1701</v>
      </c>
      <c r="B1706" s="44" t="s">
        <v>3061</v>
      </c>
      <c r="C1706" s="44" t="s">
        <v>3088</v>
      </c>
      <c r="D1706" s="45" t="s">
        <v>39</v>
      </c>
      <c r="E1706" s="101" t="s">
        <v>3089</v>
      </c>
      <c r="F1706" s="43" t="s">
        <v>41</v>
      </c>
      <c r="G1706" s="46" t="s">
        <v>42</v>
      </c>
      <c r="H1706" s="47">
        <v>27940</v>
      </c>
      <c r="I1706" s="45"/>
      <c r="J1706" s="76"/>
      <c r="K1706" s="74" t="s">
        <v>56</v>
      </c>
      <c r="L1706" s="74" t="s">
        <v>3090</v>
      </c>
      <c r="M1706" s="80">
        <v>43812</v>
      </c>
      <c r="N1706" s="52" t="str">
        <f t="shared" ca="1" si="60"/>
        <v>47 Tahun 7 Bulan 29 hari</v>
      </c>
      <c r="O17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Row],[JABATAN]],tbl_refJabatan,2,FALSE),"yr","day")-CONVERT(DATEDIF(H1706,tglAcuan,"y"),"yr","day"))),(NOW()+(CONVERT(VLOOKUP(Table1[[#This Row],[JABATAN]],tbl_refJabatan,2,FALSE),"yr","day")-CONVERT(DATEDIF(H1706,NOW(),"y"),"yr","day")))),"Usia Salah"),"")</f>
        <v>28182.348911689813</v>
      </c>
      <c r="Q1706" s="167" t="str">
        <f ca="1">IF(Table1[[#This Row],[TGL. PENSIUN (usia)]]&lt;&gt;0,TEXT(Table1[[#This Row],[TGL. PENSIUN (usia)]],"yyyy"),"")</f>
        <v>1977</v>
      </c>
      <c r="R1706" s="166">
        <f ca="1">IF(AND(Table1[[#This Row],[TGL. PENSIUN (usia)]]&lt;&gt;"",Table1[[#This Row],[TGL. PENSIUN (usia)]]&lt;&gt;"USIA SALAH"),IF(tglAcuan&lt;&gt;0,(INT(CONVERT(VLOOKUP(Table1[[#This Row],[JABATAN]],tbl_refJabatan,2,FALSE),"yr","day")-CONVERT(DATEDIF(H1706,tglAcuan,"y"),"yr","day"))),(INT(CONVERT(VLOOKUP(Table1[[#This Row],[JABATAN]],tbl_refJabatan,2,FALSE),"yr","day")-CONVERT(DATEDIF(H1706,NOW(),"y"),"yr","day")))),"")</f>
        <v>-17167</v>
      </c>
      <c r="S1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Row],[JABATAN]],tbl_refJabatan,4,FALSE),"yr","day")-CONVERT(DATEDIF(H1706,tglAcuan,"y"),"yr","day"))),(NOW()+(CONVERT(VLOOKUP(Table1[[#This Row],[JABATAN]],tbl_refJabatan,4,FALSE),"yr","day")-CONVERT(DATEDIF(H1706,NOW(),"y"),"yr","day")))),"Usia Salah"),"")</f>
        <v>28182.348911689813</v>
      </c>
      <c r="T1706" s="167" t="str">
        <f ca="1">IF(Table1[[#This Row],[TGL. PENSIUN ( usia )]]&lt;&gt;0,TEXT(Table1[[#This Row],[TGL. PENSIUN ( usia )]],"yyyy"),"")</f>
        <v>1977</v>
      </c>
      <c r="U1706" s="166">
        <f ca="1">IF(AND(Table1[[#This Row],[TGL. PENSIUN (usia)]]&lt;&gt;"",Table1[[#This Row],[TGL. PENSIUN (usia)]]&lt;&gt;"USIA SALAH"),IF(tglAcuan&lt;&gt;0,(INT(CONVERT(VLOOKUP(Table1[[#This Row],[JABATAN]],tbl_refJabatan,4,FALSE),"yr","day")-CONVERT(DATEDIF(H1706,tglAcuan,"y"),"yr","day"))),(INT(CONVERT(VLOOKUP(Table1[[#This Row],[JABATAN]],tbl_refJabatan,4,FALSE),"yr","day")-CONVERT(DATEDIF(H1706,NOW(),"y"),"yr","day")))),"")</f>
        <v>-17167</v>
      </c>
      <c r="V1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Row],[JABATAN]],tbl_refJabatan,6,FALSE),"yr","day")-CONVERT(DATEDIF(H1706,tglAcuan,"y"),"yr","day"))),(NOW()+(CONVERT(VLOOKUP(Table1[[#This Row],[JABATAN]],tbl_refJabatan,6,FALSE),"yr","day")-CONVERT(DATEDIF(H1706,NOW(),"y"),"yr","day")))),"Usia Salah"),"")</f>
        <v>28182.348911689813</v>
      </c>
      <c r="W1706" s="167" t="str">
        <f ca="1">IF(Table1[[#This Row],[TGL.PENSIUN (usia)]]&lt;&gt;0,TEXT(Table1[[#This Row],[TGL.PENSIUN (usia)]],"yyyy"),"")</f>
        <v>1977</v>
      </c>
      <c r="X17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Row],[JABATAN]],tbl_refJabatan,7,FALSE),"yr","day")-CONVERT(DATEDIF(M1706,tglAcuan,"y"),"yr","day"))),(NOW()+(CONVERT(VLOOKUP(Table1[[#This Row],[JABATAN]],tbl_refJabatan,7,FALSE),"yr","day")-CONVERT(DATEDIF(M1706,NOW(),"y"),"yr","day")))),"tgl SK salah"),"")</f>
        <v>43888.098911689813</v>
      </c>
      <c r="Y1706" s="167" t="str">
        <f ca="1">IF(Table1[[#This Row],[TGL. PENSIUN (jabatan)]]&lt;&gt;0,TEXT(Table1[[#This Row],[TGL. PENSIUN (jabatan)]],"yyyy"),"")</f>
        <v>2020</v>
      </c>
      <c r="Z17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Row],[JABATAN]],tbl_refJabatan,8,FALSE),"yr","day")-CONVERT(DATEDIF(H1706,tglAcuan,"y"),"yr","day"))),(NOW()+(CONVERT(VLOOKUP(Table1[[#This Row],[JABATAN]],tbl_refJabatan,8,FALSE),"yr","day")-CONVERT(DATEDIF(H1706,NOW(),"y"),"yr","day")))),"Usia Salah"),"")</f>
        <v>28182.348911689813</v>
      </c>
      <c r="AA1706" s="167" t="str">
        <f ca="1">IF(Table1[[#This Row],[TGL.PENSIUN (usia )]]&lt;&gt;0,TEXT(Table1[[#This Row],[TGL.PENSIUN (usia )]],"yyyy"),"")</f>
        <v>1977</v>
      </c>
      <c r="AB17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Row],[JABATAN]],tbl_refJabatan,9,FALSE),"yr","day")-CONVERT(DATEDIF(M1706,tglAcuan,"y"),"yr","day"))),(NOW()+(CONVERT(VLOOKUP(Table1[[#This Row],[JABATAN]],tbl_refJabatan,9,FALSE),"yr","day")-CONVERT(DATEDIF(M1706,NOW(),"y"),"yr","day")))),"tgl SK salah"),"")</f>
        <v>43888.098911689813</v>
      </c>
      <c r="AC1706" s="167" t="str">
        <f ca="1">IF(Table1[[#This Row],[TGL. PENSIUN (jabatan )]]&lt;&gt;0,TEXT(Table1[[#This Row],[TGL. PENSIUN (jabatan )]],"yyyy"),"")</f>
        <v>2020</v>
      </c>
      <c r="AD17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7" spans="1:30" s="88" customFormat="1" ht="21.75" customHeight="1" x14ac:dyDescent="0.25">
      <c r="A1707" s="43">
        <f t="shared" si="59"/>
        <v>1702</v>
      </c>
      <c r="B1707" s="44" t="s">
        <v>3061</v>
      </c>
      <c r="C1707" s="44" t="s">
        <v>3088</v>
      </c>
      <c r="D1707" s="72" t="s">
        <v>45</v>
      </c>
      <c r="E1707" s="101" t="s">
        <v>2945</v>
      </c>
      <c r="F1707" s="43" t="s">
        <v>41</v>
      </c>
      <c r="G1707" s="46" t="s">
        <v>42</v>
      </c>
      <c r="H1707" s="47">
        <v>26761</v>
      </c>
      <c r="I1707" s="45"/>
      <c r="J1707" s="76"/>
      <c r="K1707" s="74" t="s">
        <v>43</v>
      </c>
      <c r="L1707" s="74" t="s">
        <v>3091</v>
      </c>
      <c r="M1707" s="80">
        <v>43545</v>
      </c>
      <c r="N1707" s="52" t="str">
        <f t="shared" ca="1" si="60"/>
        <v>50 Tahun 10 Bulan 20 hari</v>
      </c>
      <c r="O17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6 Hari </v>
      </c>
      <c r="P1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Row],[JABATAN]],tbl_refJabatan,2,FALSE),"yr","day")-CONVERT(DATEDIF(H1707,tglAcuan,"y"),"yr","day"))),(NOW()+(CONVERT(VLOOKUP(Table1[[#This Row],[JABATAN]],tbl_refJabatan,2,FALSE),"yr","day")-CONVERT(DATEDIF(H1707,NOW(),"y"),"yr","day")))),"Usia Salah"),"")</f>
        <v>27086.598911689813</v>
      </c>
      <c r="Q1707" s="167" t="str">
        <f ca="1">IF(Table1[[#This Row],[TGL. PENSIUN (usia)]]&lt;&gt;0,TEXT(Table1[[#This Row],[TGL. PENSIUN (usia)]],"yyyy"),"")</f>
        <v>1974</v>
      </c>
      <c r="R1707" s="166">
        <f ca="1">IF(AND(Table1[[#This Row],[TGL. PENSIUN (usia)]]&lt;&gt;"",Table1[[#This Row],[TGL. PENSIUN (usia)]]&lt;&gt;"USIA SALAH"),IF(tglAcuan&lt;&gt;0,(INT(CONVERT(VLOOKUP(Table1[[#This Row],[JABATAN]],tbl_refJabatan,2,FALSE),"yr","day")-CONVERT(DATEDIF(H1707,tglAcuan,"y"),"yr","day"))),(INT(CONVERT(VLOOKUP(Table1[[#This Row],[JABATAN]],tbl_refJabatan,2,FALSE),"yr","day")-CONVERT(DATEDIF(H1707,NOW(),"y"),"yr","day")))),"")</f>
        <v>-18263</v>
      </c>
      <c r="S1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Row],[JABATAN]],tbl_refJabatan,4,FALSE),"yr","day")-CONVERT(DATEDIF(H1707,tglAcuan,"y"),"yr","day"))),(NOW()+(CONVERT(VLOOKUP(Table1[[#This Row],[JABATAN]],tbl_refJabatan,4,FALSE),"yr","day")-CONVERT(DATEDIF(H1707,NOW(),"y"),"yr","day")))),"Usia Salah"),"")</f>
        <v>27086.598911689813</v>
      </c>
      <c r="T1707" s="167" t="str">
        <f ca="1">IF(Table1[[#This Row],[TGL. PENSIUN ( usia )]]&lt;&gt;0,TEXT(Table1[[#This Row],[TGL. PENSIUN ( usia )]],"yyyy"),"")</f>
        <v>1974</v>
      </c>
      <c r="U1707" s="166">
        <f ca="1">IF(AND(Table1[[#This Row],[TGL. PENSIUN (usia)]]&lt;&gt;"",Table1[[#This Row],[TGL. PENSIUN (usia)]]&lt;&gt;"USIA SALAH"),IF(tglAcuan&lt;&gt;0,(INT(CONVERT(VLOOKUP(Table1[[#This Row],[JABATAN]],tbl_refJabatan,4,FALSE),"yr","day")-CONVERT(DATEDIF(H1707,tglAcuan,"y"),"yr","day"))),(INT(CONVERT(VLOOKUP(Table1[[#This Row],[JABATAN]],tbl_refJabatan,4,FALSE),"yr","day")-CONVERT(DATEDIF(H1707,NOW(),"y"),"yr","day")))),"")</f>
        <v>-18263</v>
      </c>
      <c r="V1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Row],[JABATAN]],tbl_refJabatan,6,FALSE),"yr","day")-CONVERT(DATEDIF(H1707,tglAcuan,"y"),"yr","day"))),(NOW()+(CONVERT(VLOOKUP(Table1[[#This Row],[JABATAN]],tbl_refJabatan,6,FALSE),"yr","day")-CONVERT(DATEDIF(H1707,NOW(),"y"),"yr","day")))),"Usia Salah"),"")</f>
        <v>27086.598911689813</v>
      </c>
      <c r="W1707" s="167" t="str">
        <f ca="1">IF(Table1[[#This Row],[TGL.PENSIUN (usia)]]&lt;&gt;0,TEXT(Table1[[#This Row],[TGL.PENSIUN (usia)]],"yyyy"),"")</f>
        <v>1974</v>
      </c>
      <c r="X17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Row],[JABATAN]],tbl_refJabatan,7,FALSE),"yr","day")-CONVERT(DATEDIF(M1707,tglAcuan,"y"),"yr","day"))),(NOW()+(CONVERT(VLOOKUP(Table1[[#This Row],[JABATAN]],tbl_refJabatan,7,FALSE),"yr","day")-CONVERT(DATEDIF(M1707,NOW(),"y"),"yr","day")))),"tgl SK salah"),"")</f>
        <v>43888.098911689813</v>
      </c>
      <c r="Y1707" s="167" t="str">
        <f ca="1">IF(Table1[[#This Row],[TGL. PENSIUN (jabatan)]]&lt;&gt;0,TEXT(Table1[[#This Row],[TGL. PENSIUN (jabatan)]],"yyyy"),"")</f>
        <v>2020</v>
      </c>
      <c r="Z17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Row],[JABATAN]],tbl_refJabatan,8,FALSE),"yr","day")-CONVERT(DATEDIF(H1707,tglAcuan,"y"),"yr","day"))),(NOW()+(CONVERT(VLOOKUP(Table1[[#This Row],[JABATAN]],tbl_refJabatan,8,FALSE),"yr","day")-CONVERT(DATEDIF(H1707,NOW(),"y"),"yr","day")))),"Usia Salah"),"")</f>
        <v>27086.598911689813</v>
      </c>
      <c r="AA1707" s="167" t="str">
        <f ca="1">IF(Table1[[#This Row],[TGL.PENSIUN (usia )]]&lt;&gt;0,TEXT(Table1[[#This Row],[TGL.PENSIUN (usia )]],"yyyy"),"")</f>
        <v>1974</v>
      </c>
      <c r="AB17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Row],[JABATAN]],tbl_refJabatan,9,FALSE),"yr","day")-CONVERT(DATEDIF(M1707,tglAcuan,"y"),"yr","day"))),(NOW()+(CONVERT(VLOOKUP(Table1[[#This Row],[JABATAN]],tbl_refJabatan,9,FALSE),"yr","day")-CONVERT(DATEDIF(M1707,NOW(),"y"),"yr","day")))),"tgl SK salah"),"")</f>
        <v>43888.098911689813</v>
      </c>
      <c r="AC1707" s="167" t="str">
        <f ca="1">IF(Table1[[#This Row],[TGL. PENSIUN (jabatan )]]&lt;&gt;0,TEXT(Table1[[#This Row],[TGL. PENSIUN (jabatan )]],"yyyy"),"")</f>
        <v>2020</v>
      </c>
      <c r="AD17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8" spans="1:30" s="53" customFormat="1" ht="21.75" customHeight="1" x14ac:dyDescent="0.25">
      <c r="A1708" s="57">
        <f t="shared" si="59"/>
        <v>1703</v>
      </c>
      <c r="B1708" s="55" t="s">
        <v>3061</v>
      </c>
      <c r="C1708" s="55" t="s">
        <v>3088</v>
      </c>
      <c r="D1708" s="56" t="s">
        <v>48</v>
      </c>
      <c r="E1708" s="100" t="s">
        <v>3092</v>
      </c>
      <c r="F1708" s="57" t="s">
        <v>50</v>
      </c>
      <c r="G1708" s="58" t="s">
        <v>42</v>
      </c>
      <c r="H1708" s="117">
        <v>35452</v>
      </c>
      <c r="I1708" s="45"/>
      <c r="J1708" s="76"/>
      <c r="K1708" s="128" t="s">
        <v>116</v>
      </c>
      <c r="L1708" s="128" t="s">
        <v>3093</v>
      </c>
      <c r="M1708" s="80">
        <v>45289</v>
      </c>
      <c r="N1708" s="52" t="str">
        <f t="shared" ca="1" si="60"/>
        <v>27 Tahun 1 Bulan 5 hari</v>
      </c>
      <c r="O17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 Bulan 29 Hari </v>
      </c>
      <c r="P1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Row],[JABATAN]],tbl_refJabatan,2,FALSE),"yr","day")-CONVERT(DATEDIF(H1708,tglAcuan,"y"),"yr","day"))),(NOW()+(CONVERT(VLOOKUP(Table1[[#This Row],[JABATAN]],tbl_refJabatan,2,FALSE),"yr","day")-CONVERT(DATEDIF(H1708,NOW(),"y"),"yr","day")))),"Usia Salah"),"")</f>
        <v>57402.348911689813</v>
      </c>
      <c r="Q1708" s="167" t="str">
        <f ca="1">IF(Table1[[#This Row],[TGL. PENSIUN (usia)]]&lt;&gt;0,TEXT(Table1[[#This Row],[TGL. PENSIUN (usia)]],"yyyy"),"")</f>
        <v>2057</v>
      </c>
      <c r="R1708" s="166">
        <f ca="1">IF(AND(Table1[[#This Row],[TGL. PENSIUN (usia)]]&lt;&gt;"",Table1[[#This Row],[TGL. PENSIUN (usia)]]&lt;&gt;"USIA SALAH"),IF(tglAcuan&lt;&gt;0,(INT(CONVERT(VLOOKUP(Table1[[#This Row],[JABATAN]],tbl_refJabatan,2,FALSE),"yr","day")-CONVERT(DATEDIF(H1708,tglAcuan,"y"),"yr","day"))),(INT(CONVERT(VLOOKUP(Table1[[#This Row],[JABATAN]],tbl_refJabatan,2,FALSE),"yr","day")-CONVERT(DATEDIF(H1708,NOW(),"y"),"yr","day")))),"")</f>
        <v>12053</v>
      </c>
      <c r="S1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Row],[JABATAN]],tbl_refJabatan,4,FALSE),"yr","day")-CONVERT(DATEDIF(H1708,tglAcuan,"y"),"yr","day"))),(NOW()+(CONVERT(VLOOKUP(Table1[[#This Row],[JABATAN]],tbl_refJabatan,4,FALSE),"yr","day")-CONVERT(DATEDIF(H1708,NOW(),"y"),"yr","day")))),"Usia Salah"),"")</f>
        <v>57402.348911689813</v>
      </c>
      <c r="T1708" s="167" t="str">
        <f ca="1">IF(Table1[[#This Row],[TGL. PENSIUN ( usia )]]&lt;&gt;0,TEXT(Table1[[#This Row],[TGL. PENSIUN ( usia )]],"yyyy"),"")</f>
        <v>2057</v>
      </c>
      <c r="U1708" s="166">
        <f ca="1">IF(AND(Table1[[#This Row],[TGL. PENSIUN (usia)]]&lt;&gt;"",Table1[[#This Row],[TGL. PENSIUN (usia)]]&lt;&gt;"USIA SALAH"),IF(tglAcuan&lt;&gt;0,(INT(CONVERT(VLOOKUP(Table1[[#This Row],[JABATAN]],tbl_refJabatan,4,FALSE),"yr","day")-CONVERT(DATEDIF(H1708,tglAcuan,"y"),"yr","day"))),(INT(CONVERT(VLOOKUP(Table1[[#This Row],[JABATAN]],tbl_refJabatan,4,FALSE),"yr","day")-CONVERT(DATEDIF(H1708,NOW(),"y"),"yr","day")))),"")</f>
        <v>12053</v>
      </c>
      <c r="V1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Row],[JABATAN]],tbl_refJabatan,6,FALSE),"yr","day")-CONVERT(DATEDIF(H1708,tglAcuan,"y"),"yr","day"))),(NOW()+(CONVERT(VLOOKUP(Table1[[#This Row],[JABATAN]],tbl_refJabatan,6,FALSE),"yr","day")-CONVERT(DATEDIF(H1708,NOW(),"y"),"yr","day")))),"Usia Salah"),"")</f>
        <v>55941.348911689813</v>
      </c>
      <c r="W1708" s="167" t="str">
        <f ca="1">IF(Table1[[#This Row],[TGL.PENSIUN (usia)]]&lt;&gt;0,TEXT(Table1[[#This Row],[TGL.PENSIUN (usia)]],"yyyy"),"")</f>
        <v>2053</v>
      </c>
      <c r="X17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Row],[JABATAN]],tbl_refJabatan,7,FALSE),"yr","day")-CONVERT(DATEDIF(M1708,tglAcuan,"y"),"yr","day"))),(NOW()+(CONVERT(VLOOKUP(Table1[[#This Row],[JABATAN]],tbl_refJabatan,7,FALSE),"yr","day")-CONVERT(DATEDIF(M1708,NOW(),"y"),"yr","day")))),"tgl SK salah"),"")</f>
        <v>52654.098911689813</v>
      </c>
      <c r="Y1708" s="167" t="str">
        <f ca="1">IF(Table1[[#This Row],[TGL. PENSIUN (jabatan)]]&lt;&gt;0,TEXT(Table1[[#This Row],[TGL. PENSIUN (jabatan)]],"yyyy"),"")</f>
        <v>2044</v>
      </c>
      <c r="Z17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Row],[JABATAN]],tbl_refJabatan,8,FALSE),"yr","day")-CONVERT(DATEDIF(H1708,tglAcuan,"y"),"yr","day"))),(NOW()+(CONVERT(VLOOKUP(Table1[[#This Row],[JABATAN]],tbl_refJabatan,8,FALSE),"yr","day")-CONVERT(DATEDIF(H1708,NOW(),"y"),"yr","day")))),"Usia Salah"),"")</f>
        <v>55941.348911689813</v>
      </c>
      <c r="AA1708" s="167" t="str">
        <f ca="1">IF(Table1[[#This Row],[TGL.PENSIUN (usia )]]&lt;&gt;0,TEXT(Table1[[#This Row],[TGL.PENSIUN (usia )]],"yyyy"),"")</f>
        <v>2053</v>
      </c>
      <c r="AB17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Row],[JABATAN]],tbl_refJabatan,9,FALSE),"yr","day")-CONVERT(DATEDIF(M1708,tglAcuan,"y"),"yr","day"))),(NOW()+(CONVERT(VLOOKUP(Table1[[#This Row],[JABATAN]],tbl_refJabatan,9,FALSE),"yr","day")-CONVERT(DATEDIF(M1708,NOW(),"y"),"yr","day")))),"tgl SK salah"),"")</f>
        <v>52654.098911689813</v>
      </c>
      <c r="AC1708" s="167" t="str">
        <f ca="1">IF(Table1[[#This Row],[TGL. PENSIUN (jabatan )]]&lt;&gt;0,TEXT(Table1[[#This Row],[TGL. PENSIUN (jabatan )]],"yyyy"),"")</f>
        <v>2044</v>
      </c>
      <c r="AD17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09" spans="1:30" s="53" customFormat="1" ht="21.75" customHeight="1" x14ac:dyDescent="0.25">
      <c r="A1709" s="43">
        <f t="shared" si="59"/>
        <v>1704</v>
      </c>
      <c r="B1709" s="44" t="s">
        <v>3061</v>
      </c>
      <c r="C1709" s="44" t="s">
        <v>3088</v>
      </c>
      <c r="D1709" s="72" t="s">
        <v>52</v>
      </c>
      <c r="E1709" s="101" t="s">
        <v>3094</v>
      </c>
      <c r="F1709" s="43" t="s">
        <v>41</v>
      </c>
      <c r="G1709" s="46" t="s">
        <v>42</v>
      </c>
      <c r="H1709" s="47">
        <v>24726</v>
      </c>
      <c r="I1709" s="45"/>
      <c r="J1709" s="76"/>
      <c r="K1709" s="74" t="s">
        <v>43</v>
      </c>
      <c r="L1709" s="74" t="s">
        <v>3095</v>
      </c>
      <c r="M1709" s="80">
        <v>43402</v>
      </c>
      <c r="N1709" s="52" t="str">
        <f t="shared" ca="1" si="60"/>
        <v>56 Tahun 5 Bulan 16 hari</v>
      </c>
      <c r="O17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Row],[JABATAN]],tbl_refJabatan,2,FALSE),"yr","day")-CONVERT(DATEDIF(H1709,tglAcuan,"y"),"yr","day"))),(NOW()+(CONVERT(VLOOKUP(Table1[[#This Row],[JABATAN]],tbl_refJabatan,2,FALSE),"yr","day")-CONVERT(DATEDIF(H1709,NOW(),"y"),"yr","day")))),"Usia Salah"),"")</f>
        <v>46810.098911689813</v>
      </c>
      <c r="Q1709" s="167" t="str">
        <f ca="1">IF(Table1[[#This Row],[TGL. PENSIUN (usia)]]&lt;&gt;0,TEXT(Table1[[#This Row],[TGL. PENSIUN (usia)]],"yyyy"),"")</f>
        <v>2028</v>
      </c>
      <c r="R1709" s="166">
        <f ca="1">IF(AND(Table1[[#This Row],[TGL. PENSIUN (usia)]]&lt;&gt;"",Table1[[#This Row],[TGL. PENSIUN (usia)]]&lt;&gt;"USIA SALAH"),IF(tglAcuan&lt;&gt;0,(INT(CONVERT(VLOOKUP(Table1[[#This Row],[JABATAN]],tbl_refJabatan,2,FALSE),"yr","day")-CONVERT(DATEDIF(H1709,tglAcuan,"y"),"yr","day"))),(INT(CONVERT(VLOOKUP(Table1[[#This Row],[JABATAN]],tbl_refJabatan,2,FALSE),"yr","day")-CONVERT(DATEDIF(H1709,NOW(),"y"),"yr","day")))),"")</f>
        <v>1461</v>
      </c>
      <c r="S1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Row],[JABATAN]],tbl_refJabatan,4,FALSE),"yr","day")-CONVERT(DATEDIF(H1709,tglAcuan,"y"),"yr","day"))),(NOW()+(CONVERT(VLOOKUP(Table1[[#This Row],[JABATAN]],tbl_refJabatan,4,FALSE),"yr","day")-CONVERT(DATEDIF(H1709,NOW(),"y"),"yr","day")))),"Usia Salah"),"")</f>
        <v>46810.098911689813</v>
      </c>
      <c r="T1709" s="167" t="str">
        <f ca="1">IF(Table1[[#This Row],[TGL. PENSIUN ( usia )]]&lt;&gt;0,TEXT(Table1[[#This Row],[TGL. PENSIUN ( usia )]],"yyyy"),"")</f>
        <v>2028</v>
      </c>
      <c r="U1709" s="166">
        <f ca="1">IF(AND(Table1[[#This Row],[TGL. PENSIUN (usia)]]&lt;&gt;"",Table1[[#This Row],[TGL. PENSIUN (usia)]]&lt;&gt;"USIA SALAH"),IF(tglAcuan&lt;&gt;0,(INT(CONVERT(VLOOKUP(Table1[[#This Row],[JABATAN]],tbl_refJabatan,4,FALSE),"yr","day")-CONVERT(DATEDIF(H1709,tglAcuan,"y"),"yr","day"))),(INT(CONVERT(VLOOKUP(Table1[[#This Row],[JABATAN]],tbl_refJabatan,4,FALSE),"yr","day")-CONVERT(DATEDIF(H1709,NOW(),"y"),"yr","day")))),"")</f>
        <v>1461</v>
      </c>
      <c r="V1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Row],[JABATAN]],tbl_refJabatan,6,FALSE),"yr","day")-CONVERT(DATEDIF(H1709,tglAcuan,"y"),"yr","day"))),(NOW()+(CONVERT(VLOOKUP(Table1[[#This Row],[JABATAN]],tbl_refJabatan,6,FALSE),"yr","day")-CONVERT(DATEDIF(H1709,NOW(),"y"),"yr","day")))),"Usia Salah"),"")</f>
        <v>45349.098911689813</v>
      </c>
      <c r="W1709" s="167" t="str">
        <f ca="1">IF(Table1[[#This Row],[TGL.PENSIUN (usia)]]&lt;&gt;0,TEXT(Table1[[#This Row],[TGL.PENSIUN (usia)]],"yyyy"),"")</f>
        <v>2024</v>
      </c>
      <c r="X17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Row],[JABATAN]],tbl_refJabatan,7,FALSE),"yr","day")-CONVERT(DATEDIF(M1709,tglAcuan,"y"),"yr","day"))),(NOW()+(CONVERT(VLOOKUP(Table1[[#This Row],[JABATAN]],tbl_refJabatan,7,FALSE),"yr","day")-CONVERT(DATEDIF(M1709,NOW(),"y"),"yr","day")))),"tgl SK salah"),"")</f>
        <v>50827.848911689813</v>
      </c>
      <c r="Y1709" s="167" t="str">
        <f ca="1">IF(Table1[[#This Row],[TGL. PENSIUN (jabatan)]]&lt;&gt;0,TEXT(Table1[[#This Row],[TGL. PENSIUN (jabatan)]],"yyyy"),"")</f>
        <v>2039</v>
      </c>
      <c r="Z17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Row],[JABATAN]],tbl_refJabatan,8,FALSE),"yr","day")-CONVERT(DATEDIF(H1709,tglAcuan,"y"),"yr","day"))),(NOW()+(CONVERT(VLOOKUP(Table1[[#This Row],[JABATAN]],tbl_refJabatan,8,FALSE),"yr","day")-CONVERT(DATEDIF(H1709,NOW(),"y"),"yr","day")))),"Usia Salah"),"")</f>
        <v>45349.098911689813</v>
      </c>
      <c r="AA1709" s="167" t="str">
        <f ca="1">IF(Table1[[#This Row],[TGL.PENSIUN (usia )]]&lt;&gt;0,TEXT(Table1[[#This Row],[TGL.PENSIUN (usia )]],"yyyy"),"")</f>
        <v>2024</v>
      </c>
      <c r="AB17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Row],[JABATAN]],tbl_refJabatan,9,FALSE),"yr","day")-CONVERT(DATEDIF(M1709,tglAcuan,"y"),"yr","day"))),(NOW()+(CONVERT(VLOOKUP(Table1[[#This Row],[JABATAN]],tbl_refJabatan,9,FALSE),"yr","day")-CONVERT(DATEDIF(M1709,NOW(),"y"),"yr","day")))),"tgl SK salah"),"")</f>
        <v>50827.848911689813</v>
      </c>
      <c r="AC1709" s="167" t="str">
        <f ca="1">IF(Table1[[#This Row],[TGL. PENSIUN (jabatan )]]&lt;&gt;0,TEXT(Table1[[#This Row],[TGL. PENSIUN (jabatan )]],"yyyy"),"")</f>
        <v>2039</v>
      </c>
      <c r="AD17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10" spans="1:30" s="53" customFormat="1" ht="21.75" customHeight="1" x14ac:dyDescent="0.25">
      <c r="A1710" s="43">
        <f t="shared" si="59"/>
        <v>1705</v>
      </c>
      <c r="B1710" s="44" t="s">
        <v>3061</v>
      </c>
      <c r="C1710" s="44" t="s">
        <v>3088</v>
      </c>
      <c r="D1710" s="72" t="s">
        <v>54</v>
      </c>
      <c r="E1710" s="101" t="s">
        <v>3096</v>
      </c>
      <c r="F1710" s="43" t="s">
        <v>41</v>
      </c>
      <c r="G1710" s="46" t="s">
        <v>42</v>
      </c>
      <c r="H1710" s="47">
        <v>27184</v>
      </c>
      <c r="I1710" s="45"/>
      <c r="J1710" s="76"/>
      <c r="K1710" s="74" t="s">
        <v>43</v>
      </c>
      <c r="L1710" s="74" t="s">
        <v>3095</v>
      </c>
      <c r="M1710" s="80">
        <v>43402</v>
      </c>
      <c r="N1710" s="52" t="str">
        <f t="shared" ca="1" si="60"/>
        <v>49 Tahun 8 Bulan 23 hari</v>
      </c>
      <c r="O17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Row],[JABATAN]],tbl_refJabatan,2,FALSE),"yr","day")-CONVERT(DATEDIF(H1710,tglAcuan,"y"),"yr","day"))),(NOW()+(CONVERT(VLOOKUP(Table1[[#This Row],[JABATAN]],tbl_refJabatan,2,FALSE),"yr","day")-CONVERT(DATEDIF(H1710,NOW(),"y"),"yr","day")))),"Usia Salah"),"")</f>
        <v>49366.848911689813</v>
      </c>
      <c r="Q1710" s="167" t="str">
        <f ca="1">IF(Table1[[#This Row],[TGL. PENSIUN (usia)]]&lt;&gt;0,TEXT(Table1[[#This Row],[TGL. PENSIUN (usia)]],"yyyy"),"")</f>
        <v>2035</v>
      </c>
      <c r="R1710" s="166">
        <f ca="1">IF(AND(Table1[[#This Row],[TGL. PENSIUN (usia)]]&lt;&gt;"",Table1[[#This Row],[TGL. PENSIUN (usia)]]&lt;&gt;"USIA SALAH"),IF(tglAcuan&lt;&gt;0,(INT(CONVERT(VLOOKUP(Table1[[#This Row],[JABATAN]],tbl_refJabatan,2,FALSE),"yr","day")-CONVERT(DATEDIF(H1710,tglAcuan,"y"),"yr","day"))),(INT(CONVERT(VLOOKUP(Table1[[#This Row],[JABATAN]],tbl_refJabatan,2,FALSE),"yr","day")-CONVERT(DATEDIF(H1710,NOW(),"y"),"yr","day")))),"")</f>
        <v>4017</v>
      </c>
      <c r="S1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Row],[JABATAN]],tbl_refJabatan,4,FALSE),"yr","day")-CONVERT(DATEDIF(H1710,tglAcuan,"y"),"yr","day"))),(NOW()+(CONVERT(VLOOKUP(Table1[[#This Row],[JABATAN]],tbl_refJabatan,4,FALSE),"yr","day")-CONVERT(DATEDIF(H1710,NOW(),"y"),"yr","day")))),"Usia Salah"),"")</f>
        <v>49366.848911689813</v>
      </c>
      <c r="T1710" s="167" t="str">
        <f ca="1">IF(Table1[[#This Row],[TGL. PENSIUN ( usia )]]&lt;&gt;0,TEXT(Table1[[#This Row],[TGL. PENSIUN ( usia )]],"yyyy"),"")</f>
        <v>2035</v>
      </c>
      <c r="U1710" s="166">
        <f ca="1">IF(AND(Table1[[#This Row],[TGL. PENSIUN (usia)]]&lt;&gt;"",Table1[[#This Row],[TGL. PENSIUN (usia)]]&lt;&gt;"USIA SALAH"),IF(tglAcuan&lt;&gt;0,(INT(CONVERT(VLOOKUP(Table1[[#This Row],[JABATAN]],tbl_refJabatan,4,FALSE),"yr","day")-CONVERT(DATEDIF(H1710,tglAcuan,"y"),"yr","day"))),(INT(CONVERT(VLOOKUP(Table1[[#This Row],[JABATAN]],tbl_refJabatan,4,FALSE),"yr","day")-CONVERT(DATEDIF(H1710,NOW(),"y"),"yr","day")))),"")</f>
        <v>4017</v>
      </c>
      <c r="V1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Row],[JABATAN]],tbl_refJabatan,6,FALSE),"yr","day")-CONVERT(DATEDIF(H1710,tglAcuan,"y"),"yr","day"))),(NOW()+(CONVERT(VLOOKUP(Table1[[#This Row],[JABATAN]],tbl_refJabatan,6,FALSE),"yr","day")-CONVERT(DATEDIF(H1710,NOW(),"y"),"yr","day")))),"Usia Salah"),"")</f>
        <v>47905.848911689813</v>
      </c>
      <c r="W1710" s="167" t="str">
        <f ca="1">IF(Table1[[#This Row],[TGL.PENSIUN (usia)]]&lt;&gt;0,TEXT(Table1[[#This Row],[TGL.PENSIUN (usia)]],"yyyy"),"")</f>
        <v>2031</v>
      </c>
      <c r="X17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Row],[JABATAN]],tbl_refJabatan,7,FALSE),"yr","day")-CONVERT(DATEDIF(M1710,tglAcuan,"y"),"yr","day"))),(NOW()+(CONVERT(VLOOKUP(Table1[[#This Row],[JABATAN]],tbl_refJabatan,7,FALSE),"yr","day")-CONVERT(DATEDIF(M1710,NOW(),"y"),"yr","day")))),"tgl SK salah"),"")</f>
        <v>50827.848911689813</v>
      </c>
      <c r="Y1710" s="167" t="str">
        <f ca="1">IF(Table1[[#This Row],[TGL. PENSIUN (jabatan)]]&lt;&gt;0,TEXT(Table1[[#This Row],[TGL. PENSIUN (jabatan)]],"yyyy"),"")</f>
        <v>2039</v>
      </c>
      <c r="Z17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Row],[JABATAN]],tbl_refJabatan,8,FALSE),"yr","day")-CONVERT(DATEDIF(H1710,tglAcuan,"y"),"yr","day"))),(NOW()+(CONVERT(VLOOKUP(Table1[[#This Row],[JABATAN]],tbl_refJabatan,8,FALSE),"yr","day")-CONVERT(DATEDIF(H1710,NOW(),"y"),"yr","day")))),"Usia Salah"),"")</f>
        <v>47905.848911689813</v>
      </c>
      <c r="AA1710" s="167" t="str">
        <f ca="1">IF(Table1[[#This Row],[TGL.PENSIUN (usia )]]&lt;&gt;0,TEXT(Table1[[#This Row],[TGL.PENSIUN (usia )]],"yyyy"),"")</f>
        <v>2031</v>
      </c>
      <c r="AB17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Row],[JABATAN]],tbl_refJabatan,9,FALSE),"yr","day")-CONVERT(DATEDIF(M1710,tglAcuan,"y"),"yr","day"))),(NOW()+(CONVERT(VLOOKUP(Table1[[#This Row],[JABATAN]],tbl_refJabatan,9,FALSE),"yr","day")-CONVERT(DATEDIF(M1710,NOW(),"y"),"yr","day")))),"tgl SK salah"),"")</f>
        <v>50827.848911689813</v>
      </c>
      <c r="AC1710" s="167" t="str">
        <f ca="1">IF(Table1[[#This Row],[TGL. PENSIUN (jabatan )]]&lt;&gt;0,TEXT(Table1[[#This Row],[TGL. PENSIUN (jabatan )]],"yyyy"),"")</f>
        <v>2039</v>
      </c>
      <c r="AD17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1" spans="1:30" s="53" customFormat="1" ht="21.75" customHeight="1" x14ac:dyDescent="0.25">
      <c r="A1711" s="43">
        <f t="shared" si="59"/>
        <v>1706</v>
      </c>
      <c r="B1711" s="44" t="s">
        <v>3061</v>
      </c>
      <c r="C1711" s="44" t="s">
        <v>3088</v>
      </c>
      <c r="D1711" s="72" t="s">
        <v>57</v>
      </c>
      <c r="E1711" s="101" t="s">
        <v>3097</v>
      </c>
      <c r="F1711" s="43" t="s">
        <v>41</v>
      </c>
      <c r="G1711" s="46" t="s">
        <v>42</v>
      </c>
      <c r="H1711" s="47">
        <v>28195</v>
      </c>
      <c r="I1711" s="45"/>
      <c r="J1711" s="76"/>
      <c r="K1711" s="74" t="s">
        <v>43</v>
      </c>
      <c r="L1711" s="74" t="s">
        <v>3095</v>
      </c>
      <c r="M1711" s="80">
        <v>43402</v>
      </c>
      <c r="N1711" s="52" t="str">
        <f t="shared" ca="1" si="60"/>
        <v>46 Tahun 11 Bulan 16 hari</v>
      </c>
      <c r="O17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Row],[JABATAN]],tbl_refJabatan,2,FALSE),"yr","day")-CONVERT(DATEDIF(H1711,tglAcuan,"y"),"yr","day"))),(NOW()+(CONVERT(VLOOKUP(Table1[[#This Row],[JABATAN]],tbl_refJabatan,2,FALSE),"yr","day")-CONVERT(DATEDIF(H1711,NOW(),"y"),"yr","day")))),"Usia Salah"),"")</f>
        <v>50462.598911689813</v>
      </c>
      <c r="Q1711" s="167" t="str">
        <f ca="1">IF(Table1[[#This Row],[TGL. PENSIUN (usia)]]&lt;&gt;0,TEXT(Table1[[#This Row],[TGL. PENSIUN (usia)]],"yyyy"),"")</f>
        <v>2038</v>
      </c>
      <c r="R1711" s="166">
        <f ca="1">IF(AND(Table1[[#This Row],[TGL. PENSIUN (usia)]]&lt;&gt;"",Table1[[#This Row],[TGL. PENSIUN (usia)]]&lt;&gt;"USIA SALAH"),IF(tglAcuan&lt;&gt;0,(INT(CONVERT(VLOOKUP(Table1[[#This Row],[JABATAN]],tbl_refJabatan,2,FALSE),"yr","day")-CONVERT(DATEDIF(H1711,tglAcuan,"y"),"yr","day"))),(INT(CONVERT(VLOOKUP(Table1[[#This Row],[JABATAN]],tbl_refJabatan,2,FALSE),"yr","day")-CONVERT(DATEDIF(H1711,NOW(),"y"),"yr","day")))),"")</f>
        <v>5113</v>
      </c>
      <c r="S1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Row],[JABATAN]],tbl_refJabatan,4,FALSE),"yr","day")-CONVERT(DATEDIF(H1711,tglAcuan,"y"),"yr","day"))),(NOW()+(CONVERT(VLOOKUP(Table1[[#This Row],[JABATAN]],tbl_refJabatan,4,FALSE),"yr","day")-CONVERT(DATEDIF(H1711,NOW(),"y"),"yr","day")))),"Usia Salah"),"")</f>
        <v>50462.598911689813</v>
      </c>
      <c r="T1711" s="167" t="str">
        <f ca="1">IF(Table1[[#This Row],[TGL. PENSIUN ( usia )]]&lt;&gt;0,TEXT(Table1[[#This Row],[TGL. PENSIUN ( usia )]],"yyyy"),"")</f>
        <v>2038</v>
      </c>
      <c r="U1711" s="166">
        <f ca="1">IF(AND(Table1[[#This Row],[TGL. PENSIUN (usia)]]&lt;&gt;"",Table1[[#This Row],[TGL. PENSIUN (usia)]]&lt;&gt;"USIA SALAH"),IF(tglAcuan&lt;&gt;0,(INT(CONVERT(VLOOKUP(Table1[[#This Row],[JABATAN]],tbl_refJabatan,4,FALSE),"yr","day")-CONVERT(DATEDIF(H1711,tglAcuan,"y"),"yr","day"))),(INT(CONVERT(VLOOKUP(Table1[[#This Row],[JABATAN]],tbl_refJabatan,4,FALSE),"yr","day")-CONVERT(DATEDIF(H1711,NOW(),"y"),"yr","day")))),"")</f>
        <v>5113</v>
      </c>
      <c r="V1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Row],[JABATAN]],tbl_refJabatan,6,FALSE),"yr","day")-CONVERT(DATEDIF(H1711,tglAcuan,"y"),"yr","day"))),(NOW()+(CONVERT(VLOOKUP(Table1[[#This Row],[JABATAN]],tbl_refJabatan,6,FALSE),"yr","day")-CONVERT(DATEDIF(H1711,NOW(),"y"),"yr","day")))),"Usia Salah"),"")</f>
        <v>49001.598911689813</v>
      </c>
      <c r="W1711" s="167" t="str">
        <f ca="1">IF(Table1[[#This Row],[TGL.PENSIUN (usia)]]&lt;&gt;0,TEXT(Table1[[#This Row],[TGL.PENSIUN (usia)]],"yyyy"),"")</f>
        <v>2034</v>
      </c>
      <c r="X17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Row],[JABATAN]],tbl_refJabatan,7,FALSE),"yr","day")-CONVERT(DATEDIF(M1711,tglAcuan,"y"),"yr","day"))),(NOW()+(CONVERT(VLOOKUP(Table1[[#This Row],[JABATAN]],tbl_refJabatan,7,FALSE),"yr","day")-CONVERT(DATEDIF(M1711,NOW(),"y"),"yr","day")))),"tgl SK salah"),"")</f>
        <v>50827.848911689813</v>
      </c>
      <c r="Y1711" s="167" t="str">
        <f ca="1">IF(Table1[[#This Row],[TGL. PENSIUN (jabatan)]]&lt;&gt;0,TEXT(Table1[[#This Row],[TGL. PENSIUN (jabatan)]],"yyyy"),"")</f>
        <v>2039</v>
      </c>
      <c r="Z17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Row],[JABATAN]],tbl_refJabatan,8,FALSE),"yr","day")-CONVERT(DATEDIF(H1711,tglAcuan,"y"),"yr","day"))),(NOW()+(CONVERT(VLOOKUP(Table1[[#This Row],[JABATAN]],tbl_refJabatan,8,FALSE),"yr","day")-CONVERT(DATEDIF(H1711,NOW(),"y"),"yr","day")))),"Usia Salah"),"")</f>
        <v>49001.598911689813</v>
      </c>
      <c r="AA1711" s="167" t="str">
        <f ca="1">IF(Table1[[#This Row],[TGL.PENSIUN (usia )]]&lt;&gt;0,TEXT(Table1[[#This Row],[TGL.PENSIUN (usia )]],"yyyy"),"")</f>
        <v>2034</v>
      </c>
      <c r="AB17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Row],[JABATAN]],tbl_refJabatan,9,FALSE),"yr","day")-CONVERT(DATEDIF(M1711,tglAcuan,"y"),"yr","day"))),(NOW()+(CONVERT(VLOOKUP(Table1[[#This Row],[JABATAN]],tbl_refJabatan,9,FALSE),"yr","day")-CONVERT(DATEDIF(M1711,NOW(),"y"),"yr","day")))),"tgl SK salah"),"")</f>
        <v>50827.848911689813</v>
      </c>
      <c r="AC1711" s="167" t="str">
        <f ca="1">IF(Table1[[#This Row],[TGL. PENSIUN (jabatan )]]&lt;&gt;0,TEXT(Table1[[#This Row],[TGL. PENSIUN (jabatan )]],"yyyy"),"")</f>
        <v>2039</v>
      </c>
      <c r="AD17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2" spans="1:30" s="53" customFormat="1" ht="21.75" customHeight="1" x14ac:dyDescent="0.25">
      <c r="A1712" s="43">
        <f t="shared" si="59"/>
        <v>1707</v>
      </c>
      <c r="B1712" s="44" t="s">
        <v>3061</v>
      </c>
      <c r="C1712" s="44" t="s">
        <v>3088</v>
      </c>
      <c r="D1712" s="72" t="s">
        <v>59</v>
      </c>
      <c r="E1712" s="101" t="s">
        <v>3098</v>
      </c>
      <c r="F1712" s="43" t="s">
        <v>41</v>
      </c>
      <c r="G1712" s="46" t="s">
        <v>42</v>
      </c>
      <c r="H1712" s="47">
        <v>33257</v>
      </c>
      <c r="I1712" s="45"/>
      <c r="J1712" s="76"/>
      <c r="K1712" s="74" t="s">
        <v>43</v>
      </c>
      <c r="L1712" s="74" t="s">
        <v>3099</v>
      </c>
      <c r="M1712" s="80">
        <v>43916</v>
      </c>
      <c r="N1712" s="52" t="str">
        <f t="shared" ca="1" si="60"/>
        <v>33 Tahun 1 Bulan 8 hari</v>
      </c>
      <c r="O17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 Hari </v>
      </c>
      <c r="P1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Row],[JABATAN]],tbl_refJabatan,2,FALSE),"yr","day")-CONVERT(DATEDIF(H1712,tglAcuan,"y"),"yr","day"))),(NOW()+(CONVERT(VLOOKUP(Table1[[#This Row],[JABATAN]],tbl_refJabatan,2,FALSE),"yr","day")-CONVERT(DATEDIF(H1712,NOW(),"y"),"yr","day")))),"Usia Salah"),"")</f>
        <v>55210.848911689813</v>
      </c>
      <c r="Q1712" s="167" t="str">
        <f ca="1">IF(Table1[[#This Row],[TGL. PENSIUN (usia)]]&lt;&gt;0,TEXT(Table1[[#This Row],[TGL. PENSIUN (usia)]],"yyyy"),"")</f>
        <v>2051</v>
      </c>
      <c r="R1712" s="166">
        <f ca="1">IF(AND(Table1[[#This Row],[TGL. PENSIUN (usia)]]&lt;&gt;"",Table1[[#This Row],[TGL. PENSIUN (usia)]]&lt;&gt;"USIA SALAH"),IF(tglAcuan&lt;&gt;0,(INT(CONVERT(VLOOKUP(Table1[[#This Row],[JABATAN]],tbl_refJabatan,2,FALSE),"yr","day")-CONVERT(DATEDIF(H1712,tglAcuan,"y"),"yr","day"))),(INT(CONVERT(VLOOKUP(Table1[[#This Row],[JABATAN]],tbl_refJabatan,2,FALSE),"yr","day")-CONVERT(DATEDIF(H1712,NOW(),"y"),"yr","day")))),"")</f>
        <v>9861</v>
      </c>
      <c r="S1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Row],[JABATAN]],tbl_refJabatan,4,FALSE),"yr","day")-CONVERT(DATEDIF(H1712,tglAcuan,"y"),"yr","day"))),(NOW()+(CONVERT(VLOOKUP(Table1[[#This Row],[JABATAN]],tbl_refJabatan,4,FALSE),"yr","day")-CONVERT(DATEDIF(H1712,NOW(),"y"),"yr","day")))),"Usia Salah"),"")</f>
        <v>55210.848911689813</v>
      </c>
      <c r="T1712" s="167" t="str">
        <f ca="1">IF(Table1[[#This Row],[TGL. PENSIUN ( usia )]]&lt;&gt;0,TEXT(Table1[[#This Row],[TGL. PENSIUN ( usia )]],"yyyy"),"")</f>
        <v>2051</v>
      </c>
      <c r="U1712" s="166">
        <f ca="1">IF(AND(Table1[[#This Row],[TGL. PENSIUN (usia)]]&lt;&gt;"",Table1[[#This Row],[TGL. PENSIUN (usia)]]&lt;&gt;"USIA SALAH"),IF(tglAcuan&lt;&gt;0,(INT(CONVERT(VLOOKUP(Table1[[#This Row],[JABATAN]],tbl_refJabatan,4,FALSE),"yr","day")-CONVERT(DATEDIF(H1712,tglAcuan,"y"),"yr","day"))),(INT(CONVERT(VLOOKUP(Table1[[#This Row],[JABATAN]],tbl_refJabatan,4,FALSE),"yr","day")-CONVERT(DATEDIF(H1712,NOW(),"y"),"yr","day")))),"")</f>
        <v>9861</v>
      </c>
      <c r="V1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Row],[JABATAN]],tbl_refJabatan,6,FALSE),"yr","day")-CONVERT(DATEDIF(H1712,tglAcuan,"y"),"yr","day"))),(NOW()+(CONVERT(VLOOKUP(Table1[[#This Row],[JABATAN]],tbl_refJabatan,6,FALSE),"yr","day")-CONVERT(DATEDIF(H1712,NOW(),"y"),"yr","day")))),"Usia Salah"),"")</f>
        <v>53749.848911689813</v>
      </c>
      <c r="W1712" s="167" t="str">
        <f ca="1">IF(Table1[[#This Row],[TGL.PENSIUN (usia)]]&lt;&gt;0,TEXT(Table1[[#This Row],[TGL.PENSIUN (usia)]],"yyyy"),"")</f>
        <v>2047</v>
      </c>
      <c r="X17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Row],[JABATAN]],tbl_refJabatan,7,FALSE),"yr","day")-CONVERT(DATEDIF(M1712,tglAcuan,"y"),"yr","day"))),(NOW()+(CONVERT(VLOOKUP(Table1[[#This Row],[JABATAN]],tbl_refJabatan,7,FALSE),"yr","day")-CONVERT(DATEDIF(M1712,NOW(),"y"),"yr","day")))),"tgl SK salah"),"")</f>
        <v>51558.348911689813</v>
      </c>
      <c r="Y1712" s="167" t="str">
        <f ca="1">IF(Table1[[#This Row],[TGL. PENSIUN (jabatan)]]&lt;&gt;0,TEXT(Table1[[#This Row],[TGL. PENSIUN (jabatan)]],"yyyy"),"")</f>
        <v>2041</v>
      </c>
      <c r="Z17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Row],[JABATAN]],tbl_refJabatan,8,FALSE),"yr","day")-CONVERT(DATEDIF(H1712,tglAcuan,"y"),"yr","day"))),(NOW()+(CONVERT(VLOOKUP(Table1[[#This Row],[JABATAN]],tbl_refJabatan,8,FALSE),"yr","day")-CONVERT(DATEDIF(H1712,NOW(),"y"),"yr","day")))),"Usia Salah"),"")</f>
        <v>53749.848911689813</v>
      </c>
      <c r="AA1712" s="167" t="str">
        <f ca="1">IF(Table1[[#This Row],[TGL.PENSIUN (usia )]]&lt;&gt;0,TEXT(Table1[[#This Row],[TGL.PENSIUN (usia )]],"yyyy"),"")</f>
        <v>2047</v>
      </c>
      <c r="AB17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Row],[JABATAN]],tbl_refJabatan,9,FALSE),"yr","day")-CONVERT(DATEDIF(M1712,tglAcuan,"y"),"yr","day"))),(NOW()+(CONVERT(VLOOKUP(Table1[[#This Row],[JABATAN]],tbl_refJabatan,9,FALSE),"yr","day")-CONVERT(DATEDIF(M1712,NOW(),"y"),"yr","day")))),"tgl SK salah"),"")</f>
        <v>51558.348911689813</v>
      </c>
      <c r="AC1712" s="167" t="str">
        <f ca="1">IF(Table1[[#This Row],[TGL. PENSIUN (jabatan )]]&lt;&gt;0,TEXT(Table1[[#This Row],[TGL. PENSIUN (jabatan )]],"yyyy"),"")</f>
        <v>2041</v>
      </c>
      <c r="AD17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3" spans="1:30" s="53" customFormat="1" ht="21.75" customHeight="1" x14ac:dyDescent="0.25">
      <c r="A1713" s="43">
        <f t="shared" si="59"/>
        <v>1708</v>
      </c>
      <c r="B1713" s="44" t="s">
        <v>3061</v>
      </c>
      <c r="C1713" s="44" t="s">
        <v>3088</v>
      </c>
      <c r="D1713" s="72" t="s">
        <v>61</v>
      </c>
      <c r="E1713" s="101" t="s">
        <v>856</v>
      </c>
      <c r="F1713" s="43" t="s">
        <v>41</v>
      </c>
      <c r="G1713" s="46" t="s">
        <v>42</v>
      </c>
      <c r="H1713" s="47">
        <v>27435</v>
      </c>
      <c r="I1713" s="45"/>
      <c r="J1713" s="76"/>
      <c r="K1713" s="74" t="s">
        <v>43</v>
      </c>
      <c r="L1713" s="74" t="s">
        <v>3095</v>
      </c>
      <c r="M1713" s="80">
        <v>43402</v>
      </c>
      <c r="N1713" s="52" t="str">
        <f t="shared" ca="1" si="60"/>
        <v>49 Tahun 0 Bulan 17 hari</v>
      </c>
      <c r="O17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Row],[JABATAN]],tbl_refJabatan,2,FALSE),"yr","day")-CONVERT(DATEDIF(H1713,tglAcuan,"y"),"yr","day"))),(NOW()+(CONVERT(VLOOKUP(Table1[[#This Row],[JABATAN]],tbl_refJabatan,2,FALSE),"yr","day")-CONVERT(DATEDIF(H1713,NOW(),"y"),"yr","day")))),"Usia Salah"),"")</f>
        <v>49366.848911689813</v>
      </c>
      <c r="Q1713" s="167" t="str">
        <f ca="1">IF(Table1[[#This Row],[TGL. PENSIUN (usia)]]&lt;&gt;0,TEXT(Table1[[#This Row],[TGL. PENSIUN (usia)]],"yyyy"),"")</f>
        <v>2035</v>
      </c>
      <c r="R1713" s="166">
        <f ca="1">IF(AND(Table1[[#This Row],[TGL. PENSIUN (usia)]]&lt;&gt;"",Table1[[#This Row],[TGL. PENSIUN (usia)]]&lt;&gt;"USIA SALAH"),IF(tglAcuan&lt;&gt;0,(INT(CONVERT(VLOOKUP(Table1[[#This Row],[JABATAN]],tbl_refJabatan,2,FALSE),"yr","day")-CONVERT(DATEDIF(H1713,tglAcuan,"y"),"yr","day"))),(INT(CONVERT(VLOOKUP(Table1[[#This Row],[JABATAN]],tbl_refJabatan,2,FALSE),"yr","day")-CONVERT(DATEDIF(H1713,NOW(),"y"),"yr","day")))),"")</f>
        <v>4017</v>
      </c>
      <c r="S1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Row],[JABATAN]],tbl_refJabatan,4,FALSE),"yr","day")-CONVERT(DATEDIF(H1713,tglAcuan,"y"),"yr","day"))),(NOW()+(CONVERT(VLOOKUP(Table1[[#This Row],[JABATAN]],tbl_refJabatan,4,FALSE),"yr","day")-CONVERT(DATEDIF(H1713,NOW(),"y"),"yr","day")))),"Usia Salah"),"")</f>
        <v>49366.848911689813</v>
      </c>
      <c r="T1713" s="167" t="str">
        <f ca="1">IF(Table1[[#This Row],[TGL. PENSIUN ( usia )]]&lt;&gt;0,TEXT(Table1[[#This Row],[TGL. PENSIUN ( usia )]],"yyyy"),"")</f>
        <v>2035</v>
      </c>
      <c r="U1713" s="166">
        <f ca="1">IF(AND(Table1[[#This Row],[TGL. PENSIUN (usia)]]&lt;&gt;"",Table1[[#This Row],[TGL. PENSIUN (usia)]]&lt;&gt;"USIA SALAH"),IF(tglAcuan&lt;&gt;0,(INT(CONVERT(VLOOKUP(Table1[[#This Row],[JABATAN]],tbl_refJabatan,4,FALSE),"yr","day")-CONVERT(DATEDIF(H1713,tglAcuan,"y"),"yr","day"))),(INT(CONVERT(VLOOKUP(Table1[[#This Row],[JABATAN]],tbl_refJabatan,4,FALSE),"yr","day")-CONVERT(DATEDIF(H1713,NOW(),"y"),"yr","day")))),"")</f>
        <v>4017</v>
      </c>
      <c r="V1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Row],[JABATAN]],tbl_refJabatan,6,FALSE),"yr","day")-CONVERT(DATEDIF(H1713,tglAcuan,"y"),"yr","day"))),(NOW()+(CONVERT(VLOOKUP(Table1[[#This Row],[JABATAN]],tbl_refJabatan,6,FALSE),"yr","day")-CONVERT(DATEDIF(H1713,NOW(),"y"),"yr","day")))),"Usia Salah"),"")</f>
        <v>47905.848911689813</v>
      </c>
      <c r="W1713" s="167" t="str">
        <f ca="1">IF(Table1[[#This Row],[TGL.PENSIUN (usia)]]&lt;&gt;0,TEXT(Table1[[#This Row],[TGL.PENSIUN (usia)]],"yyyy"),"")</f>
        <v>2031</v>
      </c>
      <c r="X17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Row],[JABATAN]],tbl_refJabatan,7,FALSE),"yr","day")-CONVERT(DATEDIF(M1713,tglAcuan,"y"),"yr","day"))),(NOW()+(CONVERT(VLOOKUP(Table1[[#This Row],[JABATAN]],tbl_refJabatan,7,FALSE),"yr","day")-CONVERT(DATEDIF(M1713,NOW(),"y"),"yr","day")))),"tgl SK salah"),"")</f>
        <v>50827.848911689813</v>
      </c>
      <c r="Y1713" s="167" t="str">
        <f ca="1">IF(Table1[[#This Row],[TGL. PENSIUN (jabatan)]]&lt;&gt;0,TEXT(Table1[[#This Row],[TGL. PENSIUN (jabatan)]],"yyyy"),"")</f>
        <v>2039</v>
      </c>
      <c r="Z17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Row],[JABATAN]],tbl_refJabatan,8,FALSE),"yr","day")-CONVERT(DATEDIF(H1713,tglAcuan,"y"),"yr","day"))),(NOW()+(CONVERT(VLOOKUP(Table1[[#This Row],[JABATAN]],tbl_refJabatan,8,FALSE),"yr","day")-CONVERT(DATEDIF(H1713,NOW(),"y"),"yr","day")))),"Usia Salah"),"")</f>
        <v>47905.848911689813</v>
      </c>
      <c r="AA1713" s="167" t="str">
        <f ca="1">IF(Table1[[#This Row],[TGL.PENSIUN (usia )]]&lt;&gt;0,TEXT(Table1[[#This Row],[TGL.PENSIUN (usia )]],"yyyy"),"")</f>
        <v>2031</v>
      </c>
      <c r="AB17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Row],[JABATAN]],tbl_refJabatan,9,FALSE),"yr","day")-CONVERT(DATEDIF(M1713,tglAcuan,"y"),"yr","day"))),(NOW()+(CONVERT(VLOOKUP(Table1[[#This Row],[JABATAN]],tbl_refJabatan,9,FALSE),"yr","day")-CONVERT(DATEDIF(M1713,NOW(),"y"),"yr","day")))),"tgl SK salah"),"")</f>
        <v>50827.848911689813</v>
      </c>
      <c r="AC1713" s="167" t="str">
        <f ca="1">IF(Table1[[#This Row],[TGL. PENSIUN (jabatan )]]&lt;&gt;0,TEXT(Table1[[#This Row],[TGL. PENSIUN (jabatan )]],"yyyy"),"")</f>
        <v>2039</v>
      </c>
      <c r="AD17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4" spans="1:30" s="53" customFormat="1" ht="21.75" customHeight="1" x14ac:dyDescent="0.25">
      <c r="A1714" s="43">
        <f t="shared" si="59"/>
        <v>1709</v>
      </c>
      <c r="B1714" s="44" t="s">
        <v>3061</v>
      </c>
      <c r="C1714" s="44" t="s">
        <v>3088</v>
      </c>
      <c r="D1714" s="72" t="s">
        <v>63</v>
      </c>
      <c r="E1714" s="101" t="s">
        <v>2945</v>
      </c>
      <c r="F1714" s="43" t="s">
        <v>41</v>
      </c>
      <c r="G1714" s="46" t="s">
        <v>42</v>
      </c>
      <c r="H1714" s="47">
        <v>23885</v>
      </c>
      <c r="I1714" s="45"/>
      <c r="J1714" s="76"/>
      <c r="K1714" s="74" t="s">
        <v>43</v>
      </c>
      <c r="L1714" s="74" t="s">
        <v>3095</v>
      </c>
      <c r="M1714" s="80">
        <v>43402</v>
      </c>
      <c r="N1714" s="52" t="str">
        <f t="shared" ca="1" si="60"/>
        <v>58 Tahun 9 Bulan 4 hari</v>
      </c>
      <c r="O17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Row],[JABATAN]],tbl_refJabatan,2,FALSE),"yr","day")-CONVERT(DATEDIF(H1714,tglAcuan,"y"),"yr","day"))),(NOW()+(CONVERT(VLOOKUP(Table1[[#This Row],[JABATAN]],tbl_refJabatan,2,FALSE),"yr","day")-CONVERT(DATEDIF(H1714,NOW(),"y"),"yr","day")))),"Usia Salah"),"")</f>
        <v>46079.598911689813</v>
      </c>
      <c r="Q1714" s="167" t="str">
        <f ca="1">IF(Table1[[#This Row],[TGL. PENSIUN (usia)]]&lt;&gt;0,TEXT(Table1[[#This Row],[TGL. PENSIUN (usia)]],"yyyy"),"")</f>
        <v>2026</v>
      </c>
      <c r="R1714" s="166">
        <f ca="1">IF(AND(Table1[[#This Row],[TGL. PENSIUN (usia)]]&lt;&gt;"",Table1[[#This Row],[TGL. PENSIUN (usia)]]&lt;&gt;"USIA SALAH"),IF(tglAcuan&lt;&gt;0,(INT(CONVERT(VLOOKUP(Table1[[#This Row],[JABATAN]],tbl_refJabatan,2,FALSE),"yr","day")-CONVERT(DATEDIF(H1714,tglAcuan,"y"),"yr","day"))),(INT(CONVERT(VLOOKUP(Table1[[#This Row],[JABATAN]],tbl_refJabatan,2,FALSE),"yr","day")-CONVERT(DATEDIF(H1714,NOW(),"y"),"yr","day")))),"")</f>
        <v>730</v>
      </c>
      <c r="S1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Row],[JABATAN]],tbl_refJabatan,4,FALSE),"yr","day")-CONVERT(DATEDIF(H1714,tglAcuan,"y"),"yr","day"))),(NOW()+(CONVERT(VLOOKUP(Table1[[#This Row],[JABATAN]],tbl_refJabatan,4,FALSE),"yr","day")-CONVERT(DATEDIF(H1714,NOW(),"y"),"yr","day")))),"Usia Salah"),"")</f>
        <v>31469.598911689813</v>
      </c>
      <c r="T1714" s="167" t="str">
        <f ca="1">IF(Table1[[#This Row],[TGL. PENSIUN ( usia )]]&lt;&gt;0,TEXT(Table1[[#This Row],[TGL. PENSIUN ( usia )]],"yyyy"),"")</f>
        <v>1986</v>
      </c>
      <c r="U1714" s="166">
        <f ca="1">IF(AND(Table1[[#This Row],[TGL. PENSIUN (usia)]]&lt;&gt;"",Table1[[#This Row],[TGL. PENSIUN (usia)]]&lt;&gt;"USIA SALAH"),IF(tglAcuan&lt;&gt;0,(INT(CONVERT(VLOOKUP(Table1[[#This Row],[JABATAN]],tbl_refJabatan,4,FALSE),"yr","day")-CONVERT(DATEDIF(H1714,tglAcuan,"y"),"yr","day"))),(INT(CONVERT(VLOOKUP(Table1[[#This Row],[JABATAN]],tbl_refJabatan,4,FALSE),"yr","day")-CONVERT(DATEDIF(H1714,NOW(),"y"),"yr","day")))),"")</f>
        <v>-13880</v>
      </c>
      <c r="V1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Row],[JABATAN]],tbl_refJabatan,6,FALSE),"yr","day")-CONVERT(DATEDIF(H1714,tglAcuan,"y"),"yr","day"))),(NOW()+(CONVERT(VLOOKUP(Table1[[#This Row],[JABATAN]],tbl_refJabatan,6,FALSE),"yr","day")-CONVERT(DATEDIF(H1714,NOW(),"y"),"yr","day")))),"Usia Salah"),"")</f>
        <v>24164.598911689813</v>
      </c>
      <c r="W1714" s="167" t="str">
        <f ca="1">IF(Table1[[#This Row],[TGL.PENSIUN (usia)]]&lt;&gt;0,TEXT(Table1[[#This Row],[TGL.PENSIUN (usia)]],"yyyy"),"")</f>
        <v>1966</v>
      </c>
      <c r="X17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Row],[JABATAN]],tbl_refJabatan,7,FALSE),"yr","day")-CONVERT(DATEDIF(M1714,tglAcuan,"y"),"yr","day"))),(NOW()+(CONVERT(VLOOKUP(Table1[[#This Row],[JABATAN]],tbl_refJabatan,7,FALSE),"yr","day")-CONVERT(DATEDIF(M1714,NOW(),"y"),"yr","day")))),"tgl SK salah"),"")</f>
        <v>65437.848911689813</v>
      </c>
      <c r="Y1714" s="167" t="str">
        <f ca="1">IF(Table1[[#This Row],[TGL. PENSIUN (jabatan)]]&lt;&gt;0,TEXT(Table1[[#This Row],[TGL. PENSIUN (jabatan)]],"yyyy"),"")</f>
        <v>2079</v>
      </c>
      <c r="Z17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Row],[JABATAN]],tbl_refJabatan,8,FALSE),"yr","day")-CONVERT(DATEDIF(H1714,tglAcuan,"y"),"yr","day"))),(NOW()+(CONVERT(VLOOKUP(Table1[[#This Row],[JABATAN]],tbl_refJabatan,8,FALSE),"yr","day")-CONVERT(DATEDIF(H1714,NOW(),"y"),"yr","day")))),"Usia Salah"),"")</f>
        <v>46079.598911689813</v>
      </c>
      <c r="AA1714" s="167" t="str">
        <f ca="1">IF(Table1[[#This Row],[TGL.PENSIUN (usia )]]&lt;&gt;0,TEXT(Table1[[#This Row],[TGL.PENSIUN (usia )]],"yyyy"),"")</f>
        <v>2026</v>
      </c>
      <c r="AB17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Row],[JABATAN]],tbl_refJabatan,9,FALSE),"yr","day")-CONVERT(DATEDIF(M1714,tglAcuan,"y"),"yr","day"))),(NOW()+(CONVERT(VLOOKUP(Table1[[#This Row],[JABATAN]],tbl_refJabatan,9,FALSE),"yr","day")-CONVERT(DATEDIF(M1714,NOW(),"y"),"yr","day")))),"tgl SK salah"),"")</f>
        <v>49001.598911689813</v>
      </c>
      <c r="AC1714" s="167" t="str">
        <f ca="1">IF(Table1[[#This Row],[TGL. PENSIUN (jabatan )]]&lt;&gt;0,TEXT(Table1[[#This Row],[TGL. PENSIUN (jabatan )]],"yyyy"),"")</f>
        <v>2034</v>
      </c>
      <c r="AD17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5" spans="1:30" s="53" customFormat="1" ht="21.75" customHeight="1" x14ac:dyDescent="0.25">
      <c r="A1715" s="43">
        <f t="shared" si="59"/>
        <v>1710</v>
      </c>
      <c r="B1715" s="44" t="s">
        <v>3061</v>
      </c>
      <c r="C1715" s="44" t="s">
        <v>3088</v>
      </c>
      <c r="D1715" s="72" t="s">
        <v>63</v>
      </c>
      <c r="E1715" s="101" t="s">
        <v>3100</v>
      </c>
      <c r="F1715" s="43" t="s">
        <v>41</v>
      </c>
      <c r="G1715" s="46" t="s">
        <v>42</v>
      </c>
      <c r="H1715" s="47">
        <v>26817</v>
      </c>
      <c r="I1715" s="45"/>
      <c r="J1715" s="76"/>
      <c r="K1715" s="74" t="s">
        <v>43</v>
      </c>
      <c r="L1715" s="74" t="s">
        <v>3095</v>
      </c>
      <c r="M1715" s="80">
        <v>43402</v>
      </c>
      <c r="N1715" s="52" t="str">
        <f t="shared" ca="1" si="60"/>
        <v>50 Tahun 8 Bulan 25 hari</v>
      </c>
      <c r="O17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Row],[JABATAN]],tbl_refJabatan,2,FALSE),"yr","day")-CONVERT(DATEDIF(H1715,tglAcuan,"y"),"yr","day"))),(NOW()+(CONVERT(VLOOKUP(Table1[[#This Row],[JABATAN]],tbl_refJabatan,2,FALSE),"yr","day")-CONVERT(DATEDIF(H1715,NOW(),"y"),"yr","day")))),"Usia Salah"),"")</f>
        <v>49001.598911689813</v>
      </c>
      <c r="Q1715" s="167" t="str">
        <f ca="1">IF(Table1[[#This Row],[TGL. PENSIUN (usia)]]&lt;&gt;0,TEXT(Table1[[#This Row],[TGL. PENSIUN (usia)]],"yyyy"),"")</f>
        <v>2034</v>
      </c>
      <c r="R1715" s="166">
        <f ca="1">IF(AND(Table1[[#This Row],[TGL. PENSIUN (usia)]]&lt;&gt;"",Table1[[#This Row],[TGL. PENSIUN (usia)]]&lt;&gt;"USIA SALAH"),IF(tglAcuan&lt;&gt;0,(INT(CONVERT(VLOOKUP(Table1[[#This Row],[JABATAN]],tbl_refJabatan,2,FALSE),"yr","day")-CONVERT(DATEDIF(H1715,tglAcuan,"y"),"yr","day"))),(INT(CONVERT(VLOOKUP(Table1[[#This Row],[JABATAN]],tbl_refJabatan,2,FALSE),"yr","day")-CONVERT(DATEDIF(H1715,NOW(),"y"),"yr","day")))),"")</f>
        <v>3652</v>
      </c>
      <c r="S1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Row],[JABATAN]],tbl_refJabatan,4,FALSE),"yr","day")-CONVERT(DATEDIF(H1715,tglAcuan,"y"),"yr","day"))),(NOW()+(CONVERT(VLOOKUP(Table1[[#This Row],[JABATAN]],tbl_refJabatan,4,FALSE),"yr","day")-CONVERT(DATEDIF(H1715,NOW(),"y"),"yr","day")))),"Usia Salah"),"")</f>
        <v>34391.598911689813</v>
      </c>
      <c r="T1715" s="167" t="str">
        <f ca="1">IF(Table1[[#This Row],[TGL. PENSIUN ( usia )]]&lt;&gt;0,TEXT(Table1[[#This Row],[TGL. PENSIUN ( usia )]],"yyyy"),"")</f>
        <v>1994</v>
      </c>
      <c r="U1715" s="166">
        <f ca="1">IF(AND(Table1[[#This Row],[TGL. PENSIUN (usia)]]&lt;&gt;"",Table1[[#This Row],[TGL. PENSIUN (usia)]]&lt;&gt;"USIA SALAH"),IF(tglAcuan&lt;&gt;0,(INT(CONVERT(VLOOKUP(Table1[[#This Row],[JABATAN]],tbl_refJabatan,4,FALSE),"yr","day")-CONVERT(DATEDIF(H1715,tglAcuan,"y"),"yr","day"))),(INT(CONVERT(VLOOKUP(Table1[[#This Row],[JABATAN]],tbl_refJabatan,4,FALSE),"yr","day")-CONVERT(DATEDIF(H1715,NOW(),"y"),"yr","day")))),"")</f>
        <v>-10958</v>
      </c>
      <c r="V1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Row],[JABATAN]],tbl_refJabatan,6,FALSE),"yr","day")-CONVERT(DATEDIF(H1715,tglAcuan,"y"),"yr","day"))),(NOW()+(CONVERT(VLOOKUP(Table1[[#This Row],[JABATAN]],tbl_refJabatan,6,FALSE),"yr","day")-CONVERT(DATEDIF(H1715,NOW(),"y"),"yr","day")))),"Usia Salah"),"")</f>
        <v>27086.598911689813</v>
      </c>
      <c r="W1715" s="167" t="str">
        <f ca="1">IF(Table1[[#This Row],[TGL.PENSIUN (usia)]]&lt;&gt;0,TEXT(Table1[[#This Row],[TGL.PENSIUN (usia)]],"yyyy"),"")</f>
        <v>1974</v>
      </c>
      <c r="X17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Row],[JABATAN]],tbl_refJabatan,7,FALSE),"yr","day")-CONVERT(DATEDIF(M1715,tglAcuan,"y"),"yr","day"))),(NOW()+(CONVERT(VLOOKUP(Table1[[#This Row],[JABATAN]],tbl_refJabatan,7,FALSE),"yr","day")-CONVERT(DATEDIF(M1715,NOW(),"y"),"yr","day")))),"tgl SK salah"),"")</f>
        <v>65437.848911689813</v>
      </c>
      <c r="Y1715" s="167" t="str">
        <f ca="1">IF(Table1[[#This Row],[TGL. PENSIUN (jabatan)]]&lt;&gt;0,TEXT(Table1[[#This Row],[TGL. PENSIUN (jabatan)]],"yyyy"),"")</f>
        <v>2079</v>
      </c>
      <c r="Z17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Row],[JABATAN]],tbl_refJabatan,8,FALSE),"yr","day")-CONVERT(DATEDIF(H1715,tglAcuan,"y"),"yr","day"))),(NOW()+(CONVERT(VLOOKUP(Table1[[#This Row],[JABATAN]],tbl_refJabatan,8,FALSE),"yr","day")-CONVERT(DATEDIF(H1715,NOW(),"y"),"yr","day")))),"Usia Salah"),"")</f>
        <v>49001.598911689813</v>
      </c>
      <c r="AA1715" s="167" t="str">
        <f ca="1">IF(Table1[[#This Row],[TGL.PENSIUN (usia )]]&lt;&gt;0,TEXT(Table1[[#This Row],[TGL.PENSIUN (usia )]],"yyyy"),"")</f>
        <v>2034</v>
      </c>
      <c r="AB17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Row],[JABATAN]],tbl_refJabatan,9,FALSE),"yr","day")-CONVERT(DATEDIF(M1715,tglAcuan,"y"),"yr","day"))),(NOW()+(CONVERT(VLOOKUP(Table1[[#This Row],[JABATAN]],tbl_refJabatan,9,FALSE),"yr","day")-CONVERT(DATEDIF(M1715,NOW(),"y"),"yr","day")))),"tgl SK salah"),"")</f>
        <v>49001.598911689813</v>
      </c>
      <c r="AC1715" s="167" t="str">
        <f ca="1">IF(Table1[[#This Row],[TGL. PENSIUN (jabatan )]]&lt;&gt;0,TEXT(Table1[[#This Row],[TGL. PENSIUN (jabatan )]],"yyyy"),"")</f>
        <v>2034</v>
      </c>
      <c r="AD17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6" spans="1:30" s="53" customFormat="1" ht="21.75" customHeight="1" x14ac:dyDescent="0.25">
      <c r="A1716" s="43">
        <f t="shared" si="59"/>
        <v>1711</v>
      </c>
      <c r="B1716" s="44" t="s">
        <v>3061</v>
      </c>
      <c r="C1716" s="44" t="s">
        <v>3088</v>
      </c>
      <c r="D1716" s="72" t="s">
        <v>63</v>
      </c>
      <c r="E1716" s="101" t="s">
        <v>3101</v>
      </c>
      <c r="F1716" s="43" t="s">
        <v>41</v>
      </c>
      <c r="G1716" s="46" t="s">
        <v>42</v>
      </c>
      <c r="H1716" s="47">
        <v>31582</v>
      </c>
      <c r="I1716" s="45"/>
      <c r="J1716" s="76"/>
      <c r="K1716" s="74" t="s">
        <v>56</v>
      </c>
      <c r="L1716" s="74" t="s">
        <v>3102</v>
      </c>
      <c r="M1716" s="80">
        <v>43402</v>
      </c>
      <c r="N1716" s="52" t="str">
        <f t="shared" ca="1" si="60"/>
        <v>37 Tahun 8 Bulan 8 hari</v>
      </c>
      <c r="O17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Row],[JABATAN]],tbl_refJabatan,2,FALSE),"yr","day")-CONVERT(DATEDIF(H1716,tglAcuan,"y"),"yr","day"))),(NOW()+(CONVERT(VLOOKUP(Table1[[#This Row],[JABATAN]],tbl_refJabatan,2,FALSE),"yr","day")-CONVERT(DATEDIF(H1716,NOW(),"y"),"yr","day")))),"Usia Salah"),"")</f>
        <v>53749.848911689813</v>
      </c>
      <c r="Q1716" s="167" t="str">
        <f ca="1">IF(Table1[[#This Row],[TGL. PENSIUN (usia)]]&lt;&gt;0,TEXT(Table1[[#This Row],[TGL. PENSIUN (usia)]],"yyyy"),"")</f>
        <v>2047</v>
      </c>
      <c r="R1716" s="166">
        <f ca="1">IF(AND(Table1[[#This Row],[TGL. PENSIUN (usia)]]&lt;&gt;"",Table1[[#This Row],[TGL. PENSIUN (usia)]]&lt;&gt;"USIA SALAH"),IF(tglAcuan&lt;&gt;0,(INT(CONVERT(VLOOKUP(Table1[[#This Row],[JABATAN]],tbl_refJabatan,2,FALSE),"yr","day")-CONVERT(DATEDIF(H1716,tglAcuan,"y"),"yr","day"))),(INT(CONVERT(VLOOKUP(Table1[[#This Row],[JABATAN]],tbl_refJabatan,2,FALSE),"yr","day")-CONVERT(DATEDIF(H1716,NOW(),"y"),"yr","day")))),"")</f>
        <v>8400</v>
      </c>
      <c r="S1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Row],[JABATAN]],tbl_refJabatan,4,FALSE),"yr","day")-CONVERT(DATEDIF(H1716,tglAcuan,"y"),"yr","day"))),(NOW()+(CONVERT(VLOOKUP(Table1[[#This Row],[JABATAN]],tbl_refJabatan,4,FALSE),"yr","day")-CONVERT(DATEDIF(H1716,NOW(),"y"),"yr","day")))),"Usia Salah"),"")</f>
        <v>39139.848911689813</v>
      </c>
      <c r="T1716" s="167" t="str">
        <f ca="1">IF(Table1[[#This Row],[TGL. PENSIUN ( usia )]]&lt;&gt;0,TEXT(Table1[[#This Row],[TGL. PENSIUN ( usia )]],"yyyy"),"")</f>
        <v>2007</v>
      </c>
      <c r="U1716" s="166">
        <f ca="1">IF(AND(Table1[[#This Row],[TGL. PENSIUN (usia)]]&lt;&gt;"",Table1[[#This Row],[TGL. PENSIUN (usia)]]&lt;&gt;"USIA SALAH"),IF(tglAcuan&lt;&gt;0,(INT(CONVERT(VLOOKUP(Table1[[#This Row],[JABATAN]],tbl_refJabatan,4,FALSE),"yr","day")-CONVERT(DATEDIF(H1716,tglAcuan,"y"),"yr","day"))),(INT(CONVERT(VLOOKUP(Table1[[#This Row],[JABATAN]],tbl_refJabatan,4,FALSE),"yr","day")-CONVERT(DATEDIF(H1716,NOW(),"y"),"yr","day")))),"")</f>
        <v>-6210</v>
      </c>
      <c r="V1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Row],[JABATAN]],tbl_refJabatan,6,FALSE),"yr","day")-CONVERT(DATEDIF(H1716,tglAcuan,"y"),"yr","day"))),(NOW()+(CONVERT(VLOOKUP(Table1[[#This Row],[JABATAN]],tbl_refJabatan,6,FALSE),"yr","day")-CONVERT(DATEDIF(H1716,NOW(),"y"),"yr","day")))),"Usia Salah"),"")</f>
        <v>31834.848911689813</v>
      </c>
      <c r="W1716" s="167" t="str">
        <f ca="1">IF(Table1[[#This Row],[TGL.PENSIUN (usia)]]&lt;&gt;0,TEXT(Table1[[#This Row],[TGL.PENSIUN (usia)]],"yyyy"),"")</f>
        <v>1987</v>
      </c>
      <c r="X17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Row],[JABATAN]],tbl_refJabatan,7,FALSE),"yr","day")-CONVERT(DATEDIF(M1716,tglAcuan,"y"),"yr","day"))),(NOW()+(CONVERT(VLOOKUP(Table1[[#This Row],[JABATAN]],tbl_refJabatan,7,FALSE),"yr","day")-CONVERT(DATEDIF(M1716,NOW(),"y"),"yr","day")))),"tgl SK salah"),"")</f>
        <v>65437.848911689813</v>
      </c>
      <c r="Y1716" s="167" t="str">
        <f ca="1">IF(Table1[[#This Row],[TGL. PENSIUN (jabatan)]]&lt;&gt;0,TEXT(Table1[[#This Row],[TGL. PENSIUN (jabatan)]],"yyyy"),"")</f>
        <v>2079</v>
      </c>
      <c r="Z17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Row],[JABATAN]],tbl_refJabatan,8,FALSE),"yr","day")-CONVERT(DATEDIF(H1716,tglAcuan,"y"),"yr","day"))),(NOW()+(CONVERT(VLOOKUP(Table1[[#This Row],[JABATAN]],tbl_refJabatan,8,FALSE),"yr","day")-CONVERT(DATEDIF(H1716,NOW(),"y"),"yr","day")))),"Usia Salah"),"")</f>
        <v>53749.848911689813</v>
      </c>
      <c r="AA1716" s="167" t="str">
        <f ca="1">IF(Table1[[#This Row],[TGL.PENSIUN (usia )]]&lt;&gt;0,TEXT(Table1[[#This Row],[TGL.PENSIUN (usia )]],"yyyy"),"")</f>
        <v>2047</v>
      </c>
      <c r="AB17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Row],[JABATAN]],tbl_refJabatan,9,FALSE),"yr","day")-CONVERT(DATEDIF(M1716,tglAcuan,"y"),"yr","day"))),(NOW()+(CONVERT(VLOOKUP(Table1[[#This Row],[JABATAN]],tbl_refJabatan,9,FALSE),"yr","day")-CONVERT(DATEDIF(M1716,NOW(),"y"),"yr","day")))),"tgl SK salah"),"")</f>
        <v>49001.598911689813</v>
      </c>
      <c r="AC1716" s="167" t="str">
        <f ca="1">IF(Table1[[#This Row],[TGL. PENSIUN (jabatan )]]&lt;&gt;0,TEXT(Table1[[#This Row],[TGL. PENSIUN (jabatan )]],"yyyy"),"")</f>
        <v>2034</v>
      </c>
      <c r="AD17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7" spans="1:30" s="53" customFormat="1" ht="21.75" customHeight="1" x14ac:dyDescent="0.25">
      <c r="A1717" s="43">
        <f t="shared" si="59"/>
        <v>1712</v>
      </c>
      <c r="B1717" s="44" t="s">
        <v>3061</v>
      </c>
      <c r="C1717" s="44" t="s">
        <v>3088</v>
      </c>
      <c r="D1717" s="72" t="s">
        <v>63</v>
      </c>
      <c r="E1717" s="101" t="s">
        <v>3103</v>
      </c>
      <c r="F1717" s="43" t="s">
        <v>41</v>
      </c>
      <c r="G1717" s="46" t="s">
        <v>42</v>
      </c>
      <c r="H1717" s="47">
        <v>26409</v>
      </c>
      <c r="I1717" s="45"/>
      <c r="J1717" s="76"/>
      <c r="K1717" s="74" t="s">
        <v>43</v>
      </c>
      <c r="L1717" s="74" t="s">
        <v>3095</v>
      </c>
      <c r="M1717" s="80">
        <v>43402</v>
      </c>
      <c r="N1717" s="52" t="str">
        <f t="shared" ca="1" si="60"/>
        <v>51 Tahun 10 Bulan 7 hari</v>
      </c>
      <c r="O17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Row],[JABATAN]],tbl_refJabatan,2,FALSE),"yr","day")-CONVERT(DATEDIF(H1717,tglAcuan,"y"),"yr","day"))),(NOW()+(CONVERT(VLOOKUP(Table1[[#This Row],[JABATAN]],tbl_refJabatan,2,FALSE),"yr","day")-CONVERT(DATEDIF(H1717,NOW(),"y"),"yr","day")))),"Usia Salah"),"")</f>
        <v>48636.348911689813</v>
      </c>
      <c r="Q1717" s="167" t="str">
        <f ca="1">IF(Table1[[#This Row],[TGL. PENSIUN (usia)]]&lt;&gt;0,TEXT(Table1[[#This Row],[TGL. PENSIUN (usia)]],"yyyy"),"")</f>
        <v>2033</v>
      </c>
      <c r="R1717" s="166">
        <f ca="1">IF(AND(Table1[[#This Row],[TGL. PENSIUN (usia)]]&lt;&gt;"",Table1[[#This Row],[TGL. PENSIUN (usia)]]&lt;&gt;"USIA SALAH"),IF(tglAcuan&lt;&gt;0,(INT(CONVERT(VLOOKUP(Table1[[#This Row],[JABATAN]],tbl_refJabatan,2,FALSE),"yr","day")-CONVERT(DATEDIF(H1717,tglAcuan,"y"),"yr","day"))),(INT(CONVERT(VLOOKUP(Table1[[#This Row],[JABATAN]],tbl_refJabatan,2,FALSE),"yr","day")-CONVERT(DATEDIF(H1717,NOW(),"y"),"yr","day")))),"")</f>
        <v>3287</v>
      </c>
      <c r="S1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Row],[JABATAN]],tbl_refJabatan,4,FALSE),"yr","day")-CONVERT(DATEDIF(H1717,tglAcuan,"y"),"yr","day"))),(NOW()+(CONVERT(VLOOKUP(Table1[[#This Row],[JABATAN]],tbl_refJabatan,4,FALSE),"yr","day")-CONVERT(DATEDIF(H1717,NOW(),"y"),"yr","day")))),"Usia Salah"),"")</f>
        <v>34026.348911689813</v>
      </c>
      <c r="T1717" s="167" t="str">
        <f ca="1">IF(Table1[[#This Row],[TGL. PENSIUN ( usia )]]&lt;&gt;0,TEXT(Table1[[#This Row],[TGL. PENSIUN ( usia )]],"yyyy"),"")</f>
        <v>1993</v>
      </c>
      <c r="U1717" s="166">
        <f ca="1">IF(AND(Table1[[#This Row],[TGL. PENSIUN (usia)]]&lt;&gt;"",Table1[[#This Row],[TGL. PENSIUN (usia)]]&lt;&gt;"USIA SALAH"),IF(tglAcuan&lt;&gt;0,(INT(CONVERT(VLOOKUP(Table1[[#This Row],[JABATAN]],tbl_refJabatan,4,FALSE),"yr","day")-CONVERT(DATEDIF(H1717,tglAcuan,"y"),"yr","day"))),(INT(CONVERT(VLOOKUP(Table1[[#This Row],[JABATAN]],tbl_refJabatan,4,FALSE),"yr","day")-CONVERT(DATEDIF(H1717,NOW(),"y"),"yr","day")))),"")</f>
        <v>-11323</v>
      </c>
      <c r="V1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Row],[JABATAN]],tbl_refJabatan,6,FALSE),"yr","day")-CONVERT(DATEDIF(H1717,tglAcuan,"y"),"yr","day"))),(NOW()+(CONVERT(VLOOKUP(Table1[[#This Row],[JABATAN]],tbl_refJabatan,6,FALSE),"yr","day")-CONVERT(DATEDIF(H1717,NOW(),"y"),"yr","day")))),"Usia Salah"),"")</f>
        <v>26721.348911689813</v>
      </c>
      <c r="W1717" s="167" t="str">
        <f ca="1">IF(Table1[[#This Row],[TGL.PENSIUN (usia)]]&lt;&gt;0,TEXT(Table1[[#This Row],[TGL.PENSIUN (usia)]],"yyyy"),"")</f>
        <v>1973</v>
      </c>
      <c r="X17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Row],[JABATAN]],tbl_refJabatan,7,FALSE),"yr","day")-CONVERT(DATEDIF(M1717,tglAcuan,"y"),"yr","day"))),(NOW()+(CONVERT(VLOOKUP(Table1[[#This Row],[JABATAN]],tbl_refJabatan,7,FALSE),"yr","day")-CONVERT(DATEDIF(M1717,NOW(),"y"),"yr","day")))),"tgl SK salah"),"")</f>
        <v>65437.848911689813</v>
      </c>
      <c r="Y1717" s="167" t="str">
        <f ca="1">IF(Table1[[#This Row],[TGL. PENSIUN (jabatan)]]&lt;&gt;0,TEXT(Table1[[#This Row],[TGL. PENSIUN (jabatan)]],"yyyy"),"")</f>
        <v>2079</v>
      </c>
      <c r="Z17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Row],[JABATAN]],tbl_refJabatan,8,FALSE),"yr","day")-CONVERT(DATEDIF(H1717,tglAcuan,"y"),"yr","day"))),(NOW()+(CONVERT(VLOOKUP(Table1[[#This Row],[JABATAN]],tbl_refJabatan,8,FALSE),"yr","day")-CONVERT(DATEDIF(H1717,NOW(),"y"),"yr","day")))),"Usia Salah"),"")</f>
        <v>48636.348911689813</v>
      </c>
      <c r="AA1717" s="167" t="str">
        <f ca="1">IF(Table1[[#This Row],[TGL.PENSIUN (usia )]]&lt;&gt;0,TEXT(Table1[[#This Row],[TGL.PENSIUN (usia )]],"yyyy"),"")</f>
        <v>2033</v>
      </c>
      <c r="AB17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Row],[JABATAN]],tbl_refJabatan,9,FALSE),"yr","day")-CONVERT(DATEDIF(M1717,tglAcuan,"y"),"yr","day"))),(NOW()+(CONVERT(VLOOKUP(Table1[[#This Row],[JABATAN]],tbl_refJabatan,9,FALSE),"yr","day")-CONVERT(DATEDIF(M1717,NOW(),"y"),"yr","day")))),"tgl SK salah"),"")</f>
        <v>49001.598911689813</v>
      </c>
      <c r="AC1717" s="167" t="str">
        <f ca="1">IF(Table1[[#This Row],[TGL. PENSIUN (jabatan )]]&lt;&gt;0,TEXT(Table1[[#This Row],[TGL. PENSIUN (jabatan )]],"yyyy"),"")</f>
        <v>2034</v>
      </c>
      <c r="AD17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8" spans="1:30" s="53" customFormat="1" ht="21.75" customHeight="1" x14ac:dyDescent="0.25">
      <c r="A1718" s="43">
        <f t="shared" si="59"/>
        <v>1713</v>
      </c>
      <c r="B1718" s="44" t="s">
        <v>3061</v>
      </c>
      <c r="C1718" s="44" t="s">
        <v>3104</v>
      </c>
      <c r="D1718" s="45" t="s">
        <v>39</v>
      </c>
      <c r="E1718" s="72" t="s">
        <v>3105</v>
      </c>
      <c r="F1718" s="43" t="s">
        <v>41</v>
      </c>
      <c r="G1718" s="46" t="s">
        <v>42</v>
      </c>
      <c r="H1718" s="47">
        <v>23932</v>
      </c>
      <c r="I1718" s="45"/>
      <c r="J1718" s="76"/>
      <c r="K1718" s="74" t="s">
        <v>43</v>
      </c>
      <c r="L1718" s="74" t="s">
        <v>3106</v>
      </c>
      <c r="M1718" s="80">
        <v>43812</v>
      </c>
      <c r="N1718" s="52" t="str">
        <f t="shared" ca="1" si="60"/>
        <v>58 Tahun 7 Bulan 18 hari</v>
      </c>
      <c r="O17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Row],[JABATAN]],tbl_refJabatan,2,FALSE),"yr","day")-CONVERT(DATEDIF(H1718,tglAcuan,"y"),"yr","day"))),(NOW()+(CONVERT(VLOOKUP(Table1[[#This Row],[JABATAN]],tbl_refJabatan,2,FALSE),"yr","day")-CONVERT(DATEDIF(H1718,NOW(),"y"),"yr","day")))),"Usia Salah"),"")</f>
        <v>24164.598911689813</v>
      </c>
      <c r="Q1718" s="167" t="str">
        <f ca="1">IF(Table1[[#This Row],[TGL. PENSIUN (usia)]]&lt;&gt;0,TEXT(Table1[[#This Row],[TGL. PENSIUN (usia)]],"yyyy"),"")</f>
        <v>1966</v>
      </c>
      <c r="R1718" s="166">
        <f ca="1">IF(AND(Table1[[#This Row],[TGL. PENSIUN (usia)]]&lt;&gt;"",Table1[[#This Row],[TGL. PENSIUN (usia)]]&lt;&gt;"USIA SALAH"),IF(tglAcuan&lt;&gt;0,(INT(CONVERT(VLOOKUP(Table1[[#This Row],[JABATAN]],tbl_refJabatan,2,FALSE),"yr","day")-CONVERT(DATEDIF(H1718,tglAcuan,"y"),"yr","day"))),(INT(CONVERT(VLOOKUP(Table1[[#This Row],[JABATAN]],tbl_refJabatan,2,FALSE),"yr","day")-CONVERT(DATEDIF(H1718,NOW(),"y"),"yr","day")))),"")</f>
        <v>-21185</v>
      </c>
      <c r="S1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Row],[JABATAN]],tbl_refJabatan,4,FALSE),"yr","day")-CONVERT(DATEDIF(H1718,tglAcuan,"y"),"yr","day"))),(NOW()+(CONVERT(VLOOKUP(Table1[[#This Row],[JABATAN]],tbl_refJabatan,4,FALSE),"yr","day")-CONVERT(DATEDIF(H1718,NOW(),"y"),"yr","day")))),"Usia Salah"),"")</f>
        <v>24164.598911689813</v>
      </c>
      <c r="T1718" s="167" t="str">
        <f ca="1">IF(Table1[[#This Row],[TGL. PENSIUN ( usia )]]&lt;&gt;0,TEXT(Table1[[#This Row],[TGL. PENSIUN ( usia )]],"yyyy"),"")</f>
        <v>1966</v>
      </c>
      <c r="U1718" s="166">
        <f ca="1">IF(AND(Table1[[#This Row],[TGL. PENSIUN (usia)]]&lt;&gt;"",Table1[[#This Row],[TGL. PENSIUN (usia)]]&lt;&gt;"USIA SALAH"),IF(tglAcuan&lt;&gt;0,(INT(CONVERT(VLOOKUP(Table1[[#This Row],[JABATAN]],tbl_refJabatan,4,FALSE),"yr","day")-CONVERT(DATEDIF(H1718,tglAcuan,"y"),"yr","day"))),(INT(CONVERT(VLOOKUP(Table1[[#This Row],[JABATAN]],tbl_refJabatan,4,FALSE),"yr","day")-CONVERT(DATEDIF(H1718,NOW(),"y"),"yr","day")))),"")</f>
        <v>-21185</v>
      </c>
      <c r="V1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Row],[JABATAN]],tbl_refJabatan,6,FALSE),"yr","day")-CONVERT(DATEDIF(H1718,tglAcuan,"y"),"yr","day"))),(NOW()+(CONVERT(VLOOKUP(Table1[[#This Row],[JABATAN]],tbl_refJabatan,6,FALSE),"yr","day")-CONVERT(DATEDIF(H1718,NOW(),"y"),"yr","day")))),"Usia Salah"),"")</f>
        <v>24164.598911689813</v>
      </c>
      <c r="W1718" s="167" t="str">
        <f ca="1">IF(Table1[[#This Row],[TGL.PENSIUN (usia)]]&lt;&gt;0,TEXT(Table1[[#This Row],[TGL.PENSIUN (usia)]],"yyyy"),"")</f>
        <v>1966</v>
      </c>
      <c r="X17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Row],[JABATAN]],tbl_refJabatan,7,FALSE),"yr","day")-CONVERT(DATEDIF(M1718,tglAcuan,"y"),"yr","day"))),(NOW()+(CONVERT(VLOOKUP(Table1[[#This Row],[JABATAN]],tbl_refJabatan,7,FALSE),"yr","day")-CONVERT(DATEDIF(M1718,NOW(),"y"),"yr","day")))),"tgl SK salah"),"")</f>
        <v>43888.098911689813</v>
      </c>
      <c r="Y1718" s="167" t="str">
        <f ca="1">IF(Table1[[#This Row],[TGL. PENSIUN (jabatan)]]&lt;&gt;0,TEXT(Table1[[#This Row],[TGL. PENSIUN (jabatan)]],"yyyy"),"")</f>
        <v>2020</v>
      </c>
      <c r="Z17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Row],[JABATAN]],tbl_refJabatan,8,FALSE),"yr","day")-CONVERT(DATEDIF(H1718,tglAcuan,"y"),"yr","day"))),(NOW()+(CONVERT(VLOOKUP(Table1[[#This Row],[JABATAN]],tbl_refJabatan,8,FALSE),"yr","day")-CONVERT(DATEDIF(H1718,NOW(),"y"),"yr","day")))),"Usia Salah"),"")</f>
        <v>24164.598911689813</v>
      </c>
      <c r="AA1718" s="167" t="str">
        <f ca="1">IF(Table1[[#This Row],[TGL.PENSIUN (usia )]]&lt;&gt;0,TEXT(Table1[[#This Row],[TGL.PENSIUN (usia )]],"yyyy"),"")</f>
        <v>1966</v>
      </c>
      <c r="AB17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Row],[JABATAN]],tbl_refJabatan,9,FALSE),"yr","day")-CONVERT(DATEDIF(M1718,tglAcuan,"y"),"yr","day"))),(NOW()+(CONVERT(VLOOKUP(Table1[[#This Row],[JABATAN]],tbl_refJabatan,9,FALSE),"yr","day")-CONVERT(DATEDIF(M1718,NOW(),"y"),"yr","day")))),"tgl SK salah"),"")</f>
        <v>43888.098911689813</v>
      </c>
      <c r="AC1718" s="167" t="str">
        <f ca="1">IF(Table1[[#This Row],[TGL. PENSIUN (jabatan )]]&lt;&gt;0,TEXT(Table1[[#This Row],[TGL. PENSIUN (jabatan )]],"yyyy"),"")</f>
        <v>2020</v>
      </c>
      <c r="AD17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19" spans="1:30" s="88" customFormat="1" ht="21.75" customHeight="1" x14ac:dyDescent="0.25">
      <c r="A1719" s="43">
        <f t="shared" si="59"/>
        <v>1714</v>
      </c>
      <c r="B1719" s="44" t="s">
        <v>3061</v>
      </c>
      <c r="C1719" s="44" t="s">
        <v>3104</v>
      </c>
      <c r="D1719" s="72" t="s">
        <v>45</v>
      </c>
      <c r="E1719" s="72" t="s">
        <v>754</v>
      </c>
      <c r="F1719" s="43" t="s">
        <v>41</v>
      </c>
      <c r="G1719" s="46" t="s">
        <v>42</v>
      </c>
      <c r="H1719" s="47">
        <v>25782</v>
      </c>
      <c r="I1719" s="45"/>
      <c r="J1719" s="76"/>
      <c r="K1719" s="74" t="s">
        <v>56</v>
      </c>
      <c r="L1719" s="191" t="s">
        <v>3107</v>
      </c>
      <c r="M1719" s="80">
        <v>43907</v>
      </c>
      <c r="N1719" s="52" t="str">
        <f t="shared" ca="1" si="60"/>
        <v>53 Tahun 6 Bulan 25 hari</v>
      </c>
      <c r="O17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10 Hari </v>
      </c>
      <c r="P1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Row],[JABATAN]],tbl_refJabatan,2,FALSE),"yr","day")-CONVERT(DATEDIF(H1719,tglAcuan,"y"),"yr","day"))),(NOW()+(CONVERT(VLOOKUP(Table1[[#This Row],[JABATAN]],tbl_refJabatan,2,FALSE),"yr","day")-CONVERT(DATEDIF(H1719,NOW(),"y"),"yr","day")))),"Usia Salah"),"")</f>
        <v>25990.848911689813</v>
      </c>
      <c r="Q1719" s="167" t="str">
        <f ca="1">IF(Table1[[#This Row],[TGL. PENSIUN (usia)]]&lt;&gt;0,TEXT(Table1[[#This Row],[TGL. PENSIUN (usia)]],"yyyy"),"")</f>
        <v>1971</v>
      </c>
      <c r="R1719" s="166">
        <f ca="1">IF(AND(Table1[[#This Row],[TGL. PENSIUN (usia)]]&lt;&gt;"",Table1[[#This Row],[TGL. PENSIUN (usia)]]&lt;&gt;"USIA SALAH"),IF(tglAcuan&lt;&gt;0,(INT(CONVERT(VLOOKUP(Table1[[#This Row],[JABATAN]],tbl_refJabatan,2,FALSE),"yr","day")-CONVERT(DATEDIF(H1719,tglAcuan,"y"),"yr","day"))),(INT(CONVERT(VLOOKUP(Table1[[#This Row],[JABATAN]],tbl_refJabatan,2,FALSE),"yr","day")-CONVERT(DATEDIF(H1719,NOW(),"y"),"yr","day")))),"")</f>
        <v>-19359</v>
      </c>
      <c r="S1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Row],[JABATAN]],tbl_refJabatan,4,FALSE),"yr","day")-CONVERT(DATEDIF(H1719,tglAcuan,"y"),"yr","day"))),(NOW()+(CONVERT(VLOOKUP(Table1[[#This Row],[JABATAN]],tbl_refJabatan,4,FALSE),"yr","day")-CONVERT(DATEDIF(H1719,NOW(),"y"),"yr","day")))),"Usia Salah"),"")</f>
        <v>25990.848911689813</v>
      </c>
      <c r="T1719" s="167" t="str">
        <f ca="1">IF(Table1[[#This Row],[TGL. PENSIUN ( usia )]]&lt;&gt;0,TEXT(Table1[[#This Row],[TGL. PENSIUN ( usia )]],"yyyy"),"")</f>
        <v>1971</v>
      </c>
      <c r="U1719" s="166">
        <f ca="1">IF(AND(Table1[[#This Row],[TGL. PENSIUN (usia)]]&lt;&gt;"",Table1[[#This Row],[TGL. PENSIUN (usia)]]&lt;&gt;"USIA SALAH"),IF(tglAcuan&lt;&gt;0,(INT(CONVERT(VLOOKUP(Table1[[#This Row],[JABATAN]],tbl_refJabatan,4,FALSE),"yr","day")-CONVERT(DATEDIF(H1719,tglAcuan,"y"),"yr","day"))),(INT(CONVERT(VLOOKUP(Table1[[#This Row],[JABATAN]],tbl_refJabatan,4,FALSE),"yr","day")-CONVERT(DATEDIF(H1719,NOW(),"y"),"yr","day")))),"")</f>
        <v>-19359</v>
      </c>
      <c r="V1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Row],[JABATAN]],tbl_refJabatan,6,FALSE),"yr","day")-CONVERT(DATEDIF(H1719,tglAcuan,"y"),"yr","day"))),(NOW()+(CONVERT(VLOOKUP(Table1[[#This Row],[JABATAN]],tbl_refJabatan,6,FALSE),"yr","day")-CONVERT(DATEDIF(H1719,NOW(),"y"),"yr","day")))),"Usia Salah"),"")</f>
        <v>25990.848911689813</v>
      </c>
      <c r="W1719" s="167" t="str">
        <f ca="1">IF(Table1[[#This Row],[TGL.PENSIUN (usia)]]&lt;&gt;0,TEXT(Table1[[#This Row],[TGL.PENSIUN (usia)]],"yyyy"),"")</f>
        <v>1971</v>
      </c>
      <c r="X17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Row],[JABATAN]],tbl_refJabatan,7,FALSE),"yr","day")-CONVERT(DATEDIF(M1719,tglAcuan,"y"),"yr","day"))),(NOW()+(CONVERT(VLOOKUP(Table1[[#This Row],[JABATAN]],tbl_refJabatan,7,FALSE),"yr","day")-CONVERT(DATEDIF(M1719,NOW(),"y"),"yr","day")))),"tgl SK salah"),"")</f>
        <v>44253.348911689813</v>
      </c>
      <c r="Y1719" s="167" t="str">
        <f ca="1">IF(Table1[[#This Row],[TGL. PENSIUN (jabatan)]]&lt;&gt;0,TEXT(Table1[[#This Row],[TGL. PENSIUN (jabatan)]],"yyyy"),"")</f>
        <v>2021</v>
      </c>
      <c r="Z17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Row],[JABATAN]],tbl_refJabatan,8,FALSE),"yr","day")-CONVERT(DATEDIF(H1719,tglAcuan,"y"),"yr","day"))),(NOW()+(CONVERT(VLOOKUP(Table1[[#This Row],[JABATAN]],tbl_refJabatan,8,FALSE),"yr","day")-CONVERT(DATEDIF(H1719,NOW(),"y"),"yr","day")))),"Usia Salah"),"")</f>
        <v>25990.848911689813</v>
      </c>
      <c r="AA1719" s="167" t="str">
        <f ca="1">IF(Table1[[#This Row],[TGL.PENSIUN (usia )]]&lt;&gt;0,TEXT(Table1[[#This Row],[TGL.PENSIUN (usia )]],"yyyy"),"")</f>
        <v>1971</v>
      </c>
      <c r="AB17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Row],[JABATAN]],tbl_refJabatan,9,FALSE),"yr","day")-CONVERT(DATEDIF(M1719,tglAcuan,"y"),"yr","day"))),(NOW()+(CONVERT(VLOOKUP(Table1[[#This Row],[JABATAN]],tbl_refJabatan,9,FALSE),"yr","day")-CONVERT(DATEDIF(M1719,NOW(),"y"),"yr","day")))),"tgl SK salah"),"")</f>
        <v>44253.348911689813</v>
      </c>
      <c r="AC1719" s="167" t="str">
        <f ca="1">IF(Table1[[#This Row],[TGL. PENSIUN (jabatan )]]&lt;&gt;0,TEXT(Table1[[#This Row],[TGL. PENSIUN (jabatan )]],"yyyy"),"")</f>
        <v>2021</v>
      </c>
      <c r="AD17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0" spans="1:30" s="53" customFormat="1" ht="21.75" customHeight="1" x14ac:dyDescent="0.25">
      <c r="A1720" s="43">
        <f t="shared" si="59"/>
        <v>1715</v>
      </c>
      <c r="B1720" s="44" t="s">
        <v>3061</v>
      </c>
      <c r="C1720" s="44" t="s">
        <v>3104</v>
      </c>
      <c r="D1720" s="45" t="s">
        <v>48</v>
      </c>
      <c r="E1720" s="72" t="s">
        <v>126</v>
      </c>
      <c r="F1720" s="43" t="s">
        <v>41</v>
      </c>
      <c r="G1720" s="46" t="s">
        <v>42</v>
      </c>
      <c r="H1720" s="47">
        <v>25317</v>
      </c>
      <c r="I1720" s="45"/>
      <c r="J1720" s="76"/>
      <c r="K1720" s="74" t="s">
        <v>43</v>
      </c>
      <c r="L1720" s="191" t="s">
        <v>3108</v>
      </c>
      <c r="M1720" s="80">
        <v>43907</v>
      </c>
      <c r="N1720" s="52" t="str">
        <f t="shared" ca="1" si="60"/>
        <v>54 Tahun 10 Bulan 3 hari</v>
      </c>
      <c r="O17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10 Hari </v>
      </c>
      <c r="P1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Row],[JABATAN]],tbl_refJabatan,2,FALSE),"yr","day")-CONVERT(DATEDIF(H1720,tglAcuan,"y"),"yr","day"))),(NOW()+(CONVERT(VLOOKUP(Table1[[#This Row],[JABATAN]],tbl_refJabatan,2,FALSE),"yr","day")-CONVERT(DATEDIF(H1720,NOW(),"y"),"yr","day")))),"Usia Salah"),"")</f>
        <v>47540.598911689813</v>
      </c>
      <c r="Q1720" s="167" t="str">
        <f ca="1">IF(Table1[[#This Row],[TGL. PENSIUN (usia)]]&lt;&gt;0,TEXT(Table1[[#This Row],[TGL. PENSIUN (usia)]],"yyyy"),"")</f>
        <v>2030</v>
      </c>
      <c r="R1720" s="166">
        <f ca="1">IF(AND(Table1[[#This Row],[TGL. PENSIUN (usia)]]&lt;&gt;"",Table1[[#This Row],[TGL. PENSIUN (usia)]]&lt;&gt;"USIA SALAH"),IF(tglAcuan&lt;&gt;0,(INT(CONVERT(VLOOKUP(Table1[[#This Row],[JABATAN]],tbl_refJabatan,2,FALSE),"yr","day")-CONVERT(DATEDIF(H1720,tglAcuan,"y"),"yr","day"))),(INT(CONVERT(VLOOKUP(Table1[[#This Row],[JABATAN]],tbl_refJabatan,2,FALSE),"yr","day")-CONVERT(DATEDIF(H1720,NOW(),"y"),"yr","day")))),"")</f>
        <v>2191</v>
      </c>
      <c r="S1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Row],[JABATAN]],tbl_refJabatan,4,FALSE),"yr","day")-CONVERT(DATEDIF(H1720,tglAcuan,"y"),"yr","day"))),(NOW()+(CONVERT(VLOOKUP(Table1[[#This Row],[JABATAN]],tbl_refJabatan,4,FALSE),"yr","day")-CONVERT(DATEDIF(H1720,NOW(),"y"),"yr","day")))),"Usia Salah"),"")</f>
        <v>47540.598911689813</v>
      </c>
      <c r="T1720" s="167" t="str">
        <f ca="1">IF(Table1[[#This Row],[TGL. PENSIUN ( usia )]]&lt;&gt;0,TEXT(Table1[[#This Row],[TGL. PENSIUN ( usia )]],"yyyy"),"")</f>
        <v>2030</v>
      </c>
      <c r="U1720" s="166">
        <f ca="1">IF(AND(Table1[[#This Row],[TGL. PENSIUN (usia)]]&lt;&gt;"",Table1[[#This Row],[TGL. PENSIUN (usia)]]&lt;&gt;"USIA SALAH"),IF(tglAcuan&lt;&gt;0,(INT(CONVERT(VLOOKUP(Table1[[#This Row],[JABATAN]],tbl_refJabatan,4,FALSE),"yr","day")-CONVERT(DATEDIF(H1720,tglAcuan,"y"),"yr","day"))),(INT(CONVERT(VLOOKUP(Table1[[#This Row],[JABATAN]],tbl_refJabatan,4,FALSE),"yr","day")-CONVERT(DATEDIF(H1720,NOW(),"y"),"yr","day")))),"")</f>
        <v>2191</v>
      </c>
      <c r="V1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Row],[JABATAN]],tbl_refJabatan,6,FALSE),"yr","day")-CONVERT(DATEDIF(H1720,tglAcuan,"y"),"yr","day"))),(NOW()+(CONVERT(VLOOKUP(Table1[[#This Row],[JABATAN]],tbl_refJabatan,6,FALSE),"yr","day")-CONVERT(DATEDIF(H1720,NOW(),"y"),"yr","day")))),"Usia Salah"),"")</f>
        <v>46079.598911689813</v>
      </c>
      <c r="W1720" s="167" t="str">
        <f ca="1">IF(Table1[[#This Row],[TGL.PENSIUN (usia)]]&lt;&gt;0,TEXT(Table1[[#This Row],[TGL.PENSIUN (usia)]],"yyyy"),"")</f>
        <v>2026</v>
      </c>
      <c r="X17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Row],[JABATAN]],tbl_refJabatan,7,FALSE),"yr","day")-CONVERT(DATEDIF(M1720,tglAcuan,"y"),"yr","day"))),(NOW()+(CONVERT(VLOOKUP(Table1[[#This Row],[JABATAN]],tbl_refJabatan,7,FALSE),"yr","day")-CONVERT(DATEDIF(M1720,NOW(),"y"),"yr","day")))),"tgl SK salah"),"")</f>
        <v>51558.348911689813</v>
      </c>
      <c r="Y1720" s="167" t="str">
        <f ca="1">IF(Table1[[#This Row],[TGL. PENSIUN (jabatan)]]&lt;&gt;0,TEXT(Table1[[#This Row],[TGL. PENSIUN (jabatan)]],"yyyy"),"")</f>
        <v>2041</v>
      </c>
      <c r="Z17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Row],[JABATAN]],tbl_refJabatan,8,FALSE),"yr","day")-CONVERT(DATEDIF(H1720,tglAcuan,"y"),"yr","day"))),(NOW()+(CONVERT(VLOOKUP(Table1[[#This Row],[JABATAN]],tbl_refJabatan,8,FALSE),"yr","day")-CONVERT(DATEDIF(H1720,NOW(),"y"),"yr","day")))),"Usia Salah"),"")</f>
        <v>46079.598911689813</v>
      </c>
      <c r="AA1720" s="167" t="str">
        <f ca="1">IF(Table1[[#This Row],[TGL.PENSIUN (usia )]]&lt;&gt;0,TEXT(Table1[[#This Row],[TGL.PENSIUN (usia )]],"yyyy"),"")</f>
        <v>2026</v>
      </c>
      <c r="AB17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Row],[JABATAN]],tbl_refJabatan,9,FALSE),"yr","day")-CONVERT(DATEDIF(M1720,tglAcuan,"y"),"yr","day"))),(NOW()+(CONVERT(VLOOKUP(Table1[[#This Row],[JABATAN]],tbl_refJabatan,9,FALSE),"yr","day")-CONVERT(DATEDIF(M1720,NOW(),"y"),"yr","day")))),"tgl SK salah"),"")</f>
        <v>51558.348911689813</v>
      </c>
      <c r="AC1720" s="167" t="str">
        <f ca="1">IF(Table1[[#This Row],[TGL. PENSIUN (jabatan )]]&lt;&gt;0,TEXT(Table1[[#This Row],[TGL. PENSIUN (jabatan )]],"yyyy"),"")</f>
        <v>2041</v>
      </c>
      <c r="AD17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1" spans="1:30" s="53" customFormat="1" ht="21.75" customHeight="1" x14ac:dyDescent="0.25">
      <c r="A1721" s="43">
        <f t="shared" si="59"/>
        <v>1716</v>
      </c>
      <c r="B1721" s="44" t="s">
        <v>3061</v>
      </c>
      <c r="C1721" s="44" t="s">
        <v>3104</v>
      </c>
      <c r="D1721" s="72" t="s">
        <v>52</v>
      </c>
      <c r="E1721" s="72" t="s">
        <v>3109</v>
      </c>
      <c r="F1721" s="43" t="s">
        <v>41</v>
      </c>
      <c r="G1721" s="46" t="s">
        <v>42</v>
      </c>
      <c r="H1721" s="47">
        <v>31934</v>
      </c>
      <c r="I1721" s="45"/>
      <c r="J1721" s="76"/>
      <c r="K1721" s="74" t="s">
        <v>56</v>
      </c>
      <c r="L1721" s="191" t="s">
        <v>3110</v>
      </c>
      <c r="M1721" s="80">
        <v>44116</v>
      </c>
      <c r="N1721" s="52" t="str">
        <f t="shared" ca="1" si="60"/>
        <v>36 Tahun 8 Bulan 21 hari</v>
      </c>
      <c r="O17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15 Hari </v>
      </c>
      <c r="P1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Row],[JABATAN]],tbl_refJabatan,2,FALSE),"yr","day")-CONVERT(DATEDIF(H1721,tglAcuan,"y"),"yr","day"))),(NOW()+(CONVERT(VLOOKUP(Table1[[#This Row],[JABATAN]],tbl_refJabatan,2,FALSE),"yr","day")-CONVERT(DATEDIF(H1721,NOW(),"y"),"yr","day")))),"Usia Salah"),"")</f>
        <v>54115.098911689813</v>
      </c>
      <c r="Q1721" s="167" t="str">
        <f ca="1">IF(Table1[[#This Row],[TGL. PENSIUN (usia)]]&lt;&gt;0,TEXT(Table1[[#This Row],[TGL. PENSIUN (usia)]],"yyyy"),"")</f>
        <v>2048</v>
      </c>
      <c r="R1721" s="166">
        <f ca="1">IF(AND(Table1[[#This Row],[TGL. PENSIUN (usia)]]&lt;&gt;"",Table1[[#This Row],[TGL. PENSIUN (usia)]]&lt;&gt;"USIA SALAH"),IF(tglAcuan&lt;&gt;0,(INT(CONVERT(VLOOKUP(Table1[[#This Row],[JABATAN]],tbl_refJabatan,2,FALSE),"yr","day")-CONVERT(DATEDIF(H1721,tglAcuan,"y"),"yr","day"))),(INT(CONVERT(VLOOKUP(Table1[[#This Row],[JABATAN]],tbl_refJabatan,2,FALSE),"yr","day")-CONVERT(DATEDIF(H1721,NOW(),"y"),"yr","day")))),"")</f>
        <v>8766</v>
      </c>
      <c r="S1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Row],[JABATAN]],tbl_refJabatan,4,FALSE),"yr","day")-CONVERT(DATEDIF(H1721,tglAcuan,"y"),"yr","day"))),(NOW()+(CONVERT(VLOOKUP(Table1[[#This Row],[JABATAN]],tbl_refJabatan,4,FALSE),"yr","day")-CONVERT(DATEDIF(H1721,NOW(),"y"),"yr","day")))),"Usia Salah"),"")</f>
        <v>54115.098911689813</v>
      </c>
      <c r="T1721" s="167" t="str">
        <f ca="1">IF(Table1[[#This Row],[TGL. PENSIUN ( usia )]]&lt;&gt;0,TEXT(Table1[[#This Row],[TGL. PENSIUN ( usia )]],"yyyy"),"")</f>
        <v>2048</v>
      </c>
      <c r="U1721" s="166">
        <f ca="1">IF(AND(Table1[[#This Row],[TGL. PENSIUN (usia)]]&lt;&gt;"",Table1[[#This Row],[TGL. PENSIUN (usia)]]&lt;&gt;"USIA SALAH"),IF(tglAcuan&lt;&gt;0,(INT(CONVERT(VLOOKUP(Table1[[#This Row],[JABATAN]],tbl_refJabatan,4,FALSE),"yr","day")-CONVERT(DATEDIF(H1721,tglAcuan,"y"),"yr","day"))),(INT(CONVERT(VLOOKUP(Table1[[#This Row],[JABATAN]],tbl_refJabatan,4,FALSE),"yr","day")-CONVERT(DATEDIF(H1721,NOW(),"y"),"yr","day")))),"")</f>
        <v>8766</v>
      </c>
      <c r="V1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Row],[JABATAN]],tbl_refJabatan,6,FALSE),"yr","day")-CONVERT(DATEDIF(H1721,tglAcuan,"y"),"yr","day"))),(NOW()+(CONVERT(VLOOKUP(Table1[[#This Row],[JABATAN]],tbl_refJabatan,6,FALSE),"yr","day")-CONVERT(DATEDIF(H1721,NOW(),"y"),"yr","day")))),"Usia Salah"),"")</f>
        <v>52654.098911689813</v>
      </c>
      <c r="W1721" s="167" t="str">
        <f ca="1">IF(Table1[[#This Row],[TGL.PENSIUN (usia)]]&lt;&gt;0,TEXT(Table1[[#This Row],[TGL.PENSIUN (usia)]],"yyyy"),"")</f>
        <v>2044</v>
      </c>
      <c r="X17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Row],[JABATAN]],tbl_refJabatan,7,FALSE),"yr","day")-CONVERT(DATEDIF(M1721,tglAcuan,"y"),"yr","day"))),(NOW()+(CONVERT(VLOOKUP(Table1[[#This Row],[JABATAN]],tbl_refJabatan,7,FALSE),"yr","day")-CONVERT(DATEDIF(M1721,NOW(),"y"),"yr","day")))),"tgl SK salah"),"")</f>
        <v>51558.348911689813</v>
      </c>
      <c r="Y1721" s="167" t="str">
        <f ca="1">IF(Table1[[#This Row],[TGL. PENSIUN (jabatan)]]&lt;&gt;0,TEXT(Table1[[#This Row],[TGL. PENSIUN (jabatan)]],"yyyy"),"")</f>
        <v>2041</v>
      </c>
      <c r="Z17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Row],[JABATAN]],tbl_refJabatan,8,FALSE),"yr","day")-CONVERT(DATEDIF(H1721,tglAcuan,"y"),"yr","day"))),(NOW()+(CONVERT(VLOOKUP(Table1[[#This Row],[JABATAN]],tbl_refJabatan,8,FALSE),"yr","day")-CONVERT(DATEDIF(H1721,NOW(),"y"),"yr","day")))),"Usia Salah"),"")</f>
        <v>52654.098911689813</v>
      </c>
      <c r="AA1721" s="167" t="str">
        <f ca="1">IF(Table1[[#This Row],[TGL.PENSIUN (usia )]]&lt;&gt;0,TEXT(Table1[[#This Row],[TGL.PENSIUN (usia )]],"yyyy"),"")</f>
        <v>2044</v>
      </c>
      <c r="AB17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Row],[JABATAN]],tbl_refJabatan,9,FALSE),"yr","day")-CONVERT(DATEDIF(M1721,tglAcuan,"y"),"yr","day"))),(NOW()+(CONVERT(VLOOKUP(Table1[[#This Row],[JABATAN]],tbl_refJabatan,9,FALSE),"yr","day")-CONVERT(DATEDIF(M1721,NOW(),"y"),"yr","day")))),"tgl SK salah"),"")</f>
        <v>51558.348911689813</v>
      </c>
      <c r="AC1721" s="167" t="str">
        <f ca="1">IF(Table1[[#This Row],[TGL. PENSIUN (jabatan )]]&lt;&gt;0,TEXT(Table1[[#This Row],[TGL. PENSIUN (jabatan )]],"yyyy"),"")</f>
        <v>2041</v>
      </c>
      <c r="AD17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2" spans="1:30" s="53" customFormat="1" ht="21.75" customHeight="1" x14ac:dyDescent="0.25">
      <c r="A1722" s="43">
        <f t="shared" si="59"/>
        <v>1717</v>
      </c>
      <c r="B1722" s="44" t="s">
        <v>3061</v>
      </c>
      <c r="C1722" s="44" t="s">
        <v>3104</v>
      </c>
      <c r="D1722" s="72" t="s">
        <v>54</v>
      </c>
      <c r="E1722" s="72" t="s">
        <v>3111</v>
      </c>
      <c r="F1722" s="43" t="s">
        <v>41</v>
      </c>
      <c r="G1722" s="46" t="s">
        <v>42</v>
      </c>
      <c r="H1722" s="47">
        <v>24912</v>
      </c>
      <c r="I1722" s="45"/>
      <c r="J1722" s="76"/>
      <c r="K1722" s="74" t="s">
        <v>43</v>
      </c>
      <c r="L1722" s="74" t="s">
        <v>3112</v>
      </c>
      <c r="M1722" s="80">
        <v>43402</v>
      </c>
      <c r="N1722" s="52" t="str">
        <f t="shared" ca="1" si="60"/>
        <v>55 Tahun 11 Bulan 12 hari</v>
      </c>
      <c r="O17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Row],[JABATAN]],tbl_refJabatan,2,FALSE),"yr","day")-CONVERT(DATEDIF(H1722,tglAcuan,"y"),"yr","day"))),(NOW()+(CONVERT(VLOOKUP(Table1[[#This Row],[JABATAN]],tbl_refJabatan,2,FALSE),"yr","day")-CONVERT(DATEDIF(H1722,NOW(),"y"),"yr","day")))),"Usia Salah"),"")</f>
        <v>47175.348911689813</v>
      </c>
      <c r="Q1722" s="167" t="str">
        <f ca="1">IF(Table1[[#This Row],[TGL. PENSIUN (usia)]]&lt;&gt;0,TEXT(Table1[[#This Row],[TGL. PENSIUN (usia)]],"yyyy"),"")</f>
        <v>2029</v>
      </c>
      <c r="R1722" s="166">
        <f ca="1">IF(AND(Table1[[#This Row],[TGL. PENSIUN (usia)]]&lt;&gt;"",Table1[[#This Row],[TGL. PENSIUN (usia)]]&lt;&gt;"USIA SALAH"),IF(tglAcuan&lt;&gt;0,(INT(CONVERT(VLOOKUP(Table1[[#This Row],[JABATAN]],tbl_refJabatan,2,FALSE),"yr","day")-CONVERT(DATEDIF(H1722,tglAcuan,"y"),"yr","day"))),(INT(CONVERT(VLOOKUP(Table1[[#This Row],[JABATAN]],tbl_refJabatan,2,FALSE),"yr","day")-CONVERT(DATEDIF(H1722,NOW(),"y"),"yr","day")))),"")</f>
        <v>1826</v>
      </c>
      <c r="S1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Row],[JABATAN]],tbl_refJabatan,4,FALSE),"yr","day")-CONVERT(DATEDIF(H1722,tglAcuan,"y"),"yr","day"))),(NOW()+(CONVERT(VLOOKUP(Table1[[#This Row],[JABATAN]],tbl_refJabatan,4,FALSE),"yr","day")-CONVERT(DATEDIF(H1722,NOW(),"y"),"yr","day")))),"Usia Salah"),"")</f>
        <v>47175.348911689813</v>
      </c>
      <c r="T1722" s="167" t="str">
        <f ca="1">IF(Table1[[#This Row],[TGL. PENSIUN ( usia )]]&lt;&gt;0,TEXT(Table1[[#This Row],[TGL. PENSIUN ( usia )]],"yyyy"),"")</f>
        <v>2029</v>
      </c>
      <c r="U1722" s="166">
        <f ca="1">IF(AND(Table1[[#This Row],[TGL. PENSIUN (usia)]]&lt;&gt;"",Table1[[#This Row],[TGL. PENSIUN (usia)]]&lt;&gt;"USIA SALAH"),IF(tglAcuan&lt;&gt;0,(INT(CONVERT(VLOOKUP(Table1[[#This Row],[JABATAN]],tbl_refJabatan,4,FALSE),"yr","day")-CONVERT(DATEDIF(H1722,tglAcuan,"y"),"yr","day"))),(INT(CONVERT(VLOOKUP(Table1[[#This Row],[JABATAN]],tbl_refJabatan,4,FALSE),"yr","day")-CONVERT(DATEDIF(H1722,NOW(),"y"),"yr","day")))),"")</f>
        <v>1826</v>
      </c>
      <c r="V1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Row],[JABATAN]],tbl_refJabatan,6,FALSE),"yr","day")-CONVERT(DATEDIF(H1722,tglAcuan,"y"),"yr","day"))),(NOW()+(CONVERT(VLOOKUP(Table1[[#This Row],[JABATAN]],tbl_refJabatan,6,FALSE),"yr","day")-CONVERT(DATEDIF(H1722,NOW(),"y"),"yr","day")))),"Usia Salah"),"")</f>
        <v>45714.348911689813</v>
      </c>
      <c r="W1722" s="167" t="str">
        <f ca="1">IF(Table1[[#This Row],[TGL.PENSIUN (usia)]]&lt;&gt;0,TEXT(Table1[[#This Row],[TGL.PENSIUN (usia)]],"yyyy"),"")</f>
        <v>2025</v>
      </c>
      <c r="X17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Row],[JABATAN]],tbl_refJabatan,7,FALSE),"yr","day")-CONVERT(DATEDIF(M1722,tglAcuan,"y"),"yr","day"))),(NOW()+(CONVERT(VLOOKUP(Table1[[#This Row],[JABATAN]],tbl_refJabatan,7,FALSE),"yr","day")-CONVERT(DATEDIF(M1722,NOW(),"y"),"yr","day")))),"tgl SK salah"),"")</f>
        <v>50827.848911689813</v>
      </c>
      <c r="Y1722" s="167" t="str">
        <f ca="1">IF(Table1[[#This Row],[TGL. PENSIUN (jabatan)]]&lt;&gt;0,TEXT(Table1[[#This Row],[TGL. PENSIUN (jabatan)]],"yyyy"),"")</f>
        <v>2039</v>
      </c>
      <c r="Z17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Row],[JABATAN]],tbl_refJabatan,8,FALSE),"yr","day")-CONVERT(DATEDIF(H1722,tglAcuan,"y"),"yr","day"))),(NOW()+(CONVERT(VLOOKUP(Table1[[#This Row],[JABATAN]],tbl_refJabatan,8,FALSE),"yr","day")-CONVERT(DATEDIF(H1722,NOW(),"y"),"yr","day")))),"Usia Salah"),"")</f>
        <v>45714.348911689813</v>
      </c>
      <c r="AA1722" s="167" t="str">
        <f ca="1">IF(Table1[[#This Row],[TGL.PENSIUN (usia )]]&lt;&gt;0,TEXT(Table1[[#This Row],[TGL.PENSIUN (usia )]],"yyyy"),"")</f>
        <v>2025</v>
      </c>
      <c r="AB17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Row],[JABATAN]],tbl_refJabatan,9,FALSE),"yr","day")-CONVERT(DATEDIF(M1722,tglAcuan,"y"),"yr","day"))),(NOW()+(CONVERT(VLOOKUP(Table1[[#This Row],[JABATAN]],tbl_refJabatan,9,FALSE),"yr","day")-CONVERT(DATEDIF(M1722,NOW(),"y"),"yr","day")))),"tgl SK salah"),"")</f>
        <v>50827.848911689813</v>
      </c>
      <c r="AC1722" s="167" t="str">
        <f ca="1">IF(Table1[[#This Row],[TGL. PENSIUN (jabatan )]]&lt;&gt;0,TEXT(Table1[[#This Row],[TGL. PENSIUN (jabatan )]],"yyyy"),"")</f>
        <v>2039</v>
      </c>
      <c r="AD17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3" spans="1:30" s="53" customFormat="1" ht="21.75" customHeight="1" x14ac:dyDescent="0.25">
      <c r="A1723" s="43">
        <f t="shared" si="59"/>
        <v>1718</v>
      </c>
      <c r="B1723" s="44" t="s">
        <v>3061</v>
      </c>
      <c r="C1723" s="44" t="s">
        <v>3104</v>
      </c>
      <c r="D1723" s="72" t="s">
        <v>57</v>
      </c>
      <c r="E1723" s="97" t="s">
        <v>3113</v>
      </c>
      <c r="F1723" s="43" t="s">
        <v>50</v>
      </c>
      <c r="G1723" s="46" t="s">
        <v>42</v>
      </c>
      <c r="H1723" s="47">
        <v>31970</v>
      </c>
      <c r="I1723" s="45"/>
      <c r="J1723" s="76"/>
      <c r="K1723" s="74" t="s">
        <v>56</v>
      </c>
      <c r="L1723" s="74" t="s">
        <v>3112</v>
      </c>
      <c r="M1723" s="80">
        <v>43402</v>
      </c>
      <c r="N1723" s="52" t="str">
        <f t="shared" ca="1" si="60"/>
        <v>36 Tahun 7 Bulan 15 hari</v>
      </c>
      <c r="O17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Row],[JABATAN]],tbl_refJabatan,2,FALSE),"yr","day")-CONVERT(DATEDIF(H1723,tglAcuan,"y"),"yr","day"))),(NOW()+(CONVERT(VLOOKUP(Table1[[#This Row],[JABATAN]],tbl_refJabatan,2,FALSE),"yr","day")-CONVERT(DATEDIF(H1723,NOW(),"y"),"yr","day")))),"Usia Salah"),"")</f>
        <v>54115.098911689813</v>
      </c>
      <c r="Q1723" s="167" t="str">
        <f ca="1">IF(Table1[[#This Row],[TGL. PENSIUN (usia)]]&lt;&gt;0,TEXT(Table1[[#This Row],[TGL. PENSIUN (usia)]],"yyyy"),"")</f>
        <v>2048</v>
      </c>
      <c r="R1723" s="166">
        <f ca="1">IF(AND(Table1[[#This Row],[TGL. PENSIUN (usia)]]&lt;&gt;"",Table1[[#This Row],[TGL. PENSIUN (usia)]]&lt;&gt;"USIA SALAH"),IF(tglAcuan&lt;&gt;0,(INT(CONVERT(VLOOKUP(Table1[[#This Row],[JABATAN]],tbl_refJabatan,2,FALSE),"yr","day")-CONVERT(DATEDIF(H1723,tglAcuan,"y"),"yr","day"))),(INT(CONVERT(VLOOKUP(Table1[[#This Row],[JABATAN]],tbl_refJabatan,2,FALSE),"yr","day")-CONVERT(DATEDIF(H1723,NOW(),"y"),"yr","day")))),"")</f>
        <v>8766</v>
      </c>
      <c r="S1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Row],[JABATAN]],tbl_refJabatan,4,FALSE),"yr","day")-CONVERT(DATEDIF(H1723,tglAcuan,"y"),"yr","day"))),(NOW()+(CONVERT(VLOOKUP(Table1[[#This Row],[JABATAN]],tbl_refJabatan,4,FALSE),"yr","day")-CONVERT(DATEDIF(H1723,NOW(),"y"),"yr","day")))),"Usia Salah"),"")</f>
        <v>54115.098911689813</v>
      </c>
      <c r="T1723" s="167" t="str">
        <f ca="1">IF(Table1[[#This Row],[TGL. PENSIUN ( usia )]]&lt;&gt;0,TEXT(Table1[[#This Row],[TGL. PENSIUN ( usia )]],"yyyy"),"")</f>
        <v>2048</v>
      </c>
      <c r="U1723" s="166">
        <f ca="1">IF(AND(Table1[[#This Row],[TGL. PENSIUN (usia)]]&lt;&gt;"",Table1[[#This Row],[TGL. PENSIUN (usia)]]&lt;&gt;"USIA SALAH"),IF(tglAcuan&lt;&gt;0,(INT(CONVERT(VLOOKUP(Table1[[#This Row],[JABATAN]],tbl_refJabatan,4,FALSE),"yr","day")-CONVERT(DATEDIF(H1723,tglAcuan,"y"),"yr","day"))),(INT(CONVERT(VLOOKUP(Table1[[#This Row],[JABATAN]],tbl_refJabatan,4,FALSE),"yr","day")-CONVERT(DATEDIF(H1723,NOW(),"y"),"yr","day")))),"")</f>
        <v>8766</v>
      </c>
      <c r="V1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Row],[JABATAN]],tbl_refJabatan,6,FALSE),"yr","day")-CONVERT(DATEDIF(H1723,tglAcuan,"y"),"yr","day"))),(NOW()+(CONVERT(VLOOKUP(Table1[[#This Row],[JABATAN]],tbl_refJabatan,6,FALSE),"yr","day")-CONVERT(DATEDIF(H1723,NOW(),"y"),"yr","day")))),"Usia Salah"),"")</f>
        <v>52654.098911689813</v>
      </c>
      <c r="W1723" s="167" t="str">
        <f ca="1">IF(Table1[[#This Row],[TGL.PENSIUN (usia)]]&lt;&gt;0,TEXT(Table1[[#This Row],[TGL.PENSIUN (usia)]],"yyyy"),"")</f>
        <v>2044</v>
      </c>
      <c r="X17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Row],[JABATAN]],tbl_refJabatan,7,FALSE),"yr","day")-CONVERT(DATEDIF(M1723,tglAcuan,"y"),"yr","day"))),(NOW()+(CONVERT(VLOOKUP(Table1[[#This Row],[JABATAN]],tbl_refJabatan,7,FALSE),"yr","day")-CONVERT(DATEDIF(M1723,NOW(),"y"),"yr","day")))),"tgl SK salah"),"")</f>
        <v>50827.848911689813</v>
      </c>
      <c r="Y1723" s="167" t="str">
        <f ca="1">IF(Table1[[#This Row],[TGL. PENSIUN (jabatan)]]&lt;&gt;0,TEXT(Table1[[#This Row],[TGL. PENSIUN (jabatan)]],"yyyy"),"")</f>
        <v>2039</v>
      </c>
      <c r="Z17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Row],[JABATAN]],tbl_refJabatan,8,FALSE),"yr","day")-CONVERT(DATEDIF(H1723,tglAcuan,"y"),"yr","day"))),(NOW()+(CONVERT(VLOOKUP(Table1[[#This Row],[JABATAN]],tbl_refJabatan,8,FALSE),"yr","day")-CONVERT(DATEDIF(H1723,NOW(),"y"),"yr","day")))),"Usia Salah"),"")</f>
        <v>52654.098911689813</v>
      </c>
      <c r="AA1723" s="167" t="str">
        <f ca="1">IF(Table1[[#This Row],[TGL.PENSIUN (usia )]]&lt;&gt;0,TEXT(Table1[[#This Row],[TGL.PENSIUN (usia )]],"yyyy"),"")</f>
        <v>2044</v>
      </c>
      <c r="AB17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Row],[JABATAN]],tbl_refJabatan,9,FALSE),"yr","day")-CONVERT(DATEDIF(M1723,tglAcuan,"y"),"yr","day"))),(NOW()+(CONVERT(VLOOKUP(Table1[[#This Row],[JABATAN]],tbl_refJabatan,9,FALSE),"yr","day")-CONVERT(DATEDIF(M1723,NOW(),"y"),"yr","day")))),"tgl SK salah"),"")</f>
        <v>50827.848911689813</v>
      </c>
      <c r="AC1723" s="167" t="str">
        <f ca="1">IF(Table1[[#This Row],[TGL. PENSIUN (jabatan )]]&lt;&gt;0,TEXT(Table1[[#This Row],[TGL. PENSIUN (jabatan )]],"yyyy"),"")</f>
        <v>2039</v>
      </c>
      <c r="AD17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4" spans="1:30" s="53" customFormat="1" ht="21.75" customHeight="1" x14ac:dyDescent="0.25">
      <c r="A1724" s="43">
        <f t="shared" si="59"/>
        <v>1719</v>
      </c>
      <c r="B1724" s="44" t="s">
        <v>3061</v>
      </c>
      <c r="C1724" s="44" t="s">
        <v>3104</v>
      </c>
      <c r="D1724" s="72" t="s">
        <v>59</v>
      </c>
      <c r="E1724" s="97" t="s">
        <v>3114</v>
      </c>
      <c r="F1724" s="43" t="s">
        <v>41</v>
      </c>
      <c r="G1724" s="46" t="s">
        <v>42</v>
      </c>
      <c r="H1724" s="47">
        <v>31409</v>
      </c>
      <c r="I1724" s="45"/>
      <c r="J1724" s="76"/>
      <c r="K1724" s="74" t="s">
        <v>56</v>
      </c>
      <c r="L1724" s="74" t="s">
        <v>3112</v>
      </c>
      <c r="M1724" s="80">
        <v>43402</v>
      </c>
      <c r="N1724" s="52" t="str">
        <f t="shared" ca="1" si="60"/>
        <v>38 Tahun 1 Bulan 30 hari</v>
      </c>
      <c r="O17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Row],[JABATAN]],tbl_refJabatan,2,FALSE),"yr","day")-CONVERT(DATEDIF(H1724,tglAcuan,"y"),"yr","day"))),(NOW()+(CONVERT(VLOOKUP(Table1[[#This Row],[JABATAN]],tbl_refJabatan,2,FALSE),"yr","day")-CONVERT(DATEDIF(H1724,NOW(),"y"),"yr","day")))),"Usia Salah"),"")</f>
        <v>53384.598911689813</v>
      </c>
      <c r="Q1724" s="167" t="str">
        <f ca="1">IF(Table1[[#This Row],[TGL. PENSIUN (usia)]]&lt;&gt;0,TEXT(Table1[[#This Row],[TGL. PENSIUN (usia)]],"yyyy"),"")</f>
        <v>2046</v>
      </c>
      <c r="R1724" s="166">
        <f ca="1">IF(AND(Table1[[#This Row],[TGL. PENSIUN (usia)]]&lt;&gt;"",Table1[[#This Row],[TGL. PENSIUN (usia)]]&lt;&gt;"USIA SALAH"),IF(tglAcuan&lt;&gt;0,(INT(CONVERT(VLOOKUP(Table1[[#This Row],[JABATAN]],tbl_refJabatan,2,FALSE),"yr","day")-CONVERT(DATEDIF(H1724,tglAcuan,"y"),"yr","day"))),(INT(CONVERT(VLOOKUP(Table1[[#This Row],[JABATAN]],tbl_refJabatan,2,FALSE),"yr","day")-CONVERT(DATEDIF(H1724,NOW(),"y"),"yr","day")))),"")</f>
        <v>8035</v>
      </c>
      <c r="S17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Row],[JABATAN]],tbl_refJabatan,4,FALSE),"yr","day")-CONVERT(DATEDIF(H1724,tglAcuan,"y"),"yr","day"))),(NOW()+(CONVERT(VLOOKUP(Table1[[#This Row],[JABATAN]],tbl_refJabatan,4,FALSE),"yr","day")-CONVERT(DATEDIF(H1724,NOW(),"y"),"yr","day")))),"Usia Salah"),"")</f>
        <v>53384.598911689813</v>
      </c>
      <c r="T1724" s="167" t="str">
        <f ca="1">IF(Table1[[#This Row],[TGL. PENSIUN ( usia )]]&lt;&gt;0,TEXT(Table1[[#This Row],[TGL. PENSIUN ( usia )]],"yyyy"),"")</f>
        <v>2046</v>
      </c>
      <c r="U1724" s="166">
        <f ca="1">IF(AND(Table1[[#This Row],[TGL. PENSIUN (usia)]]&lt;&gt;"",Table1[[#This Row],[TGL. PENSIUN (usia)]]&lt;&gt;"USIA SALAH"),IF(tglAcuan&lt;&gt;0,(INT(CONVERT(VLOOKUP(Table1[[#This Row],[JABATAN]],tbl_refJabatan,4,FALSE),"yr","day")-CONVERT(DATEDIF(H1724,tglAcuan,"y"),"yr","day"))),(INT(CONVERT(VLOOKUP(Table1[[#This Row],[JABATAN]],tbl_refJabatan,4,FALSE),"yr","day")-CONVERT(DATEDIF(H1724,NOW(),"y"),"yr","day")))),"")</f>
        <v>8035</v>
      </c>
      <c r="V17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Row],[JABATAN]],tbl_refJabatan,6,FALSE),"yr","day")-CONVERT(DATEDIF(H1724,tglAcuan,"y"),"yr","day"))),(NOW()+(CONVERT(VLOOKUP(Table1[[#This Row],[JABATAN]],tbl_refJabatan,6,FALSE),"yr","day")-CONVERT(DATEDIF(H1724,NOW(),"y"),"yr","day")))),"Usia Salah"),"")</f>
        <v>51923.598911689813</v>
      </c>
      <c r="W1724" s="167" t="str">
        <f ca="1">IF(Table1[[#This Row],[TGL.PENSIUN (usia)]]&lt;&gt;0,TEXT(Table1[[#This Row],[TGL.PENSIUN (usia)]],"yyyy"),"")</f>
        <v>2042</v>
      </c>
      <c r="X17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Row],[JABATAN]],tbl_refJabatan,7,FALSE),"yr","day")-CONVERT(DATEDIF(M1724,tglAcuan,"y"),"yr","day"))),(NOW()+(CONVERT(VLOOKUP(Table1[[#This Row],[JABATAN]],tbl_refJabatan,7,FALSE),"yr","day")-CONVERT(DATEDIF(M1724,NOW(),"y"),"yr","day")))),"tgl SK salah"),"")</f>
        <v>50827.848911689813</v>
      </c>
      <c r="Y1724" s="167" t="str">
        <f ca="1">IF(Table1[[#This Row],[TGL. PENSIUN (jabatan)]]&lt;&gt;0,TEXT(Table1[[#This Row],[TGL. PENSIUN (jabatan)]],"yyyy"),"")</f>
        <v>2039</v>
      </c>
      <c r="Z17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Row],[JABATAN]],tbl_refJabatan,8,FALSE),"yr","day")-CONVERT(DATEDIF(H1724,tglAcuan,"y"),"yr","day"))),(NOW()+(CONVERT(VLOOKUP(Table1[[#This Row],[JABATAN]],tbl_refJabatan,8,FALSE),"yr","day")-CONVERT(DATEDIF(H1724,NOW(),"y"),"yr","day")))),"Usia Salah"),"")</f>
        <v>51923.598911689813</v>
      </c>
      <c r="AA1724" s="167" t="str">
        <f ca="1">IF(Table1[[#This Row],[TGL.PENSIUN (usia )]]&lt;&gt;0,TEXT(Table1[[#This Row],[TGL.PENSIUN (usia )]],"yyyy"),"")</f>
        <v>2042</v>
      </c>
      <c r="AB17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Row],[JABATAN]],tbl_refJabatan,9,FALSE),"yr","day")-CONVERT(DATEDIF(M1724,tglAcuan,"y"),"yr","day"))),(NOW()+(CONVERT(VLOOKUP(Table1[[#This Row],[JABATAN]],tbl_refJabatan,9,FALSE),"yr","day")-CONVERT(DATEDIF(M1724,NOW(),"y"),"yr","day")))),"tgl SK salah"),"")</f>
        <v>50827.848911689813</v>
      </c>
      <c r="AC1724" s="167" t="str">
        <f ca="1">IF(Table1[[#This Row],[TGL. PENSIUN (jabatan )]]&lt;&gt;0,TEXT(Table1[[#This Row],[TGL. PENSIUN (jabatan )]],"yyyy"),"")</f>
        <v>2039</v>
      </c>
      <c r="AD17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5" spans="1:30" s="53" customFormat="1" ht="21.75" customHeight="1" x14ac:dyDescent="0.25">
      <c r="A1725" s="43">
        <f t="shared" si="59"/>
        <v>1720</v>
      </c>
      <c r="B1725" s="44" t="s">
        <v>3061</v>
      </c>
      <c r="C1725" s="44" t="s">
        <v>3104</v>
      </c>
      <c r="D1725" s="72" t="s">
        <v>61</v>
      </c>
      <c r="E1725" s="72" t="s">
        <v>3115</v>
      </c>
      <c r="F1725" s="43" t="s">
        <v>41</v>
      </c>
      <c r="G1725" s="46" t="s">
        <v>42</v>
      </c>
      <c r="H1725" s="47">
        <v>30066</v>
      </c>
      <c r="I1725" s="45"/>
      <c r="J1725" s="76"/>
      <c r="K1725" s="74" t="s">
        <v>56</v>
      </c>
      <c r="L1725" s="74" t="s">
        <v>3112</v>
      </c>
      <c r="M1725" s="80">
        <v>43402</v>
      </c>
      <c r="N1725" s="52" t="str">
        <f t="shared" ca="1" si="60"/>
        <v>41 Tahun 10 Bulan 2 hari</v>
      </c>
      <c r="O17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Row],[JABATAN]],tbl_refJabatan,2,FALSE),"yr","day")-CONVERT(DATEDIF(H1725,tglAcuan,"y"),"yr","day"))),(NOW()+(CONVERT(VLOOKUP(Table1[[#This Row],[JABATAN]],tbl_refJabatan,2,FALSE),"yr","day")-CONVERT(DATEDIF(H1725,NOW(),"y"),"yr","day")))),"Usia Salah"),"")</f>
        <v>52288.848911689813</v>
      </c>
      <c r="Q1725" s="167" t="str">
        <f ca="1">IF(Table1[[#This Row],[TGL. PENSIUN (usia)]]&lt;&gt;0,TEXT(Table1[[#This Row],[TGL. PENSIUN (usia)]],"yyyy"),"")</f>
        <v>2043</v>
      </c>
      <c r="R1725" s="166">
        <f ca="1">IF(AND(Table1[[#This Row],[TGL. PENSIUN (usia)]]&lt;&gt;"",Table1[[#This Row],[TGL. PENSIUN (usia)]]&lt;&gt;"USIA SALAH"),IF(tglAcuan&lt;&gt;0,(INT(CONVERT(VLOOKUP(Table1[[#This Row],[JABATAN]],tbl_refJabatan,2,FALSE),"yr","day")-CONVERT(DATEDIF(H1725,tglAcuan,"y"),"yr","day"))),(INT(CONVERT(VLOOKUP(Table1[[#This Row],[JABATAN]],tbl_refJabatan,2,FALSE),"yr","day")-CONVERT(DATEDIF(H1725,NOW(),"y"),"yr","day")))),"")</f>
        <v>6939</v>
      </c>
      <c r="S1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Row],[JABATAN]],tbl_refJabatan,4,FALSE),"yr","day")-CONVERT(DATEDIF(H1725,tglAcuan,"y"),"yr","day"))),(NOW()+(CONVERT(VLOOKUP(Table1[[#This Row],[JABATAN]],tbl_refJabatan,4,FALSE),"yr","day")-CONVERT(DATEDIF(H1725,NOW(),"y"),"yr","day")))),"Usia Salah"),"")</f>
        <v>52288.848911689813</v>
      </c>
      <c r="T1725" s="167" t="str">
        <f ca="1">IF(Table1[[#This Row],[TGL. PENSIUN ( usia )]]&lt;&gt;0,TEXT(Table1[[#This Row],[TGL. PENSIUN ( usia )]],"yyyy"),"")</f>
        <v>2043</v>
      </c>
      <c r="U1725" s="166">
        <f ca="1">IF(AND(Table1[[#This Row],[TGL. PENSIUN (usia)]]&lt;&gt;"",Table1[[#This Row],[TGL. PENSIUN (usia)]]&lt;&gt;"USIA SALAH"),IF(tglAcuan&lt;&gt;0,(INT(CONVERT(VLOOKUP(Table1[[#This Row],[JABATAN]],tbl_refJabatan,4,FALSE),"yr","day")-CONVERT(DATEDIF(H1725,tglAcuan,"y"),"yr","day"))),(INT(CONVERT(VLOOKUP(Table1[[#This Row],[JABATAN]],tbl_refJabatan,4,FALSE),"yr","day")-CONVERT(DATEDIF(H1725,NOW(),"y"),"yr","day")))),"")</f>
        <v>6939</v>
      </c>
      <c r="V1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Row],[JABATAN]],tbl_refJabatan,6,FALSE),"yr","day")-CONVERT(DATEDIF(H1725,tglAcuan,"y"),"yr","day"))),(NOW()+(CONVERT(VLOOKUP(Table1[[#This Row],[JABATAN]],tbl_refJabatan,6,FALSE),"yr","day")-CONVERT(DATEDIF(H1725,NOW(),"y"),"yr","day")))),"Usia Salah"),"")</f>
        <v>50827.848911689813</v>
      </c>
      <c r="W1725" s="167" t="str">
        <f ca="1">IF(Table1[[#This Row],[TGL.PENSIUN (usia)]]&lt;&gt;0,TEXT(Table1[[#This Row],[TGL.PENSIUN (usia)]],"yyyy"),"")</f>
        <v>2039</v>
      </c>
      <c r="X17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Row],[JABATAN]],tbl_refJabatan,7,FALSE),"yr","day")-CONVERT(DATEDIF(M1725,tglAcuan,"y"),"yr","day"))),(NOW()+(CONVERT(VLOOKUP(Table1[[#This Row],[JABATAN]],tbl_refJabatan,7,FALSE),"yr","day")-CONVERT(DATEDIF(M1725,NOW(),"y"),"yr","day")))),"tgl SK salah"),"")</f>
        <v>50827.848911689813</v>
      </c>
      <c r="Y1725" s="167" t="str">
        <f ca="1">IF(Table1[[#This Row],[TGL. PENSIUN (jabatan)]]&lt;&gt;0,TEXT(Table1[[#This Row],[TGL. PENSIUN (jabatan)]],"yyyy"),"")</f>
        <v>2039</v>
      </c>
      <c r="Z17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Row],[JABATAN]],tbl_refJabatan,8,FALSE),"yr","day")-CONVERT(DATEDIF(H1725,tglAcuan,"y"),"yr","day"))),(NOW()+(CONVERT(VLOOKUP(Table1[[#This Row],[JABATAN]],tbl_refJabatan,8,FALSE),"yr","day")-CONVERT(DATEDIF(H1725,NOW(),"y"),"yr","day")))),"Usia Salah"),"")</f>
        <v>50827.848911689813</v>
      </c>
      <c r="AA1725" s="167" t="str">
        <f ca="1">IF(Table1[[#This Row],[TGL.PENSIUN (usia )]]&lt;&gt;0,TEXT(Table1[[#This Row],[TGL.PENSIUN (usia )]],"yyyy"),"")</f>
        <v>2039</v>
      </c>
      <c r="AB17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Row],[JABATAN]],tbl_refJabatan,9,FALSE),"yr","day")-CONVERT(DATEDIF(M1725,tglAcuan,"y"),"yr","day"))),(NOW()+(CONVERT(VLOOKUP(Table1[[#This Row],[JABATAN]],tbl_refJabatan,9,FALSE),"yr","day")-CONVERT(DATEDIF(M1725,NOW(),"y"),"yr","day")))),"tgl SK salah"),"")</f>
        <v>50827.848911689813</v>
      </c>
      <c r="AC1725" s="167" t="str">
        <f ca="1">IF(Table1[[#This Row],[TGL. PENSIUN (jabatan )]]&lt;&gt;0,TEXT(Table1[[#This Row],[TGL. PENSIUN (jabatan )]],"yyyy"),"")</f>
        <v>2039</v>
      </c>
      <c r="AD17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6" spans="1:30" s="53" customFormat="1" ht="21.75" customHeight="1" x14ac:dyDescent="0.25">
      <c r="A1726" s="43">
        <f t="shared" si="59"/>
        <v>1721</v>
      </c>
      <c r="B1726" s="44" t="s">
        <v>3061</v>
      </c>
      <c r="C1726" s="44" t="s">
        <v>3104</v>
      </c>
      <c r="D1726" s="72" t="s">
        <v>63</v>
      </c>
      <c r="E1726" s="72" t="s">
        <v>3116</v>
      </c>
      <c r="F1726" s="43" t="s">
        <v>41</v>
      </c>
      <c r="G1726" s="46" t="s">
        <v>42</v>
      </c>
      <c r="H1726" s="47">
        <v>27453</v>
      </c>
      <c r="I1726" s="45"/>
      <c r="J1726" s="76"/>
      <c r="K1726" s="74" t="s">
        <v>43</v>
      </c>
      <c r="L1726" s="74" t="s">
        <v>3112</v>
      </c>
      <c r="M1726" s="80">
        <v>43402</v>
      </c>
      <c r="N1726" s="52" t="str">
        <f t="shared" ca="1" si="60"/>
        <v>48 Tahun 11 Bulan 30 hari</v>
      </c>
      <c r="O17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Row],[JABATAN]],tbl_refJabatan,2,FALSE),"yr","day")-CONVERT(DATEDIF(H1726,tglAcuan,"y"),"yr","day"))),(NOW()+(CONVERT(VLOOKUP(Table1[[#This Row],[JABATAN]],tbl_refJabatan,2,FALSE),"yr","day")-CONVERT(DATEDIF(H1726,NOW(),"y"),"yr","day")))),"Usia Salah"),"")</f>
        <v>49732.098911689813</v>
      </c>
      <c r="Q1726" s="167" t="str">
        <f ca="1">IF(Table1[[#This Row],[TGL. PENSIUN (usia)]]&lt;&gt;0,TEXT(Table1[[#This Row],[TGL. PENSIUN (usia)]],"yyyy"),"")</f>
        <v>2036</v>
      </c>
      <c r="R1726" s="166">
        <f ca="1">IF(AND(Table1[[#This Row],[TGL. PENSIUN (usia)]]&lt;&gt;"",Table1[[#This Row],[TGL. PENSIUN (usia)]]&lt;&gt;"USIA SALAH"),IF(tglAcuan&lt;&gt;0,(INT(CONVERT(VLOOKUP(Table1[[#This Row],[JABATAN]],tbl_refJabatan,2,FALSE),"yr","day")-CONVERT(DATEDIF(H1726,tglAcuan,"y"),"yr","day"))),(INT(CONVERT(VLOOKUP(Table1[[#This Row],[JABATAN]],tbl_refJabatan,2,FALSE),"yr","day")-CONVERT(DATEDIF(H1726,NOW(),"y"),"yr","day")))),"")</f>
        <v>4383</v>
      </c>
      <c r="S1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Row],[JABATAN]],tbl_refJabatan,4,FALSE),"yr","day")-CONVERT(DATEDIF(H1726,tglAcuan,"y"),"yr","day"))),(NOW()+(CONVERT(VLOOKUP(Table1[[#This Row],[JABATAN]],tbl_refJabatan,4,FALSE),"yr","day")-CONVERT(DATEDIF(H1726,NOW(),"y"),"yr","day")))),"Usia Salah"),"")</f>
        <v>35122.098911689813</v>
      </c>
      <c r="T1726" s="167" t="str">
        <f ca="1">IF(Table1[[#This Row],[TGL. PENSIUN ( usia )]]&lt;&gt;0,TEXT(Table1[[#This Row],[TGL. PENSIUN ( usia )]],"yyyy"),"")</f>
        <v>1996</v>
      </c>
      <c r="U1726" s="166">
        <f ca="1">IF(AND(Table1[[#This Row],[TGL. PENSIUN (usia)]]&lt;&gt;"",Table1[[#This Row],[TGL. PENSIUN (usia)]]&lt;&gt;"USIA SALAH"),IF(tglAcuan&lt;&gt;0,(INT(CONVERT(VLOOKUP(Table1[[#This Row],[JABATAN]],tbl_refJabatan,4,FALSE),"yr","day")-CONVERT(DATEDIF(H1726,tglAcuan,"y"),"yr","day"))),(INT(CONVERT(VLOOKUP(Table1[[#This Row],[JABATAN]],tbl_refJabatan,4,FALSE),"yr","day")-CONVERT(DATEDIF(H1726,NOW(),"y"),"yr","day")))),"")</f>
        <v>-10227</v>
      </c>
      <c r="V1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Row],[JABATAN]],tbl_refJabatan,6,FALSE),"yr","day")-CONVERT(DATEDIF(H1726,tglAcuan,"y"),"yr","day"))),(NOW()+(CONVERT(VLOOKUP(Table1[[#This Row],[JABATAN]],tbl_refJabatan,6,FALSE),"yr","day")-CONVERT(DATEDIF(H1726,NOW(),"y"),"yr","day")))),"Usia Salah"),"")</f>
        <v>27817.098911689813</v>
      </c>
      <c r="W1726" s="167" t="str">
        <f ca="1">IF(Table1[[#This Row],[TGL.PENSIUN (usia)]]&lt;&gt;0,TEXT(Table1[[#This Row],[TGL.PENSIUN (usia)]],"yyyy"),"")</f>
        <v>1976</v>
      </c>
      <c r="X17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Row],[JABATAN]],tbl_refJabatan,7,FALSE),"yr","day")-CONVERT(DATEDIF(M1726,tglAcuan,"y"),"yr","day"))),(NOW()+(CONVERT(VLOOKUP(Table1[[#This Row],[JABATAN]],tbl_refJabatan,7,FALSE),"yr","day")-CONVERT(DATEDIF(M1726,NOW(),"y"),"yr","day")))),"tgl SK salah"),"")</f>
        <v>65437.848911689813</v>
      </c>
      <c r="Y1726" s="167" t="str">
        <f ca="1">IF(Table1[[#This Row],[TGL. PENSIUN (jabatan)]]&lt;&gt;0,TEXT(Table1[[#This Row],[TGL. PENSIUN (jabatan)]],"yyyy"),"")</f>
        <v>2079</v>
      </c>
      <c r="Z17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Row],[JABATAN]],tbl_refJabatan,8,FALSE),"yr","day")-CONVERT(DATEDIF(H1726,tglAcuan,"y"),"yr","day"))),(NOW()+(CONVERT(VLOOKUP(Table1[[#This Row],[JABATAN]],tbl_refJabatan,8,FALSE),"yr","day")-CONVERT(DATEDIF(H1726,NOW(),"y"),"yr","day")))),"Usia Salah"),"")</f>
        <v>49732.098911689813</v>
      </c>
      <c r="AA1726" s="167" t="str">
        <f ca="1">IF(Table1[[#This Row],[TGL.PENSIUN (usia )]]&lt;&gt;0,TEXT(Table1[[#This Row],[TGL.PENSIUN (usia )]],"yyyy"),"")</f>
        <v>2036</v>
      </c>
      <c r="AB17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Row],[JABATAN]],tbl_refJabatan,9,FALSE),"yr","day")-CONVERT(DATEDIF(M1726,tglAcuan,"y"),"yr","day"))),(NOW()+(CONVERT(VLOOKUP(Table1[[#This Row],[JABATAN]],tbl_refJabatan,9,FALSE),"yr","day")-CONVERT(DATEDIF(M1726,NOW(),"y"),"yr","day")))),"tgl SK salah"),"")</f>
        <v>49001.598911689813</v>
      </c>
      <c r="AC1726" s="167" t="str">
        <f ca="1">IF(Table1[[#This Row],[TGL. PENSIUN (jabatan )]]&lt;&gt;0,TEXT(Table1[[#This Row],[TGL. PENSIUN (jabatan )]],"yyyy"),"")</f>
        <v>2034</v>
      </c>
      <c r="AD17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7" spans="1:30" s="53" customFormat="1" ht="21.75" customHeight="1" x14ac:dyDescent="0.25">
      <c r="A1727" s="43">
        <f t="shared" si="59"/>
        <v>1722</v>
      </c>
      <c r="B1727" s="44" t="s">
        <v>3061</v>
      </c>
      <c r="C1727" s="44" t="s">
        <v>3104</v>
      </c>
      <c r="D1727" s="72" t="s">
        <v>63</v>
      </c>
      <c r="E1727" s="72" t="s">
        <v>3117</v>
      </c>
      <c r="F1727" s="43" t="s">
        <v>41</v>
      </c>
      <c r="G1727" s="46" t="s">
        <v>42</v>
      </c>
      <c r="H1727" s="47">
        <v>33277</v>
      </c>
      <c r="I1727" s="45"/>
      <c r="J1727" s="76"/>
      <c r="K1727" s="74" t="s">
        <v>43</v>
      </c>
      <c r="L1727" s="74" t="s">
        <v>3112</v>
      </c>
      <c r="M1727" s="80">
        <v>43402</v>
      </c>
      <c r="N1727" s="52" t="str">
        <f t="shared" ca="1" si="60"/>
        <v>33 Tahun 0 Bulan 19 hari</v>
      </c>
      <c r="O17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Row],[JABATAN]],tbl_refJabatan,2,FALSE),"yr","day")-CONVERT(DATEDIF(H1727,tglAcuan,"y"),"yr","day"))),(NOW()+(CONVERT(VLOOKUP(Table1[[#This Row],[JABATAN]],tbl_refJabatan,2,FALSE),"yr","day")-CONVERT(DATEDIF(H1727,NOW(),"y"),"yr","day")))),"Usia Salah"),"")</f>
        <v>55210.848911689813</v>
      </c>
      <c r="Q1727" s="167" t="str">
        <f ca="1">IF(Table1[[#This Row],[TGL. PENSIUN (usia)]]&lt;&gt;0,TEXT(Table1[[#This Row],[TGL. PENSIUN (usia)]],"yyyy"),"")</f>
        <v>2051</v>
      </c>
      <c r="R1727" s="166">
        <f ca="1">IF(AND(Table1[[#This Row],[TGL. PENSIUN (usia)]]&lt;&gt;"",Table1[[#This Row],[TGL. PENSIUN (usia)]]&lt;&gt;"USIA SALAH"),IF(tglAcuan&lt;&gt;0,(INT(CONVERT(VLOOKUP(Table1[[#This Row],[JABATAN]],tbl_refJabatan,2,FALSE),"yr","day")-CONVERT(DATEDIF(H1727,tglAcuan,"y"),"yr","day"))),(INT(CONVERT(VLOOKUP(Table1[[#This Row],[JABATAN]],tbl_refJabatan,2,FALSE),"yr","day")-CONVERT(DATEDIF(H1727,NOW(),"y"),"yr","day")))),"")</f>
        <v>9861</v>
      </c>
      <c r="S1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Row],[JABATAN]],tbl_refJabatan,4,FALSE),"yr","day")-CONVERT(DATEDIF(H1727,tglAcuan,"y"),"yr","day"))),(NOW()+(CONVERT(VLOOKUP(Table1[[#This Row],[JABATAN]],tbl_refJabatan,4,FALSE),"yr","day")-CONVERT(DATEDIF(H1727,NOW(),"y"),"yr","day")))),"Usia Salah"),"")</f>
        <v>40600.848911689813</v>
      </c>
      <c r="T1727" s="167" t="str">
        <f ca="1">IF(Table1[[#This Row],[TGL. PENSIUN ( usia )]]&lt;&gt;0,TEXT(Table1[[#This Row],[TGL. PENSIUN ( usia )]],"yyyy"),"")</f>
        <v>2011</v>
      </c>
      <c r="U1727" s="166">
        <f ca="1">IF(AND(Table1[[#This Row],[TGL. PENSIUN (usia)]]&lt;&gt;"",Table1[[#This Row],[TGL. PENSIUN (usia)]]&lt;&gt;"USIA SALAH"),IF(tglAcuan&lt;&gt;0,(INT(CONVERT(VLOOKUP(Table1[[#This Row],[JABATAN]],tbl_refJabatan,4,FALSE),"yr","day")-CONVERT(DATEDIF(H1727,tglAcuan,"y"),"yr","day"))),(INT(CONVERT(VLOOKUP(Table1[[#This Row],[JABATAN]],tbl_refJabatan,4,FALSE),"yr","day")-CONVERT(DATEDIF(H1727,NOW(),"y"),"yr","day")))),"")</f>
        <v>-4749</v>
      </c>
      <c r="V1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Row],[JABATAN]],tbl_refJabatan,6,FALSE),"yr","day")-CONVERT(DATEDIF(H1727,tglAcuan,"y"),"yr","day"))),(NOW()+(CONVERT(VLOOKUP(Table1[[#This Row],[JABATAN]],tbl_refJabatan,6,FALSE),"yr","day")-CONVERT(DATEDIF(H1727,NOW(),"y"),"yr","day")))),"Usia Salah"),"")</f>
        <v>33295.848911689813</v>
      </c>
      <c r="W1727" s="167" t="str">
        <f ca="1">IF(Table1[[#This Row],[TGL.PENSIUN (usia)]]&lt;&gt;0,TEXT(Table1[[#This Row],[TGL.PENSIUN (usia)]],"yyyy"),"")</f>
        <v>1991</v>
      </c>
      <c r="X17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Row],[JABATAN]],tbl_refJabatan,7,FALSE),"yr","day")-CONVERT(DATEDIF(M1727,tglAcuan,"y"),"yr","day"))),(NOW()+(CONVERT(VLOOKUP(Table1[[#This Row],[JABATAN]],tbl_refJabatan,7,FALSE),"yr","day")-CONVERT(DATEDIF(M1727,NOW(),"y"),"yr","day")))),"tgl SK salah"),"")</f>
        <v>65437.848911689813</v>
      </c>
      <c r="Y1727" s="167" t="str">
        <f ca="1">IF(Table1[[#This Row],[TGL. PENSIUN (jabatan)]]&lt;&gt;0,TEXT(Table1[[#This Row],[TGL. PENSIUN (jabatan)]],"yyyy"),"")</f>
        <v>2079</v>
      </c>
      <c r="Z17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Row],[JABATAN]],tbl_refJabatan,8,FALSE),"yr","day")-CONVERT(DATEDIF(H1727,tglAcuan,"y"),"yr","day"))),(NOW()+(CONVERT(VLOOKUP(Table1[[#This Row],[JABATAN]],tbl_refJabatan,8,FALSE),"yr","day")-CONVERT(DATEDIF(H1727,NOW(),"y"),"yr","day")))),"Usia Salah"),"")</f>
        <v>55210.848911689813</v>
      </c>
      <c r="AA1727" s="167" t="str">
        <f ca="1">IF(Table1[[#This Row],[TGL.PENSIUN (usia )]]&lt;&gt;0,TEXT(Table1[[#This Row],[TGL.PENSIUN (usia )]],"yyyy"),"")</f>
        <v>2051</v>
      </c>
      <c r="AB17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Row],[JABATAN]],tbl_refJabatan,9,FALSE),"yr","day")-CONVERT(DATEDIF(M1727,tglAcuan,"y"),"yr","day"))),(NOW()+(CONVERT(VLOOKUP(Table1[[#This Row],[JABATAN]],tbl_refJabatan,9,FALSE),"yr","day")-CONVERT(DATEDIF(M1727,NOW(),"y"),"yr","day")))),"tgl SK salah"),"")</f>
        <v>49001.598911689813</v>
      </c>
      <c r="AC1727" s="167" t="str">
        <f ca="1">IF(Table1[[#This Row],[TGL. PENSIUN (jabatan )]]&lt;&gt;0,TEXT(Table1[[#This Row],[TGL. PENSIUN (jabatan )]],"yyyy"),"")</f>
        <v>2034</v>
      </c>
      <c r="AD17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8" spans="1:30" s="53" customFormat="1" ht="21.75" customHeight="1" x14ac:dyDescent="0.25">
      <c r="A1728" s="43">
        <f t="shared" si="59"/>
        <v>1723</v>
      </c>
      <c r="B1728" s="44" t="s">
        <v>3061</v>
      </c>
      <c r="C1728" s="44" t="s">
        <v>3104</v>
      </c>
      <c r="D1728" s="72" t="s">
        <v>63</v>
      </c>
      <c r="E1728" s="72" t="s">
        <v>3118</v>
      </c>
      <c r="F1728" s="43" t="s">
        <v>41</v>
      </c>
      <c r="G1728" s="46" t="s">
        <v>42</v>
      </c>
      <c r="H1728" s="47">
        <v>23872</v>
      </c>
      <c r="I1728" s="45"/>
      <c r="J1728" s="76"/>
      <c r="K1728" s="74" t="s">
        <v>43</v>
      </c>
      <c r="L1728" s="74" t="s">
        <v>3112</v>
      </c>
      <c r="M1728" s="80">
        <v>43402</v>
      </c>
      <c r="N1728" s="52" t="str">
        <f t="shared" ca="1" si="60"/>
        <v>58 Tahun 9 Bulan 17 hari</v>
      </c>
      <c r="O17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Row],[JABATAN]],tbl_refJabatan,2,FALSE),"yr","day")-CONVERT(DATEDIF(H1728,tglAcuan,"y"),"yr","day"))),(NOW()+(CONVERT(VLOOKUP(Table1[[#This Row],[JABATAN]],tbl_refJabatan,2,FALSE),"yr","day")-CONVERT(DATEDIF(H1728,NOW(),"y"),"yr","day")))),"Usia Salah"),"")</f>
        <v>46079.598911689813</v>
      </c>
      <c r="Q1728" s="167" t="str">
        <f ca="1">IF(Table1[[#This Row],[TGL. PENSIUN (usia)]]&lt;&gt;0,TEXT(Table1[[#This Row],[TGL. PENSIUN (usia)]],"yyyy"),"")</f>
        <v>2026</v>
      </c>
      <c r="R1728" s="166">
        <f ca="1">IF(AND(Table1[[#This Row],[TGL. PENSIUN (usia)]]&lt;&gt;"",Table1[[#This Row],[TGL. PENSIUN (usia)]]&lt;&gt;"USIA SALAH"),IF(tglAcuan&lt;&gt;0,(INT(CONVERT(VLOOKUP(Table1[[#This Row],[JABATAN]],tbl_refJabatan,2,FALSE),"yr","day")-CONVERT(DATEDIF(H1728,tglAcuan,"y"),"yr","day"))),(INT(CONVERT(VLOOKUP(Table1[[#This Row],[JABATAN]],tbl_refJabatan,2,FALSE),"yr","day")-CONVERT(DATEDIF(H1728,NOW(),"y"),"yr","day")))),"")</f>
        <v>730</v>
      </c>
      <c r="S1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Row],[JABATAN]],tbl_refJabatan,4,FALSE),"yr","day")-CONVERT(DATEDIF(H1728,tglAcuan,"y"),"yr","day"))),(NOW()+(CONVERT(VLOOKUP(Table1[[#This Row],[JABATAN]],tbl_refJabatan,4,FALSE),"yr","day")-CONVERT(DATEDIF(H1728,NOW(),"y"),"yr","day")))),"Usia Salah"),"")</f>
        <v>31469.598911689813</v>
      </c>
      <c r="T1728" s="167" t="str">
        <f ca="1">IF(Table1[[#This Row],[TGL. PENSIUN ( usia )]]&lt;&gt;0,TEXT(Table1[[#This Row],[TGL. PENSIUN ( usia )]],"yyyy"),"")</f>
        <v>1986</v>
      </c>
      <c r="U1728" s="166">
        <f ca="1">IF(AND(Table1[[#This Row],[TGL. PENSIUN (usia)]]&lt;&gt;"",Table1[[#This Row],[TGL. PENSIUN (usia)]]&lt;&gt;"USIA SALAH"),IF(tglAcuan&lt;&gt;0,(INT(CONVERT(VLOOKUP(Table1[[#This Row],[JABATAN]],tbl_refJabatan,4,FALSE),"yr","day")-CONVERT(DATEDIF(H1728,tglAcuan,"y"),"yr","day"))),(INT(CONVERT(VLOOKUP(Table1[[#This Row],[JABATAN]],tbl_refJabatan,4,FALSE),"yr","day")-CONVERT(DATEDIF(H1728,NOW(),"y"),"yr","day")))),"")</f>
        <v>-13880</v>
      </c>
      <c r="V1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Row],[JABATAN]],tbl_refJabatan,6,FALSE),"yr","day")-CONVERT(DATEDIF(H1728,tglAcuan,"y"),"yr","day"))),(NOW()+(CONVERT(VLOOKUP(Table1[[#This Row],[JABATAN]],tbl_refJabatan,6,FALSE),"yr","day")-CONVERT(DATEDIF(H1728,NOW(),"y"),"yr","day")))),"Usia Salah"),"")</f>
        <v>24164.598911689813</v>
      </c>
      <c r="W1728" s="167" t="str">
        <f ca="1">IF(Table1[[#This Row],[TGL.PENSIUN (usia)]]&lt;&gt;0,TEXT(Table1[[#This Row],[TGL.PENSIUN (usia)]],"yyyy"),"")</f>
        <v>1966</v>
      </c>
      <c r="X17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Row],[JABATAN]],tbl_refJabatan,7,FALSE),"yr","day")-CONVERT(DATEDIF(M1728,tglAcuan,"y"),"yr","day"))),(NOW()+(CONVERT(VLOOKUP(Table1[[#This Row],[JABATAN]],tbl_refJabatan,7,FALSE),"yr","day")-CONVERT(DATEDIF(M1728,NOW(),"y"),"yr","day")))),"tgl SK salah"),"")</f>
        <v>65437.848911689813</v>
      </c>
      <c r="Y1728" s="167" t="str">
        <f ca="1">IF(Table1[[#This Row],[TGL. PENSIUN (jabatan)]]&lt;&gt;0,TEXT(Table1[[#This Row],[TGL. PENSIUN (jabatan)]],"yyyy"),"")</f>
        <v>2079</v>
      </c>
      <c r="Z17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Row],[JABATAN]],tbl_refJabatan,8,FALSE),"yr","day")-CONVERT(DATEDIF(H1728,tglAcuan,"y"),"yr","day"))),(NOW()+(CONVERT(VLOOKUP(Table1[[#This Row],[JABATAN]],tbl_refJabatan,8,FALSE),"yr","day")-CONVERT(DATEDIF(H1728,NOW(),"y"),"yr","day")))),"Usia Salah"),"")</f>
        <v>46079.598911689813</v>
      </c>
      <c r="AA1728" s="167" t="str">
        <f ca="1">IF(Table1[[#This Row],[TGL.PENSIUN (usia )]]&lt;&gt;0,TEXT(Table1[[#This Row],[TGL.PENSIUN (usia )]],"yyyy"),"")</f>
        <v>2026</v>
      </c>
      <c r="AB17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Row],[JABATAN]],tbl_refJabatan,9,FALSE),"yr","day")-CONVERT(DATEDIF(M1728,tglAcuan,"y"),"yr","day"))),(NOW()+(CONVERT(VLOOKUP(Table1[[#This Row],[JABATAN]],tbl_refJabatan,9,FALSE),"yr","day")-CONVERT(DATEDIF(M1728,NOW(),"y"),"yr","day")))),"tgl SK salah"),"")</f>
        <v>49001.598911689813</v>
      </c>
      <c r="AC1728" s="167" t="str">
        <f ca="1">IF(Table1[[#This Row],[TGL. PENSIUN (jabatan )]]&lt;&gt;0,TEXT(Table1[[#This Row],[TGL. PENSIUN (jabatan )]],"yyyy"),"")</f>
        <v>2034</v>
      </c>
      <c r="AD17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29" spans="1:30" s="53" customFormat="1" ht="21.75" customHeight="1" x14ac:dyDescent="0.25">
      <c r="A1729" s="43">
        <f t="shared" si="59"/>
        <v>1724</v>
      </c>
      <c r="B1729" s="44" t="s">
        <v>3061</v>
      </c>
      <c r="C1729" s="44" t="s">
        <v>3104</v>
      </c>
      <c r="D1729" s="72" t="s">
        <v>63</v>
      </c>
      <c r="E1729" s="72" t="s">
        <v>2637</v>
      </c>
      <c r="F1729" s="43" t="s">
        <v>41</v>
      </c>
      <c r="G1729" s="46" t="s">
        <v>42</v>
      </c>
      <c r="H1729" s="47">
        <v>24854</v>
      </c>
      <c r="I1729" s="45"/>
      <c r="J1729" s="76"/>
      <c r="K1729" s="74" t="s">
        <v>43</v>
      </c>
      <c r="L1729" s="74" t="s">
        <v>3119</v>
      </c>
      <c r="M1729" s="80">
        <v>43402</v>
      </c>
      <c r="N1729" s="52" t="str">
        <f t="shared" ca="1" si="60"/>
        <v>56 Tahun 1 Bulan 10 hari</v>
      </c>
      <c r="O17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Row],[JABATAN]],tbl_refJabatan,2,FALSE),"yr","day")-CONVERT(DATEDIF(H1729,tglAcuan,"y"),"yr","day"))),(NOW()+(CONVERT(VLOOKUP(Table1[[#This Row],[JABATAN]],tbl_refJabatan,2,FALSE),"yr","day")-CONVERT(DATEDIF(H1729,NOW(),"y"),"yr","day")))),"Usia Salah"),"")</f>
        <v>46810.098911689813</v>
      </c>
      <c r="Q1729" s="167" t="str">
        <f ca="1">IF(Table1[[#This Row],[TGL. PENSIUN (usia)]]&lt;&gt;0,TEXT(Table1[[#This Row],[TGL. PENSIUN (usia)]],"yyyy"),"")</f>
        <v>2028</v>
      </c>
      <c r="R1729" s="166">
        <f ca="1">IF(AND(Table1[[#This Row],[TGL. PENSIUN (usia)]]&lt;&gt;"",Table1[[#This Row],[TGL. PENSIUN (usia)]]&lt;&gt;"USIA SALAH"),IF(tglAcuan&lt;&gt;0,(INT(CONVERT(VLOOKUP(Table1[[#This Row],[JABATAN]],tbl_refJabatan,2,FALSE),"yr","day")-CONVERT(DATEDIF(H1729,tglAcuan,"y"),"yr","day"))),(INT(CONVERT(VLOOKUP(Table1[[#This Row],[JABATAN]],tbl_refJabatan,2,FALSE),"yr","day")-CONVERT(DATEDIF(H1729,NOW(),"y"),"yr","day")))),"")</f>
        <v>1461</v>
      </c>
      <c r="S1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Row],[JABATAN]],tbl_refJabatan,4,FALSE),"yr","day")-CONVERT(DATEDIF(H1729,tglAcuan,"y"),"yr","day"))),(NOW()+(CONVERT(VLOOKUP(Table1[[#This Row],[JABATAN]],tbl_refJabatan,4,FALSE),"yr","day")-CONVERT(DATEDIF(H1729,NOW(),"y"),"yr","day")))),"Usia Salah"),"")</f>
        <v>32200.098911689813</v>
      </c>
      <c r="T1729" s="167" t="str">
        <f ca="1">IF(Table1[[#This Row],[TGL. PENSIUN ( usia )]]&lt;&gt;0,TEXT(Table1[[#This Row],[TGL. PENSIUN ( usia )]],"yyyy"),"")</f>
        <v>1988</v>
      </c>
      <c r="U1729" s="166">
        <f ca="1">IF(AND(Table1[[#This Row],[TGL. PENSIUN (usia)]]&lt;&gt;"",Table1[[#This Row],[TGL. PENSIUN (usia)]]&lt;&gt;"USIA SALAH"),IF(tglAcuan&lt;&gt;0,(INT(CONVERT(VLOOKUP(Table1[[#This Row],[JABATAN]],tbl_refJabatan,4,FALSE),"yr","day")-CONVERT(DATEDIF(H1729,tglAcuan,"y"),"yr","day"))),(INT(CONVERT(VLOOKUP(Table1[[#This Row],[JABATAN]],tbl_refJabatan,4,FALSE),"yr","day")-CONVERT(DATEDIF(H1729,NOW(),"y"),"yr","day")))),"")</f>
        <v>-13149</v>
      </c>
      <c r="V1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Row],[JABATAN]],tbl_refJabatan,6,FALSE),"yr","day")-CONVERT(DATEDIF(H1729,tglAcuan,"y"),"yr","day"))),(NOW()+(CONVERT(VLOOKUP(Table1[[#This Row],[JABATAN]],tbl_refJabatan,6,FALSE),"yr","day")-CONVERT(DATEDIF(H1729,NOW(),"y"),"yr","day")))),"Usia Salah"),"")</f>
        <v>24895.098911689813</v>
      </c>
      <c r="W1729" s="167" t="str">
        <f ca="1">IF(Table1[[#This Row],[TGL.PENSIUN (usia)]]&lt;&gt;0,TEXT(Table1[[#This Row],[TGL.PENSIUN (usia)]],"yyyy"),"")</f>
        <v>1968</v>
      </c>
      <c r="X17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Row],[JABATAN]],tbl_refJabatan,7,FALSE),"yr","day")-CONVERT(DATEDIF(M1729,tglAcuan,"y"),"yr","day"))),(NOW()+(CONVERT(VLOOKUP(Table1[[#This Row],[JABATAN]],tbl_refJabatan,7,FALSE),"yr","day")-CONVERT(DATEDIF(M1729,NOW(),"y"),"yr","day")))),"tgl SK salah"),"")</f>
        <v>65437.848911689813</v>
      </c>
      <c r="Y1729" s="167" t="str">
        <f ca="1">IF(Table1[[#This Row],[TGL. PENSIUN (jabatan)]]&lt;&gt;0,TEXT(Table1[[#This Row],[TGL. PENSIUN (jabatan)]],"yyyy"),"")</f>
        <v>2079</v>
      </c>
      <c r="Z17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Row],[JABATAN]],tbl_refJabatan,8,FALSE),"yr","day")-CONVERT(DATEDIF(H1729,tglAcuan,"y"),"yr","day"))),(NOW()+(CONVERT(VLOOKUP(Table1[[#This Row],[JABATAN]],tbl_refJabatan,8,FALSE),"yr","day")-CONVERT(DATEDIF(H1729,NOW(),"y"),"yr","day")))),"Usia Salah"),"")</f>
        <v>46810.098911689813</v>
      </c>
      <c r="AA1729" s="167" t="str">
        <f ca="1">IF(Table1[[#This Row],[TGL.PENSIUN (usia )]]&lt;&gt;0,TEXT(Table1[[#This Row],[TGL.PENSIUN (usia )]],"yyyy"),"")</f>
        <v>2028</v>
      </c>
      <c r="AB17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Row],[JABATAN]],tbl_refJabatan,9,FALSE),"yr","day")-CONVERT(DATEDIF(M1729,tglAcuan,"y"),"yr","day"))),(NOW()+(CONVERT(VLOOKUP(Table1[[#This Row],[JABATAN]],tbl_refJabatan,9,FALSE),"yr","day")-CONVERT(DATEDIF(M1729,NOW(),"y"),"yr","day")))),"tgl SK salah"),"")</f>
        <v>49001.598911689813</v>
      </c>
      <c r="AC1729" s="167" t="str">
        <f ca="1">IF(Table1[[#This Row],[TGL. PENSIUN (jabatan )]]&lt;&gt;0,TEXT(Table1[[#This Row],[TGL. PENSIUN (jabatan )]],"yyyy"),"")</f>
        <v>2034</v>
      </c>
      <c r="AD17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0" spans="1:30" s="53" customFormat="1" ht="21.75" customHeight="1" x14ac:dyDescent="0.25">
      <c r="A1730" s="43">
        <f t="shared" si="59"/>
        <v>1725</v>
      </c>
      <c r="B1730" s="44" t="s">
        <v>3061</v>
      </c>
      <c r="C1730" s="44" t="s">
        <v>3104</v>
      </c>
      <c r="D1730" s="72" t="s">
        <v>63</v>
      </c>
      <c r="E1730" s="72" t="s">
        <v>3120</v>
      </c>
      <c r="F1730" s="43" t="s">
        <v>41</v>
      </c>
      <c r="G1730" s="46" t="s">
        <v>42</v>
      </c>
      <c r="H1730" s="47">
        <v>25276</v>
      </c>
      <c r="I1730" s="45"/>
      <c r="J1730" s="76"/>
      <c r="K1730" s="74" t="s">
        <v>43</v>
      </c>
      <c r="L1730" s="74" t="s">
        <v>3119</v>
      </c>
      <c r="M1730" s="80">
        <v>43402</v>
      </c>
      <c r="N1730" s="52" t="str">
        <f t="shared" ca="1" si="60"/>
        <v>54 Tahun 11 Bulan 13 hari</v>
      </c>
      <c r="O17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Row],[JABATAN]],tbl_refJabatan,2,FALSE),"yr","day")-CONVERT(DATEDIF(H1730,tglAcuan,"y"),"yr","day"))),(NOW()+(CONVERT(VLOOKUP(Table1[[#This Row],[JABATAN]],tbl_refJabatan,2,FALSE),"yr","day")-CONVERT(DATEDIF(H1730,NOW(),"y"),"yr","day")))),"Usia Salah"),"")</f>
        <v>47540.598911689813</v>
      </c>
      <c r="Q1730" s="167" t="str">
        <f ca="1">IF(Table1[[#This Row],[TGL. PENSIUN (usia)]]&lt;&gt;0,TEXT(Table1[[#This Row],[TGL. PENSIUN (usia)]],"yyyy"),"")</f>
        <v>2030</v>
      </c>
      <c r="R1730" s="166">
        <f ca="1">IF(AND(Table1[[#This Row],[TGL. PENSIUN (usia)]]&lt;&gt;"",Table1[[#This Row],[TGL. PENSIUN (usia)]]&lt;&gt;"USIA SALAH"),IF(tglAcuan&lt;&gt;0,(INT(CONVERT(VLOOKUP(Table1[[#This Row],[JABATAN]],tbl_refJabatan,2,FALSE),"yr","day")-CONVERT(DATEDIF(H1730,tglAcuan,"y"),"yr","day"))),(INT(CONVERT(VLOOKUP(Table1[[#This Row],[JABATAN]],tbl_refJabatan,2,FALSE),"yr","day")-CONVERT(DATEDIF(H1730,NOW(),"y"),"yr","day")))),"")</f>
        <v>2191</v>
      </c>
      <c r="S1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Row],[JABATAN]],tbl_refJabatan,4,FALSE),"yr","day")-CONVERT(DATEDIF(H1730,tglAcuan,"y"),"yr","day"))),(NOW()+(CONVERT(VLOOKUP(Table1[[#This Row],[JABATAN]],tbl_refJabatan,4,FALSE),"yr","day")-CONVERT(DATEDIF(H1730,NOW(),"y"),"yr","day")))),"Usia Salah"),"")</f>
        <v>32930.598911689813</v>
      </c>
      <c r="T1730" s="167" t="str">
        <f ca="1">IF(Table1[[#This Row],[TGL. PENSIUN ( usia )]]&lt;&gt;0,TEXT(Table1[[#This Row],[TGL. PENSIUN ( usia )]],"yyyy"),"")</f>
        <v>1990</v>
      </c>
      <c r="U1730" s="166">
        <f ca="1">IF(AND(Table1[[#This Row],[TGL. PENSIUN (usia)]]&lt;&gt;"",Table1[[#This Row],[TGL. PENSIUN (usia)]]&lt;&gt;"USIA SALAH"),IF(tglAcuan&lt;&gt;0,(INT(CONVERT(VLOOKUP(Table1[[#This Row],[JABATAN]],tbl_refJabatan,4,FALSE),"yr","day")-CONVERT(DATEDIF(H1730,tglAcuan,"y"),"yr","day"))),(INT(CONVERT(VLOOKUP(Table1[[#This Row],[JABATAN]],tbl_refJabatan,4,FALSE),"yr","day")-CONVERT(DATEDIF(H1730,NOW(),"y"),"yr","day")))),"")</f>
        <v>-12419</v>
      </c>
      <c r="V1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Row],[JABATAN]],tbl_refJabatan,6,FALSE),"yr","day")-CONVERT(DATEDIF(H1730,tglAcuan,"y"),"yr","day"))),(NOW()+(CONVERT(VLOOKUP(Table1[[#This Row],[JABATAN]],tbl_refJabatan,6,FALSE),"yr","day")-CONVERT(DATEDIF(H1730,NOW(),"y"),"yr","day")))),"Usia Salah"),"")</f>
        <v>25625.598911689813</v>
      </c>
      <c r="W1730" s="167" t="str">
        <f ca="1">IF(Table1[[#This Row],[TGL.PENSIUN (usia)]]&lt;&gt;0,TEXT(Table1[[#This Row],[TGL.PENSIUN (usia)]],"yyyy"),"")</f>
        <v>1970</v>
      </c>
      <c r="X17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Row],[JABATAN]],tbl_refJabatan,7,FALSE),"yr","day")-CONVERT(DATEDIF(M1730,tglAcuan,"y"),"yr","day"))),(NOW()+(CONVERT(VLOOKUP(Table1[[#This Row],[JABATAN]],tbl_refJabatan,7,FALSE),"yr","day")-CONVERT(DATEDIF(M1730,NOW(),"y"),"yr","day")))),"tgl SK salah"),"")</f>
        <v>65437.848911689813</v>
      </c>
      <c r="Y1730" s="167" t="str">
        <f ca="1">IF(Table1[[#This Row],[TGL. PENSIUN (jabatan)]]&lt;&gt;0,TEXT(Table1[[#This Row],[TGL. PENSIUN (jabatan)]],"yyyy"),"")</f>
        <v>2079</v>
      </c>
      <c r="Z17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Row],[JABATAN]],tbl_refJabatan,8,FALSE),"yr","day")-CONVERT(DATEDIF(H1730,tglAcuan,"y"),"yr","day"))),(NOW()+(CONVERT(VLOOKUP(Table1[[#This Row],[JABATAN]],tbl_refJabatan,8,FALSE),"yr","day")-CONVERT(DATEDIF(H1730,NOW(),"y"),"yr","day")))),"Usia Salah"),"")</f>
        <v>47540.598911689813</v>
      </c>
      <c r="AA1730" s="167" t="str">
        <f ca="1">IF(Table1[[#This Row],[TGL.PENSIUN (usia )]]&lt;&gt;0,TEXT(Table1[[#This Row],[TGL.PENSIUN (usia )]],"yyyy"),"")</f>
        <v>2030</v>
      </c>
      <c r="AB17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Row],[JABATAN]],tbl_refJabatan,9,FALSE),"yr","day")-CONVERT(DATEDIF(M1730,tglAcuan,"y"),"yr","day"))),(NOW()+(CONVERT(VLOOKUP(Table1[[#This Row],[JABATAN]],tbl_refJabatan,9,FALSE),"yr","day")-CONVERT(DATEDIF(M1730,NOW(),"y"),"yr","day")))),"tgl SK salah"),"")</f>
        <v>49001.598911689813</v>
      </c>
      <c r="AC1730" s="167" t="str">
        <f ca="1">IF(Table1[[#This Row],[TGL. PENSIUN (jabatan )]]&lt;&gt;0,TEXT(Table1[[#This Row],[TGL. PENSIUN (jabatan )]],"yyyy"),"")</f>
        <v>2034</v>
      </c>
      <c r="AD17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1" spans="1:30" s="53" customFormat="1" ht="21.75" customHeight="1" x14ac:dyDescent="0.25">
      <c r="A1731" s="43">
        <f t="shared" si="59"/>
        <v>1726</v>
      </c>
      <c r="B1731" s="44" t="s">
        <v>3061</v>
      </c>
      <c r="C1731" s="44" t="s">
        <v>3104</v>
      </c>
      <c r="D1731" s="72" t="s">
        <v>63</v>
      </c>
      <c r="E1731" s="72" t="s">
        <v>2945</v>
      </c>
      <c r="F1731" s="43" t="s">
        <v>41</v>
      </c>
      <c r="G1731" s="46" t="s">
        <v>42</v>
      </c>
      <c r="H1731" s="47">
        <v>29040</v>
      </c>
      <c r="I1731" s="45"/>
      <c r="J1731" s="76"/>
      <c r="K1731" s="74" t="s">
        <v>43</v>
      </c>
      <c r="L1731" s="74" t="s">
        <v>3121</v>
      </c>
      <c r="M1731" s="80">
        <v>44284</v>
      </c>
      <c r="N1731" s="52" t="str">
        <f t="shared" ca="1" si="60"/>
        <v>44 Tahun 7 Bulan 23 hari</v>
      </c>
      <c r="O17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29 Hari </v>
      </c>
      <c r="P1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Row],[JABATAN]],tbl_refJabatan,2,FALSE),"yr","day")-CONVERT(DATEDIF(H1731,tglAcuan,"y"),"yr","day"))),(NOW()+(CONVERT(VLOOKUP(Table1[[#This Row],[JABATAN]],tbl_refJabatan,2,FALSE),"yr","day")-CONVERT(DATEDIF(H1731,NOW(),"y"),"yr","day")))),"Usia Salah"),"")</f>
        <v>51193.098911689813</v>
      </c>
      <c r="Q1731" s="167" t="str">
        <f ca="1">IF(Table1[[#This Row],[TGL. PENSIUN (usia)]]&lt;&gt;0,TEXT(Table1[[#This Row],[TGL. PENSIUN (usia)]],"yyyy"),"")</f>
        <v>2040</v>
      </c>
      <c r="R1731" s="166">
        <f ca="1">IF(AND(Table1[[#This Row],[TGL. PENSIUN (usia)]]&lt;&gt;"",Table1[[#This Row],[TGL. PENSIUN (usia)]]&lt;&gt;"USIA SALAH"),IF(tglAcuan&lt;&gt;0,(INT(CONVERT(VLOOKUP(Table1[[#This Row],[JABATAN]],tbl_refJabatan,2,FALSE),"yr","day")-CONVERT(DATEDIF(H1731,tglAcuan,"y"),"yr","day"))),(INT(CONVERT(VLOOKUP(Table1[[#This Row],[JABATAN]],tbl_refJabatan,2,FALSE),"yr","day")-CONVERT(DATEDIF(H1731,NOW(),"y"),"yr","day")))),"")</f>
        <v>5844</v>
      </c>
      <c r="S1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Row],[JABATAN]],tbl_refJabatan,4,FALSE),"yr","day")-CONVERT(DATEDIF(H1731,tglAcuan,"y"),"yr","day"))),(NOW()+(CONVERT(VLOOKUP(Table1[[#This Row],[JABATAN]],tbl_refJabatan,4,FALSE),"yr","day")-CONVERT(DATEDIF(H1731,NOW(),"y"),"yr","day")))),"Usia Salah"),"")</f>
        <v>36583.098911689813</v>
      </c>
      <c r="T1731" s="167" t="str">
        <f ca="1">IF(Table1[[#This Row],[TGL. PENSIUN ( usia )]]&lt;&gt;0,TEXT(Table1[[#This Row],[TGL. PENSIUN ( usia )]],"yyyy"),"")</f>
        <v>2000</v>
      </c>
      <c r="U1731" s="166">
        <f ca="1">IF(AND(Table1[[#This Row],[TGL. PENSIUN (usia)]]&lt;&gt;"",Table1[[#This Row],[TGL. PENSIUN (usia)]]&lt;&gt;"USIA SALAH"),IF(tglAcuan&lt;&gt;0,(INT(CONVERT(VLOOKUP(Table1[[#This Row],[JABATAN]],tbl_refJabatan,4,FALSE),"yr","day")-CONVERT(DATEDIF(H1731,tglAcuan,"y"),"yr","day"))),(INT(CONVERT(VLOOKUP(Table1[[#This Row],[JABATAN]],tbl_refJabatan,4,FALSE),"yr","day")-CONVERT(DATEDIF(H1731,NOW(),"y"),"yr","day")))),"")</f>
        <v>-8766</v>
      </c>
      <c r="V1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Row],[JABATAN]],tbl_refJabatan,6,FALSE),"yr","day")-CONVERT(DATEDIF(H1731,tglAcuan,"y"),"yr","day"))),(NOW()+(CONVERT(VLOOKUP(Table1[[#This Row],[JABATAN]],tbl_refJabatan,6,FALSE),"yr","day")-CONVERT(DATEDIF(H1731,NOW(),"y"),"yr","day")))),"Usia Salah"),"")</f>
        <v>29278.098911689813</v>
      </c>
      <c r="W1731" s="167" t="str">
        <f ca="1">IF(Table1[[#This Row],[TGL.PENSIUN (usia)]]&lt;&gt;0,TEXT(Table1[[#This Row],[TGL.PENSIUN (usia)]],"yyyy"),"")</f>
        <v>1980</v>
      </c>
      <c r="X17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Row],[JABATAN]],tbl_refJabatan,7,FALSE),"yr","day")-CONVERT(DATEDIF(M1731,tglAcuan,"y"),"yr","day"))),(NOW()+(CONVERT(VLOOKUP(Table1[[#This Row],[JABATAN]],tbl_refJabatan,7,FALSE),"yr","day")-CONVERT(DATEDIF(M1731,NOW(),"y"),"yr","day")))),"tgl SK salah"),"")</f>
        <v>66533.598911689813</v>
      </c>
      <c r="Y1731" s="167" t="str">
        <f ca="1">IF(Table1[[#This Row],[TGL. PENSIUN (jabatan)]]&lt;&gt;0,TEXT(Table1[[#This Row],[TGL. PENSIUN (jabatan)]],"yyyy"),"")</f>
        <v>2082</v>
      </c>
      <c r="Z17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Row],[JABATAN]],tbl_refJabatan,8,FALSE),"yr","day")-CONVERT(DATEDIF(H1731,tglAcuan,"y"),"yr","day"))),(NOW()+(CONVERT(VLOOKUP(Table1[[#This Row],[JABATAN]],tbl_refJabatan,8,FALSE),"yr","day")-CONVERT(DATEDIF(H1731,NOW(),"y"),"yr","day")))),"Usia Salah"),"")</f>
        <v>51193.098911689813</v>
      </c>
      <c r="AA1731" s="167" t="str">
        <f ca="1">IF(Table1[[#This Row],[TGL.PENSIUN (usia )]]&lt;&gt;0,TEXT(Table1[[#This Row],[TGL.PENSIUN (usia )]],"yyyy"),"")</f>
        <v>2040</v>
      </c>
      <c r="AB17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Row],[JABATAN]],tbl_refJabatan,9,FALSE),"yr","day")-CONVERT(DATEDIF(M1731,tglAcuan,"y"),"yr","day"))),(NOW()+(CONVERT(VLOOKUP(Table1[[#This Row],[JABATAN]],tbl_refJabatan,9,FALSE),"yr","day")-CONVERT(DATEDIF(M1731,NOW(),"y"),"yr","day")))),"tgl SK salah"),"")</f>
        <v>50097.348911689813</v>
      </c>
      <c r="AC1731" s="167" t="str">
        <f ca="1">IF(Table1[[#This Row],[TGL. PENSIUN (jabatan )]]&lt;&gt;0,TEXT(Table1[[#This Row],[TGL. PENSIUN (jabatan )]],"yyyy"),"")</f>
        <v>2037</v>
      </c>
      <c r="AD17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2" spans="1:30" s="53" customFormat="1" ht="21.75" customHeight="1" x14ac:dyDescent="0.25">
      <c r="A1732" s="43">
        <f t="shared" si="59"/>
        <v>1727</v>
      </c>
      <c r="B1732" s="44" t="s">
        <v>3061</v>
      </c>
      <c r="C1732" s="44" t="s">
        <v>3104</v>
      </c>
      <c r="D1732" s="72" t="s">
        <v>63</v>
      </c>
      <c r="E1732" s="72" t="s">
        <v>3122</v>
      </c>
      <c r="F1732" s="43" t="s">
        <v>41</v>
      </c>
      <c r="G1732" s="46" t="s">
        <v>42</v>
      </c>
      <c r="H1732" s="47">
        <v>33275</v>
      </c>
      <c r="I1732" s="45"/>
      <c r="J1732" s="76"/>
      <c r="K1732" s="74" t="s">
        <v>43</v>
      </c>
      <c r="L1732" s="74" t="s">
        <v>3112</v>
      </c>
      <c r="M1732" s="80">
        <v>43402</v>
      </c>
      <c r="N1732" s="52" t="str">
        <f t="shared" ca="1" si="60"/>
        <v>33 Tahun 0 Bulan 21 hari</v>
      </c>
      <c r="O17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Row],[JABATAN]],tbl_refJabatan,2,FALSE),"yr","day")-CONVERT(DATEDIF(H1732,tglAcuan,"y"),"yr","day"))),(NOW()+(CONVERT(VLOOKUP(Table1[[#This Row],[JABATAN]],tbl_refJabatan,2,FALSE),"yr","day")-CONVERT(DATEDIF(H1732,NOW(),"y"),"yr","day")))),"Usia Salah"),"")</f>
        <v>55210.848911689813</v>
      </c>
      <c r="Q1732" s="167" t="str">
        <f ca="1">IF(Table1[[#This Row],[TGL. PENSIUN (usia)]]&lt;&gt;0,TEXT(Table1[[#This Row],[TGL. PENSIUN (usia)]],"yyyy"),"")</f>
        <v>2051</v>
      </c>
      <c r="R1732" s="166">
        <f ca="1">IF(AND(Table1[[#This Row],[TGL. PENSIUN (usia)]]&lt;&gt;"",Table1[[#This Row],[TGL. PENSIUN (usia)]]&lt;&gt;"USIA SALAH"),IF(tglAcuan&lt;&gt;0,(INT(CONVERT(VLOOKUP(Table1[[#This Row],[JABATAN]],tbl_refJabatan,2,FALSE),"yr","day")-CONVERT(DATEDIF(H1732,tglAcuan,"y"),"yr","day"))),(INT(CONVERT(VLOOKUP(Table1[[#This Row],[JABATAN]],tbl_refJabatan,2,FALSE),"yr","day")-CONVERT(DATEDIF(H1732,NOW(),"y"),"yr","day")))),"")</f>
        <v>9861</v>
      </c>
      <c r="S1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Row],[JABATAN]],tbl_refJabatan,4,FALSE),"yr","day")-CONVERT(DATEDIF(H1732,tglAcuan,"y"),"yr","day"))),(NOW()+(CONVERT(VLOOKUP(Table1[[#This Row],[JABATAN]],tbl_refJabatan,4,FALSE),"yr","day")-CONVERT(DATEDIF(H1732,NOW(),"y"),"yr","day")))),"Usia Salah"),"")</f>
        <v>40600.848911689813</v>
      </c>
      <c r="T1732" s="167" t="str">
        <f ca="1">IF(Table1[[#This Row],[TGL. PENSIUN ( usia )]]&lt;&gt;0,TEXT(Table1[[#This Row],[TGL. PENSIUN ( usia )]],"yyyy"),"")</f>
        <v>2011</v>
      </c>
      <c r="U1732" s="166">
        <f ca="1">IF(AND(Table1[[#This Row],[TGL. PENSIUN (usia)]]&lt;&gt;"",Table1[[#This Row],[TGL. PENSIUN (usia)]]&lt;&gt;"USIA SALAH"),IF(tglAcuan&lt;&gt;0,(INT(CONVERT(VLOOKUP(Table1[[#This Row],[JABATAN]],tbl_refJabatan,4,FALSE),"yr","day")-CONVERT(DATEDIF(H1732,tglAcuan,"y"),"yr","day"))),(INT(CONVERT(VLOOKUP(Table1[[#This Row],[JABATAN]],tbl_refJabatan,4,FALSE),"yr","day")-CONVERT(DATEDIF(H1732,NOW(),"y"),"yr","day")))),"")</f>
        <v>-4749</v>
      </c>
      <c r="V1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Row],[JABATAN]],tbl_refJabatan,6,FALSE),"yr","day")-CONVERT(DATEDIF(H1732,tglAcuan,"y"),"yr","day"))),(NOW()+(CONVERT(VLOOKUP(Table1[[#This Row],[JABATAN]],tbl_refJabatan,6,FALSE),"yr","day")-CONVERT(DATEDIF(H1732,NOW(),"y"),"yr","day")))),"Usia Salah"),"")</f>
        <v>33295.848911689813</v>
      </c>
      <c r="W1732" s="167" t="str">
        <f ca="1">IF(Table1[[#This Row],[TGL.PENSIUN (usia)]]&lt;&gt;0,TEXT(Table1[[#This Row],[TGL.PENSIUN (usia)]],"yyyy"),"")</f>
        <v>1991</v>
      </c>
      <c r="X17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Row],[JABATAN]],tbl_refJabatan,7,FALSE),"yr","day")-CONVERT(DATEDIF(M1732,tglAcuan,"y"),"yr","day"))),(NOW()+(CONVERT(VLOOKUP(Table1[[#This Row],[JABATAN]],tbl_refJabatan,7,FALSE),"yr","day")-CONVERT(DATEDIF(M1732,NOW(),"y"),"yr","day")))),"tgl SK salah"),"")</f>
        <v>65437.848911689813</v>
      </c>
      <c r="Y1732" s="167" t="str">
        <f ca="1">IF(Table1[[#This Row],[TGL. PENSIUN (jabatan)]]&lt;&gt;0,TEXT(Table1[[#This Row],[TGL. PENSIUN (jabatan)]],"yyyy"),"")</f>
        <v>2079</v>
      </c>
      <c r="Z17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Row],[JABATAN]],tbl_refJabatan,8,FALSE),"yr","day")-CONVERT(DATEDIF(H1732,tglAcuan,"y"),"yr","day"))),(NOW()+(CONVERT(VLOOKUP(Table1[[#This Row],[JABATAN]],tbl_refJabatan,8,FALSE),"yr","day")-CONVERT(DATEDIF(H1732,NOW(),"y"),"yr","day")))),"Usia Salah"),"")</f>
        <v>55210.848911689813</v>
      </c>
      <c r="AA1732" s="167" t="str">
        <f ca="1">IF(Table1[[#This Row],[TGL.PENSIUN (usia )]]&lt;&gt;0,TEXT(Table1[[#This Row],[TGL.PENSIUN (usia )]],"yyyy"),"")</f>
        <v>2051</v>
      </c>
      <c r="AB17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Row],[JABATAN]],tbl_refJabatan,9,FALSE),"yr","day")-CONVERT(DATEDIF(M1732,tglAcuan,"y"),"yr","day"))),(NOW()+(CONVERT(VLOOKUP(Table1[[#This Row],[JABATAN]],tbl_refJabatan,9,FALSE),"yr","day")-CONVERT(DATEDIF(M1732,NOW(),"y"),"yr","day")))),"tgl SK salah"),"")</f>
        <v>49001.598911689813</v>
      </c>
      <c r="AC1732" s="167" t="str">
        <f ca="1">IF(Table1[[#This Row],[TGL. PENSIUN (jabatan )]]&lt;&gt;0,TEXT(Table1[[#This Row],[TGL. PENSIUN (jabatan )]],"yyyy"),"")</f>
        <v>2034</v>
      </c>
      <c r="AD17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3" spans="1:30" s="53" customFormat="1" ht="21.75" customHeight="1" x14ac:dyDescent="0.25">
      <c r="A1733" s="43">
        <f t="shared" si="59"/>
        <v>1728</v>
      </c>
      <c r="B1733" s="44" t="s">
        <v>3061</v>
      </c>
      <c r="C1733" s="44" t="s">
        <v>3123</v>
      </c>
      <c r="D1733" s="45" t="s">
        <v>39</v>
      </c>
      <c r="E1733" s="72" t="s">
        <v>2560</v>
      </c>
      <c r="F1733" s="43" t="s">
        <v>41</v>
      </c>
      <c r="G1733" s="46" t="s">
        <v>42</v>
      </c>
      <c r="H1733" s="47">
        <v>24786</v>
      </c>
      <c r="I1733" s="45"/>
      <c r="J1733" s="76"/>
      <c r="K1733" s="74" t="s">
        <v>43</v>
      </c>
      <c r="L1733" s="70" t="s">
        <v>3124</v>
      </c>
      <c r="M1733" s="220">
        <v>43812</v>
      </c>
      <c r="N1733" s="52" t="str">
        <f t="shared" ca="1" si="60"/>
        <v>56 Tahun 3 Bulan 17 hari</v>
      </c>
      <c r="O17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Row],[JABATAN]],tbl_refJabatan,2,FALSE),"yr","day")-CONVERT(DATEDIF(H1733,tglAcuan,"y"),"yr","day"))),(NOW()+(CONVERT(VLOOKUP(Table1[[#This Row],[JABATAN]],tbl_refJabatan,2,FALSE),"yr","day")-CONVERT(DATEDIF(H1733,NOW(),"y"),"yr","day")))),"Usia Salah"),"")</f>
        <v>24895.098911689813</v>
      </c>
      <c r="Q1733" s="167" t="str">
        <f ca="1">IF(Table1[[#This Row],[TGL. PENSIUN (usia)]]&lt;&gt;0,TEXT(Table1[[#This Row],[TGL. PENSIUN (usia)]],"yyyy"),"")</f>
        <v>1968</v>
      </c>
      <c r="R1733" s="166">
        <f ca="1">IF(AND(Table1[[#This Row],[TGL. PENSIUN (usia)]]&lt;&gt;"",Table1[[#This Row],[TGL. PENSIUN (usia)]]&lt;&gt;"USIA SALAH"),IF(tglAcuan&lt;&gt;0,(INT(CONVERT(VLOOKUP(Table1[[#This Row],[JABATAN]],tbl_refJabatan,2,FALSE),"yr","day")-CONVERT(DATEDIF(H1733,tglAcuan,"y"),"yr","day"))),(INT(CONVERT(VLOOKUP(Table1[[#This Row],[JABATAN]],tbl_refJabatan,2,FALSE),"yr","day")-CONVERT(DATEDIF(H1733,NOW(),"y"),"yr","day")))),"")</f>
        <v>-20454</v>
      </c>
      <c r="S1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Row],[JABATAN]],tbl_refJabatan,4,FALSE),"yr","day")-CONVERT(DATEDIF(H1733,tglAcuan,"y"),"yr","day"))),(NOW()+(CONVERT(VLOOKUP(Table1[[#This Row],[JABATAN]],tbl_refJabatan,4,FALSE),"yr","day")-CONVERT(DATEDIF(H1733,NOW(),"y"),"yr","day")))),"Usia Salah"),"")</f>
        <v>24895.098911689813</v>
      </c>
      <c r="T1733" s="167" t="str">
        <f ca="1">IF(Table1[[#This Row],[TGL. PENSIUN ( usia )]]&lt;&gt;0,TEXT(Table1[[#This Row],[TGL. PENSIUN ( usia )]],"yyyy"),"")</f>
        <v>1968</v>
      </c>
      <c r="U1733" s="166">
        <f ca="1">IF(AND(Table1[[#This Row],[TGL. PENSIUN (usia)]]&lt;&gt;"",Table1[[#This Row],[TGL. PENSIUN (usia)]]&lt;&gt;"USIA SALAH"),IF(tglAcuan&lt;&gt;0,(INT(CONVERT(VLOOKUP(Table1[[#This Row],[JABATAN]],tbl_refJabatan,4,FALSE),"yr","day")-CONVERT(DATEDIF(H1733,tglAcuan,"y"),"yr","day"))),(INT(CONVERT(VLOOKUP(Table1[[#This Row],[JABATAN]],tbl_refJabatan,4,FALSE),"yr","day")-CONVERT(DATEDIF(H1733,NOW(),"y"),"yr","day")))),"")</f>
        <v>-20454</v>
      </c>
      <c r="V1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Row],[JABATAN]],tbl_refJabatan,6,FALSE),"yr","day")-CONVERT(DATEDIF(H1733,tglAcuan,"y"),"yr","day"))),(NOW()+(CONVERT(VLOOKUP(Table1[[#This Row],[JABATAN]],tbl_refJabatan,6,FALSE),"yr","day")-CONVERT(DATEDIF(H1733,NOW(),"y"),"yr","day")))),"Usia Salah"),"")</f>
        <v>24895.098911689813</v>
      </c>
      <c r="W1733" s="167" t="str">
        <f ca="1">IF(Table1[[#This Row],[TGL.PENSIUN (usia)]]&lt;&gt;0,TEXT(Table1[[#This Row],[TGL.PENSIUN (usia)]],"yyyy"),"")</f>
        <v>1968</v>
      </c>
      <c r="X17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Row],[JABATAN]],tbl_refJabatan,7,FALSE),"yr","day")-CONVERT(DATEDIF(M1733,tglAcuan,"y"),"yr","day"))),(NOW()+(CONVERT(VLOOKUP(Table1[[#This Row],[JABATAN]],tbl_refJabatan,7,FALSE),"yr","day")-CONVERT(DATEDIF(M1733,NOW(),"y"),"yr","day")))),"tgl SK salah"),"")</f>
        <v>43888.098911689813</v>
      </c>
      <c r="Y1733" s="167" t="str">
        <f ca="1">IF(Table1[[#This Row],[TGL. PENSIUN (jabatan)]]&lt;&gt;0,TEXT(Table1[[#This Row],[TGL. PENSIUN (jabatan)]],"yyyy"),"")</f>
        <v>2020</v>
      </c>
      <c r="Z17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Row],[JABATAN]],tbl_refJabatan,8,FALSE),"yr","day")-CONVERT(DATEDIF(H1733,tglAcuan,"y"),"yr","day"))),(NOW()+(CONVERT(VLOOKUP(Table1[[#This Row],[JABATAN]],tbl_refJabatan,8,FALSE),"yr","day")-CONVERT(DATEDIF(H1733,NOW(),"y"),"yr","day")))),"Usia Salah"),"")</f>
        <v>24895.098911689813</v>
      </c>
      <c r="AA1733" s="167" t="str">
        <f ca="1">IF(Table1[[#This Row],[TGL.PENSIUN (usia )]]&lt;&gt;0,TEXT(Table1[[#This Row],[TGL.PENSIUN (usia )]],"yyyy"),"")</f>
        <v>1968</v>
      </c>
      <c r="AB17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Row],[JABATAN]],tbl_refJabatan,9,FALSE),"yr","day")-CONVERT(DATEDIF(M1733,tglAcuan,"y"),"yr","day"))),(NOW()+(CONVERT(VLOOKUP(Table1[[#This Row],[JABATAN]],tbl_refJabatan,9,FALSE),"yr","day")-CONVERT(DATEDIF(M1733,NOW(),"y"),"yr","day")))),"tgl SK salah"),"")</f>
        <v>43888.098911689813</v>
      </c>
      <c r="AC1733" s="167" t="str">
        <f ca="1">IF(Table1[[#This Row],[TGL. PENSIUN (jabatan )]]&lt;&gt;0,TEXT(Table1[[#This Row],[TGL. PENSIUN (jabatan )]],"yyyy"),"")</f>
        <v>2020</v>
      </c>
      <c r="AD17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4" spans="1:30" s="88" customFormat="1" ht="21.75" customHeight="1" x14ac:dyDescent="0.25">
      <c r="A1734" s="43">
        <f t="shared" si="59"/>
        <v>1729</v>
      </c>
      <c r="B1734" s="44" t="s">
        <v>3061</v>
      </c>
      <c r="C1734" s="44" t="s">
        <v>3123</v>
      </c>
      <c r="D1734" s="72" t="s">
        <v>45</v>
      </c>
      <c r="E1734" s="72" t="s">
        <v>3125</v>
      </c>
      <c r="F1734" s="43" t="s">
        <v>41</v>
      </c>
      <c r="G1734" s="46" t="s">
        <v>42</v>
      </c>
      <c r="H1734" s="47">
        <v>35668</v>
      </c>
      <c r="I1734" s="45"/>
      <c r="J1734" s="76"/>
      <c r="K1734" s="74" t="s">
        <v>56</v>
      </c>
      <c r="L1734" s="49" t="s">
        <v>3126</v>
      </c>
      <c r="M1734" s="221">
        <v>44193</v>
      </c>
      <c r="N1734" s="52" t="str">
        <f t="shared" ca="1" si="60"/>
        <v>26 Tahun 6 Bulan 1 hari</v>
      </c>
      <c r="O17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30 Hari </v>
      </c>
      <c r="P1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Row],[JABATAN]],tbl_refJabatan,2,FALSE),"yr","day")-CONVERT(DATEDIF(H1734,tglAcuan,"y"),"yr","day"))),(NOW()+(CONVERT(VLOOKUP(Table1[[#This Row],[JABATAN]],tbl_refJabatan,2,FALSE),"yr","day")-CONVERT(DATEDIF(H1734,NOW(),"y"),"yr","day")))),"Usia Salah"),"")</f>
        <v>35852.598911689813</v>
      </c>
      <c r="Q1734" s="167" t="str">
        <f ca="1">IF(Table1[[#This Row],[TGL. PENSIUN (usia)]]&lt;&gt;0,TEXT(Table1[[#This Row],[TGL. PENSIUN (usia)]],"yyyy"),"")</f>
        <v>1998</v>
      </c>
      <c r="R1734" s="166">
        <f ca="1">IF(AND(Table1[[#This Row],[TGL. PENSIUN (usia)]]&lt;&gt;"",Table1[[#This Row],[TGL. PENSIUN (usia)]]&lt;&gt;"USIA SALAH"),IF(tglAcuan&lt;&gt;0,(INT(CONVERT(VLOOKUP(Table1[[#This Row],[JABATAN]],tbl_refJabatan,2,FALSE),"yr","day")-CONVERT(DATEDIF(H1734,tglAcuan,"y"),"yr","day"))),(INT(CONVERT(VLOOKUP(Table1[[#This Row],[JABATAN]],tbl_refJabatan,2,FALSE),"yr","day")-CONVERT(DATEDIF(H1734,NOW(),"y"),"yr","day")))),"")</f>
        <v>-9497</v>
      </c>
      <c r="S1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Row],[JABATAN]],tbl_refJabatan,4,FALSE),"yr","day")-CONVERT(DATEDIF(H1734,tglAcuan,"y"),"yr","day"))),(NOW()+(CONVERT(VLOOKUP(Table1[[#This Row],[JABATAN]],tbl_refJabatan,4,FALSE),"yr","day")-CONVERT(DATEDIF(H1734,NOW(),"y"),"yr","day")))),"Usia Salah"),"")</f>
        <v>35852.598911689813</v>
      </c>
      <c r="T1734" s="167" t="str">
        <f ca="1">IF(Table1[[#This Row],[TGL. PENSIUN ( usia )]]&lt;&gt;0,TEXT(Table1[[#This Row],[TGL. PENSIUN ( usia )]],"yyyy"),"")</f>
        <v>1998</v>
      </c>
      <c r="U1734" s="166">
        <f ca="1">IF(AND(Table1[[#This Row],[TGL. PENSIUN (usia)]]&lt;&gt;"",Table1[[#This Row],[TGL. PENSIUN (usia)]]&lt;&gt;"USIA SALAH"),IF(tglAcuan&lt;&gt;0,(INT(CONVERT(VLOOKUP(Table1[[#This Row],[JABATAN]],tbl_refJabatan,4,FALSE),"yr","day")-CONVERT(DATEDIF(H1734,tglAcuan,"y"),"yr","day"))),(INT(CONVERT(VLOOKUP(Table1[[#This Row],[JABATAN]],tbl_refJabatan,4,FALSE),"yr","day")-CONVERT(DATEDIF(H1734,NOW(),"y"),"yr","day")))),"")</f>
        <v>-9497</v>
      </c>
      <c r="V1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Row],[JABATAN]],tbl_refJabatan,6,FALSE),"yr","day")-CONVERT(DATEDIF(H1734,tglAcuan,"y"),"yr","day"))),(NOW()+(CONVERT(VLOOKUP(Table1[[#This Row],[JABATAN]],tbl_refJabatan,6,FALSE),"yr","day")-CONVERT(DATEDIF(H1734,NOW(),"y"),"yr","day")))),"Usia Salah"),"")</f>
        <v>35852.598911689813</v>
      </c>
      <c r="W1734" s="167" t="str">
        <f ca="1">IF(Table1[[#This Row],[TGL.PENSIUN (usia)]]&lt;&gt;0,TEXT(Table1[[#This Row],[TGL.PENSIUN (usia)]],"yyyy"),"")</f>
        <v>1998</v>
      </c>
      <c r="X17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Row],[JABATAN]],tbl_refJabatan,7,FALSE),"yr","day")-CONVERT(DATEDIF(M1734,tglAcuan,"y"),"yr","day"))),(NOW()+(CONVERT(VLOOKUP(Table1[[#This Row],[JABATAN]],tbl_refJabatan,7,FALSE),"yr","day")-CONVERT(DATEDIF(M1734,NOW(),"y"),"yr","day")))),"tgl SK salah"),"")</f>
        <v>44253.348911689813</v>
      </c>
      <c r="Y1734" s="167" t="str">
        <f ca="1">IF(Table1[[#This Row],[TGL. PENSIUN (jabatan)]]&lt;&gt;0,TEXT(Table1[[#This Row],[TGL. PENSIUN (jabatan)]],"yyyy"),"")</f>
        <v>2021</v>
      </c>
      <c r="Z17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Row],[JABATAN]],tbl_refJabatan,8,FALSE),"yr","day")-CONVERT(DATEDIF(H1734,tglAcuan,"y"),"yr","day"))),(NOW()+(CONVERT(VLOOKUP(Table1[[#This Row],[JABATAN]],tbl_refJabatan,8,FALSE),"yr","day")-CONVERT(DATEDIF(H1734,NOW(),"y"),"yr","day")))),"Usia Salah"),"")</f>
        <v>35852.598911689813</v>
      </c>
      <c r="AA1734" s="167" t="str">
        <f ca="1">IF(Table1[[#This Row],[TGL.PENSIUN (usia )]]&lt;&gt;0,TEXT(Table1[[#This Row],[TGL.PENSIUN (usia )]],"yyyy"),"")</f>
        <v>1998</v>
      </c>
      <c r="AB17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Row],[JABATAN]],tbl_refJabatan,9,FALSE),"yr","day")-CONVERT(DATEDIF(M1734,tglAcuan,"y"),"yr","day"))),(NOW()+(CONVERT(VLOOKUP(Table1[[#This Row],[JABATAN]],tbl_refJabatan,9,FALSE),"yr","day")-CONVERT(DATEDIF(M1734,NOW(),"y"),"yr","day")))),"tgl SK salah"),"")</f>
        <v>44253.348911689813</v>
      </c>
      <c r="AC1734" s="167" t="str">
        <f ca="1">IF(Table1[[#This Row],[TGL. PENSIUN (jabatan )]]&lt;&gt;0,TEXT(Table1[[#This Row],[TGL. PENSIUN (jabatan )]],"yyyy"),"")</f>
        <v>2021</v>
      </c>
      <c r="AD17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5" spans="1:30" s="53" customFormat="1" ht="21.75" customHeight="1" x14ac:dyDescent="0.25">
      <c r="A1735" s="43">
        <f t="shared" si="59"/>
        <v>1730</v>
      </c>
      <c r="B1735" s="44" t="s">
        <v>3061</v>
      </c>
      <c r="C1735" s="44" t="s">
        <v>3123</v>
      </c>
      <c r="D1735" s="45" t="s">
        <v>48</v>
      </c>
      <c r="E1735" s="72" t="s">
        <v>1039</v>
      </c>
      <c r="F1735" s="43" t="s">
        <v>41</v>
      </c>
      <c r="G1735" s="46" t="s">
        <v>42</v>
      </c>
      <c r="H1735" s="47">
        <v>27201</v>
      </c>
      <c r="I1735" s="45"/>
      <c r="J1735" s="76"/>
      <c r="K1735" s="74" t="s">
        <v>43</v>
      </c>
      <c r="L1735" s="49" t="s">
        <v>3127</v>
      </c>
      <c r="M1735" s="221">
        <v>43402</v>
      </c>
      <c r="N1735" s="52" t="str">
        <f t="shared" ca="1" si="60"/>
        <v>49 Tahun 8 Bulan 6 hari</v>
      </c>
      <c r="O17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Row],[JABATAN]],tbl_refJabatan,2,FALSE),"yr","day")-CONVERT(DATEDIF(H1735,tglAcuan,"y"),"yr","day"))),(NOW()+(CONVERT(VLOOKUP(Table1[[#This Row],[JABATAN]],tbl_refJabatan,2,FALSE),"yr","day")-CONVERT(DATEDIF(H1735,NOW(),"y"),"yr","day")))),"Usia Salah"),"")</f>
        <v>49366.848911689813</v>
      </c>
      <c r="Q1735" s="167" t="str">
        <f ca="1">IF(Table1[[#This Row],[TGL. PENSIUN (usia)]]&lt;&gt;0,TEXT(Table1[[#This Row],[TGL. PENSIUN (usia)]],"yyyy"),"")</f>
        <v>2035</v>
      </c>
      <c r="R1735" s="166">
        <f ca="1">IF(AND(Table1[[#This Row],[TGL. PENSIUN (usia)]]&lt;&gt;"",Table1[[#This Row],[TGL. PENSIUN (usia)]]&lt;&gt;"USIA SALAH"),IF(tglAcuan&lt;&gt;0,(INT(CONVERT(VLOOKUP(Table1[[#This Row],[JABATAN]],tbl_refJabatan,2,FALSE),"yr","day")-CONVERT(DATEDIF(H1735,tglAcuan,"y"),"yr","day"))),(INT(CONVERT(VLOOKUP(Table1[[#This Row],[JABATAN]],tbl_refJabatan,2,FALSE),"yr","day")-CONVERT(DATEDIF(H1735,NOW(),"y"),"yr","day")))),"")</f>
        <v>4017</v>
      </c>
      <c r="S1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Row],[JABATAN]],tbl_refJabatan,4,FALSE),"yr","day")-CONVERT(DATEDIF(H1735,tglAcuan,"y"),"yr","day"))),(NOW()+(CONVERT(VLOOKUP(Table1[[#This Row],[JABATAN]],tbl_refJabatan,4,FALSE),"yr","day")-CONVERT(DATEDIF(H1735,NOW(),"y"),"yr","day")))),"Usia Salah"),"")</f>
        <v>49366.848911689813</v>
      </c>
      <c r="T1735" s="167" t="str">
        <f ca="1">IF(Table1[[#This Row],[TGL. PENSIUN ( usia )]]&lt;&gt;0,TEXT(Table1[[#This Row],[TGL. PENSIUN ( usia )]],"yyyy"),"")</f>
        <v>2035</v>
      </c>
      <c r="U1735" s="166">
        <f ca="1">IF(AND(Table1[[#This Row],[TGL. PENSIUN (usia)]]&lt;&gt;"",Table1[[#This Row],[TGL. PENSIUN (usia)]]&lt;&gt;"USIA SALAH"),IF(tglAcuan&lt;&gt;0,(INT(CONVERT(VLOOKUP(Table1[[#This Row],[JABATAN]],tbl_refJabatan,4,FALSE),"yr","day")-CONVERT(DATEDIF(H1735,tglAcuan,"y"),"yr","day"))),(INT(CONVERT(VLOOKUP(Table1[[#This Row],[JABATAN]],tbl_refJabatan,4,FALSE),"yr","day")-CONVERT(DATEDIF(H1735,NOW(),"y"),"yr","day")))),"")</f>
        <v>4017</v>
      </c>
      <c r="V1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Row],[JABATAN]],tbl_refJabatan,6,FALSE),"yr","day")-CONVERT(DATEDIF(H1735,tglAcuan,"y"),"yr","day"))),(NOW()+(CONVERT(VLOOKUP(Table1[[#This Row],[JABATAN]],tbl_refJabatan,6,FALSE),"yr","day")-CONVERT(DATEDIF(H1735,NOW(),"y"),"yr","day")))),"Usia Salah"),"")</f>
        <v>47905.848911689813</v>
      </c>
      <c r="W1735" s="167" t="str">
        <f ca="1">IF(Table1[[#This Row],[TGL.PENSIUN (usia)]]&lt;&gt;0,TEXT(Table1[[#This Row],[TGL.PENSIUN (usia)]],"yyyy"),"")</f>
        <v>2031</v>
      </c>
      <c r="X17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Row],[JABATAN]],tbl_refJabatan,7,FALSE),"yr","day")-CONVERT(DATEDIF(M1735,tglAcuan,"y"),"yr","day"))),(NOW()+(CONVERT(VLOOKUP(Table1[[#This Row],[JABATAN]],tbl_refJabatan,7,FALSE),"yr","day")-CONVERT(DATEDIF(M1735,NOW(),"y"),"yr","day")))),"tgl SK salah"),"")</f>
        <v>50827.848911689813</v>
      </c>
      <c r="Y1735" s="167" t="str">
        <f ca="1">IF(Table1[[#This Row],[TGL. PENSIUN (jabatan)]]&lt;&gt;0,TEXT(Table1[[#This Row],[TGL. PENSIUN (jabatan)]],"yyyy"),"")</f>
        <v>2039</v>
      </c>
      <c r="Z17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Row],[JABATAN]],tbl_refJabatan,8,FALSE),"yr","day")-CONVERT(DATEDIF(H1735,tglAcuan,"y"),"yr","day"))),(NOW()+(CONVERT(VLOOKUP(Table1[[#This Row],[JABATAN]],tbl_refJabatan,8,FALSE),"yr","day")-CONVERT(DATEDIF(H1735,NOW(),"y"),"yr","day")))),"Usia Salah"),"")</f>
        <v>47905.848911689813</v>
      </c>
      <c r="AA1735" s="167" t="str">
        <f ca="1">IF(Table1[[#This Row],[TGL.PENSIUN (usia )]]&lt;&gt;0,TEXT(Table1[[#This Row],[TGL.PENSIUN (usia )]],"yyyy"),"")</f>
        <v>2031</v>
      </c>
      <c r="AB17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Row],[JABATAN]],tbl_refJabatan,9,FALSE),"yr","day")-CONVERT(DATEDIF(M1735,tglAcuan,"y"),"yr","day"))),(NOW()+(CONVERT(VLOOKUP(Table1[[#This Row],[JABATAN]],tbl_refJabatan,9,FALSE),"yr","day")-CONVERT(DATEDIF(M1735,NOW(),"y"),"yr","day")))),"tgl SK salah"),"")</f>
        <v>50827.848911689813</v>
      </c>
      <c r="AC1735" s="167" t="str">
        <f ca="1">IF(Table1[[#This Row],[TGL. PENSIUN (jabatan )]]&lt;&gt;0,TEXT(Table1[[#This Row],[TGL. PENSIUN (jabatan )]],"yyyy"),"")</f>
        <v>2039</v>
      </c>
      <c r="AD17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6" spans="1:30" s="53" customFormat="1" ht="21.75" customHeight="1" x14ac:dyDescent="0.25">
      <c r="A1736" s="43">
        <f t="shared" si="59"/>
        <v>1731</v>
      </c>
      <c r="B1736" s="44" t="s">
        <v>3061</v>
      </c>
      <c r="C1736" s="44" t="s">
        <v>3123</v>
      </c>
      <c r="D1736" s="72" t="s">
        <v>52</v>
      </c>
      <c r="E1736" s="72" t="s">
        <v>3128</v>
      </c>
      <c r="F1736" s="43" t="s">
        <v>41</v>
      </c>
      <c r="G1736" s="46" t="s">
        <v>42</v>
      </c>
      <c r="H1736" s="47">
        <v>29722</v>
      </c>
      <c r="I1736" s="45"/>
      <c r="J1736" s="76"/>
      <c r="K1736" s="74" t="s">
        <v>43</v>
      </c>
      <c r="L1736" s="49" t="s">
        <v>3127</v>
      </c>
      <c r="M1736" s="221">
        <v>43402</v>
      </c>
      <c r="N1736" s="52" t="str">
        <f t="shared" ca="1" si="60"/>
        <v>42 Tahun 9 Bulan 11 hari</v>
      </c>
      <c r="O17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Row],[JABATAN]],tbl_refJabatan,2,FALSE),"yr","day")-CONVERT(DATEDIF(H1736,tglAcuan,"y"),"yr","day"))),(NOW()+(CONVERT(VLOOKUP(Table1[[#This Row],[JABATAN]],tbl_refJabatan,2,FALSE),"yr","day")-CONVERT(DATEDIF(H1736,NOW(),"y"),"yr","day")))),"Usia Salah"),"")</f>
        <v>51923.598911689813</v>
      </c>
      <c r="Q1736" s="167" t="str">
        <f ca="1">IF(Table1[[#This Row],[TGL. PENSIUN (usia)]]&lt;&gt;0,TEXT(Table1[[#This Row],[TGL. PENSIUN (usia)]],"yyyy"),"")</f>
        <v>2042</v>
      </c>
      <c r="R1736" s="166">
        <f ca="1">IF(AND(Table1[[#This Row],[TGL. PENSIUN (usia)]]&lt;&gt;"",Table1[[#This Row],[TGL. PENSIUN (usia)]]&lt;&gt;"USIA SALAH"),IF(tglAcuan&lt;&gt;0,(INT(CONVERT(VLOOKUP(Table1[[#This Row],[JABATAN]],tbl_refJabatan,2,FALSE),"yr","day")-CONVERT(DATEDIF(H1736,tglAcuan,"y"),"yr","day"))),(INT(CONVERT(VLOOKUP(Table1[[#This Row],[JABATAN]],tbl_refJabatan,2,FALSE),"yr","day")-CONVERT(DATEDIF(H1736,NOW(),"y"),"yr","day")))),"")</f>
        <v>6574</v>
      </c>
      <c r="S1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Row],[JABATAN]],tbl_refJabatan,4,FALSE),"yr","day")-CONVERT(DATEDIF(H1736,tglAcuan,"y"),"yr","day"))),(NOW()+(CONVERT(VLOOKUP(Table1[[#This Row],[JABATAN]],tbl_refJabatan,4,FALSE),"yr","day")-CONVERT(DATEDIF(H1736,NOW(),"y"),"yr","day")))),"Usia Salah"),"")</f>
        <v>51923.598911689813</v>
      </c>
      <c r="T1736" s="167" t="str">
        <f ca="1">IF(Table1[[#This Row],[TGL. PENSIUN ( usia )]]&lt;&gt;0,TEXT(Table1[[#This Row],[TGL. PENSIUN ( usia )]],"yyyy"),"")</f>
        <v>2042</v>
      </c>
      <c r="U1736" s="166">
        <f ca="1">IF(AND(Table1[[#This Row],[TGL. PENSIUN (usia)]]&lt;&gt;"",Table1[[#This Row],[TGL. PENSIUN (usia)]]&lt;&gt;"USIA SALAH"),IF(tglAcuan&lt;&gt;0,(INT(CONVERT(VLOOKUP(Table1[[#This Row],[JABATAN]],tbl_refJabatan,4,FALSE),"yr","day")-CONVERT(DATEDIF(H1736,tglAcuan,"y"),"yr","day"))),(INT(CONVERT(VLOOKUP(Table1[[#This Row],[JABATAN]],tbl_refJabatan,4,FALSE),"yr","day")-CONVERT(DATEDIF(H1736,NOW(),"y"),"yr","day")))),"")</f>
        <v>6574</v>
      </c>
      <c r="V1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Row],[JABATAN]],tbl_refJabatan,6,FALSE),"yr","day")-CONVERT(DATEDIF(H1736,tglAcuan,"y"),"yr","day"))),(NOW()+(CONVERT(VLOOKUP(Table1[[#This Row],[JABATAN]],tbl_refJabatan,6,FALSE),"yr","day")-CONVERT(DATEDIF(H1736,NOW(),"y"),"yr","day")))),"Usia Salah"),"")</f>
        <v>50462.598911689813</v>
      </c>
      <c r="W1736" s="167" t="str">
        <f ca="1">IF(Table1[[#This Row],[TGL.PENSIUN (usia)]]&lt;&gt;0,TEXT(Table1[[#This Row],[TGL.PENSIUN (usia)]],"yyyy"),"")</f>
        <v>2038</v>
      </c>
      <c r="X17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Row],[JABATAN]],tbl_refJabatan,7,FALSE),"yr","day")-CONVERT(DATEDIF(M1736,tglAcuan,"y"),"yr","day"))),(NOW()+(CONVERT(VLOOKUP(Table1[[#This Row],[JABATAN]],tbl_refJabatan,7,FALSE),"yr","day")-CONVERT(DATEDIF(M1736,NOW(),"y"),"yr","day")))),"tgl SK salah"),"")</f>
        <v>50827.848911689813</v>
      </c>
      <c r="Y1736" s="167" t="str">
        <f ca="1">IF(Table1[[#This Row],[TGL. PENSIUN (jabatan)]]&lt;&gt;0,TEXT(Table1[[#This Row],[TGL. PENSIUN (jabatan)]],"yyyy"),"")</f>
        <v>2039</v>
      </c>
      <c r="Z17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Row],[JABATAN]],tbl_refJabatan,8,FALSE),"yr","day")-CONVERT(DATEDIF(H1736,tglAcuan,"y"),"yr","day"))),(NOW()+(CONVERT(VLOOKUP(Table1[[#This Row],[JABATAN]],tbl_refJabatan,8,FALSE),"yr","day")-CONVERT(DATEDIF(H1736,NOW(),"y"),"yr","day")))),"Usia Salah"),"")</f>
        <v>50462.598911689813</v>
      </c>
      <c r="AA1736" s="167" t="str">
        <f ca="1">IF(Table1[[#This Row],[TGL.PENSIUN (usia )]]&lt;&gt;0,TEXT(Table1[[#This Row],[TGL.PENSIUN (usia )]],"yyyy"),"")</f>
        <v>2038</v>
      </c>
      <c r="AB17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Row],[JABATAN]],tbl_refJabatan,9,FALSE),"yr","day")-CONVERT(DATEDIF(M1736,tglAcuan,"y"),"yr","day"))),(NOW()+(CONVERT(VLOOKUP(Table1[[#This Row],[JABATAN]],tbl_refJabatan,9,FALSE),"yr","day")-CONVERT(DATEDIF(M1736,NOW(),"y"),"yr","day")))),"tgl SK salah"),"")</f>
        <v>50827.848911689813</v>
      </c>
      <c r="AC1736" s="167" t="str">
        <f ca="1">IF(Table1[[#This Row],[TGL. PENSIUN (jabatan )]]&lt;&gt;0,TEXT(Table1[[#This Row],[TGL. PENSIUN (jabatan )]],"yyyy"),"")</f>
        <v>2039</v>
      </c>
      <c r="AD17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7" spans="1:30" s="53" customFormat="1" ht="21.75" customHeight="1" x14ac:dyDescent="0.25">
      <c r="A1737" s="43">
        <f t="shared" ref="A1737:A1800" si="61">ROW()-5</f>
        <v>1732</v>
      </c>
      <c r="B1737" s="44" t="s">
        <v>3061</v>
      </c>
      <c r="C1737" s="44" t="s">
        <v>3123</v>
      </c>
      <c r="D1737" s="72" t="s">
        <v>54</v>
      </c>
      <c r="E1737" s="72" t="s">
        <v>3129</v>
      </c>
      <c r="F1737" s="43" t="s">
        <v>41</v>
      </c>
      <c r="G1737" s="46" t="s">
        <v>42</v>
      </c>
      <c r="H1737" s="47">
        <v>23873</v>
      </c>
      <c r="I1737" s="45"/>
      <c r="J1737" s="76"/>
      <c r="K1737" s="74" t="s">
        <v>43</v>
      </c>
      <c r="L1737" s="49" t="s">
        <v>3127</v>
      </c>
      <c r="M1737" s="221">
        <v>43402</v>
      </c>
      <c r="N1737" s="52" t="str">
        <f t="shared" ca="1" si="60"/>
        <v>58 Tahun 9 Bulan 16 hari</v>
      </c>
      <c r="O17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Row],[JABATAN]],tbl_refJabatan,2,FALSE),"yr","day")-CONVERT(DATEDIF(H1737,tglAcuan,"y"),"yr","day"))),(NOW()+(CONVERT(VLOOKUP(Table1[[#This Row],[JABATAN]],tbl_refJabatan,2,FALSE),"yr","day")-CONVERT(DATEDIF(H1737,NOW(),"y"),"yr","day")))),"Usia Salah"),"")</f>
        <v>46079.598911689813</v>
      </c>
      <c r="Q1737" s="167" t="str">
        <f ca="1">IF(Table1[[#This Row],[TGL. PENSIUN (usia)]]&lt;&gt;0,TEXT(Table1[[#This Row],[TGL. PENSIUN (usia)]],"yyyy"),"")</f>
        <v>2026</v>
      </c>
      <c r="R1737" s="166">
        <f ca="1">IF(AND(Table1[[#This Row],[TGL. PENSIUN (usia)]]&lt;&gt;"",Table1[[#This Row],[TGL. PENSIUN (usia)]]&lt;&gt;"USIA SALAH"),IF(tglAcuan&lt;&gt;0,(INT(CONVERT(VLOOKUP(Table1[[#This Row],[JABATAN]],tbl_refJabatan,2,FALSE),"yr","day")-CONVERT(DATEDIF(H1737,tglAcuan,"y"),"yr","day"))),(INT(CONVERT(VLOOKUP(Table1[[#This Row],[JABATAN]],tbl_refJabatan,2,FALSE),"yr","day")-CONVERT(DATEDIF(H1737,NOW(),"y"),"yr","day")))),"")</f>
        <v>730</v>
      </c>
      <c r="S1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Row],[JABATAN]],tbl_refJabatan,4,FALSE),"yr","day")-CONVERT(DATEDIF(H1737,tglAcuan,"y"),"yr","day"))),(NOW()+(CONVERT(VLOOKUP(Table1[[#This Row],[JABATAN]],tbl_refJabatan,4,FALSE),"yr","day")-CONVERT(DATEDIF(H1737,NOW(),"y"),"yr","day")))),"Usia Salah"),"")</f>
        <v>46079.598911689813</v>
      </c>
      <c r="T1737" s="167" t="str">
        <f ca="1">IF(Table1[[#This Row],[TGL. PENSIUN ( usia )]]&lt;&gt;0,TEXT(Table1[[#This Row],[TGL. PENSIUN ( usia )]],"yyyy"),"")</f>
        <v>2026</v>
      </c>
      <c r="U1737" s="166">
        <f ca="1">IF(AND(Table1[[#This Row],[TGL. PENSIUN (usia)]]&lt;&gt;"",Table1[[#This Row],[TGL. PENSIUN (usia)]]&lt;&gt;"USIA SALAH"),IF(tglAcuan&lt;&gt;0,(INT(CONVERT(VLOOKUP(Table1[[#This Row],[JABATAN]],tbl_refJabatan,4,FALSE),"yr","day")-CONVERT(DATEDIF(H1737,tglAcuan,"y"),"yr","day"))),(INT(CONVERT(VLOOKUP(Table1[[#This Row],[JABATAN]],tbl_refJabatan,4,FALSE),"yr","day")-CONVERT(DATEDIF(H1737,NOW(),"y"),"yr","day")))),"")</f>
        <v>730</v>
      </c>
      <c r="V1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Row],[JABATAN]],tbl_refJabatan,6,FALSE),"yr","day")-CONVERT(DATEDIF(H1737,tglAcuan,"y"),"yr","day"))),(NOW()+(CONVERT(VLOOKUP(Table1[[#This Row],[JABATAN]],tbl_refJabatan,6,FALSE),"yr","day")-CONVERT(DATEDIF(H1737,NOW(),"y"),"yr","day")))),"Usia Salah"),"")</f>
        <v>44618.598911689813</v>
      </c>
      <c r="W1737" s="167" t="str">
        <f ca="1">IF(Table1[[#This Row],[TGL.PENSIUN (usia)]]&lt;&gt;0,TEXT(Table1[[#This Row],[TGL.PENSIUN (usia)]],"yyyy"),"")</f>
        <v>2022</v>
      </c>
      <c r="X17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Row],[JABATAN]],tbl_refJabatan,7,FALSE),"yr","day")-CONVERT(DATEDIF(M1737,tglAcuan,"y"),"yr","day"))),(NOW()+(CONVERT(VLOOKUP(Table1[[#This Row],[JABATAN]],tbl_refJabatan,7,FALSE),"yr","day")-CONVERT(DATEDIF(M1737,NOW(),"y"),"yr","day")))),"tgl SK salah"),"")</f>
        <v>50827.848911689813</v>
      </c>
      <c r="Y1737" s="167" t="str">
        <f ca="1">IF(Table1[[#This Row],[TGL. PENSIUN (jabatan)]]&lt;&gt;0,TEXT(Table1[[#This Row],[TGL. PENSIUN (jabatan)]],"yyyy"),"")</f>
        <v>2039</v>
      </c>
      <c r="Z17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Row],[JABATAN]],tbl_refJabatan,8,FALSE),"yr","day")-CONVERT(DATEDIF(H1737,tglAcuan,"y"),"yr","day"))),(NOW()+(CONVERT(VLOOKUP(Table1[[#This Row],[JABATAN]],tbl_refJabatan,8,FALSE),"yr","day")-CONVERT(DATEDIF(H1737,NOW(),"y"),"yr","day")))),"Usia Salah"),"")</f>
        <v>44618.598911689813</v>
      </c>
      <c r="AA1737" s="167" t="str">
        <f ca="1">IF(Table1[[#This Row],[TGL.PENSIUN (usia )]]&lt;&gt;0,TEXT(Table1[[#This Row],[TGL.PENSIUN (usia )]],"yyyy"),"")</f>
        <v>2022</v>
      </c>
      <c r="AB17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Row],[JABATAN]],tbl_refJabatan,9,FALSE),"yr","day")-CONVERT(DATEDIF(M1737,tglAcuan,"y"),"yr","day"))),(NOW()+(CONVERT(VLOOKUP(Table1[[#This Row],[JABATAN]],tbl_refJabatan,9,FALSE),"yr","day")-CONVERT(DATEDIF(M1737,NOW(),"y"),"yr","day")))),"tgl SK salah"),"")</f>
        <v>50827.848911689813</v>
      </c>
      <c r="AC1737" s="167" t="str">
        <f ca="1">IF(Table1[[#This Row],[TGL. PENSIUN (jabatan )]]&lt;&gt;0,TEXT(Table1[[#This Row],[TGL. PENSIUN (jabatan )]],"yyyy"),"")</f>
        <v>2039</v>
      </c>
      <c r="AD17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8" spans="1:30" s="53" customFormat="1" ht="21.75" customHeight="1" x14ac:dyDescent="0.25">
      <c r="A1738" s="43">
        <f t="shared" si="61"/>
        <v>1733</v>
      </c>
      <c r="B1738" s="44" t="s">
        <v>3061</v>
      </c>
      <c r="C1738" s="44" t="s">
        <v>3123</v>
      </c>
      <c r="D1738" s="72" t="s">
        <v>57</v>
      </c>
      <c r="E1738" s="72" t="s">
        <v>3130</v>
      </c>
      <c r="F1738" s="43" t="s">
        <v>50</v>
      </c>
      <c r="G1738" s="46" t="s">
        <v>42</v>
      </c>
      <c r="H1738" s="47">
        <v>32206</v>
      </c>
      <c r="I1738" s="45"/>
      <c r="J1738" s="76"/>
      <c r="K1738" s="74" t="s">
        <v>43</v>
      </c>
      <c r="L1738" s="49" t="s">
        <v>3127</v>
      </c>
      <c r="M1738" s="221">
        <v>43402</v>
      </c>
      <c r="N1738" s="52" t="str">
        <f t="shared" ref="N1738:N1801" ca="1" si="62">IFERROR(IF(H1738&lt;&gt;0,IF(tglAcuan&lt;&gt;0,DATEDIF(H1738,tglAcuan,"y")&amp;" Tahun "&amp;DATEDIF(H1738,tglAcuan,"ym")&amp;" Bulan "&amp;DATEDIF(H1738,tglAcuan,"md")&amp;" hari",DATEDIF(H1738,NOW(),"y")&amp;" Tahun "&amp;DATEDIF(H1738,NOW(),"ym")&amp;" Bulan "&amp;DATEDIF(H1738,NOW(),"md")&amp;" hari"),"tgl lahir salah/ null"),"tgl lahir salah")</f>
        <v>35 Tahun 11 Bulan 23 hari</v>
      </c>
      <c r="O17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Row],[JABATAN]],tbl_refJabatan,2,FALSE),"yr","day")-CONVERT(DATEDIF(H1738,tglAcuan,"y"),"yr","day"))),(NOW()+(CONVERT(VLOOKUP(Table1[[#This Row],[JABATAN]],tbl_refJabatan,2,FALSE),"yr","day")-CONVERT(DATEDIF(H1738,NOW(),"y"),"yr","day")))),"Usia Salah"),"")</f>
        <v>54480.348911689813</v>
      </c>
      <c r="Q1738" s="167" t="str">
        <f ca="1">IF(Table1[[#This Row],[TGL. PENSIUN (usia)]]&lt;&gt;0,TEXT(Table1[[#This Row],[TGL. PENSIUN (usia)]],"yyyy"),"")</f>
        <v>2049</v>
      </c>
      <c r="R1738" s="166">
        <f ca="1">IF(AND(Table1[[#This Row],[TGL. PENSIUN (usia)]]&lt;&gt;"",Table1[[#This Row],[TGL. PENSIUN (usia)]]&lt;&gt;"USIA SALAH"),IF(tglAcuan&lt;&gt;0,(INT(CONVERT(VLOOKUP(Table1[[#This Row],[JABATAN]],tbl_refJabatan,2,FALSE),"yr","day")-CONVERT(DATEDIF(H1738,tglAcuan,"y"),"yr","day"))),(INT(CONVERT(VLOOKUP(Table1[[#This Row],[JABATAN]],tbl_refJabatan,2,FALSE),"yr","day")-CONVERT(DATEDIF(H1738,NOW(),"y"),"yr","day")))),"")</f>
        <v>9131</v>
      </c>
      <c r="S1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Row],[JABATAN]],tbl_refJabatan,4,FALSE),"yr","day")-CONVERT(DATEDIF(H1738,tglAcuan,"y"),"yr","day"))),(NOW()+(CONVERT(VLOOKUP(Table1[[#This Row],[JABATAN]],tbl_refJabatan,4,FALSE),"yr","day")-CONVERT(DATEDIF(H1738,NOW(),"y"),"yr","day")))),"Usia Salah"),"")</f>
        <v>54480.348911689813</v>
      </c>
      <c r="T1738" s="167" t="str">
        <f ca="1">IF(Table1[[#This Row],[TGL. PENSIUN ( usia )]]&lt;&gt;0,TEXT(Table1[[#This Row],[TGL. PENSIUN ( usia )]],"yyyy"),"")</f>
        <v>2049</v>
      </c>
      <c r="U1738" s="166">
        <f ca="1">IF(AND(Table1[[#This Row],[TGL. PENSIUN (usia)]]&lt;&gt;"",Table1[[#This Row],[TGL. PENSIUN (usia)]]&lt;&gt;"USIA SALAH"),IF(tglAcuan&lt;&gt;0,(INT(CONVERT(VLOOKUP(Table1[[#This Row],[JABATAN]],tbl_refJabatan,4,FALSE),"yr","day")-CONVERT(DATEDIF(H1738,tglAcuan,"y"),"yr","day"))),(INT(CONVERT(VLOOKUP(Table1[[#This Row],[JABATAN]],tbl_refJabatan,4,FALSE),"yr","day")-CONVERT(DATEDIF(H1738,NOW(),"y"),"yr","day")))),"")</f>
        <v>9131</v>
      </c>
      <c r="V1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Row],[JABATAN]],tbl_refJabatan,6,FALSE),"yr","day")-CONVERT(DATEDIF(H1738,tglAcuan,"y"),"yr","day"))),(NOW()+(CONVERT(VLOOKUP(Table1[[#This Row],[JABATAN]],tbl_refJabatan,6,FALSE),"yr","day")-CONVERT(DATEDIF(H1738,NOW(),"y"),"yr","day")))),"Usia Salah"),"")</f>
        <v>53019.348911689813</v>
      </c>
      <c r="W1738" s="167" t="str">
        <f ca="1">IF(Table1[[#This Row],[TGL.PENSIUN (usia)]]&lt;&gt;0,TEXT(Table1[[#This Row],[TGL.PENSIUN (usia)]],"yyyy"),"")</f>
        <v>2045</v>
      </c>
      <c r="X17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Row],[JABATAN]],tbl_refJabatan,7,FALSE),"yr","day")-CONVERT(DATEDIF(M1738,tglAcuan,"y"),"yr","day"))),(NOW()+(CONVERT(VLOOKUP(Table1[[#This Row],[JABATAN]],tbl_refJabatan,7,FALSE),"yr","day")-CONVERT(DATEDIF(M1738,NOW(),"y"),"yr","day")))),"tgl SK salah"),"")</f>
        <v>50827.848911689813</v>
      </c>
      <c r="Y1738" s="167" t="str">
        <f ca="1">IF(Table1[[#This Row],[TGL. PENSIUN (jabatan)]]&lt;&gt;0,TEXT(Table1[[#This Row],[TGL. PENSIUN (jabatan)]],"yyyy"),"")</f>
        <v>2039</v>
      </c>
      <c r="Z17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Row],[JABATAN]],tbl_refJabatan,8,FALSE),"yr","day")-CONVERT(DATEDIF(H1738,tglAcuan,"y"),"yr","day"))),(NOW()+(CONVERT(VLOOKUP(Table1[[#This Row],[JABATAN]],tbl_refJabatan,8,FALSE),"yr","day")-CONVERT(DATEDIF(H1738,NOW(),"y"),"yr","day")))),"Usia Salah"),"")</f>
        <v>53019.348911689813</v>
      </c>
      <c r="AA1738" s="167" t="str">
        <f ca="1">IF(Table1[[#This Row],[TGL.PENSIUN (usia )]]&lt;&gt;0,TEXT(Table1[[#This Row],[TGL.PENSIUN (usia )]],"yyyy"),"")</f>
        <v>2045</v>
      </c>
      <c r="AB17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Row],[JABATAN]],tbl_refJabatan,9,FALSE),"yr","day")-CONVERT(DATEDIF(M1738,tglAcuan,"y"),"yr","day"))),(NOW()+(CONVERT(VLOOKUP(Table1[[#This Row],[JABATAN]],tbl_refJabatan,9,FALSE),"yr","day")-CONVERT(DATEDIF(M1738,NOW(),"y"),"yr","day")))),"tgl SK salah"),"")</f>
        <v>50827.848911689813</v>
      </c>
      <c r="AC1738" s="167" t="str">
        <f ca="1">IF(Table1[[#This Row],[TGL. PENSIUN (jabatan )]]&lt;&gt;0,TEXT(Table1[[#This Row],[TGL. PENSIUN (jabatan )]],"yyyy"),"")</f>
        <v>2039</v>
      </c>
      <c r="AD17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39" spans="1:30" s="53" customFormat="1" ht="21.75" customHeight="1" x14ac:dyDescent="0.25">
      <c r="A1739" s="43">
        <f t="shared" si="61"/>
        <v>1734</v>
      </c>
      <c r="B1739" s="44" t="s">
        <v>3061</v>
      </c>
      <c r="C1739" s="44" t="s">
        <v>3123</v>
      </c>
      <c r="D1739" s="72" t="s">
        <v>59</v>
      </c>
      <c r="E1739" s="72" t="s">
        <v>3131</v>
      </c>
      <c r="F1739" s="43" t="s">
        <v>41</v>
      </c>
      <c r="G1739" s="46" t="s">
        <v>42</v>
      </c>
      <c r="H1739" s="47">
        <v>26205</v>
      </c>
      <c r="I1739" s="45"/>
      <c r="J1739" s="76"/>
      <c r="K1739" s="74" t="s">
        <v>43</v>
      </c>
      <c r="L1739" s="49" t="s">
        <v>3127</v>
      </c>
      <c r="M1739" s="221">
        <v>43402</v>
      </c>
      <c r="N1739" s="52" t="str">
        <f t="shared" ca="1" si="62"/>
        <v>52 Tahun 4 Bulan 29 hari</v>
      </c>
      <c r="O17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Row],[JABATAN]],tbl_refJabatan,2,FALSE),"yr","day")-CONVERT(DATEDIF(H1739,tglAcuan,"y"),"yr","day"))),(NOW()+(CONVERT(VLOOKUP(Table1[[#This Row],[JABATAN]],tbl_refJabatan,2,FALSE),"yr","day")-CONVERT(DATEDIF(H1739,NOW(),"y"),"yr","day")))),"Usia Salah"),"")</f>
        <v>48271.098911689813</v>
      </c>
      <c r="Q1739" s="167" t="str">
        <f ca="1">IF(Table1[[#This Row],[TGL. PENSIUN (usia)]]&lt;&gt;0,TEXT(Table1[[#This Row],[TGL. PENSIUN (usia)]],"yyyy"),"")</f>
        <v>2032</v>
      </c>
      <c r="R1739" s="166">
        <f ca="1">IF(AND(Table1[[#This Row],[TGL. PENSIUN (usia)]]&lt;&gt;"",Table1[[#This Row],[TGL. PENSIUN (usia)]]&lt;&gt;"USIA SALAH"),IF(tglAcuan&lt;&gt;0,(INT(CONVERT(VLOOKUP(Table1[[#This Row],[JABATAN]],tbl_refJabatan,2,FALSE),"yr","day")-CONVERT(DATEDIF(H1739,tglAcuan,"y"),"yr","day"))),(INT(CONVERT(VLOOKUP(Table1[[#This Row],[JABATAN]],tbl_refJabatan,2,FALSE),"yr","day")-CONVERT(DATEDIF(H1739,NOW(),"y"),"yr","day")))),"")</f>
        <v>2922</v>
      </c>
      <c r="S1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Row],[JABATAN]],tbl_refJabatan,4,FALSE),"yr","day")-CONVERT(DATEDIF(H1739,tglAcuan,"y"),"yr","day"))),(NOW()+(CONVERT(VLOOKUP(Table1[[#This Row],[JABATAN]],tbl_refJabatan,4,FALSE),"yr","day")-CONVERT(DATEDIF(H1739,NOW(),"y"),"yr","day")))),"Usia Salah"),"")</f>
        <v>48271.098911689813</v>
      </c>
      <c r="T1739" s="167" t="str">
        <f ca="1">IF(Table1[[#This Row],[TGL. PENSIUN ( usia )]]&lt;&gt;0,TEXT(Table1[[#This Row],[TGL. PENSIUN ( usia )]],"yyyy"),"")</f>
        <v>2032</v>
      </c>
      <c r="U1739" s="166">
        <f ca="1">IF(AND(Table1[[#This Row],[TGL. PENSIUN (usia)]]&lt;&gt;"",Table1[[#This Row],[TGL. PENSIUN (usia)]]&lt;&gt;"USIA SALAH"),IF(tglAcuan&lt;&gt;0,(INT(CONVERT(VLOOKUP(Table1[[#This Row],[JABATAN]],tbl_refJabatan,4,FALSE),"yr","day")-CONVERT(DATEDIF(H1739,tglAcuan,"y"),"yr","day"))),(INT(CONVERT(VLOOKUP(Table1[[#This Row],[JABATAN]],tbl_refJabatan,4,FALSE),"yr","day")-CONVERT(DATEDIF(H1739,NOW(),"y"),"yr","day")))),"")</f>
        <v>2922</v>
      </c>
      <c r="V1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Row],[JABATAN]],tbl_refJabatan,6,FALSE),"yr","day")-CONVERT(DATEDIF(H1739,tglAcuan,"y"),"yr","day"))),(NOW()+(CONVERT(VLOOKUP(Table1[[#This Row],[JABATAN]],tbl_refJabatan,6,FALSE),"yr","day")-CONVERT(DATEDIF(H1739,NOW(),"y"),"yr","day")))),"Usia Salah"),"")</f>
        <v>46810.098911689813</v>
      </c>
      <c r="W1739" s="167" t="str">
        <f ca="1">IF(Table1[[#This Row],[TGL.PENSIUN (usia)]]&lt;&gt;0,TEXT(Table1[[#This Row],[TGL.PENSIUN (usia)]],"yyyy"),"")</f>
        <v>2028</v>
      </c>
      <c r="X17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Row],[JABATAN]],tbl_refJabatan,7,FALSE),"yr","day")-CONVERT(DATEDIF(M1739,tglAcuan,"y"),"yr","day"))),(NOW()+(CONVERT(VLOOKUP(Table1[[#This Row],[JABATAN]],tbl_refJabatan,7,FALSE),"yr","day")-CONVERT(DATEDIF(M1739,NOW(),"y"),"yr","day")))),"tgl SK salah"),"")</f>
        <v>50827.848911689813</v>
      </c>
      <c r="Y1739" s="167" t="str">
        <f ca="1">IF(Table1[[#This Row],[TGL. PENSIUN (jabatan)]]&lt;&gt;0,TEXT(Table1[[#This Row],[TGL. PENSIUN (jabatan)]],"yyyy"),"")</f>
        <v>2039</v>
      </c>
      <c r="Z17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Row],[JABATAN]],tbl_refJabatan,8,FALSE),"yr","day")-CONVERT(DATEDIF(H1739,tglAcuan,"y"),"yr","day"))),(NOW()+(CONVERT(VLOOKUP(Table1[[#This Row],[JABATAN]],tbl_refJabatan,8,FALSE),"yr","day")-CONVERT(DATEDIF(H1739,NOW(),"y"),"yr","day")))),"Usia Salah"),"")</f>
        <v>46810.098911689813</v>
      </c>
      <c r="AA1739" s="167" t="str">
        <f ca="1">IF(Table1[[#This Row],[TGL.PENSIUN (usia )]]&lt;&gt;0,TEXT(Table1[[#This Row],[TGL.PENSIUN (usia )]],"yyyy"),"")</f>
        <v>2028</v>
      </c>
      <c r="AB17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Row],[JABATAN]],tbl_refJabatan,9,FALSE),"yr","day")-CONVERT(DATEDIF(M1739,tglAcuan,"y"),"yr","day"))),(NOW()+(CONVERT(VLOOKUP(Table1[[#This Row],[JABATAN]],tbl_refJabatan,9,FALSE),"yr","day")-CONVERT(DATEDIF(M1739,NOW(),"y"),"yr","day")))),"tgl SK salah"),"")</f>
        <v>50827.848911689813</v>
      </c>
      <c r="AC1739" s="167" t="str">
        <f ca="1">IF(Table1[[#This Row],[TGL. PENSIUN (jabatan )]]&lt;&gt;0,TEXT(Table1[[#This Row],[TGL. PENSIUN (jabatan )]],"yyyy"),"")</f>
        <v>2039</v>
      </c>
      <c r="AD17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0" spans="1:30" s="53" customFormat="1" ht="21.75" customHeight="1" x14ac:dyDescent="0.25">
      <c r="A1740" s="43">
        <f t="shared" si="61"/>
        <v>1735</v>
      </c>
      <c r="B1740" s="44" t="s">
        <v>3061</v>
      </c>
      <c r="C1740" s="44" t="s">
        <v>3123</v>
      </c>
      <c r="D1740" s="72" t="s">
        <v>61</v>
      </c>
      <c r="E1740" s="72" t="s">
        <v>3132</v>
      </c>
      <c r="F1740" s="43" t="s">
        <v>41</v>
      </c>
      <c r="G1740" s="46" t="s">
        <v>42</v>
      </c>
      <c r="H1740" s="47">
        <v>26689</v>
      </c>
      <c r="I1740" s="45"/>
      <c r="J1740" s="76"/>
      <c r="K1740" s="74" t="s">
        <v>43</v>
      </c>
      <c r="L1740" s="49" t="s">
        <v>3127</v>
      </c>
      <c r="M1740" s="221">
        <v>43402</v>
      </c>
      <c r="N1740" s="52" t="str">
        <f t="shared" ca="1" si="62"/>
        <v>51 Tahun 1 Bulan 2 hari</v>
      </c>
      <c r="O17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Row],[JABATAN]],tbl_refJabatan,2,FALSE),"yr","day")-CONVERT(DATEDIF(H1740,tglAcuan,"y"),"yr","day"))),(NOW()+(CONVERT(VLOOKUP(Table1[[#This Row],[JABATAN]],tbl_refJabatan,2,FALSE),"yr","day")-CONVERT(DATEDIF(H1740,NOW(),"y"),"yr","day")))),"Usia Salah"),"")</f>
        <v>48636.348911689813</v>
      </c>
      <c r="Q1740" s="167" t="str">
        <f ca="1">IF(Table1[[#This Row],[TGL. PENSIUN (usia)]]&lt;&gt;0,TEXT(Table1[[#This Row],[TGL. PENSIUN (usia)]],"yyyy"),"")</f>
        <v>2033</v>
      </c>
      <c r="R1740" s="166">
        <f ca="1">IF(AND(Table1[[#This Row],[TGL. PENSIUN (usia)]]&lt;&gt;"",Table1[[#This Row],[TGL. PENSIUN (usia)]]&lt;&gt;"USIA SALAH"),IF(tglAcuan&lt;&gt;0,(INT(CONVERT(VLOOKUP(Table1[[#This Row],[JABATAN]],tbl_refJabatan,2,FALSE),"yr","day")-CONVERT(DATEDIF(H1740,tglAcuan,"y"),"yr","day"))),(INT(CONVERT(VLOOKUP(Table1[[#This Row],[JABATAN]],tbl_refJabatan,2,FALSE),"yr","day")-CONVERT(DATEDIF(H1740,NOW(),"y"),"yr","day")))),"")</f>
        <v>3287</v>
      </c>
      <c r="S1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Row],[JABATAN]],tbl_refJabatan,4,FALSE),"yr","day")-CONVERT(DATEDIF(H1740,tglAcuan,"y"),"yr","day"))),(NOW()+(CONVERT(VLOOKUP(Table1[[#This Row],[JABATAN]],tbl_refJabatan,4,FALSE),"yr","day")-CONVERT(DATEDIF(H1740,NOW(),"y"),"yr","day")))),"Usia Salah"),"")</f>
        <v>48636.348911689813</v>
      </c>
      <c r="T1740" s="167" t="str">
        <f ca="1">IF(Table1[[#This Row],[TGL. PENSIUN ( usia )]]&lt;&gt;0,TEXT(Table1[[#This Row],[TGL. PENSIUN ( usia )]],"yyyy"),"")</f>
        <v>2033</v>
      </c>
      <c r="U1740" s="166">
        <f ca="1">IF(AND(Table1[[#This Row],[TGL. PENSIUN (usia)]]&lt;&gt;"",Table1[[#This Row],[TGL. PENSIUN (usia)]]&lt;&gt;"USIA SALAH"),IF(tglAcuan&lt;&gt;0,(INT(CONVERT(VLOOKUP(Table1[[#This Row],[JABATAN]],tbl_refJabatan,4,FALSE),"yr","day")-CONVERT(DATEDIF(H1740,tglAcuan,"y"),"yr","day"))),(INT(CONVERT(VLOOKUP(Table1[[#This Row],[JABATAN]],tbl_refJabatan,4,FALSE),"yr","day")-CONVERT(DATEDIF(H1740,NOW(),"y"),"yr","day")))),"")</f>
        <v>3287</v>
      </c>
      <c r="V1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Row],[JABATAN]],tbl_refJabatan,6,FALSE),"yr","day")-CONVERT(DATEDIF(H1740,tglAcuan,"y"),"yr","day"))),(NOW()+(CONVERT(VLOOKUP(Table1[[#This Row],[JABATAN]],tbl_refJabatan,6,FALSE),"yr","day")-CONVERT(DATEDIF(H1740,NOW(),"y"),"yr","day")))),"Usia Salah"),"")</f>
        <v>47175.348911689813</v>
      </c>
      <c r="W1740" s="167" t="str">
        <f ca="1">IF(Table1[[#This Row],[TGL.PENSIUN (usia)]]&lt;&gt;0,TEXT(Table1[[#This Row],[TGL.PENSIUN (usia)]],"yyyy"),"")</f>
        <v>2029</v>
      </c>
      <c r="X17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Row],[JABATAN]],tbl_refJabatan,7,FALSE),"yr","day")-CONVERT(DATEDIF(M1740,tglAcuan,"y"),"yr","day"))),(NOW()+(CONVERT(VLOOKUP(Table1[[#This Row],[JABATAN]],tbl_refJabatan,7,FALSE),"yr","day")-CONVERT(DATEDIF(M1740,NOW(),"y"),"yr","day")))),"tgl SK salah"),"")</f>
        <v>50827.848911689813</v>
      </c>
      <c r="Y1740" s="167" t="str">
        <f ca="1">IF(Table1[[#This Row],[TGL. PENSIUN (jabatan)]]&lt;&gt;0,TEXT(Table1[[#This Row],[TGL. PENSIUN (jabatan)]],"yyyy"),"")</f>
        <v>2039</v>
      </c>
      <c r="Z17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Row],[JABATAN]],tbl_refJabatan,8,FALSE),"yr","day")-CONVERT(DATEDIF(H1740,tglAcuan,"y"),"yr","day"))),(NOW()+(CONVERT(VLOOKUP(Table1[[#This Row],[JABATAN]],tbl_refJabatan,8,FALSE),"yr","day")-CONVERT(DATEDIF(H1740,NOW(),"y"),"yr","day")))),"Usia Salah"),"")</f>
        <v>47175.348911689813</v>
      </c>
      <c r="AA1740" s="167" t="str">
        <f ca="1">IF(Table1[[#This Row],[TGL.PENSIUN (usia )]]&lt;&gt;0,TEXT(Table1[[#This Row],[TGL.PENSIUN (usia )]],"yyyy"),"")</f>
        <v>2029</v>
      </c>
      <c r="AB17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Row],[JABATAN]],tbl_refJabatan,9,FALSE),"yr","day")-CONVERT(DATEDIF(M1740,tglAcuan,"y"),"yr","day"))),(NOW()+(CONVERT(VLOOKUP(Table1[[#This Row],[JABATAN]],tbl_refJabatan,9,FALSE),"yr","day")-CONVERT(DATEDIF(M1740,NOW(),"y"),"yr","day")))),"tgl SK salah"),"")</f>
        <v>50827.848911689813</v>
      </c>
      <c r="AC1740" s="167" t="str">
        <f ca="1">IF(Table1[[#This Row],[TGL. PENSIUN (jabatan )]]&lt;&gt;0,TEXT(Table1[[#This Row],[TGL. PENSIUN (jabatan )]],"yyyy"),"")</f>
        <v>2039</v>
      </c>
      <c r="AD17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1" spans="1:30" s="53" customFormat="1" ht="21.75" customHeight="1" x14ac:dyDescent="0.25">
      <c r="A1741" s="43">
        <f t="shared" si="61"/>
        <v>1736</v>
      </c>
      <c r="B1741" s="44" t="s">
        <v>3061</v>
      </c>
      <c r="C1741" s="44" t="s">
        <v>3123</v>
      </c>
      <c r="D1741" s="72" t="s">
        <v>63</v>
      </c>
      <c r="E1741" s="72" t="s">
        <v>3133</v>
      </c>
      <c r="F1741" s="43" t="s">
        <v>41</v>
      </c>
      <c r="G1741" s="46" t="s">
        <v>42</v>
      </c>
      <c r="H1741" s="47">
        <v>30777</v>
      </c>
      <c r="I1741" s="45"/>
      <c r="J1741" s="76"/>
      <c r="K1741" s="74" t="s">
        <v>43</v>
      </c>
      <c r="L1741" s="49" t="s">
        <v>3127</v>
      </c>
      <c r="M1741" s="221">
        <v>43402</v>
      </c>
      <c r="N1741" s="52" t="str">
        <f t="shared" ca="1" si="62"/>
        <v>39 Tahun 10 Bulan 22 hari</v>
      </c>
      <c r="O17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Row],[JABATAN]],tbl_refJabatan,2,FALSE),"yr","day")-CONVERT(DATEDIF(H1741,tglAcuan,"y"),"yr","day"))),(NOW()+(CONVERT(VLOOKUP(Table1[[#This Row],[JABATAN]],tbl_refJabatan,2,FALSE),"yr","day")-CONVERT(DATEDIF(H1741,NOW(),"y"),"yr","day")))),"Usia Salah"),"")</f>
        <v>53019.348911689813</v>
      </c>
      <c r="Q1741" s="167" t="str">
        <f ca="1">IF(Table1[[#This Row],[TGL. PENSIUN (usia)]]&lt;&gt;0,TEXT(Table1[[#This Row],[TGL. PENSIUN (usia)]],"yyyy"),"")</f>
        <v>2045</v>
      </c>
      <c r="R1741" s="166">
        <f ca="1">IF(AND(Table1[[#This Row],[TGL. PENSIUN (usia)]]&lt;&gt;"",Table1[[#This Row],[TGL. PENSIUN (usia)]]&lt;&gt;"USIA SALAH"),IF(tglAcuan&lt;&gt;0,(INT(CONVERT(VLOOKUP(Table1[[#This Row],[JABATAN]],tbl_refJabatan,2,FALSE),"yr","day")-CONVERT(DATEDIF(H1741,tglAcuan,"y"),"yr","day"))),(INT(CONVERT(VLOOKUP(Table1[[#This Row],[JABATAN]],tbl_refJabatan,2,FALSE),"yr","day")-CONVERT(DATEDIF(H1741,NOW(),"y"),"yr","day")))),"")</f>
        <v>7670</v>
      </c>
      <c r="S1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Row],[JABATAN]],tbl_refJabatan,4,FALSE),"yr","day")-CONVERT(DATEDIF(H1741,tglAcuan,"y"),"yr","day"))),(NOW()+(CONVERT(VLOOKUP(Table1[[#This Row],[JABATAN]],tbl_refJabatan,4,FALSE),"yr","day")-CONVERT(DATEDIF(H1741,NOW(),"y"),"yr","day")))),"Usia Salah"),"")</f>
        <v>38409.348911689813</v>
      </c>
      <c r="T1741" s="167" t="str">
        <f ca="1">IF(Table1[[#This Row],[TGL. PENSIUN ( usia )]]&lt;&gt;0,TEXT(Table1[[#This Row],[TGL. PENSIUN ( usia )]],"yyyy"),"")</f>
        <v>2005</v>
      </c>
      <c r="U1741" s="166">
        <f ca="1">IF(AND(Table1[[#This Row],[TGL. PENSIUN (usia)]]&lt;&gt;"",Table1[[#This Row],[TGL. PENSIUN (usia)]]&lt;&gt;"USIA SALAH"),IF(tglAcuan&lt;&gt;0,(INT(CONVERT(VLOOKUP(Table1[[#This Row],[JABATAN]],tbl_refJabatan,4,FALSE),"yr","day")-CONVERT(DATEDIF(H1741,tglAcuan,"y"),"yr","day"))),(INT(CONVERT(VLOOKUP(Table1[[#This Row],[JABATAN]],tbl_refJabatan,4,FALSE),"yr","day")-CONVERT(DATEDIF(H1741,NOW(),"y"),"yr","day")))),"")</f>
        <v>-6940</v>
      </c>
      <c r="V1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Row],[JABATAN]],tbl_refJabatan,6,FALSE),"yr","day")-CONVERT(DATEDIF(H1741,tglAcuan,"y"),"yr","day"))),(NOW()+(CONVERT(VLOOKUP(Table1[[#This Row],[JABATAN]],tbl_refJabatan,6,FALSE),"yr","day")-CONVERT(DATEDIF(H1741,NOW(),"y"),"yr","day")))),"Usia Salah"),"")</f>
        <v>31104.348911689813</v>
      </c>
      <c r="W1741" s="167" t="str">
        <f ca="1">IF(Table1[[#This Row],[TGL.PENSIUN (usia)]]&lt;&gt;0,TEXT(Table1[[#This Row],[TGL.PENSIUN (usia)]],"yyyy"),"")</f>
        <v>1985</v>
      </c>
      <c r="X17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Row],[JABATAN]],tbl_refJabatan,7,FALSE),"yr","day")-CONVERT(DATEDIF(M1741,tglAcuan,"y"),"yr","day"))),(NOW()+(CONVERT(VLOOKUP(Table1[[#This Row],[JABATAN]],tbl_refJabatan,7,FALSE),"yr","day")-CONVERT(DATEDIF(M1741,NOW(),"y"),"yr","day")))),"tgl SK salah"),"")</f>
        <v>65437.848911689813</v>
      </c>
      <c r="Y1741" s="167" t="str">
        <f ca="1">IF(Table1[[#This Row],[TGL. PENSIUN (jabatan)]]&lt;&gt;0,TEXT(Table1[[#This Row],[TGL. PENSIUN (jabatan)]],"yyyy"),"")</f>
        <v>2079</v>
      </c>
      <c r="Z17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Row],[JABATAN]],tbl_refJabatan,8,FALSE),"yr","day")-CONVERT(DATEDIF(H1741,tglAcuan,"y"),"yr","day"))),(NOW()+(CONVERT(VLOOKUP(Table1[[#This Row],[JABATAN]],tbl_refJabatan,8,FALSE),"yr","day")-CONVERT(DATEDIF(H1741,NOW(),"y"),"yr","day")))),"Usia Salah"),"")</f>
        <v>53019.348911689813</v>
      </c>
      <c r="AA1741" s="167" t="str">
        <f ca="1">IF(Table1[[#This Row],[TGL.PENSIUN (usia )]]&lt;&gt;0,TEXT(Table1[[#This Row],[TGL.PENSIUN (usia )]],"yyyy"),"")</f>
        <v>2045</v>
      </c>
      <c r="AB17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Row],[JABATAN]],tbl_refJabatan,9,FALSE),"yr","day")-CONVERT(DATEDIF(M1741,tglAcuan,"y"),"yr","day"))),(NOW()+(CONVERT(VLOOKUP(Table1[[#This Row],[JABATAN]],tbl_refJabatan,9,FALSE),"yr","day")-CONVERT(DATEDIF(M1741,NOW(),"y"),"yr","day")))),"tgl SK salah"),"")</f>
        <v>49001.598911689813</v>
      </c>
      <c r="AC1741" s="167" t="str">
        <f ca="1">IF(Table1[[#This Row],[TGL. PENSIUN (jabatan )]]&lt;&gt;0,TEXT(Table1[[#This Row],[TGL. PENSIUN (jabatan )]],"yyyy"),"")</f>
        <v>2034</v>
      </c>
      <c r="AD17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2" spans="1:30" s="53" customFormat="1" ht="21.75" customHeight="1" x14ac:dyDescent="0.25">
      <c r="A1742" s="43">
        <f t="shared" si="61"/>
        <v>1737</v>
      </c>
      <c r="B1742" s="44" t="s">
        <v>3061</v>
      </c>
      <c r="C1742" s="44" t="s">
        <v>3123</v>
      </c>
      <c r="D1742" s="72" t="s">
        <v>63</v>
      </c>
      <c r="E1742" s="72" t="s">
        <v>546</v>
      </c>
      <c r="F1742" s="43" t="s">
        <v>41</v>
      </c>
      <c r="G1742" s="46" t="s">
        <v>42</v>
      </c>
      <c r="H1742" s="47">
        <v>28345</v>
      </c>
      <c r="I1742" s="45"/>
      <c r="J1742" s="76"/>
      <c r="K1742" s="74" t="s">
        <v>43</v>
      </c>
      <c r="L1742" s="49" t="s">
        <v>3127</v>
      </c>
      <c r="M1742" s="221">
        <v>43402</v>
      </c>
      <c r="N1742" s="52" t="str">
        <f t="shared" ca="1" si="62"/>
        <v>46 Tahun 6 Bulan 19 hari</v>
      </c>
      <c r="O17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Row],[JABATAN]],tbl_refJabatan,2,FALSE),"yr","day")-CONVERT(DATEDIF(H1742,tglAcuan,"y"),"yr","day"))),(NOW()+(CONVERT(VLOOKUP(Table1[[#This Row],[JABATAN]],tbl_refJabatan,2,FALSE),"yr","day")-CONVERT(DATEDIF(H1742,NOW(),"y"),"yr","day")))),"Usia Salah"),"")</f>
        <v>50462.598911689813</v>
      </c>
      <c r="Q1742" s="167" t="str">
        <f ca="1">IF(Table1[[#This Row],[TGL. PENSIUN (usia)]]&lt;&gt;0,TEXT(Table1[[#This Row],[TGL. PENSIUN (usia)]],"yyyy"),"")</f>
        <v>2038</v>
      </c>
      <c r="R1742" s="166">
        <f ca="1">IF(AND(Table1[[#This Row],[TGL. PENSIUN (usia)]]&lt;&gt;"",Table1[[#This Row],[TGL. PENSIUN (usia)]]&lt;&gt;"USIA SALAH"),IF(tglAcuan&lt;&gt;0,(INT(CONVERT(VLOOKUP(Table1[[#This Row],[JABATAN]],tbl_refJabatan,2,FALSE),"yr","day")-CONVERT(DATEDIF(H1742,tglAcuan,"y"),"yr","day"))),(INT(CONVERT(VLOOKUP(Table1[[#This Row],[JABATAN]],tbl_refJabatan,2,FALSE),"yr","day")-CONVERT(DATEDIF(H1742,NOW(),"y"),"yr","day")))),"")</f>
        <v>5113</v>
      </c>
      <c r="S1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Row],[JABATAN]],tbl_refJabatan,4,FALSE),"yr","day")-CONVERT(DATEDIF(H1742,tglAcuan,"y"),"yr","day"))),(NOW()+(CONVERT(VLOOKUP(Table1[[#This Row],[JABATAN]],tbl_refJabatan,4,FALSE),"yr","day")-CONVERT(DATEDIF(H1742,NOW(),"y"),"yr","day")))),"Usia Salah"),"")</f>
        <v>35852.598911689813</v>
      </c>
      <c r="T1742" s="167" t="str">
        <f ca="1">IF(Table1[[#This Row],[TGL. PENSIUN ( usia )]]&lt;&gt;0,TEXT(Table1[[#This Row],[TGL. PENSIUN ( usia )]],"yyyy"),"")</f>
        <v>1998</v>
      </c>
      <c r="U1742" s="166">
        <f ca="1">IF(AND(Table1[[#This Row],[TGL. PENSIUN (usia)]]&lt;&gt;"",Table1[[#This Row],[TGL. PENSIUN (usia)]]&lt;&gt;"USIA SALAH"),IF(tglAcuan&lt;&gt;0,(INT(CONVERT(VLOOKUP(Table1[[#This Row],[JABATAN]],tbl_refJabatan,4,FALSE),"yr","day")-CONVERT(DATEDIF(H1742,tglAcuan,"y"),"yr","day"))),(INT(CONVERT(VLOOKUP(Table1[[#This Row],[JABATAN]],tbl_refJabatan,4,FALSE),"yr","day")-CONVERT(DATEDIF(H1742,NOW(),"y"),"yr","day")))),"")</f>
        <v>-9497</v>
      </c>
      <c r="V1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Row],[JABATAN]],tbl_refJabatan,6,FALSE),"yr","day")-CONVERT(DATEDIF(H1742,tglAcuan,"y"),"yr","day"))),(NOW()+(CONVERT(VLOOKUP(Table1[[#This Row],[JABATAN]],tbl_refJabatan,6,FALSE),"yr","day")-CONVERT(DATEDIF(H1742,NOW(),"y"),"yr","day")))),"Usia Salah"),"")</f>
        <v>28547.598911689813</v>
      </c>
      <c r="W1742" s="167" t="str">
        <f ca="1">IF(Table1[[#This Row],[TGL.PENSIUN (usia)]]&lt;&gt;0,TEXT(Table1[[#This Row],[TGL.PENSIUN (usia)]],"yyyy"),"")</f>
        <v>1978</v>
      </c>
      <c r="X17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Row],[JABATAN]],tbl_refJabatan,7,FALSE),"yr","day")-CONVERT(DATEDIF(M1742,tglAcuan,"y"),"yr","day"))),(NOW()+(CONVERT(VLOOKUP(Table1[[#This Row],[JABATAN]],tbl_refJabatan,7,FALSE),"yr","day")-CONVERT(DATEDIF(M1742,NOW(),"y"),"yr","day")))),"tgl SK salah"),"")</f>
        <v>65437.848911689813</v>
      </c>
      <c r="Y1742" s="167" t="str">
        <f ca="1">IF(Table1[[#This Row],[TGL. PENSIUN (jabatan)]]&lt;&gt;0,TEXT(Table1[[#This Row],[TGL. PENSIUN (jabatan)]],"yyyy"),"")</f>
        <v>2079</v>
      </c>
      <c r="Z17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Row],[JABATAN]],tbl_refJabatan,8,FALSE),"yr","day")-CONVERT(DATEDIF(H1742,tglAcuan,"y"),"yr","day"))),(NOW()+(CONVERT(VLOOKUP(Table1[[#This Row],[JABATAN]],tbl_refJabatan,8,FALSE),"yr","day")-CONVERT(DATEDIF(H1742,NOW(),"y"),"yr","day")))),"Usia Salah"),"")</f>
        <v>50462.598911689813</v>
      </c>
      <c r="AA1742" s="167" t="str">
        <f ca="1">IF(Table1[[#This Row],[TGL.PENSIUN (usia )]]&lt;&gt;0,TEXT(Table1[[#This Row],[TGL.PENSIUN (usia )]],"yyyy"),"")</f>
        <v>2038</v>
      </c>
      <c r="AB17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Row],[JABATAN]],tbl_refJabatan,9,FALSE),"yr","day")-CONVERT(DATEDIF(M1742,tglAcuan,"y"),"yr","day"))),(NOW()+(CONVERT(VLOOKUP(Table1[[#This Row],[JABATAN]],tbl_refJabatan,9,FALSE),"yr","day")-CONVERT(DATEDIF(M1742,NOW(),"y"),"yr","day")))),"tgl SK salah"),"")</f>
        <v>49001.598911689813</v>
      </c>
      <c r="AC1742" s="167" t="str">
        <f ca="1">IF(Table1[[#This Row],[TGL. PENSIUN (jabatan )]]&lt;&gt;0,TEXT(Table1[[#This Row],[TGL. PENSIUN (jabatan )]],"yyyy"),"")</f>
        <v>2034</v>
      </c>
      <c r="AD17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3" spans="1:30" s="53" customFormat="1" ht="21.75" customHeight="1" x14ac:dyDescent="0.25">
      <c r="A1743" s="43">
        <f t="shared" si="61"/>
        <v>1738</v>
      </c>
      <c r="B1743" s="44" t="s">
        <v>3061</v>
      </c>
      <c r="C1743" s="44" t="s">
        <v>3123</v>
      </c>
      <c r="D1743" s="72" t="s">
        <v>63</v>
      </c>
      <c r="E1743" s="72" t="s">
        <v>558</v>
      </c>
      <c r="F1743" s="43" t="s">
        <v>41</v>
      </c>
      <c r="G1743" s="46" t="s">
        <v>42</v>
      </c>
      <c r="H1743" s="47">
        <v>26970</v>
      </c>
      <c r="I1743" s="45"/>
      <c r="J1743" s="76"/>
      <c r="K1743" s="74" t="s">
        <v>43</v>
      </c>
      <c r="L1743" s="49" t="s">
        <v>3127</v>
      </c>
      <c r="M1743" s="221">
        <v>43402</v>
      </c>
      <c r="N1743" s="52" t="str">
        <f t="shared" ca="1" si="62"/>
        <v>50 Tahun 3 Bulan 25 hari</v>
      </c>
      <c r="O17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Row],[JABATAN]],tbl_refJabatan,2,FALSE),"yr","day")-CONVERT(DATEDIF(H1743,tglAcuan,"y"),"yr","day"))),(NOW()+(CONVERT(VLOOKUP(Table1[[#This Row],[JABATAN]],tbl_refJabatan,2,FALSE),"yr","day")-CONVERT(DATEDIF(H1743,NOW(),"y"),"yr","day")))),"Usia Salah"),"")</f>
        <v>49001.598911689813</v>
      </c>
      <c r="Q1743" s="167" t="str">
        <f ca="1">IF(Table1[[#This Row],[TGL. PENSIUN (usia)]]&lt;&gt;0,TEXT(Table1[[#This Row],[TGL. PENSIUN (usia)]],"yyyy"),"")</f>
        <v>2034</v>
      </c>
      <c r="R1743" s="166">
        <f ca="1">IF(AND(Table1[[#This Row],[TGL. PENSIUN (usia)]]&lt;&gt;"",Table1[[#This Row],[TGL. PENSIUN (usia)]]&lt;&gt;"USIA SALAH"),IF(tglAcuan&lt;&gt;0,(INT(CONVERT(VLOOKUP(Table1[[#This Row],[JABATAN]],tbl_refJabatan,2,FALSE),"yr","day")-CONVERT(DATEDIF(H1743,tglAcuan,"y"),"yr","day"))),(INT(CONVERT(VLOOKUP(Table1[[#This Row],[JABATAN]],tbl_refJabatan,2,FALSE),"yr","day")-CONVERT(DATEDIF(H1743,NOW(),"y"),"yr","day")))),"")</f>
        <v>3652</v>
      </c>
      <c r="S1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Row],[JABATAN]],tbl_refJabatan,4,FALSE),"yr","day")-CONVERT(DATEDIF(H1743,tglAcuan,"y"),"yr","day"))),(NOW()+(CONVERT(VLOOKUP(Table1[[#This Row],[JABATAN]],tbl_refJabatan,4,FALSE),"yr","day")-CONVERT(DATEDIF(H1743,NOW(),"y"),"yr","day")))),"Usia Salah"),"")</f>
        <v>34391.598911689813</v>
      </c>
      <c r="T1743" s="167" t="str">
        <f ca="1">IF(Table1[[#This Row],[TGL. PENSIUN ( usia )]]&lt;&gt;0,TEXT(Table1[[#This Row],[TGL. PENSIUN ( usia )]],"yyyy"),"")</f>
        <v>1994</v>
      </c>
      <c r="U1743" s="166">
        <f ca="1">IF(AND(Table1[[#This Row],[TGL. PENSIUN (usia)]]&lt;&gt;"",Table1[[#This Row],[TGL. PENSIUN (usia)]]&lt;&gt;"USIA SALAH"),IF(tglAcuan&lt;&gt;0,(INT(CONVERT(VLOOKUP(Table1[[#This Row],[JABATAN]],tbl_refJabatan,4,FALSE),"yr","day")-CONVERT(DATEDIF(H1743,tglAcuan,"y"),"yr","day"))),(INT(CONVERT(VLOOKUP(Table1[[#This Row],[JABATAN]],tbl_refJabatan,4,FALSE),"yr","day")-CONVERT(DATEDIF(H1743,NOW(),"y"),"yr","day")))),"")</f>
        <v>-10958</v>
      </c>
      <c r="V1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Row],[JABATAN]],tbl_refJabatan,6,FALSE),"yr","day")-CONVERT(DATEDIF(H1743,tglAcuan,"y"),"yr","day"))),(NOW()+(CONVERT(VLOOKUP(Table1[[#This Row],[JABATAN]],tbl_refJabatan,6,FALSE),"yr","day")-CONVERT(DATEDIF(H1743,NOW(),"y"),"yr","day")))),"Usia Salah"),"")</f>
        <v>27086.598911689813</v>
      </c>
      <c r="W1743" s="167" t="str">
        <f ca="1">IF(Table1[[#This Row],[TGL.PENSIUN (usia)]]&lt;&gt;0,TEXT(Table1[[#This Row],[TGL.PENSIUN (usia)]],"yyyy"),"")</f>
        <v>1974</v>
      </c>
      <c r="X17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Row],[JABATAN]],tbl_refJabatan,7,FALSE),"yr","day")-CONVERT(DATEDIF(M1743,tglAcuan,"y"),"yr","day"))),(NOW()+(CONVERT(VLOOKUP(Table1[[#This Row],[JABATAN]],tbl_refJabatan,7,FALSE),"yr","day")-CONVERT(DATEDIF(M1743,NOW(),"y"),"yr","day")))),"tgl SK salah"),"")</f>
        <v>65437.848911689813</v>
      </c>
      <c r="Y1743" s="167" t="str">
        <f ca="1">IF(Table1[[#This Row],[TGL. PENSIUN (jabatan)]]&lt;&gt;0,TEXT(Table1[[#This Row],[TGL. PENSIUN (jabatan)]],"yyyy"),"")</f>
        <v>2079</v>
      </c>
      <c r="Z17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Row],[JABATAN]],tbl_refJabatan,8,FALSE),"yr","day")-CONVERT(DATEDIF(H1743,tglAcuan,"y"),"yr","day"))),(NOW()+(CONVERT(VLOOKUP(Table1[[#This Row],[JABATAN]],tbl_refJabatan,8,FALSE),"yr","day")-CONVERT(DATEDIF(H1743,NOW(),"y"),"yr","day")))),"Usia Salah"),"")</f>
        <v>49001.598911689813</v>
      </c>
      <c r="AA1743" s="167" t="str">
        <f ca="1">IF(Table1[[#This Row],[TGL.PENSIUN (usia )]]&lt;&gt;0,TEXT(Table1[[#This Row],[TGL.PENSIUN (usia )]],"yyyy"),"")</f>
        <v>2034</v>
      </c>
      <c r="AB17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Row],[JABATAN]],tbl_refJabatan,9,FALSE),"yr","day")-CONVERT(DATEDIF(M1743,tglAcuan,"y"),"yr","day"))),(NOW()+(CONVERT(VLOOKUP(Table1[[#This Row],[JABATAN]],tbl_refJabatan,9,FALSE),"yr","day")-CONVERT(DATEDIF(M1743,NOW(),"y"),"yr","day")))),"tgl SK salah"),"")</f>
        <v>49001.598911689813</v>
      </c>
      <c r="AC1743" s="167" t="str">
        <f ca="1">IF(Table1[[#This Row],[TGL. PENSIUN (jabatan )]]&lt;&gt;0,TEXT(Table1[[#This Row],[TGL. PENSIUN (jabatan )]],"yyyy"),"")</f>
        <v>2034</v>
      </c>
      <c r="AD17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4" spans="1:30" s="53" customFormat="1" ht="21.75" customHeight="1" x14ac:dyDescent="0.25">
      <c r="A1744" s="43">
        <f t="shared" si="61"/>
        <v>1739</v>
      </c>
      <c r="B1744" s="44" t="s">
        <v>3061</v>
      </c>
      <c r="C1744" s="44" t="s">
        <v>3123</v>
      </c>
      <c r="D1744" s="72" t="s">
        <v>63</v>
      </c>
      <c r="E1744" s="72" t="s">
        <v>3134</v>
      </c>
      <c r="F1744" s="43" t="s">
        <v>41</v>
      </c>
      <c r="G1744" s="46" t="s">
        <v>42</v>
      </c>
      <c r="H1744" s="47">
        <v>24548</v>
      </c>
      <c r="I1744" s="45"/>
      <c r="J1744" s="76"/>
      <c r="K1744" s="74" t="s">
        <v>43</v>
      </c>
      <c r="L1744" s="49" t="s">
        <v>3127</v>
      </c>
      <c r="M1744" s="221">
        <v>43402</v>
      </c>
      <c r="N1744" s="52" t="str">
        <f t="shared" ca="1" si="62"/>
        <v>56 Tahun 11 Bulan 10 hari</v>
      </c>
      <c r="O17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Row],[JABATAN]],tbl_refJabatan,2,FALSE),"yr","day")-CONVERT(DATEDIF(H1744,tglAcuan,"y"),"yr","day"))),(NOW()+(CONVERT(VLOOKUP(Table1[[#This Row],[JABATAN]],tbl_refJabatan,2,FALSE),"yr","day")-CONVERT(DATEDIF(H1744,NOW(),"y"),"yr","day")))),"Usia Salah"),"")</f>
        <v>46810.098911689813</v>
      </c>
      <c r="Q1744" s="167" t="str">
        <f ca="1">IF(Table1[[#This Row],[TGL. PENSIUN (usia)]]&lt;&gt;0,TEXT(Table1[[#This Row],[TGL. PENSIUN (usia)]],"yyyy"),"")</f>
        <v>2028</v>
      </c>
      <c r="R1744" s="166">
        <f ca="1">IF(AND(Table1[[#This Row],[TGL. PENSIUN (usia)]]&lt;&gt;"",Table1[[#This Row],[TGL. PENSIUN (usia)]]&lt;&gt;"USIA SALAH"),IF(tglAcuan&lt;&gt;0,(INT(CONVERT(VLOOKUP(Table1[[#This Row],[JABATAN]],tbl_refJabatan,2,FALSE),"yr","day")-CONVERT(DATEDIF(H1744,tglAcuan,"y"),"yr","day"))),(INT(CONVERT(VLOOKUP(Table1[[#This Row],[JABATAN]],tbl_refJabatan,2,FALSE),"yr","day")-CONVERT(DATEDIF(H1744,NOW(),"y"),"yr","day")))),"")</f>
        <v>1461</v>
      </c>
      <c r="S1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Row],[JABATAN]],tbl_refJabatan,4,FALSE),"yr","day")-CONVERT(DATEDIF(H1744,tglAcuan,"y"),"yr","day"))),(NOW()+(CONVERT(VLOOKUP(Table1[[#This Row],[JABATAN]],tbl_refJabatan,4,FALSE),"yr","day")-CONVERT(DATEDIF(H1744,NOW(),"y"),"yr","day")))),"Usia Salah"),"")</f>
        <v>32200.098911689813</v>
      </c>
      <c r="T1744" s="167" t="str">
        <f ca="1">IF(Table1[[#This Row],[TGL. PENSIUN ( usia )]]&lt;&gt;0,TEXT(Table1[[#This Row],[TGL. PENSIUN ( usia )]],"yyyy"),"")</f>
        <v>1988</v>
      </c>
      <c r="U1744" s="166">
        <f ca="1">IF(AND(Table1[[#This Row],[TGL. PENSIUN (usia)]]&lt;&gt;"",Table1[[#This Row],[TGL. PENSIUN (usia)]]&lt;&gt;"USIA SALAH"),IF(tglAcuan&lt;&gt;0,(INT(CONVERT(VLOOKUP(Table1[[#This Row],[JABATAN]],tbl_refJabatan,4,FALSE),"yr","day")-CONVERT(DATEDIF(H1744,tglAcuan,"y"),"yr","day"))),(INT(CONVERT(VLOOKUP(Table1[[#This Row],[JABATAN]],tbl_refJabatan,4,FALSE),"yr","day")-CONVERT(DATEDIF(H1744,NOW(),"y"),"yr","day")))),"")</f>
        <v>-13149</v>
      </c>
      <c r="V1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Row],[JABATAN]],tbl_refJabatan,6,FALSE),"yr","day")-CONVERT(DATEDIF(H1744,tglAcuan,"y"),"yr","day"))),(NOW()+(CONVERT(VLOOKUP(Table1[[#This Row],[JABATAN]],tbl_refJabatan,6,FALSE),"yr","day")-CONVERT(DATEDIF(H1744,NOW(),"y"),"yr","day")))),"Usia Salah"),"")</f>
        <v>24895.098911689813</v>
      </c>
      <c r="W1744" s="167" t="str">
        <f ca="1">IF(Table1[[#This Row],[TGL.PENSIUN (usia)]]&lt;&gt;0,TEXT(Table1[[#This Row],[TGL.PENSIUN (usia)]],"yyyy"),"")</f>
        <v>1968</v>
      </c>
      <c r="X17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Row],[JABATAN]],tbl_refJabatan,7,FALSE),"yr","day")-CONVERT(DATEDIF(M1744,tglAcuan,"y"),"yr","day"))),(NOW()+(CONVERT(VLOOKUP(Table1[[#This Row],[JABATAN]],tbl_refJabatan,7,FALSE),"yr","day")-CONVERT(DATEDIF(M1744,NOW(),"y"),"yr","day")))),"tgl SK salah"),"")</f>
        <v>65437.848911689813</v>
      </c>
      <c r="Y1744" s="167" t="str">
        <f ca="1">IF(Table1[[#This Row],[TGL. PENSIUN (jabatan)]]&lt;&gt;0,TEXT(Table1[[#This Row],[TGL. PENSIUN (jabatan)]],"yyyy"),"")</f>
        <v>2079</v>
      </c>
      <c r="Z17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Row],[JABATAN]],tbl_refJabatan,8,FALSE),"yr","day")-CONVERT(DATEDIF(H1744,tglAcuan,"y"),"yr","day"))),(NOW()+(CONVERT(VLOOKUP(Table1[[#This Row],[JABATAN]],tbl_refJabatan,8,FALSE),"yr","day")-CONVERT(DATEDIF(H1744,NOW(),"y"),"yr","day")))),"Usia Salah"),"")</f>
        <v>46810.098911689813</v>
      </c>
      <c r="AA1744" s="167" t="str">
        <f ca="1">IF(Table1[[#This Row],[TGL.PENSIUN (usia )]]&lt;&gt;0,TEXT(Table1[[#This Row],[TGL.PENSIUN (usia )]],"yyyy"),"")</f>
        <v>2028</v>
      </c>
      <c r="AB17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Row],[JABATAN]],tbl_refJabatan,9,FALSE),"yr","day")-CONVERT(DATEDIF(M1744,tglAcuan,"y"),"yr","day"))),(NOW()+(CONVERT(VLOOKUP(Table1[[#This Row],[JABATAN]],tbl_refJabatan,9,FALSE),"yr","day")-CONVERT(DATEDIF(M1744,NOW(),"y"),"yr","day")))),"tgl SK salah"),"")</f>
        <v>49001.598911689813</v>
      </c>
      <c r="AC1744" s="167" t="str">
        <f ca="1">IF(Table1[[#This Row],[TGL. PENSIUN (jabatan )]]&lt;&gt;0,TEXT(Table1[[#This Row],[TGL. PENSIUN (jabatan )]],"yyyy"),"")</f>
        <v>2034</v>
      </c>
      <c r="AD17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5" spans="1:30" s="53" customFormat="1" ht="21.75" customHeight="1" x14ac:dyDescent="0.25">
      <c r="A1745" s="43">
        <f t="shared" si="61"/>
        <v>1740</v>
      </c>
      <c r="B1745" s="44" t="s">
        <v>3061</v>
      </c>
      <c r="C1745" s="44" t="s">
        <v>3135</v>
      </c>
      <c r="D1745" s="45" t="s">
        <v>39</v>
      </c>
      <c r="E1745" s="72" t="s">
        <v>3136</v>
      </c>
      <c r="F1745" s="43" t="s">
        <v>41</v>
      </c>
      <c r="G1745" s="46" t="s">
        <v>42</v>
      </c>
      <c r="H1745" s="47">
        <v>28166</v>
      </c>
      <c r="I1745" s="45"/>
      <c r="J1745" s="76"/>
      <c r="K1745" s="74" t="s">
        <v>43</v>
      </c>
      <c r="L1745" s="63" t="s">
        <v>3137</v>
      </c>
      <c r="M1745" s="222">
        <v>43812</v>
      </c>
      <c r="N1745" s="52" t="str">
        <f t="shared" ca="1" si="62"/>
        <v>47 Tahun 0 Bulan 17 hari</v>
      </c>
      <c r="O17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Row],[JABATAN]],tbl_refJabatan,2,FALSE),"yr","day")-CONVERT(DATEDIF(H1745,tglAcuan,"y"),"yr","day"))),(NOW()+(CONVERT(VLOOKUP(Table1[[#This Row],[JABATAN]],tbl_refJabatan,2,FALSE),"yr","day")-CONVERT(DATEDIF(H1745,NOW(),"y"),"yr","day")))),"Usia Salah"),"")</f>
        <v>28182.348911689813</v>
      </c>
      <c r="Q1745" s="167" t="str">
        <f ca="1">IF(Table1[[#This Row],[TGL. PENSIUN (usia)]]&lt;&gt;0,TEXT(Table1[[#This Row],[TGL. PENSIUN (usia)]],"yyyy"),"")</f>
        <v>1977</v>
      </c>
      <c r="R1745" s="166">
        <f ca="1">IF(AND(Table1[[#This Row],[TGL. PENSIUN (usia)]]&lt;&gt;"",Table1[[#This Row],[TGL. PENSIUN (usia)]]&lt;&gt;"USIA SALAH"),IF(tglAcuan&lt;&gt;0,(INT(CONVERT(VLOOKUP(Table1[[#This Row],[JABATAN]],tbl_refJabatan,2,FALSE),"yr","day")-CONVERT(DATEDIF(H1745,tglAcuan,"y"),"yr","day"))),(INT(CONVERT(VLOOKUP(Table1[[#This Row],[JABATAN]],tbl_refJabatan,2,FALSE),"yr","day")-CONVERT(DATEDIF(H1745,NOW(),"y"),"yr","day")))),"")</f>
        <v>-17167</v>
      </c>
      <c r="S1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Row],[JABATAN]],tbl_refJabatan,4,FALSE),"yr","day")-CONVERT(DATEDIF(H1745,tglAcuan,"y"),"yr","day"))),(NOW()+(CONVERT(VLOOKUP(Table1[[#This Row],[JABATAN]],tbl_refJabatan,4,FALSE),"yr","day")-CONVERT(DATEDIF(H1745,NOW(),"y"),"yr","day")))),"Usia Salah"),"")</f>
        <v>28182.348911689813</v>
      </c>
      <c r="T1745" s="167" t="str">
        <f ca="1">IF(Table1[[#This Row],[TGL. PENSIUN ( usia )]]&lt;&gt;0,TEXT(Table1[[#This Row],[TGL. PENSIUN ( usia )]],"yyyy"),"")</f>
        <v>1977</v>
      </c>
      <c r="U1745" s="166">
        <f ca="1">IF(AND(Table1[[#This Row],[TGL. PENSIUN (usia)]]&lt;&gt;"",Table1[[#This Row],[TGL. PENSIUN (usia)]]&lt;&gt;"USIA SALAH"),IF(tglAcuan&lt;&gt;0,(INT(CONVERT(VLOOKUP(Table1[[#This Row],[JABATAN]],tbl_refJabatan,4,FALSE),"yr","day")-CONVERT(DATEDIF(H1745,tglAcuan,"y"),"yr","day"))),(INT(CONVERT(VLOOKUP(Table1[[#This Row],[JABATAN]],tbl_refJabatan,4,FALSE),"yr","day")-CONVERT(DATEDIF(H1745,NOW(),"y"),"yr","day")))),"")</f>
        <v>-17167</v>
      </c>
      <c r="V1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Row],[JABATAN]],tbl_refJabatan,6,FALSE),"yr","day")-CONVERT(DATEDIF(H1745,tglAcuan,"y"),"yr","day"))),(NOW()+(CONVERT(VLOOKUP(Table1[[#This Row],[JABATAN]],tbl_refJabatan,6,FALSE),"yr","day")-CONVERT(DATEDIF(H1745,NOW(),"y"),"yr","day")))),"Usia Salah"),"")</f>
        <v>28182.348911689813</v>
      </c>
      <c r="W1745" s="167" t="str">
        <f ca="1">IF(Table1[[#This Row],[TGL.PENSIUN (usia)]]&lt;&gt;0,TEXT(Table1[[#This Row],[TGL.PENSIUN (usia)]],"yyyy"),"")</f>
        <v>1977</v>
      </c>
      <c r="X17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Row],[JABATAN]],tbl_refJabatan,7,FALSE),"yr","day")-CONVERT(DATEDIF(M1745,tglAcuan,"y"),"yr","day"))),(NOW()+(CONVERT(VLOOKUP(Table1[[#This Row],[JABATAN]],tbl_refJabatan,7,FALSE),"yr","day")-CONVERT(DATEDIF(M1745,NOW(),"y"),"yr","day")))),"tgl SK salah"),"")</f>
        <v>43888.098911689813</v>
      </c>
      <c r="Y1745" s="167" t="str">
        <f ca="1">IF(Table1[[#This Row],[TGL. PENSIUN (jabatan)]]&lt;&gt;0,TEXT(Table1[[#This Row],[TGL. PENSIUN (jabatan)]],"yyyy"),"")</f>
        <v>2020</v>
      </c>
      <c r="Z17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Row],[JABATAN]],tbl_refJabatan,8,FALSE),"yr","day")-CONVERT(DATEDIF(H1745,tglAcuan,"y"),"yr","day"))),(NOW()+(CONVERT(VLOOKUP(Table1[[#This Row],[JABATAN]],tbl_refJabatan,8,FALSE),"yr","day")-CONVERT(DATEDIF(H1745,NOW(),"y"),"yr","day")))),"Usia Salah"),"")</f>
        <v>28182.348911689813</v>
      </c>
      <c r="AA1745" s="167" t="str">
        <f ca="1">IF(Table1[[#This Row],[TGL.PENSIUN (usia )]]&lt;&gt;0,TEXT(Table1[[#This Row],[TGL.PENSIUN (usia )]],"yyyy"),"")</f>
        <v>1977</v>
      </c>
      <c r="AB17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Row],[JABATAN]],tbl_refJabatan,9,FALSE),"yr","day")-CONVERT(DATEDIF(M1745,tglAcuan,"y"),"yr","day"))),(NOW()+(CONVERT(VLOOKUP(Table1[[#This Row],[JABATAN]],tbl_refJabatan,9,FALSE),"yr","day")-CONVERT(DATEDIF(M1745,NOW(),"y"),"yr","day")))),"tgl SK salah"),"")</f>
        <v>43888.098911689813</v>
      </c>
      <c r="AC1745" s="167" t="str">
        <f ca="1">IF(Table1[[#This Row],[TGL. PENSIUN (jabatan )]]&lt;&gt;0,TEXT(Table1[[#This Row],[TGL. PENSIUN (jabatan )]],"yyyy"),"")</f>
        <v>2020</v>
      </c>
      <c r="AD17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6" spans="1:30" s="88" customFormat="1" ht="21.75" customHeight="1" x14ac:dyDescent="0.25">
      <c r="A1746" s="43">
        <f t="shared" si="61"/>
        <v>1741</v>
      </c>
      <c r="B1746" s="44" t="s">
        <v>3061</v>
      </c>
      <c r="C1746" s="44" t="s">
        <v>3135</v>
      </c>
      <c r="D1746" s="72" t="s">
        <v>45</v>
      </c>
      <c r="E1746" s="72" t="s">
        <v>3138</v>
      </c>
      <c r="F1746" s="43" t="s">
        <v>41</v>
      </c>
      <c r="G1746" s="46" t="s">
        <v>42</v>
      </c>
      <c r="H1746" s="47">
        <v>31165</v>
      </c>
      <c r="I1746" s="45"/>
      <c r="J1746" s="76"/>
      <c r="K1746" s="74" t="s">
        <v>56</v>
      </c>
      <c r="L1746" s="63" t="s">
        <v>3139</v>
      </c>
      <c r="M1746" s="222">
        <v>43942</v>
      </c>
      <c r="N1746" s="52" t="str">
        <f t="shared" ca="1" si="62"/>
        <v>38 Tahun 9 Bulan 30 hari</v>
      </c>
      <c r="O17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6 Hari </v>
      </c>
      <c r="P1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Row],[JABATAN]],tbl_refJabatan,2,FALSE),"yr","day")-CONVERT(DATEDIF(H1746,tglAcuan,"y"),"yr","day"))),(NOW()+(CONVERT(VLOOKUP(Table1[[#This Row],[JABATAN]],tbl_refJabatan,2,FALSE),"yr","day")-CONVERT(DATEDIF(H1746,NOW(),"y"),"yr","day")))),"Usia Salah"),"")</f>
        <v>31469.598911689813</v>
      </c>
      <c r="Q1746" s="167" t="str">
        <f ca="1">IF(Table1[[#This Row],[TGL. PENSIUN (usia)]]&lt;&gt;0,TEXT(Table1[[#This Row],[TGL. PENSIUN (usia)]],"yyyy"),"")</f>
        <v>1986</v>
      </c>
      <c r="R1746" s="166">
        <f ca="1">IF(AND(Table1[[#This Row],[TGL. PENSIUN (usia)]]&lt;&gt;"",Table1[[#This Row],[TGL. PENSIUN (usia)]]&lt;&gt;"USIA SALAH"),IF(tglAcuan&lt;&gt;0,(INT(CONVERT(VLOOKUP(Table1[[#This Row],[JABATAN]],tbl_refJabatan,2,FALSE),"yr","day")-CONVERT(DATEDIF(H1746,tglAcuan,"y"),"yr","day"))),(INT(CONVERT(VLOOKUP(Table1[[#This Row],[JABATAN]],tbl_refJabatan,2,FALSE),"yr","day")-CONVERT(DATEDIF(H1746,NOW(),"y"),"yr","day")))),"")</f>
        <v>-13880</v>
      </c>
      <c r="S1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Row],[JABATAN]],tbl_refJabatan,4,FALSE),"yr","day")-CONVERT(DATEDIF(H1746,tglAcuan,"y"),"yr","day"))),(NOW()+(CONVERT(VLOOKUP(Table1[[#This Row],[JABATAN]],tbl_refJabatan,4,FALSE),"yr","day")-CONVERT(DATEDIF(H1746,NOW(),"y"),"yr","day")))),"Usia Salah"),"")</f>
        <v>31469.598911689813</v>
      </c>
      <c r="T1746" s="167" t="str">
        <f ca="1">IF(Table1[[#This Row],[TGL. PENSIUN ( usia )]]&lt;&gt;0,TEXT(Table1[[#This Row],[TGL. PENSIUN ( usia )]],"yyyy"),"")</f>
        <v>1986</v>
      </c>
      <c r="U1746" s="166">
        <f ca="1">IF(AND(Table1[[#This Row],[TGL. PENSIUN (usia)]]&lt;&gt;"",Table1[[#This Row],[TGL. PENSIUN (usia)]]&lt;&gt;"USIA SALAH"),IF(tglAcuan&lt;&gt;0,(INT(CONVERT(VLOOKUP(Table1[[#This Row],[JABATAN]],tbl_refJabatan,4,FALSE),"yr","day")-CONVERT(DATEDIF(H1746,tglAcuan,"y"),"yr","day"))),(INT(CONVERT(VLOOKUP(Table1[[#This Row],[JABATAN]],tbl_refJabatan,4,FALSE),"yr","day")-CONVERT(DATEDIF(H1746,NOW(),"y"),"yr","day")))),"")</f>
        <v>-13880</v>
      </c>
      <c r="V1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Row],[JABATAN]],tbl_refJabatan,6,FALSE),"yr","day")-CONVERT(DATEDIF(H1746,tglAcuan,"y"),"yr","day"))),(NOW()+(CONVERT(VLOOKUP(Table1[[#This Row],[JABATAN]],tbl_refJabatan,6,FALSE),"yr","day")-CONVERT(DATEDIF(H1746,NOW(),"y"),"yr","day")))),"Usia Salah"),"")</f>
        <v>31469.598911689813</v>
      </c>
      <c r="W1746" s="167" t="str">
        <f ca="1">IF(Table1[[#This Row],[TGL.PENSIUN (usia)]]&lt;&gt;0,TEXT(Table1[[#This Row],[TGL.PENSIUN (usia)]],"yyyy"),"")</f>
        <v>1986</v>
      </c>
      <c r="X17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Row],[JABATAN]],tbl_refJabatan,7,FALSE),"yr","day")-CONVERT(DATEDIF(M1746,tglAcuan,"y"),"yr","day"))),(NOW()+(CONVERT(VLOOKUP(Table1[[#This Row],[JABATAN]],tbl_refJabatan,7,FALSE),"yr","day")-CONVERT(DATEDIF(M1746,NOW(),"y"),"yr","day")))),"tgl SK salah"),"")</f>
        <v>44253.348911689813</v>
      </c>
      <c r="Y1746" s="167" t="str">
        <f ca="1">IF(Table1[[#This Row],[TGL. PENSIUN (jabatan)]]&lt;&gt;0,TEXT(Table1[[#This Row],[TGL. PENSIUN (jabatan)]],"yyyy"),"")</f>
        <v>2021</v>
      </c>
      <c r="Z17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Row],[JABATAN]],tbl_refJabatan,8,FALSE),"yr","day")-CONVERT(DATEDIF(H1746,tglAcuan,"y"),"yr","day"))),(NOW()+(CONVERT(VLOOKUP(Table1[[#This Row],[JABATAN]],tbl_refJabatan,8,FALSE),"yr","day")-CONVERT(DATEDIF(H1746,NOW(),"y"),"yr","day")))),"Usia Salah"),"")</f>
        <v>31469.598911689813</v>
      </c>
      <c r="AA1746" s="167" t="str">
        <f ca="1">IF(Table1[[#This Row],[TGL.PENSIUN (usia )]]&lt;&gt;0,TEXT(Table1[[#This Row],[TGL.PENSIUN (usia )]],"yyyy"),"")</f>
        <v>1986</v>
      </c>
      <c r="AB17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Row],[JABATAN]],tbl_refJabatan,9,FALSE),"yr","day")-CONVERT(DATEDIF(M1746,tglAcuan,"y"),"yr","day"))),(NOW()+(CONVERT(VLOOKUP(Table1[[#This Row],[JABATAN]],tbl_refJabatan,9,FALSE),"yr","day")-CONVERT(DATEDIF(M1746,NOW(),"y"),"yr","day")))),"tgl SK salah"),"")</f>
        <v>44253.348911689813</v>
      </c>
      <c r="AC1746" s="167" t="str">
        <f ca="1">IF(Table1[[#This Row],[TGL. PENSIUN (jabatan )]]&lt;&gt;0,TEXT(Table1[[#This Row],[TGL. PENSIUN (jabatan )]],"yyyy"),"")</f>
        <v>2021</v>
      </c>
      <c r="AD17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7" spans="1:30" s="53" customFormat="1" ht="21.75" customHeight="1" x14ac:dyDescent="0.25">
      <c r="A1747" s="43">
        <f t="shared" si="61"/>
        <v>1742</v>
      </c>
      <c r="B1747" s="44" t="s">
        <v>3061</v>
      </c>
      <c r="C1747" s="44" t="s">
        <v>3135</v>
      </c>
      <c r="D1747" s="45" t="s">
        <v>48</v>
      </c>
      <c r="E1747" s="72" t="s">
        <v>3140</v>
      </c>
      <c r="F1747" s="43" t="s">
        <v>41</v>
      </c>
      <c r="G1747" s="46" t="s">
        <v>42</v>
      </c>
      <c r="H1747" s="47">
        <v>25813</v>
      </c>
      <c r="I1747" s="45"/>
      <c r="J1747" s="76"/>
      <c r="K1747" s="74" t="s">
        <v>43</v>
      </c>
      <c r="L1747" s="63" t="s">
        <v>3141</v>
      </c>
      <c r="M1747" s="222">
        <v>43878</v>
      </c>
      <c r="N1747" s="52" t="str">
        <f t="shared" ca="1" si="62"/>
        <v>53 Tahun 5 Bulan 25 hari</v>
      </c>
      <c r="O17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10 Hari </v>
      </c>
      <c r="P1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Row],[JABATAN]],tbl_refJabatan,2,FALSE),"yr","day")-CONVERT(DATEDIF(H1747,tglAcuan,"y"),"yr","day"))),(NOW()+(CONVERT(VLOOKUP(Table1[[#This Row],[JABATAN]],tbl_refJabatan,2,FALSE),"yr","day")-CONVERT(DATEDIF(H1747,NOW(),"y"),"yr","day")))),"Usia Salah"),"")</f>
        <v>47905.848911689813</v>
      </c>
      <c r="Q1747" s="167" t="str">
        <f ca="1">IF(Table1[[#This Row],[TGL. PENSIUN (usia)]]&lt;&gt;0,TEXT(Table1[[#This Row],[TGL. PENSIUN (usia)]],"yyyy"),"")</f>
        <v>2031</v>
      </c>
      <c r="R1747" s="166">
        <f ca="1">IF(AND(Table1[[#This Row],[TGL. PENSIUN (usia)]]&lt;&gt;"",Table1[[#This Row],[TGL. PENSIUN (usia)]]&lt;&gt;"USIA SALAH"),IF(tglAcuan&lt;&gt;0,(INT(CONVERT(VLOOKUP(Table1[[#This Row],[JABATAN]],tbl_refJabatan,2,FALSE),"yr","day")-CONVERT(DATEDIF(H1747,tglAcuan,"y"),"yr","day"))),(INT(CONVERT(VLOOKUP(Table1[[#This Row],[JABATAN]],tbl_refJabatan,2,FALSE),"yr","day")-CONVERT(DATEDIF(H1747,NOW(),"y"),"yr","day")))),"")</f>
        <v>2556</v>
      </c>
      <c r="S1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Row],[JABATAN]],tbl_refJabatan,4,FALSE),"yr","day")-CONVERT(DATEDIF(H1747,tglAcuan,"y"),"yr","day"))),(NOW()+(CONVERT(VLOOKUP(Table1[[#This Row],[JABATAN]],tbl_refJabatan,4,FALSE),"yr","day")-CONVERT(DATEDIF(H1747,NOW(),"y"),"yr","day")))),"Usia Salah"),"")</f>
        <v>47905.848911689813</v>
      </c>
      <c r="T1747" s="167" t="str">
        <f ca="1">IF(Table1[[#This Row],[TGL. PENSIUN ( usia )]]&lt;&gt;0,TEXT(Table1[[#This Row],[TGL. PENSIUN ( usia )]],"yyyy"),"")</f>
        <v>2031</v>
      </c>
      <c r="U1747" s="166">
        <f ca="1">IF(AND(Table1[[#This Row],[TGL. PENSIUN (usia)]]&lt;&gt;"",Table1[[#This Row],[TGL. PENSIUN (usia)]]&lt;&gt;"USIA SALAH"),IF(tglAcuan&lt;&gt;0,(INT(CONVERT(VLOOKUP(Table1[[#This Row],[JABATAN]],tbl_refJabatan,4,FALSE),"yr","day")-CONVERT(DATEDIF(H1747,tglAcuan,"y"),"yr","day"))),(INT(CONVERT(VLOOKUP(Table1[[#This Row],[JABATAN]],tbl_refJabatan,4,FALSE),"yr","day")-CONVERT(DATEDIF(H1747,NOW(),"y"),"yr","day")))),"")</f>
        <v>2556</v>
      </c>
      <c r="V1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Row],[JABATAN]],tbl_refJabatan,6,FALSE),"yr","day")-CONVERT(DATEDIF(H1747,tglAcuan,"y"),"yr","day"))),(NOW()+(CONVERT(VLOOKUP(Table1[[#This Row],[JABATAN]],tbl_refJabatan,6,FALSE),"yr","day")-CONVERT(DATEDIF(H1747,NOW(),"y"),"yr","day")))),"Usia Salah"),"")</f>
        <v>46444.848911689813</v>
      </c>
      <c r="W1747" s="167" t="str">
        <f ca="1">IF(Table1[[#This Row],[TGL.PENSIUN (usia)]]&lt;&gt;0,TEXT(Table1[[#This Row],[TGL.PENSIUN (usia)]],"yyyy"),"")</f>
        <v>2027</v>
      </c>
      <c r="X17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Row],[JABATAN]],tbl_refJabatan,7,FALSE),"yr","day")-CONVERT(DATEDIF(M1747,tglAcuan,"y"),"yr","day"))),(NOW()+(CONVERT(VLOOKUP(Table1[[#This Row],[JABATAN]],tbl_refJabatan,7,FALSE),"yr","day")-CONVERT(DATEDIF(M1747,NOW(),"y"),"yr","day")))),"tgl SK salah"),"")</f>
        <v>51193.098911689813</v>
      </c>
      <c r="Y1747" s="167" t="str">
        <f ca="1">IF(Table1[[#This Row],[TGL. PENSIUN (jabatan)]]&lt;&gt;0,TEXT(Table1[[#This Row],[TGL. PENSIUN (jabatan)]],"yyyy"),"")</f>
        <v>2040</v>
      </c>
      <c r="Z17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Row],[JABATAN]],tbl_refJabatan,8,FALSE),"yr","day")-CONVERT(DATEDIF(H1747,tglAcuan,"y"),"yr","day"))),(NOW()+(CONVERT(VLOOKUP(Table1[[#This Row],[JABATAN]],tbl_refJabatan,8,FALSE),"yr","day")-CONVERT(DATEDIF(H1747,NOW(),"y"),"yr","day")))),"Usia Salah"),"")</f>
        <v>46444.848911689813</v>
      </c>
      <c r="AA1747" s="167" t="str">
        <f ca="1">IF(Table1[[#This Row],[TGL.PENSIUN (usia )]]&lt;&gt;0,TEXT(Table1[[#This Row],[TGL.PENSIUN (usia )]],"yyyy"),"")</f>
        <v>2027</v>
      </c>
      <c r="AB17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Row],[JABATAN]],tbl_refJabatan,9,FALSE),"yr","day")-CONVERT(DATEDIF(M1747,tglAcuan,"y"),"yr","day"))),(NOW()+(CONVERT(VLOOKUP(Table1[[#This Row],[JABATAN]],tbl_refJabatan,9,FALSE),"yr","day")-CONVERT(DATEDIF(M1747,NOW(),"y"),"yr","day")))),"tgl SK salah"),"")</f>
        <v>51193.098911689813</v>
      </c>
      <c r="AC1747" s="167" t="str">
        <f ca="1">IF(Table1[[#This Row],[TGL. PENSIUN (jabatan )]]&lt;&gt;0,TEXT(Table1[[#This Row],[TGL. PENSIUN (jabatan )]],"yyyy"),"")</f>
        <v>2040</v>
      </c>
      <c r="AD17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8" spans="1:30" s="53" customFormat="1" ht="21.75" customHeight="1" x14ac:dyDescent="0.25">
      <c r="A1748" s="43">
        <f t="shared" si="61"/>
        <v>1743</v>
      </c>
      <c r="B1748" s="44" t="s">
        <v>3061</v>
      </c>
      <c r="C1748" s="44" t="s">
        <v>3135</v>
      </c>
      <c r="D1748" s="72" t="s">
        <v>52</v>
      </c>
      <c r="E1748" s="72" t="s">
        <v>2234</v>
      </c>
      <c r="F1748" s="43" t="s">
        <v>41</v>
      </c>
      <c r="G1748" s="46" t="s">
        <v>42</v>
      </c>
      <c r="H1748" s="47">
        <v>30350</v>
      </c>
      <c r="I1748" s="45"/>
      <c r="J1748" s="76"/>
      <c r="K1748" s="74" t="s">
        <v>43</v>
      </c>
      <c r="L1748" s="63" t="s">
        <v>3142</v>
      </c>
      <c r="M1748" s="222">
        <v>43942</v>
      </c>
      <c r="N1748" s="52" t="str">
        <f t="shared" ca="1" si="62"/>
        <v>41 Tahun 0 Bulan 24 hari</v>
      </c>
      <c r="O17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6 Hari </v>
      </c>
      <c r="P1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Row],[JABATAN]],tbl_refJabatan,2,FALSE),"yr","day")-CONVERT(DATEDIF(H1748,tglAcuan,"y"),"yr","day"))),(NOW()+(CONVERT(VLOOKUP(Table1[[#This Row],[JABATAN]],tbl_refJabatan,2,FALSE),"yr","day")-CONVERT(DATEDIF(H1748,NOW(),"y"),"yr","day")))),"Usia Salah"),"")</f>
        <v>52288.848911689813</v>
      </c>
      <c r="Q1748" s="167" t="str">
        <f ca="1">IF(Table1[[#This Row],[TGL. PENSIUN (usia)]]&lt;&gt;0,TEXT(Table1[[#This Row],[TGL. PENSIUN (usia)]],"yyyy"),"")</f>
        <v>2043</v>
      </c>
      <c r="R1748" s="166">
        <f ca="1">IF(AND(Table1[[#This Row],[TGL. PENSIUN (usia)]]&lt;&gt;"",Table1[[#This Row],[TGL. PENSIUN (usia)]]&lt;&gt;"USIA SALAH"),IF(tglAcuan&lt;&gt;0,(INT(CONVERT(VLOOKUP(Table1[[#This Row],[JABATAN]],tbl_refJabatan,2,FALSE),"yr","day")-CONVERT(DATEDIF(H1748,tglAcuan,"y"),"yr","day"))),(INT(CONVERT(VLOOKUP(Table1[[#This Row],[JABATAN]],tbl_refJabatan,2,FALSE),"yr","day")-CONVERT(DATEDIF(H1748,NOW(),"y"),"yr","day")))),"")</f>
        <v>6939</v>
      </c>
      <c r="S1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Row],[JABATAN]],tbl_refJabatan,4,FALSE),"yr","day")-CONVERT(DATEDIF(H1748,tglAcuan,"y"),"yr","day"))),(NOW()+(CONVERT(VLOOKUP(Table1[[#This Row],[JABATAN]],tbl_refJabatan,4,FALSE),"yr","day")-CONVERT(DATEDIF(H1748,NOW(),"y"),"yr","day")))),"Usia Salah"),"")</f>
        <v>52288.848911689813</v>
      </c>
      <c r="T1748" s="167" t="str">
        <f ca="1">IF(Table1[[#This Row],[TGL. PENSIUN ( usia )]]&lt;&gt;0,TEXT(Table1[[#This Row],[TGL. PENSIUN ( usia )]],"yyyy"),"")</f>
        <v>2043</v>
      </c>
      <c r="U1748" s="166">
        <f ca="1">IF(AND(Table1[[#This Row],[TGL. PENSIUN (usia)]]&lt;&gt;"",Table1[[#This Row],[TGL. PENSIUN (usia)]]&lt;&gt;"USIA SALAH"),IF(tglAcuan&lt;&gt;0,(INT(CONVERT(VLOOKUP(Table1[[#This Row],[JABATAN]],tbl_refJabatan,4,FALSE),"yr","day")-CONVERT(DATEDIF(H1748,tglAcuan,"y"),"yr","day"))),(INT(CONVERT(VLOOKUP(Table1[[#This Row],[JABATAN]],tbl_refJabatan,4,FALSE),"yr","day")-CONVERT(DATEDIF(H1748,NOW(),"y"),"yr","day")))),"")</f>
        <v>6939</v>
      </c>
      <c r="V1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Row],[JABATAN]],tbl_refJabatan,6,FALSE),"yr","day")-CONVERT(DATEDIF(H1748,tglAcuan,"y"),"yr","day"))),(NOW()+(CONVERT(VLOOKUP(Table1[[#This Row],[JABATAN]],tbl_refJabatan,6,FALSE),"yr","day")-CONVERT(DATEDIF(H1748,NOW(),"y"),"yr","day")))),"Usia Salah"),"")</f>
        <v>50827.848911689813</v>
      </c>
      <c r="W1748" s="167" t="str">
        <f ca="1">IF(Table1[[#This Row],[TGL.PENSIUN (usia)]]&lt;&gt;0,TEXT(Table1[[#This Row],[TGL.PENSIUN (usia)]],"yyyy"),"")</f>
        <v>2039</v>
      </c>
      <c r="X17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Row],[JABATAN]],tbl_refJabatan,7,FALSE),"yr","day")-CONVERT(DATEDIF(M1748,tglAcuan,"y"),"yr","day"))),(NOW()+(CONVERT(VLOOKUP(Table1[[#This Row],[JABATAN]],tbl_refJabatan,7,FALSE),"yr","day")-CONVERT(DATEDIF(M1748,NOW(),"y"),"yr","day")))),"tgl SK salah"),"")</f>
        <v>51558.348911689813</v>
      </c>
      <c r="Y1748" s="167" t="str">
        <f ca="1">IF(Table1[[#This Row],[TGL. PENSIUN (jabatan)]]&lt;&gt;0,TEXT(Table1[[#This Row],[TGL. PENSIUN (jabatan)]],"yyyy"),"")</f>
        <v>2041</v>
      </c>
      <c r="Z17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Row],[JABATAN]],tbl_refJabatan,8,FALSE),"yr","day")-CONVERT(DATEDIF(H1748,tglAcuan,"y"),"yr","day"))),(NOW()+(CONVERT(VLOOKUP(Table1[[#This Row],[JABATAN]],tbl_refJabatan,8,FALSE),"yr","day")-CONVERT(DATEDIF(H1748,NOW(),"y"),"yr","day")))),"Usia Salah"),"")</f>
        <v>50827.848911689813</v>
      </c>
      <c r="AA1748" s="167" t="str">
        <f ca="1">IF(Table1[[#This Row],[TGL.PENSIUN (usia )]]&lt;&gt;0,TEXT(Table1[[#This Row],[TGL.PENSIUN (usia )]],"yyyy"),"")</f>
        <v>2039</v>
      </c>
      <c r="AB17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Row],[JABATAN]],tbl_refJabatan,9,FALSE),"yr","day")-CONVERT(DATEDIF(M1748,tglAcuan,"y"),"yr","day"))),(NOW()+(CONVERT(VLOOKUP(Table1[[#This Row],[JABATAN]],tbl_refJabatan,9,FALSE),"yr","day")-CONVERT(DATEDIF(M1748,NOW(),"y"),"yr","day")))),"tgl SK salah"),"")</f>
        <v>51558.348911689813</v>
      </c>
      <c r="AC1748" s="167" t="str">
        <f ca="1">IF(Table1[[#This Row],[TGL. PENSIUN (jabatan )]]&lt;&gt;0,TEXT(Table1[[#This Row],[TGL. PENSIUN (jabatan )]],"yyyy"),"")</f>
        <v>2041</v>
      </c>
      <c r="AD17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49" spans="1:30" s="53" customFormat="1" ht="21.75" customHeight="1" x14ac:dyDescent="0.25">
      <c r="A1749" s="43">
        <f t="shared" si="61"/>
        <v>1744</v>
      </c>
      <c r="B1749" s="44" t="s">
        <v>3061</v>
      </c>
      <c r="C1749" s="44" t="s">
        <v>3135</v>
      </c>
      <c r="D1749" s="72" t="s">
        <v>54</v>
      </c>
      <c r="E1749" s="72" t="s">
        <v>3143</v>
      </c>
      <c r="F1749" s="43" t="s">
        <v>41</v>
      </c>
      <c r="G1749" s="46" t="s">
        <v>42</v>
      </c>
      <c r="H1749" s="47">
        <v>27038</v>
      </c>
      <c r="I1749" s="45"/>
      <c r="J1749" s="76"/>
      <c r="K1749" s="74" t="s">
        <v>43</v>
      </c>
      <c r="L1749" s="63" t="s">
        <v>3144</v>
      </c>
      <c r="M1749" s="222">
        <v>43396</v>
      </c>
      <c r="N1749" s="52" t="str">
        <f t="shared" ca="1" si="62"/>
        <v>50 Tahun 1 Bulan 18 hari</v>
      </c>
      <c r="O17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Row],[JABATAN]],tbl_refJabatan,2,FALSE),"yr","day")-CONVERT(DATEDIF(H1749,tglAcuan,"y"),"yr","day"))),(NOW()+(CONVERT(VLOOKUP(Table1[[#This Row],[JABATAN]],tbl_refJabatan,2,FALSE),"yr","day")-CONVERT(DATEDIF(H1749,NOW(),"y"),"yr","day")))),"Usia Salah"),"")</f>
        <v>49001.598911689813</v>
      </c>
      <c r="Q1749" s="167" t="str">
        <f ca="1">IF(Table1[[#This Row],[TGL. PENSIUN (usia)]]&lt;&gt;0,TEXT(Table1[[#This Row],[TGL. PENSIUN (usia)]],"yyyy"),"")</f>
        <v>2034</v>
      </c>
      <c r="R1749" s="166">
        <f ca="1">IF(AND(Table1[[#This Row],[TGL. PENSIUN (usia)]]&lt;&gt;"",Table1[[#This Row],[TGL. PENSIUN (usia)]]&lt;&gt;"USIA SALAH"),IF(tglAcuan&lt;&gt;0,(INT(CONVERT(VLOOKUP(Table1[[#This Row],[JABATAN]],tbl_refJabatan,2,FALSE),"yr","day")-CONVERT(DATEDIF(H1749,tglAcuan,"y"),"yr","day"))),(INT(CONVERT(VLOOKUP(Table1[[#This Row],[JABATAN]],tbl_refJabatan,2,FALSE),"yr","day")-CONVERT(DATEDIF(H1749,NOW(),"y"),"yr","day")))),"")</f>
        <v>3652</v>
      </c>
      <c r="S1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Row],[JABATAN]],tbl_refJabatan,4,FALSE),"yr","day")-CONVERT(DATEDIF(H1749,tglAcuan,"y"),"yr","day"))),(NOW()+(CONVERT(VLOOKUP(Table1[[#This Row],[JABATAN]],tbl_refJabatan,4,FALSE),"yr","day")-CONVERT(DATEDIF(H1749,NOW(),"y"),"yr","day")))),"Usia Salah"),"")</f>
        <v>49001.598911689813</v>
      </c>
      <c r="T1749" s="167" t="str">
        <f ca="1">IF(Table1[[#This Row],[TGL. PENSIUN ( usia )]]&lt;&gt;0,TEXT(Table1[[#This Row],[TGL. PENSIUN ( usia )]],"yyyy"),"")</f>
        <v>2034</v>
      </c>
      <c r="U1749" s="166">
        <f ca="1">IF(AND(Table1[[#This Row],[TGL. PENSIUN (usia)]]&lt;&gt;"",Table1[[#This Row],[TGL. PENSIUN (usia)]]&lt;&gt;"USIA SALAH"),IF(tglAcuan&lt;&gt;0,(INT(CONVERT(VLOOKUP(Table1[[#This Row],[JABATAN]],tbl_refJabatan,4,FALSE),"yr","day")-CONVERT(DATEDIF(H1749,tglAcuan,"y"),"yr","day"))),(INT(CONVERT(VLOOKUP(Table1[[#This Row],[JABATAN]],tbl_refJabatan,4,FALSE),"yr","day")-CONVERT(DATEDIF(H1749,NOW(),"y"),"yr","day")))),"")</f>
        <v>3652</v>
      </c>
      <c r="V1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Row],[JABATAN]],tbl_refJabatan,6,FALSE),"yr","day")-CONVERT(DATEDIF(H1749,tglAcuan,"y"),"yr","day"))),(NOW()+(CONVERT(VLOOKUP(Table1[[#This Row],[JABATAN]],tbl_refJabatan,6,FALSE),"yr","day")-CONVERT(DATEDIF(H1749,NOW(),"y"),"yr","day")))),"Usia Salah"),"")</f>
        <v>47540.598911689813</v>
      </c>
      <c r="W1749" s="167" t="str">
        <f ca="1">IF(Table1[[#This Row],[TGL.PENSIUN (usia)]]&lt;&gt;0,TEXT(Table1[[#This Row],[TGL.PENSIUN (usia)]],"yyyy"),"")</f>
        <v>2030</v>
      </c>
      <c r="X17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Row],[JABATAN]],tbl_refJabatan,7,FALSE),"yr","day")-CONVERT(DATEDIF(M1749,tglAcuan,"y"),"yr","day"))),(NOW()+(CONVERT(VLOOKUP(Table1[[#This Row],[JABATAN]],tbl_refJabatan,7,FALSE),"yr","day")-CONVERT(DATEDIF(M1749,NOW(),"y"),"yr","day")))),"tgl SK salah"),"")</f>
        <v>50827.848911689813</v>
      </c>
      <c r="Y1749" s="167" t="str">
        <f ca="1">IF(Table1[[#This Row],[TGL. PENSIUN (jabatan)]]&lt;&gt;0,TEXT(Table1[[#This Row],[TGL. PENSIUN (jabatan)]],"yyyy"),"")</f>
        <v>2039</v>
      </c>
      <c r="Z17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Row],[JABATAN]],tbl_refJabatan,8,FALSE),"yr","day")-CONVERT(DATEDIF(H1749,tglAcuan,"y"),"yr","day"))),(NOW()+(CONVERT(VLOOKUP(Table1[[#This Row],[JABATAN]],tbl_refJabatan,8,FALSE),"yr","day")-CONVERT(DATEDIF(H1749,NOW(),"y"),"yr","day")))),"Usia Salah"),"")</f>
        <v>47540.598911689813</v>
      </c>
      <c r="AA1749" s="167" t="str">
        <f ca="1">IF(Table1[[#This Row],[TGL.PENSIUN (usia )]]&lt;&gt;0,TEXT(Table1[[#This Row],[TGL.PENSIUN (usia )]],"yyyy"),"")</f>
        <v>2030</v>
      </c>
      <c r="AB17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Row],[JABATAN]],tbl_refJabatan,9,FALSE),"yr","day")-CONVERT(DATEDIF(M1749,tglAcuan,"y"),"yr","day"))),(NOW()+(CONVERT(VLOOKUP(Table1[[#This Row],[JABATAN]],tbl_refJabatan,9,FALSE),"yr","day")-CONVERT(DATEDIF(M1749,NOW(),"y"),"yr","day")))),"tgl SK salah"),"")</f>
        <v>50827.848911689813</v>
      </c>
      <c r="AC1749" s="167" t="str">
        <f ca="1">IF(Table1[[#This Row],[TGL. PENSIUN (jabatan )]]&lt;&gt;0,TEXT(Table1[[#This Row],[TGL. PENSIUN (jabatan )]],"yyyy"),"")</f>
        <v>2039</v>
      </c>
      <c r="AD17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0" spans="1:30" s="53" customFormat="1" ht="21.75" customHeight="1" x14ac:dyDescent="0.25">
      <c r="A1750" s="43">
        <f t="shared" si="61"/>
        <v>1745</v>
      </c>
      <c r="B1750" s="44" t="s">
        <v>3061</v>
      </c>
      <c r="C1750" s="44" t="s">
        <v>3135</v>
      </c>
      <c r="D1750" s="72" t="s">
        <v>57</v>
      </c>
      <c r="E1750" s="72" t="s">
        <v>3145</v>
      </c>
      <c r="F1750" s="43" t="s">
        <v>41</v>
      </c>
      <c r="G1750" s="46" t="s">
        <v>42</v>
      </c>
      <c r="H1750" s="47">
        <v>27946</v>
      </c>
      <c r="I1750" s="45"/>
      <c r="J1750" s="76"/>
      <c r="K1750" s="74" t="s">
        <v>43</v>
      </c>
      <c r="L1750" s="63" t="s">
        <v>3144</v>
      </c>
      <c r="M1750" s="222">
        <v>43396</v>
      </c>
      <c r="N1750" s="52" t="str">
        <f t="shared" ca="1" si="62"/>
        <v>47 Tahun 7 Bulan 22 hari</v>
      </c>
      <c r="O17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Row],[JABATAN]],tbl_refJabatan,2,FALSE),"yr","day")-CONVERT(DATEDIF(H1750,tglAcuan,"y"),"yr","day"))),(NOW()+(CONVERT(VLOOKUP(Table1[[#This Row],[JABATAN]],tbl_refJabatan,2,FALSE),"yr","day")-CONVERT(DATEDIF(H1750,NOW(),"y"),"yr","day")))),"Usia Salah"),"")</f>
        <v>50097.348911689813</v>
      </c>
      <c r="Q1750" s="167" t="str">
        <f ca="1">IF(Table1[[#This Row],[TGL. PENSIUN (usia)]]&lt;&gt;0,TEXT(Table1[[#This Row],[TGL. PENSIUN (usia)]],"yyyy"),"")</f>
        <v>2037</v>
      </c>
      <c r="R1750" s="166">
        <f ca="1">IF(AND(Table1[[#This Row],[TGL. PENSIUN (usia)]]&lt;&gt;"",Table1[[#This Row],[TGL. PENSIUN (usia)]]&lt;&gt;"USIA SALAH"),IF(tglAcuan&lt;&gt;0,(INT(CONVERT(VLOOKUP(Table1[[#This Row],[JABATAN]],tbl_refJabatan,2,FALSE),"yr","day")-CONVERT(DATEDIF(H1750,tglAcuan,"y"),"yr","day"))),(INT(CONVERT(VLOOKUP(Table1[[#This Row],[JABATAN]],tbl_refJabatan,2,FALSE),"yr","day")-CONVERT(DATEDIF(H1750,NOW(),"y"),"yr","day")))),"")</f>
        <v>4748</v>
      </c>
      <c r="S1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Row],[JABATAN]],tbl_refJabatan,4,FALSE),"yr","day")-CONVERT(DATEDIF(H1750,tglAcuan,"y"),"yr","day"))),(NOW()+(CONVERT(VLOOKUP(Table1[[#This Row],[JABATAN]],tbl_refJabatan,4,FALSE),"yr","day")-CONVERT(DATEDIF(H1750,NOW(),"y"),"yr","day")))),"Usia Salah"),"")</f>
        <v>50097.348911689813</v>
      </c>
      <c r="T1750" s="167" t="str">
        <f ca="1">IF(Table1[[#This Row],[TGL. PENSIUN ( usia )]]&lt;&gt;0,TEXT(Table1[[#This Row],[TGL. PENSIUN ( usia )]],"yyyy"),"")</f>
        <v>2037</v>
      </c>
      <c r="U1750" s="166">
        <f ca="1">IF(AND(Table1[[#This Row],[TGL. PENSIUN (usia)]]&lt;&gt;"",Table1[[#This Row],[TGL. PENSIUN (usia)]]&lt;&gt;"USIA SALAH"),IF(tglAcuan&lt;&gt;0,(INT(CONVERT(VLOOKUP(Table1[[#This Row],[JABATAN]],tbl_refJabatan,4,FALSE),"yr","day")-CONVERT(DATEDIF(H1750,tglAcuan,"y"),"yr","day"))),(INT(CONVERT(VLOOKUP(Table1[[#This Row],[JABATAN]],tbl_refJabatan,4,FALSE),"yr","day")-CONVERT(DATEDIF(H1750,NOW(),"y"),"yr","day")))),"")</f>
        <v>4748</v>
      </c>
      <c r="V1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Row],[JABATAN]],tbl_refJabatan,6,FALSE),"yr","day")-CONVERT(DATEDIF(H1750,tglAcuan,"y"),"yr","day"))),(NOW()+(CONVERT(VLOOKUP(Table1[[#This Row],[JABATAN]],tbl_refJabatan,6,FALSE),"yr","day")-CONVERT(DATEDIF(H1750,NOW(),"y"),"yr","day")))),"Usia Salah"),"")</f>
        <v>48636.348911689813</v>
      </c>
      <c r="W1750" s="167" t="str">
        <f ca="1">IF(Table1[[#This Row],[TGL.PENSIUN (usia)]]&lt;&gt;0,TEXT(Table1[[#This Row],[TGL.PENSIUN (usia)]],"yyyy"),"")</f>
        <v>2033</v>
      </c>
      <c r="X17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Row],[JABATAN]],tbl_refJabatan,7,FALSE),"yr","day")-CONVERT(DATEDIF(M1750,tglAcuan,"y"),"yr","day"))),(NOW()+(CONVERT(VLOOKUP(Table1[[#This Row],[JABATAN]],tbl_refJabatan,7,FALSE),"yr","day")-CONVERT(DATEDIF(M1750,NOW(),"y"),"yr","day")))),"tgl SK salah"),"")</f>
        <v>50827.848911689813</v>
      </c>
      <c r="Y1750" s="167" t="str">
        <f ca="1">IF(Table1[[#This Row],[TGL. PENSIUN (jabatan)]]&lt;&gt;0,TEXT(Table1[[#This Row],[TGL. PENSIUN (jabatan)]],"yyyy"),"")</f>
        <v>2039</v>
      </c>
      <c r="Z17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Row],[JABATAN]],tbl_refJabatan,8,FALSE),"yr","day")-CONVERT(DATEDIF(H1750,tglAcuan,"y"),"yr","day"))),(NOW()+(CONVERT(VLOOKUP(Table1[[#This Row],[JABATAN]],tbl_refJabatan,8,FALSE),"yr","day")-CONVERT(DATEDIF(H1750,NOW(),"y"),"yr","day")))),"Usia Salah"),"")</f>
        <v>48636.348911689813</v>
      </c>
      <c r="AA1750" s="167" t="str">
        <f ca="1">IF(Table1[[#This Row],[TGL.PENSIUN (usia )]]&lt;&gt;0,TEXT(Table1[[#This Row],[TGL.PENSIUN (usia )]],"yyyy"),"")</f>
        <v>2033</v>
      </c>
      <c r="AB17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Row],[JABATAN]],tbl_refJabatan,9,FALSE),"yr","day")-CONVERT(DATEDIF(M1750,tglAcuan,"y"),"yr","day"))),(NOW()+(CONVERT(VLOOKUP(Table1[[#This Row],[JABATAN]],tbl_refJabatan,9,FALSE),"yr","day")-CONVERT(DATEDIF(M1750,NOW(),"y"),"yr","day")))),"tgl SK salah"),"")</f>
        <v>50827.848911689813</v>
      </c>
      <c r="AC1750" s="167" t="str">
        <f ca="1">IF(Table1[[#This Row],[TGL. PENSIUN (jabatan )]]&lt;&gt;0,TEXT(Table1[[#This Row],[TGL. PENSIUN (jabatan )]],"yyyy"),"")</f>
        <v>2039</v>
      </c>
      <c r="AD17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1" spans="1:30" s="53" customFormat="1" ht="21.75" customHeight="1" x14ac:dyDescent="0.25">
      <c r="A1751" s="43">
        <f t="shared" si="61"/>
        <v>1746</v>
      </c>
      <c r="B1751" s="44" t="s">
        <v>3061</v>
      </c>
      <c r="C1751" s="44" t="s">
        <v>3135</v>
      </c>
      <c r="D1751" s="72" t="s">
        <v>59</v>
      </c>
      <c r="E1751" s="72" t="s">
        <v>3146</v>
      </c>
      <c r="F1751" s="43" t="s">
        <v>50</v>
      </c>
      <c r="G1751" s="46" t="s">
        <v>42</v>
      </c>
      <c r="H1751" s="47">
        <v>34477</v>
      </c>
      <c r="I1751" s="45"/>
      <c r="J1751" s="76"/>
      <c r="K1751" s="74" t="s">
        <v>56</v>
      </c>
      <c r="L1751" s="63" t="s">
        <v>3147</v>
      </c>
      <c r="M1751" s="222">
        <v>43942</v>
      </c>
      <c r="N1751" s="52" t="str">
        <f t="shared" ca="1" si="62"/>
        <v>29 Tahun 9 Bulan 4 hari</v>
      </c>
      <c r="O17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6 Hari </v>
      </c>
      <c r="P1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Row],[JABATAN]],tbl_refJabatan,2,FALSE),"yr","day")-CONVERT(DATEDIF(H1751,tglAcuan,"y"),"yr","day"))),(NOW()+(CONVERT(VLOOKUP(Table1[[#This Row],[JABATAN]],tbl_refJabatan,2,FALSE),"yr","day")-CONVERT(DATEDIF(H1751,NOW(),"y"),"yr","day")))),"Usia Salah"),"")</f>
        <v>56671.848911689813</v>
      </c>
      <c r="Q1751" s="167" t="str">
        <f ca="1">IF(Table1[[#This Row],[TGL. PENSIUN (usia)]]&lt;&gt;0,TEXT(Table1[[#This Row],[TGL. PENSIUN (usia)]],"yyyy"),"")</f>
        <v>2055</v>
      </c>
      <c r="R1751" s="166">
        <f ca="1">IF(AND(Table1[[#This Row],[TGL. PENSIUN (usia)]]&lt;&gt;"",Table1[[#This Row],[TGL. PENSIUN (usia)]]&lt;&gt;"USIA SALAH"),IF(tglAcuan&lt;&gt;0,(INT(CONVERT(VLOOKUP(Table1[[#This Row],[JABATAN]],tbl_refJabatan,2,FALSE),"yr","day")-CONVERT(DATEDIF(H1751,tglAcuan,"y"),"yr","day"))),(INT(CONVERT(VLOOKUP(Table1[[#This Row],[JABATAN]],tbl_refJabatan,2,FALSE),"yr","day")-CONVERT(DATEDIF(H1751,NOW(),"y"),"yr","day")))),"")</f>
        <v>11322</v>
      </c>
      <c r="S1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Row],[JABATAN]],tbl_refJabatan,4,FALSE),"yr","day")-CONVERT(DATEDIF(H1751,tglAcuan,"y"),"yr","day"))),(NOW()+(CONVERT(VLOOKUP(Table1[[#This Row],[JABATAN]],tbl_refJabatan,4,FALSE),"yr","day")-CONVERT(DATEDIF(H1751,NOW(),"y"),"yr","day")))),"Usia Salah"),"")</f>
        <v>56671.848911689813</v>
      </c>
      <c r="T1751" s="167" t="str">
        <f ca="1">IF(Table1[[#This Row],[TGL. PENSIUN ( usia )]]&lt;&gt;0,TEXT(Table1[[#This Row],[TGL. PENSIUN ( usia )]],"yyyy"),"")</f>
        <v>2055</v>
      </c>
      <c r="U1751" s="166">
        <f ca="1">IF(AND(Table1[[#This Row],[TGL. PENSIUN (usia)]]&lt;&gt;"",Table1[[#This Row],[TGL. PENSIUN (usia)]]&lt;&gt;"USIA SALAH"),IF(tglAcuan&lt;&gt;0,(INT(CONVERT(VLOOKUP(Table1[[#This Row],[JABATAN]],tbl_refJabatan,4,FALSE),"yr","day")-CONVERT(DATEDIF(H1751,tglAcuan,"y"),"yr","day"))),(INT(CONVERT(VLOOKUP(Table1[[#This Row],[JABATAN]],tbl_refJabatan,4,FALSE),"yr","day")-CONVERT(DATEDIF(H1751,NOW(),"y"),"yr","day")))),"")</f>
        <v>11322</v>
      </c>
      <c r="V1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Row],[JABATAN]],tbl_refJabatan,6,FALSE),"yr","day")-CONVERT(DATEDIF(H1751,tglAcuan,"y"),"yr","day"))),(NOW()+(CONVERT(VLOOKUP(Table1[[#This Row],[JABATAN]],tbl_refJabatan,6,FALSE),"yr","day")-CONVERT(DATEDIF(H1751,NOW(),"y"),"yr","day")))),"Usia Salah"),"")</f>
        <v>55210.848911689813</v>
      </c>
      <c r="W1751" s="167" t="str">
        <f ca="1">IF(Table1[[#This Row],[TGL.PENSIUN (usia)]]&lt;&gt;0,TEXT(Table1[[#This Row],[TGL.PENSIUN (usia)]],"yyyy"),"")</f>
        <v>2051</v>
      </c>
      <c r="X17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Row],[JABATAN]],tbl_refJabatan,7,FALSE),"yr","day")-CONVERT(DATEDIF(M1751,tglAcuan,"y"),"yr","day"))),(NOW()+(CONVERT(VLOOKUP(Table1[[#This Row],[JABATAN]],tbl_refJabatan,7,FALSE),"yr","day")-CONVERT(DATEDIF(M1751,NOW(),"y"),"yr","day")))),"tgl SK salah"),"")</f>
        <v>51558.348911689813</v>
      </c>
      <c r="Y1751" s="167" t="str">
        <f ca="1">IF(Table1[[#This Row],[TGL. PENSIUN (jabatan)]]&lt;&gt;0,TEXT(Table1[[#This Row],[TGL. PENSIUN (jabatan)]],"yyyy"),"")</f>
        <v>2041</v>
      </c>
      <c r="Z17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Row],[JABATAN]],tbl_refJabatan,8,FALSE),"yr","day")-CONVERT(DATEDIF(H1751,tglAcuan,"y"),"yr","day"))),(NOW()+(CONVERT(VLOOKUP(Table1[[#This Row],[JABATAN]],tbl_refJabatan,8,FALSE),"yr","day")-CONVERT(DATEDIF(H1751,NOW(),"y"),"yr","day")))),"Usia Salah"),"")</f>
        <v>55210.848911689813</v>
      </c>
      <c r="AA1751" s="167" t="str">
        <f ca="1">IF(Table1[[#This Row],[TGL.PENSIUN (usia )]]&lt;&gt;0,TEXT(Table1[[#This Row],[TGL.PENSIUN (usia )]],"yyyy"),"")</f>
        <v>2051</v>
      </c>
      <c r="AB17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Row],[JABATAN]],tbl_refJabatan,9,FALSE),"yr","day")-CONVERT(DATEDIF(M1751,tglAcuan,"y"),"yr","day"))),(NOW()+(CONVERT(VLOOKUP(Table1[[#This Row],[JABATAN]],tbl_refJabatan,9,FALSE),"yr","day")-CONVERT(DATEDIF(M1751,NOW(),"y"),"yr","day")))),"tgl SK salah"),"")</f>
        <v>51558.348911689813</v>
      </c>
      <c r="AC1751" s="167" t="str">
        <f ca="1">IF(Table1[[#This Row],[TGL. PENSIUN (jabatan )]]&lt;&gt;0,TEXT(Table1[[#This Row],[TGL. PENSIUN (jabatan )]],"yyyy"),"")</f>
        <v>2041</v>
      </c>
      <c r="AD17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2" spans="1:30" s="53" customFormat="1" ht="21.75" customHeight="1" x14ac:dyDescent="0.25">
      <c r="A1752" s="43">
        <f t="shared" si="61"/>
        <v>1747</v>
      </c>
      <c r="B1752" s="44" t="s">
        <v>3061</v>
      </c>
      <c r="C1752" s="44" t="s">
        <v>3135</v>
      </c>
      <c r="D1752" s="72" t="s">
        <v>61</v>
      </c>
      <c r="E1752" s="72" t="s">
        <v>3148</v>
      </c>
      <c r="F1752" s="43" t="s">
        <v>50</v>
      </c>
      <c r="G1752" s="46" t="s">
        <v>42</v>
      </c>
      <c r="H1752" s="47">
        <v>25604</v>
      </c>
      <c r="I1752" s="45"/>
      <c r="J1752" s="76"/>
      <c r="K1752" s="74" t="s">
        <v>43</v>
      </c>
      <c r="L1752" s="63" t="s">
        <v>3149</v>
      </c>
      <c r="M1752" s="222">
        <v>43878</v>
      </c>
      <c r="N1752" s="52" t="str">
        <f t="shared" ca="1" si="62"/>
        <v>54 Tahun 0 Bulan 22 hari</v>
      </c>
      <c r="O17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10 Hari </v>
      </c>
      <c r="P1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Row],[JABATAN]],tbl_refJabatan,2,FALSE),"yr","day")-CONVERT(DATEDIF(H1752,tglAcuan,"y"),"yr","day"))),(NOW()+(CONVERT(VLOOKUP(Table1[[#This Row],[JABATAN]],tbl_refJabatan,2,FALSE),"yr","day")-CONVERT(DATEDIF(H1752,NOW(),"y"),"yr","day")))),"Usia Salah"),"")</f>
        <v>47540.598911689813</v>
      </c>
      <c r="Q1752" s="167" t="str">
        <f ca="1">IF(Table1[[#This Row],[TGL. PENSIUN (usia)]]&lt;&gt;0,TEXT(Table1[[#This Row],[TGL. PENSIUN (usia)]],"yyyy"),"")</f>
        <v>2030</v>
      </c>
      <c r="R1752" s="166">
        <f ca="1">IF(AND(Table1[[#This Row],[TGL. PENSIUN (usia)]]&lt;&gt;"",Table1[[#This Row],[TGL. PENSIUN (usia)]]&lt;&gt;"USIA SALAH"),IF(tglAcuan&lt;&gt;0,(INT(CONVERT(VLOOKUP(Table1[[#This Row],[JABATAN]],tbl_refJabatan,2,FALSE),"yr","day")-CONVERT(DATEDIF(H1752,tglAcuan,"y"),"yr","day"))),(INT(CONVERT(VLOOKUP(Table1[[#This Row],[JABATAN]],tbl_refJabatan,2,FALSE),"yr","day")-CONVERT(DATEDIF(H1752,NOW(),"y"),"yr","day")))),"")</f>
        <v>2191</v>
      </c>
      <c r="S1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Row],[JABATAN]],tbl_refJabatan,4,FALSE),"yr","day")-CONVERT(DATEDIF(H1752,tglAcuan,"y"),"yr","day"))),(NOW()+(CONVERT(VLOOKUP(Table1[[#This Row],[JABATAN]],tbl_refJabatan,4,FALSE),"yr","day")-CONVERT(DATEDIF(H1752,NOW(),"y"),"yr","day")))),"Usia Salah"),"")</f>
        <v>47540.598911689813</v>
      </c>
      <c r="T1752" s="167" t="str">
        <f ca="1">IF(Table1[[#This Row],[TGL. PENSIUN ( usia )]]&lt;&gt;0,TEXT(Table1[[#This Row],[TGL. PENSIUN ( usia )]],"yyyy"),"")</f>
        <v>2030</v>
      </c>
      <c r="U1752" s="166">
        <f ca="1">IF(AND(Table1[[#This Row],[TGL. PENSIUN (usia)]]&lt;&gt;"",Table1[[#This Row],[TGL. PENSIUN (usia)]]&lt;&gt;"USIA SALAH"),IF(tglAcuan&lt;&gt;0,(INT(CONVERT(VLOOKUP(Table1[[#This Row],[JABATAN]],tbl_refJabatan,4,FALSE),"yr","day")-CONVERT(DATEDIF(H1752,tglAcuan,"y"),"yr","day"))),(INT(CONVERT(VLOOKUP(Table1[[#This Row],[JABATAN]],tbl_refJabatan,4,FALSE),"yr","day")-CONVERT(DATEDIF(H1752,NOW(),"y"),"yr","day")))),"")</f>
        <v>2191</v>
      </c>
      <c r="V1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Row],[JABATAN]],tbl_refJabatan,6,FALSE),"yr","day")-CONVERT(DATEDIF(H1752,tglAcuan,"y"),"yr","day"))),(NOW()+(CONVERT(VLOOKUP(Table1[[#This Row],[JABATAN]],tbl_refJabatan,6,FALSE),"yr","day")-CONVERT(DATEDIF(H1752,NOW(),"y"),"yr","day")))),"Usia Salah"),"")</f>
        <v>46079.598911689813</v>
      </c>
      <c r="W1752" s="167" t="str">
        <f ca="1">IF(Table1[[#This Row],[TGL.PENSIUN (usia)]]&lt;&gt;0,TEXT(Table1[[#This Row],[TGL.PENSIUN (usia)]],"yyyy"),"")</f>
        <v>2026</v>
      </c>
      <c r="X17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Row],[JABATAN]],tbl_refJabatan,7,FALSE),"yr","day")-CONVERT(DATEDIF(M1752,tglAcuan,"y"),"yr","day"))),(NOW()+(CONVERT(VLOOKUP(Table1[[#This Row],[JABATAN]],tbl_refJabatan,7,FALSE),"yr","day")-CONVERT(DATEDIF(M1752,NOW(),"y"),"yr","day")))),"tgl SK salah"),"")</f>
        <v>51193.098911689813</v>
      </c>
      <c r="Y1752" s="167" t="str">
        <f ca="1">IF(Table1[[#This Row],[TGL. PENSIUN (jabatan)]]&lt;&gt;0,TEXT(Table1[[#This Row],[TGL. PENSIUN (jabatan)]],"yyyy"),"")</f>
        <v>2040</v>
      </c>
      <c r="Z17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Row],[JABATAN]],tbl_refJabatan,8,FALSE),"yr","day")-CONVERT(DATEDIF(H1752,tglAcuan,"y"),"yr","day"))),(NOW()+(CONVERT(VLOOKUP(Table1[[#This Row],[JABATAN]],tbl_refJabatan,8,FALSE),"yr","day")-CONVERT(DATEDIF(H1752,NOW(),"y"),"yr","day")))),"Usia Salah"),"")</f>
        <v>46079.598911689813</v>
      </c>
      <c r="AA1752" s="167" t="str">
        <f ca="1">IF(Table1[[#This Row],[TGL.PENSIUN (usia )]]&lt;&gt;0,TEXT(Table1[[#This Row],[TGL.PENSIUN (usia )]],"yyyy"),"")</f>
        <v>2026</v>
      </c>
      <c r="AB17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Row],[JABATAN]],tbl_refJabatan,9,FALSE),"yr","day")-CONVERT(DATEDIF(M1752,tglAcuan,"y"),"yr","day"))),(NOW()+(CONVERT(VLOOKUP(Table1[[#This Row],[JABATAN]],tbl_refJabatan,9,FALSE),"yr","day")-CONVERT(DATEDIF(M1752,NOW(),"y"),"yr","day")))),"tgl SK salah"),"")</f>
        <v>51193.098911689813</v>
      </c>
      <c r="AC1752" s="167" t="str">
        <f ca="1">IF(Table1[[#This Row],[TGL. PENSIUN (jabatan )]]&lt;&gt;0,TEXT(Table1[[#This Row],[TGL. PENSIUN (jabatan )]],"yyyy"),"")</f>
        <v>2040</v>
      </c>
      <c r="AD17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3" spans="1:30" s="53" customFormat="1" ht="21.75" customHeight="1" x14ac:dyDescent="0.25">
      <c r="A1753" s="43">
        <f t="shared" si="61"/>
        <v>1748</v>
      </c>
      <c r="B1753" s="44" t="s">
        <v>3061</v>
      </c>
      <c r="C1753" s="44" t="s">
        <v>3135</v>
      </c>
      <c r="D1753" s="72" t="s">
        <v>63</v>
      </c>
      <c r="E1753" s="72" t="s">
        <v>217</v>
      </c>
      <c r="F1753" s="43" t="s">
        <v>41</v>
      </c>
      <c r="G1753" s="46" t="s">
        <v>42</v>
      </c>
      <c r="H1753" s="47">
        <v>27408</v>
      </c>
      <c r="I1753" s="45"/>
      <c r="J1753" s="76"/>
      <c r="K1753" s="74" t="s">
        <v>43</v>
      </c>
      <c r="L1753" s="63" t="s">
        <v>3150</v>
      </c>
      <c r="M1753" s="222">
        <v>43396</v>
      </c>
      <c r="N1753" s="52" t="str">
        <f t="shared" ca="1" si="62"/>
        <v>49 Tahun 1 Bulan 13 hari</v>
      </c>
      <c r="O17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Row],[JABATAN]],tbl_refJabatan,2,FALSE),"yr","day")-CONVERT(DATEDIF(H1753,tglAcuan,"y"),"yr","day"))),(NOW()+(CONVERT(VLOOKUP(Table1[[#This Row],[JABATAN]],tbl_refJabatan,2,FALSE),"yr","day")-CONVERT(DATEDIF(H1753,NOW(),"y"),"yr","day")))),"Usia Salah"),"")</f>
        <v>49366.848911689813</v>
      </c>
      <c r="Q1753" s="167" t="str">
        <f ca="1">IF(Table1[[#This Row],[TGL. PENSIUN (usia)]]&lt;&gt;0,TEXT(Table1[[#This Row],[TGL. PENSIUN (usia)]],"yyyy"),"")</f>
        <v>2035</v>
      </c>
      <c r="R1753" s="166">
        <f ca="1">IF(AND(Table1[[#This Row],[TGL. PENSIUN (usia)]]&lt;&gt;"",Table1[[#This Row],[TGL. PENSIUN (usia)]]&lt;&gt;"USIA SALAH"),IF(tglAcuan&lt;&gt;0,(INT(CONVERT(VLOOKUP(Table1[[#This Row],[JABATAN]],tbl_refJabatan,2,FALSE),"yr","day")-CONVERT(DATEDIF(H1753,tglAcuan,"y"),"yr","day"))),(INT(CONVERT(VLOOKUP(Table1[[#This Row],[JABATAN]],tbl_refJabatan,2,FALSE),"yr","day")-CONVERT(DATEDIF(H1753,NOW(),"y"),"yr","day")))),"")</f>
        <v>4017</v>
      </c>
      <c r="S1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Row],[JABATAN]],tbl_refJabatan,4,FALSE),"yr","day")-CONVERT(DATEDIF(H1753,tglAcuan,"y"),"yr","day"))),(NOW()+(CONVERT(VLOOKUP(Table1[[#This Row],[JABATAN]],tbl_refJabatan,4,FALSE),"yr","day")-CONVERT(DATEDIF(H1753,NOW(),"y"),"yr","day")))),"Usia Salah"),"")</f>
        <v>34756.848911689813</v>
      </c>
      <c r="T1753" s="167" t="str">
        <f ca="1">IF(Table1[[#This Row],[TGL. PENSIUN ( usia )]]&lt;&gt;0,TEXT(Table1[[#This Row],[TGL. PENSIUN ( usia )]],"yyyy"),"")</f>
        <v>1995</v>
      </c>
      <c r="U1753" s="166">
        <f ca="1">IF(AND(Table1[[#This Row],[TGL. PENSIUN (usia)]]&lt;&gt;"",Table1[[#This Row],[TGL. PENSIUN (usia)]]&lt;&gt;"USIA SALAH"),IF(tglAcuan&lt;&gt;0,(INT(CONVERT(VLOOKUP(Table1[[#This Row],[JABATAN]],tbl_refJabatan,4,FALSE),"yr","day")-CONVERT(DATEDIF(H1753,tglAcuan,"y"),"yr","day"))),(INT(CONVERT(VLOOKUP(Table1[[#This Row],[JABATAN]],tbl_refJabatan,4,FALSE),"yr","day")-CONVERT(DATEDIF(H1753,NOW(),"y"),"yr","day")))),"")</f>
        <v>-10593</v>
      </c>
      <c r="V1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Row],[JABATAN]],tbl_refJabatan,6,FALSE),"yr","day")-CONVERT(DATEDIF(H1753,tglAcuan,"y"),"yr","day"))),(NOW()+(CONVERT(VLOOKUP(Table1[[#This Row],[JABATAN]],tbl_refJabatan,6,FALSE),"yr","day")-CONVERT(DATEDIF(H1753,NOW(),"y"),"yr","day")))),"Usia Salah"),"")</f>
        <v>27451.848911689813</v>
      </c>
      <c r="W1753" s="167" t="str">
        <f ca="1">IF(Table1[[#This Row],[TGL.PENSIUN (usia)]]&lt;&gt;0,TEXT(Table1[[#This Row],[TGL.PENSIUN (usia)]],"yyyy"),"")</f>
        <v>1975</v>
      </c>
      <c r="X17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Row],[JABATAN]],tbl_refJabatan,7,FALSE),"yr","day")-CONVERT(DATEDIF(M1753,tglAcuan,"y"),"yr","day"))),(NOW()+(CONVERT(VLOOKUP(Table1[[#This Row],[JABATAN]],tbl_refJabatan,7,FALSE),"yr","day")-CONVERT(DATEDIF(M1753,NOW(),"y"),"yr","day")))),"tgl SK salah"),"")</f>
        <v>65437.848911689813</v>
      </c>
      <c r="Y1753" s="167" t="str">
        <f ca="1">IF(Table1[[#This Row],[TGL. PENSIUN (jabatan)]]&lt;&gt;0,TEXT(Table1[[#This Row],[TGL. PENSIUN (jabatan)]],"yyyy"),"")</f>
        <v>2079</v>
      </c>
      <c r="Z17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Row],[JABATAN]],tbl_refJabatan,8,FALSE),"yr","day")-CONVERT(DATEDIF(H1753,tglAcuan,"y"),"yr","day"))),(NOW()+(CONVERT(VLOOKUP(Table1[[#This Row],[JABATAN]],tbl_refJabatan,8,FALSE),"yr","day")-CONVERT(DATEDIF(H1753,NOW(),"y"),"yr","day")))),"Usia Salah"),"")</f>
        <v>49366.848911689813</v>
      </c>
      <c r="AA1753" s="167" t="str">
        <f ca="1">IF(Table1[[#This Row],[TGL.PENSIUN (usia )]]&lt;&gt;0,TEXT(Table1[[#This Row],[TGL.PENSIUN (usia )]],"yyyy"),"")</f>
        <v>2035</v>
      </c>
      <c r="AB17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Row],[JABATAN]],tbl_refJabatan,9,FALSE),"yr","day")-CONVERT(DATEDIF(M1753,tglAcuan,"y"),"yr","day"))),(NOW()+(CONVERT(VLOOKUP(Table1[[#This Row],[JABATAN]],tbl_refJabatan,9,FALSE),"yr","day")-CONVERT(DATEDIF(M1753,NOW(),"y"),"yr","day")))),"tgl SK salah"),"")</f>
        <v>49001.598911689813</v>
      </c>
      <c r="AC1753" s="167" t="str">
        <f ca="1">IF(Table1[[#This Row],[TGL. PENSIUN (jabatan )]]&lt;&gt;0,TEXT(Table1[[#This Row],[TGL. PENSIUN (jabatan )]],"yyyy"),"")</f>
        <v>2034</v>
      </c>
      <c r="AD17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4" spans="1:30" s="53" customFormat="1" ht="21.75" customHeight="1" x14ac:dyDescent="0.25">
      <c r="A1754" s="43">
        <f t="shared" si="61"/>
        <v>1749</v>
      </c>
      <c r="B1754" s="44" t="s">
        <v>3061</v>
      </c>
      <c r="C1754" s="44" t="s">
        <v>3135</v>
      </c>
      <c r="D1754" s="72" t="s">
        <v>63</v>
      </c>
      <c r="E1754" s="72" t="s">
        <v>3151</v>
      </c>
      <c r="F1754" s="43" t="s">
        <v>41</v>
      </c>
      <c r="G1754" s="46" t="s">
        <v>42</v>
      </c>
      <c r="H1754" s="47">
        <v>34732</v>
      </c>
      <c r="I1754" s="45"/>
      <c r="J1754" s="76"/>
      <c r="K1754" s="74" t="s">
        <v>43</v>
      </c>
      <c r="L1754" s="63" t="s">
        <v>3150</v>
      </c>
      <c r="M1754" s="222">
        <v>43396</v>
      </c>
      <c r="N1754" s="52" t="str">
        <f t="shared" ca="1" si="62"/>
        <v>29 Tahun 0 Bulan 25 hari</v>
      </c>
      <c r="O17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Row],[JABATAN]],tbl_refJabatan,2,FALSE),"yr","day")-CONVERT(DATEDIF(H1754,tglAcuan,"y"),"yr","day"))),(NOW()+(CONVERT(VLOOKUP(Table1[[#This Row],[JABATAN]],tbl_refJabatan,2,FALSE),"yr","day")-CONVERT(DATEDIF(H1754,NOW(),"y"),"yr","day")))),"Usia Salah"),"")</f>
        <v>56671.848911689813</v>
      </c>
      <c r="Q1754" s="167" t="str">
        <f ca="1">IF(Table1[[#This Row],[TGL. PENSIUN (usia)]]&lt;&gt;0,TEXT(Table1[[#This Row],[TGL. PENSIUN (usia)]],"yyyy"),"")</f>
        <v>2055</v>
      </c>
      <c r="R1754" s="166">
        <f ca="1">IF(AND(Table1[[#This Row],[TGL. PENSIUN (usia)]]&lt;&gt;"",Table1[[#This Row],[TGL. PENSIUN (usia)]]&lt;&gt;"USIA SALAH"),IF(tglAcuan&lt;&gt;0,(INT(CONVERT(VLOOKUP(Table1[[#This Row],[JABATAN]],tbl_refJabatan,2,FALSE),"yr","day")-CONVERT(DATEDIF(H1754,tglAcuan,"y"),"yr","day"))),(INT(CONVERT(VLOOKUP(Table1[[#This Row],[JABATAN]],tbl_refJabatan,2,FALSE),"yr","day")-CONVERT(DATEDIF(H1754,NOW(),"y"),"yr","day")))),"")</f>
        <v>11322</v>
      </c>
      <c r="S1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Row],[JABATAN]],tbl_refJabatan,4,FALSE),"yr","day")-CONVERT(DATEDIF(H1754,tglAcuan,"y"),"yr","day"))),(NOW()+(CONVERT(VLOOKUP(Table1[[#This Row],[JABATAN]],tbl_refJabatan,4,FALSE),"yr","day")-CONVERT(DATEDIF(H1754,NOW(),"y"),"yr","day")))),"Usia Salah"),"")</f>
        <v>42061.848911689813</v>
      </c>
      <c r="T1754" s="167" t="str">
        <f ca="1">IF(Table1[[#This Row],[TGL. PENSIUN ( usia )]]&lt;&gt;0,TEXT(Table1[[#This Row],[TGL. PENSIUN ( usia )]],"yyyy"),"")</f>
        <v>2015</v>
      </c>
      <c r="U1754" s="166">
        <f ca="1">IF(AND(Table1[[#This Row],[TGL. PENSIUN (usia)]]&lt;&gt;"",Table1[[#This Row],[TGL. PENSIUN (usia)]]&lt;&gt;"USIA SALAH"),IF(tglAcuan&lt;&gt;0,(INT(CONVERT(VLOOKUP(Table1[[#This Row],[JABATAN]],tbl_refJabatan,4,FALSE),"yr","day")-CONVERT(DATEDIF(H1754,tglAcuan,"y"),"yr","day"))),(INT(CONVERT(VLOOKUP(Table1[[#This Row],[JABATAN]],tbl_refJabatan,4,FALSE),"yr","day")-CONVERT(DATEDIF(H1754,NOW(),"y"),"yr","day")))),"")</f>
        <v>-3288</v>
      </c>
      <c r="V1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Row],[JABATAN]],tbl_refJabatan,6,FALSE),"yr","day")-CONVERT(DATEDIF(H1754,tglAcuan,"y"),"yr","day"))),(NOW()+(CONVERT(VLOOKUP(Table1[[#This Row],[JABATAN]],tbl_refJabatan,6,FALSE),"yr","day")-CONVERT(DATEDIF(H1754,NOW(),"y"),"yr","day")))),"Usia Salah"),"")</f>
        <v>34756.848911689813</v>
      </c>
      <c r="W1754" s="167" t="str">
        <f ca="1">IF(Table1[[#This Row],[TGL.PENSIUN (usia)]]&lt;&gt;0,TEXT(Table1[[#This Row],[TGL.PENSIUN (usia)]],"yyyy"),"")</f>
        <v>1995</v>
      </c>
      <c r="X17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Row],[JABATAN]],tbl_refJabatan,7,FALSE),"yr","day")-CONVERT(DATEDIF(M1754,tglAcuan,"y"),"yr","day"))),(NOW()+(CONVERT(VLOOKUP(Table1[[#This Row],[JABATAN]],tbl_refJabatan,7,FALSE),"yr","day")-CONVERT(DATEDIF(M1754,NOW(),"y"),"yr","day")))),"tgl SK salah"),"")</f>
        <v>65437.848911689813</v>
      </c>
      <c r="Y1754" s="167" t="str">
        <f ca="1">IF(Table1[[#This Row],[TGL. PENSIUN (jabatan)]]&lt;&gt;0,TEXT(Table1[[#This Row],[TGL. PENSIUN (jabatan)]],"yyyy"),"")</f>
        <v>2079</v>
      </c>
      <c r="Z17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Row],[JABATAN]],tbl_refJabatan,8,FALSE),"yr","day")-CONVERT(DATEDIF(H1754,tglAcuan,"y"),"yr","day"))),(NOW()+(CONVERT(VLOOKUP(Table1[[#This Row],[JABATAN]],tbl_refJabatan,8,FALSE),"yr","day")-CONVERT(DATEDIF(H1754,NOW(),"y"),"yr","day")))),"Usia Salah"),"")</f>
        <v>56671.848911689813</v>
      </c>
      <c r="AA1754" s="167" t="str">
        <f ca="1">IF(Table1[[#This Row],[TGL.PENSIUN (usia )]]&lt;&gt;0,TEXT(Table1[[#This Row],[TGL.PENSIUN (usia )]],"yyyy"),"")</f>
        <v>2055</v>
      </c>
      <c r="AB17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Row],[JABATAN]],tbl_refJabatan,9,FALSE),"yr","day")-CONVERT(DATEDIF(M1754,tglAcuan,"y"),"yr","day"))),(NOW()+(CONVERT(VLOOKUP(Table1[[#This Row],[JABATAN]],tbl_refJabatan,9,FALSE),"yr","day")-CONVERT(DATEDIF(M1754,NOW(),"y"),"yr","day")))),"tgl SK salah"),"")</f>
        <v>49001.598911689813</v>
      </c>
      <c r="AC1754" s="167" t="str">
        <f ca="1">IF(Table1[[#This Row],[TGL. PENSIUN (jabatan )]]&lt;&gt;0,TEXT(Table1[[#This Row],[TGL. PENSIUN (jabatan )]],"yyyy"),"")</f>
        <v>2034</v>
      </c>
      <c r="AD17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5" spans="1:30" s="53" customFormat="1" ht="21.75" customHeight="1" x14ac:dyDescent="0.25">
      <c r="A1755" s="43">
        <f t="shared" si="61"/>
        <v>1750</v>
      </c>
      <c r="B1755" s="44" t="s">
        <v>3061</v>
      </c>
      <c r="C1755" s="44" t="s">
        <v>3135</v>
      </c>
      <c r="D1755" s="72" t="s">
        <v>63</v>
      </c>
      <c r="E1755" s="72" t="s">
        <v>3152</v>
      </c>
      <c r="F1755" s="43" t="s">
        <v>41</v>
      </c>
      <c r="G1755" s="46" t="s">
        <v>42</v>
      </c>
      <c r="H1755" s="47">
        <v>32664</v>
      </c>
      <c r="I1755" s="45"/>
      <c r="J1755" s="76"/>
      <c r="K1755" s="74" t="s">
        <v>43</v>
      </c>
      <c r="L1755" s="63" t="s">
        <v>3150</v>
      </c>
      <c r="M1755" s="222">
        <v>43396</v>
      </c>
      <c r="N1755" s="52" t="str">
        <f t="shared" ca="1" si="62"/>
        <v>34 Tahun 8 Bulan 22 hari</v>
      </c>
      <c r="O17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Row],[JABATAN]],tbl_refJabatan,2,FALSE),"yr","day")-CONVERT(DATEDIF(H1755,tglAcuan,"y"),"yr","day"))),(NOW()+(CONVERT(VLOOKUP(Table1[[#This Row],[JABATAN]],tbl_refJabatan,2,FALSE),"yr","day")-CONVERT(DATEDIF(H1755,NOW(),"y"),"yr","day")))),"Usia Salah"),"")</f>
        <v>54845.598911689813</v>
      </c>
      <c r="Q1755" s="167" t="str">
        <f ca="1">IF(Table1[[#This Row],[TGL. PENSIUN (usia)]]&lt;&gt;0,TEXT(Table1[[#This Row],[TGL. PENSIUN (usia)]],"yyyy"),"")</f>
        <v>2050</v>
      </c>
      <c r="R1755" s="166">
        <f ca="1">IF(AND(Table1[[#This Row],[TGL. PENSIUN (usia)]]&lt;&gt;"",Table1[[#This Row],[TGL. PENSIUN (usia)]]&lt;&gt;"USIA SALAH"),IF(tglAcuan&lt;&gt;0,(INT(CONVERT(VLOOKUP(Table1[[#This Row],[JABATAN]],tbl_refJabatan,2,FALSE),"yr","day")-CONVERT(DATEDIF(H1755,tglAcuan,"y"),"yr","day"))),(INT(CONVERT(VLOOKUP(Table1[[#This Row],[JABATAN]],tbl_refJabatan,2,FALSE),"yr","day")-CONVERT(DATEDIF(H1755,NOW(),"y"),"yr","day")))),"")</f>
        <v>9496</v>
      </c>
      <c r="S1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Row],[JABATAN]],tbl_refJabatan,4,FALSE),"yr","day")-CONVERT(DATEDIF(H1755,tglAcuan,"y"),"yr","day"))),(NOW()+(CONVERT(VLOOKUP(Table1[[#This Row],[JABATAN]],tbl_refJabatan,4,FALSE),"yr","day")-CONVERT(DATEDIF(H1755,NOW(),"y"),"yr","day")))),"Usia Salah"),"")</f>
        <v>40235.598911689813</v>
      </c>
      <c r="T1755" s="167" t="str">
        <f ca="1">IF(Table1[[#This Row],[TGL. PENSIUN ( usia )]]&lt;&gt;0,TEXT(Table1[[#This Row],[TGL. PENSIUN ( usia )]],"yyyy"),"")</f>
        <v>2010</v>
      </c>
      <c r="U1755" s="166">
        <f ca="1">IF(AND(Table1[[#This Row],[TGL. PENSIUN (usia)]]&lt;&gt;"",Table1[[#This Row],[TGL. PENSIUN (usia)]]&lt;&gt;"USIA SALAH"),IF(tglAcuan&lt;&gt;0,(INT(CONVERT(VLOOKUP(Table1[[#This Row],[JABATAN]],tbl_refJabatan,4,FALSE),"yr","day")-CONVERT(DATEDIF(H1755,tglAcuan,"y"),"yr","day"))),(INT(CONVERT(VLOOKUP(Table1[[#This Row],[JABATAN]],tbl_refJabatan,4,FALSE),"yr","day")-CONVERT(DATEDIF(H1755,NOW(),"y"),"yr","day")))),"")</f>
        <v>-5114</v>
      </c>
      <c r="V1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Row],[JABATAN]],tbl_refJabatan,6,FALSE),"yr","day")-CONVERT(DATEDIF(H1755,tglAcuan,"y"),"yr","day"))),(NOW()+(CONVERT(VLOOKUP(Table1[[#This Row],[JABATAN]],tbl_refJabatan,6,FALSE),"yr","day")-CONVERT(DATEDIF(H1755,NOW(),"y"),"yr","day")))),"Usia Salah"),"")</f>
        <v>32930.598911689813</v>
      </c>
      <c r="W1755" s="167" t="str">
        <f ca="1">IF(Table1[[#This Row],[TGL.PENSIUN (usia)]]&lt;&gt;0,TEXT(Table1[[#This Row],[TGL.PENSIUN (usia)]],"yyyy"),"")</f>
        <v>1990</v>
      </c>
      <c r="X17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Row],[JABATAN]],tbl_refJabatan,7,FALSE),"yr","day")-CONVERT(DATEDIF(M1755,tglAcuan,"y"),"yr","day"))),(NOW()+(CONVERT(VLOOKUP(Table1[[#This Row],[JABATAN]],tbl_refJabatan,7,FALSE),"yr","day")-CONVERT(DATEDIF(M1755,NOW(),"y"),"yr","day")))),"tgl SK salah"),"")</f>
        <v>65437.848911689813</v>
      </c>
      <c r="Y1755" s="167" t="str">
        <f ca="1">IF(Table1[[#This Row],[TGL. PENSIUN (jabatan)]]&lt;&gt;0,TEXT(Table1[[#This Row],[TGL. PENSIUN (jabatan)]],"yyyy"),"")</f>
        <v>2079</v>
      </c>
      <c r="Z17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Row],[JABATAN]],tbl_refJabatan,8,FALSE),"yr","day")-CONVERT(DATEDIF(H1755,tglAcuan,"y"),"yr","day"))),(NOW()+(CONVERT(VLOOKUP(Table1[[#This Row],[JABATAN]],tbl_refJabatan,8,FALSE),"yr","day")-CONVERT(DATEDIF(H1755,NOW(),"y"),"yr","day")))),"Usia Salah"),"")</f>
        <v>54845.598911689813</v>
      </c>
      <c r="AA1755" s="167" t="str">
        <f ca="1">IF(Table1[[#This Row],[TGL.PENSIUN (usia )]]&lt;&gt;0,TEXT(Table1[[#This Row],[TGL.PENSIUN (usia )]],"yyyy"),"")</f>
        <v>2050</v>
      </c>
      <c r="AB17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Row],[JABATAN]],tbl_refJabatan,9,FALSE),"yr","day")-CONVERT(DATEDIF(M1755,tglAcuan,"y"),"yr","day"))),(NOW()+(CONVERT(VLOOKUP(Table1[[#This Row],[JABATAN]],tbl_refJabatan,9,FALSE),"yr","day")-CONVERT(DATEDIF(M1755,NOW(),"y"),"yr","day")))),"tgl SK salah"),"")</f>
        <v>49001.598911689813</v>
      </c>
      <c r="AC1755" s="167" t="str">
        <f ca="1">IF(Table1[[#This Row],[TGL. PENSIUN (jabatan )]]&lt;&gt;0,TEXT(Table1[[#This Row],[TGL. PENSIUN (jabatan )]],"yyyy"),"")</f>
        <v>2034</v>
      </c>
      <c r="AD17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6" spans="1:30" s="53" customFormat="1" ht="21.75" customHeight="1" x14ac:dyDescent="0.25">
      <c r="A1756" s="43">
        <f t="shared" si="61"/>
        <v>1751</v>
      </c>
      <c r="B1756" s="44" t="s">
        <v>3061</v>
      </c>
      <c r="C1756" s="44" t="s">
        <v>3135</v>
      </c>
      <c r="D1756" s="72" t="s">
        <v>63</v>
      </c>
      <c r="E1756" s="72" t="s">
        <v>3153</v>
      </c>
      <c r="F1756" s="43" t="s">
        <v>41</v>
      </c>
      <c r="G1756" s="46" t="s">
        <v>42</v>
      </c>
      <c r="H1756" s="47">
        <v>29752</v>
      </c>
      <c r="I1756" s="45"/>
      <c r="J1756" s="76"/>
      <c r="K1756" s="74" t="s">
        <v>43</v>
      </c>
      <c r="L1756" s="63" t="s">
        <v>3150</v>
      </c>
      <c r="M1756" s="222">
        <v>43396</v>
      </c>
      <c r="N1756" s="52" t="str">
        <f t="shared" ca="1" si="62"/>
        <v>42 Tahun 8 Bulan 12 hari</v>
      </c>
      <c r="O17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Row],[JABATAN]],tbl_refJabatan,2,FALSE),"yr","day")-CONVERT(DATEDIF(H1756,tglAcuan,"y"),"yr","day"))),(NOW()+(CONVERT(VLOOKUP(Table1[[#This Row],[JABATAN]],tbl_refJabatan,2,FALSE),"yr","day")-CONVERT(DATEDIF(H1756,NOW(),"y"),"yr","day")))),"Usia Salah"),"")</f>
        <v>51923.598911689813</v>
      </c>
      <c r="Q1756" s="167" t="str">
        <f ca="1">IF(Table1[[#This Row],[TGL. PENSIUN (usia)]]&lt;&gt;0,TEXT(Table1[[#This Row],[TGL. PENSIUN (usia)]],"yyyy"),"")</f>
        <v>2042</v>
      </c>
      <c r="R1756" s="166">
        <f ca="1">IF(AND(Table1[[#This Row],[TGL. PENSIUN (usia)]]&lt;&gt;"",Table1[[#This Row],[TGL. PENSIUN (usia)]]&lt;&gt;"USIA SALAH"),IF(tglAcuan&lt;&gt;0,(INT(CONVERT(VLOOKUP(Table1[[#This Row],[JABATAN]],tbl_refJabatan,2,FALSE),"yr","day")-CONVERT(DATEDIF(H1756,tglAcuan,"y"),"yr","day"))),(INT(CONVERT(VLOOKUP(Table1[[#This Row],[JABATAN]],tbl_refJabatan,2,FALSE),"yr","day")-CONVERT(DATEDIF(H1756,NOW(),"y"),"yr","day")))),"")</f>
        <v>6574</v>
      </c>
      <c r="S1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Row],[JABATAN]],tbl_refJabatan,4,FALSE),"yr","day")-CONVERT(DATEDIF(H1756,tglAcuan,"y"),"yr","day"))),(NOW()+(CONVERT(VLOOKUP(Table1[[#This Row],[JABATAN]],tbl_refJabatan,4,FALSE),"yr","day")-CONVERT(DATEDIF(H1756,NOW(),"y"),"yr","day")))),"Usia Salah"),"")</f>
        <v>37313.598911689813</v>
      </c>
      <c r="T1756" s="167" t="str">
        <f ca="1">IF(Table1[[#This Row],[TGL. PENSIUN ( usia )]]&lt;&gt;0,TEXT(Table1[[#This Row],[TGL. PENSIUN ( usia )]],"yyyy"),"")</f>
        <v>2002</v>
      </c>
      <c r="U1756" s="166">
        <f ca="1">IF(AND(Table1[[#This Row],[TGL. PENSIUN (usia)]]&lt;&gt;"",Table1[[#This Row],[TGL. PENSIUN (usia)]]&lt;&gt;"USIA SALAH"),IF(tglAcuan&lt;&gt;0,(INT(CONVERT(VLOOKUP(Table1[[#This Row],[JABATAN]],tbl_refJabatan,4,FALSE),"yr","day")-CONVERT(DATEDIF(H1756,tglAcuan,"y"),"yr","day"))),(INT(CONVERT(VLOOKUP(Table1[[#This Row],[JABATAN]],tbl_refJabatan,4,FALSE),"yr","day")-CONVERT(DATEDIF(H1756,NOW(),"y"),"yr","day")))),"")</f>
        <v>-8036</v>
      </c>
      <c r="V1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Row],[JABATAN]],tbl_refJabatan,6,FALSE),"yr","day")-CONVERT(DATEDIF(H1756,tglAcuan,"y"),"yr","day"))),(NOW()+(CONVERT(VLOOKUP(Table1[[#This Row],[JABATAN]],tbl_refJabatan,6,FALSE),"yr","day")-CONVERT(DATEDIF(H1756,NOW(),"y"),"yr","day")))),"Usia Salah"),"")</f>
        <v>30008.598911689813</v>
      </c>
      <c r="W1756" s="167" t="str">
        <f ca="1">IF(Table1[[#This Row],[TGL.PENSIUN (usia)]]&lt;&gt;0,TEXT(Table1[[#This Row],[TGL.PENSIUN (usia)]],"yyyy"),"")</f>
        <v>1982</v>
      </c>
      <c r="X17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Row],[JABATAN]],tbl_refJabatan,7,FALSE),"yr","day")-CONVERT(DATEDIF(M1756,tglAcuan,"y"),"yr","day"))),(NOW()+(CONVERT(VLOOKUP(Table1[[#This Row],[JABATAN]],tbl_refJabatan,7,FALSE),"yr","day")-CONVERT(DATEDIF(M1756,NOW(),"y"),"yr","day")))),"tgl SK salah"),"")</f>
        <v>65437.848911689813</v>
      </c>
      <c r="Y1756" s="167" t="str">
        <f ca="1">IF(Table1[[#This Row],[TGL. PENSIUN (jabatan)]]&lt;&gt;0,TEXT(Table1[[#This Row],[TGL. PENSIUN (jabatan)]],"yyyy"),"")</f>
        <v>2079</v>
      </c>
      <c r="Z17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Row],[JABATAN]],tbl_refJabatan,8,FALSE),"yr","day")-CONVERT(DATEDIF(H1756,tglAcuan,"y"),"yr","day"))),(NOW()+(CONVERT(VLOOKUP(Table1[[#This Row],[JABATAN]],tbl_refJabatan,8,FALSE),"yr","day")-CONVERT(DATEDIF(H1756,NOW(),"y"),"yr","day")))),"Usia Salah"),"")</f>
        <v>51923.598911689813</v>
      </c>
      <c r="AA1756" s="167" t="str">
        <f ca="1">IF(Table1[[#This Row],[TGL.PENSIUN (usia )]]&lt;&gt;0,TEXT(Table1[[#This Row],[TGL.PENSIUN (usia )]],"yyyy"),"")</f>
        <v>2042</v>
      </c>
      <c r="AB17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Row],[JABATAN]],tbl_refJabatan,9,FALSE),"yr","day")-CONVERT(DATEDIF(M1756,tglAcuan,"y"),"yr","day"))),(NOW()+(CONVERT(VLOOKUP(Table1[[#This Row],[JABATAN]],tbl_refJabatan,9,FALSE),"yr","day")-CONVERT(DATEDIF(M1756,NOW(),"y"),"yr","day")))),"tgl SK salah"),"")</f>
        <v>49001.598911689813</v>
      </c>
      <c r="AC1756" s="167" t="str">
        <f ca="1">IF(Table1[[#This Row],[TGL. PENSIUN (jabatan )]]&lt;&gt;0,TEXT(Table1[[#This Row],[TGL. PENSIUN (jabatan )]],"yyyy"),"")</f>
        <v>2034</v>
      </c>
      <c r="AD17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7" spans="1:30" s="53" customFormat="1" ht="21.75" customHeight="1" x14ac:dyDescent="0.25">
      <c r="A1757" s="43">
        <f t="shared" si="61"/>
        <v>1752</v>
      </c>
      <c r="B1757" s="44" t="s">
        <v>3061</v>
      </c>
      <c r="C1757" s="44" t="s">
        <v>3135</v>
      </c>
      <c r="D1757" s="72" t="s">
        <v>63</v>
      </c>
      <c r="E1757" s="72" t="s">
        <v>3154</v>
      </c>
      <c r="F1757" s="43" t="s">
        <v>41</v>
      </c>
      <c r="G1757" s="46" t="s">
        <v>42</v>
      </c>
      <c r="H1757" s="47">
        <v>31014</v>
      </c>
      <c r="I1757" s="45"/>
      <c r="J1757" s="76"/>
      <c r="K1757" s="74" t="s">
        <v>43</v>
      </c>
      <c r="L1757" s="63" t="s">
        <v>3150</v>
      </c>
      <c r="M1757" s="222">
        <v>43396</v>
      </c>
      <c r="N1757" s="52" t="str">
        <f t="shared" ca="1" si="62"/>
        <v>39 Tahun 2 Bulan 30 hari</v>
      </c>
      <c r="O17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Row],[JABATAN]],tbl_refJabatan,2,FALSE),"yr","day")-CONVERT(DATEDIF(H1757,tglAcuan,"y"),"yr","day"))),(NOW()+(CONVERT(VLOOKUP(Table1[[#This Row],[JABATAN]],tbl_refJabatan,2,FALSE),"yr","day")-CONVERT(DATEDIF(H1757,NOW(),"y"),"yr","day")))),"Usia Salah"),"")</f>
        <v>53019.348911689813</v>
      </c>
      <c r="Q1757" s="167" t="str">
        <f ca="1">IF(Table1[[#This Row],[TGL. PENSIUN (usia)]]&lt;&gt;0,TEXT(Table1[[#This Row],[TGL. PENSIUN (usia)]],"yyyy"),"")</f>
        <v>2045</v>
      </c>
      <c r="R1757" s="166">
        <f ca="1">IF(AND(Table1[[#This Row],[TGL. PENSIUN (usia)]]&lt;&gt;"",Table1[[#This Row],[TGL. PENSIUN (usia)]]&lt;&gt;"USIA SALAH"),IF(tglAcuan&lt;&gt;0,(INT(CONVERT(VLOOKUP(Table1[[#This Row],[JABATAN]],tbl_refJabatan,2,FALSE),"yr","day")-CONVERT(DATEDIF(H1757,tglAcuan,"y"),"yr","day"))),(INT(CONVERT(VLOOKUP(Table1[[#This Row],[JABATAN]],tbl_refJabatan,2,FALSE),"yr","day")-CONVERT(DATEDIF(H1757,NOW(),"y"),"yr","day")))),"")</f>
        <v>7670</v>
      </c>
      <c r="S1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Row],[JABATAN]],tbl_refJabatan,4,FALSE),"yr","day")-CONVERT(DATEDIF(H1757,tglAcuan,"y"),"yr","day"))),(NOW()+(CONVERT(VLOOKUP(Table1[[#This Row],[JABATAN]],tbl_refJabatan,4,FALSE),"yr","day")-CONVERT(DATEDIF(H1757,NOW(),"y"),"yr","day")))),"Usia Salah"),"")</f>
        <v>38409.348911689813</v>
      </c>
      <c r="T1757" s="167" t="str">
        <f ca="1">IF(Table1[[#This Row],[TGL. PENSIUN ( usia )]]&lt;&gt;0,TEXT(Table1[[#This Row],[TGL. PENSIUN ( usia )]],"yyyy"),"")</f>
        <v>2005</v>
      </c>
      <c r="U1757" s="166">
        <f ca="1">IF(AND(Table1[[#This Row],[TGL. PENSIUN (usia)]]&lt;&gt;"",Table1[[#This Row],[TGL. PENSIUN (usia)]]&lt;&gt;"USIA SALAH"),IF(tglAcuan&lt;&gt;0,(INT(CONVERT(VLOOKUP(Table1[[#This Row],[JABATAN]],tbl_refJabatan,4,FALSE),"yr","day")-CONVERT(DATEDIF(H1757,tglAcuan,"y"),"yr","day"))),(INT(CONVERT(VLOOKUP(Table1[[#This Row],[JABATAN]],tbl_refJabatan,4,FALSE),"yr","day")-CONVERT(DATEDIF(H1757,NOW(),"y"),"yr","day")))),"")</f>
        <v>-6940</v>
      </c>
      <c r="V1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Row],[JABATAN]],tbl_refJabatan,6,FALSE),"yr","day")-CONVERT(DATEDIF(H1757,tglAcuan,"y"),"yr","day"))),(NOW()+(CONVERT(VLOOKUP(Table1[[#This Row],[JABATAN]],tbl_refJabatan,6,FALSE),"yr","day")-CONVERT(DATEDIF(H1757,NOW(),"y"),"yr","day")))),"Usia Salah"),"")</f>
        <v>31104.348911689813</v>
      </c>
      <c r="W1757" s="167" t="str">
        <f ca="1">IF(Table1[[#This Row],[TGL.PENSIUN (usia)]]&lt;&gt;0,TEXT(Table1[[#This Row],[TGL.PENSIUN (usia)]],"yyyy"),"")</f>
        <v>1985</v>
      </c>
      <c r="X17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Row],[JABATAN]],tbl_refJabatan,7,FALSE),"yr","day")-CONVERT(DATEDIF(M1757,tglAcuan,"y"),"yr","day"))),(NOW()+(CONVERT(VLOOKUP(Table1[[#This Row],[JABATAN]],tbl_refJabatan,7,FALSE),"yr","day")-CONVERT(DATEDIF(M1757,NOW(),"y"),"yr","day")))),"tgl SK salah"),"")</f>
        <v>65437.848911689813</v>
      </c>
      <c r="Y1757" s="167" t="str">
        <f ca="1">IF(Table1[[#This Row],[TGL. PENSIUN (jabatan)]]&lt;&gt;0,TEXT(Table1[[#This Row],[TGL. PENSIUN (jabatan)]],"yyyy"),"")</f>
        <v>2079</v>
      </c>
      <c r="Z17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Row],[JABATAN]],tbl_refJabatan,8,FALSE),"yr","day")-CONVERT(DATEDIF(H1757,tglAcuan,"y"),"yr","day"))),(NOW()+(CONVERT(VLOOKUP(Table1[[#This Row],[JABATAN]],tbl_refJabatan,8,FALSE),"yr","day")-CONVERT(DATEDIF(H1757,NOW(),"y"),"yr","day")))),"Usia Salah"),"")</f>
        <v>53019.348911689813</v>
      </c>
      <c r="AA1757" s="167" t="str">
        <f ca="1">IF(Table1[[#This Row],[TGL.PENSIUN (usia )]]&lt;&gt;0,TEXT(Table1[[#This Row],[TGL.PENSIUN (usia )]],"yyyy"),"")</f>
        <v>2045</v>
      </c>
      <c r="AB17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Row],[JABATAN]],tbl_refJabatan,9,FALSE),"yr","day")-CONVERT(DATEDIF(M1757,tglAcuan,"y"),"yr","day"))),(NOW()+(CONVERT(VLOOKUP(Table1[[#This Row],[JABATAN]],tbl_refJabatan,9,FALSE),"yr","day")-CONVERT(DATEDIF(M1757,NOW(),"y"),"yr","day")))),"tgl SK salah"),"")</f>
        <v>49001.598911689813</v>
      </c>
      <c r="AC1757" s="167" t="str">
        <f ca="1">IF(Table1[[#This Row],[TGL. PENSIUN (jabatan )]]&lt;&gt;0,TEXT(Table1[[#This Row],[TGL. PENSIUN (jabatan )]],"yyyy"),"")</f>
        <v>2034</v>
      </c>
      <c r="AD17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8" spans="1:30" s="53" customFormat="1" ht="21.75" customHeight="1" x14ac:dyDescent="0.25">
      <c r="A1758" s="43">
        <f t="shared" si="61"/>
        <v>1753</v>
      </c>
      <c r="B1758" s="44" t="s">
        <v>3061</v>
      </c>
      <c r="C1758" s="44" t="s">
        <v>3135</v>
      </c>
      <c r="D1758" s="72" t="s">
        <v>63</v>
      </c>
      <c r="E1758" s="72" t="s">
        <v>3154</v>
      </c>
      <c r="F1758" s="43" t="s">
        <v>41</v>
      </c>
      <c r="G1758" s="46" t="s">
        <v>42</v>
      </c>
      <c r="H1758" s="47">
        <v>29214</v>
      </c>
      <c r="I1758" s="45"/>
      <c r="J1758" s="76"/>
      <c r="K1758" s="74" t="s">
        <v>43</v>
      </c>
      <c r="L1758" s="63" t="s">
        <v>3155</v>
      </c>
      <c r="M1758" s="222">
        <v>44533</v>
      </c>
      <c r="N1758" s="52" t="str">
        <f t="shared" ca="1" si="62"/>
        <v>44 Tahun 2 Bulan 2 hari</v>
      </c>
      <c r="O17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24 Hari </v>
      </c>
      <c r="P1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Row],[JABATAN]],tbl_refJabatan,2,FALSE),"yr","day")-CONVERT(DATEDIF(H1758,tglAcuan,"y"),"yr","day"))),(NOW()+(CONVERT(VLOOKUP(Table1[[#This Row],[JABATAN]],tbl_refJabatan,2,FALSE),"yr","day")-CONVERT(DATEDIF(H1758,NOW(),"y"),"yr","day")))),"Usia Salah"),"")</f>
        <v>51193.098911689813</v>
      </c>
      <c r="Q1758" s="167" t="str">
        <f ca="1">IF(Table1[[#This Row],[TGL. PENSIUN (usia)]]&lt;&gt;0,TEXT(Table1[[#This Row],[TGL. PENSIUN (usia)]],"yyyy"),"")</f>
        <v>2040</v>
      </c>
      <c r="R1758" s="166">
        <f ca="1">IF(AND(Table1[[#This Row],[TGL. PENSIUN (usia)]]&lt;&gt;"",Table1[[#This Row],[TGL. PENSIUN (usia)]]&lt;&gt;"USIA SALAH"),IF(tglAcuan&lt;&gt;0,(INT(CONVERT(VLOOKUP(Table1[[#This Row],[JABATAN]],tbl_refJabatan,2,FALSE),"yr","day")-CONVERT(DATEDIF(H1758,tglAcuan,"y"),"yr","day"))),(INT(CONVERT(VLOOKUP(Table1[[#This Row],[JABATAN]],tbl_refJabatan,2,FALSE),"yr","day")-CONVERT(DATEDIF(H1758,NOW(),"y"),"yr","day")))),"")</f>
        <v>5844</v>
      </c>
      <c r="S1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Row],[JABATAN]],tbl_refJabatan,4,FALSE),"yr","day")-CONVERT(DATEDIF(H1758,tglAcuan,"y"),"yr","day"))),(NOW()+(CONVERT(VLOOKUP(Table1[[#This Row],[JABATAN]],tbl_refJabatan,4,FALSE),"yr","day")-CONVERT(DATEDIF(H1758,NOW(),"y"),"yr","day")))),"Usia Salah"),"")</f>
        <v>36583.098911689813</v>
      </c>
      <c r="T1758" s="167" t="str">
        <f ca="1">IF(Table1[[#This Row],[TGL. PENSIUN ( usia )]]&lt;&gt;0,TEXT(Table1[[#This Row],[TGL. PENSIUN ( usia )]],"yyyy"),"")</f>
        <v>2000</v>
      </c>
      <c r="U1758" s="166">
        <f ca="1">IF(AND(Table1[[#This Row],[TGL. PENSIUN (usia)]]&lt;&gt;"",Table1[[#This Row],[TGL. PENSIUN (usia)]]&lt;&gt;"USIA SALAH"),IF(tglAcuan&lt;&gt;0,(INT(CONVERT(VLOOKUP(Table1[[#This Row],[JABATAN]],tbl_refJabatan,4,FALSE),"yr","day")-CONVERT(DATEDIF(H1758,tglAcuan,"y"),"yr","day"))),(INT(CONVERT(VLOOKUP(Table1[[#This Row],[JABATAN]],tbl_refJabatan,4,FALSE),"yr","day")-CONVERT(DATEDIF(H1758,NOW(),"y"),"yr","day")))),"")</f>
        <v>-8766</v>
      </c>
      <c r="V1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Row],[JABATAN]],tbl_refJabatan,6,FALSE),"yr","day")-CONVERT(DATEDIF(H1758,tglAcuan,"y"),"yr","day"))),(NOW()+(CONVERT(VLOOKUP(Table1[[#This Row],[JABATAN]],tbl_refJabatan,6,FALSE),"yr","day")-CONVERT(DATEDIF(H1758,NOW(),"y"),"yr","day")))),"Usia Salah"),"")</f>
        <v>29278.098911689813</v>
      </c>
      <c r="W1758" s="167" t="str">
        <f ca="1">IF(Table1[[#This Row],[TGL.PENSIUN (usia)]]&lt;&gt;0,TEXT(Table1[[#This Row],[TGL.PENSIUN (usia)]],"yyyy"),"")</f>
        <v>1980</v>
      </c>
      <c r="X17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Row],[JABATAN]],tbl_refJabatan,7,FALSE),"yr","day")-CONVERT(DATEDIF(M1758,tglAcuan,"y"),"yr","day"))),(NOW()+(CONVERT(VLOOKUP(Table1[[#This Row],[JABATAN]],tbl_refJabatan,7,FALSE),"yr","day")-CONVERT(DATEDIF(M1758,NOW(),"y"),"yr","day")))),"tgl SK salah"),"")</f>
        <v>66533.598911689813</v>
      </c>
      <c r="Y1758" s="167" t="str">
        <f ca="1">IF(Table1[[#This Row],[TGL. PENSIUN (jabatan)]]&lt;&gt;0,TEXT(Table1[[#This Row],[TGL. PENSIUN (jabatan)]],"yyyy"),"")</f>
        <v>2082</v>
      </c>
      <c r="Z17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Row],[JABATAN]],tbl_refJabatan,8,FALSE),"yr","day")-CONVERT(DATEDIF(H1758,tglAcuan,"y"),"yr","day"))),(NOW()+(CONVERT(VLOOKUP(Table1[[#This Row],[JABATAN]],tbl_refJabatan,8,FALSE),"yr","day")-CONVERT(DATEDIF(H1758,NOW(),"y"),"yr","day")))),"Usia Salah"),"")</f>
        <v>51193.098911689813</v>
      </c>
      <c r="AA1758" s="167" t="str">
        <f ca="1">IF(Table1[[#This Row],[TGL.PENSIUN (usia )]]&lt;&gt;0,TEXT(Table1[[#This Row],[TGL.PENSIUN (usia )]],"yyyy"),"")</f>
        <v>2040</v>
      </c>
      <c r="AB17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Row],[JABATAN]],tbl_refJabatan,9,FALSE),"yr","day")-CONVERT(DATEDIF(M1758,tglAcuan,"y"),"yr","day"))),(NOW()+(CONVERT(VLOOKUP(Table1[[#This Row],[JABATAN]],tbl_refJabatan,9,FALSE),"yr","day")-CONVERT(DATEDIF(M1758,NOW(),"y"),"yr","day")))),"tgl SK salah"),"")</f>
        <v>50097.348911689813</v>
      </c>
      <c r="AC1758" s="167" t="str">
        <f ca="1">IF(Table1[[#This Row],[TGL. PENSIUN (jabatan )]]&lt;&gt;0,TEXT(Table1[[#This Row],[TGL. PENSIUN (jabatan )]],"yyyy"),"")</f>
        <v>2037</v>
      </c>
      <c r="AD17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59" spans="1:30" s="53" customFormat="1" ht="21.75" customHeight="1" x14ac:dyDescent="0.25">
      <c r="A1759" s="43">
        <f t="shared" si="61"/>
        <v>1754</v>
      </c>
      <c r="B1759" s="44" t="s">
        <v>3061</v>
      </c>
      <c r="C1759" s="44" t="s">
        <v>3135</v>
      </c>
      <c r="D1759" s="72" t="s">
        <v>63</v>
      </c>
      <c r="E1759" s="72" t="s">
        <v>3156</v>
      </c>
      <c r="F1759" s="43" t="s">
        <v>41</v>
      </c>
      <c r="G1759" s="46" t="s">
        <v>1373</v>
      </c>
      <c r="H1759" s="47">
        <v>27562</v>
      </c>
      <c r="I1759" s="45"/>
      <c r="J1759" s="76"/>
      <c r="K1759" s="74" t="s">
        <v>43</v>
      </c>
      <c r="L1759" s="63" t="s">
        <v>3150</v>
      </c>
      <c r="M1759" s="222">
        <v>43396</v>
      </c>
      <c r="N1759" s="52" t="str">
        <f t="shared" ca="1" si="62"/>
        <v>48 Tahun 8 Bulan 10 hari</v>
      </c>
      <c r="O17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Row],[JABATAN]],tbl_refJabatan,2,FALSE),"yr","day")-CONVERT(DATEDIF(H1759,tglAcuan,"y"),"yr","day"))),(NOW()+(CONVERT(VLOOKUP(Table1[[#This Row],[JABATAN]],tbl_refJabatan,2,FALSE),"yr","day")-CONVERT(DATEDIF(H1759,NOW(),"y"),"yr","day")))),"Usia Salah"),"")</f>
        <v>49732.098911689813</v>
      </c>
      <c r="Q1759" s="167" t="str">
        <f ca="1">IF(Table1[[#This Row],[TGL. PENSIUN (usia)]]&lt;&gt;0,TEXT(Table1[[#This Row],[TGL. PENSIUN (usia)]],"yyyy"),"")</f>
        <v>2036</v>
      </c>
      <c r="R1759" s="166">
        <f ca="1">IF(AND(Table1[[#This Row],[TGL. PENSIUN (usia)]]&lt;&gt;"",Table1[[#This Row],[TGL. PENSIUN (usia)]]&lt;&gt;"USIA SALAH"),IF(tglAcuan&lt;&gt;0,(INT(CONVERT(VLOOKUP(Table1[[#This Row],[JABATAN]],tbl_refJabatan,2,FALSE),"yr","day")-CONVERT(DATEDIF(H1759,tglAcuan,"y"),"yr","day"))),(INT(CONVERT(VLOOKUP(Table1[[#This Row],[JABATAN]],tbl_refJabatan,2,FALSE),"yr","day")-CONVERT(DATEDIF(H1759,NOW(),"y"),"yr","day")))),"")</f>
        <v>4383</v>
      </c>
      <c r="S1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Row],[JABATAN]],tbl_refJabatan,4,FALSE),"yr","day")-CONVERT(DATEDIF(H1759,tglAcuan,"y"),"yr","day"))),(NOW()+(CONVERT(VLOOKUP(Table1[[#This Row],[JABATAN]],tbl_refJabatan,4,FALSE),"yr","day")-CONVERT(DATEDIF(H1759,NOW(),"y"),"yr","day")))),"Usia Salah"),"")</f>
        <v>35122.098911689813</v>
      </c>
      <c r="T1759" s="167" t="str">
        <f ca="1">IF(Table1[[#This Row],[TGL. PENSIUN ( usia )]]&lt;&gt;0,TEXT(Table1[[#This Row],[TGL. PENSIUN ( usia )]],"yyyy"),"")</f>
        <v>1996</v>
      </c>
      <c r="U1759" s="166">
        <f ca="1">IF(AND(Table1[[#This Row],[TGL. PENSIUN (usia)]]&lt;&gt;"",Table1[[#This Row],[TGL. PENSIUN (usia)]]&lt;&gt;"USIA SALAH"),IF(tglAcuan&lt;&gt;0,(INT(CONVERT(VLOOKUP(Table1[[#This Row],[JABATAN]],tbl_refJabatan,4,FALSE),"yr","day")-CONVERT(DATEDIF(H1759,tglAcuan,"y"),"yr","day"))),(INT(CONVERT(VLOOKUP(Table1[[#This Row],[JABATAN]],tbl_refJabatan,4,FALSE),"yr","day")-CONVERT(DATEDIF(H1759,NOW(),"y"),"yr","day")))),"")</f>
        <v>-10227</v>
      </c>
      <c r="V1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Row],[JABATAN]],tbl_refJabatan,6,FALSE),"yr","day")-CONVERT(DATEDIF(H1759,tglAcuan,"y"),"yr","day"))),(NOW()+(CONVERT(VLOOKUP(Table1[[#This Row],[JABATAN]],tbl_refJabatan,6,FALSE),"yr","day")-CONVERT(DATEDIF(H1759,NOW(),"y"),"yr","day")))),"Usia Salah"),"")</f>
        <v>27817.098911689813</v>
      </c>
      <c r="W1759" s="167" t="str">
        <f ca="1">IF(Table1[[#This Row],[TGL.PENSIUN (usia)]]&lt;&gt;0,TEXT(Table1[[#This Row],[TGL.PENSIUN (usia)]],"yyyy"),"")</f>
        <v>1976</v>
      </c>
      <c r="X17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Row],[JABATAN]],tbl_refJabatan,7,FALSE),"yr","day")-CONVERT(DATEDIF(M1759,tglAcuan,"y"),"yr","day"))),(NOW()+(CONVERT(VLOOKUP(Table1[[#This Row],[JABATAN]],tbl_refJabatan,7,FALSE),"yr","day")-CONVERT(DATEDIF(M1759,NOW(),"y"),"yr","day")))),"tgl SK salah"),"")</f>
        <v>65437.848911689813</v>
      </c>
      <c r="Y1759" s="167" t="str">
        <f ca="1">IF(Table1[[#This Row],[TGL. PENSIUN (jabatan)]]&lt;&gt;0,TEXT(Table1[[#This Row],[TGL. PENSIUN (jabatan)]],"yyyy"),"")</f>
        <v>2079</v>
      </c>
      <c r="Z17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Row],[JABATAN]],tbl_refJabatan,8,FALSE),"yr","day")-CONVERT(DATEDIF(H1759,tglAcuan,"y"),"yr","day"))),(NOW()+(CONVERT(VLOOKUP(Table1[[#This Row],[JABATAN]],tbl_refJabatan,8,FALSE),"yr","day")-CONVERT(DATEDIF(H1759,NOW(),"y"),"yr","day")))),"Usia Salah"),"")</f>
        <v>49732.098911689813</v>
      </c>
      <c r="AA1759" s="167" t="str">
        <f ca="1">IF(Table1[[#This Row],[TGL.PENSIUN (usia )]]&lt;&gt;0,TEXT(Table1[[#This Row],[TGL.PENSIUN (usia )]],"yyyy"),"")</f>
        <v>2036</v>
      </c>
      <c r="AB17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Row],[JABATAN]],tbl_refJabatan,9,FALSE),"yr","day")-CONVERT(DATEDIF(M1759,tglAcuan,"y"),"yr","day"))),(NOW()+(CONVERT(VLOOKUP(Table1[[#This Row],[JABATAN]],tbl_refJabatan,9,FALSE),"yr","day")-CONVERT(DATEDIF(M1759,NOW(),"y"),"yr","day")))),"tgl SK salah"),"")</f>
        <v>49001.598911689813</v>
      </c>
      <c r="AC1759" s="167" t="str">
        <f ca="1">IF(Table1[[#This Row],[TGL. PENSIUN (jabatan )]]&lt;&gt;0,TEXT(Table1[[#This Row],[TGL. PENSIUN (jabatan )]],"yyyy"),"")</f>
        <v>2034</v>
      </c>
      <c r="AD17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0" spans="1:30" s="53" customFormat="1" ht="21.75" customHeight="1" x14ac:dyDescent="0.25">
      <c r="A1760" s="43">
        <f t="shared" si="61"/>
        <v>1755</v>
      </c>
      <c r="B1760" s="44" t="s">
        <v>3061</v>
      </c>
      <c r="C1760" s="44" t="s">
        <v>1118</v>
      </c>
      <c r="D1760" s="45" t="s">
        <v>39</v>
      </c>
      <c r="E1760" s="73" t="s">
        <v>3157</v>
      </c>
      <c r="F1760" s="43" t="s">
        <v>41</v>
      </c>
      <c r="G1760" s="46" t="s">
        <v>42</v>
      </c>
      <c r="H1760" s="85">
        <v>26089</v>
      </c>
      <c r="I1760" s="45"/>
      <c r="J1760" s="76"/>
      <c r="K1760" s="74" t="s">
        <v>56</v>
      </c>
      <c r="L1760" s="70" t="s">
        <v>3158</v>
      </c>
      <c r="M1760" s="85">
        <v>43812</v>
      </c>
      <c r="N1760" s="52" t="str">
        <f t="shared" ca="1" si="62"/>
        <v>52 Tahun 8 Bulan 22 hari</v>
      </c>
      <c r="O17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Row],[JABATAN]],tbl_refJabatan,2,FALSE),"yr","day")-CONVERT(DATEDIF(H1760,tglAcuan,"y"),"yr","day"))),(NOW()+(CONVERT(VLOOKUP(Table1[[#This Row],[JABATAN]],tbl_refJabatan,2,FALSE),"yr","day")-CONVERT(DATEDIF(H1760,NOW(),"y"),"yr","day")))),"Usia Salah"),"")</f>
        <v>26356.098911689813</v>
      </c>
      <c r="Q1760" s="167" t="str">
        <f ca="1">IF(Table1[[#This Row],[TGL. PENSIUN (usia)]]&lt;&gt;0,TEXT(Table1[[#This Row],[TGL. PENSIUN (usia)]],"yyyy"),"")</f>
        <v>1972</v>
      </c>
      <c r="R1760" s="166">
        <f ca="1">IF(AND(Table1[[#This Row],[TGL. PENSIUN (usia)]]&lt;&gt;"",Table1[[#This Row],[TGL. PENSIUN (usia)]]&lt;&gt;"USIA SALAH"),IF(tglAcuan&lt;&gt;0,(INT(CONVERT(VLOOKUP(Table1[[#This Row],[JABATAN]],tbl_refJabatan,2,FALSE),"yr","day")-CONVERT(DATEDIF(H1760,tglAcuan,"y"),"yr","day"))),(INT(CONVERT(VLOOKUP(Table1[[#This Row],[JABATAN]],tbl_refJabatan,2,FALSE),"yr","day")-CONVERT(DATEDIF(H1760,NOW(),"y"),"yr","day")))),"")</f>
        <v>-18993</v>
      </c>
      <c r="S1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Row],[JABATAN]],tbl_refJabatan,4,FALSE),"yr","day")-CONVERT(DATEDIF(H1760,tglAcuan,"y"),"yr","day"))),(NOW()+(CONVERT(VLOOKUP(Table1[[#This Row],[JABATAN]],tbl_refJabatan,4,FALSE),"yr","day")-CONVERT(DATEDIF(H1760,NOW(),"y"),"yr","day")))),"Usia Salah"),"")</f>
        <v>26356.098911689813</v>
      </c>
      <c r="T1760" s="167" t="str">
        <f ca="1">IF(Table1[[#This Row],[TGL. PENSIUN ( usia )]]&lt;&gt;0,TEXT(Table1[[#This Row],[TGL. PENSIUN ( usia )]],"yyyy"),"")</f>
        <v>1972</v>
      </c>
      <c r="U1760" s="166">
        <f ca="1">IF(AND(Table1[[#This Row],[TGL. PENSIUN (usia)]]&lt;&gt;"",Table1[[#This Row],[TGL. PENSIUN (usia)]]&lt;&gt;"USIA SALAH"),IF(tglAcuan&lt;&gt;0,(INT(CONVERT(VLOOKUP(Table1[[#This Row],[JABATAN]],tbl_refJabatan,4,FALSE),"yr","day")-CONVERT(DATEDIF(H1760,tglAcuan,"y"),"yr","day"))),(INT(CONVERT(VLOOKUP(Table1[[#This Row],[JABATAN]],tbl_refJabatan,4,FALSE),"yr","day")-CONVERT(DATEDIF(H1760,NOW(),"y"),"yr","day")))),"")</f>
        <v>-18993</v>
      </c>
      <c r="V1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Row],[JABATAN]],tbl_refJabatan,6,FALSE),"yr","day")-CONVERT(DATEDIF(H1760,tglAcuan,"y"),"yr","day"))),(NOW()+(CONVERT(VLOOKUP(Table1[[#This Row],[JABATAN]],tbl_refJabatan,6,FALSE),"yr","day")-CONVERT(DATEDIF(H1760,NOW(),"y"),"yr","day")))),"Usia Salah"),"")</f>
        <v>26356.098911689813</v>
      </c>
      <c r="W1760" s="167" t="str">
        <f ca="1">IF(Table1[[#This Row],[TGL.PENSIUN (usia)]]&lt;&gt;0,TEXT(Table1[[#This Row],[TGL.PENSIUN (usia)]],"yyyy"),"")</f>
        <v>1972</v>
      </c>
      <c r="X17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Row],[JABATAN]],tbl_refJabatan,7,FALSE),"yr","day")-CONVERT(DATEDIF(M1760,tglAcuan,"y"),"yr","day"))),(NOW()+(CONVERT(VLOOKUP(Table1[[#This Row],[JABATAN]],tbl_refJabatan,7,FALSE),"yr","day")-CONVERT(DATEDIF(M1760,NOW(),"y"),"yr","day")))),"tgl SK salah"),"")</f>
        <v>43888.098911689813</v>
      </c>
      <c r="Y1760" s="167" t="str">
        <f ca="1">IF(Table1[[#This Row],[TGL. PENSIUN (jabatan)]]&lt;&gt;0,TEXT(Table1[[#This Row],[TGL. PENSIUN (jabatan)]],"yyyy"),"")</f>
        <v>2020</v>
      </c>
      <c r="Z17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Row],[JABATAN]],tbl_refJabatan,8,FALSE),"yr","day")-CONVERT(DATEDIF(H1760,tglAcuan,"y"),"yr","day"))),(NOW()+(CONVERT(VLOOKUP(Table1[[#This Row],[JABATAN]],tbl_refJabatan,8,FALSE),"yr","day")-CONVERT(DATEDIF(H1760,NOW(),"y"),"yr","day")))),"Usia Salah"),"")</f>
        <v>26356.098911689813</v>
      </c>
      <c r="AA1760" s="167" t="str">
        <f ca="1">IF(Table1[[#This Row],[TGL.PENSIUN (usia )]]&lt;&gt;0,TEXT(Table1[[#This Row],[TGL.PENSIUN (usia )]],"yyyy"),"")</f>
        <v>1972</v>
      </c>
      <c r="AB17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Row],[JABATAN]],tbl_refJabatan,9,FALSE),"yr","day")-CONVERT(DATEDIF(M1760,tglAcuan,"y"),"yr","day"))),(NOW()+(CONVERT(VLOOKUP(Table1[[#This Row],[JABATAN]],tbl_refJabatan,9,FALSE),"yr","day")-CONVERT(DATEDIF(M1760,NOW(),"y"),"yr","day")))),"tgl SK salah"),"")</f>
        <v>43888.098911689813</v>
      </c>
      <c r="AC1760" s="167" t="str">
        <f ca="1">IF(Table1[[#This Row],[TGL. PENSIUN (jabatan )]]&lt;&gt;0,TEXT(Table1[[#This Row],[TGL. PENSIUN (jabatan )]],"yyyy"),"")</f>
        <v>2020</v>
      </c>
      <c r="AD17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1" spans="1:30" s="88" customFormat="1" ht="21.75" customHeight="1" x14ac:dyDescent="0.25">
      <c r="A1761" s="43">
        <f t="shared" si="61"/>
        <v>1756</v>
      </c>
      <c r="B1761" s="44" t="s">
        <v>3061</v>
      </c>
      <c r="C1761" s="44" t="s">
        <v>1118</v>
      </c>
      <c r="D1761" s="72" t="s">
        <v>45</v>
      </c>
      <c r="E1761" s="73" t="s">
        <v>144</v>
      </c>
      <c r="F1761" s="43" t="s">
        <v>41</v>
      </c>
      <c r="G1761" s="46" t="s">
        <v>42</v>
      </c>
      <c r="H1761" s="85">
        <v>25838</v>
      </c>
      <c r="I1761" s="45"/>
      <c r="J1761" s="76"/>
      <c r="K1761" s="74" t="s">
        <v>43</v>
      </c>
      <c r="L1761" s="70" t="s">
        <v>3159</v>
      </c>
      <c r="M1761" s="85">
        <v>43647</v>
      </c>
      <c r="N1761" s="52" t="str">
        <f t="shared" ca="1" si="62"/>
        <v>53 Tahun 5 Bulan 0 hari</v>
      </c>
      <c r="O17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1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Row],[JABATAN]],tbl_refJabatan,2,FALSE),"yr","day")-CONVERT(DATEDIF(H1761,tglAcuan,"y"),"yr","day"))),(NOW()+(CONVERT(VLOOKUP(Table1[[#This Row],[JABATAN]],tbl_refJabatan,2,FALSE),"yr","day")-CONVERT(DATEDIF(H1761,NOW(),"y"),"yr","day")))),"Usia Salah"),"")</f>
        <v>25990.848911689813</v>
      </c>
      <c r="Q1761" s="167" t="str">
        <f ca="1">IF(Table1[[#This Row],[TGL. PENSIUN (usia)]]&lt;&gt;0,TEXT(Table1[[#This Row],[TGL. PENSIUN (usia)]],"yyyy"),"")</f>
        <v>1971</v>
      </c>
      <c r="R1761" s="166">
        <f ca="1">IF(AND(Table1[[#This Row],[TGL. PENSIUN (usia)]]&lt;&gt;"",Table1[[#This Row],[TGL. PENSIUN (usia)]]&lt;&gt;"USIA SALAH"),IF(tglAcuan&lt;&gt;0,(INT(CONVERT(VLOOKUP(Table1[[#This Row],[JABATAN]],tbl_refJabatan,2,FALSE),"yr","day")-CONVERT(DATEDIF(H1761,tglAcuan,"y"),"yr","day"))),(INT(CONVERT(VLOOKUP(Table1[[#This Row],[JABATAN]],tbl_refJabatan,2,FALSE),"yr","day")-CONVERT(DATEDIF(H1761,NOW(),"y"),"yr","day")))),"")</f>
        <v>-19359</v>
      </c>
      <c r="S1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Row],[JABATAN]],tbl_refJabatan,4,FALSE),"yr","day")-CONVERT(DATEDIF(H1761,tglAcuan,"y"),"yr","day"))),(NOW()+(CONVERT(VLOOKUP(Table1[[#This Row],[JABATAN]],tbl_refJabatan,4,FALSE),"yr","day")-CONVERT(DATEDIF(H1761,NOW(),"y"),"yr","day")))),"Usia Salah"),"")</f>
        <v>25990.848911689813</v>
      </c>
      <c r="T1761" s="167" t="str">
        <f ca="1">IF(Table1[[#This Row],[TGL. PENSIUN ( usia )]]&lt;&gt;0,TEXT(Table1[[#This Row],[TGL. PENSIUN ( usia )]],"yyyy"),"")</f>
        <v>1971</v>
      </c>
      <c r="U1761" s="166">
        <f ca="1">IF(AND(Table1[[#This Row],[TGL. PENSIUN (usia)]]&lt;&gt;"",Table1[[#This Row],[TGL. PENSIUN (usia)]]&lt;&gt;"USIA SALAH"),IF(tglAcuan&lt;&gt;0,(INT(CONVERT(VLOOKUP(Table1[[#This Row],[JABATAN]],tbl_refJabatan,4,FALSE),"yr","day")-CONVERT(DATEDIF(H1761,tglAcuan,"y"),"yr","day"))),(INT(CONVERT(VLOOKUP(Table1[[#This Row],[JABATAN]],tbl_refJabatan,4,FALSE),"yr","day")-CONVERT(DATEDIF(H1761,NOW(),"y"),"yr","day")))),"")</f>
        <v>-19359</v>
      </c>
      <c r="V1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Row],[JABATAN]],tbl_refJabatan,6,FALSE),"yr","day")-CONVERT(DATEDIF(H1761,tglAcuan,"y"),"yr","day"))),(NOW()+(CONVERT(VLOOKUP(Table1[[#This Row],[JABATAN]],tbl_refJabatan,6,FALSE),"yr","day")-CONVERT(DATEDIF(H1761,NOW(),"y"),"yr","day")))),"Usia Salah"),"")</f>
        <v>25990.848911689813</v>
      </c>
      <c r="W1761" s="167" t="str">
        <f ca="1">IF(Table1[[#This Row],[TGL.PENSIUN (usia)]]&lt;&gt;0,TEXT(Table1[[#This Row],[TGL.PENSIUN (usia)]],"yyyy"),"")</f>
        <v>1971</v>
      </c>
      <c r="X17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Row],[JABATAN]],tbl_refJabatan,7,FALSE),"yr","day")-CONVERT(DATEDIF(M1761,tglAcuan,"y"),"yr","day"))),(NOW()+(CONVERT(VLOOKUP(Table1[[#This Row],[JABATAN]],tbl_refJabatan,7,FALSE),"yr","day")-CONVERT(DATEDIF(M1761,NOW(),"y"),"yr","day")))),"tgl SK salah"),"")</f>
        <v>43888.098911689813</v>
      </c>
      <c r="Y1761" s="167" t="str">
        <f ca="1">IF(Table1[[#This Row],[TGL. PENSIUN (jabatan)]]&lt;&gt;0,TEXT(Table1[[#This Row],[TGL. PENSIUN (jabatan)]],"yyyy"),"")</f>
        <v>2020</v>
      </c>
      <c r="Z17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Row],[JABATAN]],tbl_refJabatan,8,FALSE),"yr","day")-CONVERT(DATEDIF(H1761,tglAcuan,"y"),"yr","day"))),(NOW()+(CONVERT(VLOOKUP(Table1[[#This Row],[JABATAN]],tbl_refJabatan,8,FALSE),"yr","day")-CONVERT(DATEDIF(H1761,NOW(),"y"),"yr","day")))),"Usia Salah"),"")</f>
        <v>25990.848911689813</v>
      </c>
      <c r="AA1761" s="167" t="str">
        <f ca="1">IF(Table1[[#This Row],[TGL.PENSIUN (usia )]]&lt;&gt;0,TEXT(Table1[[#This Row],[TGL.PENSIUN (usia )]],"yyyy"),"")</f>
        <v>1971</v>
      </c>
      <c r="AB17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Row],[JABATAN]],tbl_refJabatan,9,FALSE),"yr","day")-CONVERT(DATEDIF(M1761,tglAcuan,"y"),"yr","day"))),(NOW()+(CONVERT(VLOOKUP(Table1[[#This Row],[JABATAN]],tbl_refJabatan,9,FALSE),"yr","day")-CONVERT(DATEDIF(M1761,NOW(),"y"),"yr","day")))),"tgl SK salah"),"")</f>
        <v>43888.098911689813</v>
      </c>
      <c r="AC1761" s="167" t="str">
        <f ca="1">IF(Table1[[#This Row],[TGL. PENSIUN (jabatan )]]&lt;&gt;0,TEXT(Table1[[#This Row],[TGL. PENSIUN (jabatan )]],"yyyy"),"")</f>
        <v>2020</v>
      </c>
      <c r="AD17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2" spans="1:30" s="53" customFormat="1" ht="21.75" customHeight="1" x14ac:dyDescent="0.25">
      <c r="A1762" s="43">
        <f t="shared" si="61"/>
        <v>1757</v>
      </c>
      <c r="B1762" s="44" t="s">
        <v>3061</v>
      </c>
      <c r="C1762" s="44" t="s">
        <v>1118</v>
      </c>
      <c r="D1762" s="45" t="s">
        <v>48</v>
      </c>
      <c r="E1762" s="73" t="s">
        <v>3160</v>
      </c>
      <c r="F1762" s="43" t="s">
        <v>41</v>
      </c>
      <c r="G1762" s="46" t="s">
        <v>42</v>
      </c>
      <c r="H1762" s="85">
        <v>24757</v>
      </c>
      <c r="I1762" s="45"/>
      <c r="J1762" s="76"/>
      <c r="K1762" s="74" t="s">
        <v>43</v>
      </c>
      <c r="L1762" s="70" t="s">
        <v>3161</v>
      </c>
      <c r="M1762" s="85">
        <v>43399</v>
      </c>
      <c r="N1762" s="52" t="str">
        <f t="shared" ca="1" si="62"/>
        <v>56 Tahun 4 Bulan 15 hari</v>
      </c>
      <c r="O17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Row],[JABATAN]],tbl_refJabatan,2,FALSE),"yr","day")-CONVERT(DATEDIF(H1762,tglAcuan,"y"),"yr","day"))),(NOW()+(CONVERT(VLOOKUP(Table1[[#This Row],[JABATAN]],tbl_refJabatan,2,FALSE),"yr","day")-CONVERT(DATEDIF(H1762,NOW(),"y"),"yr","day")))),"Usia Salah"),"")</f>
        <v>46810.098911689813</v>
      </c>
      <c r="Q1762" s="167" t="str">
        <f ca="1">IF(Table1[[#This Row],[TGL. PENSIUN (usia)]]&lt;&gt;0,TEXT(Table1[[#This Row],[TGL. PENSIUN (usia)]],"yyyy"),"")</f>
        <v>2028</v>
      </c>
      <c r="R1762" s="166">
        <f ca="1">IF(AND(Table1[[#This Row],[TGL. PENSIUN (usia)]]&lt;&gt;"",Table1[[#This Row],[TGL. PENSIUN (usia)]]&lt;&gt;"USIA SALAH"),IF(tglAcuan&lt;&gt;0,(INT(CONVERT(VLOOKUP(Table1[[#This Row],[JABATAN]],tbl_refJabatan,2,FALSE),"yr","day")-CONVERT(DATEDIF(H1762,tglAcuan,"y"),"yr","day"))),(INT(CONVERT(VLOOKUP(Table1[[#This Row],[JABATAN]],tbl_refJabatan,2,FALSE),"yr","day")-CONVERT(DATEDIF(H1762,NOW(),"y"),"yr","day")))),"")</f>
        <v>1461</v>
      </c>
      <c r="S1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Row],[JABATAN]],tbl_refJabatan,4,FALSE),"yr","day")-CONVERT(DATEDIF(H1762,tglAcuan,"y"),"yr","day"))),(NOW()+(CONVERT(VLOOKUP(Table1[[#This Row],[JABATAN]],tbl_refJabatan,4,FALSE),"yr","day")-CONVERT(DATEDIF(H1762,NOW(),"y"),"yr","day")))),"Usia Salah"),"")</f>
        <v>46810.098911689813</v>
      </c>
      <c r="T1762" s="167" t="str">
        <f ca="1">IF(Table1[[#This Row],[TGL. PENSIUN ( usia )]]&lt;&gt;0,TEXT(Table1[[#This Row],[TGL. PENSIUN ( usia )]],"yyyy"),"")</f>
        <v>2028</v>
      </c>
      <c r="U1762" s="166">
        <f ca="1">IF(AND(Table1[[#This Row],[TGL. PENSIUN (usia)]]&lt;&gt;"",Table1[[#This Row],[TGL. PENSIUN (usia)]]&lt;&gt;"USIA SALAH"),IF(tglAcuan&lt;&gt;0,(INT(CONVERT(VLOOKUP(Table1[[#This Row],[JABATAN]],tbl_refJabatan,4,FALSE),"yr","day")-CONVERT(DATEDIF(H1762,tglAcuan,"y"),"yr","day"))),(INT(CONVERT(VLOOKUP(Table1[[#This Row],[JABATAN]],tbl_refJabatan,4,FALSE),"yr","day")-CONVERT(DATEDIF(H1762,NOW(),"y"),"yr","day")))),"")</f>
        <v>1461</v>
      </c>
      <c r="V1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Row],[JABATAN]],tbl_refJabatan,6,FALSE),"yr","day")-CONVERT(DATEDIF(H1762,tglAcuan,"y"),"yr","day"))),(NOW()+(CONVERT(VLOOKUP(Table1[[#This Row],[JABATAN]],tbl_refJabatan,6,FALSE),"yr","day")-CONVERT(DATEDIF(H1762,NOW(),"y"),"yr","day")))),"Usia Salah"),"")</f>
        <v>45349.098911689813</v>
      </c>
      <c r="W1762" s="167" t="str">
        <f ca="1">IF(Table1[[#This Row],[TGL.PENSIUN (usia)]]&lt;&gt;0,TEXT(Table1[[#This Row],[TGL.PENSIUN (usia)]],"yyyy"),"")</f>
        <v>2024</v>
      </c>
      <c r="X17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Row],[JABATAN]],tbl_refJabatan,7,FALSE),"yr","day")-CONVERT(DATEDIF(M1762,tglAcuan,"y"),"yr","day"))),(NOW()+(CONVERT(VLOOKUP(Table1[[#This Row],[JABATAN]],tbl_refJabatan,7,FALSE),"yr","day")-CONVERT(DATEDIF(M1762,NOW(),"y"),"yr","day")))),"tgl SK salah"),"")</f>
        <v>50827.848911689813</v>
      </c>
      <c r="Y1762" s="167" t="str">
        <f ca="1">IF(Table1[[#This Row],[TGL. PENSIUN (jabatan)]]&lt;&gt;0,TEXT(Table1[[#This Row],[TGL. PENSIUN (jabatan)]],"yyyy"),"")</f>
        <v>2039</v>
      </c>
      <c r="Z17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Row],[JABATAN]],tbl_refJabatan,8,FALSE),"yr","day")-CONVERT(DATEDIF(H1762,tglAcuan,"y"),"yr","day"))),(NOW()+(CONVERT(VLOOKUP(Table1[[#This Row],[JABATAN]],tbl_refJabatan,8,FALSE),"yr","day")-CONVERT(DATEDIF(H1762,NOW(),"y"),"yr","day")))),"Usia Salah"),"")</f>
        <v>45349.098911689813</v>
      </c>
      <c r="AA1762" s="167" t="str">
        <f ca="1">IF(Table1[[#This Row],[TGL.PENSIUN (usia )]]&lt;&gt;0,TEXT(Table1[[#This Row],[TGL.PENSIUN (usia )]],"yyyy"),"")</f>
        <v>2024</v>
      </c>
      <c r="AB17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Row],[JABATAN]],tbl_refJabatan,9,FALSE),"yr","day")-CONVERT(DATEDIF(M1762,tglAcuan,"y"),"yr","day"))),(NOW()+(CONVERT(VLOOKUP(Table1[[#This Row],[JABATAN]],tbl_refJabatan,9,FALSE),"yr","day")-CONVERT(DATEDIF(M1762,NOW(),"y"),"yr","day")))),"tgl SK salah"),"")</f>
        <v>50827.848911689813</v>
      </c>
      <c r="AC1762" s="167" t="str">
        <f ca="1">IF(Table1[[#This Row],[TGL. PENSIUN (jabatan )]]&lt;&gt;0,TEXT(Table1[[#This Row],[TGL. PENSIUN (jabatan )]],"yyyy"),"")</f>
        <v>2039</v>
      </c>
      <c r="AD17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63" spans="1:30" s="53" customFormat="1" ht="21.75" customHeight="1" x14ac:dyDescent="0.25">
      <c r="A1763" s="43">
        <f t="shared" si="61"/>
        <v>1758</v>
      </c>
      <c r="B1763" s="44" t="s">
        <v>3061</v>
      </c>
      <c r="C1763" s="44" t="s">
        <v>1118</v>
      </c>
      <c r="D1763" s="72" t="s">
        <v>52</v>
      </c>
      <c r="E1763" s="73" t="s">
        <v>3162</v>
      </c>
      <c r="F1763" s="43" t="s">
        <v>41</v>
      </c>
      <c r="G1763" s="46" t="s">
        <v>42</v>
      </c>
      <c r="H1763" s="85">
        <v>25921</v>
      </c>
      <c r="I1763" s="45"/>
      <c r="J1763" s="76"/>
      <c r="K1763" s="74" t="s">
        <v>43</v>
      </c>
      <c r="L1763" s="70" t="s">
        <v>3161</v>
      </c>
      <c r="M1763" s="85">
        <v>43399</v>
      </c>
      <c r="N1763" s="52" t="str">
        <f t="shared" ca="1" si="62"/>
        <v>53 Tahun 2 Bulan 8 hari</v>
      </c>
      <c r="O17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Row],[JABATAN]],tbl_refJabatan,2,FALSE),"yr","day")-CONVERT(DATEDIF(H1763,tglAcuan,"y"),"yr","day"))),(NOW()+(CONVERT(VLOOKUP(Table1[[#This Row],[JABATAN]],tbl_refJabatan,2,FALSE),"yr","day")-CONVERT(DATEDIF(H1763,NOW(),"y"),"yr","day")))),"Usia Salah"),"")</f>
        <v>47905.848911689813</v>
      </c>
      <c r="Q1763" s="167" t="str">
        <f ca="1">IF(Table1[[#This Row],[TGL. PENSIUN (usia)]]&lt;&gt;0,TEXT(Table1[[#This Row],[TGL. PENSIUN (usia)]],"yyyy"),"")</f>
        <v>2031</v>
      </c>
      <c r="R1763" s="166">
        <f ca="1">IF(AND(Table1[[#This Row],[TGL. PENSIUN (usia)]]&lt;&gt;"",Table1[[#This Row],[TGL. PENSIUN (usia)]]&lt;&gt;"USIA SALAH"),IF(tglAcuan&lt;&gt;0,(INT(CONVERT(VLOOKUP(Table1[[#This Row],[JABATAN]],tbl_refJabatan,2,FALSE),"yr","day")-CONVERT(DATEDIF(H1763,tglAcuan,"y"),"yr","day"))),(INT(CONVERT(VLOOKUP(Table1[[#This Row],[JABATAN]],tbl_refJabatan,2,FALSE),"yr","day")-CONVERT(DATEDIF(H1763,NOW(),"y"),"yr","day")))),"")</f>
        <v>2556</v>
      </c>
      <c r="S1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Row],[JABATAN]],tbl_refJabatan,4,FALSE),"yr","day")-CONVERT(DATEDIF(H1763,tglAcuan,"y"),"yr","day"))),(NOW()+(CONVERT(VLOOKUP(Table1[[#This Row],[JABATAN]],tbl_refJabatan,4,FALSE),"yr","day")-CONVERT(DATEDIF(H1763,NOW(),"y"),"yr","day")))),"Usia Salah"),"")</f>
        <v>47905.848911689813</v>
      </c>
      <c r="T1763" s="167" t="str">
        <f ca="1">IF(Table1[[#This Row],[TGL. PENSIUN ( usia )]]&lt;&gt;0,TEXT(Table1[[#This Row],[TGL. PENSIUN ( usia )]],"yyyy"),"")</f>
        <v>2031</v>
      </c>
      <c r="U1763" s="166">
        <f ca="1">IF(AND(Table1[[#This Row],[TGL. PENSIUN (usia)]]&lt;&gt;"",Table1[[#This Row],[TGL. PENSIUN (usia)]]&lt;&gt;"USIA SALAH"),IF(tglAcuan&lt;&gt;0,(INT(CONVERT(VLOOKUP(Table1[[#This Row],[JABATAN]],tbl_refJabatan,4,FALSE),"yr","day")-CONVERT(DATEDIF(H1763,tglAcuan,"y"),"yr","day"))),(INT(CONVERT(VLOOKUP(Table1[[#This Row],[JABATAN]],tbl_refJabatan,4,FALSE),"yr","day")-CONVERT(DATEDIF(H1763,NOW(),"y"),"yr","day")))),"")</f>
        <v>2556</v>
      </c>
      <c r="V1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Row],[JABATAN]],tbl_refJabatan,6,FALSE),"yr","day")-CONVERT(DATEDIF(H1763,tglAcuan,"y"),"yr","day"))),(NOW()+(CONVERT(VLOOKUP(Table1[[#This Row],[JABATAN]],tbl_refJabatan,6,FALSE),"yr","day")-CONVERT(DATEDIF(H1763,NOW(),"y"),"yr","day")))),"Usia Salah"),"")</f>
        <v>46444.848911689813</v>
      </c>
      <c r="W1763" s="167" t="str">
        <f ca="1">IF(Table1[[#This Row],[TGL.PENSIUN (usia)]]&lt;&gt;0,TEXT(Table1[[#This Row],[TGL.PENSIUN (usia)]],"yyyy"),"")</f>
        <v>2027</v>
      </c>
      <c r="X17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Row],[JABATAN]],tbl_refJabatan,7,FALSE),"yr","day")-CONVERT(DATEDIF(M1763,tglAcuan,"y"),"yr","day"))),(NOW()+(CONVERT(VLOOKUP(Table1[[#This Row],[JABATAN]],tbl_refJabatan,7,FALSE),"yr","day")-CONVERT(DATEDIF(M1763,NOW(),"y"),"yr","day")))),"tgl SK salah"),"")</f>
        <v>50827.848911689813</v>
      </c>
      <c r="Y1763" s="167" t="str">
        <f ca="1">IF(Table1[[#This Row],[TGL. PENSIUN (jabatan)]]&lt;&gt;0,TEXT(Table1[[#This Row],[TGL. PENSIUN (jabatan)]],"yyyy"),"")</f>
        <v>2039</v>
      </c>
      <c r="Z17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Row],[JABATAN]],tbl_refJabatan,8,FALSE),"yr","day")-CONVERT(DATEDIF(H1763,tglAcuan,"y"),"yr","day"))),(NOW()+(CONVERT(VLOOKUP(Table1[[#This Row],[JABATAN]],tbl_refJabatan,8,FALSE),"yr","day")-CONVERT(DATEDIF(H1763,NOW(),"y"),"yr","day")))),"Usia Salah"),"")</f>
        <v>46444.848911689813</v>
      </c>
      <c r="AA1763" s="167" t="str">
        <f ca="1">IF(Table1[[#This Row],[TGL.PENSIUN (usia )]]&lt;&gt;0,TEXT(Table1[[#This Row],[TGL.PENSIUN (usia )]],"yyyy"),"")</f>
        <v>2027</v>
      </c>
      <c r="AB17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Row],[JABATAN]],tbl_refJabatan,9,FALSE),"yr","day")-CONVERT(DATEDIF(M1763,tglAcuan,"y"),"yr","day"))),(NOW()+(CONVERT(VLOOKUP(Table1[[#This Row],[JABATAN]],tbl_refJabatan,9,FALSE),"yr","day")-CONVERT(DATEDIF(M1763,NOW(),"y"),"yr","day")))),"tgl SK salah"),"")</f>
        <v>50827.848911689813</v>
      </c>
      <c r="AC1763" s="167" t="str">
        <f ca="1">IF(Table1[[#This Row],[TGL. PENSIUN (jabatan )]]&lt;&gt;0,TEXT(Table1[[#This Row],[TGL. PENSIUN (jabatan )]],"yyyy"),"")</f>
        <v>2039</v>
      </c>
      <c r="AD17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4" spans="1:30" s="53" customFormat="1" ht="21.75" customHeight="1" x14ac:dyDescent="0.25">
      <c r="A1764" s="43">
        <f t="shared" si="61"/>
        <v>1759</v>
      </c>
      <c r="B1764" s="44" t="s">
        <v>3061</v>
      </c>
      <c r="C1764" s="44" t="s">
        <v>1118</v>
      </c>
      <c r="D1764" s="72" t="s">
        <v>54</v>
      </c>
      <c r="E1764" s="73" t="s">
        <v>3163</v>
      </c>
      <c r="F1764" s="43" t="s">
        <v>41</v>
      </c>
      <c r="G1764" s="46" t="s">
        <v>42</v>
      </c>
      <c r="H1764" s="85">
        <v>24840</v>
      </c>
      <c r="I1764" s="45"/>
      <c r="J1764" s="76"/>
      <c r="K1764" s="74" t="s">
        <v>43</v>
      </c>
      <c r="L1764" s="70" t="s">
        <v>3164</v>
      </c>
      <c r="M1764" s="85">
        <v>43647</v>
      </c>
      <c r="N1764" s="52" t="str">
        <f t="shared" ca="1" si="62"/>
        <v>56 Tahun 1 Bulan 24 hari</v>
      </c>
      <c r="O17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1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Row],[JABATAN]],tbl_refJabatan,2,FALSE),"yr","day")-CONVERT(DATEDIF(H1764,tglAcuan,"y"),"yr","day"))),(NOW()+(CONVERT(VLOOKUP(Table1[[#This Row],[JABATAN]],tbl_refJabatan,2,FALSE),"yr","day")-CONVERT(DATEDIF(H1764,NOW(),"y"),"yr","day")))),"Usia Salah"),"")</f>
        <v>46810.098911689813</v>
      </c>
      <c r="Q1764" s="167" t="str">
        <f ca="1">IF(Table1[[#This Row],[TGL. PENSIUN (usia)]]&lt;&gt;0,TEXT(Table1[[#This Row],[TGL. PENSIUN (usia)]],"yyyy"),"")</f>
        <v>2028</v>
      </c>
      <c r="R1764" s="166">
        <f ca="1">IF(AND(Table1[[#This Row],[TGL. PENSIUN (usia)]]&lt;&gt;"",Table1[[#This Row],[TGL. PENSIUN (usia)]]&lt;&gt;"USIA SALAH"),IF(tglAcuan&lt;&gt;0,(INT(CONVERT(VLOOKUP(Table1[[#This Row],[JABATAN]],tbl_refJabatan,2,FALSE),"yr","day")-CONVERT(DATEDIF(H1764,tglAcuan,"y"),"yr","day"))),(INT(CONVERT(VLOOKUP(Table1[[#This Row],[JABATAN]],tbl_refJabatan,2,FALSE),"yr","day")-CONVERT(DATEDIF(H1764,NOW(),"y"),"yr","day")))),"")</f>
        <v>1461</v>
      </c>
      <c r="S1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Row],[JABATAN]],tbl_refJabatan,4,FALSE),"yr","day")-CONVERT(DATEDIF(H1764,tglAcuan,"y"),"yr","day"))),(NOW()+(CONVERT(VLOOKUP(Table1[[#This Row],[JABATAN]],tbl_refJabatan,4,FALSE),"yr","day")-CONVERT(DATEDIF(H1764,NOW(),"y"),"yr","day")))),"Usia Salah"),"")</f>
        <v>46810.098911689813</v>
      </c>
      <c r="T1764" s="167" t="str">
        <f ca="1">IF(Table1[[#This Row],[TGL. PENSIUN ( usia )]]&lt;&gt;0,TEXT(Table1[[#This Row],[TGL. PENSIUN ( usia )]],"yyyy"),"")</f>
        <v>2028</v>
      </c>
      <c r="U1764" s="166">
        <f ca="1">IF(AND(Table1[[#This Row],[TGL. PENSIUN (usia)]]&lt;&gt;"",Table1[[#This Row],[TGL. PENSIUN (usia)]]&lt;&gt;"USIA SALAH"),IF(tglAcuan&lt;&gt;0,(INT(CONVERT(VLOOKUP(Table1[[#This Row],[JABATAN]],tbl_refJabatan,4,FALSE),"yr","day")-CONVERT(DATEDIF(H1764,tglAcuan,"y"),"yr","day"))),(INT(CONVERT(VLOOKUP(Table1[[#This Row],[JABATAN]],tbl_refJabatan,4,FALSE),"yr","day")-CONVERT(DATEDIF(H1764,NOW(),"y"),"yr","day")))),"")</f>
        <v>1461</v>
      </c>
      <c r="V1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Row],[JABATAN]],tbl_refJabatan,6,FALSE),"yr","day")-CONVERT(DATEDIF(H1764,tglAcuan,"y"),"yr","day"))),(NOW()+(CONVERT(VLOOKUP(Table1[[#This Row],[JABATAN]],tbl_refJabatan,6,FALSE),"yr","day")-CONVERT(DATEDIF(H1764,NOW(),"y"),"yr","day")))),"Usia Salah"),"")</f>
        <v>45349.098911689813</v>
      </c>
      <c r="W1764" s="167" t="str">
        <f ca="1">IF(Table1[[#This Row],[TGL.PENSIUN (usia)]]&lt;&gt;0,TEXT(Table1[[#This Row],[TGL.PENSIUN (usia)]],"yyyy"),"")</f>
        <v>2024</v>
      </c>
      <c r="X17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Row],[JABATAN]],tbl_refJabatan,7,FALSE),"yr","day")-CONVERT(DATEDIF(M1764,tglAcuan,"y"),"yr","day"))),(NOW()+(CONVERT(VLOOKUP(Table1[[#This Row],[JABATAN]],tbl_refJabatan,7,FALSE),"yr","day")-CONVERT(DATEDIF(M1764,NOW(),"y"),"yr","day")))),"tgl SK salah"),"")</f>
        <v>51193.098911689813</v>
      </c>
      <c r="Y1764" s="167" t="str">
        <f ca="1">IF(Table1[[#This Row],[TGL. PENSIUN (jabatan)]]&lt;&gt;0,TEXT(Table1[[#This Row],[TGL. PENSIUN (jabatan)]],"yyyy"),"")</f>
        <v>2040</v>
      </c>
      <c r="Z17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Row],[JABATAN]],tbl_refJabatan,8,FALSE),"yr","day")-CONVERT(DATEDIF(H1764,tglAcuan,"y"),"yr","day"))),(NOW()+(CONVERT(VLOOKUP(Table1[[#This Row],[JABATAN]],tbl_refJabatan,8,FALSE),"yr","day")-CONVERT(DATEDIF(H1764,NOW(),"y"),"yr","day")))),"Usia Salah"),"")</f>
        <v>45349.098911689813</v>
      </c>
      <c r="AA1764" s="167" t="str">
        <f ca="1">IF(Table1[[#This Row],[TGL.PENSIUN (usia )]]&lt;&gt;0,TEXT(Table1[[#This Row],[TGL.PENSIUN (usia )]],"yyyy"),"")</f>
        <v>2024</v>
      </c>
      <c r="AB17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Row],[JABATAN]],tbl_refJabatan,9,FALSE),"yr","day")-CONVERT(DATEDIF(M1764,tglAcuan,"y"),"yr","day"))),(NOW()+(CONVERT(VLOOKUP(Table1[[#This Row],[JABATAN]],tbl_refJabatan,9,FALSE),"yr","day")-CONVERT(DATEDIF(M1764,NOW(),"y"),"yr","day")))),"tgl SK salah"),"")</f>
        <v>51193.098911689813</v>
      </c>
      <c r="AC1764" s="167" t="str">
        <f ca="1">IF(Table1[[#This Row],[TGL. PENSIUN (jabatan )]]&lt;&gt;0,TEXT(Table1[[#This Row],[TGL. PENSIUN (jabatan )]],"yyyy"),"")</f>
        <v>2040</v>
      </c>
      <c r="AD17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65" spans="1:30" s="53" customFormat="1" ht="21.75" customHeight="1" x14ac:dyDescent="0.25">
      <c r="A1765" s="43">
        <f t="shared" si="61"/>
        <v>1760</v>
      </c>
      <c r="B1765" s="44" t="s">
        <v>3061</v>
      </c>
      <c r="C1765" s="44" t="s">
        <v>1118</v>
      </c>
      <c r="D1765" s="72" t="s">
        <v>57</v>
      </c>
      <c r="E1765" s="73" t="s">
        <v>3165</v>
      </c>
      <c r="F1765" s="43" t="s">
        <v>41</v>
      </c>
      <c r="G1765" s="46" t="s">
        <v>42</v>
      </c>
      <c r="H1765" s="85">
        <v>25904</v>
      </c>
      <c r="I1765" s="45"/>
      <c r="J1765" s="76"/>
      <c r="K1765" s="74" t="s">
        <v>43</v>
      </c>
      <c r="L1765" s="70" t="s">
        <v>3161</v>
      </c>
      <c r="M1765" s="85">
        <v>43399</v>
      </c>
      <c r="N1765" s="52" t="str">
        <f t="shared" ca="1" si="62"/>
        <v>53 Tahun 2 Bulan 25 hari</v>
      </c>
      <c r="O17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Row],[JABATAN]],tbl_refJabatan,2,FALSE),"yr","day")-CONVERT(DATEDIF(H1765,tglAcuan,"y"),"yr","day"))),(NOW()+(CONVERT(VLOOKUP(Table1[[#This Row],[JABATAN]],tbl_refJabatan,2,FALSE),"yr","day")-CONVERT(DATEDIF(H1765,NOW(),"y"),"yr","day")))),"Usia Salah"),"")</f>
        <v>47905.848911689813</v>
      </c>
      <c r="Q1765" s="167" t="str">
        <f ca="1">IF(Table1[[#This Row],[TGL. PENSIUN (usia)]]&lt;&gt;0,TEXT(Table1[[#This Row],[TGL. PENSIUN (usia)]],"yyyy"),"")</f>
        <v>2031</v>
      </c>
      <c r="R1765" s="166">
        <f ca="1">IF(AND(Table1[[#This Row],[TGL. PENSIUN (usia)]]&lt;&gt;"",Table1[[#This Row],[TGL. PENSIUN (usia)]]&lt;&gt;"USIA SALAH"),IF(tglAcuan&lt;&gt;0,(INT(CONVERT(VLOOKUP(Table1[[#This Row],[JABATAN]],tbl_refJabatan,2,FALSE),"yr","day")-CONVERT(DATEDIF(H1765,tglAcuan,"y"),"yr","day"))),(INT(CONVERT(VLOOKUP(Table1[[#This Row],[JABATAN]],tbl_refJabatan,2,FALSE),"yr","day")-CONVERT(DATEDIF(H1765,NOW(),"y"),"yr","day")))),"")</f>
        <v>2556</v>
      </c>
      <c r="S1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Row],[JABATAN]],tbl_refJabatan,4,FALSE),"yr","day")-CONVERT(DATEDIF(H1765,tglAcuan,"y"),"yr","day"))),(NOW()+(CONVERT(VLOOKUP(Table1[[#This Row],[JABATAN]],tbl_refJabatan,4,FALSE),"yr","day")-CONVERT(DATEDIF(H1765,NOW(),"y"),"yr","day")))),"Usia Salah"),"")</f>
        <v>47905.848911689813</v>
      </c>
      <c r="T1765" s="167" t="str">
        <f ca="1">IF(Table1[[#This Row],[TGL. PENSIUN ( usia )]]&lt;&gt;0,TEXT(Table1[[#This Row],[TGL. PENSIUN ( usia )]],"yyyy"),"")</f>
        <v>2031</v>
      </c>
      <c r="U1765" s="166">
        <f ca="1">IF(AND(Table1[[#This Row],[TGL. PENSIUN (usia)]]&lt;&gt;"",Table1[[#This Row],[TGL. PENSIUN (usia)]]&lt;&gt;"USIA SALAH"),IF(tglAcuan&lt;&gt;0,(INT(CONVERT(VLOOKUP(Table1[[#This Row],[JABATAN]],tbl_refJabatan,4,FALSE),"yr","day")-CONVERT(DATEDIF(H1765,tglAcuan,"y"),"yr","day"))),(INT(CONVERT(VLOOKUP(Table1[[#This Row],[JABATAN]],tbl_refJabatan,4,FALSE),"yr","day")-CONVERT(DATEDIF(H1765,NOW(),"y"),"yr","day")))),"")</f>
        <v>2556</v>
      </c>
      <c r="V1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Row],[JABATAN]],tbl_refJabatan,6,FALSE),"yr","day")-CONVERT(DATEDIF(H1765,tglAcuan,"y"),"yr","day"))),(NOW()+(CONVERT(VLOOKUP(Table1[[#This Row],[JABATAN]],tbl_refJabatan,6,FALSE),"yr","day")-CONVERT(DATEDIF(H1765,NOW(),"y"),"yr","day")))),"Usia Salah"),"")</f>
        <v>46444.848911689813</v>
      </c>
      <c r="W1765" s="167" t="str">
        <f ca="1">IF(Table1[[#This Row],[TGL.PENSIUN (usia)]]&lt;&gt;0,TEXT(Table1[[#This Row],[TGL.PENSIUN (usia)]],"yyyy"),"")</f>
        <v>2027</v>
      </c>
      <c r="X17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Row],[JABATAN]],tbl_refJabatan,7,FALSE),"yr","day")-CONVERT(DATEDIF(M1765,tglAcuan,"y"),"yr","day"))),(NOW()+(CONVERT(VLOOKUP(Table1[[#This Row],[JABATAN]],tbl_refJabatan,7,FALSE),"yr","day")-CONVERT(DATEDIF(M1765,NOW(),"y"),"yr","day")))),"tgl SK salah"),"")</f>
        <v>50827.848911689813</v>
      </c>
      <c r="Y1765" s="167" t="str">
        <f ca="1">IF(Table1[[#This Row],[TGL. PENSIUN (jabatan)]]&lt;&gt;0,TEXT(Table1[[#This Row],[TGL. PENSIUN (jabatan)]],"yyyy"),"")</f>
        <v>2039</v>
      </c>
      <c r="Z17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Row],[JABATAN]],tbl_refJabatan,8,FALSE),"yr","day")-CONVERT(DATEDIF(H1765,tglAcuan,"y"),"yr","day"))),(NOW()+(CONVERT(VLOOKUP(Table1[[#This Row],[JABATAN]],tbl_refJabatan,8,FALSE),"yr","day")-CONVERT(DATEDIF(H1765,NOW(),"y"),"yr","day")))),"Usia Salah"),"")</f>
        <v>46444.848911689813</v>
      </c>
      <c r="AA1765" s="167" t="str">
        <f ca="1">IF(Table1[[#This Row],[TGL.PENSIUN (usia )]]&lt;&gt;0,TEXT(Table1[[#This Row],[TGL.PENSIUN (usia )]],"yyyy"),"")</f>
        <v>2027</v>
      </c>
      <c r="AB17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Row],[JABATAN]],tbl_refJabatan,9,FALSE),"yr","day")-CONVERT(DATEDIF(M1765,tglAcuan,"y"),"yr","day"))),(NOW()+(CONVERT(VLOOKUP(Table1[[#This Row],[JABATAN]],tbl_refJabatan,9,FALSE),"yr","day")-CONVERT(DATEDIF(M1765,NOW(),"y"),"yr","day")))),"tgl SK salah"),"")</f>
        <v>50827.848911689813</v>
      </c>
      <c r="AC1765" s="167" t="str">
        <f ca="1">IF(Table1[[#This Row],[TGL. PENSIUN (jabatan )]]&lt;&gt;0,TEXT(Table1[[#This Row],[TGL. PENSIUN (jabatan )]],"yyyy"),"")</f>
        <v>2039</v>
      </c>
      <c r="AD17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6" spans="1:30" s="53" customFormat="1" ht="21.75" customHeight="1" x14ac:dyDescent="0.25">
      <c r="A1766" s="43">
        <f t="shared" si="61"/>
        <v>1761</v>
      </c>
      <c r="B1766" s="44" t="s">
        <v>3061</v>
      </c>
      <c r="C1766" s="44" t="s">
        <v>1118</v>
      </c>
      <c r="D1766" s="72" t="s">
        <v>59</v>
      </c>
      <c r="E1766" s="73" t="s">
        <v>3166</v>
      </c>
      <c r="F1766" s="43" t="s">
        <v>41</v>
      </c>
      <c r="G1766" s="46" t="s">
        <v>42</v>
      </c>
      <c r="H1766" s="85">
        <v>24389</v>
      </c>
      <c r="I1766" s="45"/>
      <c r="J1766" s="76"/>
      <c r="K1766" s="74" t="s">
        <v>43</v>
      </c>
      <c r="L1766" s="70" t="s">
        <v>3164</v>
      </c>
      <c r="M1766" s="85">
        <v>43647</v>
      </c>
      <c r="N1766" s="52" t="str">
        <f t="shared" ca="1" si="62"/>
        <v>57 Tahun 4 Bulan 18 hari</v>
      </c>
      <c r="O17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1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Row],[JABATAN]],tbl_refJabatan,2,FALSE),"yr","day")-CONVERT(DATEDIF(H1766,tglAcuan,"y"),"yr","day"))),(NOW()+(CONVERT(VLOOKUP(Table1[[#This Row],[JABATAN]],tbl_refJabatan,2,FALSE),"yr","day")-CONVERT(DATEDIF(H1766,NOW(),"y"),"yr","day")))),"Usia Salah"),"")</f>
        <v>46444.848911689813</v>
      </c>
      <c r="Q1766" s="167" t="str">
        <f ca="1">IF(Table1[[#This Row],[TGL. PENSIUN (usia)]]&lt;&gt;0,TEXT(Table1[[#This Row],[TGL. PENSIUN (usia)]],"yyyy"),"")</f>
        <v>2027</v>
      </c>
      <c r="R1766" s="166">
        <f ca="1">IF(AND(Table1[[#This Row],[TGL. PENSIUN (usia)]]&lt;&gt;"",Table1[[#This Row],[TGL. PENSIUN (usia)]]&lt;&gt;"USIA SALAH"),IF(tglAcuan&lt;&gt;0,(INT(CONVERT(VLOOKUP(Table1[[#This Row],[JABATAN]],tbl_refJabatan,2,FALSE),"yr","day")-CONVERT(DATEDIF(H1766,tglAcuan,"y"),"yr","day"))),(INT(CONVERT(VLOOKUP(Table1[[#This Row],[JABATAN]],tbl_refJabatan,2,FALSE),"yr","day")-CONVERT(DATEDIF(H1766,NOW(),"y"),"yr","day")))),"")</f>
        <v>1095</v>
      </c>
      <c r="S1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Row],[JABATAN]],tbl_refJabatan,4,FALSE),"yr","day")-CONVERT(DATEDIF(H1766,tglAcuan,"y"),"yr","day"))),(NOW()+(CONVERT(VLOOKUP(Table1[[#This Row],[JABATAN]],tbl_refJabatan,4,FALSE),"yr","day")-CONVERT(DATEDIF(H1766,NOW(),"y"),"yr","day")))),"Usia Salah"),"")</f>
        <v>46444.848911689813</v>
      </c>
      <c r="T1766" s="167" t="str">
        <f ca="1">IF(Table1[[#This Row],[TGL. PENSIUN ( usia )]]&lt;&gt;0,TEXT(Table1[[#This Row],[TGL. PENSIUN ( usia )]],"yyyy"),"")</f>
        <v>2027</v>
      </c>
      <c r="U1766" s="166">
        <f ca="1">IF(AND(Table1[[#This Row],[TGL. PENSIUN (usia)]]&lt;&gt;"",Table1[[#This Row],[TGL. PENSIUN (usia)]]&lt;&gt;"USIA SALAH"),IF(tglAcuan&lt;&gt;0,(INT(CONVERT(VLOOKUP(Table1[[#This Row],[JABATAN]],tbl_refJabatan,4,FALSE),"yr","day")-CONVERT(DATEDIF(H1766,tglAcuan,"y"),"yr","day"))),(INT(CONVERT(VLOOKUP(Table1[[#This Row],[JABATAN]],tbl_refJabatan,4,FALSE),"yr","day")-CONVERT(DATEDIF(H1766,NOW(),"y"),"yr","day")))),"")</f>
        <v>1095</v>
      </c>
      <c r="V1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Row],[JABATAN]],tbl_refJabatan,6,FALSE),"yr","day")-CONVERT(DATEDIF(H1766,tglAcuan,"y"),"yr","day"))),(NOW()+(CONVERT(VLOOKUP(Table1[[#This Row],[JABATAN]],tbl_refJabatan,6,FALSE),"yr","day")-CONVERT(DATEDIF(H1766,NOW(),"y"),"yr","day")))),"Usia Salah"),"")</f>
        <v>44983.848911689813</v>
      </c>
      <c r="W1766" s="167" t="str">
        <f ca="1">IF(Table1[[#This Row],[TGL.PENSIUN (usia)]]&lt;&gt;0,TEXT(Table1[[#This Row],[TGL.PENSIUN (usia)]],"yyyy"),"")</f>
        <v>2023</v>
      </c>
      <c r="X17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Row],[JABATAN]],tbl_refJabatan,7,FALSE),"yr","day")-CONVERT(DATEDIF(M1766,tglAcuan,"y"),"yr","day"))),(NOW()+(CONVERT(VLOOKUP(Table1[[#This Row],[JABATAN]],tbl_refJabatan,7,FALSE),"yr","day")-CONVERT(DATEDIF(M1766,NOW(),"y"),"yr","day")))),"tgl SK salah"),"")</f>
        <v>51193.098911689813</v>
      </c>
      <c r="Y1766" s="167" t="str">
        <f ca="1">IF(Table1[[#This Row],[TGL. PENSIUN (jabatan)]]&lt;&gt;0,TEXT(Table1[[#This Row],[TGL. PENSIUN (jabatan)]],"yyyy"),"")</f>
        <v>2040</v>
      </c>
      <c r="Z17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Row],[JABATAN]],tbl_refJabatan,8,FALSE),"yr","day")-CONVERT(DATEDIF(H1766,tglAcuan,"y"),"yr","day"))),(NOW()+(CONVERT(VLOOKUP(Table1[[#This Row],[JABATAN]],tbl_refJabatan,8,FALSE),"yr","day")-CONVERT(DATEDIF(H1766,NOW(),"y"),"yr","day")))),"Usia Salah"),"")</f>
        <v>44983.848911689813</v>
      </c>
      <c r="AA1766" s="167" t="str">
        <f ca="1">IF(Table1[[#This Row],[TGL.PENSIUN (usia )]]&lt;&gt;0,TEXT(Table1[[#This Row],[TGL.PENSIUN (usia )]],"yyyy"),"")</f>
        <v>2023</v>
      </c>
      <c r="AB17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Row],[JABATAN]],tbl_refJabatan,9,FALSE),"yr","day")-CONVERT(DATEDIF(M1766,tglAcuan,"y"),"yr","day"))),(NOW()+(CONVERT(VLOOKUP(Table1[[#This Row],[JABATAN]],tbl_refJabatan,9,FALSE),"yr","day")-CONVERT(DATEDIF(M1766,NOW(),"y"),"yr","day")))),"tgl SK salah"),"")</f>
        <v>51193.098911689813</v>
      </c>
      <c r="AC1766" s="167" t="str">
        <f ca="1">IF(Table1[[#This Row],[TGL. PENSIUN (jabatan )]]&lt;&gt;0,TEXT(Table1[[#This Row],[TGL. PENSIUN (jabatan )]],"yyyy"),"")</f>
        <v>2040</v>
      </c>
      <c r="AD17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7" spans="1:30" s="53" customFormat="1" ht="21.75" customHeight="1" x14ac:dyDescent="0.25">
      <c r="A1767" s="43">
        <f t="shared" si="61"/>
        <v>1762</v>
      </c>
      <c r="B1767" s="44" t="s">
        <v>3061</v>
      </c>
      <c r="C1767" s="44" t="s">
        <v>1118</v>
      </c>
      <c r="D1767" s="72" t="s">
        <v>61</v>
      </c>
      <c r="E1767" s="73" t="s">
        <v>671</v>
      </c>
      <c r="F1767" s="43" t="s">
        <v>41</v>
      </c>
      <c r="G1767" s="46" t="s">
        <v>42</v>
      </c>
      <c r="H1767" s="85">
        <v>28903</v>
      </c>
      <c r="I1767" s="45"/>
      <c r="J1767" s="76"/>
      <c r="K1767" s="74" t="s">
        <v>43</v>
      </c>
      <c r="L1767" s="70" t="s">
        <v>3161</v>
      </c>
      <c r="M1767" s="85">
        <v>43399</v>
      </c>
      <c r="N1767" s="52" t="str">
        <f t="shared" ca="1" si="62"/>
        <v>45 Tahun 0 Bulan 10 hari</v>
      </c>
      <c r="O17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Row],[JABATAN]],tbl_refJabatan,2,FALSE),"yr","day")-CONVERT(DATEDIF(H1767,tglAcuan,"y"),"yr","day"))),(NOW()+(CONVERT(VLOOKUP(Table1[[#This Row],[JABATAN]],tbl_refJabatan,2,FALSE),"yr","day")-CONVERT(DATEDIF(H1767,NOW(),"y"),"yr","day")))),"Usia Salah"),"")</f>
        <v>50827.848911689813</v>
      </c>
      <c r="Q1767" s="167" t="str">
        <f ca="1">IF(Table1[[#This Row],[TGL. PENSIUN (usia)]]&lt;&gt;0,TEXT(Table1[[#This Row],[TGL. PENSIUN (usia)]],"yyyy"),"")</f>
        <v>2039</v>
      </c>
      <c r="R1767" s="166">
        <f ca="1">IF(AND(Table1[[#This Row],[TGL. PENSIUN (usia)]]&lt;&gt;"",Table1[[#This Row],[TGL. PENSIUN (usia)]]&lt;&gt;"USIA SALAH"),IF(tglAcuan&lt;&gt;0,(INT(CONVERT(VLOOKUP(Table1[[#This Row],[JABATAN]],tbl_refJabatan,2,FALSE),"yr","day")-CONVERT(DATEDIF(H1767,tglAcuan,"y"),"yr","day"))),(INT(CONVERT(VLOOKUP(Table1[[#This Row],[JABATAN]],tbl_refJabatan,2,FALSE),"yr","day")-CONVERT(DATEDIF(H1767,NOW(),"y"),"yr","day")))),"")</f>
        <v>5478</v>
      </c>
      <c r="S1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Row],[JABATAN]],tbl_refJabatan,4,FALSE),"yr","day")-CONVERT(DATEDIF(H1767,tglAcuan,"y"),"yr","day"))),(NOW()+(CONVERT(VLOOKUP(Table1[[#This Row],[JABATAN]],tbl_refJabatan,4,FALSE),"yr","day")-CONVERT(DATEDIF(H1767,NOW(),"y"),"yr","day")))),"Usia Salah"),"")</f>
        <v>50827.848911689813</v>
      </c>
      <c r="T1767" s="167" t="str">
        <f ca="1">IF(Table1[[#This Row],[TGL. PENSIUN ( usia )]]&lt;&gt;0,TEXT(Table1[[#This Row],[TGL. PENSIUN ( usia )]],"yyyy"),"")</f>
        <v>2039</v>
      </c>
      <c r="U1767" s="166">
        <f ca="1">IF(AND(Table1[[#This Row],[TGL. PENSIUN (usia)]]&lt;&gt;"",Table1[[#This Row],[TGL. PENSIUN (usia)]]&lt;&gt;"USIA SALAH"),IF(tglAcuan&lt;&gt;0,(INT(CONVERT(VLOOKUP(Table1[[#This Row],[JABATAN]],tbl_refJabatan,4,FALSE),"yr","day")-CONVERT(DATEDIF(H1767,tglAcuan,"y"),"yr","day"))),(INT(CONVERT(VLOOKUP(Table1[[#This Row],[JABATAN]],tbl_refJabatan,4,FALSE),"yr","day")-CONVERT(DATEDIF(H1767,NOW(),"y"),"yr","day")))),"")</f>
        <v>5478</v>
      </c>
      <c r="V1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Row],[JABATAN]],tbl_refJabatan,6,FALSE),"yr","day")-CONVERT(DATEDIF(H1767,tglAcuan,"y"),"yr","day"))),(NOW()+(CONVERT(VLOOKUP(Table1[[#This Row],[JABATAN]],tbl_refJabatan,6,FALSE),"yr","day")-CONVERT(DATEDIF(H1767,NOW(),"y"),"yr","day")))),"Usia Salah"),"")</f>
        <v>49366.848911689813</v>
      </c>
      <c r="W1767" s="167" t="str">
        <f ca="1">IF(Table1[[#This Row],[TGL.PENSIUN (usia)]]&lt;&gt;0,TEXT(Table1[[#This Row],[TGL.PENSIUN (usia)]],"yyyy"),"")</f>
        <v>2035</v>
      </c>
      <c r="X17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Row],[JABATAN]],tbl_refJabatan,7,FALSE),"yr","day")-CONVERT(DATEDIF(M1767,tglAcuan,"y"),"yr","day"))),(NOW()+(CONVERT(VLOOKUP(Table1[[#This Row],[JABATAN]],tbl_refJabatan,7,FALSE),"yr","day")-CONVERT(DATEDIF(M1767,NOW(),"y"),"yr","day")))),"tgl SK salah"),"")</f>
        <v>50827.848911689813</v>
      </c>
      <c r="Y1767" s="167" t="str">
        <f ca="1">IF(Table1[[#This Row],[TGL. PENSIUN (jabatan)]]&lt;&gt;0,TEXT(Table1[[#This Row],[TGL. PENSIUN (jabatan)]],"yyyy"),"")</f>
        <v>2039</v>
      </c>
      <c r="Z17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Row],[JABATAN]],tbl_refJabatan,8,FALSE),"yr","day")-CONVERT(DATEDIF(H1767,tglAcuan,"y"),"yr","day"))),(NOW()+(CONVERT(VLOOKUP(Table1[[#This Row],[JABATAN]],tbl_refJabatan,8,FALSE),"yr","day")-CONVERT(DATEDIF(H1767,NOW(),"y"),"yr","day")))),"Usia Salah"),"")</f>
        <v>49366.848911689813</v>
      </c>
      <c r="AA1767" s="167" t="str">
        <f ca="1">IF(Table1[[#This Row],[TGL.PENSIUN (usia )]]&lt;&gt;0,TEXT(Table1[[#This Row],[TGL.PENSIUN (usia )]],"yyyy"),"")</f>
        <v>2035</v>
      </c>
      <c r="AB17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Row],[JABATAN]],tbl_refJabatan,9,FALSE),"yr","day")-CONVERT(DATEDIF(M1767,tglAcuan,"y"),"yr","day"))),(NOW()+(CONVERT(VLOOKUP(Table1[[#This Row],[JABATAN]],tbl_refJabatan,9,FALSE),"yr","day")-CONVERT(DATEDIF(M1767,NOW(),"y"),"yr","day")))),"tgl SK salah"),"")</f>
        <v>50827.848911689813</v>
      </c>
      <c r="AC1767" s="167" t="str">
        <f ca="1">IF(Table1[[#This Row],[TGL. PENSIUN (jabatan )]]&lt;&gt;0,TEXT(Table1[[#This Row],[TGL. PENSIUN (jabatan )]],"yyyy"),"")</f>
        <v>2039</v>
      </c>
      <c r="AD17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8" spans="1:30" s="53" customFormat="1" ht="21.75" customHeight="1" x14ac:dyDescent="0.25">
      <c r="A1768" s="43">
        <f t="shared" si="61"/>
        <v>1763</v>
      </c>
      <c r="B1768" s="44" t="s">
        <v>3061</v>
      </c>
      <c r="C1768" s="44" t="s">
        <v>1118</v>
      </c>
      <c r="D1768" s="72" t="s">
        <v>63</v>
      </c>
      <c r="E1768" s="73" t="s">
        <v>558</v>
      </c>
      <c r="F1768" s="43" t="s">
        <v>41</v>
      </c>
      <c r="G1768" s="46" t="s">
        <v>1373</v>
      </c>
      <c r="H1768" s="85">
        <v>24475</v>
      </c>
      <c r="I1768" s="45"/>
      <c r="J1768" s="76"/>
      <c r="K1768" s="74" t="s">
        <v>93</v>
      </c>
      <c r="L1768" s="70" t="s">
        <v>3167</v>
      </c>
      <c r="M1768" s="85">
        <v>43399</v>
      </c>
      <c r="N1768" s="52" t="str">
        <f t="shared" ca="1" si="62"/>
        <v>57 Tahun 1 Bulan 24 hari</v>
      </c>
      <c r="O17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Row],[JABATAN]],tbl_refJabatan,2,FALSE),"yr","day")-CONVERT(DATEDIF(H1768,tglAcuan,"y"),"yr","day"))),(NOW()+(CONVERT(VLOOKUP(Table1[[#This Row],[JABATAN]],tbl_refJabatan,2,FALSE),"yr","day")-CONVERT(DATEDIF(H1768,NOW(),"y"),"yr","day")))),"Usia Salah"),"")</f>
        <v>46444.848911689813</v>
      </c>
      <c r="Q1768" s="167" t="str">
        <f ca="1">IF(Table1[[#This Row],[TGL. PENSIUN (usia)]]&lt;&gt;0,TEXT(Table1[[#This Row],[TGL. PENSIUN (usia)]],"yyyy"),"")</f>
        <v>2027</v>
      </c>
      <c r="R1768" s="166">
        <f ca="1">IF(AND(Table1[[#This Row],[TGL. PENSIUN (usia)]]&lt;&gt;"",Table1[[#This Row],[TGL. PENSIUN (usia)]]&lt;&gt;"USIA SALAH"),IF(tglAcuan&lt;&gt;0,(INT(CONVERT(VLOOKUP(Table1[[#This Row],[JABATAN]],tbl_refJabatan,2,FALSE),"yr","day")-CONVERT(DATEDIF(H1768,tglAcuan,"y"),"yr","day"))),(INT(CONVERT(VLOOKUP(Table1[[#This Row],[JABATAN]],tbl_refJabatan,2,FALSE),"yr","day")-CONVERT(DATEDIF(H1768,NOW(),"y"),"yr","day")))),"")</f>
        <v>1095</v>
      </c>
      <c r="S1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Row],[JABATAN]],tbl_refJabatan,4,FALSE),"yr","day")-CONVERT(DATEDIF(H1768,tglAcuan,"y"),"yr","day"))),(NOW()+(CONVERT(VLOOKUP(Table1[[#This Row],[JABATAN]],tbl_refJabatan,4,FALSE),"yr","day")-CONVERT(DATEDIF(H1768,NOW(),"y"),"yr","day")))),"Usia Salah"),"")</f>
        <v>31834.848911689813</v>
      </c>
      <c r="T1768" s="167" t="str">
        <f ca="1">IF(Table1[[#This Row],[TGL. PENSIUN ( usia )]]&lt;&gt;0,TEXT(Table1[[#This Row],[TGL. PENSIUN ( usia )]],"yyyy"),"")</f>
        <v>1987</v>
      </c>
      <c r="U1768" s="166">
        <f ca="1">IF(AND(Table1[[#This Row],[TGL. PENSIUN (usia)]]&lt;&gt;"",Table1[[#This Row],[TGL. PENSIUN (usia)]]&lt;&gt;"USIA SALAH"),IF(tglAcuan&lt;&gt;0,(INT(CONVERT(VLOOKUP(Table1[[#This Row],[JABATAN]],tbl_refJabatan,4,FALSE),"yr","day")-CONVERT(DATEDIF(H1768,tglAcuan,"y"),"yr","day"))),(INT(CONVERT(VLOOKUP(Table1[[#This Row],[JABATAN]],tbl_refJabatan,4,FALSE),"yr","day")-CONVERT(DATEDIF(H1768,NOW(),"y"),"yr","day")))),"")</f>
        <v>-13515</v>
      </c>
      <c r="V1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Row],[JABATAN]],tbl_refJabatan,6,FALSE),"yr","day")-CONVERT(DATEDIF(H1768,tglAcuan,"y"),"yr","day"))),(NOW()+(CONVERT(VLOOKUP(Table1[[#This Row],[JABATAN]],tbl_refJabatan,6,FALSE),"yr","day")-CONVERT(DATEDIF(H1768,NOW(),"y"),"yr","day")))),"Usia Salah"),"")</f>
        <v>24529.848911689813</v>
      </c>
      <c r="W1768" s="167" t="str">
        <f ca="1">IF(Table1[[#This Row],[TGL.PENSIUN (usia)]]&lt;&gt;0,TEXT(Table1[[#This Row],[TGL.PENSIUN (usia)]],"yyyy"),"")</f>
        <v>1967</v>
      </c>
      <c r="X17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Row],[JABATAN]],tbl_refJabatan,7,FALSE),"yr","day")-CONVERT(DATEDIF(M1768,tglAcuan,"y"),"yr","day"))),(NOW()+(CONVERT(VLOOKUP(Table1[[#This Row],[JABATAN]],tbl_refJabatan,7,FALSE),"yr","day")-CONVERT(DATEDIF(M1768,NOW(),"y"),"yr","day")))),"tgl SK salah"),"")</f>
        <v>65437.848911689813</v>
      </c>
      <c r="Y1768" s="167" t="str">
        <f ca="1">IF(Table1[[#This Row],[TGL. PENSIUN (jabatan)]]&lt;&gt;0,TEXT(Table1[[#This Row],[TGL. PENSIUN (jabatan)]],"yyyy"),"")</f>
        <v>2079</v>
      </c>
      <c r="Z17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Row],[JABATAN]],tbl_refJabatan,8,FALSE),"yr","day")-CONVERT(DATEDIF(H1768,tglAcuan,"y"),"yr","day"))),(NOW()+(CONVERT(VLOOKUP(Table1[[#This Row],[JABATAN]],tbl_refJabatan,8,FALSE),"yr","day")-CONVERT(DATEDIF(H1768,NOW(),"y"),"yr","day")))),"Usia Salah"),"")</f>
        <v>46444.848911689813</v>
      </c>
      <c r="AA1768" s="167" t="str">
        <f ca="1">IF(Table1[[#This Row],[TGL.PENSIUN (usia )]]&lt;&gt;0,TEXT(Table1[[#This Row],[TGL.PENSIUN (usia )]],"yyyy"),"")</f>
        <v>2027</v>
      </c>
      <c r="AB17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Row],[JABATAN]],tbl_refJabatan,9,FALSE),"yr","day")-CONVERT(DATEDIF(M1768,tglAcuan,"y"),"yr","day"))),(NOW()+(CONVERT(VLOOKUP(Table1[[#This Row],[JABATAN]],tbl_refJabatan,9,FALSE),"yr","day")-CONVERT(DATEDIF(M1768,NOW(),"y"),"yr","day")))),"tgl SK salah"),"")</f>
        <v>49001.598911689813</v>
      </c>
      <c r="AC1768" s="167" t="str">
        <f ca="1">IF(Table1[[#This Row],[TGL. PENSIUN (jabatan )]]&lt;&gt;0,TEXT(Table1[[#This Row],[TGL. PENSIUN (jabatan )]],"yyyy"),"")</f>
        <v>2034</v>
      </c>
      <c r="AD17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69" spans="1:30" s="53" customFormat="1" ht="21.75" customHeight="1" x14ac:dyDescent="0.25">
      <c r="A1769" s="43">
        <f t="shared" si="61"/>
        <v>1764</v>
      </c>
      <c r="B1769" s="44" t="s">
        <v>3061</v>
      </c>
      <c r="C1769" s="44" t="s">
        <v>1118</v>
      </c>
      <c r="D1769" s="72" t="s">
        <v>63</v>
      </c>
      <c r="E1769" s="73" t="s">
        <v>3168</v>
      </c>
      <c r="F1769" s="43" t="s">
        <v>41</v>
      </c>
      <c r="G1769" s="46" t="s">
        <v>42</v>
      </c>
      <c r="H1769" s="85">
        <v>24852</v>
      </c>
      <c r="I1769" s="45"/>
      <c r="J1769" s="76"/>
      <c r="K1769" s="74" t="s">
        <v>43</v>
      </c>
      <c r="L1769" s="70" t="s">
        <v>3161</v>
      </c>
      <c r="M1769" s="85">
        <v>43399</v>
      </c>
      <c r="N1769" s="52" t="str">
        <f t="shared" ca="1" si="62"/>
        <v>56 Tahun 1 Bulan 12 hari</v>
      </c>
      <c r="O17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Row],[JABATAN]],tbl_refJabatan,2,FALSE),"yr","day")-CONVERT(DATEDIF(H1769,tglAcuan,"y"),"yr","day"))),(NOW()+(CONVERT(VLOOKUP(Table1[[#This Row],[JABATAN]],tbl_refJabatan,2,FALSE),"yr","day")-CONVERT(DATEDIF(H1769,NOW(),"y"),"yr","day")))),"Usia Salah"),"")</f>
        <v>46810.098911689813</v>
      </c>
      <c r="Q1769" s="167" t="str">
        <f ca="1">IF(Table1[[#This Row],[TGL. PENSIUN (usia)]]&lt;&gt;0,TEXT(Table1[[#This Row],[TGL. PENSIUN (usia)]],"yyyy"),"")</f>
        <v>2028</v>
      </c>
      <c r="R1769" s="166">
        <f ca="1">IF(AND(Table1[[#This Row],[TGL. PENSIUN (usia)]]&lt;&gt;"",Table1[[#This Row],[TGL. PENSIUN (usia)]]&lt;&gt;"USIA SALAH"),IF(tglAcuan&lt;&gt;0,(INT(CONVERT(VLOOKUP(Table1[[#This Row],[JABATAN]],tbl_refJabatan,2,FALSE),"yr","day")-CONVERT(DATEDIF(H1769,tglAcuan,"y"),"yr","day"))),(INT(CONVERT(VLOOKUP(Table1[[#This Row],[JABATAN]],tbl_refJabatan,2,FALSE),"yr","day")-CONVERT(DATEDIF(H1769,NOW(),"y"),"yr","day")))),"")</f>
        <v>1461</v>
      </c>
      <c r="S1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Row],[JABATAN]],tbl_refJabatan,4,FALSE),"yr","day")-CONVERT(DATEDIF(H1769,tglAcuan,"y"),"yr","day"))),(NOW()+(CONVERT(VLOOKUP(Table1[[#This Row],[JABATAN]],tbl_refJabatan,4,FALSE),"yr","day")-CONVERT(DATEDIF(H1769,NOW(),"y"),"yr","day")))),"Usia Salah"),"")</f>
        <v>32200.098911689813</v>
      </c>
      <c r="T1769" s="167" t="str">
        <f ca="1">IF(Table1[[#This Row],[TGL. PENSIUN ( usia )]]&lt;&gt;0,TEXT(Table1[[#This Row],[TGL. PENSIUN ( usia )]],"yyyy"),"")</f>
        <v>1988</v>
      </c>
      <c r="U1769" s="166">
        <f ca="1">IF(AND(Table1[[#This Row],[TGL. PENSIUN (usia)]]&lt;&gt;"",Table1[[#This Row],[TGL. PENSIUN (usia)]]&lt;&gt;"USIA SALAH"),IF(tglAcuan&lt;&gt;0,(INT(CONVERT(VLOOKUP(Table1[[#This Row],[JABATAN]],tbl_refJabatan,4,FALSE),"yr","day")-CONVERT(DATEDIF(H1769,tglAcuan,"y"),"yr","day"))),(INT(CONVERT(VLOOKUP(Table1[[#This Row],[JABATAN]],tbl_refJabatan,4,FALSE),"yr","day")-CONVERT(DATEDIF(H1769,NOW(),"y"),"yr","day")))),"")</f>
        <v>-13149</v>
      </c>
      <c r="V1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Row],[JABATAN]],tbl_refJabatan,6,FALSE),"yr","day")-CONVERT(DATEDIF(H1769,tglAcuan,"y"),"yr","day"))),(NOW()+(CONVERT(VLOOKUP(Table1[[#This Row],[JABATAN]],tbl_refJabatan,6,FALSE),"yr","day")-CONVERT(DATEDIF(H1769,NOW(),"y"),"yr","day")))),"Usia Salah"),"")</f>
        <v>24895.098911689813</v>
      </c>
      <c r="W1769" s="167" t="str">
        <f ca="1">IF(Table1[[#This Row],[TGL.PENSIUN (usia)]]&lt;&gt;0,TEXT(Table1[[#This Row],[TGL.PENSIUN (usia)]],"yyyy"),"")</f>
        <v>1968</v>
      </c>
      <c r="X17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Row],[JABATAN]],tbl_refJabatan,7,FALSE),"yr","day")-CONVERT(DATEDIF(M1769,tglAcuan,"y"),"yr","day"))),(NOW()+(CONVERT(VLOOKUP(Table1[[#This Row],[JABATAN]],tbl_refJabatan,7,FALSE),"yr","day")-CONVERT(DATEDIF(M1769,NOW(),"y"),"yr","day")))),"tgl SK salah"),"")</f>
        <v>65437.848911689813</v>
      </c>
      <c r="Y1769" s="167" t="str">
        <f ca="1">IF(Table1[[#This Row],[TGL. PENSIUN (jabatan)]]&lt;&gt;0,TEXT(Table1[[#This Row],[TGL. PENSIUN (jabatan)]],"yyyy"),"")</f>
        <v>2079</v>
      </c>
      <c r="Z17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Row],[JABATAN]],tbl_refJabatan,8,FALSE),"yr","day")-CONVERT(DATEDIF(H1769,tglAcuan,"y"),"yr","day"))),(NOW()+(CONVERT(VLOOKUP(Table1[[#This Row],[JABATAN]],tbl_refJabatan,8,FALSE),"yr","day")-CONVERT(DATEDIF(H1769,NOW(),"y"),"yr","day")))),"Usia Salah"),"")</f>
        <v>46810.098911689813</v>
      </c>
      <c r="AA1769" s="167" t="str">
        <f ca="1">IF(Table1[[#This Row],[TGL.PENSIUN (usia )]]&lt;&gt;0,TEXT(Table1[[#This Row],[TGL.PENSIUN (usia )]],"yyyy"),"")</f>
        <v>2028</v>
      </c>
      <c r="AB17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Row],[JABATAN]],tbl_refJabatan,9,FALSE),"yr","day")-CONVERT(DATEDIF(M1769,tglAcuan,"y"),"yr","day"))),(NOW()+(CONVERT(VLOOKUP(Table1[[#This Row],[JABATAN]],tbl_refJabatan,9,FALSE),"yr","day")-CONVERT(DATEDIF(M1769,NOW(),"y"),"yr","day")))),"tgl SK salah"),"")</f>
        <v>49001.598911689813</v>
      </c>
      <c r="AC1769" s="167" t="str">
        <f ca="1">IF(Table1[[#This Row],[TGL. PENSIUN (jabatan )]]&lt;&gt;0,TEXT(Table1[[#This Row],[TGL. PENSIUN (jabatan )]],"yyyy"),"")</f>
        <v>2034</v>
      </c>
      <c r="AD17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0" spans="1:30" s="53" customFormat="1" ht="21.75" customHeight="1" x14ac:dyDescent="0.25">
      <c r="A1770" s="43">
        <f t="shared" si="61"/>
        <v>1765</v>
      </c>
      <c r="B1770" s="44" t="s">
        <v>3061</v>
      </c>
      <c r="C1770" s="44" t="s">
        <v>1118</v>
      </c>
      <c r="D1770" s="72" t="s">
        <v>63</v>
      </c>
      <c r="E1770" s="73" t="s">
        <v>580</v>
      </c>
      <c r="F1770" s="43" t="s">
        <v>41</v>
      </c>
      <c r="G1770" s="46" t="s">
        <v>42</v>
      </c>
      <c r="H1770" s="85">
        <v>28308</v>
      </c>
      <c r="I1770" s="45"/>
      <c r="J1770" s="76"/>
      <c r="K1770" s="74" t="s">
        <v>93</v>
      </c>
      <c r="L1770" s="70" t="s">
        <v>3161</v>
      </c>
      <c r="M1770" s="85">
        <v>43399</v>
      </c>
      <c r="N1770" s="52" t="str">
        <f t="shared" ca="1" si="62"/>
        <v>46 Tahun 7 Bulan 25 hari</v>
      </c>
      <c r="O17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Row],[JABATAN]],tbl_refJabatan,2,FALSE),"yr","day")-CONVERT(DATEDIF(H1770,tglAcuan,"y"),"yr","day"))),(NOW()+(CONVERT(VLOOKUP(Table1[[#This Row],[JABATAN]],tbl_refJabatan,2,FALSE),"yr","day")-CONVERT(DATEDIF(H1770,NOW(),"y"),"yr","day")))),"Usia Salah"),"")</f>
        <v>50462.598911689813</v>
      </c>
      <c r="Q1770" s="167" t="str">
        <f ca="1">IF(Table1[[#This Row],[TGL. PENSIUN (usia)]]&lt;&gt;0,TEXT(Table1[[#This Row],[TGL. PENSIUN (usia)]],"yyyy"),"")</f>
        <v>2038</v>
      </c>
      <c r="R1770" s="166">
        <f ca="1">IF(AND(Table1[[#This Row],[TGL. PENSIUN (usia)]]&lt;&gt;"",Table1[[#This Row],[TGL. PENSIUN (usia)]]&lt;&gt;"USIA SALAH"),IF(tglAcuan&lt;&gt;0,(INT(CONVERT(VLOOKUP(Table1[[#This Row],[JABATAN]],tbl_refJabatan,2,FALSE),"yr","day")-CONVERT(DATEDIF(H1770,tglAcuan,"y"),"yr","day"))),(INT(CONVERT(VLOOKUP(Table1[[#This Row],[JABATAN]],tbl_refJabatan,2,FALSE),"yr","day")-CONVERT(DATEDIF(H1770,NOW(),"y"),"yr","day")))),"")</f>
        <v>5113</v>
      </c>
      <c r="S1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Row],[JABATAN]],tbl_refJabatan,4,FALSE),"yr","day")-CONVERT(DATEDIF(H1770,tglAcuan,"y"),"yr","day"))),(NOW()+(CONVERT(VLOOKUP(Table1[[#This Row],[JABATAN]],tbl_refJabatan,4,FALSE),"yr","day")-CONVERT(DATEDIF(H1770,NOW(),"y"),"yr","day")))),"Usia Salah"),"")</f>
        <v>35852.598911689813</v>
      </c>
      <c r="T1770" s="167" t="str">
        <f ca="1">IF(Table1[[#This Row],[TGL. PENSIUN ( usia )]]&lt;&gt;0,TEXT(Table1[[#This Row],[TGL. PENSIUN ( usia )]],"yyyy"),"")</f>
        <v>1998</v>
      </c>
      <c r="U1770" s="166">
        <f ca="1">IF(AND(Table1[[#This Row],[TGL. PENSIUN (usia)]]&lt;&gt;"",Table1[[#This Row],[TGL. PENSIUN (usia)]]&lt;&gt;"USIA SALAH"),IF(tglAcuan&lt;&gt;0,(INT(CONVERT(VLOOKUP(Table1[[#This Row],[JABATAN]],tbl_refJabatan,4,FALSE),"yr","day")-CONVERT(DATEDIF(H1770,tglAcuan,"y"),"yr","day"))),(INT(CONVERT(VLOOKUP(Table1[[#This Row],[JABATAN]],tbl_refJabatan,4,FALSE),"yr","day")-CONVERT(DATEDIF(H1770,NOW(),"y"),"yr","day")))),"")</f>
        <v>-9497</v>
      </c>
      <c r="V1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Row],[JABATAN]],tbl_refJabatan,6,FALSE),"yr","day")-CONVERT(DATEDIF(H1770,tglAcuan,"y"),"yr","day"))),(NOW()+(CONVERT(VLOOKUP(Table1[[#This Row],[JABATAN]],tbl_refJabatan,6,FALSE),"yr","day")-CONVERT(DATEDIF(H1770,NOW(),"y"),"yr","day")))),"Usia Salah"),"")</f>
        <v>28547.598911689813</v>
      </c>
      <c r="W1770" s="167" t="str">
        <f ca="1">IF(Table1[[#This Row],[TGL.PENSIUN (usia)]]&lt;&gt;0,TEXT(Table1[[#This Row],[TGL.PENSIUN (usia)]],"yyyy"),"")</f>
        <v>1978</v>
      </c>
      <c r="X17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Row],[JABATAN]],tbl_refJabatan,7,FALSE),"yr","day")-CONVERT(DATEDIF(M1770,tglAcuan,"y"),"yr","day"))),(NOW()+(CONVERT(VLOOKUP(Table1[[#This Row],[JABATAN]],tbl_refJabatan,7,FALSE),"yr","day")-CONVERT(DATEDIF(M1770,NOW(),"y"),"yr","day")))),"tgl SK salah"),"")</f>
        <v>65437.848911689813</v>
      </c>
      <c r="Y1770" s="167" t="str">
        <f ca="1">IF(Table1[[#This Row],[TGL. PENSIUN (jabatan)]]&lt;&gt;0,TEXT(Table1[[#This Row],[TGL. PENSIUN (jabatan)]],"yyyy"),"")</f>
        <v>2079</v>
      </c>
      <c r="Z17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Row],[JABATAN]],tbl_refJabatan,8,FALSE),"yr","day")-CONVERT(DATEDIF(H1770,tglAcuan,"y"),"yr","day"))),(NOW()+(CONVERT(VLOOKUP(Table1[[#This Row],[JABATAN]],tbl_refJabatan,8,FALSE),"yr","day")-CONVERT(DATEDIF(H1770,NOW(),"y"),"yr","day")))),"Usia Salah"),"")</f>
        <v>50462.598911689813</v>
      </c>
      <c r="AA1770" s="167" t="str">
        <f ca="1">IF(Table1[[#This Row],[TGL.PENSIUN (usia )]]&lt;&gt;0,TEXT(Table1[[#This Row],[TGL.PENSIUN (usia )]],"yyyy"),"")</f>
        <v>2038</v>
      </c>
      <c r="AB17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Row],[JABATAN]],tbl_refJabatan,9,FALSE),"yr","day")-CONVERT(DATEDIF(M1770,tglAcuan,"y"),"yr","day"))),(NOW()+(CONVERT(VLOOKUP(Table1[[#This Row],[JABATAN]],tbl_refJabatan,9,FALSE),"yr","day")-CONVERT(DATEDIF(M1770,NOW(),"y"),"yr","day")))),"tgl SK salah"),"")</f>
        <v>49001.598911689813</v>
      </c>
      <c r="AC1770" s="167" t="str">
        <f ca="1">IF(Table1[[#This Row],[TGL. PENSIUN (jabatan )]]&lt;&gt;0,TEXT(Table1[[#This Row],[TGL. PENSIUN (jabatan )]],"yyyy"),"")</f>
        <v>2034</v>
      </c>
      <c r="AD17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1" spans="1:30" s="53" customFormat="1" ht="21.75" customHeight="1" x14ac:dyDescent="0.25">
      <c r="A1771" s="43">
        <f t="shared" si="61"/>
        <v>1766</v>
      </c>
      <c r="B1771" s="44" t="s">
        <v>3061</v>
      </c>
      <c r="C1771" s="44" t="s">
        <v>1118</v>
      </c>
      <c r="D1771" s="72" t="s">
        <v>63</v>
      </c>
      <c r="E1771" s="73" t="s">
        <v>2484</v>
      </c>
      <c r="F1771" s="43" t="s">
        <v>50</v>
      </c>
      <c r="G1771" s="46" t="s">
        <v>42</v>
      </c>
      <c r="H1771" s="85">
        <v>30586</v>
      </c>
      <c r="I1771" s="45"/>
      <c r="J1771" s="76"/>
      <c r="K1771" s="74" t="s">
        <v>43</v>
      </c>
      <c r="L1771" s="70" t="s">
        <v>3161</v>
      </c>
      <c r="M1771" s="85">
        <v>43399</v>
      </c>
      <c r="N1771" s="52" t="str">
        <f t="shared" ca="1" si="62"/>
        <v>40 Tahun 5 Bulan 0 hari</v>
      </c>
      <c r="O17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Row],[JABATAN]],tbl_refJabatan,2,FALSE),"yr","day")-CONVERT(DATEDIF(H1771,tglAcuan,"y"),"yr","day"))),(NOW()+(CONVERT(VLOOKUP(Table1[[#This Row],[JABATAN]],tbl_refJabatan,2,FALSE),"yr","day")-CONVERT(DATEDIF(H1771,NOW(),"y"),"yr","day")))),"Usia Salah"),"")</f>
        <v>52654.098911689813</v>
      </c>
      <c r="Q1771" s="167" t="str">
        <f ca="1">IF(Table1[[#This Row],[TGL. PENSIUN (usia)]]&lt;&gt;0,TEXT(Table1[[#This Row],[TGL. PENSIUN (usia)]],"yyyy"),"")</f>
        <v>2044</v>
      </c>
      <c r="R1771" s="166">
        <f ca="1">IF(AND(Table1[[#This Row],[TGL. PENSIUN (usia)]]&lt;&gt;"",Table1[[#This Row],[TGL. PENSIUN (usia)]]&lt;&gt;"USIA SALAH"),IF(tglAcuan&lt;&gt;0,(INT(CONVERT(VLOOKUP(Table1[[#This Row],[JABATAN]],tbl_refJabatan,2,FALSE),"yr","day")-CONVERT(DATEDIF(H1771,tglAcuan,"y"),"yr","day"))),(INT(CONVERT(VLOOKUP(Table1[[#This Row],[JABATAN]],tbl_refJabatan,2,FALSE),"yr","day")-CONVERT(DATEDIF(H1771,NOW(),"y"),"yr","day")))),"")</f>
        <v>7305</v>
      </c>
      <c r="S1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Row],[JABATAN]],tbl_refJabatan,4,FALSE),"yr","day")-CONVERT(DATEDIF(H1771,tglAcuan,"y"),"yr","day"))),(NOW()+(CONVERT(VLOOKUP(Table1[[#This Row],[JABATAN]],tbl_refJabatan,4,FALSE),"yr","day")-CONVERT(DATEDIF(H1771,NOW(),"y"),"yr","day")))),"Usia Salah"),"")</f>
        <v>38044.098911689813</v>
      </c>
      <c r="T1771" s="167" t="str">
        <f ca="1">IF(Table1[[#This Row],[TGL. PENSIUN ( usia )]]&lt;&gt;0,TEXT(Table1[[#This Row],[TGL. PENSIUN ( usia )]],"yyyy"),"")</f>
        <v>2004</v>
      </c>
      <c r="U1771" s="166">
        <f ca="1">IF(AND(Table1[[#This Row],[TGL. PENSIUN (usia)]]&lt;&gt;"",Table1[[#This Row],[TGL. PENSIUN (usia)]]&lt;&gt;"USIA SALAH"),IF(tglAcuan&lt;&gt;0,(INT(CONVERT(VLOOKUP(Table1[[#This Row],[JABATAN]],tbl_refJabatan,4,FALSE),"yr","day")-CONVERT(DATEDIF(H1771,tglAcuan,"y"),"yr","day"))),(INT(CONVERT(VLOOKUP(Table1[[#This Row],[JABATAN]],tbl_refJabatan,4,FALSE),"yr","day")-CONVERT(DATEDIF(H1771,NOW(),"y"),"yr","day")))),"")</f>
        <v>-7305</v>
      </c>
      <c r="V1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Row],[JABATAN]],tbl_refJabatan,6,FALSE),"yr","day")-CONVERT(DATEDIF(H1771,tglAcuan,"y"),"yr","day"))),(NOW()+(CONVERT(VLOOKUP(Table1[[#This Row],[JABATAN]],tbl_refJabatan,6,FALSE),"yr","day")-CONVERT(DATEDIF(H1771,NOW(),"y"),"yr","day")))),"Usia Salah"),"")</f>
        <v>30739.098911689813</v>
      </c>
      <c r="W1771" s="167" t="str">
        <f ca="1">IF(Table1[[#This Row],[TGL.PENSIUN (usia)]]&lt;&gt;0,TEXT(Table1[[#This Row],[TGL.PENSIUN (usia)]],"yyyy"),"")</f>
        <v>1984</v>
      </c>
      <c r="X17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Row],[JABATAN]],tbl_refJabatan,7,FALSE),"yr","day")-CONVERT(DATEDIF(M1771,tglAcuan,"y"),"yr","day"))),(NOW()+(CONVERT(VLOOKUP(Table1[[#This Row],[JABATAN]],tbl_refJabatan,7,FALSE),"yr","day")-CONVERT(DATEDIF(M1771,NOW(),"y"),"yr","day")))),"tgl SK salah"),"")</f>
        <v>65437.848911689813</v>
      </c>
      <c r="Y1771" s="167" t="str">
        <f ca="1">IF(Table1[[#This Row],[TGL. PENSIUN (jabatan)]]&lt;&gt;0,TEXT(Table1[[#This Row],[TGL. PENSIUN (jabatan)]],"yyyy"),"")</f>
        <v>2079</v>
      </c>
      <c r="Z17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Row],[JABATAN]],tbl_refJabatan,8,FALSE),"yr","day")-CONVERT(DATEDIF(H1771,tglAcuan,"y"),"yr","day"))),(NOW()+(CONVERT(VLOOKUP(Table1[[#This Row],[JABATAN]],tbl_refJabatan,8,FALSE),"yr","day")-CONVERT(DATEDIF(H1771,NOW(),"y"),"yr","day")))),"Usia Salah"),"")</f>
        <v>52654.098911689813</v>
      </c>
      <c r="AA1771" s="167" t="str">
        <f ca="1">IF(Table1[[#This Row],[TGL.PENSIUN (usia )]]&lt;&gt;0,TEXT(Table1[[#This Row],[TGL.PENSIUN (usia )]],"yyyy"),"")</f>
        <v>2044</v>
      </c>
      <c r="AB17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Row],[JABATAN]],tbl_refJabatan,9,FALSE),"yr","day")-CONVERT(DATEDIF(M1771,tglAcuan,"y"),"yr","day"))),(NOW()+(CONVERT(VLOOKUP(Table1[[#This Row],[JABATAN]],tbl_refJabatan,9,FALSE),"yr","day")-CONVERT(DATEDIF(M1771,NOW(),"y"),"yr","day")))),"tgl SK salah"),"")</f>
        <v>49001.598911689813</v>
      </c>
      <c r="AC1771" s="167" t="str">
        <f ca="1">IF(Table1[[#This Row],[TGL. PENSIUN (jabatan )]]&lt;&gt;0,TEXT(Table1[[#This Row],[TGL. PENSIUN (jabatan )]],"yyyy"),"")</f>
        <v>2034</v>
      </c>
      <c r="AD17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2" spans="1:30" s="53" customFormat="1" ht="21.75" customHeight="1" x14ac:dyDescent="0.25">
      <c r="A1772" s="43">
        <f t="shared" si="61"/>
        <v>1767</v>
      </c>
      <c r="B1772" s="44" t="s">
        <v>3061</v>
      </c>
      <c r="C1772" s="44" t="s">
        <v>1118</v>
      </c>
      <c r="D1772" s="72" t="s">
        <v>63</v>
      </c>
      <c r="E1772" s="73" t="s">
        <v>3169</v>
      </c>
      <c r="F1772" s="43" t="s">
        <v>41</v>
      </c>
      <c r="G1772" s="46" t="s">
        <v>42</v>
      </c>
      <c r="H1772" s="85">
        <v>27090</v>
      </c>
      <c r="I1772" s="45"/>
      <c r="J1772" s="76"/>
      <c r="K1772" s="74" t="s">
        <v>43</v>
      </c>
      <c r="L1772" s="70" t="s">
        <v>3161</v>
      </c>
      <c r="M1772" s="85">
        <v>43399</v>
      </c>
      <c r="N1772" s="52" t="str">
        <f t="shared" ca="1" si="62"/>
        <v>49 Tahun 11 Bulan 25 hari</v>
      </c>
      <c r="O17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Row],[JABATAN]],tbl_refJabatan,2,FALSE),"yr","day")-CONVERT(DATEDIF(H1772,tglAcuan,"y"),"yr","day"))),(NOW()+(CONVERT(VLOOKUP(Table1[[#This Row],[JABATAN]],tbl_refJabatan,2,FALSE),"yr","day")-CONVERT(DATEDIF(H1772,NOW(),"y"),"yr","day")))),"Usia Salah"),"")</f>
        <v>49366.848911689813</v>
      </c>
      <c r="Q1772" s="167" t="str">
        <f ca="1">IF(Table1[[#This Row],[TGL. PENSIUN (usia)]]&lt;&gt;0,TEXT(Table1[[#This Row],[TGL. PENSIUN (usia)]],"yyyy"),"")</f>
        <v>2035</v>
      </c>
      <c r="R1772" s="166">
        <f ca="1">IF(AND(Table1[[#This Row],[TGL. PENSIUN (usia)]]&lt;&gt;"",Table1[[#This Row],[TGL. PENSIUN (usia)]]&lt;&gt;"USIA SALAH"),IF(tglAcuan&lt;&gt;0,(INT(CONVERT(VLOOKUP(Table1[[#This Row],[JABATAN]],tbl_refJabatan,2,FALSE),"yr","day")-CONVERT(DATEDIF(H1772,tglAcuan,"y"),"yr","day"))),(INT(CONVERT(VLOOKUP(Table1[[#This Row],[JABATAN]],tbl_refJabatan,2,FALSE),"yr","day")-CONVERT(DATEDIF(H1772,NOW(),"y"),"yr","day")))),"")</f>
        <v>4017</v>
      </c>
      <c r="S1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Row],[JABATAN]],tbl_refJabatan,4,FALSE),"yr","day")-CONVERT(DATEDIF(H1772,tglAcuan,"y"),"yr","day"))),(NOW()+(CONVERT(VLOOKUP(Table1[[#This Row],[JABATAN]],tbl_refJabatan,4,FALSE),"yr","day")-CONVERT(DATEDIF(H1772,NOW(),"y"),"yr","day")))),"Usia Salah"),"")</f>
        <v>34756.848911689813</v>
      </c>
      <c r="T1772" s="167" t="str">
        <f ca="1">IF(Table1[[#This Row],[TGL. PENSIUN ( usia )]]&lt;&gt;0,TEXT(Table1[[#This Row],[TGL. PENSIUN ( usia )]],"yyyy"),"")</f>
        <v>1995</v>
      </c>
      <c r="U1772" s="166">
        <f ca="1">IF(AND(Table1[[#This Row],[TGL. PENSIUN (usia)]]&lt;&gt;"",Table1[[#This Row],[TGL. PENSIUN (usia)]]&lt;&gt;"USIA SALAH"),IF(tglAcuan&lt;&gt;0,(INT(CONVERT(VLOOKUP(Table1[[#This Row],[JABATAN]],tbl_refJabatan,4,FALSE),"yr","day")-CONVERT(DATEDIF(H1772,tglAcuan,"y"),"yr","day"))),(INT(CONVERT(VLOOKUP(Table1[[#This Row],[JABATAN]],tbl_refJabatan,4,FALSE),"yr","day")-CONVERT(DATEDIF(H1772,NOW(),"y"),"yr","day")))),"")</f>
        <v>-10593</v>
      </c>
      <c r="V1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Row],[JABATAN]],tbl_refJabatan,6,FALSE),"yr","day")-CONVERT(DATEDIF(H1772,tglAcuan,"y"),"yr","day"))),(NOW()+(CONVERT(VLOOKUP(Table1[[#This Row],[JABATAN]],tbl_refJabatan,6,FALSE),"yr","day")-CONVERT(DATEDIF(H1772,NOW(),"y"),"yr","day")))),"Usia Salah"),"")</f>
        <v>27451.848911689813</v>
      </c>
      <c r="W1772" s="167" t="str">
        <f ca="1">IF(Table1[[#This Row],[TGL.PENSIUN (usia)]]&lt;&gt;0,TEXT(Table1[[#This Row],[TGL.PENSIUN (usia)]],"yyyy"),"")</f>
        <v>1975</v>
      </c>
      <c r="X17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Row],[JABATAN]],tbl_refJabatan,7,FALSE),"yr","day")-CONVERT(DATEDIF(M1772,tglAcuan,"y"),"yr","day"))),(NOW()+(CONVERT(VLOOKUP(Table1[[#This Row],[JABATAN]],tbl_refJabatan,7,FALSE),"yr","day")-CONVERT(DATEDIF(M1772,NOW(),"y"),"yr","day")))),"tgl SK salah"),"")</f>
        <v>65437.848911689813</v>
      </c>
      <c r="Y1772" s="167" t="str">
        <f ca="1">IF(Table1[[#This Row],[TGL. PENSIUN (jabatan)]]&lt;&gt;0,TEXT(Table1[[#This Row],[TGL. PENSIUN (jabatan)]],"yyyy"),"")</f>
        <v>2079</v>
      </c>
      <c r="Z17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Row],[JABATAN]],tbl_refJabatan,8,FALSE),"yr","day")-CONVERT(DATEDIF(H1772,tglAcuan,"y"),"yr","day"))),(NOW()+(CONVERT(VLOOKUP(Table1[[#This Row],[JABATAN]],tbl_refJabatan,8,FALSE),"yr","day")-CONVERT(DATEDIF(H1772,NOW(),"y"),"yr","day")))),"Usia Salah"),"")</f>
        <v>49366.848911689813</v>
      </c>
      <c r="AA1772" s="167" t="str">
        <f ca="1">IF(Table1[[#This Row],[TGL.PENSIUN (usia )]]&lt;&gt;0,TEXT(Table1[[#This Row],[TGL.PENSIUN (usia )]],"yyyy"),"")</f>
        <v>2035</v>
      </c>
      <c r="AB17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Row],[JABATAN]],tbl_refJabatan,9,FALSE),"yr","day")-CONVERT(DATEDIF(M1772,tglAcuan,"y"),"yr","day"))),(NOW()+(CONVERT(VLOOKUP(Table1[[#This Row],[JABATAN]],tbl_refJabatan,9,FALSE),"yr","day")-CONVERT(DATEDIF(M1772,NOW(),"y"),"yr","day")))),"tgl SK salah"),"")</f>
        <v>49001.598911689813</v>
      </c>
      <c r="AC1772" s="167" t="str">
        <f ca="1">IF(Table1[[#This Row],[TGL. PENSIUN (jabatan )]]&lt;&gt;0,TEXT(Table1[[#This Row],[TGL. PENSIUN (jabatan )]],"yyyy"),"")</f>
        <v>2034</v>
      </c>
      <c r="AD17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3" spans="1:30" s="53" customFormat="1" ht="21.75" customHeight="1" x14ac:dyDescent="0.25">
      <c r="A1773" s="43">
        <f t="shared" si="61"/>
        <v>1768</v>
      </c>
      <c r="B1773" s="44" t="s">
        <v>3061</v>
      </c>
      <c r="C1773" s="44" t="s">
        <v>3061</v>
      </c>
      <c r="D1773" s="45" t="s">
        <v>39</v>
      </c>
      <c r="E1773" s="73" t="s">
        <v>3170</v>
      </c>
      <c r="F1773" s="43" t="s">
        <v>50</v>
      </c>
      <c r="G1773" s="46" t="s">
        <v>42</v>
      </c>
      <c r="H1773" s="202">
        <v>23083</v>
      </c>
      <c r="I1773" s="45"/>
      <c r="J1773" s="76"/>
      <c r="K1773" s="74" t="s">
        <v>1339</v>
      </c>
      <c r="L1773" s="70" t="s">
        <v>3171</v>
      </c>
      <c r="M1773" s="71" t="s">
        <v>396</v>
      </c>
      <c r="N1773" s="52" t="str">
        <f t="shared" ca="1" si="62"/>
        <v>60 Tahun 11 Bulan 14 hari</v>
      </c>
      <c r="O17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Row],[JABATAN]],tbl_refJabatan,2,FALSE),"yr","day")-CONVERT(DATEDIF(H1773,tglAcuan,"y"),"yr","day"))),(NOW()+(CONVERT(VLOOKUP(Table1[[#This Row],[JABATAN]],tbl_refJabatan,2,FALSE),"yr","day")-CONVERT(DATEDIF(H1773,NOW(),"y"),"yr","day")))),"Usia Salah"),"")</f>
        <v>23434.098911689813</v>
      </c>
      <c r="Q1773" s="167" t="str">
        <f ca="1">IF(Table1[[#This Row],[TGL. PENSIUN (usia)]]&lt;&gt;0,TEXT(Table1[[#This Row],[TGL. PENSIUN (usia)]],"yyyy"),"")</f>
        <v>1964</v>
      </c>
      <c r="R1773" s="166">
        <f ca="1">IF(AND(Table1[[#This Row],[TGL. PENSIUN (usia)]]&lt;&gt;"",Table1[[#This Row],[TGL. PENSIUN (usia)]]&lt;&gt;"USIA SALAH"),IF(tglAcuan&lt;&gt;0,(INT(CONVERT(VLOOKUP(Table1[[#This Row],[JABATAN]],tbl_refJabatan,2,FALSE),"yr","day")-CONVERT(DATEDIF(H1773,tglAcuan,"y"),"yr","day"))),(INT(CONVERT(VLOOKUP(Table1[[#This Row],[JABATAN]],tbl_refJabatan,2,FALSE),"yr","day")-CONVERT(DATEDIF(H1773,NOW(),"y"),"yr","day")))),"")</f>
        <v>-21915</v>
      </c>
      <c r="S1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Row],[JABATAN]],tbl_refJabatan,4,FALSE),"yr","day")-CONVERT(DATEDIF(H1773,tglAcuan,"y"),"yr","day"))),(NOW()+(CONVERT(VLOOKUP(Table1[[#This Row],[JABATAN]],tbl_refJabatan,4,FALSE),"yr","day")-CONVERT(DATEDIF(H1773,NOW(),"y"),"yr","day")))),"Usia Salah"),"")</f>
        <v>23434.098911689813</v>
      </c>
      <c r="T1773" s="167" t="str">
        <f ca="1">IF(Table1[[#This Row],[TGL. PENSIUN ( usia )]]&lt;&gt;0,TEXT(Table1[[#This Row],[TGL. PENSIUN ( usia )]],"yyyy"),"")</f>
        <v>1964</v>
      </c>
      <c r="U1773" s="166">
        <f ca="1">IF(AND(Table1[[#This Row],[TGL. PENSIUN (usia)]]&lt;&gt;"",Table1[[#This Row],[TGL. PENSIUN (usia)]]&lt;&gt;"USIA SALAH"),IF(tglAcuan&lt;&gt;0,(INT(CONVERT(VLOOKUP(Table1[[#This Row],[JABATAN]],tbl_refJabatan,4,FALSE),"yr","day")-CONVERT(DATEDIF(H1773,tglAcuan,"y"),"yr","day"))),(INT(CONVERT(VLOOKUP(Table1[[#This Row],[JABATAN]],tbl_refJabatan,4,FALSE),"yr","day")-CONVERT(DATEDIF(H1773,NOW(),"y"),"yr","day")))),"")</f>
        <v>-21915</v>
      </c>
      <c r="V1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Row],[JABATAN]],tbl_refJabatan,6,FALSE),"yr","day")-CONVERT(DATEDIF(H1773,tglAcuan,"y"),"yr","day"))),(NOW()+(CONVERT(VLOOKUP(Table1[[#This Row],[JABATAN]],tbl_refJabatan,6,FALSE),"yr","day")-CONVERT(DATEDIF(H1773,NOW(),"y"),"yr","day")))),"Usia Salah"),"")</f>
        <v>23434.098911689813</v>
      </c>
      <c r="W1773" s="167" t="str">
        <f ca="1">IF(Table1[[#This Row],[TGL.PENSIUN (usia)]]&lt;&gt;0,TEXT(Table1[[#This Row],[TGL.PENSIUN (usia)]],"yyyy"),"")</f>
        <v>1964</v>
      </c>
      <c r="X17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Row],[JABATAN]],tbl_refJabatan,7,FALSE),"yr","day")-CONVERT(DATEDIF(M1773,tglAcuan,"y"),"yr","day"))),(NOW()+(CONVERT(VLOOKUP(Table1[[#This Row],[JABATAN]],tbl_refJabatan,7,FALSE),"yr","day")-CONVERT(DATEDIF(M1773,NOW(),"y"),"yr","day")))),"tgl SK salah"),"")</f>
        <v>45349.098911689813</v>
      </c>
      <c r="Y1773" s="167" t="str">
        <f ca="1">IF(Table1[[#This Row],[TGL. PENSIUN (jabatan)]]&lt;&gt;0,TEXT(Table1[[#This Row],[TGL. PENSIUN (jabatan)]],"yyyy"),"")</f>
        <v>2024</v>
      </c>
      <c r="Z17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Row],[JABATAN]],tbl_refJabatan,8,FALSE),"yr","day")-CONVERT(DATEDIF(H1773,tglAcuan,"y"),"yr","day"))),(NOW()+(CONVERT(VLOOKUP(Table1[[#This Row],[JABATAN]],tbl_refJabatan,8,FALSE),"yr","day")-CONVERT(DATEDIF(H1773,NOW(),"y"),"yr","day")))),"Usia Salah"),"")</f>
        <v>23434.098911689813</v>
      </c>
      <c r="AA1773" s="167" t="str">
        <f ca="1">IF(Table1[[#This Row],[TGL.PENSIUN (usia )]]&lt;&gt;0,TEXT(Table1[[#This Row],[TGL.PENSIUN (usia )]],"yyyy"),"")</f>
        <v>1964</v>
      </c>
      <c r="AB17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Row],[JABATAN]],tbl_refJabatan,9,FALSE),"yr","day")-CONVERT(DATEDIF(M1773,tglAcuan,"y"),"yr","day"))),(NOW()+(CONVERT(VLOOKUP(Table1[[#This Row],[JABATAN]],tbl_refJabatan,9,FALSE),"yr","day")-CONVERT(DATEDIF(M1773,NOW(),"y"),"yr","day")))),"tgl SK salah"),"")</f>
        <v>45349.098911689813</v>
      </c>
      <c r="AC1773" s="167" t="str">
        <f ca="1">IF(Table1[[#This Row],[TGL. PENSIUN (jabatan )]]&lt;&gt;0,TEXT(Table1[[#This Row],[TGL. PENSIUN (jabatan )]],"yyyy"),"")</f>
        <v>2024</v>
      </c>
      <c r="AD17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74" spans="1:30" s="88" customFormat="1" ht="21.75" customHeight="1" x14ac:dyDescent="0.25">
      <c r="A1774" s="43">
        <f t="shared" si="61"/>
        <v>1769</v>
      </c>
      <c r="B1774" s="44" t="s">
        <v>3061</v>
      </c>
      <c r="C1774" s="44" t="s">
        <v>3061</v>
      </c>
      <c r="D1774" s="72" t="s">
        <v>45</v>
      </c>
      <c r="E1774" s="73" t="s">
        <v>3172</v>
      </c>
      <c r="F1774" s="43" t="s">
        <v>41</v>
      </c>
      <c r="G1774" s="46" t="s">
        <v>42</v>
      </c>
      <c r="H1774" s="202">
        <v>27507</v>
      </c>
      <c r="I1774" s="45"/>
      <c r="J1774" s="76"/>
      <c r="K1774" s="74" t="s">
        <v>43</v>
      </c>
      <c r="L1774" s="70" t="s">
        <v>3173</v>
      </c>
      <c r="M1774" s="80">
        <v>43759</v>
      </c>
      <c r="N1774" s="52" t="str">
        <f t="shared" ca="1" si="62"/>
        <v>48 Tahun 10 Bulan 4 hari</v>
      </c>
      <c r="O17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4 Bulan 6 Hari </v>
      </c>
      <c r="P1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Row],[JABATAN]],tbl_refJabatan,2,FALSE),"yr","day")-CONVERT(DATEDIF(H1774,tglAcuan,"y"),"yr","day"))),(NOW()+(CONVERT(VLOOKUP(Table1[[#This Row],[JABATAN]],tbl_refJabatan,2,FALSE),"yr","day")-CONVERT(DATEDIF(H1774,NOW(),"y"),"yr","day")))),"Usia Salah"),"")</f>
        <v>27817.098911689813</v>
      </c>
      <c r="Q1774" s="167" t="str">
        <f ca="1">IF(Table1[[#This Row],[TGL. PENSIUN (usia)]]&lt;&gt;0,TEXT(Table1[[#This Row],[TGL. PENSIUN (usia)]],"yyyy"),"")</f>
        <v>1976</v>
      </c>
      <c r="R1774" s="166">
        <f ca="1">IF(AND(Table1[[#This Row],[TGL. PENSIUN (usia)]]&lt;&gt;"",Table1[[#This Row],[TGL. PENSIUN (usia)]]&lt;&gt;"USIA SALAH"),IF(tglAcuan&lt;&gt;0,(INT(CONVERT(VLOOKUP(Table1[[#This Row],[JABATAN]],tbl_refJabatan,2,FALSE),"yr","day")-CONVERT(DATEDIF(H1774,tglAcuan,"y"),"yr","day"))),(INT(CONVERT(VLOOKUP(Table1[[#This Row],[JABATAN]],tbl_refJabatan,2,FALSE),"yr","day")-CONVERT(DATEDIF(H1774,NOW(),"y"),"yr","day")))),"")</f>
        <v>-17532</v>
      </c>
      <c r="S1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Row],[JABATAN]],tbl_refJabatan,4,FALSE),"yr","day")-CONVERT(DATEDIF(H1774,tglAcuan,"y"),"yr","day"))),(NOW()+(CONVERT(VLOOKUP(Table1[[#This Row],[JABATAN]],tbl_refJabatan,4,FALSE),"yr","day")-CONVERT(DATEDIF(H1774,NOW(),"y"),"yr","day")))),"Usia Salah"),"")</f>
        <v>27817.098911689813</v>
      </c>
      <c r="T1774" s="167" t="str">
        <f ca="1">IF(Table1[[#This Row],[TGL. PENSIUN ( usia )]]&lt;&gt;0,TEXT(Table1[[#This Row],[TGL. PENSIUN ( usia )]],"yyyy"),"")</f>
        <v>1976</v>
      </c>
      <c r="U1774" s="166">
        <f ca="1">IF(AND(Table1[[#This Row],[TGL. PENSIUN (usia)]]&lt;&gt;"",Table1[[#This Row],[TGL. PENSIUN (usia)]]&lt;&gt;"USIA SALAH"),IF(tglAcuan&lt;&gt;0,(INT(CONVERT(VLOOKUP(Table1[[#This Row],[JABATAN]],tbl_refJabatan,4,FALSE),"yr","day")-CONVERT(DATEDIF(H1774,tglAcuan,"y"),"yr","day"))),(INT(CONVERT(VLOOKUP(Table1[[#This Row],[JABATAN]],tbl_refJabatan,4,FALSE),"yr","day")-CONVERT(DATEDIF(H1774,NOW(),"y"),"yr","day")))),"")</f>
        <v>-17532</v>
      </c>
      <c r="V1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Row],[JABATAN]],tbl_refJabatan,6,FALSE),"yr","day")-CONVERT(DATEDIF(H1774,tglAcuan,"y"),"yr","day"))),(NOW()+(CONVERT(VLOOKUP(Table1[[#This Row],[JABATAN]],tbl_refJabatan,6,FALSE),"yr","day")-CONVERT(DATEDIF(H1774,NOW(),"y"),"yr","day")))),"Usia Salah"),"")</f>
        <v>27817.098911689813</v>
      </c>
      <c r="W1774" s="167" t="str">
        <f ca="1">IF(Table1[[#This Row],[TGL.PENSIUN (usia)]]&lt;&gt;0,TEXT(Table1[[#This Row],[TGL.PENSIUN (usia)]],"yyyy"),"")</f>
        <v>1976</v>
      </c>
      <c r="X17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Row],[JABATAN]],tbl_refJabatan,7,FALSE),"yr","day")-CONVERT(DATEDIF(M1774,tglAcuan,"y"),"yr","day"))),(NOW()+(CONVERT(VLOOKUP(Table1[[#This Row],[JABATAN]],tbl_refJabatan,7,FALSE),"yr","day")-CONVERT(DATEDIF(M1774,NOW(),"y"),"yr","day")))),"tgl SK salah"),"")</f>
        <v>43888.098911689813</v>
      </c>
      <c r="Y1774" s="167" t="str">
        <f ca="1">IF(Table1[[#This Row],[TGL. PENSIUN (jabatan)]]&lt;&gt;0,TEXT(Table1[[#This Row],[TGL. PENSIUN (jabatan)]],"yyyy"),"")</f>
        <v>2020</v>
      </c>
      <c r="Z17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Row],[JABATAN]],tbl_refJabatan,8,FALSE),"yr","day")-CONVERT(DATEDIF(H1774,tglAcuan,"y"),"yr","day"))),(NOW()+(CONVERT(VLOOKUP(Table1[[#This Row],[JABATAN]],tbl_refJabatan,8,FALSE),"yr","day")-CONVERT(DATEDIF(H1774,NOW(),"y"),"yr","day")))),"Usia Salah"),"")</f>
        <v>27817.098911689813</v>
      </c>
      <c r="AA1774" s="167" t="str">
        <f ca="1">IF(Table1[[#This Row],[TGL.PENSIUN (usia )]]&lt;&gt;0,TEXT(Table1[[#This Row],[TGL.PENSIUN (usia )]],"yyyy"),"")</f>
        <v>1976</v>
      </c>
      <c r="AB17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Row],[JABATAN]],tbl_refJabatan,9,FALSE),"yr","day")-CONVERT(DATEDIF(M1774,tglAcuan,"y"),"yr","day"))),(NOW()+(CONVERT(VLOOKUP(Table1[[#This Row],[JABATAN]],tbl_refJabatan,9,FALSE),"yr","day")-CONVERT(DATEDIF(M1774,NOW(),"y"),"yr","day")))),"tgl SK salah"),"")</f>
        <v>43888.098911689813</v>
      </c>
      <c r="AC1774" s="167" t="str">
        <f ca="1">IF(Table1[[#This Row],[TGL. PENSIUN (jabatan )]]&lt;&gt;0,TEXT(Table1[[#This Row],[TGL. PENSIUN (jabatan )]],"yyyy"),"")</f>
        <v>2020</v>
      </c>
      <c r="AD17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5" spans="1:30" s="53" customFormat="1" ht="21.75" customHeight="1" x14ac:dyDescent="0.25">
      <c r="A1775" s="43">
        <f t="shared" si="61"/>
        <v>1770</v>
      </c>
      <c r="B1775" s="44" t="s">
        <v>3061</v>
      </c>
      <c r="C1775" s="44" t="s">
        <v>3061</v>
      </c>
      <c r="D1775" s="45" t="s">
        <v>48</v>
      </c>
      <c r="E1775" s="73" t="s">
        <v>3174</v>
      </c>
      <c r="F1775" s="43" t="s">
        <v>41</v>
      </c>
      <c r="G1775" s="46" t="s">
        <v>42</v>
      </c>
      <c r="H1775" s="47">
        <v>26375</v>
      </c>
      <c r="I1775" s="45"/>
      <c r="J1775" s="76"/>
      <c r="K1775" s="74" t="s">
        <v>43</v>
      </c>
      <c r="L1775" s="70" t="s">
        <v>3175</v>
      </c>
      <c r="M1775" s="80">
        <v>43402</v>
      </c>
      <c r="N1775" s="52" t="str">
        <f t="shared" ca="1" si="62"/>
        <v>51 Tahun 11 Bulan 10 hari</v>
      </c>
      <c r="O17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Row],[JABATAN]],tbl_refJabatan,2,FALSE),"yr","day")-CONVERT(DATEDIF(H1775,tglAcuan,"y"),"yr","day"))),(NOW()+(CONVERT(VLOOKUP(Table1[[#This Row],[JABATAN]],tbl_refJabatan,2,FALSE),"yr","day")-CONVERT(DATEDIF(H1775,NOW(),"y"),"yr","day")))),"Usia Salah"),"")</f>
        <v>48636.348911689813</v>
      </c>
      <c r="Q1775" s="167" t="str">
        <f ca="1">IF(Table1[[#This Row],[TGL. PENSIUN (usia)]]&lt;&gt;0,TEXT(Table1[[#This Row],[TGL. PENSIUN (usia)]],"yyyy"),"")</f>
        <v>2033</v>
      </c>
      <c r="R1775" s="166">
        <f ca="1">IF(AND(Table1[[#This Row],[TGL. PENSIUN (usia)]]&lt;&gt;"",Table1[[#This Row],[TGL. PENSIUN (usia)]]&lt;&gt;"USIA SALAH"),IF(tglAcuan&lt;&gt;0,(INT(CONVERT(VLOOKUP(Table1[[#This Row],[JABATAN]],tbl_refJabatan,2,FALSE),"yr","day")-CONVERT(DATEDIF(H1775,tglAcuan,"y"),"yr","day"))),(INT(CONVERT(VLOOKUP(Table1[[#This Row],[JABATAN]],tbl_refJabatan,2,FALSE),"yr","day")-CONVERT(DATEDIF(H1775,NOW(),"y"),"yr","day")))),"")</f>
        <v>3287</v>
      </c>
      <c r="S1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Row],[JABATAN]],tbl_refJabatan,4,FALSE),"yr","day")-CONVERT(DATEDIF(H1775,tglAcuan,"y"),"yr","day"))),(NOW()+(CONVERT(VLOOKUP(Table1[[#This Row],[JABATAN]],tbl_refJabatan,4,FALSE),"yr","day")-CONVERT(DATEDIF(H1775,NOW(),"y"),"yr","day")))),"Usia Salah"),"")</f>
        <v>48636.348911689813</v>
      </c>
      <c r="T1775" s="167" t="str">
        <f ca="1">IF(Table1[[#This Row],[TGL. PENSIUN ( usia )]]&lt;&gt;0,TEXT(Table1[[#This Row],[TGL. PENSIUN ( usia )]],"yyyy"),"")</f>
        <v>2033</v>
      </c>
      <c r="U1775" s="166">
        <f ca="1">IF(AND(Table1[[#This Row],[TGL. PENSIUN (usia)]]&lt;&gt;"",Table1[[#This Row],[TGL. PENSIUN (usia)]]&lt;&gt;"USIA SALAH"),IF(tglAcuan&lt;&gt;0,(INT(CONVERT(VLOOKUP(Table1[[#This Row],[JABATAN]],tbl_refJabatan,4,FALSE),"yr","day")-CONVERT(DATEDIF(H1775,tglAcuan,"y"),"yr","day"))),(INT(CONVERT(VLOOKUP(Table1[[#This Row],[JABATAN]],tbl_refJabatan,4,FALSE),"yr","day")-CONVERT(DATEDIF(H1775,NOW(),"y"),"yr","day")))),"")</f>
        <v>3287</v>
      </c>
      <c r="V1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Row],[JABATAN]],tbl_refJabatan,6,FALSE),"yr","day")-CONVERT(DATEDIF(H1775,tglAcuan,"y"),"yr","day"))),(NOW()+(CONVERT(VLOOKUP(Table1[[#This Row],[JABATAN]],tbl_refJabatan,6,FALSE),"yr","day")-CONVERT(DATEDIF(H1775,NOW(),"y"),"yr","day")))),"Usia Salah"),"")</f>
        <v>47175.348911689813</v>
      </c>
      <c r="W1775" s="167" t="str">
        <f ca="1">IF(Table1[[#This Row],[TGL.PENSIUN (usia)]]&lt;&gt;0,TEXT(Table1[[#This Row],[TGL.PENSIUN (usia)]],"yyyy"),"")</f>
        <v>2029</v>
      </c>
      <c r="X17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Row],[JABATAN]],tbl_refJabatan,7,FALSE),"yr","day")-CONVERT(DATEDIF(M1775,tglAcuan,"y"),"yr","day"))),(NOW()+(CONVERT(VLOOKUP(Table1[[#This Row],[JABATAN]],tbl_refJabatan,7,FALSE),"yr","day")-CONVERT(DATEDIF(M1775,NOW(),"y"),"yr","day")))),"tgl SK salah"),"")</f>
        <v>50827.848911689813</v>
      </c>
      <c r="Y1775" s="167" t="str">
        <f ca="1">IF(Table1[[#This Row],[TGL. PENSIUN (jabatan)]]&lt;&gt;0,TEXT(Table1[[#This Row],[TGL. PENSIUN (jabatan)]],"yyyy"),"")</f>
        <v>2039</v>
      </c>
      <c r="Z17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Row],[JABATAN]],tbl_refJabatan,8,FALSE),"yr","day")-CONVERT(DATEDIF(H1775,tglAcuan,"y"),"yr","day"))),(NOW()+(CONVERT(VLOOKUP(Table1[[#This Row],[JABATAN]],tbl_refJabatan,8,FALSE),"yr","day")-CONVERT(DATEDIF(H1775,NOW(),"y"),"yr","day")))),"Usia Salah"),"")</f>
        <v>47175.348911689813</v>
      </c>
      <c r="AA1775" s="167" t="str">
        <f ca="1">IF(Table1[[#This Row],[TGL.PENSIUN (usia )]]&lt;&gt;0,TEXT(Table1[[#This Row],[TGL.PENSIUN (usia )]],"yyyy"),"")</f>
        <v>2029</v>
      </c>
      <c r="AB17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Row],[JABATAN]],tbl_refJabatan,9,FALSE),"yr","day")-CONVERT(DATEDIF(M1775,tglAcuan,"y"),"yr","day"))),(NOW()+(CONVERT(VLOOKUP(Table1[[#This Row],[JABATAN]],tbl_refJabatan,9,FALSE),"yr","day")-CONVERT(DATEDIF(M1775,NOW(),"y"),"yr","day")))),"tgl SK salah"),"")</f>
        <v>50827.848911689813</v>
      </c>
      <c r="AC1775" s="167" t="str">
        <f ca="1">IF(Table1[[#This Row],[TGL. PENSIUN (jabatan )]]&lt;&gt;0,TEXT(Table1[[#This Row],[TGL. PENSIUN (jabatan )]],"yyyy"),"")</f>
        <v>2039</v>
      </c>
      <c r="AD17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6" spans="1:30" s="53" customFormat="1" ht="21.75" customHeight="1" x14ac:dyDescent="0.25">
      <c r="A1776" s="43">
        <f t="shared" si="61"/>
        <v>1771</v>
      </c>
      <c r="B1776" s="44" t="s">
        <v>3061</v>
      </c>
      <c r="C1776" s="44" t="s">
        <v>3061</v>
      </c>
      <c r="D1776" s="72" t="s">
        <v>52</v>
      </c>
      <c r="E1776" s="73" t="s">
        <v>3176</v>
      </c>
      <c r="F1776" s="43" t="s">
        <v>41</v>
      </c>
      <c r="G1776" s="46" t="s">
        <v>1325</v>
      </c>
      <c r="H1776" s="47">
        <v>24864</v>
      </c>
      <c r="I1776" s="45"/>
      <c r="J1776" s="76"/>
      <c r="K1776" s="74" t="s">
        <v>43</v>
      </c>
      <c r="L1776" s="70" t="s">
        <v>3175</v>
      </c>
      <c r="M1776" s="80">
        <v>43402</v>
      </c>
      <c r="N1776" s="52" t="str">
        <f t="shared" ca="1" si="62"/>
        <v>56 Tahun 1 Bulan 0 hari</v>
      </c>
      <c r="O17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Row],[JABATAN]],tbl_refJabatan,2,FALSE),"yr","day")-CONVERT(DATEDIF(H1776,tglAcuan,"y"),"yr","day"))),(NOW()+(CONVERT(VLOOKUP(Table1[[#This Row],[JABATAN]],tbl_refJabatan,2,FALSE),"yr","day")-CONVERT(DATEDIF(H1776,NOW(),"y"),"yr","day")))),"Usia Salah"),"")</f>
        <v>46810.098911689813</v>
      </c>
      <c r="Q1776" s="167" t="str">
        <f ca="1">IF(Table1[[#This Row],[TGL. PENSIUN (usia)]]&lt;&gt;0,TEXT(Table1[[#This Row],[TGL. PENSIUN (usia)]],"yyyy"),"")</f>
        <v>2028</v>
      </c>
      <c r="R1776" s="166">
        <f ca="1">IF(AND(Table1[[#This Row],[TGL. PENSIUN (usia)]]&lt;&gt;"",Table1[[#This Row],[TGL. PENSIUN (usia)]]&lt;&gt;"USIA SALAH"),IF(tglAcuan&lt;&gt;0,(INT(CONVERT(VLOOKUP(Table1[[#This Row],[JABATAN]],tbl_refJabatan,2,FALSE),"yr","day")-CONVERT(DATEDIF(H1776,tglAcuan,"y"),"yr","day"))),(INT(CONVERT(VLOOKUP(Table1[[#This Row],[JABATAN]],tbl_refJabatan,2,FALSE),"yr","day")-CONVERT(DATEDIF(H1776,NOW(),"y"),"yr","day")))),"")</f>
        <v>1461</v>
      </c>
      <c r="S1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Row],[JABATAN]],tbl_refJabatan,4,FALSE),"yr","day")-CONVERT(DATEDIF(H1776,tglAcuan,"y"),"yr","day"))),(NOW()+(CONVERT(VLOOKUP(Table1[[#This Row],[JABATAN]],tbl_refJabatan,4,FALSE),"yr","day")-CONVERT(DATEDIF(H1776,NOW(),"y"),"yr","day")))),"Usia Salah"),"")</f>
        <v>46810.098911689813</v>
      </c>
      <c r="T1776" s="167" t="str">
        <f ca="1">IF(Table1[[#This Row],[TGL. PENSIUN ( usia )]]&lt;&gt;0,TEXT(Table1[[#This Row],[TGL. PENSIUN ( usia )]],"yyyy"),"")</f>
        <v>2028</v>
      </c>
      <c r="U1776" s="166">
        <f ca="1">IF(AND(Table1[[#This Row],[TGL. PENSIUN (usia)]]&lt;&gt;"",Table1[[#This Row],[TGL. PENSIUN (usia)]]&lt;&gt;"USIA SALAH"),IF(tglAcuan&lt;&gt;0,(INT(CONVERT(VLOOKUP(Table1[[#This Row],[JABATAN]],tbl_refJabatan,4,FALSE),"yr","day")-CONVERT(DATEDIF(H1776,tglAcuan,"y"),"yr","day"))),(INT(CONVERT(VLOOKUP(Table1[[#This Row],[JABATAN]],tbl_refJabatan,4,FALSE),"yr","day")-CONVERT(DATEDIF(H1776,NOW(),"y"),"yr","day")))),"")</f>
        <v>1461</v>
      </c>
      <c r="V1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Row],[JABATAN]],tbl_refJabatan,6,FALSE),"yr","day")-CONVERT(DATEDIF(H1776,tglAcuan,"y"),"yr","day"))),(NOW()+(CONVERT(VLOOKUP(Table1[[#This Row],[JABATAN]],tbl_refJabatan,6,FALSE),"yr","day")-CONVERT(DATEDIF(H1776,NOW(),"y"),"yr","day")))),"Usia Salah"),"")</f>
        <v>45349.098911689813</v>
      </c>
      <c r="W1776" s="167" t="str">
        <f ca="1">IF(Table1[[#This Row],[TGL.PENSIUN (usia)]]&lt;&gt;0,TEXT(Table1[[#This Row],[TGL.PENSIUN (usia)]],"yyyy"),"")</f>
        <v>2024</v>
      </c>
      <c r="X17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Row],[JABATAN]],tbl_refJabatan,7,FALSE),"yr","day")-CONVERT(DATEDIF(M1776,tglAcuan,"y"),"yr","day"))),(NOW()+(CONVERT(VLOOKUP(Table1[[#This Row],[JABATAN]],tbl_refJabatan,7,FALSE),"yr","day")-CONVERT(DATEDIF(M1776,NOW(),"y"),"yr","day")))),"tgl SK salah"),"")</f>
        <v>50827.848911689813</v>
      </c>
      <c r="Y1776" s="167" t="str">
        <f ca="1">IF(Table1[[#This Row],[TGL. PENSIUN (jabatan)]]&lt;&gt;0,TEXT(Table1[[#This Row],[TGL. PENSIUN (jabatan)]],"yyyy"),"")</f>
        <v>2039</v>
      </c>
      <c r="Z17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Row],[JABATAN]],tbl_refJabatan,8,FALSE),"yr","day")-CONVERT(DATEDIF(H1776,tglAcuan,"y"),"yr","day"))),(NOW()+(CONVERT(VLOOKUP(Table1[[#This Row],[JABATAN]],tbl_refJabatan,8,FALSE),"yr","day")-CONVERT(DATEDIF(H1776,NOW(),"y"),"yr","day")))),"Usia Salah"),"")</f>
        <v>45349.098911689813</v>
      </c>
      <c r="AA1776" s="167" t="str">
        <f ca="1">IF(Table1[[#This Row],[TGL.PENSIUN (usia )]]&lt;&gt;0,TEXT(Table1[[#This Row],[TGL.PENSIUN (usia )]],"yyyy"),"")</f>
        <v>2024</v>
      </c>
      <c r="AB17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Row],[JABATAN]],tbl_refJabatan,9,FALSE),"yr","day")-CONVERT(DATEDIF(M1776,tglAcuan,"y"),"yr","day"))),(NOW()+(CONVERT(VLOOKUP(Table1[[#This Row],[JABATAN]],tbl_refJabatan,9,FALSE),"yr","day")-CONVERT(DATEDIF(M1776,NOW(),"y"),"yr","day")))),"tgl SK salah"),"")</f>
        <v>50827.848911689813</v>
      </c>
      <c r="AC1776" s="167" t="str">
        <f ca="1">IF(Table1[[#This Row],[TGL. PENSIUN (jabatan )]]&lt;&gt;0,TEXT(Table1[[#This Row],[TGL. PENSIUN (jabatan )]],"yyyy"),"")</f>
        <v>2039</v>
      </c>
      <c r="AD17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77" spans="1:30" s="53" customFormat="1" ht="21.75" customHeight="1" x14ac:dyDescent="0.25">
      <c r="A1777" s="43">
        <f t="shared" si="61"/>
        <v>1772</v>
      </c>
      <c r="B1777" s="44" t="s">
        <v>3061</v>
      </c>
      <c r="C1777" s="44" t="s">
        <v>3061</v>
      </c>
      <c r="D1777" s="72" t="s">
        <v>54</v>
      </c>
      <c r="E1777" s="73" t="s">
        <v>3177</v>
      </c>
      <c r="F1777" s="43" t="s">
        <v>41</v>
      </c>
      <c r="G1777" s="46" t="s">
        <v>42</v>
      </c>
      <c r="H1777" s="47">
        <v>24698</v>
      </c>
      <c r="I1777" s="45"/>
      <c r="J1777" s="76"/>
      <c r="K1777" s="74" t="s">
        <v>43</v>
      </c>
      <c r="L1777" s="70" t="s">
        <v>3175</v>
      </c>
      <c r="M1777" s="80">
        <v>43402</v>
      </c>
      <c r="N1777" s="52" t="str">
        <f t="shared" ca="1" si="62"/>
        <v>56 Tahun 6 Bulan 13 hari</v>
      </c>
      <c r="O17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Row],[JABATAN]],tbl_refJabatan,2,FALSE),"yr","day")-CONVERT(DATEDIF(H1777,tglAcuan,"y"),"yr","day"))),(NOW()+(CONVERT(VLOOKUP(Table1[[#This Row],[JABATAN]],tbl_refJabatan,2,FALSE),"yr","day")-CONVERT(DATEDIF(H1777,NOW(),"y"),"yr","day")))),"Usia Salah"),"")</f>
        <v>46810.098911689813</v>
      </c>
      <c r="Q1777" s="167" t="str">
        <f ca="1">IF(Table1[[#This Row],[TGL. PENSIUN (usia)]]&lt;&gt;0,TEXT(Table1[[#This Row],[TGL. PENSIUN (usia)]],"yyyy"),"")</f>
        <v>2028</v>
      </c>
      <c r="R1777" s="166">
        <f ca="1">IF(AND(Table1[[#This Row],[TGL. PENSIUN (usia)]]&lt;&gt;"",Table1[[#This Row],[TGL. PENSIUN (usia)]]&lt;&gt;"USIA SALAH"),IF(tglAcuan&lt;&gt;0,(INT(CONVERT(VLOOKUP(Table1[[#This Row],[JABATAN]],tbl_refJabatan,2,FALSE),"yr","day")-CONVERT(DATEDIF(H1777,tglAcuan,"y"),"yr","day"))),(INT(CONVERT(VLOOKUP(Table1[[#This Row],[JABATAN]],tbl_refJabatan,2,FALSE),"yr","day")-CONVERT(DATEDIF(H1777,NOW(),"y"),"yr","day")))),"")</f>
        <v>1461</v>
      </c>
      <c r="S1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Row],[JABATAN]],tbl_refJabatan,4,FALSE),"yr","day")-CONVERT(DATEDIF(H1777,tglAcuan,"y"),"yr","day"))),(NOW()+(CONVERT(VLOOKUP(Table1[[#This Row],[JABATAN]],tbl_refJabatan,4,FALSE),"yr","day")-CONVERT(DATEDIF(H1777,NOW(),"y"),"yr","day")))),"Usia Salah"),"")</f>
        <v>46810.098911689813</v>
      </c>
      <c r="T1777" s="167" t="str">
        <f ca="1">IF(Table1[[#This Row],[TGL. PENSIUN ( usia )]]&lt;&gt;0,TEXT(Table1[[#This Row],[TGL. PENSIUN ( usia )]],"yyyy"),"")</f>
        <v>2028</v>
      </c>
      <c r="U1777" s="166">
        <f ca="1">IF(AND(Table1[[#This Row],[TGL. PENSIUN (usia)]]&lt;&gt;"",Table1[[#This Row],[TGL. PENSIUN (usia)]]&lt;&gt;"USIA SALAH"),IF(tglAcuan&lt;&gt;0,(INT(CONVERT(VLOOKUP(Table1[[#This Row],[JABATAN]],tbl_refJabatan,4,FALSE),"yr","day")-CONVERT(DATEDIF(H1777,tglAcuan,"y"),"yr","day"))),(INT(CONVERT(VLOOKUP(Table1[[#This Row],[JABATAN]],tbl_refJabatan,4,FALSE),"yr","day")-CONVERT(DATEDIF(H1777,NOW(),"y"),"yr","day")))),"")</f>
        <v>1461</v>
      </c>
      <c r="V1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Row],[JABATAN]],tbl_refJabatan,6,FALSE),"yr","day")-CONVERT(DATEDIF(H1777,tglAcuan,"y"),"yr","day"))),(NOW()+(CONVERT(VLOOKUP(Table1[[#This Row],[JABATAN]],tbl_refJabatan,6,FALSE),"yr","day")-CONVERT(DATEDIF(H1777,NOW(),"y"),"yr","day")))),"Usia Salah"),"")</f>
        <v>45349.098911689813</v>
      </c>
      <c r="W1777" s="167" t="str">
        <f ca="1">IF(Table1[[#This Row],[TGL.PENSIUN (usia)]]&lt;&gt;0,TEXT(Table1[[#This Row],[TGL.PENSIUN (usia)]],"yyyy"),"")</f>
        <v>2024</v>
      </c>
      <c r="X17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Row],[JABATAN]],tbl_refJabatan,7,FALSE),"yr","day")-CONVERT(DATEDIF(M1777,tglAcuan,"y"),"yr","day"))),(NOW()+(CONVERT(VLOOKUP(Table1[[#This Row],[JABATAN]],tbl_refJabatan,7,FALSE),"yr","day")-CONVERT(DATEDIF(M1777,NOW(),"y"),"yr","day")))),"tgl SK salah"),"")</f>
        <v>50827.848911689813</v>
      </c>
      <c r="Y1777" s="167" t="str">
        <f ca="1">IF(Table1[[#This Row],[TGL. PENSIUN (jabatan)]]&lt;&gt;0,TEXT(Table1[[#This Row],[TGL. PENSIUN (jabatan)]],"yyyy"),"")</f>
        <v>2039</v>
      </c>
      <c r="Z17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Row],[JABATAN]],tbl_refJabatan,8,FALSE),"yr","day")-CONVERT(DATEDIF(H1777,tglAcuan,"y"),"yr","day"))),(NOW()+(CONVERT(VLOOKUP(Table1[[#This Row],[JABATAN]],tbl_refJabatan,8,FALSE),"yr","day")-CONVERT(DATEDIF(H1777,NOW(),"y"),"yr","day")))),"Usia Salah"),"")</f>
        <v>45349.098911689813</v>
      </c>
      <c r="AA1777" s="167" t="str">
        <f ca="1">IF(Table1[[#This Row],[TGL.PENSIUN (usia )]]&lt;&gt;0,TEXT(Table1[[#This Row],[TGL.PENSIUN (usia )]],"yyyy"),"")</f>
        <v>2024</v>
      </c>
      <c r="AB17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Row],[JABATAN]],tbl_refJabatan,9,FALSE),"yr","day")-CONVERT(DATEDIF(M1777,tglAcuan,"y"),"yr","day"))),(NOW()+(CONVERT(VLOOKUP(Table1[[#This Row],[JABATAN]],tbl_refJabatan,9,FALSE),"yr","day")-CONVERT(DATEDIF(M1777,NOW(),"y"),"yr","day")))),"tgl SK salah"),"")</f>
        <v>50827.848911689813</v>
      </c>
      <c r="AC1777" s="167" t="str">
        <f ca="1">IF(Table1[[#This Row],[TGL. PENSIUN (jabatan )]]&lt;&gt;0,TEXT(Table1[[#This Row],[TGL. PENSIUN (jabatan )]],"yyyy"),"")</f>
        <v>2039</v>
      </c>
      <c r="AD17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78" spans="1:30" s="53" customFormat="1" ht="21.75" customHeight="1" x14ac:dyDescent="0.25">
      <c r="A1778" s="43">
        <f t="shared" si="61"/>
        <v>1773</v>
      </c>
      <c r="B1778" s="44" t="s">
        <v>3061</v>
      </c>
      <c r="C1778" s="44" t="s">
        <v>3061</v>
      </c>
      <c r="D1778" s="72" t="s">
        <v>57</v>
      </c>
      <c r="E1778" s="73" t="s">
        <v>3178</v>
      </c>
      <c r="F1778" s="43" t="s">
        <v>41</v>
      </c>
      <c r="G1778" s="46" t="s">
        <v>42</v>
      </c>
      <c r="H1778" s="47">
        <v>28363</v>
      </c>
      <c r="I1778" s="45"/>
      <c r="J1778" s="76"/>
      <c r="K1778" s="74" t="s">
        <v>43</v>
      </c>
      <c r="L1778" s="70" t="s">
        <v>3179</v>
      </c>
      <c r="M1778" s="80">
        <v>43818</v>
      </c>
      <c r="N1778" s="52" t="str">
        <f t="shared" ca="1" si="62"/>
        <v>46 Tahun 6 Bulan 1 hari</v>
      </c>
      <c r="O17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8 Hari </v>
      </c>
      <c r="P1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Row],[JABATAN]],tbl_refJabatan,2,FALSE),"yr","day")-CONVERT(DATEDIF(H1778,tglAcuan,"y"),"yr","day"))),(NOW()+(CONVERT(VLOOKUP(Table1[[#This Row],[JABATAN]],tbl_refJabatan,2,FALSE),"yr","day")-CONVERT(DATEDIF(H1778,NOW(),"y"),"yr","day")))),"Usia Salah"),"")</f>
        <v>50462.598911689813</v>
      </c>
      <c r="Q1778" s="167" t="str">
        <f ca="1">IF(Table1[[#This Row],[TGL. PENSIUN (usia)]]&lt;&gt;0,TEXT(Table1[[#This Row],[TGL. PENSIUN (usia)]],"yyyy"),"")</f>
        <v>2038</v>
      </c>
      <c r="R1778" s="166">
        <f ca="1">IF(AND(Table1[[#This Row],[TGL. PENSIUN (usia)]]&lt;&gt;"",Table1[[#This Row],[TGL. PENSIUN (usia)]]&lt;&gt;"USIA SALAH"),IF(tglAcuan&lt;&gt;0,(INT(CONVERT(VLOOKUP(Table1[[#This Row],[JABATAN]],tbl_refJabatan,2,FALSE),"yr","day")-CONVERT(DATEDIF(H1778,tglAcuan,"y"),"yr","day"))),(INT(CONVERT(VLOOKUP(Table1[[#This Row],[JABATAN]],tbl_refJabatan,2,FALSE),"yr","day")-CONVERT(DATEDIF(H1778,NOW(),"y"),"yr","day")))),"")</f>
        <v>5113</v>
      </c>
      <c r="S1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Row],[JABATAN]],tbl_refJabatan,4,FALSE),"yr","day")-CONVERT(DATEDIF(H1778,tglAcuan,"y"),"yr","day"))),(NOW()+(CONVERT(VLOOKUP(Table1[[#This Row],[JABATAN]],tbl_refJabatan,4,FALSE),"yr","day")-CONVERT(DATEDIF(H1778,NOW(),"y"),"yr","day")))),"Usia Salah"),"")</f>
        <v>50462.598911689813</v>
      </c>
      <c r="T1778" s="167" t="str">
        <f ca="1">IF(Table1[[#This Row],[TGL. PENSIUN ( usia )]]&lt;&gt;0,TEXT(Table1[[#This Row],[TGL. PENSIUN ( usia )]],"yyyy"),"")</f>
        <v>2038</v>
      </c>
      <c r="U1778" s="166">
        <f ca="1">IF(AND(Table1[[#This Row],[TGL. PENSIUN (usia)]]&lt;&gt;"",Table1[[#This Row],[TGL. PENSIUN (usia)]]&lt;&gt;"USIA SALAH"),IF(tglAcuan&lt;&gt;0,(INT(CONVERT(VLOOKUP(Table1[[#This Row],[JABATAN]],tbl_refJabatan,4,FALSE),"yr","day")-CONVERT(DATEDIF(H1778,tglAcuan,"y"),"yr","day"))),(INT(CONVERT(VLOOKUP(Table1[[#This Row],[JABATAN]],tbl_refJabatan,4,FALSE),"yr","day")-CONVERT(DATEDIF(H1778,NOW(),"y"),"yr","day")))),"")</f>
        <v>5113</v>
      </c>
      <c r="V1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Row],[JABATAN]],tbl_refJabatan,6,FALSE),"yr","day")-CONVERT(DATEDIF(H1778,tglAcuan,"y"),"yr","day"))),(NOW()+(CONVERT(VLOOKUP(Table1[[#This Row],[JABATAN]],tbl_refJabatan,6,FALSE),"yr","day")-CONVERT(DATEDIF(H1778,NOW(),"y"),"yr","day")))),"Usia Salah"),"")</f>
        <v>49001.598911689813</v>
      </c>
      <c r="W1778" s="167" t="str">
        <f ca="1">IF(Table1[[#This Row],[TGL.PENSIUN (usia)]]&lt;&gt;0,TEXT(Table1[[#This Row],[TGL.PENSIUN (usia)]],"yyyy"),"")</f>
        <v>2034</v>
      </c>
      <c r="X17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Row],[JABATAN]],tbl_refJabatan,7,FALSE),"yr","day")-CONVERT(DATEDIF(M1778,tglAcuan,"y"),"yr","day"))),(NOW()+(CONVERT(VLOOKUP(Table1[[#This Row],[JABATAN]],tbl_refJabatan,7,FALSE),"yr","day")-CONVERT(DATEDIF(M1778,NOW(),"y"),"yr","day")))),"tgl SK salah"),"")</f>
        <v>51193.098911689813</v>
      </c>
      <c r="Y1778" s="167" t="str">
        <f ca="1">IF(Table1[[#This Row],[TGL. PENSIUN (jabatan)]]&lt;&gt;0,TEXT(Table1[[#This Row],[TGL. PENSIUN (jabatan)]],"yyyy"),"")</f>
        <v>2040</v>
      </c>
      <c r="Z17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Row],[JABATAN]],tbl_refJabatan,8,FALSE),"yr","day")-CONVERT(DATEDIF(H1778,tglAcuan,"y"),"yr","day"))),(NOW()+(CONVERT(VLOOKUP(Table1[[#This Row],[JABATAN]],tbl_refJabatan,8,FALSE),"yr","day")-CONVERT(DATEDIF(H1778,NOW(),"y"),"yr","day")))),"Usia Salah"),"")</f>
        <v>49001.598911689813</v>
      </c>
      <c r="AA1778" s="167" t="str">
        <f ca="1">IF(Table1[[#This Row],[TGL.PENSIUN (usia )]]&lt;&gt;0,TEXT(Table1[[#This Row],[TGL.PENSIUN (usia )]],"yyyy"),"")</f>
        <v>2034</v>
      </c>
      <c r="AB17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Row],[JABATAN]],tbl_refJabatan,9,FALSE),"yr","day")-CONVERT(DATEDIF(M1778,tglAcuan,"y"),"yr","day"))),(NOW()+(CONVERT(VLOOKUP(Table1[[#This Row],[JABATAN]],tbl_refJabatan,9,FALSE),"yr","day")-CONVERT(DATEDIF(M1778,NOW(),"y"),"yr","day")))),"tgl SK salah"),"")</f>
        <v>51193.098911689813</v>
      </c>
      <c r="AC1778" s="167" t="str">
        <f ca="1">IF(Table1[[#This Row],[TGL. PENSIUN (jabatan )]]&lt;&gt;0,TEXT(Table1[[#This Row],[TGL. PENSIUN (jabatan )]],"yyyy"),"")</f>
        <v>2040</v>
      </c>
      <c r="AD17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79" spans="1:30" s="53" customFormat="1" ht="21.75" customHeight="1" x14ac:dyDescent="0.25">
      <c r="A1779" s="43">
        <f t="shared" si="61"/>
        <v>1774</v>
      </c>
      <c r="B1779" s="44" t="s">
        <v>3061</v>
      </c>
      <c r="C1779" s="44" t="s">
        <v>3061</v>
      </c>
      <c r="D1779" s="72" t="s">
        <v>59</v>
      </c>
      <c r="E1779" s="73" t="s">
        <v>3180</v>
      </c>
      <c r="F1779" s="43" t="s">
        <v>41</v>
      </c>
      <c r="G1779" s="46" t="s">
        <v>1373</v>
      </c>
      <c r="H1779" s="47">
        <v>33022</v>
      </c>
      <c r="I1779" s="45"/>
      <c r="J1779" s="76"/>
      <c r="K1779" s="74" t="s">
        <v>56</v>
      </c>
      <c r="L1779" s="70" t="s">
        <v>3175</v>
      </c>
      <c r="M1779" s="80">
        <v>43402</v>
      </c>
      <c r="N1779" s="52" t="str">
        <f t="shared" ca="1" si="62"/>
        <v>33 Tahun 8 Bulan 29 hari</v>
      </c>
      <c r="O17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Row],[JABATAN]],tbl_refJabatan,2,FALSE),"yr","day")-CONVERT(DATEDIF(H1779,tglAcuan,"y"),"yr","day"))),(NOW()+(CONVERT(VLOOKUP(Table1[[#This Row],[JABATAN]],tbl_refJabatan,2,FALSE),"yr","day")-CONVERT(DATEDIF(H1779,NOW(),"y"),"yr","day")))),"Usia Salah"),"")</f>
        <v>55210.848911689813</v>
      </c>
      <c r="Q1779" s="167" t="str">
        <f ca="1">IF(Table1[[#This Row],[TGL. PENSIUN (usia)]]&lt;&gt;0,TEXT(Table1[[#This Row],[TGL. PENSIUN (usia)]],"yyyy"),"")</f>
        <v>2051</v>
      </c>
      <c r="R1779" s="166">
        <f ca="1">IF(AND(Table1[[#This Row],[TGL. PENSIUN (usia)]]&lt;&gt;"",Table1[[#This Row],[TGL. PENSIUN (usia)]]&lt;&gt;"USIA SALAH"),IF(tglAcuan&lt;&gt;0,(INT(CONVERT(VLOOKUP(Table1[[#This Row],[JABATAN]],tbl_refJabatan,2,FALSE),"yr","day")-CONVERT(DATEDIF(H1779,tglAcuan,"y"),"yr","day"))),(INT(CONVERT(VLOOKUP(Table1[[#This Row],[JABATAN]],tbl_refJabatan,2,FALSE),"yr","day")-CONVERT(DATEDIF(H1779,NOW(),"y"),"yr","day")))),"")</f>
        <v>9861</v>
      </c>
      <c r="S1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Row],[JABATAN]],tbl_refJabatan,4,FALSE),"yr","day")-CONVERT(DATEDIF(H1779,tglAcuan,"y"),"yr","day"))),(NOW()+(CONVERT(VLOOKUP(Table1[[#This Row],[JABATAN]],tbl_refJabatan,4,FALSE),"yr","day")-CONVERT(DATEDIF(H1779,NOW(),"y"),"yr","day")))),"Usia Salah"),"")</f>
        <v>55210.848911689813</v>
      </c>
      <c r="T1779" s="167" t="str">
        <f ca="1">IF(Table1[[#This Row],[TGL. PENSIUN ( usia )]]&lt;&gt;0,TEXT(Table1[[#This Row],[TGL. PENSIUN ( usia )]],"yyyy"),"")</f>
        <v>2051</v>
      </c>
      <c r="U1779" s="166">
        <f ca="1">IF(AND(Table1[[#This Row],[TGL. PENSIUN (usia)]]&lt;&gt;"",Table1[[#This Row],[TGL. PENSIUN (usia)]]&lt;&gt;"USIA SALAH"),IF(tglAcuan&lt;&gt;0,(INT(CONVERT(VLOOKUP(Table1[[#This Row],[JABATAN]],tbl_refJabatan,4,FALSE),"yr","day")-CONVERT(DATEDIF(H1779,tglAcuan,"y"),"yr","day"))),(INT(CONVERT(VLOOKUP(Table1[[#This Row],[JABATAN]],tbl_refJabatan,4,FALSE),"yr","day")-CONVERT(DATEDIF(H1779,NOW(),"y"),"yr","day")))),"")</f>
        <v>9861</v>
      </c>
      <c r="V1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Row],[JABATAN]],tbl_refJabatan,6,FALSE),"yr","day")-CONVERT(DATEDIF(H1779,tglAcuan,"y"),"yr","day"))),(NOW()+(CONVERT(VLOOKUP(Table1[[#This Row],[JABATAN]],tbl_refJabatan,6,FALSE),"yr","day")-CONVERT(DATEDIF(H1779,NOW(),"y"),"yr","day")))),"Usia Salah"),"")</f>
        <v>53749.848911689813</v>
      </c>
      <c r="W1779" s="167" t="str">
        <f ca="1">IF(Table1[[#This Row],[TGL.PENSIUN (usia)]]&lt;&gt;0,TEXT(Table1[[#This Row],[TGL.PENSIUN (usia)]],"yyyy"),"")</f>
        <v>2047</v>
      </c>
      <c r="X17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Row],[JABATAN]],tbl_refJabatan,7,FALSE),"yr","day")-CONVERT(DATEDIF(M1779,tglAcuan,"y"),"yr","day"))),(NOW()+(CONVERT(VLOOKUP(Table1[[#This Row],[JABATAN]],tbl_refJabatan,7,FALSE),"yr","day")-CONVERT(DATEDIF(M1779,NOW(),"y"),"yr","day")))),"tgl SK salah"),"")</f>
        <v>50827.848911689813</v>
      </c>
      <c r="Y1779" s="167" t="str">
        <f ca="1">IF(Table1[[#This Row],[TGL. PENSIUN (jabatan)]]&lt;&gt;0,TEXT(Table1[[#This Row],[TGL. PENSIUN (jabatan)]],"yyyy"),"")</f>
        <v>2039</v>
      </c>
      <c r="Z17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Row],[JABATAN]],tbl_refJabatan,8,FALSE),"yr","day")-CONVERT(DATEDIF(H1779,tglAcuan,"y"),"yr","day"))),(NOW()+(CONVERT(VLOOKUP(Table1[[#This Row],[JABATAN]],tbl_refJabatan,8,FALSE),"yr","day")-CONVERT(DATEDIF(H1779,NOW(),"y"),"yr","day")))),"Usia Salah"),"")</f>
        <v>53749.848911689813</v>
      </c>
      <c r="AA1779" s="167" t="str">
        <f ca="1">IF(Table1[[#This Row],[TGL.PENSIUN (usia )]]&lt;&gt;0,TEXT(Table1[[#This Row],[TGL.PENSIUN (usia )]],"yyyy"),"")</f>
        <v>2047</v>
      </c>
      <c r="AB17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Row],[JABATAN]],tbl_refJabatan,9,FALSE),"yr","day")-CONVERT(DATEDIF(M1779,tglAcuan,"y"),"yr","day"))),(NOW()+(CONVERT(VLOOKUP(Table1[[#This Row],[JABATAN]],tbl_refJabatan,9,FALSE),"yr","day")-CONVERT(DATEDIF(M1779,NOW(),"y"),"yr","day")))),"tgl SK salah"),"")</f>
        <v>50827.848911689813</v>
      </c>
      <c r="AC1779" s="167" t="str">
        <f ca="1">IF(Table1[[#This Row],[TGL. PENSIUN (jabatan )]]&lt;&gt;0,TEXT(Table1[[#This Row],[TGL. PENSIUN (jabatan )]],"yyyy"),"")</f>
        <v>2039</v>
      </c>
      <c r="AD17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0" spans="1:30" s="53" customFormat="1" ht="21.75" customHeight="1" x14ac:dyDescent="0.25">
      <c r="A1780" s="43">
        <f t="shared" si="61"/>
        <v>1775</v>
      </c>
      <c r="B1780" s="44" t="s">
        <v>3061</v>
      </c>
      <c r="C1780" s="44" t="s">
        <v>3061</v>
      </c>
      <c r="D1780" s="72" t="s">
        <v>61</v>
      </c>
      <c r="E1780" s="73" t="s">
        <v>3181</v>
      </c>
      <c r="F1780" s="43" t="s">
        <v>41</v>
      </c>
      <c r="G1780" s="46" t="s">
        <v>42</v>
      </c>
      <c r="H1780" s="47">
        <v>31495</v>
      </c>
      <c r="I1780" s="45"/>
      <c r="J1780" s="76"/>
      <c r="K1780" s="74" t="s">
        <v>56</v>
      </c>
      <c r="L1780" s="70" t="s">
        <v>3175</v>
      </c>
      <c r="M1780" s="80">
        <v>43402</v>
      </c>
      <c r="N1780" s="52" t="str">
        <f t="shared" ca="1" si="62"/>
        <v>37 Tahun 11 Bulan 3 hari</v>
      </c>
      <c r="O17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Row],[JABATAN]],tbl_refJabatan,2,FALSE),"yr","day")-CONVERT(DATEDIF(H1780,tglAcuan,"y"),"yr","day"))),(NOW()+(CONVERT(VLOOKUP(Table1[[#This Row],[JABATAN]],tbl_refJabatan,2,FALSE),"yr","day")-CONVERT(DATEDIF(H1780,NOW(),"y"),"yr","day")))),"Usia Salah"),"")</f>
        <v>53749.848911689813</v>
      </c>
      <c r="Q1780" s="167" t="str">
        <f ca="1">IF(Table1[[#This Row],[TGL. PENSIUN (usia)]]&lt;&gt;0,TEXT(Table1[[#This Row],[TGL. PENSIUN (usia)]],"yyyy"),"")</f>
        <v>2047</v>
      </c>
      <c r="R1780" s="166">
        <f ca="1">IF(AND(Table1[[#This Row],[TGL. PENSIUN (usia)]]&lt;&gt;"",Table1[[#This Row],[TGL. PENSIUN (usia)]]&lt;&gt;"USIA SALAH"),IF(tglAcuan&lt;&gt;0,(INT(CONVERT(VLOOKUP(Table1[[#This Row],[JABATAN]],tbl_refJabatan,2,FALSE),"yr","day")-CONVERT(DATEDIF(H1780,tglAcuan,"y"),"yr","day"))),(INT(CONVERT(VLOOKUP(Table1[[#This Row],[JABATAN]],tbl_refJabatan,2,FALSE),"yr","day")-CONVERT(DATEDIF(H1780,NOW(),"y"),"yr","day")))),"")</f>
        <v>8400</v>
      </c>
      <c r="S1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Row],[JABATAN]],tbl_refJabatan,4,FALSE),"yr","day")-CONVERT(DATEDIF(H1780,tglAcuan,"y"),"yr","day"))),(NOW()+(CONVERT(VLOOKUP(Table1[[#This Row],[JABATAN]],tbl_refJabatan,4,FALSE),"yr","day")-CONVERT(DATEDIF(H1780,NOW(),"y"),"yr","day")))),"Usia Salah"),"")</f>
        <v>53749.848911689813</v>
      </c>
      <c r="T1780" s="167" t="str">
        <f ca="1">IF(Table1[[#This Row],[TGL. PENSIUN ( usia )]]&lt;&gt;0,TEXT(Table1[[#This Row],[TGL. PENSIUN ( usia )]],"yyyy"),"")</f>
        <v>2047</v>
      </c>
      <c r="U1780" s="166">
        <f ca="1">IF(AND(Table1[[#This Row],[TGL. PENSIUN (usia)]]&lt;&gt;"",Table1[[#This Row],[TGL. PENSIUN (usia)]]&lt;&gt;"USIA SALAH"),IF(tglAcuan&lt;&gt;0,(INT(CONVERT(VLOOKUP(Table1[[#This Row],[JABATAN]],tbl_refJabatan,4,FALSE),"yr","day")-CONVERT(DATEDIF(H1780,tglAcuan,"y"),"yr","day"))),(INT(CONVERT(VLOOKUP(Table1[[#This Row],[JABATAN]],tbl_refJabatan,4,FALSE),"yr","day")-CONVERT(DATEDIF(H1780,NOW(),"y"),"yr","day")))),"")</f>
        <v>8400</v>
      </c>
      <c r="V1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Row],[JABATAN]],tbl_refJabatan,6,FALSE),"yr","day")-CONVERT(DATEDIF(H1780,tglAcuan,"y"),"yr","day"))),(NOW()+(CONVERT(VLOOKUP(Table1[[#This Row],[JABATAN]],tbl_refJabatan,6,FALSE),"yr","day")-CONVERT(DATEDIF(H1780,NOW(),"y"),"yr","day")))),"Usia Salah"),"")</f>
        <v>52288.848911689813</v>
      </c>
      <c r="W1780" s="167" t="str">
        <f ca="1">IF(Table1[[#This Row],[TGL.PENSIUN (usia)]]&lt;&gt;0,TEXT(Table1[[#This Row],[TGL.PENSIUN (usia)]],"yyyy"),"")</f>
        <v>2043</v>
      </c>
      <c r="X17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Row],[JABATAN]],tbl_refJabatan,7,FALSE),"yr","day")-CONVERT(DATEDIF(M1780,tglAcuan,"y"),"yr","day"))),(NOW()+(CONVERT(VLOOKUP(Table1[[#This Row],[JABATAN]],tbl_refJabatan,7,FALSE),"yr","day")-CONVERT(DATEDIF(M1780,NOW(),"y"),"yr","day")))),"tgl SK salah"),"")</f>
        <v>50827.848911689813</v>
      </c>
      <c r="Y1780" s="167" t="str">
        <f ca="1">IF(Table1[[#This Row],[TGL. PENSIUN (jabatan)]]&lt;&gt;0,TEXT(Table1[[#This Row],[TGL. PENSIUN (jabatan)]],"yyyy"),"")</f>
        <v>2039</v>
      </c>
      <c r="Z17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Row],[JABATAN]],tbl_refJabatan,8,FALSE),"yr","day")-CONVERT(DATEDIF(H1780,tglAcuan,"y"),"yr","day"))),(NOW()+(CONVERT(VLOOKUP(Table1[[#This Row],[JABATAN]],tbl_refJabatan,8,FALSE),"yr","day")-CONVERT(DATEDIF(H1780,NOW(),"y"),"yr","day")))),"Usia Salah"),"")</f>
        <v>52288.848911689813</v>
      </c>
      <c r="AA1780" s="167" t="str">
        <f ca="1">IF(Table1[[#This Row],[TGL.PENSIUN (usia )]]&lt;&gt;0,TEXT(Table1[[#This Row],[TGL.PENSIUN (usia )]],"yyyy"),"")</f>
        <v>2043</v>
      </c>
      <c r="AB17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Row],[JABATAN]],tbl_refJabatan,9,FALSE),"yr","day")-CONVERT(DATEDIF(M1780,tglAcuan,"y"),"yr","day"))),(NOW()+(CONVERT(VLOOKUP(Table1[[#This Row],[JABATAN]],tbl_refJabatan,9,FALSE),"yr","day")-CONVERT(DATEDIF(M1780,NOW(),"y"),"yr","day")))),"tgl SK salah"),"")</f>
        <v>50827.848911689813</v>
      </c>
      <c r="AC1780" s="167" t="str">
        <f ca="1">IF(Table1[[#This Row],[TGL. PENSIUN (jabatan )]]&lt;&gt;0,TEXT(Table1[[#This Row],[TGL. PENSIUN (jabatan )]],"yyyy"),"")</f>
        <v>2039</v>
      </c>
      <c r="AD17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1" spans="1:30" s="53" customFormat="1" ht="21.75" customHeight="1" x14ac:dyDescent="0.25">
      <c r="A1781" s="43">
        <f t="shared" si="61"/>
        <v>1776</v>
      </c>
      <c r="B1781" s="44" t="s">
        <v>3061</v>
      </c>
      <c r="C1781" s="44" t="s">
        <v>3061</v>
      </c>
      <c r="D1781" s="45" t="s">
        <v>63</v>
      </c>
      <c r="E1781" s="73" t="s">
        <v>3182</v>
      </c>
      <c r="F1781" s="43" t="s">
        <v>41</v>
      </c>
      <c r="G1781" s="46" t="s">
        <v>42</v>
      </c>
      <c r="H1781" s="202">
        <v>34230</v>
      </c>
      <c r="I1781" s="45"/>
      <c r="J1781" s="76"/>
      <c r="K1781" s="74" t="s">
        <v>43</v>
      </c>
      <c r="L1781" s="70" t="s">
        <v>3183</v>
      </c>
      <c r="M1781" s="80">
        <v>44914</v>
      </c>
      <c r="N1781" s="52" t="str">
        <f t="shared" ca="1" si="62"/>
        <v>30 Tahun 5 Bulan 9 hari</v>
      </c>
      <c r="O17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8 Hari </v>
      </c>
      <c r="P1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Row],[JABATAN]],tbl_refJabatan,2,FALSE),"yr","day")-CONVERT(DATEDIF(H1781,tglAcuan,"y"),"yr","day"))),(NOW()+(CONVERT(VLOOKUP(Table1[[#This Row],[JABATAN]],tbl_refJabatan,2,FALSE),"yr","day")-CONVERT(DATEDIF(H1781,NOW(),"y"),"yr","day")))),"Usia Salah"),"")</f>
        <v>56306.598911689813</v>
      </c>
      <c r="Q1781" s="167" t="str">
        <f ca="1">IF(Table1[[#This Row],[TGL. PENSIUN (usia)]]&lt;&gt;0,TEXT(Table1[[#This Row],[TGL. PENSIUN (usia)]],"yyyy"),"")</f>
        <v>2054</v>
      </c>
      <c r="R1781" s="166">
        <f ca="1">IF(AND(Table1[[#This Row],[TGL. PENSIUN (usia)]]&lt;&gt;"",Table1[[#This Row],[TGL. PENSIUN (usia)]]&lt;&gt;"USIA SALAH"),IF(tglAcuan&lt;&gt;0,(INT(CONVERT(VLOOKUP(Table1[[#This Row],[JABATAN]],tbl_refJabatan,2,FALSE),"yr","day")-CONVERT(DATEDIF(H1781,tglAcuan,"y"),"yr","day"))),(INT(CONVERT(VLOOKUP(Table1[[#This Row],[JABATAN]],tbl_refJabatan,2,FALSE),"yr","day")-CONVERT(DATEDIF(H1781,NOW(),"y"),"yr","day")))),"")</f>
        <v>10957</v>
      </c>
      <c r="S1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Row],[JABATAN]],tbl_refJabatan,4,FALSE),"yr","day")-CONVERT(DATEDIF(H1781,tglAcuan,"y"),"yr","day"))),(NOW()+(CONVERT(VLOOKUP(Table1[[#This Row],[JABATAN]],tbl_refJabatan,4,FALSE),"yr","day")-CONVERT(DATEDIF(H1781,NOW(),"y"),"yr","day")))),"Usia Salah"),"")</f>
        <v>41696.598911689813</v>
      </c>
      <c r="T1781" s="167" t="str">
        <f ca="1">IF(Table1[[#This Row],[TGL. PENSIUN ( usia )]]&lt;&gt;0,TEXT(Table1[[#This Row],[TGL. PENSIUN ( usia )]],"yyyy"),"")</f>
        <v>2014</v>
      </c>
      <c r="U1781" s="166">
        <f ca="1">IF(AND(Table1[[#This Row],[TGL. PENSIUN (usia)]]&lt;&gt;"",Table1[[#This Row],[TGL. PENSIUN (usia)]]&lt;&gt;"USIA SALAH"),IF(tglAcuan&lt;&gt;0,(INT(CONVERT(VLOOKUP(Table1[[#This Row],[JABATAN]],tbl_refJabatan,4,FALSE),"yr","day")-CONVERT(DATEDIF(H1781,tglAcuan,"y"),"yr","day"))),(INT(CONVERT(VLOOKUP(Table1[[#This Row],[JABATAN]],tbl_refJabatan,4,FALSE),"yr","day")-CONVERT(DATEDIF(H1781,NOW(),"y"),"yr","day")))),"")</f>
        <v>-3653</v>
      </c>
      <c r="V1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Row],[JABATAN]],tbl_refJabatan,6,FALSE),"yr","day")-CONVERT(DATEDIF(H1781,tglAcuan,"y"),"yr","day"))),(NOW()+(CONVERT(VLOOKUP(Table1[[#This Row],[JABATAN]],tbl_refJabatan,6,FALSE),"yr","day")-CONVERT(DATEDIF(H1781,NOW(),"y"),"yr","day")))),"Usia Salah"),"")</f>
        <v>34391.598911689813</v>
      </c>
      <c r="W1781" s="167" t="str">
        <f ca="1">IF(Table1[[#This Row],[TGL.PENSIUN (usia)]]&lt;&gt;0,TEXT(Table1[[#This Row],[TGL.PENSIUN (usia)]],"yyyy"),"")</f>
        <v>1994</v>
      </c>
      <c r="X17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Row],[JABATAN]],tbl_refJabatan,7,FALSE),"yr","day")-CONVERT(DATEDIF(M1781,tglAcuan,"y"),"yr","day"))),(NOW()+(CONVERT(VLOOKUP(Table1[[#This Row],[JABATAN]],tbl_refJabatan,7,FALSE),"yr","day")-CONVERT(DATEDIF(M1781,NOW(),"y"),"yr","day")))),"tgl SK salah"),"")</f>
        <v>66898.848911689813</v>
      </c>
      <c r="Y1781" s="167" t="str">
        <f ca="1">IF(Table1[[#This Row],[TGL. PENSIUN (jabatan)]]&lt;&gt;0,TEXT(Table1[[#This Row],[TGL. PENSIUN (jabatan)]],"yyyy"),"")</f>
        <v>2083</v>
      </c>
      <c r="Z17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Row],[JABATAN]],tbl_refJabatan,8,FALSE),"yr","day")-CONVERT(DATEDIF(H1781,tglAcuan,"y"),"yr","day"))),(NOW()+(CONVERT(VLOOKUP(Table1[[#This Row],[JABATAN]],tbl_refJabatan,8,FALSE),"yr","day")-CONVERT(DATEDIF(H1781,NOW(),"y"),"yr","day")))),"Usia Salah"),"")</f>
        <v>56306.598911689813</v>
      </c>
      <c r="AA1781" s="167" t="str">
        <f ca="1">IF(Table1[[#This Row],[TGL.PENSIUN (usia )]]&lt;&gt;0,TEXT(Table1[[#This Row],[TGL.PENSIUN (usia )]],"yyyy"),"")</f>
        <v>2054</v>
      </c>
      <c r="AB17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Row],[JABATAN]],tbl_refJabatan,9,FALSE),"yr","day")-CONVERT(DATEDIF(M1781,tglAcuan,"y"),"yr","day"))),(NOW()+(CONVERT(VLOOKUP(Table1[[#This Row],[JABATAN]],tbl_refJabatan,9,FALSE),"yr","day")-CONVERT(DATEDIF(M1781,NOW(),"y"),"yr","day")))),"tgl SK salah"),"")</f>
        <v>50462.598911689813</v>
      </c>
      <c r="AC1781" s="167" t="str">
        <f ca="1">IF(Table1[[#This Row],[TGL. PENSIUN (jabatan )]]&lt;&gt;0,TEXT(Table1[[#This Row],[TGL. PENSIUN (jabatan )]],"yyyy"),"")</f>
        <v>2038</v>
      </c>
      <c r="AD17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2" spans="1:30" s="53" customFormat="1" ht="21.75" customHeight="1" x14ac:dyDescent="0.25">
      <c r="A1782" s="43">
        <f t="shared" si="61"/>
        <v>1777</v>
      </c>
      <c r="B1782" s="44" t="s">
        <v>3061</v>
      </c>
      <c r="C1782" s="44" t="s">
        <v>3061</v>
      </c>
      <c r="D1782" s="72" t="s">
        <v>63</v>
      </c>
      <c r="E1782" s="73" t="s">
        <v>232</v>
      </c>
      <c r="F1782" s="43" t="s">
        <v>41</v>
      </c>
      <c r="G1782" s="46" t="s">
        <v>42</v>
      </c>
      <c r="H1782" s="202">
        <v>23714</v>
      </c>
      <c r="I1782" s="45"/>
      <c r="J1782" s="76"/>
      <c r="K1782" s="74" t="s">
        <v>93</v>
      </c>
      <c r="L1782" s="70" t="s">
        <v>3175</v>
      </c>
      <c r="M1782" s="80">
        <v>43402</v>
      </c>
      <c r="N1782" s="52" t="str">
        <f t="shared" ca="1" si="62"/>
        <v>59 Tahun 2 Bulan 24 hari</v>
      </c>
      <c r="O17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Row],[JABATAN]],tbl_refJabatan,2,FALSE),"yr","day")-CONVERT(DATEDIF(H1782,tglAcuan,"y"),"yr","day"))),(NOW()+(CONVERT(VLOOKUP(Table1[[#This Row],[JABATAN]],tbl_refJabatan,2,FALSE),"yr","day")-CONVERT(DATEDIF(H1782,NOW(),"y"),"yr","day")))),"Usia Salah"),"")</f>
        <v>45714.348911689813</v>
      </c>
      <c r="Q1782" s="167" t="str">
        <f ca="1">IF(Table1[[#This Row],[TGL. PENSIUN (usia)]]&lt;&gt;0,TEXT(Table1[[#This Row],[TGL. PENSIUN (usia)]],"yyyy"),"")</f>
        <v>2025</v>
      </c>
      <c r="R1782" s="166">
        <f ca="1">IF(AND(Table1[[#This Row],[TGL. PENSIUN (usia)]]&lt;&gt;"",Table1[[#This Row],[TGL. PENSIUN (usia)]]&lt;&gt;"USIA SALAH"),IF(tglAcuan&lt;&gt;0,(INT(CONVERT(VLOOKUP(Table1[[#This Row],[JABATAN]],tbl_refJabatan,2,FALSE),"yr","day")-CONVERT(DATEDIF(H1782,tglAcuan,"y"),"yr","day"))),(INT(CONVERT(VLOOKUP(Table1[[#This Row],[JABATAN]],tbl_refJabatan,2,FALSE),"yr","day")-CONVERT(DATEDIF(H1782,NOW(),"y"),"yr","day")))),"")</f>
        <v>365</v>
      </c>
      <c r="S1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Row],[JABATAN]],tbl_refJabatan,4,FALSE),"yr","day")-CONVERT(DATEDIF(H1782,tglAcuan,"y"),"yr","day"))),(NOW()+(CONVERT(VLOOKUP(Table1[[#This Row],[JABATAN]],tbl_refJabatan,4,FALSE),"yr","day")-CONVERT(DATEDIF(H1782,NOW(),"y"),"yr","day")))),"Usia Salah"),"")</f>
        <v>31104.348911689813</v>
      </c>
      <c r="T1782" s="167" t="str">
        <f ca="1">IF(Table1[[#This Row],[TGL. PENSIUN ( usia )]]&lt;&gt;0,TEXT(Table1[[#This Row],[TGL. PENSIUN ( usia )]],"yyyy"),"")</f>
        <v>1985</v>
      </c>
      <c r="U1782" s="166">
        <f ca="1">IF(AND(Table1[[#This Row],[TGL. PENSIUN (usia)]]&lt;&gt;"",Table1[[#This Row],[TGL. PENSIUN (usia)]]&lt;&gt;"USIA SALAH"),IF(tglAcuan&lt;&gt;0,(INT(CONVERT(VLOOKUP(Table1[[#This Row],[JABATAN]],tbl_refJabatan,4,FALSE),"yr","day")-CONVERT(DATEDIF(H1782,tglAcuan,"y"),"yr","day"))),(INT(CONVERT(VLOOKUP(Table1[[#This Row],[JABATAN]],tbl_refJabatan,4,FALSE),"yr","day")-CONVERT(DATEDIF(H1782,NOW(),"y"),"yr","day")))),"")</f>
        <v>-14245</v>
      </c>
      <c r="V1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Row],[JABATAN]],tbl_refJabatan,6,FALSE),"yr","day")-CONVERT(DATEDIF(H1782,tglAcuan,"y"),"yr","day"))),(NOW()+(CONVERT(VLOOKUP(Table1[[#This Row],[JABATAN]],tbl_refJabatan,6,FALSE),"yr","day")-CONVERT(DATEDIF(H1782,NOW(),"y"),"yr","day")))),"Usia Salah"),"")</f>
        <v>23799.348911689813</v>
      </c>
      <c r="W1782" s="167" t="str">
        <f ca="1">IF(Table1[[#This Row],[TGL.PENSIUN (usia)]]&lt;&gt;0,TEXT(Table1[[#This Row],[TGL.PENSIUN (usia)]],"yyyy"),"")</f>
        <v>1965</v>
      </c>
      <c r="X17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Row],[JABATAN]],tbl_refJabatan,7,FALSE),"yr","day")-CONVERT(DATEDIF(M1782,tglAcuan,"y"),"yr","day"))),(NOW()+(CONVERT(VLOOKUP(Table1[[#This Row],[JABATAN]],tbl_refJabatan,7,FALSE),"yr","day")-CONVERT(DATEDIF(M1782,NOW(),"y"),"yr","day")))),"tgl SK salah"),"")</f>
        <v>65437.848911689813</v>
      </c>
      <c r="Y1782" s="167" t="str">
        <f ca="1">IF(Table1[[#This Row],[TGL. PENSIUN (jabatan)]]&lt;&gt;0,TEXT(Table1[[#This Row],[TGL. PENSIUN (jabatan)]],"yyyy"),"")</f>
        <v>2079</v>
      </c>
      <c r="Z17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Row],[JABATAN]],tbl_refJabatan,8,FALSE),"yr","day")-CONVERT(DATEDIF(H1782,tglAcuan,"y"),"yr","day"))),(NOW()+(CONVERT(VLOOKUP(Table1[[#This Row],[JABATAN]],tbl_refJabatan,8,FALSE),"yr","day")-CONVERT(DATEDIF(H1782,NOW(),"y"),"yr","day")))),"Usia Salah"),"")</f>
        <v>45714.348911689813</v>
      </c>
      <c r="AA1782" s="167" t="str">
        <f ca="1">IF(Table1[[#This Row],[TGL.PENSIUN (usia )]]&lt;&gt;0,TEXT(Table1[[#This Row],[TGL.PENSIUN (usia )]],"yyyy"),"")</f>
        <v>2025</v>
      </c>
      <c r="AB17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Row],[JABATAN]],tbl_refJabatan,9,FALSE),"yr","day")-CONVERT(DATEDIF(M1782,tglAcuan,"y"),"yr","day"))),(NOW()+(CONVERT(VLOOKUP(Table1[[#This Row],[JABATAN]],tbl_refJabatan,9,FALSE),"yr","day")-CONVERT(DATEDIF(M1782,NOW(),"y"),"yr","day")))),"tgl SK salah"),"")</f>
        <v>49001.598911689813</v>
      </c>
      <c r="AC1782" s="167" t="str">
        <f ca="1">IF(Table1[[#This Row],[TGL. PENSIUN (jabatan )]]&lt;&gt;0,TEXT(Table1[[#This Row],[TGL. PENSIUN (jabatan )]],"yyyy"),"")</f>
        <v>2034</v>
      </c>
      <c r="AD17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3" spans="1:30" s="53" customFormat="1" ht="21.75" customHeight="1" x14ac:dyDescent="0.25">
      <c r="A1783" s="43">
        <f t="shared" si="61"/>
        <v>1778</v>
      </c>
      <c r="B1783" s="44" t="s">
        <v>3061</v>
      </c>
      <c r="C1783" s="44" t="s">
        <v>3061</v>
      </c>
      <c r="D1783" s="45" t="s">
        <v>63</v>
      </c>
      <c r="E1783" s="72" t="s">
        <v>3184</v>
      </c>
      <c r="F1783" s="43" t="s">
        <v>41</v>
      </c>
      <c r="G1783" s="46" t="s">
        <v>42</v>
      </c>
      <c r="H1783" s="47">
        <v>33639</v>
      </c>
      <c r="I1783" s="45"/>
      <c r="J1783" s="76"/>
      <c r="K1783" s="74" t="s">
        <v>56</v>
      </c>
      <c r="L1783" s="70" t="s">
        <v>3185</v>
      </c>
      <c r="M1783" s="80">
        <v>44914</v>
      </c>
      <c r="N1783" s="52" t="str">
        <f t="shared" ca="1" si="62"/>
        <v>32 Tahun 0 Bulan 22 hari</v>
      </c>
      <c r="O17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8 Hari </v>
      </c>
      <c r="P1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Row],[JABATAN]],tbl_refJabatan,2,FALSE),"yr","day")-CONVERT(DATEDIF(H1783,tglAcuan,"y"),"yr","day"))),(NOW()+(CONVERT(VLOOKUP(Table1[[#This Row],[JABATAN]],tbl_refJabatan,2,FALSE),"yr","day")-CONVERT(DATEDIF(H1783,NOW(),"y"),"yr","day")))),"Usia Salah"),"")</f>
        <v>55576.098911689813</v>
      </c>
      <c r="Q1783" s="167" t="str">
        <f ca="1">IF(Table1[[#This Row],[TGL. PENSIUN (usia)]]&lt;&gt;0,TEXT(Table1[[#This Row],[TGL. PENSIUN (usia)]],"yyyy"),"")</f>
        <v>2052</v>
      </c>
      <c r="R1783" s="166">
        <f ca="1">IF(AND(Table1[[#This Row],[TGL. PENSIUN (usia)]]&lt;&gt;"",Table1[[#This Row],[TGL. PENSIUN (usia)]]&lt;&gt;"USIA SALAH"),IF(tglAcuan&lt;&gt;0,(INT(CONVERT(VLOOKUP(Table1[[#This Row],[JABATAN]],tbl_refJabatan,2,FALSE),"yr","day")-CONVERT(DATEDIF(H1783,tglAcuan,"y"),"yr","day"))),(INT(CONVERT(VLOOKUP(Table1[[#This Row],[JABATAN]],tbl_refJabatan,2,FALSE),"yr","day")-CONVERT(DATEDIF(H1783,NOW(),"y"),"yr","day")))),"")</f>
        <v>10227</v>
      </c>
      <c r="S1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Row],[JABATAN]],tbl_refJabatan,4,FALSE),"yr","day")-CONVERT(DATEDIF(H1783,tglAcuan,"y"),"yr","day"))),(NOW()+(CONVERT(VLOOKUP(Table1[[#This Row],[JABATAN]],tbl_refJabatan,4,FALSE),"yr","day")-CONVERT(DATEDIF(H1783,NOW(),"y"),"yr","day")))),"Usia Salah"),"")</f>
        <v>40966.098911689813</v>
      </c>
      <c r="T1783" s="167" t="str">
        <f ca="1">IF(Table1[[#This Row],[TGL. PENSIUN ( usia )]]&lt;&gt;0,TEXT(Table1[[#This Row],[TGL. PENSIUN ( usia )]],"yyyy"),"")</f>
        <v>2012</v>
      </c>
      <c r="U1783" s="166">
        <f ca="1">IF(AND(Table1[[#This Row],[TGL. PENSIUN (usia)]]&lt;&gt;"",Table1[[#This Row],[TGL. PENSIUN (usia)]]&lt;&gt;"USIA SALAH"),IF(tglAcuan&lt;&gt;0,(INT(CONVERT(VLOOKUP(Table1[[#This Row],[JABATAN]],tbl_refJabatan,4,FALSE),"yr","day")-CONVERT(DATEDIF(H1783,tglAcuan,"y"),"yr","day"))),(INT(CONVERT(VLOOKUP(Table1[[#This Row],[JABATAN]],tbl_refJabatan,4,FALSE),"yr","day")-CONVERT(DATEDIF(H1783,NOW(),"y"),"yr","day")))),"")</f>
        <v>-4383</v>
      </c>
      <c r="V1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Row],[JABATAN]],tbl_refJabatan,6,FALSE),"yr","day")-CONVERT(DATEDIF(H1783,tglAcuan,"y"),"yr","day"))),(NOW()+(CONVERT(VLOOKUP(Table1[[#This Row],[JABATAN]],tbl_refJabatan,6,FALSE),"yr","day")-CONVERT(DATEDIF(H1783,NOW(),"y"),"yr","day")))),"Usia Salah"),"")</f>
        <v>33661.098911689813</v>
      </c>
      <c r="W1783" s="167" t="str">
        <f ca="1">IF(Table1[[#This Row],[TGL.PENSIUN (usia)]]&lt;&gt;0,TEXT(Table1[[#This Row],[TGL.PENSIUN (usia)]],"yyyy"),"")</f>
        <v>1992</v>
      </c>
      <c r="X17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Row],[JABATAN]],tbl_refJabatan,7,FALSE),"yr","day")-CONVERT(DATEDIF(M1783,tglAcuan,"y"),"yr","day"))),(NOW()+(CONVERT(VLOOKUP(Table1[[#This Row],[JABATAN]],tbl_refJabatan,7,FALSE),"yr","day")-CONVERT(DATEDIF(M1783,NOW(),"y"),"yr","day")))),"tgl SK salah"),"")</f>
        <v>66898.848911689813</v>
      </c>
      <c r="Y1783" s="167" t="str">
        <f ca="1">IF(Table1[[#This Row],[TGL. PENSIUN (jabatan)]]&lt;&gt;0,TEXT(Table1[[#This Row],[TGL. PENSIUN (jabatan)]],"yyyy"),"")</f>
        <v>2083</v>
      </c>
      <c r="Z17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Row],[JABATAN]],tbl_refJabatan,8,FALSE),"yr","day")-CONVERT(DATEDIF(H1783,tglAcuan,"y"),"yr","day"))),(NOW()+(CONVERT(VLOOKUP(Table1[[#This Row],[JABATAN]],tbl_refJabatan,8,FALSE),"yr","day")-CONVERT(DATEDIF(H1783,NOW(),"y"),"yr","day")))),"Usia Salah"),"")</f>
        <v>55576.098911689813</v>
      </c>
      <c r="AA1783" s="167" t="str">
        <f ca="1">IF(Table1[[#This Row],[TGL.PENSIUN (usia )]]&lt;&gt;0,TEXT(Table1[[#This Row],[TGL.PENSIUN (usia )]],"yyyy"),"")</f>
        <v>2052</v>
      </c>
      <c r="AB17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Row],[JABATAN]],tbl_refJabatan,9,FALSE),"yr","day")-CONVERT(DATEDIF(M1783,tglAcuan,"y"),"yr","day"))),(NOW()+(CONVERT(VLOOKUP(Table1[[#This Row],[JABATAN]],tbl_refJabatan,9,FALSE),"yr","day")-CONVERT(DATEDIF(M1783,NOW(),"y"),"yr","day")))),"tgl SK salah"),"")</f>
        <v>50462.598911689813</v>
      </c>
      <c r="AC1783" s="167" t="str">
        <f ca="1">IF(Table1[[#This Row],[TGL. PENSIUN (jabatan )]]&lt;&gt;0,TEXT(Table1[[#This Row],[TGL. PENSIUN (jabatan )]],"yyyy"),"")</f>
        <v>2038</v>
      </c>
      <c r="AD17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4" spans="1:30" s="53" customFormat="1" ht="21.75" customHeight="1" x14ac:dyDescent="0.25">
      <c r="A1784" s="43">
        <f t="shared" si="61"/>
        <v>1779</v>
      </c>
      <c r="B1784" s="44" t="s">
        <v>3061</v>
      </c>
      <c r="C1784" s="44" t="s">
        <v>3186</v>
      </c>
      <c r="D1784" s="45" t="s">
        <v>39</v>
      </c>
      <c r="E1784" s="72" t="s">
        <v>144</v>
      </c>
      <c r="F1784" s="43" t="s">
        <v>41</v>
      </c>
      <c r="G1784" s="46" t="s">
        <v>42</v>
      </c>
      <c r="H1784" s="85">
        <v>21799</v>
      </c>
      <c r="I1784" s="45"/>
      <c r="J1784" s="76"/>
      <c r="K1784" s="74" t="s">
        <v>1339</v>
      </c>
      <c r="L1784" s="70" t="s">
        <v>3187</v>
      </c>
      <c r="M1784" s="80">
        <v>43812</v>
      </c>
      <c r="N1784" s="52" t="str">
        <f t="shared" ca="1" si="62"/>
        <v>64 Tahun 5 Bulan 21 hari</v>
      </c>
      <c r="O17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Row],[JABATAN]],tbl_refJabatan,2,FALSE),"yr","day")-CONVERT(DATEDIF(H1784,tglAcuan,"y"),"yr","day"))),(NOW()+(CONVERT(VLOOKUP(Table1[[#This Row],[JABATAN]],tbl_refJabatan,2,FALSE),"yr","day")-CONVERT(DATEDIF(H1784,NOW(),"y"),"yr","day")))),"Usia Salah"),"")</f>
        <v>21973.098911689813</v>
      </c>
      <c r="Q1784" s="167" t="str">
        <f ca="1">IF(Table1[[#This Row],[TGL. PENSIUN (usia)]]&lt;&gt;0,TEXT(Table1[[#This Row],[TGL. PENSIUN (usia)]],"yyyy"),"")</f>
        <v>1960</v>
      </c>
      <c r="R1784" s="166">
        <f ca="1">IF(AND(Table1[[#This Row],[TGL. PENSIUN (usia)]]&lt;&gt;"",Table1[[#This Row],[TGL. PENSIUN (usia)]]&lt;&gt;"USIA SALAH"),IF(tglAcuan&lt;&gt;0,(INT(CONVERT(VLOOKUP(Table1[[#This Row],[JABATAN]],tbl_refJabatan,2,FALSE),"yr","day")-CONVERT(DATEDIF(H1784,tglAcuan,"y"),"yr","day"))),(INT(CONVERT(VLOOKUP(Table1[[#This Row],[JABATAN]],tbl_refJabatan,2,FALSE),"yr","day")-CONVERT(DATEDIF(H1784,NOW(),"y"),"yr","day")))),"")</f>
        <v>-23376</v>
      </c>
      <c r="S1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Row],[JABATAN]],tbl_refJabatan,4,FALSE),"yr","day")-CONVERT(DATEDIF(H1784,tglAcuan,"y"),"yr","day"))),(NOW()+(CONVERT(VLOOKUP(Table1[[#This Row],[JABATAN]],tbl_refJabatan,4,FALSE),"yr","day")-CONVERT(DATEDIF(H1784,NOW(),"y"),"yr","day")))),"Usia Salah"),"")</f>
        <v>21973.098911689813</v>
      </c>
      <c r="T1784" s="167" t="str">
        <f ca="1">IF(Table1[[#This Row],[TGL. PENSIUN ( usia )]]&lt;&gt;0,TEXT(Table1[[#This Row],[TGL. PENSIUN ( usia )]],"yyyy"),"")</f>
        <v>1960</v>
      </c>
      <c r="U1784" s="166">
        <f ca="1">IF(AND(Table1[[#This Row],[TGL. PENSIUN (usia)]]&lt;&gt;"",Table1[[#This Row],[TGL. PENSIUN (usia)]]&lt;&gt;"USIA SALAH"),IF(tglAcuan&lt;&gt;0,(INT(CONVERT(VLOOKUP(Table1[[#This Row],[JABATAN]],tbl_refJabatan,4,FALSE),"yr","day")-CONVERT(DATEDIF(H1784,tglAcuan,"y"),"yr","day"))),(INT(CONVERT(VLOOKUP(Table1[[#This Row],[JABATAN]],tbl_refJabatan,4,FALSE),"yr","day")-CONVERT(DATEDIF(H1784,NOW(),"y"),"yr","day")))),"")</f>
        <v>-23376</v>
      </c>
      <c r="V1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Row],[JABATAN]],tbl_refJabatan,6,FALSE),"yr","day")-CONVERT(DATEDIF(H1784,tglAcuan,"y"),"yr","day"))),(NOW()+(CONVERT(VLOOKUP(Table1[[#This Row],[JABATAN]],tbl_refJabatan,6,FALSE),"yr","day")-CONVERT(DATEDIF(H1784,NOW(),"y"),"yr","day")))),"Usia Salah"),"")</f>
        <v>21973.098911689813</v>
      </c>
      <c r="W1784" s="167" t="str">
        <f ca="1">IF(Table1[[#This Row],[TGL.PENSIUN (usia)]]&lt;&gt;0,TEXT(Table1[[#This Row],[TGL.PENSIUN (usia)]],"yyyy"),"")</f>
        <v>1960</v>
      </c>
      <c r="X17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Row],[JABATAN]],tbl_refJabatan,7,FALSE),"yr","day")-CONVERT(DATEDIF(M1784,tglAcuan,"y"),"yr","day"))),(NOW()+(CONVERT(VLOOKUP(Table1[[#This Row],[JABATAN]],tbl_refJabatan,7,FALSE),"yr","day")-CONVERT(DATEDIF(M1784,NOW(),"y"),"yr","day")))),"tgl SK salah"),"")</f>
        <v>43888.098911689813</v>
      </c>
      <c r="Y1784" s="167" t="str">
        <f ca="1">IF(Table1[[#This Row],[TGL. PENSIUN (jabatan)]]&lt;&gt;0,TEXT(Table1[[#This Row],[TGL. PENSIUN (jabatan)]],"yyyy"),"")</f>
        <v>2020</v>
      </c>
      <c r="Z17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Row],[JABATAN]],tbl_refJabatan,8,FALSE),"yr","day")-CONVERT(DATEDIF(H1784,tglAcuan,"y"),"yr","day"))),(NOW()+(CONVERT(VLOOKUP(Table1[[#This Row],[JABATAN]],tbl_refJabatan,8,FALSE),"yr","day")-CONVERT(DATEDIF(H1784,NOW(),"y"),"yr","day")))),"Usia Salah"),"")</f>
        <v>21973.098911689813</v>
      </c>
      <c r="AA1784" s="167" t="str">
        <f ca="1">IF(Table1[[#This Row],[TGL.PENSIUN (usia )]]&lt;&gt;0,TEXT(Table1[[#This Row],[TGL.PENSIUN (usia )]],"yyyy"),"")</f>
        <v>1960</v>
      </c>
      <c r="AB17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Row],[JABATAN]],tbl_refJabatan,9,FALSE),"yr","day")-CONVERT(DATEDIF(M1784,tglAcuan,"y"),"yr","day"))),(NOW()+(CONVERT(VLOOKUP(Table1[[#This Row],[JABATAN]],tbl_refJabatan,9,FALSE),"yr","day")-CONVERT(DATEDIF(M1784,NOW(),"y"),"yr","day")))),"tgl SK salah"),"")</f>
        <v>43888.098911689813</v>
      </c>
      <c r="AC1784" s="167" t="str">
        <f ca="1">IF(Table1[[#This Row],[TGL. PENSIUN (jabatan )]]&lt;&gt;0,TEXT(Table1[[#This Row],[TGL. PENSIUN (jabatan )]],"yyyy"),"")</f>
        <v>2020</v>
      </c>
      <c r="AD17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5" spans="1:30" s="88" customFormat="1" ht="21.75" customHeight="1" x14ac:dyDescent="0.25">
      <c r="A1785" s="43">
        <f t="shared" si="61"/>
        <v>1780</v>
      </c>
      <c r="B1785" s="44" t="s">
        <v>3061</v>
      </c>
      <c r="C1785" s="44" t="s">
        <v>3186</v>
      </c>
      <c r="D1785" s="72" t="s">
        <v>45</v>
      </c>
      <c r="E1785" s="72" t="s">
        <v>3188</v>
      </c>
      <c r="F1785" s="43" t="s">
        <v>41</v>
      </c>
      <c r="G1785" s="46" t="s">
        <v>42</v>
      </c>
      <c r="H1785" s="184">
        <v>28134</v>
      </c>
      <c r="I1785" s="45"/>
      <c r="J1785" s="76"/>
      <c r="K1785" s="74" t="s">
        <v>43</v>
      </c>
      <c r="L1785" s="49" t="s">
        <v>3189</v>
      </c>
      <c r="M1785" s="80">
        <v>43399</v>
      </c>
      <c r="N1785" s="52" t="str">
        <f t="shared" ca="1" si="62"/>
        <v>47 Tahun 1 Bulan 18 hari</v>
      </c>
      <c r="O17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Row],[JABATAN]],tbl_refJabatan,2,FALSE),"yr","day")-CONVERT(DATEDIF(H1785,tglAcuan,"y"),"yr","day"))),(NOW()+(CONVERT(VLOOKUP(Table1[[#This Row],[JABATAN]],tbl_refJabatan,2,FALSE),"yr","day")-CONVERT(DATEDIF(H1785,NOW(),"y"),"yr","day")))),"Usia Salah"),"")</f>
        <v>28182.348911689813</v>
      </c>
      <c r="Q1785" s="167" t="str">
        <f ca="1">IF(Table1[[#This Row],[TGL. PENSIUN (usia)]]&lt;&gt;0,TEXT(Table1[[#This Row],[TGL. PENSIUN (usia)]],"yyyy"),"")</f>
        <v>1977</v>
      </c>
      <c r="R1785" s="166">
        <f ca="1">IF(AND(Table1[[#This Row],[TGL. PENSIUN (usia)]]&lt;&gt;"",Table1[[#This Row],[TGL. PENSIUN (usia)]]&lt;&gt;"USIA SALAH"),IF(tglAcuan&lt;&gt;0,(INT(CONVERT(VLOOKUP(Table1[[#This Row],[JABATAN]],tbl_refJabatan,2,FALSE),"yr","day")-CONVERT(DATEDIF(H1785,tglAcuan,"y"),"yr","day"))),(INT(CONVERT(VLOOKUP(Table1[[#This Row],[JABATAN]],tbl_refJabatan,2,FALSE),"yr","day")-CONVERT(DATEDIF(H1785,NOW(),"y"),"yr","day")))),"")</f>
        <v>-17167</v>
      </c>
      <c r="S1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Row],[JABATAN]],tbl_refJabatan,4,FALSE),"yr","day")-CONVERT(DATEDIF(H1785,tglAcuan,"y"),"yr","day"))),(NOW()+(CONVERT(VLOOKUP(Table1[[#This Row],[JABATAN]],tbl_refJabatan,4,FALSE),"yr","day")-CONVERT(DATEDIF(H1785,NOW(),"y"),"yr","day")))),"Usia Salah"),"")</f>
        <v>28182.348911689813</v>
      </c>
      <c r="T1785" s="167" t="str">
        <f ca="1">IF(Table1[[#This Row],[TGL. PENSIUN ( usia )]]&lt;&gt;0,TEXT(Table1[[#This Row],[TGL. PENSIUN ( usia )]],"yyyy"),"")</f>
        <v>1977</v>
      </c>
      <c r="U1785" s="166">
        <f ca="1">IF(AND(Table1[[#This Row],[TGL. PENSIUN (usia)]]&lt;&gt;"",Table1[[#This Row],[TGL. PENSIUN (usia)]]&lt;&gt;"USIA SALAH"),IF(tglAcuan&lt;&gt;0,(INT(CONVERT(VLOOKUP(Table1[[#This Row],[JABATAN]],tbl_refJabatan,4,FALSE),"yr","day")-CONVERT(DATEDIF(H1785,tglAcuan,"y"),"yr","day"))),(INT(CONVERT(VLOOKUP(Table1[[#This Row],[JABATAN]],tbl_refJabatan,4,FALSE),"yr","day")-CONVERT(DATEDIF(H1785,NOW(),"y"),"yr","day")))),"")</f>
        <v>-17167</v>
      </c>
      <c r="V1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Row],[JABATAN]],tbl_refJabatan,6,FALSE),"yr","day")-CONVERT(DATEDIF(H1785,tglAcuan,"y"),"yr","day"))),(NOW()+(CONVERT(VLOOKUP(Table1[[#This Row],[JABATAN]],tbl_refJabatan,6,FALSE),"yr","day")-CONVERT(DATEDIF(H1785,NOW(),"y"),"yr","day")))),"Usia Salah"),"")</f>
        <v>28182.348911689813</v>
      </c>
      <c r="W1785" s="167" t="str">
        <f ca="1">IF(Table1[[#This Row],[TGL.PENSIUN (usia)]]&lt;&gt;0,TEXT(Table1[[#This Row],[TGL.PENSIUN (usia)]],"yyyy"),"")</f>
        <v>1977</v>
      </c>
      <c r="X17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Row],[JABATAN]],tbl_refJabatan,7,FALSE),"yr","day")-CONVERT(DATEDIF(M1785,tglAcuan,"y"),"yr","day"))),(NOW()+(CONVERT(VLOOKUP(Table1[[#This Row],[JABATAN]],tbl_refJabatan,7,FALSE),"yr","day")-CONVERT(DATEDIF(M1785,NOW(),"y"),"yr","day")))),"tgl SK salah"),"")</f>
        <v>43522.848911689813</v>
      </c>
      <c r="Y1785" s="167" t="str">
        <f ca="1">IF(Table1[[#This Row],[TGL. PENSIUN (jabatan)]]&lt;&gt;0,TEXT(Table1[[#This Row],[TGL. PENSIUN (jabatan)]],"yyyy"),"")</f>
        <v>2019</v>
      </c>
      <c r="Z17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Row],[JABATAN]],tbl_refJabatan,8,FALSE),"yr","day")-CONVERT(DATEDIF(H1785,tglAcuan,"y"),"yr","day"))),(NOW()+(CONVERT(VLOOKUP(Table1[[#This Row],[JABATAN]],tbl_refJabatan,8,FALSE),"yr","day")-CONVERT(DATEDIF(H1785,NOW(),"y"),"yr","day")))),"Usia Salah"),"")</f>
        <v>28182.348911689813</v>
      </c>
      <c r="AA1785" s="167" t="str">
        <f ca="1">IF(Table1[[#This Row],[TGL.PENSIUN (usia )]]&lt;&gt;0,TEXT(Table1[[#This Row],[TGL.PENSIUN (usia )]],"yyyy"),"")</f>
        <v>1977</v>
      </c>
      <c r="AB17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Row],[JABATAN]],tbl_refJabatan,9,FALSE),"yr","day")-CONVERT(DATEDIF(M1785,tglAcuan,"y"),"yr","day"))),(NOW()+(CONVERT(VLOOKUP(Table1[[#This Row],[JABATAN]],tbl_refJabatan,9,FALSE),"yr","day")-CONVERT(DATEDIF(M1785,NOW(),"y"),"yr","day")))),"tgl SK salah"),"")</f>
        <v>43522.848911689813</v>
      </c>
      <c r="AC1785" s="167" t="str">
        <f ca="1">IF(Table1[[#This Row],[TGL. PENSIUN (jabatan )]]&lt;&gt;0,TEXT(Table1[[#This Row],[TGL. PENSIUN (jabatan )]],"yyyy"),"")</f>
        <v>2019</v>
      </c>
      <c r="AD17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6" spans="1:30" s="53" customFormat="1" ht="21.75" customHeight="1" x14ac:dyDescent="0.25">
      <c r="A1786" s="43">
        <f t="shared" si="61"/>
        <v>1781</v>
      </c>
      <c r="B1786" s="44" t="s">
        <v>3061</v>
      </c>
      <c r="C1786" s="44" t="s">
        <v>3186</v>
      </c>
      <c r="D1786" s="45" t="s">
        <v>48</v>
      </c>
      <c r="E1786" s="73" t="s">
        <v>2146</v>
      </c>
      <c r="F1786" s="43" t="s">
        <v>41</v>
      </c>
      <c r="G1786" s="46" t="s">
        <v>42</v>
      </c>
      <c r="H1786" s="184">
        <v>23636</v>
      </c>
      <c r="I1786" s="45"/>
      <c r="J1786" s="76"/>
      <c r="K1786" s="74" t="s">
        <v>93</v>
      </c>
      <c r="L1786" s="49" t="s">
        <v>3190</v>
      </c>
      <c r="M1786" s="80">
        <v>43399</v>
      </c>
      <c r="N1786" s="52" t="str">
        <f t="shared" ca="1" si="62"/>
        <v>59 Tahun 5 Bulan 11 hari</v>
      </c>
      <c r="O17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Row],[JABATAN]],tbl_refJabatan,2,FALSE),"yr","day")-CONVERT(DATEDIF(H1786,tglAcuan,"y"),"yr","day"))),(NOW()+(CONVERT(VLOOKUP(Table1[[#This Row],[JABATAN]],tbl_refJabatan,2,FALSE),"yr","day")-CONVERT(DATEDIF(H1786,NOW(),"y"),"yr","day")))),"Usia Salah"),"")</f>
        <v>45714.348911689813</v>
      </c>
      <c r="Q1786" s="167" t="str">
        <f ca="1">IF(Table1[[#This Row],[TGL. PENSIUN (usia)]]&lt;&gt;0,TEXT(Table1[[#This Row],[TGL. PENSIUN (usia)]],"yyyy"),"")</f>
        <v>2025</v>
      </c>
      <c r="R1786" s="166">
        <f ca="1">IF(AND(Table1[[#This Row],[TGL. PENSIUN (usia)]]&lt;&gt;"",Table1[[#This Row],[TGL. PENSIUN (usia)]]&lt;&gt;"USIA SALAH"),IF(tglAcuan&lt;&gt;0,(INT(CONVERT(VLOOKUP(Table1[[#This Row],[JABATAN]],tbl_refJabatan,2,FALSE),"yr","day")-CONVERT(DATEDIF(H1786,tglAcuan,"y"),"yr","day"))),(INT(CONVERT(VLOOKUP(Table1[[#This Row],[JABATAN]],tbl_refJabatan,2,FALSE),"yr","day")-CONVERT(DATEDIF(H1786,NOW(),"y"),"yr","day")))),"")</f>
        <v>365</v>
      </c>
      <c r="S1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Row],[JABATAN]],tbl_refJabatan,4,FALSE),"yr","day")-CONVERT(DATEDIF(H1786,tglAcuan,"y"),"yr","day"))),(NOW()+(CONVERT(VLOOKUP(Table1[[#This Row],[JABATAN]],tbl_refJabatan,4,FALSE),"yr","day")-CONVERT(DATEDIF(H1786,NOW(),"y"),"yr","day")))),"Usia Salah"),"")</f>
        <v>45714.348911689813</v>
      </c>
      <c r="T1786" s="167" t="str">
        <f ca="1">IF(Table1[[#This Row],[TGL. PENSIUN ( usia )]]&lt;&gt;0,TEXT(Table1[[#This Row],[TGL. PENSIUN ( usia )]],"yyyy"),"")</f>
        <v>2025</v>
      </c>
      <c r="U1786" s="166">
        <f ca="1">IF(AND(Table1[[#This Row],[TGL. PENSIUN (usia)]]&lt;&gt;"",Table1[[#This Row],[TGL. PENSIUN (usia)]]&lt;&gt;"USIA SALAH"),IF(tglAcuan&lt;&gt;0,(INT(CONVERT(VLOOKUP(Table1[[#This Row],[JABATAN]],tbl_refJabatan,4,FALSE),"yr","day")-CONVERT(DATEDIF(H1786,tglAcuan,"y"),"yr","day"))),(INT(CONVERT(VLOOKUP(Table1[[#This Row],[JABATAN]],tbl_refJabatan,4,FALSE),"yr","day")-CONVERT(DATEDIF(H1786,NOW(),"y"),"yr","day")))),"")</f>
        <v>365</v>
      </c>
      <c r="V1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Row],[JABATAN]],tbl_refJabatan,6,FALSE),"yr","day")-CONVERT(DATEDIF(H1786,tglAcuan,"y"),"yr","day"))),(NOW()+(CONVERT(VLOOKUP(Table1[[#This Row],[JABATAN]],tbl_refJabatan,6,FALSE),"yr","day")-CONVERT(DATEDIF(H1786,NOW(),"y"),"yr","day")))),"Usia Salah"),"")</f>
        <v>44253.348911689813</v>
      </c>
      <c r="W1786" s="167" t="str">
        <f ca="1">IF(Table1[[#This Row],[TGL.PENSIUN (usia)]]&lt;&gt;0,TEXT(Table1[[#This Row],[TGL.PENSIUN (usia)]],"yyyy"),"")</f>
        <v>2021</v>
      </c>
      <c r="X17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Row],[JABATAN]],tbl_refJabatan,7,FALSE),"yr","day")-CONVERT(DATEDIF(M1786,tglAcuan,"y"),"yr","day"))),(NOW()+(CONVERT(VLOOKUP(Table1[[#This Row],[JABATAN]],tbl_refJabatan,7,FALSE),"yr","day")-CONVERT(DATEDIF(M1786,NOW(),"y"),"yr","day")))),"tgl SK salah"),"")</f>
        <v>50827.848911689813</v>
      </c>
      <c r="Y1786" s="167" t="str">
        <f ca="1">IF(Table1[[#This Row],[TGL. PENSIUN (jabatan)]]&lt;&gt;0,TEXT(Table1[[#This Row],[TGL. PENSIUN (jabatan)]],"yyyy"),"")</f>
        <v>2039</v>
      </c>
      <c r="Z17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Row],[JABATAN]],tbl_refJabatan,8,FALSE),"yr","day")-CONVERT(DATEDIF(H1786,tglAcuan,"y"),"yr","day"))),(NOW()+(CONVERT(VLOOKUP(Table1[[#This Row],[JABATAN]],tbl_refJabatan,8,FALSE),"yr","day")-CONVERT(DATEDIF(H1786,NOW(),"y"),"yr","day")))),"Usia Salah"),"")</f>
        <v>44253.348911689813</v>
      </c>
      <c r="AA1786" s="167" t="str">
        <f ca="1">IF(Table1[[#This Row],[TGL.PENSIUN (usia )]]&lt;&gt;0,TEXT(Table1[[#This Row],[TGL.PENSIUN (usia )]],"yyyy"),"")</f>
        <v>2021</v>
      </c>
      <c r="AB17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Row],[JABATAN]],tbl_refJabatan,9,FALSE),"yr","day")-CONVERT(DATEDIF(M1786,tglAcuan,"y"),"yr","day"))),(NOW()+(CONVERT(VLOOKUP(Table1[[#This Row],[JABATAN]],tbl_refJabatan,9,FALSE),"yr","day")-CONVERT(DATEDIF(M1786,NOW(),"y"),"yr","day")))),"tgl SK salah"),"")</f>
        <v>50827.848911689813</v>
      </c>
      <c r="AC1786" s="167" t="str">
        <f ca="1">IF(Table1[[#This Row],[TGL. PENSIUN (jabatan )]]&lt;&gt;0,TEXT(Table1[[#This Row],[TGL. PENSIUN (jabatan )]],"yyyy"),"")</f>
        <v>2039</v>
      </c>
      <c r="AD17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7" spans="1:30" s="53" customFormat="1" ht="21.75" customHeight="1" x14ac:dyDescent="0.25">
      <c r="A1787" s="43">
        <f t="shared" si="61"/>
        <v>1782</v>
      </c>
      <c r="B1787" s="44" t="s">
        <v>3061</v>
      </c>
      <c r="C1787" s="44" t="s">
        <v>3186</v>
      </c>
      <c r="D1787" s="72" t="s">
        <v>52</v>
      </c>
      <c r="E1787" s="73" t="s">
        <v>3191</v>
      </c>
      <c r="F1787" s="43" t="s">
        <v>41</v>
      </c>
      <c r="G1787" s="46" t="s">
        <v>42</v>
      </c>
      <c r="H1787" s="184">
        <v>23419</v>
      </c>
      <c r="I1787" s="45"/>
      <c r="J1787" s="76"/>
      <c r="K1787" s="74" t="s">
        <v>43</v>
      </c>
      <c r="L1787" s="49" t="s">
        <v>3190</v>
      </c>
      <c r="M1787" s="80">
        <v>43399</v>
      </c>
      <c r="N1787" s="52" t="str">
        <f t="shared" ca="1" si="62"/>
        <v>60 Tahun 0 Bulan 15 hari</v>
      </c>
      <c r="O17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Row],[JABATAN]],tbl_refJabatan,2,FALSE),"yr","day")-CONVERT(DATEDIF(H1787,tglAcuan,"y"),"yr","day"))),(NOW()+(CONVERT(VLOOKUP(Table1[[#This Row],[JABATAN]],tbl_refJabatan,2,FALSE),"yr","day")-CONVERT(DATEDIF(H1787,NOW(),"y"),"yr","day")))),"Usia Salah"),"")</f>
        <v>45349.098911689813</v>
      </c>
      <c r="Q1787" s="167" t="str">
        <f ca="1">IF(Table1[[#This Row],[TGL. PENSIUN (usia)]]&lt;&gt;0,TEXT(Table1[[#This Row],[TGL. PENSIUN (usia)]],"yyyy"),"")</f>
        <v>2024</v>
      </c>
      <c r="R1787" s="166">
        <f ca="1">IF(AND(Table1[[#This Row],[TGL. PENSIUN (usia)]]&lt;&gt;"",Table1[[#This Row],[TGL. PENSIUN (usia)]]&lt;&gt;"USIA SALAH"),IF(tglAcuan&lt;&gt;0,(INT(CONVERT(VLOOKUP(Table1[[#This Row],[JABATAN]],tbl_refJabatan,2,FALSE),"yr","day")-CONVERT(DATEDIF(H1787,tglAcuan,"y"),"yr","day"))),(INT(CONVERT(VLOOKUP(Table1[[#This Row],[JABATAN]],tbl_refJabatan,2,FALSE),"yr","day")-CONVERT(DATEDIF(H1787,NOW(),"y"),"yr","day")))),"")</f>
        <v>0</v>
      </c>
      <c r="S1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Row],[JABATAN]],tbl_refJabatan,4,FALSE),"yr","day")-CONVERT(DATEDIF(H1787,tglAcuan,"y"),"yr","day"))),(NOW()+(CONVERT(VLOOKUP(Table1[[#This Row],[JABATAN]],tbl_refJabatan,4,FALSE),"yr","day")-CONVERT(DATEDIF(H1787,NOW(),"y"),"yr","day")))),"Usia Salah"),"")</f>
        <v>45349.098911689813</v>
      </c>
      <c r="T1787" s="167" t="str">
        <f ca="1">IF(Table1[[#This Row],[TGL. PENSIUN ( usia )]]&lt;&gt;0,TEXT(Table1[[#This Row],[TGL. PENSIUN ( usia )]],"yyyy"),"")</f>
        <v>2024</v>
      </c>
      <c r="U1787" s="166">
        <f ca="1">IF(AND(Table1[[#This Row],[TGL. PENSIUN (usia)]]&lt;&gt;"",Table1[[#This Row],[TGL. PENSIUN (usia)]]&lt;&gt;"USIA SALAH"),IF(tglAcuan&lt;&gt;0,(INT(CONVERT(VLOOKUP(Table1[[#This Row],[JABATAN]],tbl_refJabatan,4,FALSE),"yr","day")-CONVERT(DATEDIF(H1787,tglAcuan,"y"),"yr","day"))),(INT(CONVERT(VLOOKUP(Table1[[#This Row],[JABATAN]],tbl_refJabatan,4,FALSE),"yr","day")-CONVERT(DATEDIF(H1787,NOW(),"y"),"yr","day")))),"")</f>
        <v>0</v>
      </c>
      <c r="V1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Row],[JABATAN]],tbl_refJabatan,6,FALSE),"yr","day")-CONVERT(DATEDIF(H1787,tglAcuan,"y"),"yr","day"))),(NOW()+(CONVERT(VLOOKUP(Table1[[#This Row],[JABATAN]],tbl_refJabatan,6,FALSE),"yr","day")-CONVERT(DATEDIF(H1787,NOW(),"y"),"yr","day")))),"Usia Salah"),"")</f>
        <v>43888.098911689813</v>
      </c>
      <c r="W1787" s="167" t="str">
        <f ca="1">IF(Table1[[#This Row],[TGL.PENSIUN (usia)]]&lt;&gt;0,TEXT(Table1[[#This Row],[TGL.PENSIUN (usia)]],"yyyy"),"")</f>
        <v>2020</v>
      </c>
      <c r="X17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Row],[JABATAN]],tbl_refJabatan,7,FALSE),"yr","day")-CONVERT(DATEDIF(M1787,tglAcuan,"y"),"yr","day"))),(NOW()+(CONVERT(VLOOKUP(Table1[[#This Row],[JABATAN]],tbl_refJabatan,7,FALSE),"yr","day")-CONVERT(DATEDIF(M1787,NOW(),"y"),"yr","day")))),"tgl SK salah"),"")</f>
        <v>50827.848911689813</v>
      </c>
      <c r="Y1787" s="167" t="str">
        <f ca="1">IF(Table1[[#This Row],[TGL. PENSIUN (jabatan)]]&lt;&gt;0,TEXT(Table1[[#This Row],[TGL. PENSIUN (jabatan)]],"yyyy"),"")</f>
        <v>2039</v>
      </c>
      <c r="Z17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Row],[JABATAN]],tbl_refJabatan,8,FALSE),"yr","day")-CONVERT(DATEDIF(H1787,tglAcuan,"y"),"yr","day"))),(NOW()+(CONVERT(VLOOKUP(Table1[[#This Row],[JABATAN]],tbl_refJabatan,8,FALSE),"yr","day")-CONVERT(DATEDIF(H1787,NOW(),"y"),"yr","day")))),"Usia Salah"),"")</f>
        <v>43888.098911689813</v>
      </c>
      <c r="AA1787" s="167" t="str">
        <f ca="1">IF(Table1[[#This Row],[TGL.PENSIUN (usia )]]&lt;&gt;0,TEXT(Table1[[#This Row],[TGL.PENSIUN (usia )]],"yyyy"),"")</f>
        <v>2020</v>
      </c>
      <c r="AB17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Row],[JABATAN]],tbl_refJabatan,9,FALSE),"yr","day")-CONVERT(DATEDIF(M1787,tglAcuan,"y"),"yr","day"))),(NOW()+(CONVERT(VLOOKUP(Table1[[#This Row],[JABATAN]],tbl_refJabatan,9,FALSE),"yr","day")-CONVERT(DATEDIF(M1787,NOW(),"y"),"yr","day")))),"tgl SK salah"),"")</f>
        <v>50827.848911689813</v>
      </c>
      <c r="AC1787" s="167" t="str">
        <f ca="1">IF(Table1[[#This Row],[TGL. PENSIUN (jabatan )]]&lt;&gt;0,TEXT(Table1[[#This Row],[TGL. PENSIUN (jabatan )]],"yyyy"),"")</f>
        <v>2039</v>
      </c>
      <c r="AD17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788" spans="1:30" s="53" customFormat="1" ht="21.75" customHeight="1" x14ac:dyDescent="0.25">
      <c r="A1788" s="43">
        <f t="shared" si="61"/>
        <v>1783</v>
      </c>
      <c r="B1788" s="44" t="s">
        <v>3061</v>
      </c>
      <c r="C1788" s="44" t="s">
        <v>3186</v>
      </c>
      <c r="D1788" s="72" t="s">
        <v>54</v>
      </c>
      <c r="E1788" s="73" t="s">
        <v>3192</v>
      </c>
      <c r="F1788" s="43" t="s">
        <v>41</v>
      </c>
      <c r="G1788" s="46" t="s">
        <v>42</v>
      </c>
      <c r="H1788" s="184">
        <v>26343</v>
      </c>
      <c r="I1788" s="45"/>
      <c r="J1788" s="76"/>
      <c r="K1788" s="74" t="s">
        <v>43</v>
      </c>
      <c r="L1788" s="49" t="s">
        <v>3190</v>
      </c>
      <c r="M1788" s="80">
        <v>43399</v>
      </c>
      <c r="N1788" s="52" t="str">
        <f t="shared" ca="1" si="62"/>
        <v>52 Tahun 0 Bulan 13 hari</v>
      </c>
      <c r="O17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Row],[JABATAN]],tbl_refJabatan,2,FALSE),"yr","day")-CONVERT(DATEDIF(H1788,tglAcuan,"y"),"yr","day"))),(NOW()+(CONVERT(VLOOKUP(Table1[[#This Row],[JABATAN]],tbl_refJabatan,2,FALSE),"yr","day")-CONVERT(DATEDIF(H1788,NOW(),"y"),"yr","day")))),"Usia Salah"),"")</f>
        <v>48271.098911689813</v>
      </c>
      <c r="Q1788" s="167" t="str">
        <f ca="1">IF(Table1[[#This Row],[TGL. PENSIUN (usia)]]&lt;&gt;0,TEXT(Table1[[#This Row],[TGL. PENSIUN (usia)]],"yyyy"),"")</f>
        <v>2032</v>
      </c>
      <c r="R1788" s="166">
        <f ca="1">IF(AND(Table1[[#This Row],[TGL. PENSIUN (usia)]]&lt;&gt;"",Table1[[#This Row],[TGL. PENSIUN (usia)]]&lt;&gt;"USIA SALAH"),IF(tglAcuan&lt;&gt;0,(INT(CONVERT(VLOOKUP(Table1[[#This Row],[JABATAN]],tbl_refJabatan,2,FALSE),"yr","day")-CONVERT(DATEDIF(H1788,tglAcuan,"y"),"yr","day"))),(INT(CONVERT(VLOOKUP(Table1[[#This Row],[JABATAN]],tbl_refJabatan,2,FALSE),"yr","day")-CONVERT(DATEDIF(H1788,NOW(),"y"),"yr","day")))),"")</f>
        <v>2922</v>
      </c>
      <c r="S1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Row],[JABATAN]],tbl_refJabatan,4,FALSE),"yr","day")-CONVERT(DATEDIF(H1788,tglAcuan,"y"),"yr","day"))),(NOW()+(CONVERT(VLOOKUP(Table1[[#This Row],[JABATAN]],tbl_refJabatan,4,FALSE),"yr","day")-CONVERT(DATEDIF(H1788,NOW(),"y"),"yr","day")))),"Usia Salah"),"")</f>
        <v>48271.098911689813</v>
      </c>
      <c r="T1788" s="167" t="str">
        <f ca="1">IF(Table1[[#This Row],[TGL. PENSIUN ( usia )]]&lt;&gt;0,TEXT(Table1[[#This Row],[TGL. PENSIUN ( usia )]],"yyyy"),"")</f>
        <v>2032</v>
      </c>
      <c r="U1788" s="166">
        <f ca="1">IF(AND(Table1[[#This Row],[TGL. PENSIUN (usia)]]&lt;&gt;"",Table1[[#This Row],[TGL. PENSIUN (usia)]]&lt;&gt;"USIA SALAH"),IF(tglAcuan&lt;&gt;0,(INT(CONVERT(VLOOKUP(Table1[[#This Row],[JABATAN]],tbl_refJabatan,4,FALSE),"yr","day")-CONVERT(DATEDIF(H1788,tglAcuan,"y"),"yr","day"))),(INT(CONVERT(VLOOKUP(Table1[[#This Row],[JABATAN]],tbl_refJabatan,4,FALSE),"yr","day")-CONVERT(DATEDIF(H1788,NOW(),"y"),"yr","day")))),"")</f>
        <v>2922</v>
      </c>
      <c r="V1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Row],[JABATAN]],tbl_refJabatan,6,FALSE),"yr","day")-CONVERT(DATEDIF(H1788,tglAcuan,"y"),"yr","day"))),(NOW()+(CONVERT(VLOOKUP(Table1[[#This Row],[JABATAN]],tbl_refJabatan,6,FALSE),"yr","day")-CONVERT(DATEDIF(H1788,NOW(),"y"),"yr","day")))),"Usia Salah"),"")</f>
        <v>46810.098911689813</v>
      </c>
      <c r="W1788" s="167" t="str">
        <f ca="1">IF(Table1[[#This Row],[TGL.PENSIUN (usia)]]&lt;&gt;0,TEXT(Table1[[#This Row],[TGL.PENSIUN (usia)]],"yyyy"),"")</f>
        <v>2028</v>
      </c>
      <c r="X17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Row],[JABATAN]],tbl_refJabatan,7,FALSE),"yr","day")-CONVERT(DATEDIF(M1788,tglAcuan,"y"),"yr","day"))),(NOW()+(CONVERT(VLOOKUP(Table1[[#This Row],[JABATAN]],tbl_refJabatan,7,FALSE),"yr","day")-CONVERT(DATEDIF(M1788,NOW(),"y"),"yr","day")))),"tgl SK salah"),"")</f>
        <v>50827.848911689813</v>
      </c>
      <c r="Y1788" s="167" t="str">
        <f ca="1">IF(Table1[[#This Row],[TGL. PENSIUN (jabatan)]]&lt;&gt;0,TEXT(Table1[[#This Row],[TGL. PENSIUN (jabatan)]],"yyyy"),"")</f>
        <v>2039</v>
      </c>
      <c r="Z17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Row],[JABATAN]],tbl_refJabatan,8,FALSE),"yr","day")-CONVERT(DATEDIF(H1788,tglAcuan,"y"),"yr","day"))),(NOW()+(CONVERT(VLOOKUP(Table1[[#This Row],[JABATAN]],tbl_refJabatan,8,FALSE),"yr","day")-CONVERT(DATEDIF(H1788,NOW(),"y"),"yr","day")))),"Usia Salah"),"")</f>
        <v>46810.098911689813</v>
      </c>
      <c r="AA1788" s="167" t="str">
        <f ca="1">IF(Table1[[#This Row],[TGL.PENSIUN (usia )]]&lt;&gt;0,TEXT(Table1[[#This Row],[TGL.PENSIUN (usia )]],"yyyy"),"")</f>
        <v>2028</v>
      </c>
      <c r="AB17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Row],[JABATAN]],tbl_refJabatan,9,FALSE),"yr","day")-CONVERT(DATEDIF(M1788,tglAcuan,"y"),"yr","day"))),(NOW()+(CONVERT(VLOOKUP(Table1[[#This Row],[JABATAN]],tbl_refJabatan,9,FALSE),"yr","day")-CONVERT(DATEDIF(M1788,NOW(),"y"),"yr","day")))),"tgl SK salah"),"")</f>
        <v>50827.848911689813</v>
      </c>
      <c r="AC1788" s="167" t="str">
        <f ca="1">IF(Table1[[#This Row],[TGL. PENSIUN (jabatan )]]&lt;&gt;0,TEXT(Table1[[#This Row],[TGL. PENSIUN (jabatan )]],"yyyy"),"")</f>
        <v>2039</v>
      </c>
      <c r="AD17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89" spans="1:30" s="53" customFormat="1" ht="21.75" customHeight="1" x14ac:dyDescent="0.25">
      <c r="A1789" s="43">
        <f t="shared" si="61"/>
        <v>1784</v>
      </c>
      <c r="B1789" s="44" t="s">
        <v>3061</v>
      </c>
      <c r="C1789" s="44" t="s">
        <v>3186</v>
      </c>
      <c r="D1789" s="72" t="s">
        <v>57</v>
      </c>
      <c r="E1789" s="73" t="s">
        <v>3193</v>
      </c>
      <c r="F1789" s="43" t="s">
        <v>41</v>
      </c>
      <c r="G1789" s="46" t="s">
        <v>42</v>
      </c>
      <c r="H1789" s="51">
        <v>29382</v>
      </c>
      <c r="I1789" s="45"/>
      <c r="J1789" s="76"/>
      <c r="K1789" s="74" t="s">
        <v>56</v>
      </c>
      <c r="L1789" s="49" t="s">
        <v>3190</v>
      </c>
      <c r="M1789" s="80">
        <v>43399</v>
      </c>
      <c r="N1789" s="52" t="str">
        <f t="shared" ca="1" si="62"/>
        <v>43 Tahun 8 Bulan 17 hari</v>
      </c>
      <c r="O17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Row],[JABATAN]],tbl_refJabatan,2,FALSE),"yr","day")-CONVERT(DATEDIF(H1789,tglAcuan,"y"),"yr","day"))),(NOW()+(CONVERT(VLOOKUP(Table1[[#This Row],[JABATAN]],tbl_refJabatan,2,FALSE),"yr","day")-CONVERT(DATEDIF(H1789,NOW(),"y"),"yr","day")))),"Usia Salah"),"")</f>
        <v>51558.348911689813</v>
      </c>
      <c r="Q1789" s="167" t="str">
        <f ca="1">IF(Table1[[#This Row],[TGL. PENSIUN (usia)]]&lt;&gt;0,TEXT(Table1[[#This Row],[TGL. PENSIUN (usia)]],"yyyy"),"")</f>
        <v>2041</v>
      </c>
      <c r="R1789" s="166">
        <f ca="1">IF(AND(Table1[[#This Row],[TGL. PENSIUN (usia)]]&lt;&gt;"",Table1[[#This Row],[TGL. PENSIUN (usia)]]&lt;&gt;"USIA SALAH"),IF(tglAcuan&lt;&gt;0,(INT(CONVERT(VLOOKUP(Table1[[#This Row],[JABATAN]],tbl_refJabatan,2,FALSE),"yr","day")-CONVERT(DATEDIF(H1789,tglAcuan,"y"),"yr","day"))),(INT(CONVERT(VLOOKUP(Table1[[#This Row],[JABATAN]],tbl_refJabatan,2,FALSE),"yr","day")-CONVERT(DATEDIF(H1789,NOW(),"y"),"yr","day")))),"")</f>
        <v>6209</v>
      </c>
      <c r="S1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Row],[JABATAN]],tbl_refJabatan,4,FALSE),"yr","day")-CONVERT(DATEDIF(H1789,tglAcuan,"y"),"yr","day"))),(NOW()+(CONVERT(VLOOKUP(Table1[[#This Row],[JABATAN]],tbl_refJabatan,4,FALSE),"yr","day")-CONVERT(DATEDIF(H1789,NOW(),"y"),"yr","day")))),"Usia Salah"),"")</f>
        <v>51558.348911689813</v>
      </c>
      <c r="T1789" s="167" t="str">
        <f ca="1">IF(Table1[[#This Row],[TGL. PENSIUN ( usia )]]&lt;&gt;0,TEXT(Table1[[#This Row],[TGL. PENSIUN ( usia )]],"yyyy"),"")</f>
        <v>2041</v>
      </c>
      <c r="U1789" s="166">
        <f ca="1">IF(AND(Table1[[#This Row],[TGL. PENSIUN (usia)]]&lt;&gt;"",Table1[[#This Row],[TGL. PENSIUN (usia)]]&lt;&gt;"USIA SALAH"),IF(tglAcuan&lt;&gt;0,(INT(CONVERT(VLOOKUP(Table1[[#This Row],[JABATAN]],tbl_refJabatan,4,FALSE),"yr","day")-CONVERT(DATEDIF(H1789,tglAcuan,"y"),"yr","day"))),(INT(CONVERT(VLOOKUP(Table1[[#This Row],[JABATAN]],tbl_refJabatan,4,FALSE),"yr","day")-CONVERT(DATEDIF(H1789,NOW(),"y"),"yr","day")))),"")</f>
        <v>6209</v>
      </c>
      <c r="V1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Row],[JABATAN]],tbl_refJabatan,6,FALSE),"yr","day")-CONVERT(DATEDIF(H1789,tglAcuan,"y"),"yr","day"))),(NOW()+(CONVERT(VLOOKUP(Table1[[#This Row],[JABATAN]],tbl_refJabatan,6,FALSE),"yr","day")-CONVERT(DATEDIF(H1789,NOW(),"y"),"yr","day")))),"Usia Salah"),"")</f>
        <v>50097.348911689813</v>
      </c>
      <c r="W1789" s="167" t="str">
        <f ca="1">IF(Table1[[#This Row],[TGL.PENSIUN (usia)]]&lt;&gt;0,TEXT(Table1[[#This Row],[TGL.PENSIUN (usia)]],"yyyy"),"")</f>
        <v>2037</v>
      </c>
      <c r="X17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Row],[JABATAN]],tbl_refJabatan,7,FALSE),"yr","day")-CONVERT(DATEDIF(M1789,tglAcuan,"y"),"yr","day"))),(NOW()+(CONVERT(VLOOKUP(Table1[[#This Row],[JABATAN]],tbl_refJabatan,7,FALSE),"yr","day")-CONVERT(DATEDIF(M1789,NOW(),"y"),"yr","day")))),"tgl SK salah"),"")</f>
        <v>50827.848911689813</v>
      </c>
      <c r="Y1789" s="167" t="str">
        <f ca="1">IF(Table1[[#This Row],[TGL. PENSIUN (jabatan)]]&lt;&gt;0,TEXT(Table1[[#This Row],[TGL. PENSIUN (jabatan)]],"yyyy"),"")</f>
        <v>2039</v>
      </c>
      <c r="Z17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Row],[JABATAN]],tbl_refJabatan,8,FALSE),"yr","day")-CONVERT(DATEDIF(H1789,tglAcuan,"y"),"yr","day"))),(NOW()+(CONVERT(VLOOKUP(Table1[[#This Row],[JABATAN]],tbl_refJabatan,8,FALSE),"yr","day")-CONVERT(DATEDIF(H1789,NOW(),"y"),"yr","day")))),"Usia Salah"),"")</f>
        <v>50097.348911689813</v>
      </c>
      <c r="AA1789" s="167" t="str">
        <f ca="1">IF(Table1[[#This Row],[TGL.PENSIUN (usia )]]&lt;&gt;0,TEXT(Table1[[#This Row],[TGL.PENSIUN (usia )]],"yyyy"),"")</f>
        <v>2037</v>
      </c>
      <c r="AB17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Row],[JABATAN]],tbl_refJabatan,9,FALSE),"yr","day")-CONVERT(DATEDIF(M1789,tglAcuan,"y"),"yr","day"))),(NOW()+(CONVERT(VLOOKUP(Table1[[#This Row],[JABATAN]],tbl_refJabatan,9,FALSE),"yr","day")-CONVERT(DATEDIF(M1789,NOW(),"y"),"yr","day")))),"tgl SK salah"),"")</f>
        <v>50827.848911689813</v>
      </c>
      <c r="AC1789" s="167" t="str">
        <f ca="1">IF(Table1[[#This Row],[TGL. PENSIUN (jabatan )]]&lt;&gt;0,TEXT(Table1[[#This Row],[TGL. PENSIUN (jabatan )]],"yyyy"),"")</f>
        <v>2039</v>
      </c>
      <c r="AD17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0" spans="1:30" s="53" customFormat="1" ht="21.75" customHeight="1" x14ac:dyDescent="0.25">
      <c r="A1790" s="43">
        <f t="shared" si="61"/>
        <v>1785</v>
      </c>
      <c r="B1790" s="44" t="s">
        <v>3061</v>
      </c>
      <c r="C1790" s="44" t="s">
        <v>3186</v>
      </c>
      <c r="D1790" s="72" t="s">
        <v>59</v>
      </c>
      <c r="E1790" s="73" t="s">
        <v>53</v>
      </c>
      <c r="F1790" s="43" t="s">
        <v>41</v>
      </c>
      <c r="G1790" s="46" t="s">
        <v>42</v>
      </c>
      <c r="H1790" s="184">
        <v>30429</v>
      </c>
      <c r="I1790" s="45"/>
      <c r="J1790" s="76"/>
      <c r="K1790" s="74" t="s">
        <v>43</v>
      </c>
      <c r="L1790" s="49" t="s">
        <v>3190</v>
      </c>
      <c r="M1790" s="80">
        <v>43399</v>
      </c>
      <c r="N1790" s="52" t="str">
        <f t="shared" ca="1" si="62"/>
        <v>40 Tahun 10 Bulan 4 hari</v>
      </c>
      <c r="O17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Row],[JABATAN]],tbl_refJabatan,2,FALSE),"yr","day")-CONVERT(DATEDIF(H1790,tglAcuan,"y"),"yr","day"))),(NOW()+(CONVERT(VLOOKUP(Table1[[#This Row],[JABATAN]],tbl_refJabatan,2,FALSE),"yr","day")-CONVERT(DATEDIF(H1790,NOW(),"y"),"yr","day")))),"Usia Salah"),"")</f>
        <v>52654.098911689813</v>
      </c>
      <c r="Q1790" s="167" t="str">
        <f ca="1">IF(Table1[[#This Row],[TGL. PENSIUN (usia)]]&lt;&gt;0,TEXT(Table1[[#This Row],[TGL. PENSIUN (usia)]],"yyyy"),"")</f>
        <v>2044</v>
      </c>
      <c r="R1790" s="166">
        <f ca="1">IF(AND(Table1[[#This Row],[TGL. PENSIUN (usia)]]&lt;&gt;"",Table1[[#This Row],[TGL. PENSIUN (usia)]]&lt;&gt;"USIA SALAH"),IF(tglAcuan&lt;&gt;0,(INT(CONVERT(VLOOKUP(Table1[[#This Row],[JABATAN]],tbl_refJabatan,2,FALSE),"yr","day")-CONVERT(DATEDIF(H1790,tglAcuan,"y"),"yr","day"))),(INT(CONVERT(VLOOKUP(Table1[[#This Row],[JABATAN]],tbl_refJabatan,2,FALSE),"yr","day")-CONVERT(DATEDIF(H1790,NOW(),"y"),"yr","day")))),"")</f>
        <v>7305</v>
      </c>
      <c r="S1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Row],[JABATAN]],tbl_refJabatan,4,FALSE),"yr","day")-CONVERT(DATEDIF(H1790,tglAcuan,"y"),"yr","day"))),(NOW()+(CONVERT(VLOOKUP(Table1[[#This Row],[JABATAN]],tbl_refJabatan,4,FALSE),"yr","day")-CONVERT(DATEDIF(H1790,NOW(),"y"),"yr","day")))),"Usia Salah"),"")</f>
        <v>52654.098911689813</v>
      </c>
      <c r="T1790" s="167" t="str">
        <f ca="1">IF(Table1[[#This Row],[TGL. PENSIUN ( usia )]]&lt;&gt;0,TEXT(Table1[[#This Row],[TGL. PENSIUN ( usia )]],"yyyy"),"")</f>
        <v>2044</v>
      </c>
      <c r="U1790" s="166">
        <f ca="1">IF(AND(Table1[[#This Row],[TGL. PENSIUN (usia)]]&lt;&gt;"",Table1[[#This Row],[TGL. PENSIUN (usia)]]&lt;&gt;"USIA SALAH"),IF(tglAcuan&lt;&gt;0,(INT(CONVERT(VLOOKUP(Table1[[#This Row],[JABATAN]],tbl_refJabatan,4,FALSE),"yr","day")-CONVERT(DATEDIF(H1790,tglAcuan,"y"),"yr","day"))),(INT(CONVERT(VLOOKUP(Table1[[#This Row],[JABATAN]],tbl_refJabatan,4,FALSE),"yr","day")-CONVERT(DATEDIF(H1790,NOW(),"y"),"yr","day")))),"")</f>
        <v>7305</v>
      </c>
      <c r="V1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Row],[JABATAN]],tbl_refJabatan,6,FALSE),"yr","day")-CONVERT(DATEDIF(H1790,tglAcuan,"y"),"yr","day"))),(NOW()+(CONVERT(VLOOKUP(Table1[[#This Row],[JABATAN]],tbl_refJabatan,6,FALSE),"yr","day")-CONVERT(DATEDIF(H1790,NOW(),"y"),"yr","day")))),"Usia Salah"),"")</f>
        <v>51193.098911689813</v>
      </c>
      <c r="W1790" s="167" t="str">
        <f ca="1">IF(Table1[[#This Row],[TGL.PENSIUN (usia)]]&lt;&gt;0,TEXT(Table1[[#This Row],[TGL.PENSIUN (usia)]],"yyyy"),"")</f>
        <v>2040</v>
      </c>
      <c r="X17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Row],[JABATAN]],tbl_refJabatan,7,FALSE),"yr","day")-CONVERT(DATEDIF(M1790,tglAcuan,"y"),"yr","day"))),(NOW()+(CONVERT(VLOOKUP(Table1[[#This Row],[JABATAN]],tbl_refJabatan,7,FALSE),"yr","day")-CONVERT(DATEDIF(M1790,NOW(),"y"),"yr","day")))),"tgl SK salah"),"")</f>
        <v>50827.848911689813</v>
      </c>
      <c r="Y1790" s="167" t="str">
        <f ca="1">IF(Table1[[#This Row],[TGL. PENSIUN (jabatan)]]&lt;&gt;0,TEXT(Table1[[#This Row],[TGL. PENSIUN (jabatan)]],"yyyy"),"")</f>
        <v>2039</v>
      </c>
      <c r="Z17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Row],[JABATAN]],tbl_refJabatan,8,FALSE),"yr","day")-CONVERT(DATEDIF(H1790,tglAcuan,"y"),"yr","day"))),(NOW()+(CONVERT(VLOOKUP(Table1[[#This Row],[JABATAN]],tbl_refJabatan,8,FALSE),"yr","day")-CONVERT(DATEDIF(H1790,NOW(),"y"),"yr","day")))),"Usia Salah"),"")</f>
        <v>51193.098911689813</v>
      </c>
      <c r="AA1790" s="167" t="str">
        <f ca="1">IF(Table1[[#This Row],[TGL.PENSIUN (usia )]]&lt;&gt;0,TEXT(Table1[[#This Row],[TGL.PENSIUN (usia )]],"yyyy"),"")</f>
        <v>2040</v>
      </c>
      <c r="AB17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Row],[JABATAN]],tbl_refJabatan,9,FALSE),"yr","day")-CONVERT(DATEDIF(M1790,tglAcuan,"y"),"yr","day"))),(NOW()+(CONVERT(VLOOKUP(Table1[[#This Row],[JABATAN]],tbl_refJabatan,9,FALSE),"yr","day")-CONVERT(DATEDIF(M1790,NOW(),"y"),"yr","day")))),"tgl SK salah"),"")</f>
        <v>50827.848911689813</v>
      </c>
      <c r="AC1790" s="167" t="str">
        <f ca="1">IF(Table1[[#This Row],[TGL. PENSIUN (jabatan )]]&lt;&gt;0,TEXT(Table1[[#This Row],[TGL. PENSIUN (jabatan )]],"yyyy"),"")</f>
        <v>2039</v>
      </c>
      <c r="AD17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1" spans="1:30" s="53" customFormat="1" ht="21.75" customHeight="1" x14ac:dyDescent="0.25">
      <c r="A1791" s="43">
        <f t="shared" si="61"/>
        <v>1786</v>
      </c>
      <c r="B1791" s="44" t="s">
        <v>3061</v>
      </c>
      <c r="C1791" s="44" t="s">
        <v>3186</v>
      </c>
      <c r="D1791" s="72" t="s">
        <v>61</v>
      </c>
      <c r="E1791" s="73" t="s">
        <v>3194</v>
      </c>
      <c r="F1791" s="43" t="s">
        <v>41</v>
      </c>
      <c r="G1791" s="46" t="s">
        <v>42</v>
      </c>
      <c r="H1791" s="184">
        <v>24473</v>
      </c>
      <c r="I1791" s="45"/>
      <c r="J1791" s="76"/>
      <c r="K1791" s="74" t="s">
        <v>93</v>
      </c>
      <c r="L1791" s="49" t="s">
        <v>3190</v>
      </c>
      <c r="M1791" s="80">
        <v>43399</v>
      </c>
      <c r="N1791" s="52" t="str">
        <f t="shared" ca="1" si="62"/>
        <v>57 Tahun 1 Bulan 26 hari</v>
      </c>
      <c r="O17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Row],[JABATAN]],tbl_refJabatan,2,FALSE),"yr","day")-CONVERT(DATEDIF(H1791,tglAcuan,"y"),"yr","day"))),(NOW()+(CONVERT(VLOOKUP(Table1[[#This Row],[JABATAN]],tbl_refJabatan,2,FALSE),"yr","day")-CONVERT(DATEDIF(H1791,NOW(),"y"),"yr","day")))),"Usia Salah"),"")</f>
        <v>46444.848911689813</v>
      </c>
      <c r="Q1791" s="167" t="str">
        <f ca="1">IF(Table1[[#This Row],[TGL. PENSIUN (usia)]]&lt;&gt;0,TEXT(Table1[[#This Row],[TGL. PENSIUN (usia)]],"yyyy"),"")</f>
        <v>2027</v>
      </c>
      <c r="R1791" s="166">
        <f ca="1">IF(AND(Table1[[#This Row],[TGL. PENSIUN (usia)]]&lt;&gt;"",Table1[[#This Row],[TGL. PENSIUN (usia)]]&lt;&gt;"USIA SALAH"),IF(tglAcuan&lt;&gt;0,(INT(CONVERT(VLOOKUP(Table1[[#This Row],[JABATAN]],tbl_refJabatan,2,FALSE),"yr","day")-CONVERT(DATEDIF(H1791,tglAcuan,"y"),"yr","day"))),(INT(CONVERT(VLOOKUP(Table1[[#This Row],[JABATAN]],tbl_refJabatan,2,FALSE),"yr","day")-CONVERT(DATEDIF(H1791,NOW(),"y"),"yr","day")))),"")</f>
        <v>1095</v>
      </c>
      <c r="S1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Row],[JABATAN]],tbl_refJabatan,4,FALSE),"yr","day")-CONVERT(DATEDIF(H1791,tglAcuan,"y"),"yr","day"))),(NOW()+(CONVERT(VLOOKUP(Table1[[#This Row],[JABATAN]],tbl_refJabatan,4,FALSE),"yr","day")-CONVERT(DATEDIF(H1791,NOW(),"y"),"yr","day")))),"Usia Salah"),"")</f>
        <v>46444.848911689813</v>
      </c>
      <c r="T1791" s="167" t="str">
        <f ca="1">IF(Table1[[#This Row],[TGL. PENSIUN ( usia )]]&lt;&gt;0,TEXT(Table1[[#This Row],[TGL. PENSIUN ( usia )]],"yyyy"),"")</f>
        <v>2027</v>
      </c>
      <c r="U1791" s="166">
        <f ca="1">IF(AND(Table1[[#This Row],[TGL. PENSIUN (usia)]]&lt;&gt;"",Table1[[#This Row],[TGL. PENSIUN (usia)]]&lt;&gt;"USIA SALAH"),IF(tglAcuan&lt;&gt;0,(INT(CONVERT(VLOOKUP(Table1[[#This Row],[JABATAN]],tbl_refJabatan,4,FALSE),"yr","day")-CONVERT(DATEDIF(H1791,tglAcuan,"y"),"yr","day"))),(INT(CONVERT(VLOOKUP(Table1[[#This Row],[JABATAN]],tbl_refJabatan,4,FALSE),"yr","day")-CONVERT(DATEDIF(H1791,NOW(),"y"),"yr","day")))),"")</f>
        <v>1095</v>
      </c>
      <c r="V1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Row],[JABATAN]],tbl_refJabatan,6,FALSE),"yr","day")-CONVERT(DATEDIF(H1791,tglAcuan,"y"),"yr","day"))),(NOW()+(CONVERT(VLOOKUP(Table1[[#This Row],[JABATAN]],tbl_refJabatan,6,FALSE),"yr","day")-CONVERT(DATEDIF(H1791,NOW(),"y"),"yr","day")))),"Usia Salah"),"")</f>
        <v>44983.848911689813</v>
      </c>
      <c r="W1791" s="167" t="str">
        <f ca="1">IF(Table1[[#This Row],[TGL.PENSIUN (usia)]]&lt;&gt;0,TEXT(Table1[[#This Row],[TGL.PENSIUN (usia)]],"yyyy"),"")</f>
        <v>2023</v>
      </c>
      <c r="X17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Row],[JABATAN]],tbl_refJabatan,7,FALSE),"yr","day")-CONVERT(DATEDIF(M1791,tglAcuan,"y"),"yr","day"))),(NOW()+(CONVERT(VLOOKUP(Table1[[#This Row],[JABATAN]],tbl_refJabatan,7,FALSE),"yr","day")-CONVERT(DATEDIF(M1791,NOW(),"y"),"yr","day")))),"tgl SK salah"),"")</f>
        <v>50827.848911689813</v>
      </c>
      <c r="Y1791" s="167" t="str">
        <f ca="1">IF(Table1[[#This Row],[TGL. PENSIUN (jabatan)]]&lt;&gt;0,TEXT(Table1[[#This Row],[TGL. PENSIUN (jabatan)]],"yyyy"),"")</f>
        <v>2039</v>
      </c>
      <c r="Z17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Row],[JABATAN]],tbl_refJabatan,8,FALSE),"yr","day")-CONVERT(DATEDIF(H1791,tglAcuan,"y"),"yr","day"))),(NOW()+(CONVERT(VLOOKUP(Table1[[#This Row],[JABATAN]],tbl_refJabatan,8,FALSE),"yr","day")-CONVERT(DATEDIF(H1791,NOW(),"y"),"yr","day")))),"Usia Salah"),"")</f>
        <v>44983.848911689813</v>
      </c>
      <c r="AA1791" s="167" t="str">
        <f ca="1">IF(Table1[[#This Row],[TGL.PENSIUN (usia )]]&lt;&gt;0,TEXT(Table1[[#This Row],[TGL.PENSIUN (usia )]],"yyyy"),"")</f>
        <v>2023</v>
      </c>
      <c r="AB17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Row],[JABATAN]],tbl_refJabatan,9,FALSE),"yr","day")-CONVERT(DATEDIF(M1791,tglAcuan,"y"),"yr","day"))),(NOW()+(CONVERT(VLOOKUP(Table1[[#This Row],[JABATAN]],tbl_refJabatan,9,FALSE),"yr","day")-CONVERT(DATEDIF(M1791,NOW(),"y"),"yr","day")))),"tgl SK salah"),"")</f>
        <v>50827.848911689813</v>
      </c>
      <c r="AC1791" s="167" t="str">
        <f ca="1">IF(Table1[[#This Row],[TGL. PENSIUN (jabatan )]]&lt;&gt;0,TEXT(Table1[[#This Row],[TGL. PENSIUN (jabatan )]],"yyyy"),"")</f>
        <v>2039</v>
      </c>
      <c r="AD17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2" spans="1:30" s="53" customFormat="1" ht="21.75" customHeight="1" x14ac:dyDescent="0.25">
      <c r="A1792" s="43">
        <f t="shared" si="61"/>
        <v>1787</v>
      </c>
      <c r="B1792" s="44" t="s">
        <v>3061</v>
      </c>
      <c r="C1792" s="44" t="s">
        <v>3186</v>
      </c>
      <c r="D1792" s="72" t="s">
        <v>63</v>
      </c>
      <c r="E1792" s="45" t="s">
        <v>3120</v>
      </c>
      <c r="F1792" s="43" t="s">
        <v>41</v>
      </c>
      <c r="G1792" s="46" t="s">
        <v>42</v>
      </c>
      <c r="H1792" s="184">
        <v>29862</v>
      </c>
      <c r="I1792" s="45"/>
      <c r="J1792" s="76"/>
      <c r="K1792" s="74" t="s">
        <v>43</v>
      </c>
      <c r="L1792" s="49" t="s">
        <v>3190</v>
      </c>
      <c r="M1792" s="80">
        <v>43399</v>
      </c>
      <c r="N1792" s="52" t="str">
        <f t="shared" ca="1" si="62"/>
        <v>42 Tahun 4 Bulan 24 hari</v>
      </c>
      <c r="O17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Row],[JABATAN]],tbl_refJabatan,2,FALSE),"yr","day")-CONVERT(DATEDIF(H1792,tglAcuan,"y"),"yr","day"))),(NOW()+(CONVERT(VLOOKUP(Table1[[#This Row],[JABATAN]],tbl_refJabatan,2,FALSE),"yr","day")-CONVERT(DATEDIF(H1792,NOW(),"y"),"yr","day")))),"Usia Salah"),"")</f>
        <v>51923.598911689813</v>
      </c>
      <c r="Q1792" s="167" t="str">
        <f ca="1">IF(Table1[[#This Row],[TGL. PENSIUN (usia)]]&lt;&gt;0,TEXT(Table1[[#This Row],[TGL. PENSIUN (usia)]],"yyyy"),"")</f>
        <v>2042</v>
      </c>
      <c r="R1792" s="166">
        <f ca="1">IF(AND(Table1[[#This Row],[TGL. PENSIUN (usia)]]&lt;&gt;"",Table1[[#This Row],[TGL. PENSIUN (usia)]]&lt;&gt;"USIA SALAH"),IF(tglAcuan&lt;&gt;0,(INT(CONVERT(VLOOKUP(Table1[[#This Row],[JABATAN]],tbl_refJabatan,2,FALSE),"yr","day")-CONVERT(DATEDIF(H1792,tglAcuan,"y"),"yr","day"))),(INT(CONVERT(VLOOKUP(Table1[[#This Row],[JABATAN]],tbl_refJabatan,2,FALSE),"yr","day")-CONVERT(DATEDIF(H1792,NOW(),"y"),"yr","day")))),"")</f>
        <v>6574</v>
      </c>
      <c r="S1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Row],[JABATAN]],tbl_refJabatan,4,FALSE),"yr","day")-CONVERT(DATEDIF(H1792,tglAcuan,"y"),"yr","day"))),(NOW()+(CONVERT(VLOOKUP(Table1[[#This Row],[JABATAN]],tbl_refJabatan,4,FALSE),"yr","day")-CONVERT(DATEDIF(H1792,NOW(),"y"),"yr","day")))),"Usia Salah"),"")</f>
        <v>37313.598911689813</v>
      </c>
      <c r="T1792" s="167" t="str">
        <f ca="1">IF(Table1[[#This Row],[TGL. PENSIUN ( usia )]]&lt;&gt;0,TEXT(Table1[[#This Row],[TGL. PENSIUN ( usia )]],"yyyy"),"")</f>
        <v>2002</v>
      </c>
      <c r="U1792" s="166">
        <f ca="1">IF(AND(Table1[[#This Row],[TGL. PENSIUN (usia)]]&lt;&gt;"",Table1[[#This Row],[TGL. PENSIUN (usia)]]&lt;&gt;"USIA SALAH"),IF(tglAcuan&lt;&gt;0,(INT(CONVERT(VLOOKUP(Table1[[#This Row],[JABATAN]],tbl_refJabatan,4,FALSE),"yr","day")-CONVERT(DATEDIF(H1792,tglAcuan,"y"),"yr","day"))),(INT(CONVERT(VLOOKUP(Table1[[#This Row],[JABATAN]],tbl_refJabatan,4,FALSE),"yr","day")-CONVERT(DATEDIF(H1792,NOW(),"y"),"yr","day")))),"")</f>
        <v>-8036</v>
      </c>
      <c r="V1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Row],[JABATAN]],tbl_refJabatan,6,FALSE),"yr","day")-CONVERT(DATEDIF(H1792,tglAcuan,"y"),"yr","day"))),(NOW()+(CONVERT(VLOOKUP(Table1[[#This Row],[JABATAN]],tbl_refJabatan,6,FALSE),"yr","day")-CONVERT(DATEDIF(H1792,NOW(),"y"),"yr","day")))),"Usia Salah"),"")</f>
        <v>30008.598911689813</v>
      </c>
      <c r="W1792" s="167" t="str">
        <f ca="1">IF(Table1[[#This Row],[TGL.PENSIUN (usia)]]&lt;&gt;0,TEXT(Table1[[#This Row],[TGL.PENSIUN (usia)]],"yyyy"),"")</f>
        <v>1982</v>
      </c>
      <c r="X17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Row],[JABATAN]],tbl_refJabatan,7,FALSE),"yr","day")-CONVERT(DATEDIF(M1792,tglAcuan,"y"),"yr","day"))),(NOW()+(CONVERT(VLOOKUP(Table1[[#This Row],[JABATAN]],tbl_refJabatan,7,FALSE),"yr","day")-CONVERT(DATEDIF(M1792,NOW(),"y"),"yr","day")))),"tgl SK salah"),"")</f>
        <v>65437.848911689813</v>
      </c>
      <c r="Y1792" s="167" t="str">
        <f ca="1">IF(Table1[[#This Row],[TGL. PENSIUN (jabatan)]]&lt;&gt;0,TEXT(Table1[[#This Row],[TGL. PENSIUN (jabatan)]],"yyyy"),"")</f>
        <v>2079</v>
      </c>
      <c r="Z17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Row],[JABATAN]],tbl_refJabatan,8,FALSE),"yr","day")-CONVERT(DATEDIF(H1792,tglAcuan,"y"),"yr","day"))),(NOW()+(CONVERT(VLOOKUP(Table1[[#This Row],[JABATAN]],tbl_refJabatan,8,FALSE),"yr","day")-CONVERT(DATEDIF(H1792,NOW(),"y"),"yr","day")))),"Usia Salah"),"")</f>
        <v>51923.598911689813</v>
      </c>
      <c r="AA1792" s="167" t="str">
        <f ca="1">IF(Table1[[#This Row],[TGL.PENSIUN (usia )]]&lt;&gt;0,TEXT(Table1[[#This Row],[TGL.PENSIUN (usia )]],"yyyy"),"")</f>
        <v>2042</v>
      </c>
      <c r="AB17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Row],[JABATAN]],tbl_refJabatan,9,FALSE),"yr","day")-CONVERT(DATEDIF(M1792,tglAcuan,"y"),"yr","day"))),(NOW()+(CONVERT(VLOOKUP(Table1[[#This Row],[JABATAN]],tbl_refJabatan,9,FALSE),"yr","day")-CONVERT(DATEDIF(M1792,NOW(),"y"),"yr","day")))),"tgl SK salah"),"")</f>
        <v>49001.598911689813</v>
      </c>
      <c r="AC1792" s="167" t="str">
        <f ca="1">IF(Table1[[#This Row],[TGL. PENSIUN (jabatan )]]&lt;&gt;0,TEXT(Table1[[#This Row],[TGL. PENSIUN (jabatan )]],"yyyy"),"")</f>
        <v>2034</v>
      </c>
      <c r="AD17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3" spans="1:30" s="53" customFormat="1" ht="21.75" customHeight="1" x14ac:dyDescent="0.25">
      <c r="A1793" s="43">
        <f t="shared" si="61"/>
        <v>1788</v>
      </c>
      <c r="B1793" s="44" t="s">
        <v>3061</v>
      </c>
      <c r="C1793" s="44" t="s">
        <v>3186</v>
      </c>
      <c r="D1793" s="72" t="s">
        <v>63</v>
      </c>
      <c r="E1793" s="45" t="s">
        <v>3195</v>
      </c>
      <c r="F1793" s="43" t="s">
        <v>41</v>
      </c>
      <c r="G1793" s="46" t="s">
        <v>42</v>
      </c>
      <c r="H1793" s="184">
        <v>26466</v>
      </c>
      <c r="I1793" s="45"/>
      <c r="J1793" s="76"/>
      <c r="K1793" s="74" t="s">
        <v>43</v>
      </c>
      <c r="L1793" s="49" t="s">
        <v>3190</v>
      </c>
      <c r="M1793" s="80">
        <v>43399</v>
      </c>
      <c r="N1793" s="52" t="str">
        <f t="shared" ca="1" si="62"/>
        <v>51 Tahun 8 Bulan 11 hari</v>
      </c>
      <c r="O17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Row],[JABATAN]],tbl_refJabatan,2,FALSE),"yr","day")-CONVERT(DATEDIF(H1793,tglAcuan,"y"),"yr","day"))),(NOW()+(CONVERT(VLOOKUP(Table1[[#This Row],[JABATAN]],tbl_refJabatan,2,FALSE),"yr","day")-CONVERT(DATEDIF(H1793,NOW(),"y"),"yr","day")))),"Usia Salah"),"")</f>
        <v>48636.348911689813</v>
      </c>
      <c r="Q1793" s="167" t="str">
        <f ca="1">IF(Table1[[#This Row],[TGL. PENSIUN (usia)]]&lt;&gt;0,TEXT(Table1[[#This Row],[TGL. PENSIUN (usia)]],"yyyy"),"")</f>
        <v>2033</v>
      </c>
      <c r="R1793" s="166">
        <f ca="1">IF(AND(Table1[[#This Row],[TGL. PENSIUN (usia)]]&lt;&gt;"",Table1[[#This Row],[TGL. PENSIUN (usia)]]&lt;&gt;"USIA SALAH"),IF(tglAcuan&lt;&gt;0,(INT(CONVERT(VLOOKUP(Table1[[#This Row],[JABATAN]],tbl_refJabatan,2,FALSE),"yr","day")-CONVERT(DATEDIF(H1793,tglAcuan,"y"),"yr","day"))),(INT(CONVERT(VLOOKUP(Table1[[#This Row],[JABATAN]],tbl_refJabatan,2,FALSE),"yr","day")-CONVERT(DATEDIF(H1793,NOW(),"y"),"yr","day")))),"")</f>
        <v>3287</v>
      </c>
      <c r="S1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Row],[JABATAN]],tbl_refJabatan,4,FALSE),"yr","day")-CONVERT(DATEDIF(H1793,tglAcuan,"y"),"yr","day"))),(NOW()+(CONVERT(VLOOKUP(Table1[[#This Row],[JABATAN]],tbl_refJabatan,4,FALSE),"yr","day")-CONVERT(DATEDIF(H1793,NOW(),"y"),"yr","day")))),"Usia Salah"),"")</f>
        <v>34026.348911689813</v>
      </c>
      <c r="T1793" s="167" t="str">
        <f ca="1">IF(Table1[[#This Row],[TGL. PENSIUN ( usia )]]&lt;&gt;0,TEXT(Table1[[#This Row],[TGL. PENSIUN ( usia )]],"yyyy"),"")</f>
        <v>1993</v>
      </c>
      <c r="U1793" s="166">
        <f ca="1">IF(AND(Table1[[#This Row],[TGL. PENSIUN (usia)]]&lt;&gt;"",Table1[[#This Row],[TGL. PENSIUN (usia)]]&lt;&gt;"USIA SALAH"),IF(tglAcuan&lt;&gt;0,(INT(CONVERT(VLOOKUP(Table1[[#This Row],[JABATAN]],tbl_refJabatan,4,FALSE),"yr","day")-CONVERT(DATEDIF(H1793,tglAcuan,"y"),"yr","day"))),(INT(CONVERT(VLOOKUP(Table1[[#This Row],[JABATAN]],tbl_refJabatan,4,FALSE),"yr","day")-CONVERT(DATEDIF(H1793,NOW(),"y"),"yr","day")))),"")</f>
        <v>-11323</v>
      </c>
      <c r="V1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Row],[JABATAN]],tbl_refJabatan,6,FALSE),"yr","day")-CONVERT(DATEDIF(H1793,tglAcuan,"y"),"yr","day"))),(NOW()+(CONVERT(VLOOKUP(Table1[[#This Row],[JABATAN]],tbl_refJabatan,6,FALSE),"yr","day")-CONVERT(DATEDIF(H1793,NOW(),"y"),"yr","day")))),"Usia Salah"),"")</f>
        <v>26721.348911689813</v>
      </c>
      <c r="W1793" s="167" t="str">
        <f ca="1">IF(Table1[[#This Row],[TGL.PENSIUN (usia)]]&lt;&gt;0,TEXT(Table1[[#This Row],[TGL.PENSIUN (usia)]],"yyyy"),"")</f>
        <v>1973</v>
      </c>
      <c r="X17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Row],[JABATAN]],tbl_refJabatan,7,FALSE),"yr","day")-CONVERT(DATEDIF(M1793,tglAcuan,"y"),"yr","day"))),(NOW()+(CONVERT(VLOOKUP(Table1[[#This Row],[JABATAN]],tbl_refJabatan,7,FALSE),"yr","day")-CONVERT(DATEDIF(M1793,NOW(),"y"),"yr","day")))),"tgl SK salah"),"")</f>
        <v>65437.848911689813</v>
      </c>
      <c r="Y1793" s="167" t="str">
        <f ca="1">IF(Table1[[#This Row],[TGL. PENSIUN (jabatan)]]&lt;&gt;0,TEXT(Table1[[#This Row],[TGL. PENSIUN (jabatan)]],"yyyy"),"")</f>
        <v>2079</v>
      </c>
      <c r="Z17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Row],[JABATAN]],tbl_refJabatan,8,FALSE),"yr","day")-CONVERT(DATEDIF(H1793,tglAcuan,"y"),"yr","day"))),(NOW()+(CONVERT(VLOOKUP(Table1[[#This Row],[JABATAN]],tbl_refJabatan,8,FALSE),"yr","day")-CONVERT(DATEDIF(H1793,NOW(),"y"),"yr","day")))),"Usia Salah"),"")</f>
        <v>48636.348911689813</v>
      </c>
      <c r="AA1793" s="167" t="str">
        <f ca="1">IF(Table1[[#This Row],[TGL.PENSIUN (usia )]]&lt;&gt;0,TEXT(Table1[[#This Row],[TGL.PENSIUN (usia )]],"yyyy"),"")</f>
        <v>2033</v>
      </c>
      <c r="AB17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Row],[JABATAN]],tbl_refJabatan,9,FALSE),"yr","day")-CONVERT(DATEDIF(M1793,tglAcuan,"y"),"yr","day"))),(NOW()+(CONVERT(VLOOKUP(Table1[[#This Row],[JABATAN]],tbl_refJabatan,9,FALSE),"yr","day")-CONVERT(DATEDIF(M1793,NOW(),"y"),"yr","day")))),"tgl SK salah"),"")</f>
        <v>49001.598911689813</v>
      </c>
      <c r="AC1793" s="167" t="str">
        <f ca="1">IF(Table1[[#This Row],[TGL. PENSIUN (jabatan )]]&lt;&gt;0,TEXT(Table1[[#This Row],[TGL. PENSIUN (jabatan )]],"yyyy"),"")</f>
        <v>2034</v>
      </c>
      <c r="AD17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4" spans="1:30" s="53" customFormat="1" ht="21.75" customHeight="1" x14ac:dyDescent="0.25">
      <c r="A1794" s="43">
        <f t="shared" si="61"/>
        <v>1789</v>
      </c>
      <c r="B1794" s="44" t="s">
        <v>3061</v>
      </c>
      <c r="C1794" s="44" t="s">
        <v>3186</v>
      </c>
      <c r="D1794" s="72" t="s">
        <v>63</v>
      </c>
      <c r="E1794" s="45" t="s">
        <v>3196</v>
      </c>
      <c r="F1794" s="43" t="s">
        <v>41</v>
      </c>
      <c r="G1794" s="46" t="s">
        <v>42</v>
      </c>
      <c r="H1794" s="184">
        <v>31658</v>
      </c>
      <c r="I1794" s="45"/>
      <c r="J1794" s="76"/>
      <c r="K1794" s="74" t="s">
        <v>43</v>
      </c>
      <c r="L1794" s="49" t="s">
        <v>3190</v>
      </c>
      <c r="M1794" s="80">
        <v>43399</v>
      </c>
      <c r="N1794" s="52" t="str">
        <f t="shared" ca="1" si="62"/>
        <v>37 Tahun 5 Bulan 24 hari</v>
      </c>
      <c r="O17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Row],[JABATAN]],tbl_refJabatan,2,FALSE),"yr","day")-CONVERT(DATEDIF(H1794,tglAcuan,"y"),"yr","day"))),(NOW()+(CONVERT(VLOOKUP(Table1[[#This Row],[JABATAN]],tbl_refJabatan,2,FALSE),"yr","day")-CONVERT(DATEDIF(H1794,NOW(),"y"),"yr","day")))),"Usia Salah"),"")</f>
        <v>53749.848911689813</v>
      </c>
      <c r="Q1794" s="167" t="str">
        <f ca="1">IF(Table1[[#This Row],[TGL. PENSIUN (usia)]]&lt;&gt;0,TEXT(Table1[[#This Row],[TGL. PENSIUN (usia)]],"yyyy"),"")</f>
        <v>2047</v>
      </c>
      <c r="R1794" s="166">
        <f ca="1">IF(AND(Table1[[#This Row],[TGL. PENSIUN (usia)]]&lt;&gt;"",Table1[[#This Row],[TGL. PENSIUN (usia)]]&lt;&gt;"USIA SALAH"),IF(tglAcuan&lt;&gt;0,(INT(CONVERT(VLOOKUP(Table1[[#This Row],[JABATAN]],tbl_refJabatan,2,FALSE),"yr","day")-CONVERT(DATEDIF(H1794,tglAcuan,"y"),"yr","day"))),(INT(CONVERT(VLOOKUP(Table1[[#This Row],[JABATAN]],tbl_refJabatan,2,FALSE),"yr","day")-CONVERT(DATEDIF(H1794,NOW(),"y"),"yr","day")))),"")</f>
        <v>8400</v>
      </c>
      <c r="S1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Row],[JABATAN]],tbl_refJabatan,4,FALSE),"yr","day")-CONVERT(DATEDIF(H1794,tglAcuan,"y"),"yr","day"))),(NOW()+(CONVERT(VLOOKUP(Table1[[#This Row],[JABATAN]],tbl_refJabatan,4,FALSE),"yr","day")-CONVERT(DATEDIF(H1794,NOW(),"y"),"yr","day")))),"Usia Salah"),"")</f>
        <v>39139.848911689813</v>
      </c>
      <c r="T1794" s="167" t="str">
        <f ca="1">IF(Table1[[#This Row],[TGL. PENSIUN ( usia )]]&lt;&gt;0,TEXT(Table1[[#This Row],[TGL. PENSIUN ( usia )]],"yyyy"),"")</f>
        <v>2007</v>
      </c>
      <c r="U1794" s="166">
        <f ca="1">IF(AND(Table1[[#This Row],[TGL. PENSIUN (usia)]]&lt;&gt;"",Table1[[#This Row],[TGL. PENSIUN (usia)]]&lt;&gt;"USIA SALAH"),IF(tglAcuan&lt;&gt;0,(INT(CONVERT(VLOOKUP(Table1[[#This Row],[JABATAN]],tbl_refJabatan,4,FALSE),"yr","day")-CONVERT(DATEDIF(H1794,tglAcuan,"y"),"yr","day"))),(INT(CONVERT(VLOOKUP(Table1[[#This Row],[JABATAN]],tbl_refJabatan,4,FALSE),"yr","day")-CONVERT(DATEDIF(H1794,NOW(),"y"),"yr","day")))),"")</f>
        <v>-6210</v>
      </c>
      <c r="V1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Row],[JABATAN]],tbl_refJabatan,6,FALSE),"yr","day")-CONVERT(DATEDIF(H1794,tglAcuan,"y"),"yr","day"))),(NOW()+(CONVERT(VLOOKUP(Table1[[#This Row],[JABATAN]],tbl_refJabatan,6,FALSE),"yr","day")-CONVERT(DATEDIF(H1794,NOW(),"y"),"yr","day")))),"Usia Salah"),"")</f>
        <v>31834.848911689813</v>
      </c>
      <c r="W1794" s="167" t="str">
        <f ca="1">IF(Table1[[#This Row],[TGL.PENSIUN (usia)]]&lt;&gt;0,TEXT(Table1[[#This Row],[TGL.PENSIUN (usia)]],"yyyy"),"")</f>
        <v>1987</v>
      </c>
      <c r="X17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Row],[JABATAN]],tbl_refJabatan,7,FALSE),"yr","day")-CONVERT(DATEDIF(M1794,tglAcuan,"y"),"yr","day"))),(NOW()+(CONVERT(VLOOKUP(Table1[[#This Row],[JABATAN]],tbl_refJabatan,7,FALSE),"yr","day")-CONVERT(DATEDIF(M1794,NOW(),"y"),"yr","day")))),"tgl SK salah"),"")</f>
        <v>65437.848911689813</v>
      </c>
      <c r="Y1794" s="167" t="str">
        <f ca="1">IF(Table1[[#This Row],[TGL. PENSIUN (jabatan)]]&lt;&gt;0,TEXT(Table1[[#This Row],[TGL. PENSIUN (jabatan)]],"yyyy"),"")</f>
        <v>2079</v>
      </c>
      <c r="Z17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Row],[JABATAN]],tbl_refJabatan,8,FALSE),"yr","day")-CONVERT(DATEDIF(H1794,tglAcuan,"y"),"yr","day"))),(NOW()+(CONVERT(VLOOKUP(Table1[[#This Row],[JABATAN]],tbl_refJabatan,8,FALSE),"yr","day")-CONVERT(DATEDIF(H1794,NOW(),"y"),"yr","day")))),"Usia Salah"),"")</f>
        <v>53749.848911689813</v>
      </c>
      <c r="AA1794" s="167" t="str">
        <f ca="1">IF(Table1[[#This Row],[TGL.PENSIUN (usia )]]&lt;&gt;0,TEXT(Table1[[#This Row],[TGL.PENSIUN (usia )]],"yyyy"),"")</f>
        <v>2047</v>
      </c>
      <c r="AB17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Row],[JABATAN]],tbl_refJabatan,9,FALSE),"yr","day")-CONVERT(DATEDIF(M1794,tglAcuan,"y"),"yr","day"))),(NOW()+(CONVERT(VLOOKUP(Table1[[#This Row],[JABATAN]],tbl_refJabatan,9,FALSE),"yr","day")-CONVERT(DATEDIF(M1794,NOW(),"y"),"yr","day")))),"tgl SK salah"),"")</f>
        <v>49001.598911689813</v>
      </c>
      <c r="AC1794" s="167" t="str">
        <f ca="1">IF(Table1[[#This Row],[TGL. PENSIUN (jabatan )]]&lt;&gt;0,TEXT(Table1[[#This Row],[TGL. PENSIUN (jabatan )]],"yyyy"),"")</f>
        <v>2034</v>
      </c>
      <c r="AD17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5" spans="1:30" s="53" customFormat="1" ht="21.75" customHeight="1" x14ac:dyDescent="0.25">
      <c r="A1795" s="43">
        <f t="shared" si="61"/>
        <v>1790</v>
      </c>
      <c r="B1795" s="44" t="s">
        <v>3061</v>
      </c>
      <c r="C1795" s="44" t="s">
        <v>3186</v>
      </c>
      <c r="D1795" s="72" t="s">
        <v>63</v>
      </c>
      <c r="E1795" s="45" t="s">
        <v>2650</v>
      </c>
      <c r="F1795" s="43" t="s">
        <v>41</v>
      </c>
      <c r="G1795" s="46" t="s">
        <v>42</v>
      </c>
      <c r="H1795" s="184">
        <v>32328</v>
      </c>
      <c r="I1795" s="45"/>
      <c r="J1795" s="76"/>
      <c r="K1795" s="74" t="s">
        <v>43</v>
      </c>
      <c r="L1795" s="49" t="s">
        <v>3190</v>
      </c>
      <c r="M1795" s="80">
        <v>43399</v>
      </c>
      <c r="N1795" s="52" t="str">
        <f t="shared" ca="1" si="62"/>
        <v>35 Tahun 7 Bulan 23 hari</v>
      </c>
      <c r="O17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Row],[JABATAN]],tbl_refJabatan,2,FALSE),"yr","day")-CONVERT(DATEDIF(H1795,tglAcuan,"y"),"yr","day"))),(NOW()+(CONVERT(VLOOKUP(Table1[[#This Row],[JABATAN]],tbl_refJabatan,2,FALSE),"yr","day")-CONVERT(DATEDIF(H1795,NOW(),"y"),"yr","day")))),"Usia Salah"),"")</f>
        <v>54480.348911689813</v>
      </c>
      <c r="Q1795" s="167" t="str">
        <f ca="1">IF(Table1[[#This Row],[TGL. PENSIUN (usia)]]&lt;&gt;0,TEXT(Table1[[#This Row],[TGL. PENSIUN (usia)]],"yyyy"),"")</f>
        <v>2049</v>
      </c>
      <c r="R1795" s="166">
        <f ca="1">IF(AND(Table1[[#This Row],[TGL. PENSIUN (usia)]]&lt;&gt;"",Table1[[#This Row],[TGL. PENSIUN (usia)]]&lt;&gt;"USIA SALAH"),IF(tglAcuan&lt;&gt;0,(INT(CONVERT(VLOOKUP(Table1[[#This Row],[JABATAN]],tbl_refJabatan,2,FALSE),"yr","day")-CONVERT(DATEDIF(H1795,tglAcuan,"y"),"yr","day"))),(INT(CONVERT(VLOOKUP(Table1[[#This Row],[JABATAN]],tbl_refJabatan,2,FALSE),"yr","day")-CONVERT(DATEDIF(H1795,NOW(),"y"),"yr","day")))),"")</f>
        <v>9131</v>
      </c>
      <c r="S1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Row],[JABATAN]],tbl_refJabatan,4,FALSE),"yr","day")-CONVERT(DATEDIF(H1795,tglAcuan,"y"),"yr","day"))),(NOW()+(CONVERT(VLOOKUP(Table1[[#This Row],[JABATAN]],tbl_refJabatan,4,FALSE),"yr","day")-CONVERT(DATEDIF(H1795,NOW(),"y"),"yr","day")))),"Usia Salah"),"")</f>
        <v>39870.348911689813</v>
      </c>
      <c r="T1795" s="167" t="str">
        <f ca="1">IF(Table1[[#This Row],[TGL. PENSIUN ( usia )]]&lt;&gt;0,TEXT(Table1[[#This Row],[TGL. PENSIUN ( usia )]],"yyyy"),"")</f>
        <v>2009</v>
      </c>
      <c r="U1795" s="166">
        <f ca="1">IF(AND(Table1[[#This Row],[TGL. PENSIUN (usia)]]&lt;&gt;"",Table1[[#This Row],[TGL. PENSIUN (usia)]]&lt;&gt;"USIA SALAH"),IF(tglAcuan&lt;&gt;0,(INT(CONVERT(VLOOKUP(Table1[[#This Row],[JABATAN]],tbl_refJabatan,4,FALSE),"yr","day")-CONVERT(DATEDIF(H1795,tglAcuan,"y"),"yr","day"))),(INT(CONVERT(VLOOKUP(Table1[[#This Row],[JABATAN]],tbl_refJabatan,4,FALSE),"yr","day")-CONVERT(DATEDIF(H1795,NOW(),"y"),"yr","day")))),"")</f>
        <v>-5479</v>
      </c>
      <c r="V1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Row],[JABATAN]],tbl_refJabatan,6,FALSE),"yr","day")-CONVERT(DATEDIF(H1795,tglAcuan,"y"),"yr","day"))),(NOW()+(CONVERT(VLOOKUP(Table1[[#This Row],[JABATAN]],tbl_refJabatan,6,FALSE),"yr","day")-CONVERT(DATEDIF(H1795,NOW(),"y"),"yr","day")))),"Usia Salah"),"")</f>
        <v>32565.348911689813</v>
      </c>
      <c r="W1795" s="167" t="str">
        <f ca="1">IF(Table1[[#This Row],[TGL.PENSIUN (usia)]]&lt;&gt;0,TEXT(Table1[[#This Row],[TGL.PENSIUN (usia)]],"yyyy"),"")</f>
        <v>1989</v>
      </c>
      <c r="X17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Row],[JABATAN]],tbl_refJabatan,7,FALSE),"yr","day")-CONVERT(DATEDIF(M1795,tglAcuan,"y"),"yr","day"))),(NOW()+(CONVERT(VLOOKUP(Table1[[#This Row],[JABATAN]],tbl_refJabatan,7,FALSE),"yr","day")-CONVERT(DATEDIF(M1795,NOW(),"y"),"yr","day")))),"tgl SK salah"),"")</f>
        <v>65437.848911689813</v>
      </c>
      <c r="Y1795" s="167" t="str">
        <f ca="1">IF(Table1[[#This Row],[TGL. PENSIUN (jabatan)]]&lt;&gt;0,TEXT(Table1[[#This Row],[TGL. PENSIUN (jabatan)]],"yyyy"),"")</f>
        <v>2079</v>
      </c>
      <c r="Z17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Row],[JABATAN]],tbl_refJabatan,8,FALSE),"yr","day")-CONVERT(DATEDIF(H1795,tglAcuan,"y"),"yr","day"))),(NOW()+(CONVERT(VLOOKUP(Table1[[#This Row],[JABATAN]],tbl_refJabatan,8,FALSE),"yr","day")-CONVERT(DATEDIF(H1795,NOW(),"y"),"yr","day")))),"Usia Salah"),"")</f>
        <v>54480.348911689813</v>
      </c>
      <c r="AA1795" s="167" t="str">
        <f ca="1">IF(Table1[[#This Row],[TGL.PENSIUN (usia )]]&lt;&gt;0,TEXT(Table1[[#This Row],[TGL.PENSIUN (usia )]],"yyyy"),"")</f>
        <v>2049</v>
      </c>
      <c r="AB17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Row],[JABATAN]],tbl_refJabatan,9,FALSE),"yr","day")-CONVERT(DATEDIF(M1795,tglAcuan,"y"),"yr","day"))),(NOW()+(CONVERT(VLOOKUP(Table1[[#This Row],[JABATAN]],tbl_refJabatan,9,FALSE),"yr","day")-CONVERT(DATEDIF(M1795,NOW(),"y"),"yr","day")))),"tgl SK salah"),"")</f>
        <v>49001.598911689813</v>
      </c>
      <c r="AC1795" s="167" t="str">
        <f ca="1">IF(Table1[[#This Row],[TGL. PENSIUN (jabatan )]]&lt;&gt;0,TEXT(Table1[[#This Row],[TGL. PENSIUN (jabatan )]],"yyyy"),"")</f>
        <v>2034</v>
      </c>
      <c r="AD17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6" spans="1:30" s="53" customFormat="1" ht="21.75" customHeight="1" x14ac:dyDescent="0.25">
      <c r="A1796" s="43">
        <f t="shared" si="61"/>
        <v>1791</v>
      </c>
      <c r="B1796" s="44" t="s">
        <v>3061</v>
      </c>
      <c r="C1796" s="44" t="s">
        <v>3186</v>
      </c>
      <c r="D1796" s="72" t="s">
        <v>63</v>
      </c>
      <c r="E1796" s="45" t="s">
        <v>473</v>
      </c>
      <c r="F1796" s="43" t="s">
        <v>41</v>
      </c>
      <c r="G1796" s="46" t="s">
        <v>42</v>
      </c>
      <c r="H1796" s="85">
        <v>24999</v>
      </c>
      <c r="I1796" s="45"/>
      <c r="J1796" s="76"/>
      <c r="K1796" s="74" t="s">
        <v>43</v>
      </c>
      <c r="L1796" s="49" t="s">
        <v>3190</v>
      </c>
      <c r="M1796" s="80">
        <v>43399</v>
      </c>
      <c r="N1796" s="52" t="str">
        <f t="shared" ca="1" si="62"/>
        <v>55 Tahun 8 Bulan 17 hari</v>
      </c>
      <c r="O17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 Hari </v>
      </c>
      <c r="P1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Row],[JABATAN]],tbl_refJabatan,2,FALSE),"yr","day")-CONVERT(DATEDIF(H1796,tglAcuan,"y"),"yr","day"))),(NOW()+(CONVERT(VLOOKUP(Table1[[#This Row],[JABATAN]],tbl_refJabatan,2,FALSE),"yr","day")-CONVERT(DATEDIF(H1796,NOW(),"y"),"yr","day")))),"Usia Salah"),"")</f>
        <v>47175.348911689813</v>
      </c>
      <c r="Q1796" s="167" t="str">
        <f ca="1">IF(Table1[[#This Row],[TGL. PENSIUN (usia)]]&lt;&gt;0,TEXT(Table1[[#This Row],[TGL. PENSIUN (usia)]],"yyyy"),"")</f>
        <v>2029</v>
      </c>
      <c r="R1796" s="166">
        <f ca="1">IF(AND(Table1[[#This Row],[TGL. PENSIUN (usia)]]&lt;&gt;"",Table1[[#This Row],[TGL. PENSIUN (usia)]]&lt;&gt;"USIA SALAH"),IF(tglAcuan&lt;&gt;0,(INT(CONVERT(VLOOKUP(Table1[[#This Row],[JABATAN]],tbl_refJabatan,2,FALSE),"yr","day")-CONVERT(DATEDIF(H1796,tglAcuan,"y"),"yr","day"))),(INT(CONVERT(VLOOKUP(Table1[[#This Row],[JABATAN]],tbl_refJabatan,2,FALSE),"yr","day")-CONVERT(DATEDIF(H1796,NOW(),"y"),"yr","day")))),"")</f>
        <v>1826</v>
      </c>
      <c r="S1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Row],[JABATAN]],tbl_refJabatan,4,FALSE),"yr","day")-CONVERT(DATEDIF(H1796,tglAcuan,"y"),"yr","day"))),(NOW()+(CONVERT(VLOOKUP(Table1[[#This Row],[JABATAN]],tbl_refJabatan,4,FALSE),"yr","day")-CONVERT(DATEDIF(H1796,NOW(),"y"),"yr","day")))),"Usia Salah"),"")</f>
        <v>32565.348911689813</v>
      </c>
      <c r="T1796" s="167" t="str">
        <f ca="1">IF(Table1[[#This Row],[TGL. PENSIUN ( usia )]]&lt;&gt;0,TEXT(Table1[[#This Row],[TGL. PENSIUN ( usia )]],"yyyy"),"")</f>
        <v>1989</v>
      </c>
      <c r="U1796" s="166">
        <f ca="1">IF(AND(Table1[[#This Row],[TGL. PENSIUN (usia)]]&lt;&gt;"",Table1[[#This Row],[TGL. PENSIUN (usia)]]&lt;&gt;"USIA SALAH"),IF(tglAcuan&lt;&gt;0,(INT(CONVERT(VLOOKUP(Table1[[#This Row],[JABATAN]],tbl_refJabatan,4,FALSE),"yr","day")-CONVERT(DATEDIF(H1796,tglAcuan,"y"),"yr","day"))),(INT(CONVERT(VLOOKUP(Table1[[#This Row],[JABATAN]],tbl_refJabatan,4,FALSE),"yr","day")-CONVERT(DATEDIF(H1796,NOW(),"y"),"yr","day")))),"")</f>
        <v>-12784</v>
      </c>
      <c r="V1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Row],[JABATAN]],tbl_refJabatan,6,FALSE),"yr","day")-CONVERT(DATEDIF(H1796,tglAcuan,"y"),"yr","day"))),(NOW()+(CONVERT(VLOOKUP(Table1[[#This Row],[JABATAN]],tbl_refJabatan,6,FALSE),"yr","day")-CONVERT(DATEDIF(H1796,NOW(),"y"),"yr","day")))),"Usia Salah"),"")</f>
        <v>25260.348911689813</v>
      </c>
      <c r="W1796" s="167" t="str">
        <f ca="1">IF(Table1[[#This Row],[TGL.PENSIUN (usia)]]&lt;&gt;0,TEXT(Table1[[#This Row],[TGL.PENSIUN (usia)]],"yyyy"),"")</f>
        <v>1969</v>
      </c>
      <c r="X17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Row],[JABATAN]],tbl_refJabatan,7,FALSE),"yr","day")-CONVERT(DATEDIF(M1796,tglAcuan,"y"),"yr","day"))),(NOW()+(CONVERT(VLOOKUP(Table1[[#This Row],[JABATAN]],tbl_refJabatan,7,FALSE),"yr","day")-CONVERT(DATEDIF(M1796,NOW(),"y"),"yr","day")))),"tgl SK salah"),"")</f>
        <v>65437.848911689813</v>
      </c>
      <c r="Y1796" s="167" t="str">
        <f ca="1">IF(Table1[[#This Row],[TGL. PENSIUN (jabatan)]]&lt;&gt;0,TEXT(Table1[[#This Row],[TGL. PENSIUN (jabatan)]],"yyyy"),"")</f>
        <v>2079</v>
      </c>
      <c r="Z17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Row],[JABATAN]],tbl_refJabatan,8,FALSE),"yr","day")-CONVERT(DATEDIF(H1796,tglAcuan,"y"),"yr","day"))),(NOW()+(CONVERT(VLOOKUP(Table1[[#This Row],[JABATAN]],tbl_refJabatan,8,FALSE),"yr","day")-CONVERT(DATEDIF(H1796,NOW(),"y"),"yr","day")))),"Usia Salah"),"")</f>
        <v>47175.348911689813</v>
      </c>
      <c r="AA1796" s="167" t="str">
        <f ca="1">IF(Table1[[#This Row],[TGL.PENSIUN (usia )]]&lt;&gt;0,TEXT(Table1[[#This Row],[TGL.PENSIUN (usia )]],"yyyy"),"")</f>
        <v>2029</v>
      </c>
      <c r="AB17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Row],[JABATAN]],tbl_refJabatan,9,FALSE),"yr","day")-CONVERT(DATEDIF(M1796,tglAcuan,"y"),"yr","day"))),(NOW()+(CONVERT(VLOOKUP(Table1[[#This Row],[JABATAN]],tbl_refJabatan,9,FALSE),"yr","day")-CONVERT(DATEDIF(M1796,NOW(),"y"),"yr","day")))),"tgl SK salah"),"")</f>
        <v>49001.598911689813</v>
      </c>
      <c r="AC1796" s="167" t="str">
        <f ca="1">IF(Table1[[#This Row],[TGL. PENSIUN (jabatan )]]&lt;&gt;0,TEXT(Table1[[#This Row],[TGL. PENSIUN (jabatan )]],"yyyy"),"")</f>
        <v>2034</v>
      </c>
      <c r="AD17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7" spans="1:30" s="53" customFormat="1" ht="21.75" customHeight="1" x14ac:dyDescent="0.25">
      <c r="A1797" s="43">
        <f t="shared" si="61"/>
        <v>1792</v>
      </c>
      <c r="B1797" s="44" t="s">
        <v>3061</v>
      </c>
      <c r="C1797" s="44" t="s">
        <v>3197</v>
      </c>
      <c r="D1797" s="45" t="s">
        <v>39</v>
      </c>
      <c r="E1797" s="73" t="s">
        <v>3198</v>
      </c>
      <c r="F1797" s="43" t="s">
        <v>41</v>
      </c>
      <c r="G1797" s="46" t="s">
        <v>42</v>
      </c>
      <c r="H1797" s="47">
        <v>29022</v>
      </c>
      <c r="I1797" s="45"/>
      <c r="J1797" s="76"/>
      <c r="K1797" s="74" t="s">
        <v>116</v>
      </c>
      <c r="L1797" s="70" t="s">
        <v>3199</v>
      </c>
      <c r="M1797" s="80">
        <v>43812</v>
      </c>
      <c r="N1797" s="52" t="str">
        <f t="shared" ca="1" si="62"/>
        <v>44 Tahun 8 Bulan 11 hari</v>
      </c>
      <c r="O17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Row],[JABATAN]],tbl_refJabatan,2,FALSE),"yr","day")-CONVERT(DATEDIF(H1797,tglAcuan,"y"),"yr","day"))),(NOW()+(CONVERT(VLOOKUP(Table1[[#This Row],[JABATAN]],tbl_refJabatan,2,FALSE),"yr","day")-CONVERT(DATEDIF(H1797,NOW(),"y"),"yr","day")))),"Usia Salah"),"")</f>
        <v>29278.098911689813</v>
      </c>
      <c r="Q1797" s="167" t="str">
        <f ca="1">IF(Table1[[#This Row],[TGL. PENSIUN (usia)]]&lt;&gt;0,TEXT(Table1[[#This Row],[TGL. PENSIUN (usia)]],"yyyy"),"")</f>
        <v>1980</v>
      </c>
      <c r="R1797" s="166">
        <f ca="1">IF(AND(Table1[[#This Row],[TGL. PENSIUN (usia)]]&lt;&gt;"",Table1[[#This Row],[TGL. PENSIUN (usia)]]&lt;&gt;"USIA SALAH"),IF(tglAcuan&lt;&gt;0,(INT(CONVERT(VLOOKUP(Table1[[#This Row],[JABATAN]],tbl_refJabatan,2,FALSE),"yr","day")-CONVERT(DATEDIF(H1797,tglAcuan,"y"),"yr","day"))),(INT(CONVERT(VLOOKUP(Table1[[#This Row],[JABATAN]],tbl_refJabatan,2,FALSE),"yr","day")-CONVERT(DATEDIF(H1797,NOW(),"y"),"yr","day")))),"")</f>
        <v>-16071</v>
      </c>
      <c r="S1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Row],[JABATAN]],tbl_refJabatan,4,FALSE),"yr","day")-CONVERT(DATEDIF(H1797,tglAcuan,"y"),"yr","day"))),(NOW()+(CONVERT(VLOOKUP(Table1[[#This Row],[JABATAN]],tbl_refJabatan,4,FALSE),"yr","day")-CONVERT(DATEDIF(H1797,NOW(),"y"),"yr","day")))),"Usia Salah"),"")</f>
        <v>29278.098911689813</v>
      </c>
      <c r="T1797" s="167" t="str">
        <f ca="1">IF(Table1[[#This Row],[TGL. PENSIUN ( usia )]]&lt;&gt;0,TEXT(Table1[[#This Row],[TGL. PENSIUN ( usia )]],"yyyy"),"")</f>
        <v>1980</v>
      </c>
      <c r="U1797" s="166">
        <f ca="1">IF(AND(Table1[[#This Row],[TGL. PENSIUN (usia)]]&lt;&gt;"",Table1[[#This Row],[TGL. PENSIUN (usia)]]&lt;&gt;"USIA SALAH"),IF(tglAcuan&lt;&gt;0,(INT(CONVERT(VLOOKUP(Table1[[#This Row],[JABATAN]],tbl_refJabatan,4,FALSE),"yr","day")-CONVERT(DATEDIF(H1797,tglAcuan,"y"),"yr","day"))),(INT(CONVERT(VLOOKUP(Table1[[#This Row],[JABATAN]],tbl_refJabatan,4,FALSE),"yr","day")-CONVERT(DATEDIF(H1797,NOW(),"y"),"yr","day")))),"")</f>
        <v>-16071</v>
      </c>
      <c r="V1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Row],[JABATAN]],tbl_refJabatan,6,FALSE),"yr","day")-CONVERT(DATEDIF(H1797,tglAcuan,"y"),"yr","day"))),(NOW()+(CONVERT(VLOOKUP(Table1[[#This Row],[JABATAN]],tbl_refJabatan,6,FALSE),"yr","day")-CONVERT(DATEDIF(H1797,NOW(),"y"),"yr","day")))),"Usia Salah"),"")</f>
        <v>29278.098911689813</v>
      </c>
      <c r="W1797" s="167" t="str">
        <f ca="1">IF(Table1[[#This Row],[TGL.PENSIUN (usia)]]&lt;&gt;0,TEXT(Table1[[#This Row],[TGL.PENSIUN (usia)]],"yyyy"),"")</f>
        <v>1980</v>
      </c>
      <c r="X17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Row],[JABATAN]],tbl_refJabatan,7,FALSE),"yr","day")-CONVERT(DATEDIF(M1797,tglAcuan,"y"),"yr","day"))),(NOW()+(CONVERT(VLOOKUP(Table1[[#This Row],[JABATAN]],tbl_refJabatan,7,FALSE),"yr","day")-CONVERT(DATEDIF(M1797,NOW(),"y"),"yr","day")))),"tgl SK salah"),"")</f>
        <v>43888.098911689813</v>
      </c>
      <c r="Y1797" s="167" t="str">
        <f ca="1">IF(Table1[[#This Row],[TGL. PENSIUN (jabatan)]]&lt;&gt;0,TEXT(Table1[[#This Row],[TGL. PENSIUN (jabatan)]],"yyyy"),"")</f>
        <v>2020</v>
      </c>
      <c r="Z17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Row],[JABATAN]],tbl_refJabatan,8,FALSE),"yr","day")-CONVERT(DATEDIF(H1797,tglAcuan,"y"),"yr","day"))),(NOW()+(CONVERT(VLOOKUP(Table1[[#This Row],[JABATAN]],tbl_refJabatan,8,FALSE),"yr","day")-CONVERT(DATEDIF(H1797,NOW(),"y"),"yr","day")))),"Usia Salah"),"")</f>
        <v>29278.098911689813</v>
      </c>
      <c r="AA1797" s="167" t="str">
        <f ca="1">IF(Table1[[#This Row],[TGL.PENSIUN (usia )]]&lt;&gt;0,TEXT(Table1[[#This Row],[TGL.PENSIUN (usia )]],"yyyy"),"")</f>
        <v>1980</v>
      </c>
      <c r="AB17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Row],[JABATAN]],tbl_refJabatan,9,FALSE),"yr","day")-CONVERT(DATEDIF(M1797,tglAcuan,"y"),"yr","day"))),(NOW()+(CONVERT(VLOOKUP(Table1[[#This Row],[JABATAN]],tbl_refJabatan,9,FALSE),"yr","day")-CONVERT(DATEDIF(M1797,NOW(),"y"),"yr","day")))),"tgl SK salah"),"")</f>
        <v>43888.098911689813</v>
      </c>
      <c r="AC1797" s="167" t="str">
        <f ca="1">IF(Table1[[#This Row],[TGL. PENSIUN (jabatan )]]&lt;&gt;0,TEXT(Table1[[#This Row],[TGL. PENSIUN (jabatan )]],"yyyy"),"")</f>
        <v>2020</v>
      </c>
      <c r="AD17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8" spans="1:30" s="88" customFormat="1" ht="21.75" customHeight="1" x14ac:dyDescent="0.25">
      <c r="A1798" s="43">
        <f t="shared" si="61"/>
        <v>1793</v>
      </c>
      <c r="B1798" s="44" t="s">
        <v>3061</v>
      </c>
      <c r="C1798" s="44" t="s">
        <v>3197</v>
      </c>
      <c r="D1798" s="72" t="s">
        <v>45</v>
      </c>
      <c r="E1798" s="73" t="s">
        <v>3200</v>
      </c>
      <c r="F1798" s="43" t="s">
        <v>41</v>
      </c>
      <c r="G1798" s="46" t="s">
        <v>42</v>
      </c>
      <c r="H1798" s="47">
        <v>28186</v>
      </c>
      <c r="I1798" s="45"/>
      <c r="J1798" s="76"/>
      <c r="K1798" s="74" t="s">
        <v>56</v>
      </c>
      <c r="L1798" s="49" t="s">
        <v>3201</v>
      </c>
      <c r="M1798" s="80">
        <v>43543</v>
      </c>
      <c r="N1798" s="52" t="str">
        <f t="shared" ca="1" si="62"/>
        <v>46 Tahun 11 Bulan 25 hari</v>
      </c>
      <c r="O17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8 Hari </v>
      </c>
      <c r="P1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Row],[JABATAN]],tbl_refJabatan,2,FALSE),"yr","day")-CONVERT(DATEDIF(H1798,tglAcuan,"y"),"yr","day"))),(NOW()+(CONVERT(VLOOKUP(Table1[[#This Row],[JABATAN]],tbl_refJabatan,2,FALSE),"yr","day")-CONVERT(DATEDIF(H1798,NOW(),"y"),"yr","day")))),"Usia Salah"),"")</f>
        <v>28547.598911689813</v>
      </c>
      <c r="Q1798" s="167" t="str">
        <f ca="1">IF(Table1[[#This Row],[TGL. PENSIUN (usia)]]&lt;&gt;0,TEXT(Table1[[#This Row],[TGL. PENSIUN (usia)]],"yyyy"),"")</f>
        <v>1978</v>
      </c>
      <c r="R1798" s="166">
        <f ca="1">IF(AND(Table1[[#This Row],[TGL. PENSIUN (usia)]]&lt;&gt;"",Table1[[#This Row],[TGL. PENSIUN (usia)]]&lt;&gt;"USIA SALAH"),IF(tglAcuan&lt;&gt;0,(INT(CONVERT(VLOOKUP(Table1[[#This Row],[JABATAN]],tbl_refJabatan,2,FALSE),"yr","day")-CONVERT(DATEDIF(H1798,tglAcuan,"y"),"yr","day"))),(INT(CONVERT(VLOOKUP(Table1[[#This Row],[JABATAN]],tbl_refJabatan,2,FALSE),"yr","day")-CONVERT(DATEDIF(H1798,NOW(),"y"),"yr","day")))),"")</f>
        <v>-16802</v>
      </c>
      <c r="S1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Row],[JABATAN]],tbl_refJabatan,4,FALSE),"yr","day")-CONVERT(DATEDIF(H1798,tglAcuan,"y"),"yr","day"))),(NOW()+(CONVERT(VLOOKUP(Table1[[#This Row],[JABATAN]],tbl_refJabatan,4,FALSE),"yr","day")-CONVERT(DATEDIF(H1798,NOW(),"y"),"yr","day")))),"Usia Salah"),"")</f>
        <v>28547.598911689813</v>
      </c>
      <c r="T1798" s="167" t="str">
        <f ca="1">IF(Table1[[#This Row],[TGL. PENSIUN ( usia )]]&lt;&gt;0,TEXT(Table1[[#This Row],[TGL. PENSIUN ( usia )]],"yyyy"),"")</f>
        <v>1978</v>
      </c>
      <c r="U1798" s="166">
        <f ca="1">IF(AND(Table1[[#This Row],[TGL. PENSIUN (usia)]]&lt;&gt;"",Table1[[#This Row],[TGL. PENSIUN (usia)]]&lt;&gt;"USIA SALAH"),IF(tglAcuan&lt;&gt;0,(INT(CONVERT(VLOOKUP(Table1[[#This Row],[JABATAN]],tbl_refJabatan,4,FALSE),"yr","day")-CONVERT(DATEDIF(H1798,tglAcuan,"y"),"yr","day"))),(INT(CONVERT(VLOOKUP(Table1[[#This Row],[JABATAN]],tbl_refJabatan,4,FALSE),"yr","day")-CONVERT(DATEDIF(H1798,NOW(),"y"),"yr","day")))),"")</f>
        <v>-16802</v>
      </c>
      <c r="V1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Row],[JABATAN]],tbl_refJabatan,6,FALSE),"yr","day")-CONVERT(DATEDIF(H1798,tglAcuan,"y"),"yr","day"))),(NOW()+(CONVERT(VLOOKUP(Table1[[#This Row],[JABATAN]],tbl_refJabatan,6,FALSE),"yr","day")-CONVERT(DATEDIF(H1798,NOW(),"y"),"yr","day")))),"Usia Salah"),"")</f>
        <v>28547.598911689813</v>
      </c>
      <c r="W1798" s="167" t="str">
        <f ca="1">IF(Table1[[#This Row],[TGL.PENSIUN (usia)]]&lt;&gt;0,TEXT(Table1[[#This Row],[TGL.PENSIUN (usia)]],"yyyy"),"")</f>
        <v>1978</v>
      </c>
      <c r="X17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Row],[JABATAN]],tbl_refJabatan,7,FALSE),"yr","day")-CONVERT(DATEDIF(M1798,tglAcuan,"y"),"yr","day"))),(NOW()+(CONVERT(VLOOKUP(Table1[[#This Row],[JABATAN]],tbl_refJabatan,7,FALSE),"yr","day")-CONVERT(DATEDIF(M1798,NOW(),"y"),"yr","day")))),"tgl SK salah"),"")</f>
        <v>43888.098911689813</v>
      </c>
      <c r="Y1798" s="167" t="str">
        <f ca="1">IF(Table1[[#This Row],[TGL. PENSIUN (jabatan)]]&lt;&gt;0,TEXT(Table1[[#This Row],[TGL. PENSIUN (jabatan)]],"yyyy"),"")</f>
        <v>2020</v>
      </c>
      <c r="Z17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Row],[JABATAN]],tbl_refJabatan,8,FALSE),"yr","day")-CONVERT(DATEDIF(H1798,tglAcuan,"y"),"yr","day"))),(NOW()+(CONVERT(VLOOKUP(Table1[[#This Row],[JABATAN]],tbl_refJabatan,8,FALSE),"yr","day")-CONVERT(DATEDIF(H1798,NOW(),"y"),"yr","day")))),"Usia Salah"),"")</f>
        <v>28547.598911689813</v>
      </c>
      <c r="AA1798" s="167" t="str">
        <f ca="1">IF(Table1[[#This Row],[TGL.PENSIUN (usia )]]&lt;&gt;0,TEXT(Table1[[#This Row],[TGL.PENSIUN (usia )]],"yyyy"),"")</f>
        <v>1978</v>
      </c>
      <c r="AB17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Row],[JABATAN]],tbl_refJabatan,9,FALSE),"yr","day")-CONVERT(DATEDIF(M1798,tglAcuan,"y"),"yr","day"))),(NOW()+(CONVERT(VLOOKUP(Table1[[#This Row],[JABATAN]],tbl_refJabatan,9,FALSE),"yr","day")-CONVERT(DATEDIF(M1798,NOW(),"y"),"yr","day")))),"tgl SK salah"),"")</f>
        <v>43888.098911689813</v>
      </c>
      <c r="AC1798" s="167" t="str">
        <f ca="1">IF(Table1[[#This Row],[TGL. PENSIUN (jabatan )]]&lt;&gt;0,TEXT(Table1[[#This Row],[TGL. PENSIUN (jabatan )]],"yyyy"),"")</f>
        <v>2020</v>
      </c>
      <c r="AD17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799" spans="1:30" s="53" customFormat="1" ht="21.75" customHeight="1" x14ac:dyDescent="0.25">
      <c r="A1799" s="43">
        <f t="shared" si="61"/>
        <v>1794</v>
      </c>
      <c r="B1799" s="44" t="s">
        <v>3061</v>
      </c>
      <c r="C1799" s="44" t="s">
        <v>3197</v>
      </c>
      <c r="D1799" s="45" t="s">
        <v>48</v>
      </c>
      <c r="E1799" s="73" t="s">
        <v>3202</v>
      </c>
      <c r="F1799" s="43" t="s">
        <v>41</v>
      </c>
      <c r="G1799" s="46" t="s">
        <v>42</v>
      </c>
      <c r="H1799" s="47">
        <v>27492</v>
      </c>
      <c r="I1799" s="45"/>
      <c r="J1799" s="76"/>
      <c r="K1799" s="74" t="s">
        <v>56</v>
      </c>
      <c r="L1799" s="49" t="s">
        <v>3203</v>
      </c>
      <c r="M1799" s="80">
        <v>43395</v>
      </c>
      <c r="N1799" s="52" t="str">
        <f t="shared" ca="1" si="62"/>
        <v>48 Tahun 10 Bulan 19 hari</v>
      </c>
      <c r="O17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Row],[JABATAN]],tbl_refJabatan,2,FALSE),"yr","day")-CONVERT(DATEDIF(H1799,tglAcuan,"y"),"yr","day"))),(NOW()+(CONVERT(VLOOKUP(Table1[[#This Row],[JABATAN]],tbl_refJabatan,2,FALSE),"yr","day")-CONVERT(DATEDIF(H1799,NOW(),"y"),"yr","day")))),"Usia Salah"),"")</f>
        <v>49732.098911689813</v>
      </c>
      <c r="Q1799" s="167" t="str">
        <f ca="1">IF(Table1[[#This Row],[TGL. PENSIUN (usia)]]&lt;&gt;0,TEXT(Table1[[#This Row],[TGL. PENSIUN (usia)]],"yyyy"),"")</f>
        <v>2036</v>
      </c>
      <c r="R1799" s="166">
        <f ca="1">IF(AND(Table1[[#This Row],[TGL. PENSIUN (usia)]]&lt;&gt;"",Table1[[#This Row],[TGL. PENSIUN (usia)]]&lt;&gt;"USIA SALAH"),IF(tglAcuan&lt;&gt;0,(INT(CONVERT(VLOOKUP(Table1[[#This Row],[JABATAN]],tbl_refJabatan,2,FALSE),"yr","day")-CONVERT(DATEDIF(H1799,tglAcuan,"y"),"yr","day"))),(INT(CONVERT(VLOOKUP(Table1[[#This Row],[JABATAN]],tbl_refJabatan,2,FALSE),"yr","day")-CONVERT(DATEDIF(H1799,NOW(),"y"),"yr","day")))),"")</f>
        <v>4383</v>
      </c>
      <c r="S1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Row],[JABATAN]],tbl_refJabatan,4,FALSE),"yr","day")-CONVERT(DATEDIF(H1799,tglAcuan,"y"),"yr","day"))),(NOW()+(CONVERT(VLOOKUP(Table1[[#This Row],[JABATAN]],tbl_refJabatan,4,FALSE),"yr","day")-CONVERT(DATEDIF(H1799,NOW(),"y"),"yr","day")))),"Usia Salah"),"")</f>
        <v>49732.098911689813</v>
      </c>
      <c r="T1799" s="167" t="str">
        <f ca="1">IF(Table1[[#This Row],[TGL. PENSIUN ( usia )]]&lt;&gt;0,TEXT(Table1[[#This Row],[TGL. PENSIUN ( usia )]],"yyyy"),"")</f>
        <v>2036</v>
      </c>
      <c r="U1799" s="166">
        <f ca="1">IF(AND(Table1[[#This Row],[TGL. PENSIUN (usia)]]&lt;&gt;"",Table1[[#This Row],[TGL. PENSIUN (usia)]]&lt;&gt;"USIA SALAH"),IF(tglAcuan&lt;&gt;0,(INT(CONVERT(VLOOKUP(Table1[[#This Row],[JABATAN]],tbl_refJabatan,4,FALSE),"yr","day")-CONVERT(DATEDIF(H1799,tglAcuan,"y"),"yr","day"))),(INT(CONVERT(VLOOKUP(Table1[[#This Row],[JABATAN]],tbl_refJabatan,4,FALSE),"yr","day")-CONVERT(DATEDIF(H1799,NOW(),"y"),"yr","day")))),"")</f>
        <v>4383</v>
      </c>
      <c r="V1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Row],[JABATAN]],tbl_refJabatan,6,FALSE),"yr","day")-CONVERT(DATEDIF(H1799,tglAcuan,"y"),"yr","day"))),(NOW()+(CONVERT(VLOOKUP(Table1[[#This Row],[JABATAN]],tbl_refJabatan,6,FALSE),"yr","day")-CONVERT(DATEDIF(H1799,NOW(),"y"),"yr","day")))),"Usia Salah"),"")</f>
        <v>48271.098911689813</v>
      </c>
      <c r="W1799" s="167" t="str">
        <f ca="1">IF(Table1[[#This Row],[TGL.PENSIUN (usia)]]&lt;&gt;0,TEXT(Table1[[#This Row],[TGL.PENSIUN (usia)]],"yyyy"),"")</f>
        <v>2032</v>
      </c>
      <c r="X17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Row],[JABATAN]],tbl_refJabatan,7,FALSE),"yr","day")-CONVERT(DATEDIF(M1799,tglAcuan,"y"),"yr","day"))),(NOW()+(CONVERT(VLOOKUP(Table1[[#This Row],[JABATAN]],tbl_refJabatan,7,FALSE),"yr","day")-CONVERT(DATEDIF(M1799,NOW(),"y"),"yr","day")))),"tgl SK salah"),"")</f>
        <v>50827.848911689813</v>
      </c>
      <c r="Y1799" s="167" t="str">
        <f ca="1">IF(Table1[[#This Row],[TGL. PENSIUN (jabatan)]]&lt;&gt;0,TEXT(Table1[[#This Row],[TGL. PENSIUN (jabatan)]],"yyyy"),"")</f>
        <v>2039</v>
      </c>
      <c r="Z17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Row],[JABATAN]],tbl_refJabatan,8,FALSE),"yr","day")-CONVERT(DATEDIF(H1799,tglAcuan,"y"),"yr","day"))),(NOW()+(CONVERT(VLOOKUP(Table1[[#This Row],[JABATAN]],tbl_refJabatan,8,FALSE),"yr","day")-CONVERT(DATEDIF(H1799,NOW(),"y"),"yr","day")))),"Usia Salah"),"")</f>
        <v>48271.098911689813</v>
      </c>
      <c r="AA1799" s="167" t="str">
        <f ca="1">IF(Table1[[#This Row],[TGL.PENSIUN (usia )]]&lt;&gt;0,TEXT(Table1[[#This Row],[TGL.PENSIUN (usia )]],"yyyy"),"")</f>
        <v>2032</v>
      </c>
      <c r="AB17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Row],[JABATAN]],tbl_refJabatan,9,FALSE),"yr","day")-CONVERT(DATEDIF(M1799,tglAcuan,"y"),"yr","day"))),(NOW()+(CONVERT(VLOOKUP(Table1[[#This Row],[JABATAN]],tbl_refJabatan,9,FALSE),"yr","day")-CONVERT(DATEDIF(M1799,NOW(),"y"),"yr","day")))),"tgl SK salah"),"")</f>
        <v>50827.848911689813</v>
      </c>
      <c r="AC1799" s="167" t="str">
        <f ca="1">IF(Table1[[#This Row],[TGL. PENSIUN (jabatan )]]&lt;&gt;0,TEXT(Table1[[#This Row],[TGL. PENSIUN (jabatan )]],"yyyy"),"")</f>
        <v>2039</v>
      </c>
      <c r="AD17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0" spans="1:30" s="53" customFormat="1" ht="21.75" customHeight="1" x14ac:dyDescent="0.25">
      <c r="A1800" s="43">
        <f t="shared" si="61"/>
        <v>1795</v>
      </c>
      <c r="B1800" s="44" t="s">
        <v>3061</v>
      </c>
      <c r="C1800" s="44" t="s">
        <v>3197</v>
      </c>
      <c r="D1800" s="72" t="s">
        <v>52</v>
      </c>
      <c r="E1800" s="73" t="s">
        <v>3204</v>
      </c>
      <c r="F1800" s="43" t="s">
        <v>41</v>
      </c>
      <c r="G1800" s="46" t="s">
        <v>42</v>
      </c>
      <c r="H1800" s="47">
        <v>43430</v>
      </c>
      <c r="I1800" s="45"/>
      <c r="J1800" s="76"/>
      <c r="K1800" s="74" t="s">
        <v>56</v>
      </c>
      <c r="L1800" s="49" t="s">
        <v>3205</v>
      </c>
      <c r="M1800" s="80">
        <v>43543</v>
      </c>
      <c r="N1800" s="52" t="str">
        <f t="shared" ca="1" si="62"/>
        <v>5 Tahun 3 Bulan 1 hari</v>
      </c>
      <c r="O18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8 Hari </v>
      </c>
      <c r="P1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Row],[JABATAN]],tbl_refJabatan,2,FALSE),"yr","day")-CONVERT(DATEDIF(H1800,tglAcuan,"y"),"yr","day"))),(NOW()+(CONVERT(VLOOKUP(Table1[[#This Row],[JABATAN]],tbl_refJabatan,2,FALSE),"yr","day")-CONVERT(DATEDIF(H1800,NOW(),"y"),"yr","day")))),"Usia Salah"),"")</f>
        <v>65437.848911689813</v>
      </c>
      <c r="Q1800" s="167" t="str">
        <f ca="1">IF(Table1[[#This Row],[TGL. PENSIUN (usia)]]&lt;&gt;0,TEXT(Table1[[#This Row],[TGL. PENSIUN (usia)]],"yyyy"),"")</f>
        <v>2079</v>
      </c>
      <c r="R1800" s="166">
        <f ca="1">IF(AND(Table1[[#This Row],[TGL. PENSIUN (usia)]]&lt;&gt;"",Table1[[#This Row],[TGL. PENSIUN (usia)]]&lt;&gt;"USIA SALAH"),IF(tglAcuan&lt;&gt;0,(INT(CONVERT(VLOOKUP(Table1[[#This Row],[JABATAN]],tbl_refJabatan,2,FALSE),"yr","day")-CONVERT(DATEDIF(H1800,tglAcuan,"y"),"yr","day"))),(INT(CONVERT(VLOOKUP(Table1[[#This Row],[JABATAN]],tbl_refJabatan,2,FALSE),"yr","day")-CONVERT(DATEDIF(H1800,NOW(),"y"),"yr","day")))),"")</f>
        <v>20088</v>
      </c>
      <c r="S1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Row],[JABATAN]],tbl_refJabatan,4,FALSE),"yr","day")-CONVERT(DATEDIF(H1800,tglAcuan,"y"),"yr","day"))),(NOW()+(CONVERT(VLOOKUP(Table1[[#This Row],[JABATAN]],tbl_refJabatan,4,FALSE),"yr","day")-CONVERT(DATEDIF(H1800,NOW(),"y"),"yr","day")))),"Usia Salah"),"")</f>
        <v>65437.848911689813</v>
      </c>
      <c r="T1800" s="167" t="str">
        <f ca="1">IF(Table1[[#This Row],[TGL. PENSIUN ( usia )]]&lt;&gt;0,TEXT(Table1[[#This Row],[TGL. PENSIUN ( usia )]],"yyyy"),"")</f>
        <v>2079</v>
      </c>
      <c r="U1800" s="166">
        <f ca="1">IF(AND(Table1[[#This Row],[TGL. PENSIUN (usia)]]&lt;&gt;"",Table1[[#This Row],[TGL. PENSIUN (usia)]]&lt;&gt;"USIA SALAH"),IF(tglAcuan&lt;&gt;0,(INT(CONVERT(VLOOKUP(Table1[[#This Row],[JABATAN]],tbl_refJabatan,4,FALSE),"yr","day")-CONVERT(DATEDIF(H1800,tglAcuan,"y"),"yr","day"))),(INT(CONVERT(VLOOKUP(Table1[[#This Row],[JABATAN]],tbl_refJabatan,4,FALSE),"yr","day")-CONVERT(DATEDIF(H1800,NOW(),"y"),"yr","day")))),"")</f>
        <v>20088</v>
      </c>
      <c r="V1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Row],[JABATAN]],tbl_refJabatan,6,FALSE),"yr","day")-CONVERT(DATEDIF(H1800,tglAcuan,"y"),"yr","day"))),(NOW()+(CONVERT(VLOOKUP(Table1[[#This Row],[JABATAN]],tbl_refJabatan,6,FALSE),"yr","day")-CONVERT(DATEDIF(H1800,NOW(),"y"),"yr","day")))),"Usia Salah"),"")</f>
        <v>63976.848911689813</v>
      </c>
      <c r="W1800" s="167" t="str">
        <f ca="1">IF(Table1[[#This Row],[TGL.PENSIUN (usia)]]&lt;&gt;0,TEXT(Table1[[#This Row],[TGL.PENSIUN (usia)]],"yyyy"),"")</f>
        <v>2075</v>
      </c>
      <c r="X18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Row],[JABATAN]],tbl_refJabatan,7,FALSE),"yr","day")-CONVERT(DATEDIF(M1800,tglAcuan,"y"),"yr","day"))),(NOW()+(CONVERT(VLOOKUP(Table1[[#This Row],[JABATAN]],tbl_refJabatan,7,FALSE),"yr","day")-CONVERT(DATEDIF(M1800,NOW(),"y"),"yr","day")))),"tgl SK salah"),"")</f>
        <v>51193.098911689813</v>
      </c>
      <c r="Y1800" s="167" t="str">
        <f ca="1">IF(Table1[[#This Row],[TGL. PENSIUN (jabatan)]]&lt;&gt;0,TEXT(Table1[[#This Row],[TGL. PENSIUN (jabatan)]],"yyyy"),"")</f>
        <v>2040</v>
      </c>
      <c r="Z18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Row],[JABATAN]],tbl_refJabatan,8,FALSE),"yr","day")-CONVERT(DATEDIF(H1800,tglAcuan,"y"),"yr","day"))),(NOW()+(CONVERT(VLOOKUP(Table1[[#This Row],[JABATAN]],tbl_refJabatan,8,FALSE),"yr","day")-CONVERT(DATEDIF(H1800,NOW(),"y"),"yr","day")))),"Usia Salah"),"")</f>
        <v>63976.848911689813</v>
      </c>
      <c r="AA1800" s="167" t="str">
        <f ca="1">IF(Table1[[#This Row],[TGL.PENSIUN (usia )]]&lt;&gt;0,TEXT(Table1[[#This Row],[TGL.PENSIUN (usia )]],"yyyy"),"")</f>
        <v>2075</v>
      </c>
      <c r="AB18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Row],[JABATAN]],tbl_refJabatan,9,FALSE),"yr","day")-CONVERT(DATEDIF(M1800,tglAcuan,"y"),"yr","day"))),(NOW()+(CONVERT(VLOOKUP(Table1[[#This Row],[JABATAN]],tbl_refJabatan,9,FALSE),"yr","day")-CONVERT(DATEDIF(M1800,NOW(),"y"),"yr","day")))),"tgl SK salah"),"")</f>
        <v>51193.098911689813</v>
      </c>
      <c r="AC1800" s="167" t="str">
        <f ca="1">IF(Table1[[#This Row],[TGL. PENSIUN (jabatan )]]&lt;&gt;0,TEXT(Table1[[#This Row],[TGL. PENSIUN (jabatan )]],"yyyy"),"")</f>
        <v>2040</v>
      </c>
      <c r="AD18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1" spans="1:30" s="53" customFormat="1" ht="21.75" customHeight="1" x14ac:dyDescent="0.25">
      <c r="A1801" s="43">
        <f t="shared" ref="A1801:A1864" si="63">ROW()-5</f>
        <v>1796</v>
      </c>
      <c r="B1801" s="44" t="s">
        <v>3061</v>
      </c>
      <c r="C1801" s="44" t="s">
        <v>3197</v>
      </c>
      <c r="D1801" s="72" t="s">
        <v>54</v>
      </c>
      <c r="E1801" s="73" t="s">
        <v>3206</v>
      </c>
      <c r="F1801" s="43" t="s">
        <v>41</v>
      </c>
      <c r="G1801" s="46" t="s">
        <v>42</v>
      </c>
      <c r="H1801" s="47">
        <v>26528</v>
      </c>
      <c r="I1801" s="45"/>
      <c r="J1801" s="76"/>
      <c r="K1801" s="74" t="s">
        <v>43</v>
      </c>
      <c r="L1801" s="49" t="s">
        <v>3203</v>
      </c>
      <c r="M1801" s="80">
        <v>43395</v>
      </c>
      <c r="N1801" s="52" t="str">
        <f t="shared" ca="1" si="62"/>
        <v>51 Tahun 6 Bulan 10 hari</v>
      </c>
      <c r="O18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Row],[JABATAN]],tbl_refJabatan,2,FALSE),"yr","day")-CONVERT(DATEDIF(H1801,tglAcuan,"y"),"yr","day"))),(NOW()+(CONVERT(VLOOKUP(Table1[[#This Row],[JABATAN]],tbl_refJabatan,2,FALSE),"yr","day")-CONVERT(DATEDIF(H1801,NOW(),"y"),"yr","day")))),"Usia Salah"),"")</f>
        <v>48636.348911689813</v>
      </c>
      <c r="Q1801" s="167" t="str">
        <f ca="1">IF(Table1[[#This Row],[TGL. PENSIUN (usia)]]&lt;&gt;0,TEXT(Table1[[#This Row],[TGL. PENSIUN (usia)]],"yyyy"),"")</f>
        <v>2033</v>
      </c>
      <c r="R1801" s="166">
        <f ca="1">IF(AND(Table1[[#This Row],[TGL. PENSIUN (usia)]]&lt;&gt;"",Table1[[#This Row],[TGL. PENSIUN (usia)]]&lt;&gt;"USIA SALAH"),IF(tglAcuan&lt;&gt;0,(INT(CONVERT(VLOOKUP(Table1[[#This Row],[JABATAN]],tbl_refJabatan,2,FALSE),"yr","day")-CONVERT(DATEDIF(H1801,tglAcuan,"y"),"yr","day"))),(INT(CONVERT(VLOOKUP(Table1[[#This Row],[JABATAN]],tbl_refJabatan,2,FALSE),"yr","day")-CONVERT(DATEDIF(H1801,NOW(),"y"),"yr","day")))),"")</f>
        <v>3287</v>
      </c>
      <c r="S1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Row],[JABATAN]],tbl_refJabatan,4,FALSE),"yr","day")-CONVERT(DATEDIF(H1801,tglAcuan,"y"),"yr","day"))),(NOW()+(CONVERT(VLOOKUP(Table1[[#This Row],[JABATAN]],tbl_refJabatan,4,FALSE),"yr","day")-CONVERT(DATEDIF(H1801,NOW(),"y"),"yr","day")))),"Usia Salah"),"")</f>
        <v>48636.348911689813</v>
      </c>
      <c r="T1801" s="167" t="str">
        <f ca="1">IF(Table1[[#This Row],[TGL. PENSIUN ( usia )]]&lt;&gt;0,TEXT(Table1[[#This Row],[TGL. PENSIUN ( usia )]],"yyyy"),"")</f>
        <v>2033</v>
      </c>
      <c r="U1801" s="166">
        <f ca="1">IF(AND(Table1[[#This Row],[TGL. PENSIUN (usia)]]&lt;&gt;"",Table1[[#This Row],[TGL. PENSIUN (usia)]]&lt;&gt;"USIA SALAH"),IF(tglAcuan&lt;&gt;0,(INT(CONVERT(VLOOKUP(Table1[[#This Row],[JABATAN]],tbl_refJabatan,4,FALSE),"yr","day")-CONVERT(DATEDIF(H1801,tglAcuan,"y"),"yr","day"))),(INT(CONVERT(VLOOKUP(Table1[[#This Row],[JABATAN]],tbl_refJabatan,4,FALSE),"yr","day")-CONVERT(DATEDIF(H1801,NOW(),"y"),"yr","day")))),"")</f>
        <v>3287</v>
      </c>
      <c r="V1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Row],[JABATAN]],tbl_refJabatan,6,FALSE),"yr","day")-CONVERT(DATEDIF(H1801,tglAcuan,"y"),"yr","day"))),(NOW()+(CONVERT(VLOOKUP(Table1[[#This Row],[JABATAN]],tbl_refJabatan,6,FALSE),"yr","day")-CONVERT(DATEDIF(H1801,NOW(),"y"),"yr","day")))),"Usia Salah"),"")</f>
        <v>47175.348911689813</v>
      </c>
      <c r="W1801" s="167" t="str">
        <f ca="1">IF(Table1[[#This Row],[TGL.PENSIUN (usia)]]&lt;&gt;0,TEXT(Table1[[#This Row],[TGL.PENSIUN (usia)]],"yyyy"),"")</f>
        <v>2029</v>
      </c>
      <c r="X18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Row],[JABATAN]],tbl_refJabatan,7,FALSE),"yr","day")-CONVERT(DATEDIF(M1801,tglAcuan,"y"),"yr","day"))),(NOW()+(CONVERT(VLOOKUP(Table1[[#This Row],[JABATAN]],tbl_refJabatan,7,FALSE),"yr","day")-CONVERT(DATEDIF(M1801,NOW(),"y"),"yr","day")))),"tgl SK salah"),"")</f>
        <v>50827.848911689813</v>
      </c>
      <c r="Y1801" s="167" t="str">
        <f ca="1">IF(Table1[[#This Row],[TGL. PENSIUN (jabatan)]]&lt;&gt;0,TEXT(Table1[[#This Row],[TGL. PENSIUN (jabatan)]],"yyyy"),"")</f>
        <v>2039</v>
      </c>
      <c r="Z18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Row],[JABATAN]],tbl_refJabatan,8,FALSE),"yr","day")-CONVERT(DATEDIF(H1801,tglAcuan,"y"),"yr","day"))),(NOW()+(CONVERT(VLOOKUP(Table1[[#This Row],[JABATAN]],tbl_refJabatan,8,FALSE),"yr","day")-CONVERT(DATEDIF(H1801,NOW(),"y"),"yr","day")))),"Usia Salah"),"")</f>
        <v>47175.348911689813</v>
      </c>
      <c r="AA1801" s="167" t="str">
        <f ca="1">IF(Table1[[#This Row],[TGL.PENSIUN (usia )]]&lt;&gt;0,TEXT(Table1[[#This Row],[TGL.PENSIUN (usia )]],"yyyy"),"")</f>
        <v>2029</v>
      </c>
      <c r="AB18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Row],[JABATAN]],tbl_refJabatan,9,FALSE),"yr","day")-CONVERT(DATEDIF(M1801,tglAcuan,"y"),"yr","day"))),(NOW()+(CONVERT(VLOOKUP(Table1[[#This Row],[JABATAN]],tbl_refJabatan,9,FALSE),"yr","day")-CONVERT(DATEDIF(M1801,NOW(),"y"),"yr","day")))),"tgl SK salah"),"")</f>
        <v>50827.848911689813</v>
      </c>
      <c r="AC1801" s="167" t="str">
        <f ca="1">IF(Table1[[#This Row],[TGL. PENSIUN (jabatan )]]&lt;&gt;0,TEXT(Table1[[#This Row],[TGL. PENSIUN (jabatan )]],"yyyy"),"")</f>
        <v>2039</v>
      </c>
      <c r="AD18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2" spans="1:30" s="53" customFormat="1" ht="21.75" customHeight="1" x14ac:dyDescent="0.25">
      <c r="A1802" s="43">
        <f t="shared" si="63"/>
        <v>1797</v>
      </c>
      <c r="B1802" s="44" t="s">
        <v>3061</v>
      </c>
      <c r="C1802" s="44" t="s">
        <v>3197</v>
      </c>
      <c r="D1802" s="72" t="s">
        <v>57</v>
      </c>
      <c r="E1802" s="73" t="s">
        <v>3207</v>
      </c>
      <c r="F1802" s="43" t="s">
        <v>41</v>
      </c>
      <c r="G1802" s="46" t="s">
        <v>42</v>
      </c>
      <c r="H1802" s="47">
        <v>32859</v>
      </c>
      <c r="I1802" s="45"/>
      <c r="J1802" s="76"/>
      <c r="K1802" s="74" t="s">
        <v>43</v>
      </c>
      <c r="L1802" s="49" t="s">
        <v>3205</v>
      </c>
      <c r="M1802" s="80">
        <v>43543</v>
      </c>
      <c r="N1802" s="52" t="str">
        <f t="shared" ref="N1802:N1865" ca="1" si="64">IFERROR(IF(H1802&lt;&gt;0,IF(tglAcuan&lt;&gt;0,DATEDIF(H1802,tglAcuan,"y")&amp;" Tahun "&amp;DATEDIF(H1802,tglAcuan,"ym")&amp;" Bulan "&amp;DATEDIF(H1802,tglAcuan,"md")&amp;" hari",DATEDIF(H1802,NOW(),"y")&amp;" Tahun "&amp;DATEDIF(H1802,NOW(),"ym")&amp;" Bulan "&amp;DATEDIF(H1802,NOW(),"md")&amp;" hari"),"tgl lahir salah/ null"),"tgl lahir salah")</f>
        <v>34 Tahun 2 Bulan 10 hari</v>
      </c>
      <c r="O18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8 Hari </v>
      </c>
      <c r="P1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Row],[JABATAN]],tbl_refJabatan,2,FALSE),"yr","day")-CONVERT(DATEDIF(H1802,tglAcuan,"y"),"yr","day"))),(NOW()+(CONVERT(VLOOKUP(Table1[[#This Row],[JABATAN]],tbl_refJabatan,2,FALSE),"yr","day")-CONVERT(DATEDIF(H1802,NOW(),"y"),"yr","day")))),"Usia Salah"),"")</f>
        <v>54845.598911689813</v>
      </c>
      <c r="Q1802" s="167" t="str">
        <f ca="1">IF(Table1[[#This Row],[TGL. PENSIUN (usia)]]&lt;&gt;0,TEXT(Table1[[#This Row],[TGL. PENSIUN (usia)]],"yyyy"),"")</f>
        <v>2050</v>
      </c>
      <c r="R1802" s="166">
        <f ca="1">IF(AND(Table1[[#This Row],[TGL. PENSIUN (usia)]]&lt;&gt;"",Table1[[#This Row],[TGL. PENSIUN (usia)]]&lt;&gt;"USIA SALAH"),IF(tglAcuan&lt;&gt;0,(INT(CONVERT(VLOOKUP(Table1[[#This Row],[JABATAN]],tbl_refJabatan,2,FALSE),"yr","day")-CONVERT(DATEDIF(H1802,tglAcuan,"y"),"yr","day"))),(INT(CONVERT(VLOOKUP(Table1[[#This Row],[JABATAN]],tbl_refJabatan,2,FALSE),"yr","day")-CONVERT(DATEDIF(H1802,NOW(),"y"),"yr","day")))),"")</f>
        <v>9496</v>
      </c>
      <c r="S1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Row],[JABATAN]],tbl_refJabatan,4,FALSE),"yr","day")-CONVERT(DATEDIF(H1802,tglAcuan,"y"),"yr","day"))),(NOW()+(CONVERT(VLOOKUP(Table1[[#This Row],[JABATAN]],tbl_refJabatan,4,FALSE),"yr","day")-CONVERT(DATEDIF(H1802,NOW(),"y"),"yr","day")))),"Usia Salah"),"")</f>
        <v>54845.598911689813</v>
      </c>
      <c r="T1802" s="167" t="str">
        <f ca="1">IF(Table1[[#This Row],[TGL. PENSIUN ( usia )]]&lt;&gt;0,TEXT(Table1[[#This Row],[TGL. PENSIUN ( usia )]],"yyyy"),"")</f>
        <v>2050</v>
      </c>
      <c r="U1802" s="166">
        <f ca="1">IF(AND(Table1[[#This Row],[TGL. PENSIUN (usia)]]&lt;&gt;"",Table1[[#This Row],[TGL. PENSIUN (usia)]]&lt;&gt;"USIA SALAH"),IF(tglAcuan&lt;&gt;0,(INT(CONVERT(VLOOKUP(Table1[[#This Row],[JABATAN]],tbl_refJabatan,4,FALSE),"yr","day")-CONVERT(DATEDIF(H1802,tglAcuan,"y"),"yr","day"))),(INT(CONVERT(VLOOKUP(Table1[[#This Row],[JABATAN]],tbl_refJabatan,4,FALSE),"yr","day")-CONVERT(DATEDIF(H1802,NOW(),"y"),"yr","day")))),"")</f>
        <v>9496</v>
      </c>
      <c r="V1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Row],[JABATAN]],tbl_refJabatan,6,FALSE),"yr","day")-CONVERT(DATEDIF(H1802,tglAcuan,"y"),"yr","day"))),(NOW()+(CONVERT(VLOOKUP(Table1[[#This Row],[JABATAN]],tbl_refJabatan,6,FALSE),"yr","day")-CONVERT(DATEDIF(H1802,NOW(),"y"),"yr","day")))),"Usia Salah"),"")</f>
        <v>53384.598911689813</v>
      </c>
      <c r="W1802" s="167" t="str">
        <f ca="1">IF(Table1[[#This Row],[TGL.PENSIUN (usia)]]&lt;&gt;0,TEXT(Table1[[#This Row],[TGL.PENSIUN (usia)]],"yyyy"),"")</f>
        <v>2046</v>
      </c>
      <c r="X18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Row],[JABATAN]],tbl_refJabatan,7,FALSE),"yr","day")-CONVERT(DATEDIF(M1802,tglAcuan,"y"),"yr","day"))),(NOW()+(CONVERT(VLOOKUP(Table1[[#This Row],[JABATAN]],tbl_refJabatan,7,FALSE),"yr","day")-CONVERT(DATEDIF(M1802,NOW(),"y"),"yr","day")))),"tgl SK salah"),"")</f>
        <v>51193.098911689813</v>
      </c>
      <c r="Y1802" s="167" t="str">
        <f ca="1">IF(Table1[[#This Row],[TGL. PENSIUN (jabatan)]]&lt;&gt;0,TEXT(Table1[[#This Row],[TGL. PENSIUN (jabatan)]],"yyyy"),"")</f>
        <v>2040</v>
      </c>
      <c r="Z18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Row],[JABATAN]],tbl_refJabatan,8,FALSE),"yr","day")-CONVERT(DATEDIF(H1802,tglAcuan,"y"),"yr","day"))),(NOW()+(CONVERT(VLOOKUP(Table1[[#This Row],[JABATAN]],tbl_refJabatan,8,FALSE),"yr","day")-CONVERT(DATEDIF(H1802,NOW(),"y"),"yr","day")))),"Usia Salah"),"")</f>
        <v>53384.598911689813</v>
      </c>
      <c r="AA1802" s="167" t="str">
        <f ca="1">IF(Table1[[#This Row],[TGL.PENSIUN (usia )]]&lt;&gt;0,TEXT(Table1[[#This Row],[TGL.PENSIUN (usia )]],"yyyy"),"")</f>
        <v>2046</v>
      </c>
      <c r="AB18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Row],[JABATAN]],tbl_refJabatan,9,FALSE),"yr","day")-CONVERT(DATEDIF(M1802,tglAcuan,"y"),"yr","day"))),(NOW()+(CONVERT(VLOOKUP(Table1[[#This Row],[JABATAN]],tbl_refJabatan,9,FALSE),"yr","day")-CONVERT(DATEDIF(M1802,NOW(),"y"),"yr","day")))),"tgl SK salah"),"")</f>
        <v>51193.098911689813</v>
      </c>
      <c r="AC1802" s="167" t="str">
        <f ca="1">IF(Table1[[#This Row],[TGL. PENSIUN (jabatan )]]&lt;&gt;0,TEXT(Table1[[#This Row],[TGL. PENSIUN (jabatan )]],"yyyy"),"")</f>
        <v>2040</v>
      </c>
      <c r="AD18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3" spans="1:30" s="53" customFormat="1" ht="21.75" customHeight="1" x14ac:dyDescent="0.25">
      <c r="A1803" s="43">
        <f t="shared" si="63"/>
        <v>1798</v>
      </c>
      <c r="B1803" s="44" t="s">
        <v>3061</v>
      </c>
      <c r="C1803" s="44" t="s">
        <v>3197</v>
      </c>
      <c r="D1803" s="72" t="s">
        <v>59</v>
      </c>
      <c r="E1803" s="73" t="s">
        <v>3208</v>
      </c>
      <c r="F1803" s="43" t="s">
        <v>41</v>
      </c>
      <c r="G1803" s="46" t="s">
        <v>42</v>
      </c>
      <c r="H1803" s="47">
        <v>35510</v>
      </c>
      <c r="I1803" s="45"/>
      <c r="J1803" s="76"/>
      <c r="K1803" s="74" t="s">
        <v>43</v>
      </c>
      <c r="L1803" s="49" t="s">
        <v>3205</v>
      </c>
      <c r="M1803" s="80">
        <v>43543</v>
      </c>
      <c r="N1803" s="52" t="str">
        <f t="shared" ca="1" si="64"/>
        <v>26 Tahun 11 Bulan 6 hari</v>
      </c>
      <c r="O18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8 Hari </v>
      </c>
      <c r="P1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Row],[JABATAN]],tbl_refJabatan,2,FALSE),"yr","day")-CONVERT(DATEDIF(H1803,tglAcuan,"y"),"yr","day"))),(NOW()+(CONVERT(VLOOKUP(Table1[[#This Row],[JABATAN]],tbl_refJabatan,2,FALSE),"yr","day")-CONVERT(DATEDIF(H1803,NOW(),"y"),"yr","day")))),"Usia Salah"),"")</f>
        <v>57767.598911689813</v>
      </c>
      <c r="Q1803" s="167" t="str">
        <f ca="1">IF(Table1[[#This Row],[TGL. PENSIUN (usia)]]&lt;&gt;0,TEXT(Table1[[#This Row],[TGL. PENSIUN (usia)]],"yyyy"),"")</f>
        <v>2058</v>
      </c>
      <c r="R1803" s="166">
        <f ca="1">IF(AND(Table1[[#This Row],[TGL. PENSIUN (usia)]]&lt;&gt;"",Table1[[#This Row],[TGL. PENSIUN (usia)]]&lt;&gt;"USIA SALAH"),IF(tglAcuan&lt;&gt;0,(INT(CONVERT(VLOOKUP(Table1[[#This Row],[JABATAN]],tbl_refJabatan,2,FALSE),"yr","day")-CONVERT(DATEDIF(H1803,tglAcuan,"y"),"yr","day"))),(INT(CONVERT(VLOOKUP(Table1[[#This Row],[JABATAN]],tbl_refJabatan,2,FALSE),"yr","day")-CONVERT(DATEDIF(H1803,NOW(),"y"),"yr","day")))),"")</f>
        <v>12418</v>
      </c>
      <c r="S1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Row],[JABATAN]],tbl_refJabatan,4,FALSE),"yr","day")-CONVERT(DATEDIF(H1803,tglAcuan,"y"),"yr","day"))),(NOW()+(CONVERT(VLOOKUP(Table1[[#This Row],[JABATAN]],tbl_refJabatan,4,FALSE),"yr","day")-CONVERT(DATEDIF(H1803,NOW(),"y"),"yr","day")))),"Usia Salah"),"")</f>
        <v>57767.598911689813</v>
      </c>
      <c r="T1803" s="167" t="str">
        <f ca="1">IF(Table1[[#This Row],[TGL. PENSIUN ( usia )]]&lt;&gt;0,TEXT(Table1[[#This Row],[TGL. PENSIUN ( usia )]],"yyyy"),"")</f>
        <v>2058</v>
      </c>
      <c r="U1803" s="166">
        <f ca="1">IF(AND(Table1[[#This Row],[TGL. PENSIUN (usia)]]&lt;&gt;"",Table1[[#This Row],[TGL. PENSIUN (usia)]]&lt;&gt;"USIA SALAH"),IF(tglAcuan&lt;&gt;0,(INT(CONVERT(VLOOKUP(Table1[[#This Row],[JABATAN]],tbl_refJabatan,4,FALSE),"yr","day")-CONVERT(DATEDIF(H1803,tglAcuan,"y"),"yr","day"))),(INT(CONVERT(VLOOKUP(Table1[[#This Row],[JABATAN]],tbl_refJabatan,4,FALSE),"yr","day")-CONVERT(DATEDIF(H1803,NOW(),"y"),"yr","day")))),"")</f>
        <v>12418</v>
      </c>
      <c r="V1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Row],[JABATAN]],tbl_refJabatan,6,FALSE),"yr","day")-CONVERT(DATEDIF(H1803,tglAcuan,"y"),"yr","day"))),(NOW()+(CONVERT(VLOOKUP(Table1[[#This Row],[JABATAN]],tbl_refJabatan,6,FALSE),"yr","day")-CONVERT(DATEDIF(H1803,NOW(),"y"),"yr","day")))),"Usia Salah"),"")</f>
        <v>56306.598911689813</v>
      </c>
      <c r="W1803" s="167" t="str">
        <f ca="1">IF(Table1[[#This Row],[TGL.PENSIUN (usia)]]&lt;&gt;0,TEXT(Table1[[#This Row],[TGL.PENSIUN (usia)]],"yyyy"),"")</f>
        <v>2054</v>
      </c>
      <c r="X18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Row],[JABATAN]],tbl_refJabatan,7,FALSE),"yr","day")-CONVERT(DATEDIF(M1803,tglAcuan,"y"),"yr","day"))),(NOW()+(CONVERT(VLOOKUP(Table1[[#This Row],[JABATAN]],tbl_refJabatan,7,FALSE),"yr","day")-CONVERT(DATEDIF(M1803,NOW(),"y"),"yr","day")))),"tgl SK salah"),"")</f>
        <v>51193.098911689813</v>
      </c>
      <c r="Y1803" s="167" t="str">
        <f ca="1">IF(Table1[[#This Row],[TGL. PENSIUN (jabatan)]]&lt;&gt;0,TEXT(Table1[[#This Row],[TGL. PENSIUN (jabatan)]],"yyyy"),"")</f>
        <v>2040</v>
      </c>
      <c r="Z18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Row],[JABATAN]],tbl_refJabatan,8,FALSE),"yr","day")-CONVERT(DATEDIF(H1803,tglAcuan,"y"),"yr","day"))),(NOW()+(CONVERT(VLOOKUP(Table1[[#This Row],[JABATAN]],tbl_refJabatan,8,FALSE),"yr","day")-CONVERT(DATEDIF(H1803,NOW(),"y"),"yr","day")))),"Usia Salah"),"")</f>
        <v>56306.598911689813</v>
      </c>
      <c r="AA1803" s="167" t="str">
        <f ca="1">IF(Table1[[#This Row],[TGL.PENSIUN (usia )]]&lt;&gt;0,TEXT(Table1[[#This Row],[TGL.PENSIUN (usia )]],"yyyy"),"")</f>
        <v>2054</v>
      </c>
      <c r="AB18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Row],[JABATAN]],tbl_refJabatan,9,FALSE),"yr","day")-CONVERT(DATEDIF(M1803,tglAcuan,"y"),"yr","day"))),(NOW()+(CONVERT(VLOOKUP(Table1[[#This Row],[JABATAN]],tbl_refJabatan,9,FALSE),"yr","day")-CONVERT(DATEDIF(M1803,NOW(),"y"),"yr","day")))),"tgl SK salah"),"")</f>
        <v>51193.098911689813</v>
      </c>
      <c r="AC1803" s="167" t="str">
        <f ca="1">IF(Table1[[#This Row],[TGL. PENSIUN (jabatan )]]&lt;&gt;0,TEXT(Table1[[#This Row],[TGL. PENSIUN (jabatan )]],"yyyy"),"")</f>
        <v>2040</v>
      </c>
      <c r="AD18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4" spans="1:30" s="53" customFormat="1" ht="21.75" customHeight="1" x14ac:dyDescent="0.25">
      <c r="A1804" s="43">
        <f t="shared" si="63"/>
        <v>1799</v>
      </c>
      <c r="B1804" s="44" t="s">
        <v>3061</v>
      </c>
      <c r="C1804" s="44" t="s">
        <v>3197</v>
      </c>
      <c r="D1804" s="72" t="s">
        <v>61</v>
      </c>
      <c r="E1804" s="73" t="s">
        <v>3209</v>
      </c>
      <c r="F1804" s="43" t="s">
        <v>50</v>
      </c>
      <c r="G1804" s="46" t="s">
        <v>42</v>
      </c>
      <c r="H1804" s="47">
        <v>27508</v>
      </c>
      <c r="I1804" s="45"/>
      <c r="J1804" s="76"/>
      <c r="K1804" s="74" t="s">
        <v>56</v>
      </c>
      <c r="L1804" s="49" t="s">
        <v>3203</v>
      </c>
      <c r="M1804" s="80">
        <v>43395</v>
      </c>
      <c r="N1804" s="52" t="str">
        <f t="shared" ca="1" si="64"/>
        <v>48 Tahun 10 Bulan 3 hari</v>
      </c>
      <c r="O18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Row],[JABATAN]],tbl_refJabatan,2,FALSE),"yr","day")-CONVERT(DATEDIF(H1804,tglAcuan,"y"),"yr","day"))),(NOW()+(CONVERT(VLOOKUP(Table1[[#This Row],[JABATAN]],tbl_refJabatan,2,FALSE),"yr","day")-CONVERT(DATEDIF(H1804,NOW(),"y"),"yr","day")))),"Usia Salah"),"")</f>
        <v>49732.098911689813</v>
      </c>
      <c r="Q1804" s="167" t="str">
        <f ca="1">IF(Table1[[#This Row],[TGL. PENSIUN (usia)]]&lt;&gt;0,TEXT(Table1[[#This Row],[TGL. PENSIUN (usia)]],"yyyy"),"")</f>
        <v>2036</v>
      </c>
      <c r="R1804" s="166">
        <f ca="1">IF(AND(Table1[[#This Row],[TGL. PENSIUN (usia)]]&lt;&gt;"",Table1[[#This Row],[TGL. PENSIUN (usia)]]&lt;&gt;"USIA SALAH"),IF(tglAcuan&lt;&gt;0,(INT(CONVERT(VLOOKUP(Table1[[#This Row],[JABATAN]],tbl_refJabatan,2,FALSE),"yr","day")-CONVERT(DATEDIF(H1804,tglAcuan,"y"),"yr","day"))),(INT(CONVERT(VLOOKUP(Table1[[#This Row],[JABATAN]],tbl_refJabatan,2,FALSE),"yr","day")-CONVERT(DATEDIF(H1804,NOW(),"y"),"yr","day")))),"")</f>
        <v>4383</v>
      </c>
      <c r="S1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Row],[JABATAN]],tbl_refJabatan,4,FALSE),"yr","day")-CONVERT(DATEDIF(H1804,tglAcuan,"y"),"yr","day"))),(NOW()+(CONVERT(VLOOKUP(Table1[[#This Row],[JABATAN]],tbl_refJabatan,4,FALSE),"yr","day")-CONVERT(DATEDIF(H1804,NOW(),"y"),"yr","day")))),"Usia Salah"),"")</f>
        <v>49732.098911689813</v>
      </c>
      <c r="T1804" s="167" t="str">
        <f ca="1">IF(Table1[[#This Row],[TGL. PENSIUN ( usia )]]&lt;&gt;0,TEXT(Table1[[#This Row],[TGL. PENSIUN ( usia )]],"yyyy"),"")</f>
        <v>2036</v>
      </c>
      <c r="U1804" s="166">
        <f ca="1">IF(AND(Table1[[#This Row],[TGL. PENSIUN (usia)]]&lt;&gt;"",Table1[[#This Row],[TGL. PENSIUN (usia)]]&lt;&gt;"USIA SALAH"),IF(tglAcuan&lt;&gt;0,(INT(CONVERT(VLOOKUP(Table1[[#This Row],[JABATAN]],tbl_refJabatan,4,FALSE),"yr","day")-CONVERT(DATEDIF(H1804,tglAcuan,"y"),"yr","day"))),(INT(CONVERT(VLOOKUP(Table1[[#This Row],[JABATAN]],tbl_refJabatan,4,FALSE),"yr","day")-CONVERT(DATEDIF(H1804,NOW(),"y"),"yr","day")))),"")</f>
        <v>4383</v>
      </c>
      <c r="V1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Row],[JABATAN]],tbl_refJabatan,6,FALSE),"yr","day")-CONVERT(DATEDIF(H1804,tglAcuan,"y"),"yr","day"))),(NOW()+(CONVERT(VLOOKUP(Table1[[#This Row],[JABATAN]],tbl_refJabatan,6,FALSE),"yr","day")-CONVERT(DATEDIF(H1804,NOW(),"y"),"yr","day")))),"Usia Salah"),"")</f>
        <v>48271.098911689813</v>
      </c>
      <c r="W1804" s="167" t="str">
        <f ca="1">IF(Table1[[#This Row],[TGL.PENSIUN (usia)]]&lt;&gt;0,TEXT(Table1[[#This Row],[TGL.PENSIUN (usia)]],"yyyy"),"")</f>
        <v>2032</v>
      </c>
      <c r="X18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Row],[JABATAN]],tbl_refJabatan,7,FALSE),"yr","day")-CONVERT(DATEDIF(M1804,tglAcuan,"y"),"yr","day"))),(NOW()+(CONVERT(VLOOKUP(Table1[[#This Row],[JABATAN]],tbl_refJabatan,7,FALSE),"yr","day")-CONVERT(DATEDIF(M1804,NOW(),"y"),"yr","day")))),"tgl SK salah"),"")</f>
        <v>50827.848911689813</v>
      </c>
      <c r="Y1804" s="167" t="str">
        <f ca="1">IF(Table1[[#This Row],[TGL. PENSIUN (jabatan)]]&lt;&gt;0,TEXT(Table1[[#This Row],[TGL. PENSIUN (jabatan)]],"yyyy"),"")</f>
        <v>2039</v>
      </c>
      <c r="Z18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Row],[JABATAN]],tbl_refJabatan,8,FALSE),"yr","day")-CONVERT(DATEDIF(H1804,tglAcuan,"y"),"yr","day"))),(NOW()+(CONVERT(VLOOKUP(Table1[[#This Row],[JABATAN]],tbl_refJabatan,8,FALSE),"yr","day")-CONVERT(DATEDIF(H1804,NOW(),"y"),"yr","day")))),"Usia Salah"),"")</f>
        <v>48271.098911689813</v>
      </c>
      <c r="AA1804" s="167" t="str">
        <f ca="1">IF(Table1[[#This Row],[TGL.PENSIUN (usia )]]&lt;&gt;0,TEXT(Table1[[#This Row],[TGL.PENSIUN (usia )]],"yyyy"),"")</f>
        <v>2032</v>
      </c>
      <c r="AB18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Row],[JABATAN]],tbl_refJabatan,9,FALSE),"yr","day")-CONVERT(DATEDIF(M1804,tglAcuan,"y"),"yr","day"))),(NOW()+(CONVERT(VLOOKUP(Table1[[#This Row],[JABATAN]],tbl_refJabatan,9,FALSE),"yr","day")-CONVERT(DATEDIF(M1804,NOW(),"y"),"yr","day")))),"tgl SK salah"),"")</f>
        <v>50827.848911689813</v>
      </c>
      <c r="AC1804" s="167" t="str">
        <f ca="1">IF(Table1[[#This Row],[TGL. PENSIUN (jabatan )]]&lt;&gt;0,TEXT(Table1[[#This Row],[TGL. PENSIUN (jabatan )]],"yyyy"),"")</f>
        <v>2039</v>
      </c>
      <c r="AD18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5" spans="1:30" s="53" customFormat="1" ht="21.75" customHeight="1" x14ac:dyDescent="0.25">
      <c r="A1805" s="43">
        <f t="shared" si="63"/>
        <v>1800</v>
      </c>
      <c r="B1805" s="44" t="s">
        <v>3061</v>
      </c>
      <c r="C1805" s="44" t="s">
        <v>3197</v>
      </c>
      <c r="D1805" s="72" t="s">
        <v>63</v>
      </c>
      <c r="E1805" s="182" t="s">
        <v>3210</v>
      </c>
      <c r="F1805" s="43" t="s">
        <v>41</v>
      </c>
      <c r="G1805" s="46" t="s">
        <v>42</v>
      </c>
      <c r="H1805" s="47">
        <v>29154</v>
      </c>
      <c r="I1805" s="45"/>
      <c r="J1805" s="76"/>
      <c r="K1805" s="74" t="s">
        <v>43</v>
      </c>
      <c r="L1805" s="49" t="s">
        <v>3203</v>
      </c>
      <c r="M1805" s="80">
        <v>43395</v>
      </c>
      <c r="N1805" s="52" t="str">
        <f t="shared" ca="1" si="64"/>
        <v>44 Tahun 4 Bulan 1 hari</v>
      </c>
      <c r="O18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Row],[JABATAN]],tbl_refJabatan,2,FALSE),"yr","day")-CONVERT(DATEDIF(H1805,tglAcuan,"y"),"yr","day"))),(NOW()+(CONVERT(VLOOKUP(Table1[[#This Row],[JABATAN]],tbl_refJabatan,2,FALSE),"yr","day")-CONVERT(DATEDIF(H1805,NOW(),"y"),"yr","day")))),"Usia Salah"),"")</f>
        <v>51193.098911689813</v>
      </c>
      <c r="Q1805" s="167" t="str">
        <f ca="1">IF(Table1[[#This Row],[TGL. PENSIUN (usia)]]&lt;&gt;0,TEXT(Table1[[#This Row],[TGL. PENSIUN (usia)]],"yyyy"),"")</f>
        <v>2040</v>
      </c>
      <c r="R1805" s="166">
        <f ca="1">IF(AND(Table1[[#This Row],[TGL. PENSIUN (usia)]]&lt;&gt;"",Table1[[#This Row],[TGL. PENSIUN (usia)]]&lt;&gt;"USIA SALAH"),IF(tglAcuan&lt;&gt;0,(INT(CONVERT(VLOOKUP(Table1[[#This Row],[JABATAN]],tbl_refJabatan,2,FALSE),"yr","day")-CONVERT(DATEDIF(H1805,tglAcuan,"y"),"yr","day"))),(INT(CONVERT(VLOOKUP(Table1[[#This Row],[JABATAN]],tbl_refJabatan,2,FALSE),"yr","day")-CONVERT(DATEDIF(H1805,NOW(),"y"),"yr","day")))),"")</f>
        <v>5844</v>
      </c>
      <c r="S1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Row],[JABATAN]],tbl_refJabatan,4,FALSE),"yr","day")-CONVERT(DATEDIF(H1805,tglAcuan,"y"),"yr","day"))),(NOW()+(CONVERT(VLOOKUP(Table1[[#This Row],[JABATAN]],tbl_refJabatan,4,FALSE),"yr","day")-CONVERT(DATEDIF(H1805,NOW(),"y"),"yr","day")))),"Usia Salah"),"")</f>
        <v>36583.098911689813</v>
      </c>
      <c r="T1805" s="167" t="str">
        <f ca="1">IF(Table1[[#This Row],[TGL. PENSIUN ( usia )]]&lt;&gt;0,TEXT(Table1[[#This Row],[TGL. PENSIUN ( usia )]],"yyyy"),"")</f>
        <v>2000</v>
      </c>
      <c r="U1805" s="166">
        <f ca="1">IF(AND(Table1[[#This Row],[TGL. PENSIUN (usia)]]&lt;&gt;"",Table1[[#This Row],[TGL. PENSIUN (usia)]]&lt;&gt;"USIA SALAH"),IF(tglAcuan&lt;&gt;0,(INT(CONVERT(VLOOKUP(Table1[[#This Row],[JABATAN]],tbl_refJabatan,4,FALSE),"yr","day")-CONVERT(DATEDIF(H1805,tglAcuan,"y"),"yr","day"))),(INT(CONVERT(VLOOKUP(Table1[[#This Row],[JABATAN]],tbl_refJabatan,4,FALSE),"yr","day")-CONVERT(DATEDIF(H1805,NOW(),"y"),"yr","day")))),"")</f>
        <v>-8766</v>
      </c>
      <c r="V1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Row],[JABATAN]],tbl_refJabatan,6,FALSE),"yr","day")-CONVERT(DATEDIF(H1805,tglAcuan,"y"),"yr","day"))),(NOW()+(CONVERT(VLOOKUP(Table1[[#This Row],[JABATAN]],tbl_refJabatan,6,FALSE),"yr","day")-CONVERT(DATEDIF(H1805,NOW(),"y"),"yr","day")))),"Usia Salah"),"")</f>
        <v>29278.098911689813</v>
      </c>
      <c r="W1805" s="167" t="str">
        <f ca="1">IF(Table1[[#This Row],[TGL.PENSIUN (usia)]]&lt;&gt;0,TEXT(Table1[[#This Row],[TGL.PENSIUN (usia)]],"yyyy"),"")</f>
        <v>1980</v>
      </c>
      <c r="X18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Row],[JABATAN]],tbl_refJabatan,7,FALSE),"yr","day")-CONVERT(DATEDIF(M1805,tglAcuan,"y"),"yr","day"))),(NOW()+(CONVERT(VLOOKUP(Table1[[#This Row],[JABATAN]],tbl_refJabatan,7,FALSE),"yr","day")-CONVERT(DATEDIF(M1805,NOW(),"y"),"yr","day")))),"tgl SK salah"),"")</f>
        <v>65437.848911689813</v>
      </c>
      <c r="Y1805" s="167" t="str">
        <f ca="1">IF(Table1[[#This Row],[TGL. PENSIUN (jabatan)]]&lt;&gt;0,TEXT(Table1[[#This Row],[TGL. PENSIUN (jabatan)]],"yyyy"),"")</f>
        <v>2079</v>
      </c>
      <c r="Z18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Row],[JABATAN]],tbl_refJabatan,8,FALSE),"yr","day")-CONVERT(DATEDIF(H1805,tglAcuan,"y"),"yr","day"))),(NOW()+(CONVERT(VLOOKUP(Table1[[#This Row],[JABATAN]],tbl_refJabatan,8,FALSE),"yr","day")-CONVERT(DATEDIF(H1805,NOW(),"y"),"yr","day")))),"Usia Salah"),"")</f>
        <v>51193.098911689813</v>
      </c>
      <c r="AA1805" s="167" t="str">
        <f ca="1">IF(Table1[[#This Row],[TGL.PENSIUN (usia )]]&lt;&gt;0,TEXT(Table1[[#This Row],[TGL.PENSIUN (usia )]],"yyyy"),"")</f>
        <v>2040</v>
      </c>
      <c r="AB18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Row],[JABATAN]],tbl_refJabatan,9,FALSE),"yr","day")-CONVERT(DATEDIF(M1805,tglAcuan,"y"),"yr","day"))),(NOW()+(CONVERT(VLOOKUP(Table1[[#This Row],[JABATAN]],tbl_refJabatan,9,FALSE),"yr","day")-CONVERT(DATEDIF(M1805,NOW(),"y"),"yr","day")))),"tgl SK salah"),"")</f>
        <v>49001.598911689813</v>
      </c>
      <c r="AC1805" s="167" t="str">
        <f ca="1">IF(Table1[[#This Row],[TGL. PENSIUN (jabatan )]]&lt;&gt;0,TEXT(Table1[[#This Row],[TGL. PENSIUN (jabatan )]],"yyyy"),"")</f>
        <v>2034</v>
      </c>
      <c r="AD18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6" spans="1:30" s="53" customFormat="1" ht="21.75" customHeight="1" x14ac:dyDescent="0.25">
      <c r="A1806" s="43">
        <f t="shared" si="63"/>
        <v>1801</v>
      </c>
      <c r="B1806" s="44" t="s">
        <v>3061</v>
      </c>
      <c r="C1806" s="44" t="s">
        <v>3197</v>
      </c>
      <c r="D1806" s="72" t="s">
        <v>63</v>
      </c>
      <c r="E1806" s="182" t="s">
        <v>2261</v>
      </c>
      <c r="F1806" s="43" t="s">
        <v>41</v>
      </c>
      <c r="G1806" s="46" t="s">
        <v>42</v>
      </c>
      <c r="H1806" s="47">
        <v>23341</v>
      </c>
      <c r="I1806" s="45"/>
      <c r="J1806" s="76"/>
      <c r="K1806" s="74" t="s">
        <v>93</v>
      </c>
      <c r="L1806" s="49" t="s">
        <v>3203</v>
      </c>
      <c r="M1806" s="80">
        <v>43395</v>
      </c>
      <c r="N1806" s="52" t="str">
        <f t="shared" ca="1" si="64"/>
        <v>60 Tahun 3 Bulan 1 hari</v>
      </c>
      <c r="O18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Row],[JABATAN]],tbl_refJabatan,2,FALSE),"yr","day")-CONVERT(DATEDIF(H1806,tglAcuan,"y"),"yr","day"))),(NOW()+(CONVERT(VLOOKUP(Table1[[#This Row],[JABATAN]],tbl_refJabatan,2,FALSE),"yr","day")-CONVERT(DATEDIF(H1806,NOW(),"y"),"yr","day")))),"Usia Salah"),"")</f>
        <v>45349.098911689813</v>
      </c>
      <c r="Q1806" s="167" t="str">
        <f ca="1">IF(Table1[[#This Row],[TGL. PENSIUN (usia)]]&lt;&gt;0,TEXT(Table1[[#This Row],[TGL. PENSIUN (usia)]],"yyyy"),"")</f>
        <v>2024</v>
      </c>
      <c r="R1806" s="166">
        <f ca="1">IF(AND(Table1[[#This Row],[TGL. PENSIUN (usia)]]&lt;&gt;"",Table1[[#This Row],[TGL. PENSIUN (usia)]]&lt;&gt;"USIA SALAH"),IF(tglAcuan&lt;&gt;0,(INT(CONVERT(VLOOKUP(Table1[[#This Row],[JABATAN]],tbl_refJabatan,2,FALSE),"yr","day")-CONVERT(DATEDIF(H1806,tglAcuan,"y"),"yr","day"))),(INT(CONVERT(VLOOKUP(Table1[[#This Row],[JABATAN]],tbl_refJabatan,2,FALSE),"yr","day")-CONVERT(DATEDIF(H1806,NOW(),"y"),"yr","day")))),"")</f>
        <v>0</v>
      </c>
      <c r="S1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Row],[JABATAN]],tbl_refJabatan,4,FALSE),"yr","day")-CONVERT(DATEDIF(H1806,tglAcuan,"y"),"yr","day"))),(NOW()+(CONVERT(VLOOKUP(Table1[[#This Row],[JABATAN]],tbl_refJabatan,4,FALSE),"yr","day")-CONVERT(DATEDIF(H1806,NOW(),"y"),"yr","day")))),"Usia Salah"),"")</f>
        <v>30739.098911689813</v>
      </c>
      <c r="T1806" s="167" t="str">
        <f ca="1">IF(Table1[[#This Row],[TGL. PENSIUN ( usia )]]&lt;&gt;0,TEXT(Table1[[#This Row],[TGL. PENSIUN ( usia )]],"yyyy"),"")</f>
        <v>1984</v>
      </c>
      <c r="U1806" s="166">
        <f ca="1">IF(AND(Table1[[#This Row],[TGL. PENSIUN (usia)]]&lt;&gt;"",Table1[[#This Row],[TGL. PENSIUN (usia)]]&lt;&gt;"USIA SALAH"),IF(tglAcuan&lt;&gt;0,(INT(CONVERT(VLOOKUP(Table1[[#This Row],[JABATAN]],tbl_refJabatan,4,FALSE),"yr","day")-CONVERT(DATEDIF(H1806,tglAcuan,"y"),"yr","day"))),(INT(CONVERT(VLOOKUP(Table1[[#This Row],[JABATAN]],tbl_refJabatan,4,FALSE),"yr","day")-CONVERT(DATEDIF(H1806,NOW(),"y"),"yr","day")))),"")</f>
        <v>-14610</v>
      </c>
      <c r="V1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Row],[JABATAN]],tbl_refJabatan,6,FALSE),"yr","day")-CONVERT(DATEDIF(H1806,tglAcuan,"y"),"yr","day"))),(NOW()+(CONVERT(VLOOKUP(Table1[[#This Row],[JABATAN]],tbl_refJabatan,6,FALSE),"yr","day")-CONVERT(DATEDIF(H1806,NOW(),"y"),"yr","day")))),"Usia Salah"),"")</f>
        <v>23434.098911689813</v>
      </c>
      <c r="W1806" s="167" t="str">
        <f ca="1">IF(Table1[[#This Row],[TGL.PENSIUN (usia)]]&lt;&gt;0,TEXT(Table1[[#This Row],[TGL.PENSIUN (usia)]],"yyyy"),"")</f>
        <v>1964</v>
      </c>
      <c r="X18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Row],[JABATAN]],tbl_refJabatan,7,FALSE),"yr","day")-CONVERT(DATEDIF(M1806,tglAcuan,"y"),"yr","day"))),(NOW()+(CONVERT(VLOOKUP(Table1[[#This Row],[JABATAN]],tbl_refJabatan,7,FALSE),"yr","day")-CONVERT(DATEDIF(M1806,NOW(),"y"),"yr","day")))),"tgl SK salah"),"")</f>
        <v>65437.848911689813</v>
      </c>
      <c r="Y1806" s="167" t="str">
        <f ca="1">IF(Table1[[#This Row],[TGL. PENSIUN (jabatan)]]&lt;&gt;0,TEXT(Table1[[#This Row],[TGL. PENSIUN (jabatan)]],"yyyy"),"")</f>
        <v>2079</v>
      </c>
      <c r="Z18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Row],[JABATAN]],tbl_refJabatan,8,FALSE),"yr","day")-CONVERT(DATEDIF(H1806,tglAcuan,"y"),"yr","day"))),(NOW()+(CONVERT(VLOOKUP(Table1[[#This Row],[JABATAN]],tbl_refJabatan,8,FALSE),"yr","day")-CONVERT(DATEDIF(H1806,NOW(),"y"),"yr","day")))),"Usia Salah"),"")</f>
        <v>45349.098911689813</v>
      </c>
      <c r="AA1806" s="167" t="str">
        <f ca="1">IF(Table1[[#This Row],[TGL.PENSIUN (usia )]]&lt;&gt;0,TEXT(Table1[[#This Row],[TGL.PENSIUN (usia )]],"yyyy"),"")</f>
        <v>2024</v>
      </c>
      <c r="AB18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Row],[JABATAN]],tbl_refJabatan,9,FALSE),"yr","day")-CONVERT(DATEDIF(M1806,tglAcuan,"y"),"yr","day"))),(NOW()+(CONVERT(VLOOKUP(Table1[[#This Row],[JABATAN]],tbl_refJabatan,9,FALSE),"yr","day")-CONVERT(DATEDIF(M1806,NOW(),"y"),"yr","day")))),"tgl SK salah"),"")</f>
        <v>49001.598911689813</v>
      </c>
      <c r="AC1806" s="167" t="str">
        <f ca="1">IF(Table1[[#This Row],[TGL. PENSIUN (jabatan )]]&lt;&gt;0,TEXT(Table1[[#This Row],[TGL. PENSIUN (jabatan )]],"yyyy"),"")</f>
        <v>2034</v>
      </c>
      <c r="AD18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07" spans="1:30" s="53" customFormat="1" ht="21.75" customHeight="1" x14ac:dyDescent="0.25">
      <c r="A1807" s="43">
        <f t="shared" si="63"/>
        <v>1802</v>
      </c>
      <c r="B1807" s="44" t="s">
        <v>3061</v>
      </c>
      <c r="C1807" s="44" t="s">
        <v>3197</v>
      </c>
      <c r="D1807" s="72" t="s">
        <v>63</v>
      </c>
      <c r="E1807" s="182" t="s">
        <v>3211</v>
      </c>
      <c r="F1807" s="43" t="s">
        <v>41</v>
      </c>
      <c r="G1807" s="46" t="s">
        <v>42</v>
      </c>
      <c r="H1807" s="47">
        <v>22748</v>
      </c>
      <c r="I1807" s="45"/>
      <c r="J1807" s="76"/>
      <c r="K1807" s="74" t="s">
        <v>43</v>
      </c>
      <c r="L1807" s="49" t="s">
        <v>3203</v>
      </c>
      <c r="M1807" s="80">
        <v>43395</v>
      </c>
      <c r="N1807" s="52" t="str">
        <f t="shared" ca="1" si="64"/>
        <v>61 Tahun 10 Bulan 15 hari</v>
      </c>
      <c r="O18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Row],[JABATAN]],tbl_refJabatan,2,FALSE),"yr","day")-CONVERT(DATEDIF(H1807,tglAcuan,"y"),"yr","day"))),(NOW()+(CONVERT(VLOOKUP(Table1[[#This Row],[JABATAN]],tbl_refJabatan,2,FALSE),"yr","day")-CONVERT(DATEDIF(H1807,NOW(),"y"),"yr","day")))),"Usia Salah"),"")</f>
        <v>44983.848911689813</v>
      </c>
      <c r="Q1807" s="167" t="str">
        <f ca="1">IF(Table1[[#This Row],[TGL. PENSIUN (usia)]]&lt;&gt;0,TEXT(Table1[[#This Row],[TGL. PENSIUN (usia)]],"yyyy"),"")</f>
        <v>2023</v>
      </c>
      <c r="R1807" s="166">
        <f ca="1">IF(AND(Table1[[#This Row],[TGL. PENSIUN (usia)]]&lt;&gt;"",Table1[[#This Row],[TGL. PENSIUN (usia)]]&lt;&gt;"USIA SALAH"),IF(tglAcuan&lt;&gt;0,(INT(CONVERT(VLOOKUP(Table1[[#This Row],[JABATAN]],tbl_refJabatan,2,FALSE),"yr","day")-CONVERT(DATEDIF(H1807,tglAcuan,"y"),"yr","day"))),(INT(CONVERT(VLOOKUP(Table1[[#This Row],[JABATAN]],tbl_refJabatan,2,FALSE),"yr","day")-CONVERT(DATEDIF(H1807,NOW(),"y"),"yr","day")))),"")</f>
        <v>-366</v>
      </c>
      <c r="S1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Row],[JABATAN]],tbl_refJabatan,4,FALSE),"yr","day")-CONVERT(DATEDIF(H1807,tglAcuan,"y"),"yr","day"))),(NOW()+(CONVERT(VLOOKUP(Table1[[#This Row],[JABATAN]],tbl_refJabatan,4,FALSE),"yr","day")-CONVERT(DATEDIF(H1807,NOW(),"y"),"yr","day")))),"Usia Salah"),"")</f>
        <v>30373.848911689813</v>
      </c>
      <c r="T1807" s="167" t="str">
        <f ca="1">IF(Table1[[#This Row],[TGL. PENSIUN ( usia )]]&lt;&gt;0,TEXT(Table1[[#This Row],[TGL. PENSIUN ( usia )]],"yyyy"),"")</f>
        <v>1983</v>
      </c>
      <c r="U1807" s="166">
        <f ca="1">IF(AND(Table1[[#This Row],[TGL. PENSIUN (usia)]]&lt;&gt;"",Table1[[#This Row],[TGL. PENSIUN (usia)]]&lt;&gt;"USIA SALAH"),IF(tglAcuan&lt;&gt;0,(INT(CONVERT(VLOOKUP(Table1[[#This Row],[JABATAN]],tbl_refJabatan,4,FALSE),"yr","day")-CONVERT(DATEDIF(H1807,tglAcuan,"y"),"yr","day"))),(INT(CONVERT(VLOOKUP(Table1[[#This Row],[JABATAN]],tbl_refJabatan,4,FALSE),"yr","day")-CONVERT(DATEDIF(H1807,NOW(),"y"),"yr","day")))),"")</f>
        <v>-14976</v>
      </c>
      <c r="V1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Row],[JABATAN]],tbl_refJabatan,6,FALSE),"yr","day")-CONVERT(DATEDIF(H1807,tglAcuan,"y"),"yr","day"))),(NOW()+(CONVERT(VLOOKUP(Table1[[#This Row],[JABATAN]],tbl_refJabatan,6,FALSE),"yr","day")-CONVERT(DATEDIF(H1807,NOW(),"y"),"yr","day")))),"Usia Salah"),"")</f>
        <v>23068.848911689813</v>
      </c>
      <c r="W1807" s="167" t="str">
        <f ca="1">IF(Table1[[#This Row],[TGL.PENSIUN (usia)]]&lt;&gt;0,TEXT(Table1[[#This Row],[TGL.PENSIUN (usia)]],"yyyy"),"")</f>
        <v>1963</v>
      </c>
      <c r="X18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Row],[JABATAN]],tbl_refJabatan,7,FALSE),"yr","day")-CONVERT(DATEDIF(M1807,tglAcuan,"y"),"yr","day"))),(NOW()+(CONVERT(VLOOKUP(Table1[[#This Row],[JABATAN]],tbl_refJabatan,7,FALSE),"yr","day")-CONVERT(DATEDIF(M1807,NOW(),"y"),"yr","day")))),"tgl SK salah"),"")</f>
        <v>65437.848911689813</v>
      </c>
      <c r="Y1807" s="167" t="str">
        <f ca="1">IF(Table1[[#This Row],[TGL. PENSIUN (jabatan)]]&lt;&gt;0,TEXT(Table1[[#This Row],[TGL. PENSIUN (jabatan)]],"yyyy"),"")</f>
        <v>2079</v>
      </c>
      <c r="Z18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Row],[JABATAN]],tbl_refJabatan,8,FALSE),"yr","day")-CONVERT(DATEDIF(H1807,tglAcuan,"y"),"yr","day"))),(NOW()+(CONVERT(VLOOKUP(Table1[[#This Row],[JABATAN]],tbl_refJabatan,8,FALSE),"yr","day")-CONVERT(DATEDIF(H1807,NOW(),"y"),"yr","day")))),"Usia Salah"),"")</f>
        <v>44983.848911689813</v>
      </c>
      <c r="AA1807" s="167" t="str">
        <f ca="1">IF(Table1[[#This Row],[TGL.PENSIUN (usia )]]&lt;&gt;0,TEXT(Table1[[#This Row],[TGL.PENSIUN (usia )]],"yyyy"),"")</f>
        <v>2023</v>
      </c>
      <c r="AB18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Row],[JABATAN]],tbl_refJabatan,9,FALSE),"yr","day")-CONVERT(DATEDIF(M1807,tglAcuan,"y"),"yr","day"))),(NOW()+(CONVERT(VLOOKUP(Table1[[#This Row],[JABATAN]],tbl_refJabatan,9,FALSE),"yr","day")-CONVERT(DATEDIF(M1807,NOW(),"y"),"yr","day")))),"tgl SK salah"),"")</f>
        <v>49001.598911689813</v>
      </c>
      <c r="AC1807" s="167" t="str">
        <f ca="1">IF(Table1[[#This Row],[TGL. PENSIUN (jabatan )]]&lt;&gt;0,TEXT(Table1[[#This Row],[TGL. PENSIUN (jabatan )]],"yyyy"),"")</f>
        <v>2034</v>
      </c>
      <c r="AD18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8" spans="1:30" s="53" customFormat="1" ht="21.75" customHeight="1" x14ac:dyDescent="0.25">
      <c r="A1808" s="43">
        <f t="shared" si="63"/>
        <v>1803</v>
      </c>
      <c r="B1808" s="44" t="s">
        <v>3061</v>
      </c>
      <c r="C1808" s="44" t="s">
        <v>3197</v>
      </c>
      <c r="D1808" s="72" t="s">
        <v>63</v>
      </c>
      <c r="E1808" s="182" t="s">
        <v>3212</v>
      </c>
      <c r="F1808" s="43" t="s">
        <v>41</v>
      </c>
      <c r="G1808" s="46" t="s">
        <v>42</v>
      </c>
      <c r="H1808" s="47">
        <v>26335</v>
      </c>
      <c r="I1808" s="45"/>
      <c r="J1808" s="76"/>
      <c r="K1808" s="74" t="s">
        <v>43</v>
      </c>
      <c r="L1808" s="49" t="s">
        <v>3203</v>
      </c>
      <c r="M1808" s="80">
        <v>43395</v>
      </c>
      <c r="N1808" s="52" t="str">
        <f t="shared" ca="1" si="64"/>
        <v>52 Tahun 0 Bulan 21 hari</v>
      </c>
      <c r="O18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Row],[JABATAN]],tbl_refJabatan,2,FALSE),"yr","day")-CONVERT(DATEDIF(H1808,tglAcuan,"y"),"yr","day"))),(NOW()+(CONVERT(VLOOKUP(Table1[[#This Row],[JABATAN]],tbl_refJabatan,2,FALSE),"yr","day")-CONVERT(DATEDIF(H1808,NOW(),"y"),"yr","day")))),"Usia Salah"),"")</f>
        <v>48271.098911689813</v>
      </c>
      <c r="Q1808" s="167" t="str">
        <f ca="1">IF(Table1[[#This Row],[TGL. PENSIUN (usia)]]&lt;&gt;0,TEXT(Table1[[#This Row],[TGL. PENSIUN (usia)]],"yyyy"),"")</f>
        <v>2032</v>
      </c>
      <c r="R1808" s="166">
        <f ca="1">IF(AND(Table1[[#This Row],[TGL. PENSIUN (usia)]]&lt;&gt;"",Table1[[#This Row],[TGL. PENSIUN (usia)]]&lt;&gt;"USIA SALAH"),IF(tglAcuan&lt;&gt;0,(INT(CONVERT(VLOOKUP(Table1[[#This Row],[JABATAN]],tbl_refJabatan,2,FALSE),"yr","day")-CONVERT(DATEDIF(H1808,tglAcuan,"y"),"yr","day"))),(INT(CONVERT(VLOOKUP(Table1[[#This Row],[JABATAN]],tbl_refJabatan,2,FALSE),"yr","day")-CONVERT(DATEDIF(H1808,NOW(),"y"),"yr","day")))),"")</f>
        <v>2922</v>
      </c>
      <c r="S1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Row],[JABATAN]],tbl_refJabatan,4,FALSE),"yr","day")-CONVERT(DATEDIF(H1808,tglAcuan,"y"),"yr","day"))),(NOW()+(CONVERT(VLOOKUP(Table1[[#This Row],[JABATAN]],tbl_refJabatan,4,FALSE),"yr","day")-CONVERT(DATEDIF(H1808,NOW(),"y"),"yr","day")))),"Usia Salah"),"")</f>
        <v>33661.098911689813</v>
      </c>
      <c r="T1808" s="167" t="str">
        <f ca="1">IF(Table1[[#This Row],[TGL. PENSIUN ( usia )]]&lt;&gt;0,TEXT(Table1[[#This Row],[TGL. PENSIUN ( usia )]],"yyyy"),"")</f>
        <v>1992</v>
      </c>
      <c r="U1808" s="166">
        <f ca="1">IF(AND(Table1[[#This Row],[TGL. PENSIUN (usia)]]&lt;&gt;"",Table1[[#This Row],[TGL. PENSIUN (usia)]]&lt;&gt;"USIA SALAH"),IF(tglAcuan&lt;&gt;0,(INT(CONVERT(VLOOKUP(Table1[[#This Row],[JABATAN]],tbl_refJabatan,4,FALSE),"yr","day")-CONVERT(DATEDIF(H1808,tglAcuan,"y"),"yr","day"))),(INT(CONVERT(VLOOKUP(Table1[[#This Row],[JABATAN]],tbl_refJabatan,4,FALSE),"yr","day")-CONVERT(DATEDIF(H1808,NOW(),"y"),"yr","day")))),"")</f>
        <v>-11688</v>
      </c>
      <c r="V1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Row],[JABATAN]],tbl_refJabatan,6,FALSE),"yr","day")-CONVERT(DATEDIF(H1808,tglAcuan,"y"),"yr","day"))),(NOW()+(CONVERT(VLOOKUP(Table1[[#This Row],[JABATAN]],tbl_refJabatan,6,FALSE),"yr","day")-CONVERT(DATEDIF(H1808,NOW(),"y"),"yr","day")))),"Usia Salah"),"")</f>
        <v>26356.098911689813</v>
      </c>
      <c r="W1808" s="167" t="str">
        <f ca="1">IF(Table1[[#This Row],[TGL.PENSIUN (usia)]]&lt;&gt;0,TEXT(Table1[[#This Row],[TGL.PENSIUN (usia)]],"yyyy"),"")</f>
        <v>1972</v>
      </c>
      <c r="X18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Row],[JABATAN]],tbl_refJabatan,7,FALSE),"yr","day")-CONVERT(DATEDIF(M1808,tglAcuan,"y"),"yr","day"))),(NOW()+(CONVERT(VLOOKUP(Table1[[#This Row],[JABATAN]],tbl_refJabatan,7,FALSE),"yr","day")-CONVERT(DATEDIF(M1808,NOW(),"y"),"yr","day")))),"tgl SK salah"),"")</f>
        <v>65437.848911689813</v>
      </c>
      <c r="Y1808" s="167" t="str">
        <f ca="1">IF(Table1[[#This Row],[TGL. PENSIUN (jabatan)]]&lt;&gt;0,TEXT(Table1[[#This Row],[TGL. PENSIUN (jabatan)]],"yyyy"),"")</f>
        <v>2079</v>
      </c>
      <c r="Z18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Row],[JABATAN]],tbl_refJabatan,8,FALSE),"yr","day")-CONVERT(DATEDIF(H1808,tglAcuan,"y"),"yr","day"))),(NOW()+(CONVERT(VLOOKUP(Table1[[#This Row],[JABATAN]],tbl_refJabatan,8,FALSE),"yr","day")-CONVERT(DATEDIF(H1808,NOW(),"y"),"yr","day")))),"Usia Salah"),"")</f>
        <v>48271.098911689813</v>
      </c>
      <c r="AA1808" s="167" t="str">
        <f ca="1">IF(Table1[[#This Row],[TGL.PENSIUN (usia )]]&lt;&gt;0,TEXT(Table1[[#This Row],[TGL.PENSIUN (usia )]],"yyyy"),"")</f>
        <v>2032</v>
      </c>
      <c r="AB18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Row],[JABATAN]],tbl_refJabatan,9,FALSE),"yr","day")-CONVERT(DATEDIF(M1808,tglAcuan,"y"),"yr","day"))),(NOW()+(CONVERT(VLOOKUP(Table1[[#This Row],[JABATAN]],tbl_refJabatan,9,FALSE),"yr","day")-CONVERT(DATEDIF(M1808,NOW(),"y"),"yr","day")))),"tgl SK salah"),"")</f>
        <v>49001.598911689813</v>
      </c>
      <c r="AC1808" s="167" t="str">
        <f ca="1">IF(Table1[[#This Row],[TGL. PENSIUN (jabatan )]]&lt;&gt;0,TEXT(Table1[[#This Row],[TGL. PENSIUN (jabatan )]],"yyyy"),"")</f>
        <v>2034</v>
      </c>
      <c r="AD18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09" spans="1:30" s="53" customFormat="1" ht="21.75" customHeight="1" x14ac:dyDescent="0.25">
      <c r="A1809" s="43">
        <f t="shared" si="63"/>
        <v>1804</v>
      </c>
      <c r="B1809" s="44" t="s">
        <v>3061</v>
      </c>
      <c r="C1809" s="44" t="s">
        <v>3213</v>
      </c>
      <c r="D1809" s="45" t="s">
        <v>39</v>
      </c>
      <c r="E1809" s="152" t="s">
        <v>1227</v>
      </c>
      <c r="F1809" s="43" t="s">
        <v>41</v>
      </c>
      <c r="G1809" s="46" t="s">
        <v>42</v>
      </c>
      <c r="H1809" s="223">
        <v>22990</v>
      </c>
      <c r="I1809" s="45"/>
      <c r="J1809" s="76"/>
      <c r="K1809" s="74" t="s">
        <v>43</v>
      </c>
      <c r="L1809" s="86" t="s">
        <v>3214</v>
      </c>
      <c r="M1809" s="80">
        <v>43812</v>
      </c>
      <c r="N1809" s="52" t="str">
        <f t="shared" ca="1" si="64"/>
        <v>61 Tahun 2 Bulan 17 hari</v>
      </c>
      <c r="O18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Row],[JABATAN]],tbl_refJabatan,2,FALSE),"yr","day")-CONVERT(DATEDIF(H1809,tglAcuan,"y"),"yr","day"))),(NOW()+(CONVERT(VLOOKUP(Table1[[#This Row],[JABATAN]],tbl_refJabatan,2,FALSE),"yr","day")-CONVERT(DATEDIF(H1809,NOW(),"y"),"yr","day")))),"Usia Salah"),"")</f>
        <v>23068.848911689813</v>
      </c>
      <c r="Q1809" s="167" t="str">
        <f ca="1">IF(Table1[[#This Row],[TGL. PENSIUN (usia)]]&lt;&gt;0,TEXT(Table1[[#This Row],[TGL. PENSIUN (usia)]],"yyyy"),"")</f>
        <v>1963</v>
      </c>
      <c r="R1809" s="166">
        <f ca="1">IF(AND(Table1[[#This Row],[TGL. PENSIUN (usia)]]&lt;&gt;"",Table1[[#This Row],[TGL. PENSIUN (usia)]]&lt;&gt;"USIA SALAH"),IF(tglAcuan&lt;&gt;0,(INT(CONVERT(VLOOKUP(Table1[[#This Row],[JABATAN]],tbl_refJabatan,2,FALSE),"yr","day")-CONVERT(DATEDIF(H1809,tglAcuan,"y"),"yr","day"))),(INT(CONVERT(VLOOKUP(Table1[[#This Row],[JABATAN]],tbl_refJabatan,2,FALSE),"yr","day")-CONVERT(DATEDIF(H1809,NOW(),"y"),"yr","day")))),"")</f>
        <v>-22281</v>
      </c>
      <c r="S1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Row],[JABATAN]],tbl_refJabatan,4,FALSE),"yr","day")-CONVERT(DATEDIF(H1809,tglAcuan,"y"),"yr","day"))),(NOW()+(CONVERT(VLOOKUP(Table1[[#This Row],[JABATAN]],tbl_refJabatan,4,FALSE),"yr","day")-CONVERT(DATEDIF(H1809,NOW(),"y"),"yr","day")))),"Usia Salah"),"")</f>
        <v>23068.848911689813</v>
      </c>
      <c r="T1809" s="167" t="str">
        <f ca="1">IF(Table1[[#This Row],[TGL. PENSIUN ( usia )]]&lt;&gt;0,TEXT(Table1[[#This Row],[TGL. PENSIUN ( usia )]],"yyyy"),"")</f>
        <v>1963</v>
      </c>
      <c r="U1809" s="166">
        <f ca="1">IF(AND(Table1[[#This Row],[TGL. PENSIUN (usia)]]&lt;&gt;"",Table1[[#This Row],[TGL. PENSIUN (usia)]]&lt;&gt;"USIA SALAH"),IF(tglAcuan&lt;&gt;0,(INT(CONVERT(VLOOKUP(Table1[[#This Row],[JABATAN]],tbl_refJabatan,4,FALSE),"yr","day")-CONVERT(DATEDIF(H1809,tglAcuan,"y"),"yr","day"))),(INT(CONVERT(VLOOKUP(Table1[[#This Row],[JABATAN]],tbl_refJabatan,4,FALSE),"yr","day")-CONVERT(DATEDIF(H1809,NOW(),"y"),"yr","day")))),"")</f>
        <v>-22281</v>
      </c>
      <c r="V1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Row],[JABATAN]],tbl_refJabatan,6,FALSE),"yr","day")-CONVERT(DATEDIF(H1809,tglAcuan,"y"),"yr","day"))),(NOW()+(CONVERT(VLOOKUP(Table1[[#This Row],[JABATAN]],tbl_refJabatan,6,FALSE),"yr","day")-CONVERT(DATEDIF(H1809,NOW(),"y"),"yr","day")))),"Usia Salah"),"")</f>
        <v>23068.848911689813</v>
      </c>
      <c r="W1809" s="167" t="str">
        <f ca="1">IF(Table1[[#This Row],[TGL.PENSIUN (usia)]]&lt;&gt;0,TEXT(Table1[[#This Row],[TGL.PENSIUN (usia)]],"yyyy"),"")</f>
        <v>1963</v>
      </c>
      <c r="X18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Row],[JABATAN]],tbl_refJabatan,7,FALSE),"yr","day")-CONVERT(DATEDIF(M1809,tglAcuan,"y"),"yr","day"))),(NOW()+(CONVERT(VLOOKUP(Table1[[#This Row],[JABATAN]],tbl_refJabatan,7,FALSE),"yr","day")-CONVERT(DATEDIF(M1809,NOW(),"y"),"yr","day")))),"tgl SK salah"),"")</f>
        <v>43888.098911689813</v>
      </c>
      <c r="Y1809" s="167" t="str">
        <f ca="1">IF(Table1[[#This Row],[TGL. PENSIUN (jabatan)]]&lt;&gt;0,TEXT(Table1[[#This Row],[TGL. PENSIUN (jabatan)]],"yyyy"),"")</f>
        <v>2020</v>
      </c>
      <c r="Z18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Row],[JABATAN]],tbl_refJabatan,8,FALSE),"yr","day")-CONVERT(DATEDIF(H1809,tglAcuan,"y"),"yr","day"))),(NOW()+(CONVERT(VLOOKUP(Table1[[#This Row],[JABATAN]],tbl_refJabatan,8,FALSE),"yr","day")-CONVERT(DATEDIF(H1809,NOW(),"y"),"yr","day")))),"Usia Salah"),"")</f>
        <v>23068.848911689813</v>
      </c>
      <c r="AA1809" s="167" t="str">
        <f ca="1">IF(Table1[[#This Row],[TGL.PENSIUN (usia )]]&lt;&gt;0,TEXT(Table1[[#This Row],[TGL.PENSIUN (usia )]],"yyyy"),"")</f>
        <v>1963</v>
      </c>
      <c r="AB18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Row],[JABATAN]],tbl_refJabatan,9,FALSE),"yr","day")-CONVERT(DATEDIF(M1809,tglAcuan,"y"),"yr","day"))),(NOW()+(CONVERT(VLOOKUP(Table1[[#This Row],[JABATAN]],tbl_refJabatan,9,FALSE),"yr","day")-CONVERT(DATEDIF(M1809,NOW(),"y"),"yr","day")))),"tgl SK salah"),"")</f>
        <v>43888.098911689813</v>
      </c>
      <c r="AC1809" s="167" t="str">
        <f ca="1">IF(Table1[[#This Row],[TGL. PENSIUN (jabatan )]]&lt;&gt;0,TEXT(Table1[[#This Row],[TGL. PENSIUN (jabatan )]],"yyyy"),"")</f>
        <v>2020</v>
      </c>
      <c r="AD18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0" spans="1:30" s="88" customFormat="1" ht="21.75" customHeight="1" x14ac:dyDescent="0.25">
      <c r="A1810" s="43">
        <f t="shared" si="63"/>
        <v>1805</v>
      </c>
      <c r="B1810" s="44" t="s">
        <v>3061</v>
      </c>
      <c r="C1810" s="44" t="s">
        <v>3213</v>
      </c>
      <c r="D1810" s="72" t="s">
        <v>45</v>
      </c>
      <c r="E1810" s="152" t="s">
        <v>274</v>
      </c>
      <c r="F1810" s="43" t="s">
        <v>41</v>
      </c>
      <c r="G1810" s="46" t="s">
        <v>42</v>
      </c>
      <c r="H1810" s="223">
        <v>29016</v>
      </c>
      <c r="I1810" s="45"/>
      <c r="J1810" s="76"/>
      <c r="K1810" s="74" t="s">
        <v>43</v>
      </c>
      <c r="L1810" s="86" t="s">
        <v>3215</v>
      </c>
      <c r="M1810" s="80">
        <v>43479</v>
      </c>
      <c r="N1810" s="52" t="str">
        <f t="shared" ca="1" si="64"/>
        <v>44 Tahun 8 Bulan 17 hari</v>
      </c>
      <c r="O18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1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Row],[JABATAN]],tbl_refJabatan,2,FALSE),"yr","day")-CONVERT(DATEDIF(H1810,tglAcuan,"y"),"yr","day"))),(NOW()+(CONVERT(VLOOKUP(Table1[[#This Row],[JABATAN]],tbl_refJabatan,2,FALSE),"yr","day")-CONVERT(DATEDIF(H1810,NOW(),"y"),"yr","day")))),"Usia Salah"),"")</f>
        <v>29278.098911689813</v>
      </c>
      <c r="Q1810" s="167" t="str">
        <f ca="1">IF(Table1[[#This Row],[TGL. PENSIUN (usia)]]&lt;&gt;0,TEXT(Table1[[#This Row],[TGL. PENSIUN (usia)]],"yyyy"),"")</f>
        <v>1980</v>
      </c>
      <c r="R1810" s="166">
        <f ca="1">IF(AND(Table1[[#This Row],[TGL. PENSIUN (usia)]]&lt;&gt;"",Table1[[#This Row],[TGL. PENSIUN (usia)]]&lt;&gt;"USIA SALAH"),IF(tglAcuan&lt;&gt;0,(INT(CONVERT(VLOOKUP(Table1[[#This Row],[JABATAN]],tbl_refJabatan,2,FALSE),"yr","day")-CONVERT(DATEDIF(H1810,tglAcuan,"y"),"yr","day"))),(INT(CONVERT(VLOOKUP(Table1[[#This Row],[JABATAN]],tbl_refJabatan,2,FALSE),"yr","day")-CONVERT(DATEDIF(H1810,NOW(),"y"),"yr","day")))),"")</f>
        <v>-16071</v>
      </c>
      <c r="S1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Row],[JABATAN]],tbl_refJabatan,4,FALSE),"yr","day")-CONVERT(DATEDIF(H1810,tglAcuan,"y"),"yr","day"))),(NOW()+(CONVERT(VLOOKUP(Table1[[#This Row],[JABATAN]],tbl_refJabatan,4,FALSE),"yr","day")-CONVERT(DATEDIF(H1810,NOW(),"y"),"yr","day")))),"Usia Salah"),"")</f>
        <v>29278.098911689813</v>
      </c>
      <c r="T1810" s="167" t="str">
        <f ca="1">IF(Table1[[#This Row],[TGL. PENSIUN ( usia )]]&lt;&gt;0,TEXT(Table1[[#This Row],[TGL. PENSIUN ( usia )]],"yyyy"),"")</f>
        <v>1980</v>
      </c>
      <c r="U1810" s="166">
        <f ca="1">IF(AND(Table1[[#This Row],[TGL. PENSIUN (usia)]]&lt;&gt;"",Table1[[#This Row],[TGL. PENSIUN (usia)]]&lt;&gt;"USIA SALAH"),IF(tglAcuan&lt;&gt;0,(INT(CONVERT(VLOOKUP(Table1[[#This Row],[JABATAN]],tbl_refJabatan,4,FALSE),"yr","day")-CONVERT(DATEDIF(H1810,tglAcuan,"y"),"yr","day"))),(INT(CONVERT(VLOOKUP(Table1[[#This Row],[JABATAN]],tbl_refJabatan,4,FALSE),"yr","day")-CONVERT(DATEDIF(H1810,NOW(),"y"),"yr","day")))),"")</f>
        <v>-16071</v>
      </c>
      <c r="V1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Row],[JABATAN]],tbl_refJabatan,6,FALSE),"yr","day")-CONVERT(DATEDIF(H1810,tglAcuan,"y"),"yr","day"))),(NOW()+(CONVERT(VLOOKUP(Table1[[#This Row],[JABATAN]],tbl_refJabatan,6,FALSE),"yr","day")-CONVERT(DATEDIF(H1810,NOW(),"y"),"yr","day")))),"Usia Salah"),"")</f>
        <v>29278.098911689813</v>
      </c>
      <c r="W1810" s="167" t="str">
        <f ca="1">IF(Table1[[#This Row],[TGL.PENSIUN (usia)]]&lt;&gt;0,TEXT(Table1[[#This Row],[TGL.PENSIUN (usia)]],"yyyy"),"")</f>
        <v>1980</v>
      </c>
      <c r="X18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Row],[JABATAN]],tbl_refJabatan,7,FALSE),"yr","day")-CONVERT(DATEDIF(M1810,tglAcuan,"y"),"yr","day"))),(NOW()+(CONVERT(VLOOKUP(Table1[[#This Row],[JABATAN]],tbl_refJabatan,7,FALSE),"yr","day")-CONVERT(DATEDIF(M1810,NOW(),"y"),"yr","day")))),"tgl SK salah"),"")</f>
        <v>43522.848911689813</v>
      </c>
      <c r="Y1810" s="167" t="str">
        <f ca="1">IF(Table1[[#This Row],[TGL. PENSIUN (jabatan)]]&lt;&gt;0,TEXT(Table1[[#This Row],[TGL. PENSIUN (jabatan)]],"yyyy"),"")</f>
        <v>2019</v>
      </c>
      <c r="Z18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Row],[JABATAN]],tbl_refJabatan,8,FALSE),"yr","day")-CONVERT(DATEDIF(H1810,tglAcuan,"y"),"yr","day"))),(NOW()+(CONVERT(VLOOKUP(Table1[[#This Row],[JABATAN]],tbl_refJabatan,8,FALSE),"yr","day")-CONVERT(DATEDIF(H1810,NOW(),"y"),"yr","day")))),"Usia Salah"),"")</f>
        <v>29278.098911689813</v>
      </c>
      <c r="AA1810" s="167" t="str">
        <f ca="1">IF(Table1[[#This Row],[TGL.PENSIUN (usia )]]&lt;&gt;0,TEXT(Table1[[#This Row],[TGL.PENSIUN (usia )]],"yyyy"),"")</f>
        <v>1980</v>
      </c>
      <c r="AB18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Row],[JABATAN]],tbl_refJabatan,9,FALSE),"yr","day")-CONVERT(DATEDIF(M1810,tglAcuan,"y"),"yr","day"))),(NOW()+(CONVERT(VLOOKUP(Table1[[#This Row],[JABATAN]],tbl_refJabatan,9,FALSE),"yr","day")-CONVERT(DATEDIF(M1810,NOW(),"y"),"yr","day")))),"tgl SK salah"),"")</f>
        <v>43522.848911689813</v>
      </c>
      <c r="AC1810" s="167" t="str">
        <f ca="1">IF(Table1[[#This Row],[TGL. PENSIUN (jabatan )]]&lt;&gt;0,TEXT(Table1[[#This Row],[TGL. PENSIUN (jabatan )]],"yyyy"),"")</f>
        <v>2019</v>
      </c>
      <c r="AD18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1" spans="1:30" s="53" customFormat="1" ht="21.75" customHeight="1" x14ac:dyDescent="0.25">
      <c r="A1811" s="43">
        <f t="shared" si="63"/>
        <v>1806</v>
      </c>
      <c r="B1811" s="44" t="s">
        <v>3061</v>
      </c>
      <c r="C1811" s="44" t="s">
        <v>3213</v>
      </c>
      <c r="D1811" s="45" t="s">
        <v>48</v>
      </c>
      <c r="E1811" s="152" t="s">
        <v>3216</v>
      </c>
      <c r="F1811" s="43" t="s">
        <v>41</v>
      </c>
      <c r="G1811" s="46" t="s">
        <v>1262</v>
      </c>
      <c r="H1811" s="223">
        <v>25628</v>
      </c>
      <c r="I1811" s="45"/>
      <c r="J1811" s="76"/>
      <c r="K1811" s="74" t="s">
        <v>43</v>
      </c>
      <c r="L1811" s="86" t="s">
        <v>3217</v>
      </c>
      <c r="M1811" s="80">
        <v>43479</v>
      </c>
      <c r="N1811" s="52" t="str">
        <f t="shared" ca="1" si="64"/>
        <v>53 Tahun 11 Bulan 26 hari</v>
      </c>
      <c r="O18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1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Row],[JABATAN]],tbl_refJabatan,2,FALSE),"yr","day")-CONVERT(DATEDIF(H1811,tglAcuan,"y"),"yr","day"))),(NOW()+(CONVERT(VLOOKUP(Table1[[#This Row],[JABATAN]],tbl_refJabatan,2,FALSE),"yr","day")-CONVERT(DATEDIF(H1811,NOW(),"y"),"yr","day")))),"Usia Salah"),"")</f>
        <v>47905.848911689813</v>
      </c>
      <c r="Q1811" s="167" t="str">
        <f ca="1">IF(Table1[[#This Row],[TGL. PENSIUN (usia)]]&lt;&gt;0,TEXT(Table1[[#This Row],[TGL. PENSIUN (usia)]],"yyyy"),"")</f>
        <v>2031</v>
      </c>
      <c r="R1811" s="166">
        <f ca="1">IF(AND(Table1[[#This Row],[TGL. PENSIUN (usia)]]&lt;&gt;"",Table1[[#This Row],[TGL. PENSIUN (usia)]]&lt;&gt;"USIA SALAH"),IF(tglAcuan&lt;&gt;0,(INT(CONVERT(VLOOKUP(Table1[[#This Row],[JABATAN]],tbl_refJabatan,2,FALSE),"yr","day")-CONVERT(DATEDIF(H1811,tglAcuan,"y"),"yr","day"))),(INT(CONVERT(VLOOKUP(Table1[[#This Row],[JABATAN]],tbl_refJabatan,2,FALSE),"yr","day")-CONVERT(DATEDIF(H1811,NOW(),"y"),"yr","day")))),"")</f>
        <v>2556</v>
      </c>
      <c r="S1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Row],[JABATAN]],tbl_refJabatan,4,FALSE),"yr","day")-CONVERT(DATEDIF(H1811,tglAcuan,"y"),"yr","day"))),(NOW()+(CONVERT(VLOOKUP(Table1[[#This Row],[JABATAN]],tbl_refJabatan,4,FALSE),"yr","day")-CONVERT(DATEDIF(H1811,NOW(),"y"),"yr","day")))),"Usia Salah"),"")</f>
        <v>47905.848911689813</v>
      </c>
      <c r="T1811" s="167" t="str">
        <f ca="1">IF(Table1[[#This Row],[TGL. PENSIUN ( usia )]]&lt;&gt;0,TEXT(Table1[[#This Row],[TGL. PENSIUN ( usia )]],"yyyy"),"")</f>
        <v>2031</v>
      </c>
      <c r="U1811" s="166">
        <f ca="1">IF(AND(Table1[[#This Row],[TGL. PENSIUN (usia)]]&lt;&gt;"",Table1[[#This Row],[TGL. PENSIUN (usia)]]&lt;&gt;"USIA SALAH"),IF(tglAcuan&lt;&gt;0,(INT(CONVERT(VLOOKUP(Table1[[#This Row],[JABATAN]],tbl_refJabatan,4,FALSE),"yr","day")-CONVERT(DATEDIF(H1811,tglAcuan,"y"),"yr","day"))),(INT(CONVERT(VLOOKUP(Table1[[#This Row],[JABATAN]],tbl_refJabatan,4,FALSE),"yr","day")-CONVERT(DATEDIF(H1811,NOW(),"y"),"yr","day")))),"")</f>
        <v>2556</v>
      </c>
      <c r="V1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Row],[JABATAN]],tbl_refJabatan,6,FALSE),"yr","day")-CONVERT(DATEDIF(H1811,tglAcuan,"y"),"yr","day"))),(NOW()+(CONVERT(VLOOKUP(Table1[[#This Row],[JABATAN]],tbl_refJabatan,6,FALSE),"yr","day")-CONVERT(DATEDIF(H1811,NOW(),"y"),"yr","day")))),"Usia Salah"),"")</f>
        <v>46444.848911689813</v>
      </c>
      <c r="W1811" s="167" t="str">
        <f ca="1">IF(Table1[[#This Row],[TGL.PENSIUN (usia)]]&lt;&gt;0,TEXT(Table1[[#This Row],[TGL.PENSIUN (usia)]],"yyyy"),"")</f>
        <v>2027</v>
      </c>
      <c r="X18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Row],[JABATAN]],tbl_refJabatan,7,FALSE),"yr","day")-CONVERT(DATEDIF(M1811,tglAcuan,"y"),"yr","day"))),(NOW()+(CONVERT(VLOOKUP(Table1[[#This Row],[JABATAN]],tbl_refJabatan,7,FALSE),"yr","day")-CONVERT(DATEDIF(M1811,NOW(),"y"),"yr","day")))),"tgl SK salah"),"")</f>
        <v>50827.848911689813</v>
      </c>
      <c r="Y1811" s="167" t="str">
        <f ca="1">IF(Table1[[#This Row],[TGL. PENSIUN (jabatan)]]&lt;&gt;0,TEXT(Table1[[#This Row],[TGL. PENSIUN (jabatan)]],"yyyy"),"")</f>
        <v>2039</v>
      </c>
      <c r="Z18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Row],[JABATAN]],tbl_refJabatan,8,FALSE),"yr","day")-CONVERT(DATEDIF(H1811,tglAcuan,"y"),"yr","day"))),(NOW()+(CONVERT(VLOOKUP(Table1[[#This Row],[JABATAN]],tbl_refJabatan,8,FALSE),"yr","day")-CONVERT(DATEDIF(H1811,NOW(),"y"),"yr","day")))),"Usia Salah"),"")</f>
        <v>46444.848911689813</v>
      </c>
      <c r="AA1811" s="167" t="str">
        <f ca="1">IF(Table1[[#This Row],[TGL.PENSIUN (usia )]]&lt;&gt;0,TEXT(Table1[[#This Row],[TGL.PENSIUN (usia )]],"yyyy"),"")</f>
        <v>2027</v>
      </c>
      <c r="AB18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Row],[JABATAN]],tbl_refJabatan,9,FALSE),"yr","day")-CONVERT(DATEDIF(M1811,tglAcuan,"y"),"yr","day"))),(NOW()+(CONVERT(VLOOKUP(Table1[[#This Row],[JABATAN]],tbl_refJabatan,9,FALSE),"yr","day")-CONVERT(DATEDIF(M1811,NOW(),"y"),"yr","day")))),"tgl SK salah"),"")</f>
        <v>50827.848911689813</v>
      </c>
      <c r="AC1811" s="167" t="str">
        <f ca="1">IF(Table1[[#This Row],[TGL. PENSIUN (jabatan )]]&lt;&gt;0,TEXT(Table1[[#This Row],[TGL. PENSIUN (jabatan )]],"yyyy"),"")</f>
        <v>2039</v>
      </c>
      <c r="AD18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2" spans="1:30" s="53" customFormat="1" ht="21.75" customHeight="1" x14ac:dyDescent="0.25">
      <c r="A1812" s="43">
        <f t="shared" si="63"/>
        <v>1807</v>
      </c>
      <c r="B1812" s="44" t="s">
        <v>3061</v>
      </c>
      <c r="C1812" s="44" t="s">
        <v>3213</v>
      </c>
      <c r="D1812" s="72" t="s">
        <v>52</v>
      </c>
      <c r="E1812" s="152" t="s">
        <v>3218</v>
      </c>
      <c r="F1812" s="43" t="s">
        <v>41</v>
      </c>
      <c r="G1812" s="46" t="s">
        <v>3219</v>
      </c>
      <c r="H1812" s="223">
        <v>23811</v>
      </c>
      <c r="I1812" s="45"/>
      <c r="J1812" s="76"/>
      <c r="K1812" s="74" t="s">
        <v>116</v>
      </c>
      <c r="L1812" s="86" t="s">
        <v>3220</v>
      </c>
      <c r="M1812" s="80">
        <v>43395</v>
      </c>
      <c r="N1812" s="52" t="str">
        <f t="shared" ca="1" si="64"/>
        <v>58 Tahun 11 Bulan 17 hari</v>
      </c>
      <c r="O18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Row],[JABATAN]],tbl_refJabatan,2,FALSE),"yr","day")-CONVERT(DATEDIF(H1812,tglAcuan,"y"),"yr","day"))),(NOW()+(CONVERT(VLOOKUP(Table1[[#This Row],[JABATAN]],tbl_refJabatan,2,FALSE),"yr","day")-CONVERT(DATEDIF(H1812,NOW(),"y"),"yr","day")))),"Usia Salah"),"")</f>
        <v>46079.598911689813</v>
      </c>
      <c r="Q1812" s="167" t="str">
        <f ca="1">IF(Table1[[#This Row],[TGL. PENSIUN (usia)]]&lt;&gt;0,TEXT(Table1[[#This Row],[TGL. PENSIUN (usia)]],"yyyy"),"")</f>
        <v>2026</v>
      </c>
      <c r="R1812" s="166">
        <f ca="1">IF(AND(Table1[[#This Row],[TGL. PENSIUN (usia)]]&lt;&gt;"",Table1[[#This Row],[TGL. PENSIUN (usia)]]&lt;&gt;"USIA SALAH"),IF(tglAcuan&lt;&gt;0,(INT(CONVERT(VLOOKUP(Table1[[#This Row],[JABATAN]],tbl_refJabatan,2,FALSE),"yr","day")-CONVERT(DATEDIF(H1812,tglAcuan,"y"),"yr","day"))),(INT(CONVERT(VLOOKUP(Table1[[#This Row],[JABATAN]],tbl_refJabatan,2,FALSE),"yr","day")-CONVERT(DATEDIF(H1812,NOW(),"y"),"yr","day")))),"")</f>
        <v>730</v>
      </c>
      <c r="S1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Row],[JABATAN]],tbl_refJabatan,4,FALSE),"yr","day")-CONVERT(DATEDIF(H1812,tglAcuan,"y"),"yr","day"))),(NOW()+(CONVERT(VLOOKUP(Table1[[#This Row],[JABATAN]],tbl_refJabatan,4,FALSE),"yr","day")-CONVERT(DATEDIF(H1812,NOW(),"y"),"yr","day")))),"Usia Salah"),"")</f>
        <v>46079.598911689813</v>
      </c>
      <c r="T1812" s="167" t="str">
        <f ca="1">IF(Table1[[#This Row],[TGL. PENSIUN ( usia )]]&lt;&gt;0,TEXT(Table1[[#This Row],[TGL. PENSIUN ( usia )]],"yyyy"),"")</f>
        <v>2026</v>
      </c>
      <c r="U1812" s="166">
        <f ca="1">IF(AND(Table1[[#This Row],[TGL. PENSIUN (usia)]]&lt;&gt;"",Table1[[#This Row],[TGL. PENSIUN (usia)]]&lt;&gt;"USIA SALAH"),IF(tglAcuan&lt;&gt;0,(INT(CONVERT(VLOOKUP(Table1[[#This Row],[JABATAN]],tbl_refJabatan,4,FALSE),"yr","day")-CONVERT(DATEDIF(H1812,tglAcuan,"y"),"yr","day"))),(INT(CONVERT(VLOOKUP(Table1[[#This Row],[JABATAN]],tbl_refJabatan,4,FALSE),"yr","day")-CONVERT(DATEDIF(H1812,NOW(),"y"),"yr","day")))),"")</f>
        <v>730</v>
      </c>
      <c r="V1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Row],[JABATAN]],tbl_refJabatan,6,FALSE),"yr","day")-CONVERT(DATEDIF(H1812,tglAcuan,"y"),"yr","day"))),(NOW()+(CONVERT(VLOOKUP(Table1[[#This Row],[JABATAN]],tbl_refJabatan,6,FALSE),"yr","day")-CONVERT(DATEDIF(H1812,NOW(),"y"),"yr","day")))),"Usia Salah"),"")</f>
        <v>44618.598911689813</v>
      </c>
      <c r="W1812" s="167" t="str">
        <f ca="1">IF(Table1[[#This Row],[TGL.PENSIUN (usia)]]&lt;&gt;0,TEXT(Table1[[#This Row],[TGL.PENSIUN (usia)]],"yyyy"),"")</f>
        <v>2022</v>
      </c>
      <c r="X18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Row],[JABATAN]],tbl_refJabatan,7,FALSE),"yr","day")-CONVERT(DATEDIF(M1812,tglAcuan,"y"),"yr","day"))),(NOW()+(CONVERT(VLOOKUP(Table1[[#This Row],[JABATAN]],tbl_refJabatan,7,FALSE),"yr","day")-CONVERT(DATEDIF(M1812,NOW(),"y"),"yr","day")))),"tgl SK salah"),"")</f>
        <v>50827.848911689813</v>
      </c>
      <c r="Y1812" s="167" t="str">
        <f ca="1">IF(Table1[[#This Row],[TGL. PENSIUN (jabatan)]]&lt;&gt;0,TEXT(Table1[[#This Row],[TGL. PENSIUN (jabatan)]],"yyyy"),"")</f>
        <v>2039</v>
      </c>
      <c r="Z18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Row],[JABATAN]],tbl_refJabatan,8,FALSE),"yr","day")-CONVERT(DATEDIF(H1812,tglAcuan,"y"),"yr","day"))),(NOW()+(CONVERT(VLOOKUP(Table1[[#This Row],[JABATAN]],tbl_refJabatan,8,FALSE),"yr","day")-CONVERT(DATEDIF(H1812,NOW(),"y"),"yr","day")))),"Usia Salah"),"")</f>
        <v>44618.598911689813</v>
      </c>
      <c r="AA1812" s="167" t="str">
        <f ca="1">IF(Table1[[#This Row],[TGL.PENSIUN (usia )]]&lt;&gt;0,TEXT(Table1[[#This Row],[TGL.PENSIUN (usia )]],"yyyy"),"")</f>
        <v>2022</v>
      </c>
      <c r="AB18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Row],[JABATAN]],tbl_refJabatan,9,FALSE),"yr","day")-CONVERT(DATEDIF(M1812,tglAcuan,"y"),"yr","day"))),(NOW()+(CONVERT(VLOOKUP(Table1[[#This Row],[JABATAN]],tbl_refJabatan,9,FALSE),"yr","day")-CONVERT(DATEDIF(M1812,NOW(),"y"),"yr","day")))),"tgl SK salah"),"")</f>
        <v>50827.848911689813</v>
      </c>
      <c r="AC1812" s="167" t="str">
        <f ca="1">IF(Table1[[#This Row],[TGL. PENSIUN (jabatan )]]&lt;&gt;0,TEXT(Table1[[#This Row],[TGL. PENSIUN (jabatan )]],"yyyy"),"")</f>
        <v>2039</v>
      </c>
      <c r="AD18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3" spans="1:30" s="53" customFormat="1" ht="21.75" customHeight="1" x14ac:dyDescent="0.25">
      <c r="A1813" s="43">
        <f t="shared" si="63"/>
        <v>1808</v>
      </c>
      <c r="B1813" s="44" t="s">
        <v>3061</v>
      </c>
      <c r="C1813" s="44" t="s">
        <v>3213</v>
      </c>
      <c r="D1813" s="72" t="s">
        <v>54</v>
      </c>
      <c r="E1813" s="152" t="s">
        <v>3221</v>
      </c>
      <c r="F1813" s="43" t="s">
        <v>41</v>
      </c>
      <c r="G1813" s="46" t="s">
        <v>42</v>
      </c>
      <c r="H1813" s="223">
        <v>23450</v>
      </c>
      <c r="I1813" s="45"/>
      <c r="J1813" s="76"/>
      <c r="K1813" s="74" t="s">
        <v>93</v>
      </c>
      <c r="L1813" s="86" t="s">
        <v>3220</v>
      </c>
      <c r="M1813" s="80">
        <v>43395</v>
      </c>
      <c r="N1813" s="52" t="str">
        <f t="shared" ca="1" si="64"/>
        <v>59 Tahun 11 Bulan 13 hari</v>
      </c>
      <c r="O18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Row],[JABATAN]],tbl_refJabatan,2,FALSE),"yr","day")-CONVERT(DATEDIF(H1813,tglAcuan,"y"),"yr","day"))),(NOW()+(CONVERT(VLOOKUP(Table1[[#This Row],[JABATAN]],tbl_refJabatan,2,FALSE),"yr","day")-CONVERT(DATEDIF(H1813,NOW(),"y"),"yr","day")))),"Usia Salah"),"")</f>
        <v>45714.348911689813</v>
      </c>
      <c r="Q1813" s="167" t="str">
        <f ca="1">IF(Table1[[#This Row],[TGL. PENSIUN (usia)]]&lt;&gt;0,TEXT(Table1[[#This Row],[TGL. PENSIUN (usia)]],"yyyy"),"")</f>
        <v>2025</v>
      </c>
      <c r="R1813" s="166">
        <f ca="1">IF(AND(Table1[[#This Row],[TGL. PENSIUN (usia)]]&lt;&gt;"",Table1[[#This Row],[TGL. PENSIUN (usia)]]&lt;&gt;"USIA SALAH"),IF(tglAcuan&lt;&gt;0,(INT(CONVERT(VLOOKUP(Table1[[#This Row],[JABATAN]],tbl_refJabatan,2,FALSE),"yr","day")-CONVERT(DATEDIF(H1813,tglAcuan,"y"),"yr","day"))),(INT(CONVERT(VLOOKUP(Table1[[#This Row],[JABATAN]],tbl_refJabatan,2,FALSE),"yr","day")-CONVERT(DATEDIF(H1813,NOW(),"y"),"yr","day")))),"")</f>
        <v>365</v>
      </c>
      <c r="S1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Row],[JABATAN]],tbl_refJabatan,4,FALSE),"yr","day")-CONVERT(DATEDIF(H1813,tglAcuan,"y"),"yr","day"))),(NOW()+(CONVERT(VLOOKUP(Table1[[#This Row],[JABATAN]],tbl_refJabatan,4,FALSE),"yr","day")-CONVERT(DATEDIF(H1813,NOW(),"y"),"yr","day")))),"Usia Salah"),"")</f>
        <v>45714.348911689813</v>
      </c>
      <c r="T1813" s="167" t="str">
        <f ca="1">IF(Table1[[#This Row],[TGL. PENSIUN ( usia )]]&lt;&gt;0,TEXT(Table1[[#This Row],[TGL. PENSIUN ( usia )]],"yyyy"),"")</f>
        <v>2025</v>
      </c>
      <c r="U1813" s="166">
        <f ca="1">IF(AND(Table1[[#This Row],[TGL. PENSIUN (usia)]]&lt;&gt;"",Table1[[#This Row],[TGL. PENSIUN (usia)]]&lt;&gt;"USIA SALAH"),IF(tglAcuan&lt;&gt;0,(INT(CONVERT(VLOOKUP(Table1[[#This Row],[JABATAN]],tbl_refJabatan,4,FALSE),"yr","day")-CONVERT(DATEDIF(H1813,tglAcuan,"y"),"yr","day"))),(INT(CONVERT(VLOOKUP(Table1[[#This Row],[JABATAN]],tbl_refJabatan,4,FALSE),"yr","day")-CONVERT(DATEDIF(H1813,NOW(),"y"),"yr","day")))),"")</f>
        <v>365</v>
      </c>
      <c r="V1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Row],[JABATAN]],tbl_refJabatan,6,FALSE),"yr","day")-CONVERT(DATEDIF(H1813,tglAcuan,"y"),"yr","day"))),(NOW()+(CONVERT(VLOOKUP(Table1[[#This Row],[JABATAN]],tbl_refJabatan,6,FALSE),"yr","day")-CONVERT(DATEDIF(H1813,NOW(),"y"),"yr","day")))),"Usia Salah"),"")</f>
        <v>44253.348911689813</v>
      </c>
      <c r="W1813" s="167" t="str">
        <f ca="1">IF(Table1[[#This Row],[TGL.PENSIUN (usia)]]&lt;&gt;0,TEXT(Table1[[#This Row],[TGL.PENSIUN (usia)]],"yyyy"),"")</f>
        <v>2021</v>
      </c>
      <c r="X18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Row],[JABATAN]],tbl_refJabatan,7,FALSE),"yr","day")-CONVERT(DATEDIF(M1813,tglAcuan,"y"),"yr","day"))),(NOW()+(CONVERT(VLOOKUP(Table1[[#This Row],[JABATAN]],tbl_refJabatan,7,FALSE),"yr","day")-CONVERT(DATEDIF(M1813,NOW(),"y"),"yr","day")))),"tgl SK salah"),"")</f>
        <v>50827.848911689813</v>
      </c>
      <c r="Y1813" s="167" t="str">
        <f ca="1">IF(Table1[[#This Row],[TGL. PENSIUN (jabatan)]]&lt;&gt;0,TEXT(Table1[[#This Row],[TGL. PENSIUN (jabatan)]],"yyyy"),"")</f>
        <v>2039</v>
      </c>
      <c r="Z18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Row],[JABATAN]],tbl_refJabatan,8,FALSE),"yr","day")-CONVERT(DATEDIF(H1813,tglAcuan,"y"),"yr","day"))),(NOW()+(CONVERT(VLOOKUP(Table1[[#This Row],[JABATAN]],tbl_refJabatan,8,FALSE),"yr","day")-CONVERT(DATEDIF(H1813,NOW(),"y"),"yr","day")))),"Usia Salah"),"")</f>
        <v>44253.348911689813</v>
      </c>
      <c r="AA1813" s="167" t="str">
        <f ca="1">IF(Table1[[#This Row],[TGL.PENSIUN (usia )]]&lt;&gt;0,TEXT(Table1[[#This Row],[TGL.PENSIUN (usia )]],"yyyy"),"")</f>
        <v>2021</v>
      </c>
      <c r="AB18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Row],[JABATAN]],tbl_refJabatan,9,FALSE),"yr","day")-CONVERT(DATEDIF(M1813,tglAcuan,"y"),"yr","day"))),(NOW()+(CONVERT(VLOOKUP(Table1[[#This Row],[JABATAN]],tbl_refJabatan,9,FALSE),"yr","day")-CONVERT(DATEDIF(M1813,NOW(),"y"),"yr","day")))),"tgl SK salah"),"")</f>
        <v>50827.848911689813</v>
      </c>
      <c r="AC1813" s="167" t="str">
        <f ca="1">IF(Table1[[#This Row],[TGL. PENSIUN (jabatan )]]&lt;&gt;0,TEXT(Table1[[#This Row],[TGL. PENSIUN (jabatan )]],"yyyy"),"")</f>
        <v>2039</v>
      </c>
      <c r="AD18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4" spans="1:30" s="53" customFormat="1" ht="21.75" customHeight="1" x14ac:dyDescent="0.25">
      <c r="A1814" s="43">
        <f t="shared" si="63"/>
        <v>1809</v>
      </c>
      <c r="B1814" s="44" t="s">
        <v>3061</v>
      </c>
      <c r="C1814" s="44" t="s">
        <v>3213</v>
      </c>
      <c r="D1814" s="72" t="s">
        <v>57</v>
      </c>
      <c r="E1814" s="152" t="s">
        <v>3222</v>
      </c>
      <c r="F1814" s="43" t="s">
        <v>50</v>
      </c>
      <c r="G1814" s="46" t="s">
        <v>42</v>
      </c>
      <c r="H1814" s="223">
        <v>31739</v>
      </c>
      <c r="I1814" s="45"/>
      <c r="J1814" s="76"/>
      <c r="K1814" s="74" t="s">
        <v>56</v>
      </c>
      <c r="L1814" s="86" t="s">
        <v>3223</v>
      </c>
      <c r="M1814" s="80">
        <v>43521</v>
      </c>
      <c r="N1814" s="52" t="str">
        <f t="shared" ca="1" si="64"/>
        <v>37 Tahun 3 Bulan 4 hari</v>
      </c>
      <c r="O18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 Hari </v>
      </c>
      <c r="P1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Row],[JABATAN]],tbl_refJabatan,2,FALSE),"yr","day")-CONVERT(DATEDIF(H1814,tglAcuan,"y"),"yr","day"))),(NOW()+(CONVERT(VLOOKUP(Table1[[#This Row],[JABATAN]],tbl_refJabatan,2,FALSE),"yr","day")-CONVERT(DATEDIF(H1814,NOW(),"y"),"yr","day")))),"Usia Salah"),"")</f>
        <v>53749.848911689813</v>
      </c>
      <c r="Q1814" s="167" t="str">
        <f ca="1">IF(Table1[[#This Row],[TGL. PENSIUN (usia)]]&lt;&gt;0,TEXT(Table1[[#This Row],[TGL. PENSIUN (usia)]],"yyyy"),"")</f>
        <v>2047</v>
      </c>
      <c r="R1814" s="166">
        <f ca="1">IF(AND(Table1[[#This Row],[TGL. PENSIUN (usia)]]&lt;&gt;"",Table1[[#This Row],[TGL. PENSIUN (usia)]]&lt;&gt;"USIA SALAH"),IF(tglAcuan&lt;&gt;0,(INT(CONVERT(VLOOKUP(Table1[[#This Row],[JABATAN]],tbl_refJabatan,2,FALSE),"yr","day")-CONVERT(DATEDIF(H1814,tglAcuan,"y"),"yr","day"))),(INT(CONVERT(VLOOKUP(Table1[[#This Row],[JABATAN]],tbl_refJabatan,2,FALSE),"yr","day")-CONVERT(DATEDIF(H1814,NOW(),"y"),"yr","day")))),"")</f>
        <v>8400</v>
      </c>
      <c r="S1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Row],[JABATAN]],tbl_refJabatan,4,FALSE),"yr","day")-CONVERT(DATEDIF(H1814,tglAcuan,"y"),"yr","day"))),(NOW()+(CONVERT(VLOOKUP(Table1[[#This Row],[JABATAN]],tbl_refJabatan,4,FALSE),"yr","day")-CONVERT(DATEDIF(H1814,NOW(),"y"),"yr","day")))),"Usia Salah"),"")</f>
        <v>53749.848911689813</v>
      </c>
      <c r="T1814" s="167" t="str">
        <f ca="1">IF(Table1[[#This Row],[TGL. PENSIUN ( usia )]]&lt;&gt;0,TEXT(Table1[[#This Row],[TGL. PENSIUN ( usia )]],"yyyy"),"")</f>
        <v>2047</v>
      </c>
      <c r="U1814" s="166">
        <f ca="1">IF(AND(Table1[[#This Row],[TGL. PENSIUN (usia)]]&lt;&gt;"",Table1[[#This Row],[TGL. PENSIUN (usia)]]&lt;&gt;"USIA SALAH"),IF(tglAcuan&lt;&gt;0,(INT(CONVERT(VLOOKUP(Table1[[#This Row],[JABATAN]],tbl_refJabatan,4,FALSE),"yr","day")-CONVERT(DATEDIF(H1814,tglAcuan,"y"),"yr","day"))),(INT(CONVERT(VLOOKUP(Table1[[#This Row],[JABATAN]],tbl_refJabatan,4,FALSE),"yr","day")-CONVERT(DATEDIF(H1814,NOW(),"y"),"yr","day")))),"")</f>
        <v>8400</v>
      </c>
      <c r="V1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Row],[JABATAN]],tbl_refJabatan,6,FALSE),"yr","day")-CONVERT(DATEDIF(H1814,tglAcuan,"y"),"yr","day"))),(NOW()+(CONVERT(VLOOKUP(Table1[[#This Row],[JABATAN]],tbl_refJabatan,6,FALSE),"yr","day")-CONVERT(DATEDIF(H1814,NOW(),"y"),"yr","day")))),"Usia Salah"),"")</f>
        <v>52288.848911689813</v>
      </c>
      <c r="W1814" s="167" t="str">
        <f ca="1">IF(Table1[[#This Row],[TGL.PENSIUN (usia)]]&lt;&gt;0,TEXT(Table1[[#This Row],[TGL.PENSIUN (usia)]],"yyyy"),"")</f>
        <v>2043</v>
      </c>
      <c r="X18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Row],[JABATAN]],tbl_refJabatan,7,FALSE),"yr","day")-CONVERT(DATEDIF(M1814,tglAcuan,"y"),"yr","day"))),(NOW()+(CONVERT(VLOOKUP(Table1[[#This Row],[JABATAN]],tbl_refJabatan,7,FALSE),"yr","day")-CONVERT(DATEDIF(M1814,NOW(),"y"),"yr","day")))),"tgl SK salah"),"")</f>
        <v>50827.848911689813</v>
      </c>
      <c r="Y1814" s="167" t="str">
        <f ca="1">IF(Table1[[#This Row],[TGL. PENSIUN (jabatan)]]&lt;&gt;0,TEXT(Table1[[#This Row],[TGL. PENSIUN (jabatan)]],"yyyy"),"")</f>
        <v>2039</v>
      </c>
      <c r="Z18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Row],[JABATAN]],tbl_refJabatan,8,FALSE),"yr","day")-CONVERT(DATEDIF(H1814,tglAcuan,"y"),"yr","day"))),(NOW()+(CONVERT(VLOOKUP(Table1[[#This Row],[JABATAN]],tbl_refJabatan,8,FALSE),"yr","day")-CONVERT(DATEDIF(H1814,NOW(),"y"),"yr","day")))),"Usia Salah"),"")</f>
        <v>52288.848911689813</v>
      </c>
      <c r="AA1814" s="167" t="str">
        <f ca="1">IF(Table1[[#This Row],[TGL.PENSIUN (usia )]]&lt;&gt;0,TEXT(Table1[[#This Row],[TGL.PENSIUN (usia )]],"yyyy"),"")</f>
        <v>2043</v>
      </c>
      <c r="AB18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Row],[JABATAN]],tbl_refJabatan,9,FALSE),"yr","day")-CONVERT(DATEDIF(M1814,tglAcuan,"y"),"yr","day"))),(NOW()+(CONVERT(VLOOKUP(Table1[[#This Row],[JABATAN]],tbl_refJabatan,9,FALSE),"yr","day")-CONVERT(DATEDIF(M1814,NOW(),"y"),"yr","day")))),"tgl SK salah"),"")</f>
        <v>50827.848911689813</v>
      </c>
      <c r="AC1814" s="167" t="str">
        <f ca="1">IF(Table1[[#This Row],[TGL. PENSIUN (jabatan )]]&lt;&gt;0,TEXT(Table1[[#This Row],[TGL. PENSIUN (jabatan )]],"yyyy"),"")</f>
        <v>2039</v>
      </c>
      <c r="AD18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5" spans="1:30" s="53" customFormat="1" ht="21.75" customHeight="1" x14ac:dyDescent="0.25">
      <c r="A1815" s="43">
        <f t="shared" si="63"/>
        <v>1810</v>
      </c>
      <c r="B1815" s="44" t="s">
        <v>3061</v>
      </c>
      <c r="C1815" s="44" t="s">
        <v>3213</v>
      </c>
      <c r="D1815" s="72" t="s">
        <v>59</v>
      </c>
      <c r="E1815" s="72" t="s">
        <v>2916</v>
      </c>
      <c r="F1815" s="43"/>
      <c r="G1815" s="46"/>
      <c r="H1815" s="47"/>
      <c r="I1815" s="45"/>
      <c r="J1815" s="76"/>
      <c r="K1815" s="74"/>
      <c r="L1815" s="74"/>
      <c r="M1815" s="80"/>
      <c r="N1815" s="52" t="str">
        <f t="shared" ca="1" si="64"/>
        <v>tgl lahir salah/ null</v>
      </c>
      <c r="O18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8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Row],[JABATAN]],tbl_refJabatan,2,FALSE),"yr","day")-CONVERT(DATEDIF(H1815,tglAcuan,"y"),"yr","day"))),(NOW()+(CONVERT(VLOOKUP(Table1[[#This Row],[JABATAN]],tbl_refJabatan,2,FALSE),"yr","day")-CONVERT(DATEDIF(H1815,NOW(),"y"),"yr","day")))),"Usia Salah"),"")</f>
        <v>Usia Salah</v>
      </c>
      <c r="Q1815" s="167" t="str">
        <f ca="1">IF(Table1[[#This Row],[TGL. PENSIUN (usia)]]&lt;&gt;0,TEXT(Table1[[#This Row],[TGL. PENSIUN (usia)]],"yyyy"),"")</f>
        <v>Usia Salah</v>
      </c>
      <c r="R181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Row],[JABATAN]],tbl_refJabatan,2,FALSE),"yr","day")-CONVERT(DATEDIF(H1815,tglAcuan,"y"),"yr","day"))),(INT(CONVERT(VLOOKUP(Table1[[#This Row],[JABATAN]],tbl_refJabatan,2,FALSE),"yr","day")-CONVERT(DATEDIF(H1815,NOW(),"y"),"yr","day")))),"")</f>
        <v/>
      </c>
      <c r="S18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Row],[JABATAN]],tbl_refJabatan,4,FALSE),"yr","day")-CONVERT(DATEDIF(H1815,tglAcuan,"y"),"yr","day"))),(NOW()+(CONVERT(VLOOKUP(Table1[[#This Row],[JABATAN]],tbl_refJabatan,4,FALSE),"yr","day")-CONVERT(DATEDIF(H1815,NOW(),"y"),"yr","day")))),"Usia Salah"),"")</f>
        <v>Usia Salah</v>
      </c>
      <c r="T1815" s="167" t="str">
        <f ca="1">IF(Table1[[#This Row],[TGL. PENSIUN ( usia )]]&lt;&gt;0,TEXT(Table1[[#This Row],[TGL. PENSIUN ( usia )]],"yyyy"),"")</f>
        <v>Usia Salah</v>
      </c>
      <c r="U181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Row],[JABATAN]],tbl_refJabatan,4,FALSE),"yr","day")-CONVERT(DATEDIF(H1815,tglAcuan,"y"),"yr","day"))),(INT(CONVERT(VLOOKUP(Table1[[#This Row],[JABATAN]],tbl_refJabatan,4,FALSE),"yr","day")-CONVERT(DATEDIF(H1815,NOW(),"y"),"yr","day")))),"")</f>
        <v/>
      </c>
      <c r="V18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Row],[JABATAN]],tbl_refJabatan,6,FALSE),"yr","day")-CONVERT(DATEDIF(H1815,tglAcuan,"y"),"yr","day"))),(NOW()+(CONVERT(VLOOKUP(Table1[[#This Row],[JABATAN]],tbl_refJabatan,6,FALSE),"yr","day")-CONVERT(DATEDIF(H1815,NOW(),"y"),"yr","day")))),"Usia Salah"),"")</f>
        <v>Usia Salah</v>
      </c>
      <c r="W1815" s="167" t="str">
        <f ca="1">IF(Table1[[#This Row],[TGL.PENSIUN (usia)]]&lt;&gt;0,TEXT(Table1[[#This Row],[TGL.PENSIUN (usia)]],"yyyy"),"")</f>
        <v>Usia Salah</v>
      </c>
      <c r="X181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Row],[JABATAN]],tbl_refJabatan,7,FALSE),"yr","day")-CONVERT(DATEDIF(M1815,tglAcuan,"y"),"yr","day"))),(NOW()+(CONVERT(VLOOKUP(Table1[[#This Row],[JABATAN]],tbl_refJabatan,7,FALSE),"yr","day")-CONVERT(DATEDIF(M1815,NOW(),"y"),"yr","day")))),"tgl SK salah"),"")</f>
        <v>tgl SK salah</v>
      </c>
      <c r="Y1815" s="167" t="str">
        <f ca="1">IF(Table1[[#This Row],[TGL. PENSIUN (jabatan)]]&lt;&gt;0,TEXT(Table1[[#This Row],[TGL. PENSIUN (jabatan)]],"yyyy"),"")</f>
        <v>tgl SK salah</v>
      </c>
      <c r="Z18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Row],[JABATAN]],tbl_refJabatan,8,FALSE),"yr","day")-CONVERT(DATEDIF(H1815,tglAcuan,"y"),"yr","day"))),(NOW()+(CONVERT(VLOOKUP(Table1[[#This Row],[JABATAN]],tbl_refJabatan,8,FALSE),"yr","day")-CONVERT(DATEDIF(H1815,NOW(),"y"),"yr","day")))),"Usia Salah"),"")</f>
        <v>Usia Salah</v>
      </c>
      <c r="AA1815" s="167" t="str">
        <f ca="1">IF(Table1[[#This Row],[TGL.PENSIUN (usia )]]&lt;&gt;0,TEXT(Table1[[#This Row],[TGL.PENSIUN (usia )]],"yyyy"),"")</f>
        <v>Usia Salah</v>
      </c>
      <c r="AB181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Row],[JABATAN]],tbl_refJabatan,9,FALSE),"yr","day")-CONVERT(DATEDIF(M1815,tglAcuan,"y"),"yr","day"))),(NOW()+(CONVERT(VLOOKUP(Table1[[#This Row],[JABATAN]],tbl_refJabatan,9,FALSE),"yr","day")-CONVERT(DATEDIF(M1815,NOW(),"y"),"yr","day")))),"tgl SK salah"),"")</f>
        <v>tgl SK salah</v>
      </c>
      <c r="AC1815" s="167" t="str">
        <f ca="1">IF(Table1[[#This Row],[TGL. PENSIUN (jabatan )]]&lt;&gt;0,TEXT(Table1[[#This Row],[TGL. PENSIUN (jabatan )]],"yyyy"),"")</f>
        <v>tgl SK salah</v>
      </c>
      <c r="AD18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6" spans="1:30" s="53" customFormat="1" ht="21.75" customHeight="1" x14ac:dyDescent="0.25">
      <c r="A1816" s="43">
        <f t="shared" si="63"/>
        <v>1811</v>
      </c>
      <c r="B1816" s="44" t="s">
        <v>3061</v>
      </c>
      <c r="C1816" s="44" t="s">
        <v>3213</v>
      </c>
      <c r="D1816" s="72" t="s">
        <v>61</v>
      </c>
      <c r="E1816" s="152" t="s">
        <v>64</v>
      </c>
      <c r="F1816" s="43" t="s">
        <v>41</v>
      </c>
      <c r="G1816" s="46" t="s">
        <v>42</v>
      </c>
      <c r="H1816" s="223">
        <v>28511</v>
      </c>
      <c r="I1816" s="45"/>
      <c r="J1816" s="76"/>
      <c r="K1816" s="74" t="s">
        <v>43</v>
      </c>
      <c r="L1816" s="86" t="s">
        <v>3220</v>
      </c>
      <c r="M1816" s="80">
        <v>43396</v>
      </c>
      <c r="N1816" s="52" t="str">
        <f t="shared" ca="1" si="64"/>
        <v>46 Tahun 1 Bulan 6 hari</v>
      </c>
      <c r="O18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4 Hari </v>
      </c>
      <c r="P1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Row],[JABATAN]],tbl_refJabatan,2,FALSE),"yr","day")-CONVERT(DATEDIF(H1816,tglAcuan,"y"),"yr","day"))),(NOW()+(CONVERT(VLOOKUP(Table1[[#This Row],[JABATAN]],tbl_refJabatan,2,FALSE),"yr","day")-CONVERT(DATEDIF(H1816,NOW(),"y"),"yr","day")))),"Usia Salah"),"")</f>
        <v>50462.598911689813</v>
      </c>
      <c r="Q1816" s="167" t="str">
        <f ca="1">IF(Table1[[#This Row],[TGL. PENSIUN (usia)]]&lt;&gt;0,TEXT(Table1[[#This Row],[TGL. PENSIUN (usia)]],"yyyy"),"")</f>
        <v>2038</v>
      </c>
      <c r="R1816" s="166">
        <f ca="1">IF(AND(Table1[[#This Row],[TGL. PENSIUN (usia)]]&lt;&gt;"",Table1[[#This Row],[TGL. PENSIUN (usia)]]&lt;&gt;"USIA SALAH"),IF(tglAcuan&lt;&gt;0,(INT(CONVERT(VLOOKUP(Table1[[#This Row],[JABATAN]],tbl_refJabatan,2,FALSE),"yr","day")-CONVERT(DATEDIF(H1816,tglAcuan,"y"),"yr","day"))),(INT(CONVERT(VLOOKUP(Table1[[#This Row],[JABATAN]],tbl_refJabatan,2,FALSE),"yr","day")-CONVERT(DATEDIF(H1816,NOW(),"y"),"yr","day")))),"")</f>
        <v>5113</v>
      </c>
      <c r="S1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Row],[JABATAN]],tbl_refJabatan,4,FALSE),"yr","day")-CONVERT(DATEDIF(H1816,tglAcuan,"y"),"yr","day"))),(NOW()+(CONVERT(VLOOKUP(Table1[[#This Row],[JABATAN]],tbl_refJabatan,4,FALSE),"yr","day")-CONVERT(DATEDIF(H1816,NOW(),"y"),"yr","day")))),"Usia Salah"),"")</f>
        <v>50462.598911689813</v>
      </c>
      <c r="T1816" s="167" t="str">
        <f ca="1">IF(Table1[[#This Row],[TGL. PENSIUN ( usia )]]&lt;&gt;0,TEXT(Table1[[#This Row],[TGL. PENSIUN ( usia )]],"yyyy"),"")</f>
        <v>2038</v>
      </c>
      <c r="U1816" s="166">
        <f ca="1">IF(AND(Table1[[#This Row],[TGL. PENSIUN (usia)]]&lt;&gt;"",Table1[[#This Row],[TGL. PENSIUN (usia)]]&lt;&gt;"USIA SALAH"),IF(tglAcuan&lt;&gt;0,(INT(CONVERT(VLOOKUP(Table1[[#This Row],[JABATAN]],tbl_refJabatan,4,FALSE),"yr","day")-CONVERT(DATEDIF(H1816,tglAcuan,"y"),"yr","day"))),(INT(CONVERT(VLOOKUP(Table1[[#This Row],[JABATAN]],tbl_refJabatan,4,FALSE),"yr","day")-CONVERT(DATEDIF(H1816,NOW(),"y"),"yr","day")))),"")</f>
        <v>5113</v>
      </c>
      <c r="V1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Row],[JABATAN]],tbl_refJabatan,6,FALSE),"yr","day")-CONVERT(DATEDIF(H1816,tglAcuan,"y"),"yr","day"))),(NOW()+(CONVERT(VLOOKUP(Table1[[#This Row],[JABATAN]],tbl_refJabatan,6,FALSE),"yr","day")-CONVERT(DATEDIF(H1816,NOW(),"y"),"yr","day")))),"Usia Salah"),"")</f>
        <v>49001.598911689813</v>
      </c>
      <c r="W1816" s="167" t="str">
        <f ca="1">IF(Table1[[#This Row],[TGL.PENSIUN (usia)]]&lt;&gt;0,TEXT(Table1[[#This Row],[TGL.PENSIUN (usia)]],"yyyy"),"")</f>
        <v>2034</v>
      </c>
      <c r="X18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Row],[JABATAN]],tbl_refJabatan,7,FALSE),"yr","day")-CONVERT(DATEDIF(M1816,tglAcuan,"y"),"yr","day"))),(NOW()+(CONVERT(VLOOKUP(Table1[[#This Row],[JABATAN]],tbl_refJabatan,7,FALSE),"yr","day")-CONVERT(DATEDIF(M1816,NOW(),"y"),"yr","day")))),"tgl SK salah"),"")</f>
        <v>50827.848911689813</v>
      </c>
      <c r="Y1816" s="167" t="str">
        <f ca="1">IF(Table1[[#This Row],[TGL. PENSIUN (jabatan)]]&lt;&gt;0,TEXT(Table1[[#This Row],[TGL. PENSIUN (jabatan)]],"yyyy"),"")</f>
        <v>2039</v>
      </c>
      <c r="Z18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Row],[JABATAN]],tbl_refJabatan,8,FALSE),"yr","day")-CONVERT(DATEDIF(H1816,tglAcuan,"y"),"yr","day"))),(NOW()+(CONVERT(VLOOKUP(Table1[[#This Row],[JABATAN]],tbl_refJabatan,8,FALSE),"yr","day")-CONVERT(DATEDIF(H1816,NOW(),"y"),"yr","day")))),"Usia Salah"),"")</f>
        <v>49001.598911689813</v>
      </c>
      <c r="AA1816" s="167" t="str">
        <f ca="1">IF(Table1[[#This Row],[TGL.PENSIUN (usia )]]&lt;&gt;0,TEXT(Table1[[#This Row],[TGL.PENSIUN (usia )]],"yyyy"),"")</f>
        <v>2034</v>
      </c>
      <c r="AB18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Row],[JABATAN]],tbl_refJabatan,9,FALSE),"yr","day")-CONVERT(DATEDIF(M1816,tglAcuan,"y"),"yr","day"))),(NOW()+(CONVERT(VLOOKUP(Table1[[#This Row],[JABATAN]],tbl_refJabatan,9,FALSE),"yr","day")-CONVERT(DATEDIF(M1816,NOW(),"y"),"yr","day")))),"tgl SK salah"),"")</f>
        <v>50827.848911689813</v>
      </c>
      <c r="AC1816" s="167" t="str">
        <f ca="1">IF(Table1[[#This Row],[TGL. PENSIUN (jabatan )]]&lt;&gt;0,TEXT(Table1[[#This Row],[TGL. PENSIUN (jabatan )]],"yyyy"),"")</f>
        <v>2039</v>
      </c>
      <c r="AD18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7" spans="1:30" s="53" customFormat="1" ht="21.75" customHeight="1" x14ac:dyDescent="0.25">
      <c r="A1817" s="43">
        <f t="shared" si="63"/>
        <v>1812</v>
      </c>
      <c r="B1817" s="44" t="s">
        <v>3061</v>
      </c>
      <c r="C1817" s="44" t="s">
        <v>3213</v>
      </c>
      <c r="D1817" s="72" t="s">
        <v>63</v>
      </c>
      <c r="E1817" s="152" t="s">
        <v>3224</v>
      </c>
      <c r="F1817" s="43" t="s">
        <v>41</v>
      </c>
      <c r="G1817" s="46" t="s">
        <v>42</v>
      </c>
      <c r="H1817" s="47">
        <v>26551</v>
      </c>
      <c r="I1817" s="45"/>
      <c r="J1817" s="76"/>
      <c r="K1817" s="74" t="s">
        <v>43</v>
      </c>
      <c r="L1817" s="86" t="s">
        <v>3220</v>
      </c>
      <c r="M1817" s="80">
        <v>43395</v>
      </c>
      <c r="N1817" s="52" t="str">
        <f t="shared" ca="1" si="64"/>
        <v>51 Tahun 5 Bulan 18 hari</v>
      </c>
      <c r="O18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Row],[JABATAN]],tbl_refJabatan,2,FALSE),"yr","day")-CONVERT(DATEDIF(H1817,tglAcuan,"y"),"yr","day"))),(NOW()+(CONVERT(VLOOKUP(Table1[[#This Row],[JABATAN]],tbl_refJabatan,2,FALSE),"yr","day")-CONVERT(DATEDIF(H1817,NOW(),"y"),"yr","day")))),"Usia Salah"),"")</f>
        <v>48636.348911689813</v>
      </c>
      <c r="Q1817" s="167" t="str">
        <f ca="1">IF(Table1[[#This Row],[TGL. PENSIUN (usia)]]&lt;&gt;0,TEXT(Table1[[#This Row],[TGL. PENSIUN (usia)]],"yyyy"),"")</f>
        <v>2033</v>
      </c>
      <c r="R1817" s="166">
        <f ca="1">IF(AND(Table1[[#This Row],[TGL. PENSIUN (usia)]]&lt;&gt;"",Table1[[#This Row],[TGL. PENSIUN (usia)]]&lt;&gt;"USIA SALAH"),IF(tglAcuan&lt;&gt;0,(INT(CONVERT(VLOOKUP(Table1[[#This Row],[JABATAN]],tbl_refJabatan,2,FALSE),"yr","day")-CONVERT(DATEDIF(H1817,tglAcuan,"y"),"yr","day"))),(INT(CONVERT(VLOOKUP(Table1[[#This Row],[JABATAN]],tbl_refJabatan,2,FALSE),"yr","day")-CONVERT(DATEDIF(H1817,NOW(),"y"),"yr","day")))),"")</f>
        <v>3287</v>
      </c>
      <c r="S1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Row],[JABATAN]],tbl_refJabatan,4,FALSE),"yr","day")-CONVERT(DATEDIF(H1817,tglAcuan,"y"),"yr","day"))),(NOW()+(CONVERT(VLOOKUP(Table1[[#This Row],[JABATAN]],tbl_refJabatan,4,FALSE),"yr","day")-CONVERT(DATEDIF(H1817,NOW(),"y"),"yr","day")))),"Usia Salah"),"")</f>
        <v>34026.348911689813</v>
      </c>
      <c r="T1817" s="167" t="str">
        <f ca="1">IF(Table1[[#This Row],[TGL. PENSIUN ( usia )]]&lt;&gt;0,TEXT(Table1[[#This Row],[TGL. PENSIUN ( usia )]],"yyyy"),"")</f>
        <v>1993</v>
      </c>
      <c r="U1817" s="166">
        <f ca="1">IF(AND(Table1[[#This Row],[TGL. PENSIUN (usia)]]&lt;&gt;"",Table1[[#This Row],[TGL. PENSIUN (usia)]]&lt;&gt;"USIA SALAH"),IF(tglAcuan&lt;&gt;0,(INT(CONVERT(VLOOKUP(Table1[[#This Row],[JABATAN]],tbl_refJabatan,4,FALSE),"yr","day")-CONVERT(DATEDIF(H1817,tglAcuan,"y"),"yr","day"))),(INT(CONVERT(VLOOKUP(Table1[[#This Row],[JABATAN]],tbl_refJabatan,4,FALSE),"yr","day")-CONVERT(DATEDIF(H1817,NOW(),"y"),"yr","day")))),"")</f>
        <v>-11323</v>
      </c>
      <c r="V1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Row],[JABATAN]],tbl_refJabatan,6,FALSE),"yr","day")-CONVERT(DATEDIF(H1817,tglAcuan,"y"),"yr","day"))),(NOW()+(CONVERT(VLOOKUP(Table1[[#This Row],[JABATAN]],tbl_refJabatan,6,FALSE),"yr","day")-CONVERT(DATEDIF(H1817,NOW(),"y"),"yr","day")))),"Usia Salah"),"")</f>
        <v>26721.348911689813</v>
      </c>
      <c r="W1817" s="167" t="str">
        <f ca="1">IF(Table1[[#This Row],[TGL.PENSIUN (usia)]]&lt;&gt;0,TEXT(Table1[[#This Row],[TGL.PENSIUN (usia)]],"yyyy"),"")</f>
        <v>1973</v>
      </c>
      <c r="X18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Row],[JABATAN]],tbl_refJabatan,7,FALSE),"yr","day")-CONVERT(DATEDIF(M1817,tglAcuan,"y"),"yr","day"))),(NOW()+(CONVERT(VLOOKUP(Table1[[#This Row],[JABATAN]],tbl_refJabatan,7,FALSE),"yr","day")-CONVERT(DATEDIF(M1817,NOW(),"y"),"yr","day")))),"tgl SK salah"),"")</f>
        <v>65437.848911689813</v>
      </c>
      <c r="Y1817" s="167" t="str">
        <f ca="1">IF(Table1[[#This Row],[TGL. PENSIUN (jabatan)]]&lt;&gt;0,TEXT(Table1[[#This Row],[TGL. PENSIUN (jabatan)]],"yyyy"),"")</f>
        <v>2079</v>
      </c>
      <c r="Z18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Row],[JABATAN]],tbl_refJabatan,8,FALSE),"yr","day")-CONVERT(DATEDIF(H1817,tglAcuan,"y"),"yr","day"))),(NOW()+(CONVERT(VLOOKUP(Table1[[#This Row],[JABATAN]],tbl_refJabatan,8,FALSE),"yr","day")-CONVERT(DATEDIF(H1817,NOW(),"y"),"yr","day")))),"Usia Salah"),"")</f>
        <v>48636.348911689813</v>
      </c>
      <c r="AA1817" s="167" t="str">
        <f ca="1">IF(Table1[[#This Row],[TGL.PENSIUN (usia )]]&lt;&gt;0,TEXT(Table1[[#This Row],[TGL.PENSIUN (usia )]],"yyyy"),"")</f>
        <v>2033</v>
      </c>
      <c r="AB18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Row],[JABATAN]],tbl_refJabatan,9,FALSE),"yr","day")-CONVERT(DATEDIF(M1817,tglAcuan,"y"),"yr","day"))),(NOW()+(CONVERT(VLOOKUP(Table1[[#This Row],[JABATAN]],tbl_refJabatan,9,FALSE),"yr","day")-CONVERT(DATEDIF(M1817,NOW(),"y"),"yr","day")))),"tgl SK salah"),"")</f>
        <v>49001.598911689813</v>
      </c>
      <c r="AC1817" s="167" t="str">
        <f ca="1">IF(Table1[[#This Row],[TGL. PENSIUN (jabatan )]]&lt;&gt;0,TEXT(Table1[[#This Row],[TGL. PENSIUN (jabatan )]],"yyyy"),"")</f>
        <v>2034</v>
      </c>
      <c r="AD18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8" spans="1:30" s="53" customFormat="1" ht="21.75" customHeight="1" x14ac:dyDescent="0.25">
      <c r="A1818" s="43">
        <f t="shared" si="63"/>
        <v>1813</v>
      </c>
      <c r="B1818" s="44" t="s">
        <v>3061</v>
      </c>
      <c r="C1818" s="44" t="s">
        <v>3213</v>
      </c>
      <c r="D1818" s="72" t="s">
        <v>63</v>
      </c>
      <c r="E1818" s="152" t="s">
        <v>144</v>
      </c>
      <c r="F1818" s="43" t="s">
        <v>41</v>
      </c>
      <c r="G1818" s="46" t="s">
        <v>42</v>
      </c>
      <c r="H1818" s="223">
        <v>27923</v>
      </c>
      <c r="I1818" s="45"/>
      <c r="J1818" s="76"/>
      <c r="K1818" s="74" t="s">
        <v>93</v>
      </c>
      <c r="L1818" s="86" t="s">
        <v>3220</v>
      </c>
      <c r="M1818" s="80">
        <v>43395</v>
      </c>
      <c r="N1818" s="52" t="str">
        <f t="shared" ca="1" si="64"/>
        <v>47 Tahun 8 Bulan 15 hari</v>
      </c>
      <c r="O18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Row],[JABATAN]],tbl_refJabatan,2,FALSE),"yr","day")-CONVERT(DATEDIF(H1818,tglAcuan,"y"),"yr","day"))),(NOW()+(CONVERT(VLOOKUP(Table1[[#This Row],[JABATAN]],tbl_refJabatan,2,FALSE),"yr","day")-CONVERT(DATEDIF(H1818,NOW(),"y"),"yr","day")))),"Usia Salah"),"")</f>
        <v>50097.348911689813</v>
      </c>
      <c r="Q1818" s="167" t="str">
        <f ca="1">IF(Table1[[#This Row],[TGL. PENSIUN (usia)]]&lt;&gt;0,TEXT(Table1[[#This Row],[TGL. PENSIUN (usia)]],"yyyy"),"")</f>
        <v>2037</v>
      </c>
      <c r="R1818" s="166">
        <f ca="1">IF(AND(Table1[[#This Row],[TGL. PENSIUN (usia)]]&lt;&gt;"",Table1[[#This Row],[TGL. PENSIUN (usia)]]&lt;&gt;"USIA SALAH"),IF(tglAcuan&lt;&gt;0,(INT(CONVERT(VLOOKUP(Table1[[#This Row],[JABATAN]],tbl_refJabatan,2,FALSE),"yr","day")-CONVERT(DATEDIF(H1818,tglAcuan,"y"),"yr","day"))),(INT(CONVERT(VLOOKUP(Table1[[#This Row],[JABATAN]],tbl_refJabatan,2,FALSE),"yr","day")-CONVERT(DATEDIF(H1818,NOW(),"y"),"yr","day")))),"")</f>
        <v>4748</v>
      </c>
      <c r="S1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Row],[JABATAN]],tbl_refJabatan,4,FALSE),"yr","day")-CONVERT(DATEDIF(H1818,tglAcuan,"y"),"yr","day"))),(NOW()+(CONVERT(VLOOKUP(Table1[[#This Row],[JABATAN]],tbl_refJabatan,4,FALSE),"yr","day")-CONVERT(DATEDIF(H1818,NOW(),"y"),"yr","day")))),"Usia Salah"),"")</f>
        <v>35487.348911689813</v>
      </c>
      <c r="T1818" s="167" t="str">
        <f ca="1">IF(Table1[[#This Row],[TGL. PENSIUN ( usia )]]&lt;&gt;0,TEXT(Table1[[#This Row],[TGL. PENSIUN ( usia )]],"yyyy"),"")</f>
        <v>1997</v>
      </c>
      <c r="U1818" s="166">
        <f ca="1">IF(AND(Table1[[#This Row],[TGL. PENSIUN (usia)]]&lt;&gt;"",Table1[[#This Row],[TGL. PENSIUN (usia)]]&lt;&gt;"USIA SALAH"),IF(tglAcuan&lt;&gt;0,(INT(CONVERT(VLOOKUP(Table1[[#This Row],[JABATAN]],tbl_refJabatan,4,FALSE),"yr","day")-CONVERT(DATEDIF(H1818,tglAcuan,"y"),"yr","day"))),(INT(CONVERT(VLOOKUP(Table1[[#This Row],[JABATAN]],tbl_refJabatan,4,FALSE),"yr","day")-CONVERT(DATEDIF(H1818,NOW(),"y"),"yr","day")))),"")</f>
        <v>-9862</v>
      </c>
      <c r="V1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Row],[JABATAN]],tbl_refJabatan,6,FALSE),"yr","day")-CONVERT(DATEDIF(H1818,tglAcuan,"y"),"yr","day"))),(NOW()+(CONVERT(VLOOKUP(Table1[[#This Row],[JABATAN]],tbl_refJabatan,6,FALSE),"yr","day")-CONVERT(DATEDIF(H1818,NOW(),"y"),"yr","day")))),"Usia Salah"),"")</f>
        <v>28182.348911689813</v>
      </c>
      <c r="W1818" s="167" t="str">
        <f ca="1">IF(Table1[[#This Row],[TGL.PENSIUN (usia)]]&lt;&gt;0,TEXT(Table1[[#This Row],[TGL.PENSIUN (usia)]],"yyyy"),"")</f>
        <v>1977</v>
      </c>
      <c r="X18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Row],[JABATAN]],tbl_refJabatan,7,FALSE),"yr","day")-CONVERT(DATEDIF(M1818,tglAcuan,"y"),"yr","day"))),(NOW()+(CONVERT(VLOOKUP(Table1[[#This Row],[JABATAN]],tbl_refJabatan,7,FALSE),"yr","day")-CONVERT(DATEDIF(M1818,NOW(),"y"),"yr","day")))),"tgl SK salah"),"")</f>
        <v>65437.848911689813</v>
      </c>
      <c r="Y1818" s="167" t="str">
        <f ca="1">IF(Table1[[#This Row],[TGL. PENSIUN (jabatan)]]&lt;&gt;0,TEXT(Table1[[#This Row],[TGL. PENSIUN (jabatan)]],"yyyy"),"")</f>
        <v>2079</v>
      </c>
      <c r="Z18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Row],[JABATAN]],tbl_refJabatan,8,FALSE),"yr","day")-CONVERT(DATEDIF(H1818,tglAcuan,"y"),"yr","day"))),(NOW()+(CONVERT(VLOOKUP(Table1[[#This Row],[JABATAN]],tbl_refJabatan,8,FALSE),"yr","day")-CONVERT(DATEDIF(H1818,NOW(),"y"),"yr","day")))),"Usia Salah"),"")</f>
        <v>50097.348911689813</v>
      </c>
      <c r="AA1818" s="167" t="str">
        <f ca="1">IF(Table1[[#This Row],[TGL.PENSIUN (usia )]]&lt;&gt;0,TEXT(Table1[[#This Row],[TGL.PENSIUN (usia )]],"yyyy"),"")</f>
        <v>2037</v>
      </c>
      <c r="AB18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Row],[JABATAN]],tbl_refJabatan,9,FALSE),"yr","day")-CONVERT(DATEDIF(M1818,tglAcuan,"y"),"yr","day"))),(NOW()+(CONVERT(VLOOKUP(Table1[[#This Row],[JABATAN]],tbl_refJabatan,9,FALSE),"yr","day")-CONVERT(DATEDIF(M1818,NOW(),"y"),"yr","day")))),"tgl SK salah"),"")</f>
        <v>49001.598911689813</v>
      </c>
      <c r="AC1818" s="167" t="str">
        <f ca="1">IF(Table1[[#This Row],[TGL. PENSIUN (jabatan )]]&lt;&gt;0,TEXT(Table1[[#This Row],[TGL. PENSIUN (jabatan )]],"yyyy"),"")</f>
        <v>2034</v>
      </c>
      <c r="AD18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19" spans="1:30" s="53" customFormat="1" ht="21.75" customHeight="1" x14ac:dyDescent="0.25">
      <c r="A1819" s="43">
        <f t="shared" si="63"/>
        <v>1814</v>
      </c>
      <c r="B1819" s="44" t="s">
        <v>3061</v>
      </c>
      <c r="C1819" s="44" t="s">
        <v>3213</v>
      </c>
      <c r="D1819" s="72" t="s">
        <v>63</v>
      </c>
      <c r="E1819" s="152" t="s">
        <v>3225</v>
      </c>
      <c r="F1819" s="43" t="s">
        <v>41</v>
      </c>
      <c r="G1819" s="46" t="s">
        <v>42</v>
      </c>
      <c r="H1819" s="223">
        <v>26183</v>
      </c>
      <c r="I1819" s="45"/>
      <c r="J1819" s="76"/>
      <c r="K1819" s="74" t="s">
        <v>93</v>
      </c>
      <c r="L1819" s="86" t="s">
        <v>3220</v>
      </c>
      <c r="M1819" s="80">
        <v>43395</v>
      </c>
      <c r="N1819" s="52" t="str">
        <f t="shared" ca="1" si="64"/>
        <v>52 Tahun 5 Bulan 20 hari</v>
      </c>
      <c r="O18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Row],[JABATAN]],tbl_refJabatan,2,FALSE),"yr","day")-CONVERT(DATEDIF(H1819,tglAcuan,"y"),"yr","day"))),(NOW()+(CONVERT(VLOOKUP(Table1[[#This Row],[JABATAN]],tbl_refJabatan,2,FALSE),"yr","day")-CONVERT(DATEDIF(H1819,NOW(),"y"),"yr","day")))),"Usia Salah"),"")</f>
        <v>48271.098911689813</v>
      </c>
      <c r="Q1819" s="167" t="str">
        <f ca="1">IF(Table1[[#This Row],[TGL. PENSIUN (usia)]]&lt;&gt;0,TEXT(Table1[[#This Row],[TGL. PENSIUN (usia)]],"yyyy"),"")</f>
        <v>2032</v>
      </c>
      <c r="R1819" s="166">
        <f ca="1">IF(AND(Table1[[#This Row],[TGL. PENSIUN (usia)]]&lt;&gt;"",Table1[[#This Row],[TGL. PENSIUN (usia)]]&lt;&gt;"USIA SALAH"),IF(tglAcuan&lt;&gt;0,(INT(CONVERT(VLOOKUP(Table1[[#This Row],[JABATAN]],tbl_refJabatan,2,FALSE),"yr","day")-CONVERT(DATEDIF(H1819,tglAcuan,"y"),"yr","day"))),(INT(CONVERT(VLOOKUP(Table1[[#This Row],[JABATAN]],tbl_refJabatan,2,FALSE),"yr","day")-CONVERT(DATEDIF(H1819,NOW(),"y"),"yr","day")))),"")</f>
        <v>2922</v>
      </c>
      <c r="S1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Row],[JABATAN]],tbl_refJabatan,4,FALSE),"yr","day")-CONVERT(DATEDIF(H1819,tglAcuan,"y"),"yr","day"))),(NOW()+(CONVERT(VLOOKUP(Table1[[#This Row],[JABATAN]],tbl_refJabatan,4,FALSE),"yr","day")-CONVERT(DATEDIF(H1819,NOW(),"y"),"yr","day")))),"Usia Salah"),"")</f>
        <v>33661.098911689813</v>
      </c>
      <c r="T1819" s="167" t="str">
        <f ca="1">IF(Table1[[#This Row],[TGL. PENSIUN ( usia )]]&lt;&gt;0,TEXT(Table1[[#This Row],[TGL. PENSIUN ( usia )]],"yyyy"),"")</f>
        <v>1992</v>
      </c>
      <c r="U1819" s="166">
        <f ca="1">IF(AND(Table1[[#This Row],[TGL. PENSIUN (usia)]]&lt;&gt;"",Table1[[#This Row],[TGL. PENSIUN (usia)]]&lt;&gt;"USIA SALAH"),IF(tglAcuan&lt;&gt;0,(INT(CONVERT(VLOOKUP(Table1[[#This Row],[JABATAN]],tbl_refJabatan,4,FALSE),"yr","day")-CONVERT(DATEDIF(H1819,tglAcuan,"y"),"yr","day"))),(INT(CONVERT(VLOOKUP(Table1[[#This Row],[JABATAN]],tbl_refJabatan,4,FALSE),"yr","day")-CONVERT(DATEDIF(H1819,NOW(),"y"),"yr","day")))),"")</f>
        <v>-11688</v>
      </c>
      <c r="V1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Row],[JABATAN]],tbl_refJabatan,6,FALSE),"yr","day")-CONVERT(DATEDIF(H1819,tglAcuan,"y"),"yr","day"))),(NOW()+(CONVERT(VLOOKUP(Table1[[#This Row],[JABATAN]],tbl_refJabatan,6,FALSE),"yr","day")-CONVERT(DATEDIF(H1819,NOW(),"y"),"yr","day")))),"Usia Salah"),"")</f>
        <v>26356.098911689813</v>
      </c>
      <c r="W1819" s="167" t="str">
        <f ca="1">IF(Table1[[#This Row],[TGL.PENSIUN (usia)]]&lt;&gt;0,TEXT(Table1[[#This Row],[TGL.PENSIUN (usia)]],"yyyy"),"")</f>
        <v>1972</v>
      </c>
      <c r="X18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Row],[JABATAN]],tbl_refJabatan,7,FALSE),"yr","day")-CONVERT(DATEDIF(M1819,tglAcuan,"y"),"yr","day"))),(NOW()+(CONVERT(VLOOKUP(Table1[[#This Row],[JABATAN]],tbl_refJabatan,7,FALSE),"yr","day")-CONVERT(DATEDIF(M1819,NOW(),"y"),"yr","day")))),"tgl SK salah"),"")</f>
        <v>65437.848911689813</v>
      </c>
      <c r="Y1819" s="167" t="str">
        <f ca="1">IF(Table1[[#This Row],[TGL. PENSIUN (jabatan)]]&lt;&gt;0,TEXT(Table1[[#This Row],[TGL. PENSIUN (jabatan)]],"yyyy"),"")</f>
        <v>2079</v>
      </c>
      <c r="Z18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Row],[JABATAN]],tbl_refJabatan,8,FALSE),"yr","day")-CONVERT(DATEDIF(H1819,tglAcuan,"y"),"yr","day"))),(NOW()+(CONVERT(VLOOKUP(Table1[[#This Row],[JABATAN]],tbl_refJabatan,8,FALSE),"yr","day")-CONVERT(DATEDIF(H1819,NOW(),"y"),"yr","day")))),"Usia Salah"),"")</f>
        <v>48271.098911689813</v>
      </c>
      <c r="AA1819" s="167" t="str">
        <f ca="1">IF(Table1[[#This Row],[TGL.PENSIUN (usia )]]&lt;&gt;0,TEXT(Table1[[#This Row],[TGL.PENSIUN (usia )]],"yyyy"),"")</f>
        <v>2032</v>
      </c>
      <c r="AB18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Row],[JABATAN]],tbl_refJabatan,9,FALSE),"yr","day")-CONVERT(DATEDIF(M1819,tglAcuan,"y"),"yr","day"))),(NOW()+(CONVERT(VLOOKUP(Table1[[#This Row],[JABATAN]],tbl_refJabatan,9,FALSE),"yr","day")-CONVERT(DATEDIF(M1819,NOW(),"y"),"yr","day")))),"tgl SK salah"),"")</f>
        <v>49001.598911689813</v>
      </c>
      <c r="AC1819" s="167" t="str">
        <f ca="1">IF(Table1[[#This Row],[TGL. PENSIUN (jabatan )]]&lt;&gt;0,TEXT(Table1[[#This Row],[TGL. PENSIUN (jabatan )]],"yyyy"),"")</f>
        <v>2034</v>
      </c>
      <c r="AD18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0" spans="1:30" s="53" customFormat="1" ht="21.75" customHeight="1" x14ac:dyDescent="0.25">
      <c r="A1820" s="43">
        <f t="shared" si="63"/>
        <v>1815</v>
      </c>
      <c r="B1820" s="44" t="s">
        <v>3061</v>
      </c>
      <c r="C1820" s="44" t="s">
        <v>3213</v>
      </c>
      <c r="D1820" s="72" t="s">
        <v>63</v>
      </c>
      <c r="E1820" s="152" t="s">
        <v>144</v>
      </c>
      <c r="F1820" s="43" t="s">
        <v>41</v>
      </c>
      <c r="G1820" s="46" t="s">
        <v>42</v>
      </c>
      <c r="H1820" s="223">
        <v>26615</v>
      </c>
      <c r="I1820" s="45"/>
      <c r="J1820" s="76"/>
      <c r="K1820" s="74" t="s">
        <v>43</v>
      </c>
      <c r="L1820" s="86" t="s">
        <v>3220</v>
      </c>
      <c r="M1820" s="80">
        <v>43395</v>
      </c>
      <c r="N1820" s="52" t="str">
        <f t="shared" ca="1" si="64"/>
        <v>51 Tahun 3 Bulan 15 hari</v>
      </c>
      <c r="O18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Row],[JABATAN]],tbl_refJabatan,2,FALSE),"yr","day")-CONVERT(DATEDIF(H1820,tglAcuan,"y"),"yr","day"))),(NOW()+(CONVERT(VLOOKUP(Table1[[#This Row],[JABATAN]],tbl_refJabatan,2,FALSE),"yr","day")-CONVERT(DATEDIF(H1820,NOW(),"y"),"yr","day")))),"Usia Salah"),"")</f>
        <v>48636.348911689813</v>
      </c>
      <c r="Q1820" s="167" t="str">
        <f ca="1">IF(Table1[[#This Row],[TGL. PENSIUN (usia)]]&lt;&gt;0,TEXT(Table1[[#This Row],[TGL. PENSIUN (usia)]],"yyyy"),"")</f>
        <v>2033</v>
      </c>
      <c r="R1820" s="166">
        <f ca="1">IF(AND(Table1[[#This Row],[TGL. PENSIUN (usia)]]&lt;&gt;"",Table1[[#This Row],[TGL. PENSIUN (usia)]]&lt;&gt;"USIA SALAH"),IF(tglAcuan&lt;&gt;0,(INT(CONVERT(VLOOKUP(Table1[[#This Row],[JABATAN]],tbl_refJabatan,2,FALSE),"yr","day")-CONVERT(DATEDIF(H1820,tglAcuan,"y"),"yr","day"))),(INT(CONVERT(VLOOKUP(Table1[[#This Row],[JABATAN]],tbl_refJabatan,2,FALSE),"yr","day")-CONVERT(DATEDIF(H1820,NOW(),"y"),"yr","day")))),"")</f>
        <v>3287</v>
      </c>
      <c r="S1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Row],[JABATAN]],tbl_refJabatan,4,FALSE),"yr","day")-CONVERT(DATEDIF(H1820,tglAcuan,"y"),"yr","day"))),(NOW()+(CONVERT(VLOOKUP(Table1[[#This Row],[JABATAN]],tbl_refJabatan,4,FALSE),"yr","day")-CONVERT(DATEDIF(H1820,NOW(),"y"),"yr","day")))),"Usia Salah"),"")</f>
        <v>34026.348911689813</v>
      </c>
      <c r="T1820" s="167" t="str">
        <f ca="1">IF(Table1[[#This Row],[TGL. PENSIUN ( usia )]]&lt;&gt;0,TEXT(Table1[[#This Row],[TGL. PENSIUN ( usia )]],"yyyy"),"")</f>
        <v>1993</v>
      </c>
      <c r="U1820" s="166">
        <f ca="1">IF(AND(Table1[[#This Row],[TGL. PENSIUN (usia)]]&lt;&gt;"",Table1[[#This Row],[TGL. PENSIUN (usia)]]&lt;&gt;"USIA SALAH"),IF(tglAcuan&lt;&gt;0,(INT(CONVERT(VLOOKUP(Table1[[#This Row],[JABATAN]],tbl_refJabatan,4,FALSE),"yr","day")-CONVERT(DATEDIF(H1820,tglAcuan,"y"),"yr","day"))),(INT(CONVERT(VLOOKUP(Table1[[#This Row],[JABATAN]],tbl_refJabatan,4,FALSE),"yr","day")-CONVERT(DATEDIF(H1820,NOW(),"y"),"yr","day")))),"")</f>
        <v>-11323</v>
      </c>
      <c r="V1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Row],[JABATAN]],tbl_refJabatan,6,FALSE),"yr","day")-CONVERT(DATEDIF(H1820,tglAcuan,"y"),"yr","day"))),(NOW()+(CONVERT(VLOOKUP(Table1[[#This Row],[JABATAN]],tbl_refJabatan,6,FALSE),"yr","day")-CONVERT(DATEDIF(H1820,NOW(),"y"),"yr","day")))),"Usia Salah"),"")</f>
        <v>26721.348911689813</v>
      </c>
      <c r="W1820" s="167" t="str">
        <f ca="1">IF(Table1[[#This Row],[TGL.PENSIUN (usia)]]&lt;&gt;0,TEXT(Table1[[#This Row],[TGL.PENSIUN (usia)]],"yyyy"),"")</f>
        <v>1973</v>
      </c>
      <c r="X18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Row],[JABATAN]],tbl_refJabatan,7,FALSE),"yr","day")-CONVERT(DATEDIF(M1820,tglAcuan,"y"),"yr","day"))),(NOW()+(CONVERT(VLOOKUP(Table1[[#This Row],[JABATAN]],tbl_refJabatan,7,FALSE),"yr","day")-CONVERT(DATEDIF(M1820,NOW(),"y"),"yr","day")))),"tgl SK salah"),"")</f>
        <v>65437.848911689813</v>
      </c>
      <c r="Y1820" s="167" t="str">
        <f ca="1">IF(Table1[[#This Row],[TGL. PENSIUN (jabatan)]]&lt;&gt;0,TEXT(Table1[[#This Row],[TGL. PENSIUN (jabatan)]],"yyyy"),"")</f>
        <v>2079</v>
      </c>
      <c r="Z18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Row],[JABATAN]],tbl_refJabatan,8,FALSE),"yr","day")-CONVERT(DATEDIF(H1820,tglAcuan,"y"),"yr","day"))),(NOW()+(CONVERT(VLOOKUP(Table1[[#This Row],[JABATAN]],tbl_refJabatan,8,FALSE),"yr","day")-CONVERT(DATEDIF(H1820,NOW(),"y"),"yr","day")))),"Usia Salah"),"")</f>
        <v>48636.348911689813</v>
      </c>
      <c r="AA1820" s="167" t="str">
        <f ca="1">IF(Table1[[#This Row],[TGL.PENSIUN (usia )]]&lt;&gt;0,TEXT(Table1[[#This Row],[TGL.PENSIUN (usia )]],"yyyy"),"")</f>
        <v>2033</v>
      </c>
      <c r="AB18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Row],[JABATAN]],tbl_refJabatan,9,FALSE),"yr","day")-CONVERT(DATEDIF(M1820,tglAcuan,"y"),"yr","day"))),(NOW()+(CONVERT(VLOOKUP(Table1[[#This Row],[JABATAN]],tbl_refJabatan,9,FALSE),"yr","day")-CONVERT(DATEDIF(M1820,NOW(),"y"),"yr","day")))),"tgl SK salah"),"")</f>
        <v>49001.598911689813</v>
      </c>
      <c r="AC1820" s="167" t="str">
        <f ca="1">IF(Table1[[#This Row],[TGL. PENSIUN (jabatan )]]&lt;&gt;0,TEXT(Table1[[#This Row],[TGL. PENSIUN (jabatan )]],"yyyy"),"")</f>
        <v>2034</v>
      </c>
      <c r="AD18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1" spans="1:30" s="53" customFormat="1" ht="21.75" customHeight="1" x14ac:dyDescent="0.25">
      <c r="A1821" s="43">
        <f t="shared" si="63"/>
        <v>1816</v>
      </c>
      <c r="B1821" s="44" t="s">
        <v>3226</v>
      </c>
      <c r="C1821" s="44" t="s">
        <v>3227</v>
      </c>
      <c r="D1821" s="45" t="s">
        <v>39</v>
      </c>
      <c r="E1821" s="73" t="s">
        <v>3228</v>
      </c>
      <c r="F1821" s="43" t="s">
        <v>41</v>
      </c>
      <c r="G1821" s="46" t="s">
        <v>42</v>
      </c>
      <c r="H1821" s="85">
        <v>24451</v>
      </c>
      <c r="I1821" s="45"/>
      <c r="J1821" s="76"/>
      <c r="K1821" s="74" t="s">
        <v>43</v>
      </c>
      <c r="L1821" s="70" t="s">
        <v>3229</v>
      </c>
      <c r="M1821" s="91">
        <v>43812</v>
      </c>
      <c r="N1821" s="52" t="str">
        <f t="shared" ca="1" si="64"/>
        <v>57 Tahun 2 Bulan 17 hari</v>
      </c>
      <c r="O18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Row],[JABATAN]],tbl_refJabatan,2,FALSE),"yr","day")-CONVERT(DATEDIF(H1821,tglAcuan,"y"),"yr","day"))),(NOW()+(CONVERT(VLOOKUP(Table1[[#This Row],[JABATAN]],tbl_refJabatan,2,FALSE),"yr","day")-CONVERT(DATEDIF(H1821,NOW(),"y"),"yr","day")))),"Usia Salah"),"")</f>
        <v>24529.848911689813</v>
      </c>
      <c r="Q1821" s="167" t="str">
        <f ca="1">IF(Table1[[#This Row],[TGL. PENSIUN (usia)]]&lt;&gt;0,TEXT(Table1[[#This Row],[TGL. PENSIUN (usia)]],"yyyy"),"")</f>
        <v>1967</v>
      </c>
      <c r="R1821" s="166">
        <f ca="1">IF(AND(Table1[[#This Row],[TGL. PENSIUN (usia)]]&lt;&gt;"",Table1[[#This Row],[TGL. PENSIUN (usia)]]&lt;&gt;"USIA SALAH"),IF(tglAcuan&lt;&gt;0,(INT(CONVERT(VLOOKUP(Table1[[#This Row],[JABATAN]],tbl_refJabatan,2,FALSE),"yr","day")-CONVERT(DATEDIF(H1821,tglAcuan,"y"),"yr","day"))),(INT(CONVERT(VLOOKUP(Table1[[#This Row],[JABATAN]],tbl_refJabatan,2,FALSE),"yr","day")-CONVERT(DATEDIF(H1821,NOW(),"y"),"yr","day")))),"")</f>
        <v>-20820</v>
      </c>
      <c r="S1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Row],[JABATAN]],tbl_refJabatan,4,FALSE),"yr","day")-CONVERT(DATEDIF(H1821,tglAcuan,"y"),"yr","day"))),(NOW()+(CONVERT(VLOOKUP(Table1[[#This Row],[JABATAN]],tbl_refJabatan,4,FALSE),"yr","day")-CONVERT(DATEDIF(H1821,NOW(),"y"),"yr","day")))),"Usia Salah"),"")</f>
        <v>24529.848911689813</v>
      </c>
      <c r="T1821" s="167" t="str">
        <f ca="1">IF(Table1[[#This Row],[TGL. PENSIUN ( usia )]]&lt;&gt;0,TEXT(Table1[[#This Row],[TGL. PENSIUN ( usia )]],"yyyy"),"")</f>
        <v>1967</v>
      </c>
      <c r="U1821" s="166">
        <f ca="1">IF(AND(Table1[[#This Row],[TGL. PENSIUN (usia)]]&lt;&gt;"",Table1[[#This Row],[TGL. PENSIUN (usia)]]&lt;&gt;"USIA SALAH"),IF(tglAcuan&lt;&gt;0,(INT(CONVERT(VLOOKUP(Table1[[#This Row],[JABATAN]],tbl_refJabatan,4,FALSE),"yr","day")-CONVERT(DATEDIF(H1821,tglAcuan,"y"),"yr","day"))),(INT(CONVERT(VLOOKUP(Table1[[#This Row],[JABATAN]],tbl_refJabatan,4,FALSE),"yr","day")-CONVERT(DATEDIF(H1821,NOW(),"y"),"yr","day")))),"")</f>
        <v>-20820</v>
      </c>
      <c r="V1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Row],[JABATAN]],tbl_refJabatan,6,FALSE),"yr","day")-CONVERT(DATEDIF(H1821,tglAcuan,"y"),"yr","day"))),(NOW()+(CONVERT(VLOOKUP(Table1[[#This Row],[JABATAN]],tbl_refJabatan,6,FALSE),"yr","day")-CONVERT(DATEDIF(H1821,NOW(),"y"),"yr","day")))),"Usia Salah"),"")</f>
        <v>24529.848911689813</v>
      </c>
      <c r="W1821" s="167" t="str">
        <f ca="1">IF(Table1[[#This Row],[TGL.PENSIUN (usia)]]&lt;&gt;0,TEXT(Table1[[#This Row],[TGL.PENSIUN (usia)]],"yyyy"),"")</f>
        <v>1967</v>
      </c>
      <c r="X18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Row],[JABATAN]],tbl_refJabatan,7,FALSE),"yr","day")-CONVERT(DATEDIF(M1821,tglAcuan,"y"),"yr","day"))),(NOW()+(CONVERT(VLOOKUP(Table1[[#This Row],[JABATAN]],tbl_refJabatan,7,FALSE),"yr","day")-CONVERT(DATEDIF(M1821,NOW(),"y"),"yr","day")))),"tgl SK salah"),"")</f>
        <v>43888.098911689813</v>
      </c>
      <c r="Y1821" s="167" t="str">
        <f ca="1">IF(Table1[[#This Row],[TGL. PENSIUN (jabatan)]]&lt;&gt;0,TEXT(Table1[[#This Row],[TGL. PENSIUN (jabatan)]],"yyyy"),"")</f>
        <v>2020</v>
      </c>
      <c r="Z18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Row],[JABATAN]],tbl_refJabatan,8,FALSE),"yr","day")-CONVERT(DATEDIF(H1821,tglAcuan,"y"),"yr","day"))),(NOW()+(CONVERT(VLOOKUP(Table1[[#This Row],[JABATAN]],tbl_refJabatan,8,FALSE),"yr","day")-CONVERT(DATEDIF(H1821,NOW(),"y"),"yr","day")))),"Usia Salah"),"")</f>
        <v>24529.848911689813</v>
      </c>
      <c r="AA1821" s="167" t="str">
        <f ca="1">IF(Table1[[#This Row],[TGL.PENSIUN (usia )]]&lt;&gt;0,TEXT(Table1[[#This Row],[TGL.PENSIUN (usia )]],"yyyy"),"")</f>
        <v>1967</v>
      </c>
      <c r="AB18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Row],[JABATAN]],tbl_refJabatan,9,FALSE),"yr","day")-CONVERT(DATEDIF(M1821,tglAcuan,"y"),"yr","day"))),(NOW()+(CONVERT(VLOOKUP(Table1[[#This Row],[JABATAN]],tbl_refJabatan,9,FALSE),"yr","day")-CONVERT(DATEDIF(M1821,NOW(),"y"),"yr","day")))),"tgl SK salah"),"")</f>
        <v>43888.098911689813</v>
      </c>
      <c r="AC1821" s="167" t="str">
        <f ca="1">IF(Table1[[#This Row],[TGL. PENSIUN (jabatan )]]&lt;&gt;0,TEXT(Table1[[#This Row],[TGL. PENSIUN (jabatan )]],"yyyy"),"")</f>
        <v>2020</v>
      </c>
      <c r="AD18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2" spans="1:30" s="88" customFormat="1" ht="21.75" customHeight="1" x14ac:dyDescent="0.25">
      <c r="A1822" s="43">
        <f t="shared" si="63"/>
        <v>1817</v>
      </c>
      <c r="B1822" s="44" t="s">
        <v>3226</v>
      </c>
      <c r="C1822" s="44" t="s">
        <v>3227</v>
      </c>
      <c r="D1822" s="72" t="s">
        <v>45</v>
      </c>
      <c r="E1822" s="73" t="s">
        <v>3230</v>
      </c>
      <c r="F1822" s="43" t="s">
        <v>41</v>
      </c>
      <c r="G1822" s="46" t="s">
        <v>42</v>
      </c>
      <c r="H1822" s="85">
        <v>26681</v>
      </c>
      <c r="I1822" s="45"/>
      <c r="J1822" s="76"/>
      <c r="K1822" s="74" t="s">
        <v>43</v>
      </c>
      <c r="L1822" s="70" t="s">
        <v>3231</v>
      </c>
      <c r="M1822" s="91">
        <v>43395</v>
      </c>
      <c r="N1822" s="52" t="str">
        <f t="shared" ca="1" si="64"/>
        <v>51 Tahun 1 Bulan 10 hari</v>
      </c>
      <c r="O18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Row],[JABATAN]],tbl_refJabatan,2,FALSE),"yr","day")-CONVERT(DATEDIF(H1822,tglAcuan,"y"),"yr","day"))),(NOW()+(CONVERT(VLOOKUP(Table1[[#This Row],[JABATAN]],tbl_refJabatan,2,FALSE),"yr","day")-CONVERT(DATEDIF(H1822,NOW(),"y"),"yr","day")))),"Usia Salah"),"")</f>
        <v>26721.348911689813</v>
      </c>
      <c r="Q1822" s="167" t="str">
        <f ca="1">IF(Table1[[#This Row],[TGL. PENSIUN (usia)]]&lt;&gt;0,TEXT(Table1[[#This Row],[TGL. PENSIUN (usia)]],"yyyy"),"")</f>
        <v>1973</v>
      </c>
      <c r="R1822" s="166">
        <f ca="1">IF(AND(Table1[[#This Row],[TGL. PENSIUN (usia)]]&lt;&gt;"",Table1[[#This Row],[TGL. PENSIUN (usia)]]&lt;&gt;"USIA SALAH"),IF(tglAcuan&lt;&gt;0,(INT(CONVERT(VLOOKUP(Table1[[#This Row],[JABATAN]],tbl_refJabatan,2,FALSE),"yr","day")-CONVERT(DATEDIF(H1822,tglAcuan,"y"),"yr","day"))),(INT(CONVERT(VLOOKUP(Table1[[#This Row],[JABATAN]],tbl_refJabatan,2,FALSE),"yr","day")-CONVERT(DATEDIF(H1822,NOW(),"y"),"yr","day")))),"")</f>
        <v>-18628</v>
      </c>
      <c r="S1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Row],[JABATAN]],tbl_refJabatan,4,FALSE),"yr","day")-CONVERT(DATEDIF(H1822,tglAcuan,"y"),"yr","day"))),(NOW()+(CONVERT(VLOOKUP(Table1[[#This Row],[JABATAN]],tbl_refJabatan,4,FALSE),"yr","day")-CONVERT(DATEDIF(H1822,NOW(),"y"),"yr","day")))),"Usia Salah"),"")</f>
        <v>26721.348911689813</v>
      </c>
      <c r="T1822" s="167" t="str">
        <f ca="1">IF(Table1[[#This Row],[TGL. PENSIUN ( usia )]]&lt;&gt;0,TEXT(Table1[[#This Row],[TGL. PENSIUN ( usia )]],"yyyy"),"")</f>
        <v>1973</v>
      </c>
      <c r="U1822" s="166">
        <f ca="1">IF(AND(Table1[[#This Row],[TGL. PENSIUN (usia)]]&lt;&gt;"",Table1[[#This Row],[TGL. PENSIUN (usia)]]&lt;&gt;"USIA SALAH"),IF(tglAcuan&lt;&gt;0,(INT(CONVERT(VLOOKUP(Table1[[#This Row],[JABATAN]],tbl_refJabatan,4,FALSE),"yr","day")-CONVERT(DATEDIF(H1822,tglAcuan,"y"),"yr","day"))),(INT(CONVERT(VLOOKUP(Table1[[#This Row],[JABATAN]],tbl_refJabatan,4,FALSE),"yr","day")-CONVERT(DATEDIF(H1822,NOW(),"y"),"yr","day")))),"")</f>
        <v>-18628</v>
      </c>
      <c r="V1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Row],[JABATAN]],tbl_refJabatan,6,FALSE),"yr","day")-CONVERT(DATEDIF(H1822,tglAcuan,"y"),"yr","day"))),(NOW()+(CONVERT(VLOOKUP(Table1[[#This Row],[JABATAN]],tbl_refJabatan,6,FALSE),"yr","day")-CONVERT(DATEDIF(H1822,NOW(),"y"),"yr","day")))),"Usia Salah"),"")</f>
        <v>26721.348911689813</v>
      </c>
      <c r="W1822" s="167" t="str">
        <f ca="1">IF(Table1[[#This Row],[TGL.PENSIUN (usia)]]&lt;&gt;0,TEXT(Table1[[#This Row],[TGL.PENSIUN (usia)]],"yyyy"),"")</f>
        <v>1973</v>
      </c>
      <c r="X18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Row],[JABATAN]],tbl_refJabatan,7,FALSE),"yr","day")-CONVERT(DATEDIF(M1822,tglAcuan,"y"),"yr","day"))),(NOW()+(CONVERT(VLOOKUP(Table1[[#This Row],[JABATAN]],tbl_refJabatan,7,FALSE),"yr","day")-CONVERT(DATEDIF(M1822,NOW(),"y"),"yr","day")))),"tgl SK salah"),"")</f>
        <v>43522.848911689813</v>
      </c>
      <c r="Y1822" s="167" t="str">
        <f ca="1">IF(Table1[[#This Row],[TGL. PENSIUN (jabatan)]]&lt;&gt;0,TEXT(Table1[[#This Row],[TGL. PENSIUN (jabatan)]],"yyyy"),"")</f>
        <v>2019</v>
      </c>
      <c r="Z18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Row],[JABATAN]],tbl_refJabatan,8,FALSE),"yr","day")-CONVERT(DATEDIF(H1822,tglAcuan,"y"),"yr","day"))),(NOW()+(CONVERT(VLOOKUP(Table1[[#This Row],[JABATAN]],tbl_refJabatan,8,FALSE),"yr","day")-CONVERT(DATEDIF(H1822,NOW(),"y"),"yr","day")))),"Usia Salah"),"")</f>
        <v>26721.348911689813</v>
      </c>
      <c r="AA1822" s="167" t="str">
        <f ca="1">IF(Table1[[#This Row],[TGL.PENSIUN (usia )]]&lt;&gt;0,TEXT(Table1[[#This Row],[TGL.PENSIUN (usia )]],"yyyy"),"")</f>
        <v>1973</v>
      </c>
      <c r="AB18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Row],[JABATAN]],tbl_refJabatan,9,FALSE),"yr","day")-CONVERT(DATEDIF(M1822,tglAcuan,"y"),"yr","day"))),(NOW()+(CONVERT(VLOOKUP(Table1[[#This Row],[JABATAN]],tbl_refJabatan,9,FALSE),"yr","day")-CONVERT(DATEDIF(M1822,NOW(),"y"),"yr","day")))),"tgl SK salah"),"")</f>
        <v>43522.848911689813</v>
      </c>
      <c r="AC1822" s="167" t="str">
        <f ca="1">IF(Table1[[#This Row],[TGL. PENSIUN (jabatan )]]&lt;&gt;0,TEXT(Table1[[#This Row],[TGL. PENSIUN (jabatan )]],"yyyy"),"")</f>
        <v>2019</v>
      </c>
      <c r="AD18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3" spans="1:30" s="53" customFormat="1" ht="21.75" customHeight="1" x14ac:dyDescent="0.25">
      <c r="A1823" s="43">
        <f t="shared" si="63"/>
        <v>1818</v>
      </c>
      <c r="B1823" s="44" t="s">
        <v>3226</v>
      </c>
      <c r="C1823" s="44" t="s">
        <v>3227</v>
      </c>
      <c r="D1823" s="45" t="s">
        <v>48</v>
      </c>
      <c r="E1823" s="73" t="s">
        <v>3232</v>
      </c>
      <c r="F1823" s="43" t="s">
        <v>41</v>
      </c>
      <c r="G1823" s="46" t="s">
        <v>42</v>
      </c>
      <c r="H1823" s="85">
        <v>31287</v>
      </c>
      <c r="I1823" s="45"/>
      <c r="J1823" s="76"/>
      <c r="K1823" s="74" t="s">
        <v>56</v>
      </c>
      <c r="L1823" s="70" t="s">
        <v>3233</v>
      </c>
      <c r="M1823" s="91">
        <v>43461</v>
      </c>
      <c r="N1823" s="52" t="str">
        <f t="shared" ca="1" si="64"/>
        <v>38 Tahun 5 Bulan 30 hari</v>
      </c>
      <c r="O18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1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Row],[JABATAN]],tbl_refJabatan,2,FALSE),"yr","day")-CONVERT(DATEDIF(H1823,tglAcuan,"y"),"yr","day"))),(NOW()+(CONVERT(VLOOKUP(Table1[[#This Row],[JABATAN]],tbl_refJabatan,2,FALSE),"yr","day")-CONVERT(DATEDIF(H1823,NOW(),"y"),"yr","day")))),"Usia Salah"),"")</f>
        <v>53384.598911689813</v>
      </c>
      <c r="Q1823" s="167" t="str">
        <f ca="1">IF(Table1[[#This Row],[TGL. PENSIUN (usia)]]&lt;&gt;0,TEXT(Table1[[#This Row],[TGL. PENSIUN (usia)]],"yyyy"),"")</f>
        <v>2046</v>
      </c>
      <c r="R1823" s="166">
        <f ca="1">IF(AND(Table1[[#This Row],[TGL. PENSIUN (usia)]]&lt;&gt;"",Table1[[#This Row],[TGL. PENSIUN (usia)]]&lt;&gt;"USIA SALAH"),IF(tglAcuan&lt;&gt;0,(INT(CONVERT(VLOOKUP(Table1[[#This Row],[JABATAN]],tbl_refJabatan,2,FALSE),"yr","day")-CONVERT(DATEDIF(H1823,tglAcuan,"y"),"yr","day"))),(INT(CONVERT(VLOOKUP(Table1[[#This Row],[JABATAN]],tbl_refJabatan,2,FALSE),"yr","day")-CONVERT(DATEDIF(H1823,NOW(),"y"),"yr","day")))),"")</f>
        <v>8035</v>
      </c>
      <c r="S1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Row],[JABATAN]],tbl_refJabatan,4,FALSE),"yr","day")-CONVERT(DATEDIF(H1823,tglAcuan,"y"),"yr","day"))),(NOW()+(CONVERT(VLOOKUP(Table1[[#This Row],[JABATAN]],tbl_refJabatan,4,FALSE),"yr","day")-CONVERT(DATEDIF(H1823,NOW(),"y"),"yr","day")))),"Usia Salah"),"")</f>
        <v>53384.598911689813</v>
      </c>
      <c r="T1823" s="167" t="str">
        <f ca="1">IF(Table1[[#This Row],[TGL. PENSIUN ( usia )]]&lt;&gt;0,TEXT(Table1[[#This Row],[TGL. PENSIUN ( usia )]],"yyyy"),"")</f>
        <v>2046</v>
      </c>
      <c r="U1823" s="166">
        <f ca="1">IF(AND(Table1[[#This Row],[TGL. PENSIUN (usia)]]&lt;&gt;"",Table1[[#This Row],[TGL. PENSIUN (usia)]]&lt;&gt;"USIA SALAH"),IF(tglAcuan&lt;&gt;0,(INT(CONVERT(VLOOKUP(Table1[[#This Row],[JABATAN]],tbl_refJabatan,4,FALSE),"yr","day")-CONVERT(DATEDIF(H1823,tglAcuan,"y"),"yr","day"))),(INT(CONVERT(VLOOKUP(Table1[[#This Row],[JABATAN]],tbl_refJabatan,4,FALSE),"yr","day")-CONVERT(DATEDIF(H1823,NOW(),"y"),"yr","day")))),"")</f>
        <v>8035</v>
      </c>
      <c r="V1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Row],[JABATAN]],tbl_refJabatan,6,FALSE),"yr","day")-CONVERT(DATEDIF(H1823,tglAcuan,"y"),"yr","day"))),(NOW()+(CONVERT(VLOOKUP(Table1[[#This Row],[JABATAN]],tbl_refJabatan,6,FALSE),"yr","day")-CONVERT(DATEDIF(H1823,NOW(),"y"),"yr","day")))),"Usia Salah"),"")</f>
        <v>51923.598911689813</v>
      </c>
      <c r="W1823" s="167" t="str">
        <f ca="1">IF(Table1[[#This Row],[TGL.PENSIUN (usia)]]&lt;&gt;0,TEXT(Table1[[#This Row],[TGL.PENSIUN (usia)]],"yyyy"),"")</f>
        <v>2042</v>
      </c>
      <c r="X18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Row],[JABATAN]],tbl_refJabatan,7,FALSE),"yr","day")-CONVERT(DATEDIF(M1823,tglAcuan,"y"),"yr","day"))),(NOW()+(CONVERT(VLOOKUP(Table1[[#This Row],[JABATAN]],tbl_refJabatan,7,FALSE),"yr","day")-CONVERT(DATEDIF(M1823,NOW(),"y"),"yr","day")))),"tgl SK salah"),"")</f>
        <v>50827.848911689813</v>
      </c>
      <c r="Y1823" s="167" t="str">
        <f ca="1">IF(Table1[[#This Row],[TGL. PENSIUN (jabatan)]]&lt;&gt;0,TEXT(Table1[[#This Row],[TGL. PENSIUN (jabatan)]],"yyyy"),"")</f>
        <v>2039</v>
      </c>
      <c r="Z18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Row],[JABATAN]],tbl_refJabatan,8,FALSE),"yr","day")-CONVERT(DATEDIF(H1823,tglAcuan,"y"),"yr","day"))),(NOW()+(CONVERT(VLOOKUP(Table1[[#This Row],[JABATAN]],tbl_refJabatan,8,FALSE),"yr","day")-CONVERT(DATEDIF(H1823,NOW(),"y"),"yr","day")))),"Usia Salah"),"")</f>
        <v>51923.598911689813</v>
      </c>
      <c r="AA1823" s="167" t="str">
        <f ca="1">IF(Table1[[#This Row],[TGL.PENSIUN (usia )]]&lt;&gt;0,TEXT(Table1[[#This Row],[TGL.PENSIUN (usia )]],"yyyy"),"")</f>
        <v>2042</v>
      </c>
      <c r="AB18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Row],[JABATAN]],tbl_refJabatan,9,FALSE),"yr","day")-CONVERT(DATEDIF(M1823,tglAcuan,"y"),"yr","day"))),(NOW()+(CONVERT(VLOOKUP(Table1[[#This Row],[JABATAN]],tbl_refJabatan,9,FALSE),"yr","day")-CONVERT(DATEDIF(M1823,NOW(),"y"),"yr","day")))),"tgl SK salah"),"")</f>
        <v>50827.848911689813</v>
      </c>
      <c r="AC1823" s="167" t="str">
        <f ca="1">IF(Table1[[#This Row],[TGL. PENSIUN (jabatan )]]&lt;&gt;0,TEXT(Table1[[#This Row],[TGL. PENSIUN (jabatan )]],"yyyy"),"")</f>
        <v>2039</v>
      </c>
      <c r="AD18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4" spans="1:30" s="53" customFormat="1" ht="21.75" customHeight="1" x14ac:dyDescent="0.25">
      <c r="A1824" s="43">
        <f t="shared" si="63"/>
        <v>1819</v>
      </c>
      <c r="B1824" s="44" t="s">
        <v>3226</v>
      </c>
      <c r="C1824" s="44" t="s">
        <v>3227</v>
      </c>
      <c r="D1824" s="72" t="s">
        <v>52</v>
      </c>
      <c r="E1824" s="73" t="s">
        <v>3234</v>
      </c>
      <c r="F1824" s="43" t="s">
        <v>50</v>
      </c>
      <c r="G1824" s="46" t="s">
        <v>42</v>
      </c>
      <c r="H1824" s="85">
        <v>34037</v>
      </c>
      <c r="I1824" s="45"/>
      <c r="J1824" s="76"/>
      <c r="K1824" s="74" t="s">
        <v>56</v>
      </c>
      <c r="L1824" s="70" t="s">
        <v>3235</v>
      </c>
      <c r="M1824" s="91">
        <v>43395</v>
      </c>
      <c r="N1824" s="52" t="str">
        <f t="shared" ca="1" si="64"/>
        <v>30 Tahun 11 Bulan 18 hari</v>
      </c>
      <c r="O18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Row],[JABATAN]],tbl_refJabatan,2,FALSE),"yr","day")-CONVERT(DATEDIF(H1824,tglAcuan,"y"),"yr","day"))),(NOW()+(CONVERT(VLOOKUP(Table1[[#This Row],[JABATAN]],tbl_refJabatan,2,FALSE),"yr","day")-CONVERT(DATEDIF(H1824,NOW(),"y"),"yr","day")))),"Usia Salah"),"")</f>
        <v>56306.598911689813</v>
      </c>
      <c r="Q1824" s="167" t="str">
        <f ca="1">IF(Table1[[#This Row],[TGL. PENSIUN (usia)]]&lt;&gt;0,TEXT(Table1[[#This Row],[TGL. PENSIUN (usia)]],"yyyy"),"")</f>
        <v>2054</v>
      </c>
      <c r="R1824" s="166">
        <f ca="1">IF(AND(Table1[[#This Row],[TGL. PENSIUN (usia)]]&lt;&gt;"",Table1[[#This Row],[TGL. PENSIUN (usia)]]&lt;&gt;"USIA SALAH"),IF(tglAcuan&lt;&gt;0,(INT(CONVERT(VLOOKUP(Table1[[#This Row],[JABATAN]],tbl_refJabatan,2,FALSE),"yr","day")-CONVERT(DATEDIF(H1824,tglAcuan,"y"),"yr","day"))),(INT(CONVERT(VLOOKUP(Table1[[#This Row],[JABATAN]],tbl_refJabatan,2,FALSE),"yr","day")-CONVERT(DATEDIF(H1824,NOW(),"y"),"yr","day")))),"")</f>
        <v>10957</v>
      </c>
      <c r="S1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Row],[JABATAN]],tbl_refJabatan,4,FALSE),"yr","day")-CONVERT(DATEDIF(H1824,tglAcuan,"y"),"yr","day"))),(NOW()+(CONVERT(VLOOKUP(Table1[[#This Row],[JABATAN]],tbl_refJabatan,4,FALSE),"yr","day")-CONVERT(DATEDIF(H1824,NOW(),"y"),"yr","day")))),"Usia Salah"),"")</f>
        <v>56306.598911689813</v>
      </c>
      <c r="T1824" s="167" t="str">
        <f ca="1">IF(Table1[[#This Row],[TGL. PENSIUN ( usia )]]&lt;&gt;0,TEXT(Table1[[#This Row],[TGL. PENSIUN ( usia )]],"yyyy"),"")</f>
        <v>2054</v>
      </c>
      <c r="U1824" s="166">
        <f ca="1">IF(AND(Table1[[#This Row],[TGL. PENSIUN (usia)]]&lt;&gt;"",Table1[[#This Row],[TGL. PENSIUN (usia)]]&lt;&gt;"USIA SALAH"),IF(tglAcuan&lt;&gt;0,(INT(CONVERT(VLOOKUP(Table1[[#This Row],[JABATAN]],tbl_refJabatan,4,FALSE),"yr","day")-CONVERT(DATEDIF(H1824,tglAcuan,"y"),"yr","day"))),(INT(CONVERT(VLOOKUP(Table1[[#This Row],[JABATAN]],tbl_refJabatan,4,FALSE),"yr","day")-CONVERT(DATEDIF(H1824,NOW(),"y"),"yr","day")))),"")</f>
        <v>10957</v>
      </c>
      <c r="V1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Row],[JABATAN]],tbl_refJabatan,6,FALSE),"yr","day")-CONVERT(DATEDIF(H1824,tglAcuan,"y"),"yr","day"))),(NOW()+(CONVERT(VLOOKUP(Table1[[#This Row],[JABATAN]],tbl_refJabatan,6,FALSE),"yr","day")-CONVERT(DATEDIF(H1824,NOW(),"y"),"yr","day")))),"Usia Salah"),"")</f>
        <v>54845.598911689813</v>
      </c>
      <c r="W1824" s="167" t="str">
        <f ca="1">IF(Table1[[#This Row],[TGL.PENSIUN (usia)]]&lt;&gt;0,TEXT(Table1[[#This Row],[TGL.PENSIUN (usia)]],"yyyy"),"")</f>
        <v>2050</v>
      </c>
      <c r="X18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Row],[JABATAN]],tbl_refJabatan,7,FALSE),"yr","day")-CONVERT(DATEDIF(M1824,tglAcuan,"y"),"yr","day"))),(NOW()+(CONVERT(VLOOKUP(Table1[[#This Row],[JABATAN]],tbl_refJabatan,7,FALSE),"yr","day")-CONVERT(DATEDIF(M1824,NOW(),"y"),"yr","day")))),"tgl SK salah"),"")</f>
        <v>50827.848911689813</v>
      </c>
      <c r="Y1824" s="167" t="str">
        <f ca="1">IF(Table1[[#This Row],[TGL. PENSIUN (jabatan)]]&lt;&gt;0,TEXT(Table1[[#This Row],[TGL. PENSIUN (jabatan)]],"yyyy"),"")</f>
        <v>2039</v>
      </c>
      <c r="Z18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Row],[JABATAN]],tbl_refJabatan,8,FALSE),"yr","day")-CONVERT(DATEDIF(H1824,tglAcuan,"y"),"yr","day"))),(NOW()+(CONVERT(VLOOKUP(Table1[[#This Row],[JABATAN]],tbl_refJabatan,8,FALSE),"yr","day")-CONVERT(DATEDIF(H1824,NOW(),"y"),"yr","day")))),"Usia Salah"),"")</f>
        <v>54845.598911689813</v>
      </c>
      <c r="AA1824" s="167" t="str">
        <f ca="1">IF(Table1[[#This Row],[TGL.PENSIUN (usia )]]&lt;&gt;0,TEXT(Table1[[#This Row],[TGL.PENSIUN (usia )]],"yyyy"),"")</f>
        <v>2050</v>
      </c>
      <c r="AB18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Row],[JABATAN]],tbl_refJabatan,9,FALSE),"yr","day")-CONVERT(DATEDIF(M1824,tglAcuan,"y"),"yr","day"))),(NOW()+(CONVERT(VLOOKUP(Table1[[#This Row],[JABATAN]],tbl_refJabatan,9,FALSE),"yr","day")-CONVERT(DATEDIF(M1824,NOW(),"y"),"yr","day")))),"tgl SK salah"),"")</f>
        <v>50827.848911689813</v>
      </c>
      <c r="AC1824" s="167" t="str">
        <f ca="1">IF(Table1[[#This Row],[TGL. PENSIUN (jabatan )]]&lt;&gt;0,TEXT(Table1[[#This Row],[TGL. PENSIUN (jabatan )]],"yyyy"),"")</f>
        <v>2039</v>
      </c>
      <c r="AD18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5" spans="1:30" s="53" customFormat="1" ht="21.75" customHeight="1" x14ac:dyDescent="0.25">
      <c r="A1825" s="43">
        <f t="shared" si="63"/>
        <v>1820</v>
      </c>
      <c r="B1825" s="44" t="s">
        <v>3226</v>
      </c>
      <c r="C1825" s="44" t="s">
        <v>3227</v>
      </c>
      <c r="D1825" s="72" t="s">
        <v>54</v>
      </c>
      <c r="E1825" s="101" t="s">
        <v>2916</v>
      </c>
      <c r="F1825" s="43"/>
      <c r="G1825" s="46"/>
      <c r="H1825" s="51"/>
      <c r="I1825" s="45"/>
      <c r="J1825" s="76"/>
      <c r="K1825" s="74"/>
      <c r="L1825" s="74"/>
      <c r="M1825" s="80"/>
      <c r="N1825" s="52" t="str">
        <f t="shared" ca="1" si="64"/>
        <v>tgl lahir salah/ null</v>
      </c>
      <c r="O18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82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Row],[JABATAN]],tbl_refJabatan,2,FALSE),"yr","day")-CONVERT(DATEDIF(H1825,tglAcuan,"y"),"yr","day"))),(NOW()+(CONVERT(VLOOKUP(Table1[[#This Row],[JABATAN]],tbl_refJabatan,2,FALSE),"yr","day")-CONVERT(DATEDIF(H1825,NOW(),"y"),"yr","day")))),"Usia Salah"),"")</f>
        <v>Usia Salah</v>
      </c>
      <c r="Q1825" s="167" t="str">
        <f ca="1">IF(Table1[[#This Row],[TGL. PENSIUN (usia)]]&lt;&gt;0,TEXT(Table1[[#This Row],[TGL. PENSIUN (usia)]],"yyyy"),"")</f>
        <v>Usia Salah</v>
      </c>
      <c r="R182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Row],[JABATAN]],tbl_refJabatan,2,FALSE),"yr","day")-CONVERT(DATEDIF(H1825,tglAcuan,"y"),"yr","day"))),(INT(CONVERT(VLOOKUP(Table1[[#This Row],[JABATAN]],tbl_refJabatan,2,FALSE),"yr","day")-CONVERT(DATEDIF(H1825,NOW(),"y"),"yr","day")))),"")</f>
        <v/>
      </c>
      <c r="S182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Row],[JABATAN]],tbl_refJabatan,4,FALSE),"yr","day")-CONVERT(DATEDIF(H1825,tglAcuan,"y"),"yr","day"))),(NOW()+(CONVERT(VLOOKUP(Table1[[#This Row],[JABATAN]],tbl_refJabatan,4,FALSE),"yr","day")-CONVERT(DATEDIF(H1825,NOW(),"y"),"yr","day")))),"Usia Salah"),"")</f>
        <v>Usia Salah</v>
      </c>
      <c r="T1825" s="167" t="str">
        <f ca="1">IF(Table1[[#This Row],[TGL. PENSIUN ( usia )]]&lt;&gt;0,TEXT(Table1[[#This Row],[TGL. PENSIUN ( usia )]],"yyyy"),"")</f>
        <v>Usia Salah</v>
      </c>
      <c r="U182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Row],[JABATAN]],tbl_refJabatan,4,FALSE),"yr","day")-CONVERT(DATEDIF(H1825,tglAcuan,"y"),"yr","day"))),(INT(CONVERT(VLOOKUP(Table1[[#This Row],[JABATAN]],tbl_refJabatan,4,FALSE),"yr","day")-CONVERT(DATEDIF(H1825,NOW(),"y"),"yr","day")))),"")</f>
        <v/>
      </c>
      <c r="V182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Row],[JABATAN]],tbl_refJabatan,6,FALSE),"yr","day")-CONVERT(DATEDIF(H1825,tglAcuan,"y"),"yr","day"))),(NOW()+(CONVERT(VLOOKUP(Table1[[#This Row],[JABATAN]],tbl_refJabatan,6,FALSE),"yr","day")-CONVERT(DATEDIF(H1825,NOW(),"y"),"yr","day")))),"Usia Salah"),"")</f>
        <v>Usia Salah</v>
      </c>
      <c r="W1825" s="167" t="str">
        <f ca="1">IF(Table1[[#This Row],[TGL.PENSIUN (usia)]]&lt;&gt;0,TEXT(Table1[[#This Row],[TGL.PENSIUN (usia)]],"yyyy"),"")</f>
        <v>Usia Salah</v>
      </c>
      <c r="X182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Row],[JABATAN]],tbl_refJabatan,7,FALSE),"yr","day")-CONVERT(DATEDIF(M1825,tglAcuan,"y"),"yr","day"))),(NOW()+(CONVERT(VLOOKUP(Table1[[#This Row],[JABATAN]],tbl_refJabatan,7,FALSE),"yr","day")-CONVERT(DATEDIF(M1825,NOW(),"y"),"yr","day")))),"tgl SK salah"),"")</f>
        <v>tgl SK salah</v>
      </c>
      <c r="Y1825" s="167" t="str">
        <f ca="1">IF(Table1[[#This Row],[TGL. PENSIUN (jabatan)]]&lt;&gt;0,TEXT(Table1[[#This Row],[TGL. PENSIUN (jabatan)]],"yyyy"),"")</f>
        <v>tgl SK salah</v>
      </c>
      <c r="Z182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Row],[JABATAN]],tbl_refJabatan,8,FALSE),"yr","day")-CONVERT(DATEDIF(H1825,tglAcuan,"y"),"yr","day"))),(NOW()+(CONVERT(VLOOKUP(Table1[[#This Row],[JABATAN]],tbl_refJabatan,8,FALSE),"yr","day")-CONVERT(DATEDIF(H1825,NOW(),"y"),"yr","day")))),"Usia Salah"),"")</f>
        <v>Usia Salah</v>
      </c>
      <c r="AA1825" s="167" t="str">
        <f ca="1">IF(Table1[[#This Row],[TGL.PENSIUN (usia )]]&lt;&gt;0,TEXT(Table1[[#This Row],[TGL.PENSIUN (usia )]],"yyyy"),"")</f>
        <v>Usia Salah</v>
      </c>
      <c r="AB182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Row],[JABATAN]],tbl_refJabatan,9,FALSE),"yr","day")-CONVERT(DATEDIF(M1825,tglAcuan,"y"),"yr","day"))),(NOW()+(CONVERT(VLOOKUP(Table1[[#This Row],[JABATAN]],tbl_refJabatan,9,FALSE),"yr","day")-CONVERT(DATEDIF(M1825,NOW(),"y"),"yr","day")))),"tgl SK salah"),"")</f>
        <v>tgl SK salah</v>
      </c>
      <c r="AC1825" s="167" t="str">
        <f ca="1">IF(Table1[[#This Row],[TGL. PENSIUN (jabatan )]]&lt;&gt;0,TEXT(Table1[[#This Row],[TGL. PENSIUN (jabatan )]],"yyyy"),"")</f>
        <v>tgl SK salah</v>
      </c>
      <c r="AD18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6" spans="1:30" s="53" customFormat="1" ht="21.75" customHeight="1" x14ac:dyDescent="0.25">
      <c r="A1826" s="43">
        <f t="shared" si="63"/>
        <v>1821</v>
      </c>
      <c r="B1826" s="44" t="s">
        <v>3226</v>
      </c>
      <c r="C1826" s="44" t="s">
        <v>3227</v>
      </c>
      <c r="D1826" s="72" t="s">
        <v>57</v>
      </c>
      <c r="E1826" s="73" t="s">
        <v>3236</v>
      </c>
      <c r="F1826" s="43" t="s">
        <v>41</v>
      </c>
      <c r="G1826" s="46" t="s">
        <v>42</v>
      </c>
      <c r="H1826" s="85">
        <v>28769</v>
      </c>
      <c r="I1826" s="45"/>
      <c r="J1826" s="76"/>
      <c r="K1826" s="74" t="s">
        <v>43</v>
      </c>
      <c r="L1826" s="70" t="s">
        <v>3237</v>
      </c>
      <c r="M1826" s="91">
        <v>43395</v>
      </c>
      <c r="N1826" s="52" t="str">
        <f t="shared" ca="1" si="64"/>
        <v>45 Tahun 4 Bulan 21 hari</v>
      </c>
      <c r="O18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Row],[JABATAN]],tbl_refJabatan,2,FALSE),"yr","day")-CONVERT(DATEDIF(H1826,tglAcuan,"y"),"yr","day"))),(NOW()+(CONVERT(VLOOKUP(Table1[[#This Row],[JABATAN]],tbl_refJabatan,2,FALSE),"yr","day")-CONVERT(DATEDIF(H1826,NOW(),"y"),"yr","day")))),"Usia Salah"),"")</f>
        <v>50827.848911689813</v>
      </c>
      <c r="Q1826" s="167" t="str">
        <f ca="1">IF(Table1[[#This Row],[TGL. PENSIUN (usia)]]&lt;&gt;0,TEXT(Table1[[#This Row],[TGL. PENSIUN (usia)]],"yyyy"),"")</f>
        <v>2039</v>
      </c>
      <c r="R1826" s="166">
        <f ca="1">IF(AND(Table1[[#This Row],[TGL. PENSIUN (usia)]]&lt;&gt;"",Table1[[#This Row],[TGL. PENSIUN (usia)]]&lt;&gt;"USIA SALAH"),IF(tglAcuan&lt;&gt;0,(INT(CONVERT(VLOOKUP(Table1[[#This Row],[JABATAN]],tbl_refJabatan,2,FALSE),"yr","day")-CONVERT(DATEDIF(H1826,tglAcuan,"y"),"yr","day"))),(INT(CONVERT(VLOOKUP(Table1[[#This Row],[JABATAN]],tbl_refJabatan,2,FALSE),"yr","day")-CONVERT(DATEDIF(H1826,NOW(),"y"),"yr","day")))),"")</f>
        <v>5478</v>
      </c>
      <c r="S1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Row],[JABATAN]],tbl_refJabatan,4,FALSE),"yr","day")-CONVERT(DATEDIF(H1826,tglAcuan,"y"),"yr","day"))),(NOW()+(CONVERT(VLOOKUP(Table1[[#This Row],[JABATAN]],tbl_refJabatan,4,FALSE),"yr","day")-CONVERT(DATEDIF(H1826,NOW(),"y"),"yr","day")))),"Usia Salah"),"")</f>
        <v>50827.848911689813</v>
      </c>
      <c r="T1826" s="167" t="str">
        <f ca="1">IF(Table1[[#This Row],[TGL. PENSIUN ( usia )]]&lt;&gt;0,TEXT(Table1[[#This Row],[TGL. PENSIUN ( usia )]],"yyyy"),"")</f>
        <v>2039</v>
      </c>
      <c r="U1826" s="166">
        <f ca="1">IF(AND(Table1[[#This Row],[TGL. PENSIUN (usia)]]&lt;&gt;"",Table1[[#This Row],[TGL. PENSIUN (usia)]]&lt;&gt;"USIA SALAH"),IF(tglAcuan&lt;&gt;0,(INT(CONVERT(VLOOKUP(Table1[[#This Row],[JABATAN]],tbl_refJabatan,4,FALSE),"yr","day")-CONVERT(DATEDIF(H1826,tglAcuan,"y"),"yr","day"))),(INT(CONVERT(VLOOKUP(Table1[[#This Row],[JABATAN]],tbl_refJabatan,4,FALSE),"yr","day")-CONVERT(DATEDIF(H1826,NOW(),"y"),"yr","day")))),"")</f>
        <v>5478</v>
      </c>
      <c r="V1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Row],[JABATAN]],tbl_refJabatan,6,FALSE),"yr","day")-CONVERT(DATEDIF(H1826,tglAcuan,"y"),"yr","day"))),(NOW()+(CONVERT(VLOOKUP(Table1[[#This Row],[JABATAN]],tbl_refJabatan,6,FALSE),"yr","day")-CONVERT(DATEDIF(H1826,NOW(),"y"),"yr","day")))),"Usia Salah"),"")</f>
        <v>49366.848911689813</v>
      </c>
      <c r="W1826" s="167" t="str">
        <f ca="1">IF(Table1[[#This Row],[TGL.PENSIUN (usia)]]&lt;&gt;0,TEXT(Table1[[#This Row],[TGL.PENSIUN (usia)]],"yyyy"),"")</f>
        <v>2035</v>
      </c>
      <c r="X18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Row],[JABATAN]],tbl_refJabatan,7,FALSE),"yr","day")-CONVERT(DATEDIF(M1826,tglAcuan,"y"),"yr","day"))),(NOW()+(CONVERT(VLOOKUP(Table1[[#This Row],[JABATAN]],tbl_refJabatan,7,FALSE),"yr","day")-CONVERT(DATEDIF(M1826,NOW(),"y"),"yr","day")))),"tgl SK salah"),"")</f>
        <v>50827.848911689813</v>
      </c>
      <c r="Y1826" s="167" t="str">
        <f ca="1">IF(Table1[[#This Row],[TGL. PENSIUN (jabatan)]]&lt;&gt;0,TEXT(Table1[[#This Row],[TGL. PENSIUN (jabatan)]],"yyyy"),"")</f>
        <v>2039</v>
      </c>
      <c r="Z18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Row],[JABATAN]],tbl_refJabatan,8,FALSE),"yr","day")-CONVERT(DATEDIF(H1826,tglAcuan,"y"),"yr","day"))),(NOW()+(CONVERT(VLOOKUP(Table1[[#This Row],[JABATAN]],tbl_refJabatan,8,FALSE),"yr","day")-CONVERT(DATEDIF(H1826,NOW(),"y"),"yr","day")))),"Usia Salah"),"")</f>
        <v>49366.848911689813</v>
      </c>
      <c r="AA1826" s="167" t="str">
        <f ca="1">IF(Table1[[#This Row],[TGL.PENSIUN (usia )]]&lt;&gt;0,TEXT(Table1[[#This Row],[TGL.PENSIUN (usia )]],"yyyy"),"")</f>
        <v>2035</v>
      </c>
      <c r="AB18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Row],[JABATAN]],tbl_refJabatan,9,FALSE),"yr","day")-CONVERT(DATEDIF(M1826,tglAcuan,"y"),"yr","day"))),(NOW()+(CONVERT(VLOOKUP(Table1[[#This Row],[JABATAN]],tbl_refJabatan,9,FALSE),"yr","day")-CONVERT(DATEDIF(M1826,NOW(),"y"),"yr","day")))),"tgl SK salah"),"")</f>
        <v>50827.848911689813</v>
      </c>
      <c r="AC1826" s="167" t="str">
        <f ca="1">IF(Table1[[#This Row],[TGL. PENSIUN (jabatan )]]&lt;&gt;0,TEXT(Table1[[#This Row],[TGL. PENSIUN (jabatan )]],"yyyy"),"")</f>
        <v>2039</v>
      </c>
      <c r="AD18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7" spans="1:30" s="53" customFormat="1" ht="21.75" customHeight="1" x14ac:dyDescent="0.25">
      <c r="A1827" s="43">
        <f t="shared" si="63"/>
        <v>1822</v>
      </c>
      <c r="B1827" s="44" t="s">
        <v>3226</v>
      </c>
      <c r="C1827" s="44" t="s">
        <v>3227</v>
      </c>
      <c r="D1827" s="72" t="s">
        <v>59</v>
      </c>
      <c r="E1827" s="73" t="s">
        <v>3238</v>
      </c>
      <c r="F1827" s="43" t="s">
        <v>41</v>
      </c>
      <c r="G1827" s="46" t="s">
        <v>42</v>
      </c>
      <c r="H1827" s="85">
        <v>33630</v>
      </c>
      <c r="I1827" s="45"/>
      <c r="J1827" s="76"/>
      <c r="K1827" s="74" t="s">
        <v>56</v>
      </c>
      <c r="L1827" s="70" t="s">
        <v>3239</v>
      </c>
      <c r="M1827" s="91">
        <v>43461</v>
      </c>
      <c r="N1827" s="52" t="str">
        <f t="shared" ca="1" si="64"/>
        <v>32 Tahun 1 Bulan 0 hari</v>
      </c>
      <c r="O18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1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Row],[JABATAN]],tbl_refJabatan,2,FALSE),"yr","day")-CONVERT(DATEDIF(H1827,tglAcuan,"y"),"yr","day"))),(NOW()+(CONVERT(VLOOKUP(Table1[[#This Row],[JABATAN]],tbl_refJabatan,2,FALSE),"yr","day")-CONVERT(DATEDIF(H1827,NOW(),"y"),"yr","day")))),"Usia Salah"),"")</f>
        <v>55576.098911689813</v>
      </c>
      <c r="Q1827" s="167" t="str">
        <f ca="1">IF(Table1[[#This Row],[TGL. PENSIUN (usia)]]&lt;&gt;0,TEXT(Table1[[#This Row],[TGL. PENSIUN (usia)]],"yyyy"),"")</f>
        <v>2052</v>
      </c>
      <c r="R1827" s="166">
        <f ca="1">IF(AND(Table1[[#This Row],[TGL. PENSIUN (usia)]]&lt;&gt;"",Table1[[#This Row],[TGL. PENSIUN (usia)]]&lt;&gt;"USIA SALAH"),IF(tglAcuan&lt;&gt;0,(INT(CONVERT(VLOOKUP(Table1[[#This Row],[JABATAN]],tbl_refJabatan,2,FALSE),"yr","day")-CONVERT(DATEDIF(H1827,tglAcuan,"y"),"yr","day"))),(INT(CONVERT(VLOOKUP(Table1[[#This Row],[JABATAN]],tbl_refJabatan,2,FALSE),"yr","day")-CONVERT(DATEDIF(H1827,NOW(),"y"),"yr","day")))),"")</f>
        <v>10227</v>
      </c>
      <c r="S1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Row],[JABATAN]],tbl_refJabatan,4,FALSE),"yr","day")-CONVERT(DATEDIF(H1827,tglAcuan,"y"),"yr","day"))),(NOW()+(CONVERT(VLOOKUP(Table1[[#This Row],[JABATAN]],tbl_refJabatan,4,FALSE),"yr","day")-CONVERT(DATEDIF(H1827,NOW(),"y"),"yr","day")))),"Usia Salah"),"")</f>
        <v>55576.098911689813</v>
      </c>
      <c r="T1827" s="167" t="str">
        <f ca="1">IF(Table1[[#This Row],[TGL. PENSIUN ( usia )]]&lt;&gt;0,TEXT(Table1[[#This Row],[TGL. PENSIUN ( usia )]],"yyyy"),"")</f>
        <v>2052</v>
      </c>
      <c r="U1827" s="166">
        <f ca="1">IF(AND(Table1[[#This Row],[TGL. PENSIUN (usia)]]&lt;&gt;"",Table1[[#This Row],[TGL. PENSIUN (usia)]]&lt;&gt;"USIA SALAH"),IF(tglAcuan&lt;&gt;0,(INT(CONVERT(VLOOKUP(Table1[[#This Row],[JABATAN]],tbl_refJabatan,4,FALSE),"yr","day")-CONVERT(DATEDIF(H1827,tglAcuan,"y"),"yr","day"))),(INT(CONVERT(VLOOKUP(Table1[[#This Row],[JABATAN]],tbl_refJabatan,4,FALSE),"yr","day")-CONVERT(DATEDIF(H1827,NOW(),"y"),"yr","day")))),"")</f>
        <v>10227</v>
      </c>
      <c r="V1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Row],[JABATAN]],tbl_refJabatan,6,FALSE),"yr","day")-CONVERT(DATEDIF(H1827,tglAcuan,"y"),"yr","day"))),(NOW()+(CONVERT(VLOOKUP(Table1[[#This Row],[JABATAN]],tbl_refJabatan,6,FALSE),"yr","day")-CONVERT(DATEDIF(H1827,NOW(),"y"),"yr","day")))),"Usia Salah"),"")</f>
        <v>54115.098911689813</v>
      </c>
      <c r="W1827" s="167" t="str">
        <f ca="1">IF(Table1[[#This Row],[TGL.PENSIUN (usia)]]&lt;&gt;0,TEXT(Table1[[#This Row],[TGL.PENSIUN (usia)]],"yyyy"),"")</f>
        <v>2048</v>
      </c>
      <c r="X18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Row],[JABATAN]],tbl_refJabatan,7,FALSE),"yr","day")-CONVERT(DATEDIF(M1827,tglAcuan,"y"),"yr","day"))),(NOW()+(CONVERT(VLOOKUP(Table1[[#This Row],[JABATAN]],tbl_refJabatan,7,FALSE),"yr","day")-CONVERT(DATEDIF(M1827,NOW(),"y"),"yr","day")))),"tgl SK salah"),"")</f>
        <v>50827.848911689813</v>
      </c>
      <c r="Y1827" s="167" t="str">
        <f ca="1">IF(Table1[[#This Row],[TGL. PENSIUN (jabatan)]]&lt;&gt;0,TEXT(Table1[[#This Row],[TGL. PENSIUN (jabatan)]],"yyyy"),"")</f>
        <v>2039</v>
      </c>
      <c r="Z18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Row],[JABATAN]],tbl_refJabatan,8,FALSE),"yr","day")-CONVERT(DATEDIF(H1827,tglAcuan,"y"),"yr","day"))),(NOW()+(CONVERT(VLOOKUP(Table1[[#This Row],[JABATAN]],tbl_refJabatan,8,FALSE),"yr","day")-CONVERT(DATEDIF(H1827,NOW(),"y"),"yr","day")))),"Usia Salah"),"")</f>
        <v>54115.098911689813</v>
      </c>
      <c r="AA1827" s="167" t="str">
        <f ca="1">IF(Table1[[#This Row],[TGL.PENSIUN (usia )]]&lt;&gt;0,TEXT(Table1[[#This Row],[TGL.PENSIUN (usia )]],"yyyy"),"")</f>
        <v>2048</v>
      </c>
      <c r="AB18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Row],[JABATAN]],tbl_refJabatan,9,FALSE),"yr","day")-CONVERT(DATEDIF(M1827,tglAcuan,"y"),"yr","day"))),(NOW()+(CONVERT(VLOOKUP(Table1[[#This Row],[JABATAN]],tbl_refJabatan,9,FALSE),"yr","day")-CONVERT(DATEDIF(M1827,NOW(),"y"),"yr","day")))),"tgl SK salah"),"")</f>
        <v>50827.848911689813</v>
      </c>
      <c r="AC1827" s="167" t="str">
        <f ca="1">IF(Table1[[#This Row],[TGL. PENSIUN (jabatan )]]&lt;&gt;0,TEXT(Table1[[#This Row],[TGL. PENSIUN (jabatan )]],"yyyy"),"")</f>
        <v>2039</v>
      </c>
      <c r="AD18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8" spans="1:30" s="53" customFormat="1" ht="21.75" customHeight="1" x14ac:dyDescent="0.25">
      <c r="A1828" s="43">
        <f t="shared" si="63"/>
        <v>1823</v>
      </c>
      <c r="B1828" s="44" t="s">
        <v>3226</v>
      </c>
      <c r="C1828" s="44" t="s">
        <v>3227</v>
      </c>
      <c r="D1828" s="72" t="s">
        <v>61</v>
      </c>
      <c r="E1828" s="73" t="s">
        <v>3240</v>
      </c>
      <c r="F1828" s="43" t="s">
        <v>50</v>
      </c>
      <c r="G1828" s="46" t="s">
        <v>42</v>
      </c>
      <c r="H1828" s="85">
        <v>26962</v>
      </c>
      <c r="I1828" s="45"/>
      <c r="J1828" s="76"/>
      <c r="K1828" s="74" t="s">
        <v>43</v>
      </c>
      <c r="L1828" s="70" t="s">
        <v>3241</v>
      </c>
      <c r="M1828" s="91">
        <v>43395</v>
      </c>
      <c r="N1828" s="52" t="str">
        <f t="shared" ca="1" si="64"/>
        <v>50 Tahun 4 Bulan 2 hari</v>
      </c>
      <c r="O18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1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Row],[JABATAN]],tbl_refJabatan,2,FALSE),"yr","day")-CONVERT(DATEDIF(H1828,tglAcuan,"y"),"yr","day"))),(NOW()+(CONVERT(VLOOKUP(Table1[[#This Row],[JABATAN]],tbl_refJabatan,2,FALSE),"yr","day")-CONVERT(DATEDIF(H1828,NOW(),"y"),"yr","day")))),"Usia Salah"),"")</f>
        <v>49001.598911689813</v>
      </c>
      <c r="Q1828" s="167" t="str">
        <f ca="1">IF(Table1[[#This Row],[TGL. PENSIUN (usia)]]&lt;&gt;0,TEXT(Table1[[#This Row],[TGL. PENSIUN (usia)]],"yyyy"),"")</f>
        <v>2034</v>
      </c>
      <c r="R1828" s="166">
        <f ca="1">IF(AND(Table1[[#This Row],[TGL. PENSIUN (usia)]]&lt;&gt;"",Table1[[#This Row],[TGL. PENSIUN (usia)]]&lt;&gt;"USIA SALAH"),IF(tglAcuan&lt;&gt;0,(INT(CONVERT(VLOOKUP(Table1[[#This Row],[JABATAN]],tbl_refJabatan,2,FALSE),"yr","day")-CONVERT(DATEDIF(H1828,tglAcuan,"y"),"yr","day"))),(INT(CONVERT(VLOOKUP(Table1[[#This Row],[JABATAN]],tbl_refJabatan,2,FALSE),"yr","day")-CONVERT(DATEDIF(H1828,NOW(),"y"),"yr","day")))),"")</f>
        <v>3652</v>
      </c>
      <c r="S1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Row],[JABATAN]],tbl_refJabatan,4,FALSE),"yr","day")-CONVERT(DATEDIF(H1828,tglAcuan,"y"),"yr","day"))),(NOW()+(CONVERT(VLOOKUP(Table1[[#This Row],[JABATAN]],tbl_refJabatan,4,FALSE),"yr","day")-CONVERT(DATEDIF(H1828,NOW(),"y"),"yr","day")))),"Usia Salah"),"")</f>
        <v>49001.598911689813</v>
      </c>
      <c r="T1828" s="167" t="str">
        <f ca="1">IF(Table1[[#This Row],[TGL. PENSIUN ( usia )]]&lt;&gt;0,TEXT(Table1[[#This Row],[TGL. PENSIUN ( usia )]],"yyyy"),"")</f>
        <v>2034</v>
      </c>
      <c r="U1828" s="166">
        <f ca="1">IF(AND(Table1[[#This Row],[TGL. PENSIUN (usia)]]&lt;&gt;"",Table1[[#This Row],[TGL. PENSIUN (usia)]]&lt;&gt;"USIA SALAH"),IF(tglAcuan&lt;&gt;0,(INT(CONVERT(VLOOKUP(Table1[[#This Row],[JABATAN]],tbl_refJabatan,4,FALSE),"yr","day")-CONVERT(DATEDIF(H1828,tglAcuan,"y"),"yr","day"))),(INT(CONVERT(VLOOKUP(Table1[[#This Row],[JABATAN]],tbl_refJabatan,4,FALSE),"yr","day")-CONVERT(DATEDIF(H1828,NOW(),"y"),"yr","day")))),"")</f>
        <v>3652</v>
      </c>
      <c r="V1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Row],[JABATAN]],tbl_refJabatan,6,FALSE),"yr","day")-CONVERT(DATEDIF(H1828,tglAcuan,"y"),"yr","day"))),(NOW()+(CONVERT(VLOOKUP(Table1[[#This Row],[JABATAN]],tbl_refJabatan,6,FALSE),"yr","day")-CONVERT(DATEDIF(H1828,NOW(),"y"),"yr","day")))),"Usia Salah"),"")</f>
        <v>47540.598911689813</v>
      </c>
      <c r="W1828" s="167" t="str">
        <f ca="1">IF(Table1[[#This Row],[TGL.PENSIUN (usia)]]&lt;&gt;0,TEXT(Table1[[#This Row],[TGL.PENSIUN (usia)]],"yyyy"),"")</f>
        <v>2030</v>
      </c>
      <c r="X18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Row],[JABATAN]],tbl_refJabatan,7,FALSE),"yr","day")-CONVERT(DATEDIF(M1828,tglAcuan,"y"),"yr","day"))),(NOW()+(CONVERT(VLOOKUP(Table1[[#This Row],[JABATAN]],tbl_refJabatan,7,FALSE),"yr","day")-CONVERT(DATEDIF(M1828,NOW(),"y"),"yr","day")))),"tgl SK salah"),"")</f>
        <v>50827.848911689813</v>
      </c>
      <c r="Y1828" s="167" t="str">
        <f ca="1">IF(Table1[[#This Row],[TGL. PENSIUN (jabatan)]]&lt;&gt;0,TEXT(Table1[[#This Row],[TGL. PENSIUN (jabatan)]],"yyyy"),"")</f>
        <v>2039</v>
      </c>
      <c r="Z18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Row],[JABATAN]],tbl_refJabatan,8,FALSE),"yr","day")-CONVERT(DATEDIF(H1828,tglAcuan,"y"),"yr","day"))),(NOW()+(CONVERT(VLOOKUP(Table1[[#This Row],[JABATAN]],tbl_refJabatan,8,FALSE),"yr","day")-CONVERT(DATEDIF(H1828,NOW(),"y"),"yr","day")))),"Usia Salah"),"")</f>
        <v>47540.598911689813</v>
      </c>
      <c r="AA1828" s="167" t="str">
        <f ca="1">IF(Table1[[#This Row],[TGL.PENSIUN (usia )]]&lt;&gt;0,TEXT(Table1[[#This Row],[TGL.PENSIUN (usia )]],"yyyy"),"")</f>
        <v>2030</v>
      </c>
      <c r="AB18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Row],[JABATAN]],tbl_refJabatan,9,FALSE),"yr","day")-CONVERT(DATEDIF(M1828,tglAcuan,"y"),"yr","day"))),(NOW()+(CONVERT(VLOOKUP(Table1[[#This Row],[JABATAN]],tbl_refJabatan,9,FALSE),"yr","day")-CONVERT(DATEDIF(M1828,NOW(),"y"),"yr","day")))),"tgl SK salah"),"")</f>
        <v>50827.848911689813</v>
      </c>
      <c r="AC1828" s="167" t="str">
        <f ca="1">IF(Table1[[#This Row],[TGL. PENSIUN (jabatan )]]&lt;&gt;0,TEXT(Table1[[#This Row],[TGL. PENSIUN (jabatan )]],"yyyy"),"")</f>
        <v>2039</v>
      </c>
      <c r="AD18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29" spans="1:30" s="53" customFormat="1" ht="21.75" customHeight="1" x14ac:dyDescent="0.25">
      <c r="A1829" s="43">
        <f t="shared" si="63"/>
        <v>1824</v>
      </c>
      <c r="B1829" s="44" t="s">
        <v>3226</v>
      </c>
      <c r="C1829" s="44" t="s">
        <v>3227</v>
      </c>
      <c r="D1829" s="72" t="s">
        <v>63</v>
      </c>
      <c r="E1829" s="73" t="s">
        <v>1245</v>
      </c>
      <c r="F1829" s="43" t="s">
        <v>41</v>
      </c>
      <c r="G1829" s="46" t="s">
        <v>42</v>
      </c>
      <c r="H1829" s="85">
        <v>30915</v>
      </c>
      <c r="I1829" s="45"/>
      <c r="J1829" s="76"/>
      <c r="K1829" s="74" t="s">
        <v>43</v>
      </c>
      <c r="L1829" s="70" t="s">
        <v>3242</v>
      </c>
      <c r="M1829" s="91">
        <v>41991</v>
      </c>
      <c r="N1829" s="52" t="str">
        <f t="shared" ca="1" si="64"/>
        <v>39 Tahun 6 Bulan 6 hari</v>
      </c>
      <c r="O18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9 Hari </v>
      </c>
      <c r="P1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Row],[JABATAN]],tbl_refJabatan,2,FALSE),"yr","day")-CONVERT(DATEDIF(H1829,tglAcuan,"y"),"yr","day"))),(NOW()+(CONVERT(VLOOKUP(Table1[[#This Row],[JABATAN]],tbl_refJabatan,2,FALSE),"yr","day")-CONVERT(DATEDIF(H1829,NOW(),"y"),"yr","day")))),"Usia Salah"),"")</f>
        <v>53019.348911689813</v>
      </c>
      <c r="Q1829" s="167" t="str">
        <f ca="1">IF(Table1[[#This Row],[TGL. PENSIUN (usia)]]&lt;&gt;0,TEXT(Table1[[#This Row],[TGL. PENSIUN (usia)]],"yyyy"),"")</f>
        <v>2045</v>
      </c>
      <c r="R1829" s="166">
        <f ca="1">IF(AND(Table1[[#This Row],[TGL. PENSIUN (usia)]]&lt;&gt;"",Table1[[#This Row],[TGL. PENSIUN (usia)]]&lt;&gt;"USIA SALAH"),IF(tglAcuan&lt;&gt;0,(INT(CONVERT(VLOOKUP(Table1[[#This Row],[JABATAN]],tbl_refJabatan,2,FALSE),"yr","day")-CONVERT(DATEDIF(H1829,tglAcuan,"y"),"yr","day"))),(INT(CONVERT(VLOOKUP(Table1[[#This Row],[JABATAN]],tbl_refJabatan,2,FALSE),"yr","day")-CONVERT(DATEDIF(H1829,NOW(),"y"),"yr","day")))),"")</f>
        <v>7670</v>
      </c>
      <c r="S1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Row],[JABATAN]],tbl_refJabatan,4,FALSE),"yr","day")-CONVERT(DATEDIF(H1829,tglAcuan,"y"),"yr","day"))),(NOW()+(CONVERT(VLOOKUP(Table1[[#This Row],[JABATAN]],tbl_refJabatan,4,FALSE),"yr","day")-CONVERT(DATEDIF(H1829,NOW(),"y"),"yr","day")))),"Usia Salah"),"")</f>
        <v>38409.348911689813</v>
      </c>
      <c r="T1829" s="167" t="str">
        <f ca="1">IF(Table1[[#This Row],[TGL. PENSIUN ( usia )]]&lt;&gt;0,TEXT(Table1[[#This Row],[TGL. PENSIUN ( usia )]],"yyyy"),"")</f>
        <v>2005</v>
      </c>
      <c r="U1829" s="166">
        <f ca="1">IF(AND(Table1[[#This Row],[TGL. PENSIUN (usia)]]&lt;&gt;"",Table1[[#This Row],[TGL. PENSIUN (usia)]]&lt;&gt;"USIA SALAH"),IF(tglAcuan&lt;&gt;0,(INT(CONVERT(VLOOKUP(Table1[[#This Row],[JABATAN]],tbl_refJabatan,4,FALSE),"yr","day")-CONVERT(DATEDIF(H1829,tglAcuan,"y"),"yr","day"))),(INT(CONVERT(VLOOKUP(Table1[[#This Row],[JABATAN]],tbl_refJabatan,4,FALSE),"yr","day")-CONVERT(DATEDIF(H1829,NOW(),"y"),"yr","day")))),"")</f>
        <v>-6940</v>
      </c>
      <c r="V1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Row],[JABATAN]],tbl_refJabatan,6,FALSE),"yr","day")-CONVERT(DATEDIF(H1829,tglAcuan,"y"),"yr","day"))),(NOW()+(CONVERT(VLOOKUP(Table1[[#This Row],[JABATAN]],tbl_refJabatan,6,FALSE),"yr","day")-CONVERT(DATEDIF(H1829,NOW(),"y"),"yr","day")))),"Usia Salah"),"")</f>
        <v>31104.348911689813</v>
      </c>
      <c r="W1829" s="167" t="str">
        <f ca="1">IF(Table1[[#This Row],[TGL.PENSIUN (usia)]]&lt;&gt;0,TEXT(Table1[[#This Row],[TGL.PENSIUN (usia)]],"yyyy"),"")</f>
        <v>1985</v>
      </c>
      <c r="X18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Row],[JABATAN]],tbl_refJabatan,7,FALSE),"yr","day")-CONVERT(DATEDIF(M1829,tglAcuan,"y"),"yr","day"))),(NOW()+(CONVERT(VLOOKUP(Table1[[#This Row],[JABATAN]],tbl_refJabatan,7,FALSE),"yr","day")-CONVERT(DATEDIF(M1829,NOW(),"y"),"yr","day")))),"tgl SK salah"),"")</f>
        <v>63976.848911689813</v>
      </c>
      <c r="Y1829" s="167" t="str">
        <f ca="1">IF(Table1[[#This Row],[TGL. PENSIUN (jabatan)]]&lt;&gt;0,TEXT(Table1[[#This Row],[TGL. PENSIUN (jabatan)]],"yyyy"),"")</f>
        <v>2075</v>
      </c>
      <c r="Z18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Row],[JABATAN]],tbl_refJabatan,8,FALSE),"yr","day")-CONVERT(DATEDIF(H1829,tglAcuan,"y"),"yr","day"))),(NOW()+(CONVERT(VLOOKUP(Table1[[#This Row],[JABATAN]],tbl_refJabatan,8,FALSE),"yr","day")-CONVERT(DATEDIF(H1829,NOW(),"y"),"yr","day")))),"Usia Salah"),"")</f>
        <v>53019.348911689813</v>
      </c>
      <c r="AA1829" s="167" t="str">
        <f ca="1">IF(Table1[[#This Row],[TGL.PENSIUN (usia )]]&lt;&gt;0,TEXT(Table1[[#This Row],[TGL.PENSIUN (usia )]],"yyyy"),"")</f>
        <v>2045</v>
      </c>
      <c r="AB18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Row],[JABATAN]],tbl_refJabatan,9,FALSE),"yr","day")-CONVERT(DATEDIF(M1829,tglAcuan,"y"),"yr","day"))),(NOW()+(CONVERT(VLOOKUP(Table1[[#This Row],[JABATAN]],tbl_refJabatan,9,FALSE),"yr","day")-CONVERT(DATEDIF(M1829,NOW(),"y"),"yr","day")))),"tgl SK salah"),"")</f>
        <v>47540.598911689813</v>
      </c>
      <c r="AC1829" s="167" t="str">
        <f ca="1">IF(Table1[[#This Row],[TGL. PENSIUN (jabatan )]]&lt;&gt;0,TEXT(Table1[[#This Row],[TGL. PENSIUN (jabatan )]],"yyyy"),"")</f>
        <v>2030</v>
      </c>
      <c r="AD18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0" spans="1:30" s="53" customFormat="1" ht="21.75" customHeight="1" x14ac:dyDescent="0.25">
      <c r="A1830" s="43">
        <f t="shared" si="63"/>
        <v>1825</v>
      </c>
      <c r="B1830" s="44" t="s">
        <v>3226</v>
      </c>
      <c r="C1830" s="44" t="s">
        <v>3227</v>
      </c>
      <c r="D1830" s="72" t="s">
        <v>63</v>
      </c>
      <c r="E1830" s="73" t="s">
        <v>3243</v>
      </c>
      <c r="F1830" s="43" t="s">
        <v>41</v>
      </c>
      <c r="G1830" s="46" t="s">
        <v>42</v>
      </c>
      <c r="H1830" s="85">
        <v>22281</v>
      </c>
      <c r="I1830" s="45"/>
      <c r="J1830" s="76"/>
      <c r="K1830" s="74" t="s">
        <v>43</v>
      </c>
      <c r="L1830" s="70" t="s">
        <v>3244</v>
      </c>
      <c r="M1830" s="91">
        <v>39825</v>
      </c>
      <c r="N1830" s="52" t="str">
        <f t="shared" ca="1" si="64"/>
        <v>63 Tahun 1 Bulan 27 hari</v>
      </c>
      <c r="O18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15 Hari </v>
      </c>
      <c r="P1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Row],[JABATAN]],tbl_refJabatan,2,FALSE),"yr","day")-CONVERT(DATEDIF(H1830,tglAcuan,"y"),"yr","day"))),(NOW()+(CONVERT(VLOOKUP(Table1[[#This Row],[JABATAN]],tbl_refJabatan,2,FALSE),"yr","day")-CONVERT(DATEDIF(H1830,NOW(),"y"),"yr","day")))),"Usia Salah"),"")</f>
        <v>44253.348911689813</v>
      </c>
      <c r="Q1830" s="167" t="str">
        <f ca="1">IF(Table1[[#This Row],[TGL. PENSIUN (usia)]]&lt;&gt;0,TEXT(Table1[[#This Row],[TGL. PENSIUN (usia)]],"yyyy"),"")</f>
        <v>2021</v>
      </c>
      <c r="R1830" s="166">
        <f ca="1">IF(AND(Table1[[#This Row],[TGL. PENSIUN (usia)]]&lt;&gt;"",Table1[[#This Row],[TGL. PENSIUN (usia)]]&lt;&gt;"USIA SALAH"),IF(tglAcuan&lt;&gt;0,(INT(CONVERT(VLOOKUP(Table1[[#This Row],[JABATAN]],tbl_refJabatan,2,FALSE),"yr","day")-CONVERT(DATEDIF(H1830,tglAcuan,"y"),"yr","day"))),(INT(CONVERT(VLOOKUP(Table1[[#This Row],[JABATAN]],tbl_refJabatan,2,FALSE),"yr","day")-CONVERT(DATEDIF(H1830,NOW(),"y"),"yr","day")))),"")</f>
        <v>-1096</v>
      </c>
      <c r="S1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Row],[JABATAN]],tbl_refJabatan,4,FALSE),"yr","day")-CONVERT(DATEDIF(H1830,tglAcuan,"y"),"yr","day"))),(NOW()+(CONVERT(VLOOKUP(Table1[[#This Row],[JABATAN]],tbl_refJabatan,4,FALSE),"yr","day")-CONVERT(DATEDIF(H1830,NOW(),"y"),"yr","day")))),"Usia Salah"),"")</f>
        <v>29643.348911689813</v>
      </c>
      <c r="T1830" s="167" t="str">
        <f ca="1">IF(Table1[[#This Row],[TGL. PENSIUN ( usia )]]&lt;&gt;0,TEXT(Table1[[#This Row],[TGL. PENSIUN ( usia )]],"yyyy"),"")</f>
        <v>1981</v>
      </c>
      <c r="U1830" s="166">
        <f ca="1">IF(AND(Table1[[#This Row],[TGL. PENSIUN (usia)]]&lt;&gt;"",Table1[[#This Row],[TGL. PENSIUN (usia)]]&lt;&gt;"USIA SALAH"),IF(tglAcuan&lt;&gt;0,(INT(CONVERT(VLOOKUP(Table1[[#This Row],[JABATAN]],tbl_refJabatan,4,FALSE),"yr","day")-CONVERT(DATEDIF(H1830,tglAcuan,"y"),"yr","day"))),(INT(CONVERT(VLOOKUP(Table1[[#This Row],[JABATAN]],tbl_refJabatan,4,FALSE),"yr","day")-CONVERT(DATEDIF(H1830,NOW(),"y"),"yr","day")))),"")</f>
        <v>-15706</v>
      </c>
      <c r="V1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Row],[JABATAN]],tbl_refJabatan,6,FALSE),"yr","day")-CONVERT(DATEDIF(H1830,tglAcuan,"y"),"yr","day"))),(NOW()+(CONVERT(VLOOKUP(Table1[[#This Row],[JABATAN]],tbl_refJabatan,6,FALSE),"yr","day")-CONVERT(DATEDIF(H1830,NOW(),"y"),"yr","day")))),"Usia Salah"),"")</f>
        <v>22338.348911689813</v>
      </c>
      <c r="W1830" s="167" t="str">
        <f ca="1">IF(Table1[[#This Row],[TGL.PENSIUN (usia)]]&lt;&gt;0,TEXT(Table1[[#This Row],[TGL.PENSIUN (usia)]],"yyyy"),"")</f>
        <v>1961</v>
      </c>
      <c r="X18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Row],[JABATAN]],tbl_refJabatan,7,FALSE),"yr","day")-CONVERT(DATEDIF(M1830,tglAcuan,"y"),"yr","day"))),(NOW()+(CONVERT(VLOOKUP(Table1[[#This Row],[JABATAN]],tbl_refJabatan,7,FALSE),"yr","day")-CONVERT(DATEDIF(M1830,NOW(),"y"),"yr","day")))),"tgl SK salah"),"")</f>
        <v>61785.348911689813</v>
      </c>
      <c r="Y1830" s="167" t="str">
        <f ca="1">IF(Table1[[#This Row],[TGL. PENSIUN (jabatan)]]&lt;&gt;0,TEXT(Table1[[#This Row],[TGL. PENSIUN (jabatan)]],"yyyy"),"")</f>
        <v>2069</v>
      </c>
      <c r="Z18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Row],[JABATAN]],tbl_refJabatan,8,FALSE),"yr","day")-CONVERT(DATEDIF(H1830,tglAcuan,"y"),"yr","day"))),(NOW()+(CONVERT(VLOOKUP(Table1[[#This Row],[JABATAN]],tbl_refJabatan,8,FALSE),"yr","day")-CONVERT(DATEDIF(H1830,NOW(),"y"),"yr","day")))),"Usia Salah"),"")</f>
        <v>44253.348911689813</v>
      </c>
      <c r="AA1830" s="167" t="str">
        <f ca="1">IF(Table1[[#This Row],[TGL.PENSIUN (usia )]]&lt;&gt;0,TEXT(Table1[[#This Row],[TGL.PENSIUN (usia )]],"yyyy"),"")</f>
        <v>2021</v>
      </c>
      <c r="AB18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Row],[JABATAN]],tbl_refJabatan,9,FALSE),"yr","day")-CONVERT(DATEDIF(M1830,tglAcuan,"y"),"yr","day"))),(NOW()+(CONVERT(VLOOKUP(Table1[[#This Row],[JABATAN]],tbl_refJabatan,9,FALSE),"yr","day")-CONVERT(DATEDIF(M1830,NOW(),"y"),"yr","day")))),"tgl SK salah"),"")</f>
        <v>45349.098911689813</v>
      </c>
      <c r="AC1830" s="167" t="str">
        <f ca="1">IF(Table1[[#This Row],[TGL. PENSIUN (jabatan )]]&lt;&gt;0,TEXT(Table1[[#This Row],[TGL. PENSIUN (jabatan )]],"yyyy"),"")</f>
        <v>2024</v>
      </c>
      <c r="AD18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31" spans="1:30" s="53" customFormat="1" ht="21.75" customHeight="1" x14ac:dyDescent="0.25">
      <c r="A1831" s="43">
        <f t="shared" si="63"/>
        <v>1826</v>
      </c>
      <c r="B1831" s="44" t="s">
        <v>3226</v>
      </c>
      <c r="C1831" s="44" t="s">
        <v>3227</v>
      </c>
      <c r="D1831" s="72" t="s">
        <v>63</v>
      </c>
      <c r="E1831" s="73" t="s">
        <v>3245</v>
      </c>
      <c r="F1831" s="43" t="s">
        <v>41</v>
      </c>
      <c r="G1831" s="46" t="s">
        <v>42</v>
      </c>
      <c r="H1831" s="85">
        <v>25911</v>
      </c>
      <c r="I1831" s="45"/>
      <c r="J1831" s="76"/>
      <c r="K1831" s="74" t="s">
        <v>43</v>
      </c>
      <c r="L1831" s="70" t="s">
        <v>3246</v>
      </c>
      <c r="M1831" s="91">
        <v>40392</v>
      </c>
      <c r="N1831" s="52" t="str">
        <f t="shared" ca="1" si="64"/>
        <v>53 Tahun 2 Bulan 18 hari</v>
      </c>
      <c r="O18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25 Hari </v>
      </c>
      <c r="P1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Row],[JABATAN]],tbl_refJabatan,2,FALSE),"yr","day")-CONVERT(DATEDIF(H1831,tglAcuan,"y"),"yr","day"))),(NOW()+(CONVERT(VLOOKUP(Table1[[#This Row],[JABATAN]],tbl_refJabatan,2,FALSE),"yr","day")-CONVERT(DATEDIF(H1831,NOW(),"y"),"yr","day")))),"Usia Salah"),"")</f>
        <v>47905.848911689813</v>
      </c>
      <c r="Q1831" s="167" t="str">
        <f ca="1">IF(Table1[[#This Row],[TGL. PENSIUN (usia)]]&lt;&gt;0,TEXT(Table1[[#This Row],[TGL. PENSIUN (usia)]],"yyyy"),"")</f>
        <v>2031</v>
      </c>
      <c r="R1831" s="166">
        <f ca="1">IF(AND(Table1[[#This Row],[TGL. PENSIUN (usia)]]&lt;&gt;"",Table1[[#This Row],[TGL. PENSIUN (usia)]]&lt;&gt;"USIA SALAH"),IF(tglAcuan&lt;&gt;0,(INT(CONVERT(VLOOKUP(Table1[[#This Row],[JABATAN]],tbl_refJabatan,2,FALSE),"yr","day")-CONVERT(DATEDIF(H1831,tglAcuan,"y"),"yr","day"))),(INT(CONVERT(VLOOKUP(Table1[[#This Row],[JABATAN]],tbl_refJabatan,2,FALSE),"yr","day")-CONVERT(DATEDIF(H1831,NOW(),"y"),"yr","day")))),"")</f>
        <v>2556</v>
      </c>
      <c r="S1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Row],[JABATAN]],tbl_refJabatan,4,FALSE),"yr","day")-CONVERT(DATEDIF(H1831,tglAcuan,"y"),"yr","day"))),(NOW()+(CONVERT(VLOOKUP(Table1[[#This Row],[JABATAN]],tbl_refJabatan,4,FALSE),"yr","day")-CONVERT(DATEDIF(H1831,NOW(),"y"),"yr","day")))),"Usia Salah"),"")</f>
        <v>33295.848911689813</v>
      </c>
      <c r="T1831" s="167" t="str">
        <f ca="1">IF(Table1[[#This Row],[TGL. PENSIUN ( usia )]]&lt;&gt;0,TEXT(Table1[[#This Row],[TGL. PENSIUN ( usia )]],"yyyy"),"")</f>
        <v>1991</v>
      </c>
      <c r="U1831" s="166">
        <f ca="1">IF(AND(Table1[[#This Row],[TGL. PENSIUN (usia)]]&lt;&gt;"",Table1[[#This Row],[TGL. PENSIUN (usia)]]&lt;&gt;"USIA SALAH"),IF(tglAcuan&lt;&gt;0,(INT(CONVERT(VLOOKUP(Table1[[#This Row],[JABATAN]],tbl_refJabatan,4,FALSE),"yr","day")-CONVERT(DATEDIF(H1831,tglAcuan,"y"),"yr","day"))),(INT(CONVERT(VLOOKUP(Table1[[#This Row],[JABATAN]],tbl_refJabatan,4,FALSE),"yr","day")-CONVERT(DATEDIF(H1831,NOW(),"y"),"yr","day")))),"")</f>
        <v>-12054</v>
      </c>
      <c r="V1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Row],[JABATAN]],tbl_refJabatan,6,FALSE),"yr","day")-CONVERT(DATEDIF(H1831,tglAcuan,"y"),"yr","day"))),(NOW()+(CONVERT(VLOOKUP(Table1[[#This Row],[JABATAN]],tbl_refJabatan,6,FALSE),"yr","day")-CONVERT(DATEDIF(H1831,NOW(),"y"),"yr","day")))),"Usia Salah"),"")</f>
        <v>25990.848911689813</v>
      </c>
      <c r="W1831" s="167" t="str">
        <f ca="1">IF(Table1[[#This Row],[TGL.PENSIUN (usia)]]&lt;&gt;0,TEXT(Table1[[#This Row],[TGL.PENSIUN (usia)]],"yyyy"),"")</f>
        <v>1971</v>
      </c>
      <c r="X18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Row],[JABATAN]],tbl_refJabatan,7,FALSE),"yr","day")-CONVERT(DATEDIF(M1831,tglAcuan,"y"),"yr","day"))),(NOW()+(CONVERT(VLOOKUP(Table1[[#This Row],[JABATAN]],tbl_refJabatan,7,FALSE),"yr","day")-CONVERT(DATEDIF(M1831,NOW(),"y"),"yr","day")))),"tgl SK salah"),"")</f>
        <v>62515.848911689813</v>
      </c>
      <c r="Y1831" s="167" t="str">
        <f ca="1">IF(Table1[[#This Row],[TGL. PENSIUN (jabatan)]]&lt;&gt;0,TEXT(Table1[[#This Row],[TGL. PENSIUN (jabatan)]],"yyyy"),"")</f>
        <v>2071</v>
      </c>
      <c r="Z18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Row],[JABATAN]],tbl_refJabatan,8,FALSE),"yr","day")-CONVERT(DATEDIF(H1831,tglAcuan,"y"),"yr","day"))),(NOW()+(CONVERT(VLOOKUP(Table1[[#This Row],[JABATAN]],tbl_refJabatan,8,FALSE),"yr","day")-CONVERT(DATEDIF(H1831,NOW(),"y"),"yr","day")))),"Usia Salah"),"")</f>
        <v>47905.848911689813</v>
      </c>
      <c r="AA1831" s="167" t="str">
        <f ca="1">IF(Table1[[#This Row],[TGL.PENSIUN (usia )]]&lt;&gt;0,TEXT(Table1[[#This Row],[TGL.PENSIUN (usia )]],"yyyy"),"")</f>
        <v>2031</v>
      </c>
      <c r="AB18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Row],[JABATAN]],tbl_refJabatan,9,FALSE),"yr","day")-CONVERT(DATEDIF(M1831,tglAcuan,"y"),"yr","day"))),(NOW()+(CONVERT(VLOOKUP(Table1[[#This Row],[JABATAN]],tbl_refJabatan,9,FALSE),"yr","day")-CONVERT(DATEDIF(M1831,NOW(),"y"),"yr","day")))),"tgl SK salah"),"")</f>
        <v>46079.598911689813</v>
      </c>
      <c r="AC1831" s="167" t="str">
        <f ca="1">IF(Table1[[#This Row],[TGL. PENSIUN (jabatan )]]&lt;&gt;0,TEXT(Table1[[#This Row],[TGL. PENSIUN (jabatan )]],"yyyy"),"")</f>
        <v>2026</v>
      </c>
      <c r="AD18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2" spans="1:30" s="53" customFormat="1" ht="21.75" customHeight="1" x14ac:dyDescent="0.25">
      <c r="A1832" s="43">
        <f t="shared" si="63"/>
        <v>1827</v>
      </c>
      <c r="B1832" s="44" t="s">
        <v>3226</v>
      </c>
      <c r="C1832" s="44" t="s">
        <v>3227</v>
      </c>
      <c r="D1832" s="72" t="s">
        <v>63</v>
      </c>
      <c r="E1832" s="73" t="s">
        <v>3247</v>
      </c>
      <c r="F1832" s="43" t="s">
        <v>41</v>
      </c>
      <c r="G1832" s="46" t="s">
        <v>42</v>
      </c>
      <c r="H1832" s="85">
        <v>31239</v>
      </c>
      <c r="I1832" s="45"/>
      <c r="J1832" s="76"/>
      <c r="K1832" s="74" t="s">
        <v>43</v>
      </c>
      <c r="L1832" s="70" t="s">
        <v>3248</v>
      </c>
      <c r="M1832" s="91">
        <v>42061</v>
      </c>
      <c r="N1832" s="52" t="str">
        <f t="shared" ca="1" si="64"/>
        <v>38 Tahun 7 Bulan 16 hari</v>
      </c>
      <c r="O18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1 Hari </v>
      </c>
      <c r="P1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Row],[JABATAN]],tbl_refJabatan,2,FALSE),"yr","day")-CONVERT(DATEDIF(H1832,tglAcuan,"y"),"yr","day"))),(NOW()+(CONVERT(VLOOKUP(Table1[[#This Row],[JABATAN]],tbl_refJabatan,2,FALSE),"yr","day")-CONVERT(DATEDIF(H1832,NOW(),"y"),"yr","day")))),"Usia Salah"),"")</f>
        <v>53384.598911689813</v>
      </c>
      <c r="Q1832" s="167" t="str">
        <f ca="1">IF(Table1[[#This Row],[TGL. PENSIUN (usia)]]&lt;&gt;0,TEXT(Table1[[#This Row],[TGL. PENSIUN (usia)]],"yyyy"),"")</f>
        <v>2046</v>
      </c>
      <c r="R1832" s="166">
        <f ca="1">IF(AND(Table1[[#This Row],[TGL. PENSIUN (usia)]]&lt;&gt;"",Table1[[#This Row],[TGL. PENSIUN (usia)]]&lt;&gt;"USIA SALAH"),IF(tglAcuan&lt;&gt;0,(INT(CONVERT(VLOOKUP(Table1[[#This Row],[JABATAN]],tbl_refJabatan,2,FALSE),"yr","day")-CONVERT(DATEDIF(H1832,tglAcuan,"y"),"yr","day"))),(INT(CONVERT(VLOOKUP(Table1[[#This Row],[JABATAN]],tbl_refJabatan,2,FALSE),"yr","day")-CONVERT(DATEDIF(H1832,NOW(),"y"),"yr","day")))),"")</f>
        <v>8035</v>
      </c>
      <c r="S1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Row],[JABATAN]],tbl_refJabatan,4,FALSE),"yr","day")-CONVERT(DATEDIF(H1832,tglAcuan,"y"),"yr","day"))),(NOW()+(CONVERT(VLOOKUP(Table1[[#This Row],[JABATAN]],tbl_refJabatan,4,FALSE),"yr","day")-CONVERT(DATEDIF(H1832,NOW(),"y"),"yr","day")))),"Usia Salah"),"")</f>
        <v>38774.598911689813</v>
      </c>
      <c r="T1832" s="167" t="str">
        <f ca="1">IF(Table1[[#This Row],[TGL. PENSIUN ( usia )]]&lt;&gt;0,TEXT(Table1[[#This Row],[TGL. PENSIUN ( usia )]],"yyyy"),"")</f>
        <v>2006</v>
      </c>
      <c r="U1832" s="166">
        <f ca="1">IF(AND(Table1[[#This Row],[TGL. PENSIUN (usia)]]&lt;&gt;"",Table1[[#This Row],[TGL. PENSIUN (usia)]]&lt;&gt;"USIA SALAH"),IF(tglAcuan&lt;&gt;0,(INT(CONVERT(VLOOKUP(Table1[[#This Row],[JABATAN]],tbl_refJabatan,4,FALSE),"yr","day")-CONVERT(DATEDIF(H1832,tglAcuan,"y"),"yr","day"))),(INT(CONVERT(VLOOKUP(Table1[[#This Row],[JABATAN]],tbl_refJabatan,4,FALSE),"yr","day")-CONVERT(DATEDIF(H1832,NOW(),"y"),"yr","day")))),"")</f>
        <v>-6575</v>
      </c>
      <c r="V1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Row],[JABATAN]],tbl_refJabatan,6,FALSE),"yr","day")-CONVERT(DATEDIF(H1832,tglAcuan,"y"),"yr","day"))),(NOW()+(CONVERT(VLOOKUP(Table1[[#This Row],[JABATAN]],tbl_refJabatan,6,FALSE),"yr","day")-CONVERT(DATEDIF(H1832,NOW(),"y"),"yr","day")))),"Usia Salah"),"")</f>
        <v>31469.598911689813</v>
      </c>
      <c r="W1832" s="167" t="str">
        <f ca="1">IF(Table1[[#This Row],[TGL.PENSIUN (usia)]]&lt;&gt;0,TEXT(Table1[[#This Row],[TGL.PENSIUN (usia)]],"yyyy"),"")</f>
        <v>1986</v>
      </c>
      <c r="X18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Row],[JABATAN]],tbl_refJabatan,7,FALSE),"yr","day")-CONVERT(DATEDIF(M1832,tglAcuan,"y"),"yr","day"))),(NOW()+(CONVERT(VLOOKUP(Table1[[#This Row],[JABATAN]],tbl_refJabatan,7,FALSE),"yr","day")-CONVERT(DATEDIF(M1832,NOW(),"y"),"yr","day")))),"tgl SK salah"),"")</f>
        <v>63976.848911689813</v>
      </c>
      <c r="Y1832" s="167" t="str">
        <f ca="1">IF(Table1[[#This Row],[TGL. PENSIUN (jabatan)]]&lt;&gt;0,TEXT(Table1[[#This Row],[TGL. PENSIUN (jabatan)]],"yyyy"),"")</f>
        <v>2075</v>
      </c>
      <c r="Z18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Row],[JABATAN]],tbl_refJabatan,8,FALSE),"yr","day")-CONVERT(DATEDIF(H1832,tglAcuan,"y"),"yr","day"))),(NOW()+(CONVERT(VLOOKUP(Table1[[#This Row],[JABATAN]],tbl_refJabatan,8,FALSE),"yr","day")-CONVERT(DATEDIF(H1832,NOW(),"y"),"yr","day")))),"Usia Salah"),"")</f>
        <v>53384.598911689813</v>
      </c>
      <c r="AA1832" s="167" t="str">
        <f ca="1">IF(Table1[[#This Row],[TGL.PENSIUN (usia )]]&lt;&gt;0,TEXT(Table1[[#This Row],[TGL.PENSIUN (usia )]],"yyyy"),"")</f>
        <v>2046</v>
      </c>
      <c r="AB18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Row],[JABATAN]],tbl_refJabatan,9,FALSE),"yr","day")-CONVERT(DATEDIF(M1832,tglAcuan,"y"),"yr","day"))),(NOW()+(CONVERT(VLOOKUP(Table1[[#This Row],[JABATAN]],tbl_refJabatan,9,FALSE),"yr","day")-CONVERT(DATEDIF(M1832,NOW(),"y"),"yr","day")))),"tgl SK salah"),"")</f>
        <v>47540.598911689813</v>
      </c>
      <c r="AC1832" s="167" t="str">
        <f ca="1">IF(Table1[[#This Row],[TGL. PENSIUN (jabatan )]]&lt;&gt;0,TEXT(Table1[[#This Row],[TGL. PENSIUN (jabatan )]],"yyyy"),"")</f>
        <v>2030</v>
      </c>
      <c r="AD18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3" spans="1:30" s="53" customFormat="1" ht="21.75" customHeight="1" x14ac:dyDescent="0.25">
      <c r="A1833" s="43">
        <f t="shared" si="63"/>
        <v>1828</v>
      </c>
      <c r="B1833" s="44" t="s">
        <v>3226</v>
      </c>
      <c r="C1833" s="44" t="s">
        <v>3227</v>
      </c>
      <c r="D1833" s="72" t="s">
        <v>63</v>
      </c>
      <c r="E1833" s="73" t="s">
        <v>546</v>
      </c>
      <c r="F1833" s="43" t="s">
        <v>41</v>
      </c>
      <c r="G1833" s="46" t="s">
        <v>42</v>
      </c>
      <c r="H1833" s="85">
        <v>27155</v>
      </c>
      <c r="I1833" s="45"/>
      <c r="J1833" s="76"/>
      <c r="K1833" s="74" t="s">
        <v>43</v>
      </c>
      <c r="L1833" s="70" t="s">
        <v>3249</v>
      </c>
      <c r="M1833" s="91">
        <v>42061</v>
      </c>
      <c r="N1833" s="52" t="str">
        <f t="shared" ca="1" si="64"/>
        <v>49 Tahun 9 Bulan 21 hari</v>
      </c>
      <c r="O18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1 Hari </v>
      </c>
      <c r="P1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Row],[JABATAN]],tbl_refJabatan,2,FALSE),"yr","day")-CONVERT(DATEDIF(H1833,tglAcuan,"y"),"yr","day"))),(NOW()+(CONVERT(VLOOKUP(Table1[[#This Row],[JABATAN]],tbl_refJabatan,2,FALSE),"yr","day")-CONVERT(DATEDIF(H1833,NOW(),"y"),"yr","day")))),"Usia Salah"),"")</f>
        <v>49366.848911689813</v>
      </c>
      <c r="Q1833" s="167" t="str">
        <f ca="1">IF(Table1[[#This Row],[TGL. PENSIUN (usia)]]&lt;&gt;0,TEXT(Table1[[#This Row],[TGL. PENSIUN (usia)]],"yyyy"),"")</f>
        <v>2035</v>
      </c>
      <c r="R1833" s="166">
        <f ca="1">IF(AND(Table1[[#This Row],[TGL. PENSIUN (usia)]]&lt;&gt;"",Table1[[#This Row],[TGL. PENSIUN (usia)]]&lt;&gt;"USIA SALAH"),IF(tglAcuan&lt;&gt;0,(INT(CONVERT(VLOOKUP(Table1[[#This Row],[JABATAN]],tbl_refJabatan,2,FALSE),"yr","day")-CONVERT(DATEDIF(H1833,tglAcuan,"y"),"yr","day"))),(INT(CONVERT(VLOOKUP(Table1[[#This Row],[JABATAN]],tbl_refJabatan,2,FALSE),"yr","day")-CONVERT(DATEDIF(H1833,NOW(),"y"),"yr","day")))),"")</f>
        <v>4017</v>
      </c>
      <c r="S1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Row],[JABATAN]],tbl_refJabatan,4,FALSE),"yr","day")-CONVERT(DATEDIF(H1833,tglAcuan,"y"),"yr","day"))),(NOW()+(CONVERT(VLOOKUP(Table1[[#This Row],[JABATAN]],tbl_refJabatan,4,FALSE),"yr","day")-CONVERT(DATEDIF(H1833,NOW(),"y"),"yr","day")))),"Usia Salah"),"")</f>
        <v>34756.848911689813</v>
      </c>
      <c r="T1833" s="167" t="str">
        <f ca="1">IF(Table1[[#This Row],[TGL. PENSIUN ( usia )]]&lt;&gt;0,TEXT(Table1[[#This Row],[TGL. PENSIUN ( usia )]],"yyyy"),"")</f>
        <v>1995</v>
      </c>
      <c r="U1833" s="166">
        <f ca="1">IF(AND(Table1[[#This Row],[TGL. PENSIUN (usia)]]&lt;&gt;"",Table1[[#This Row],[TGL. PENSIUN (usia)]]&lt;&gt;"USIA SALAH"),IF(tglAcuan&lt;&gt;0,(INT(CONVERT(VLOOKUP(Table1[[#This Row],[JABATAN]],tbl_refJabatan,4,FALSE),"yr","day")-CONVERT(DATEDIF(H1833,tglAcuan,"y"),"yr","day"))),(INT(CONVERT(VLOOKUP(Table1[[#This Row],[JABATAN]],tbl_refJabatan,4,FALSE),"yr","day")-CONVERT(DATEDIF(H1833,NOW(),"y"),"yr","day")))),"")</f>
        <v>-10593</v>
      </c>
      <c r="V1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Row],[JABATAN]],tbl_refJabatan,6,FALSE),"yr","day")-CONVERT(DATEDIF(H1833,tglAcuan,"y"),"yr","day"))),(NOW()+(CONVERT(VLOOKUP(Table1[[#This Row],[JABATAN]],tbl_refJabatan,6,FALSE),"yr","day")-CONVERT(DATEDIF(H1833,NOW(),"y"),"yr","day")))),"Usia Salah"),"")</f>
        <v>27451.848911689813</v>
      </c>
      <c r="W1833" s="167" t="str">
        <f ca="1">IF(Table1[[#This Row],[TGL.PENSIUN (usia)]]&lt;&gt;0,TEXT(Table1[[#This Row],[TGL.PENSIUN (usia)]],"yyyy"),"")</f>
        <v>1975</v>
      </c>
      <c r="X18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Row],[JABATAN]],tbl_refJabatan,7,FALSE),"yr","day")-CONVERT(DATEDIF(M1833,tglAcuan,"y"),"yr","day"))),(NOW()+(CONVERT(VLOOKUP(Table1[[#This Row],[JABATAN]],tbl_refJabatan,7,FALSE),"yr","day")-CONVERT(DATEDIF(M1833,NOW(),"y"),"yr","day")))),"tgl SK salah"),"")</f>
        <v>63976.848911689813</v>
      </c>
      <c r="Y1833" s="167" t="str">
        <f ca="1">IF(Table1[[#This Row],[TGL. PENSIUN (jabatan)]]&lt;&gt;0,TEXT(Table1[[#This Row],[TGL. PENSIUN (jabatan)]],"yyyy"),"")</f>
        <v>2075</v>
      </c>
      <c r="Z18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Row],[JABATAN]],tbl_refJabatan,8,FALSE),"yr","day")-CONVERT(DATEDIF(H1833,tglAcuan,"y"),"yr","day"))),(NOW()+(CONVERT(VLOOKUP(Table1[[#This Row],[JABATAN]],tbl_refJabatan,8,FALSE),"yr","day")-CONVERT(DATEDIF(H1833,NOW(),"y"),"yr","day")))),"Usia Salah"),"")</f>
        <v>49366.848911689813</v>
      </c>
      <c r="AA1833" s="167" t="str">
        <f ca="1">IF(Table1[[#This Row],[TGL.PENSIUN (usia )]]&lt;&gt;0,TEXT(Table1[[#This Row],[TGL.PENSIUN (usia )]],"yyyy"),"")</f>
        <v>2035</v>
      </c>
      <c r="AB18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Row],[JABATAN]],tbl_refJabatan,9,FALSE),"yr","day")-CONVERT(DATEDIF(M1833,tglAcuan,"y"),"yr","day"))),(NOW()+(CONVERT(VLOOKUP(Table1[[#This Row],[JABATAN]],tbl_refJabatan,9,FALSE),"yr","day")-CONVERT(DATEDIF(M1833,NOW(),"y"),"yr","day")))),"tgl SK salah"),"")</f>
        <v>47540.598911689813</v>
      </c>
      <c r="AC1833" s="167" t="str">
        <f ca="1">IF(Table1[[#This Row],[TGL. PENSIUN (jabatan )]]&lt;&gt;0,TEXT(Table1[[#This Row],[TGL. PENSIUN (jabatan )]],"yyyy"),"")</f>
        <v>2030</v>
      </c>
      <c r="AD18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4" spans="1:30" s="53" customFormat="1" ht="21.75" customHeight="1" x14ac:dyDescent="0.25">
      <c r="A1834" s="43">
        <f t="shared" si="63"/>
        <v>1829</v>
      </c>
      <c r="B1834" s="44" t="s">
        <v>3226</v>
      </c>
      <c r="C1834" s="44" t="s">
        <v>3227</v>
      </c>
      <c r="D1834" s="72" t="s">
        <v>63</v>
      </c>
      <c r="E1834" s="73" t="s">
        <v>337</v>
      </c>
      <c r="F1834" s="43" t="s">
        <v>41</v>
      </c>
      <c r="G1834" s="46" t="s">
        <v>42</v>
      </c>
      <c r="H1834" s="85">
        <v>31506</v>
      </c>
      <c r="I1834" s="45"/>
      <c r="J1834" s="76"/>
      <c r="K1834" s="74" t="s">
        <v>43</v>
      </c>
      <c r="L1834" s="70" t="s">
        <v>3250</v>
      </c>
      <c r="M1834" s="91">
        <v>42461</v>
      </c>
      <c r="N1834" s="52" t="str">
        <f t="shared" ca="1" si="64"/>
        <v>37 Tahun 10 Bulan 23 hari</v>
      </c>
      <c r="O18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10 Bulan 26 Hari </v>
      </c>
      <c r="P18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Row],[JABATAN]],tbl_refJabatan,2,FALSE),"yr","day")-CONVERT(DATEDIF(H1834,tglAcuan,"y"),"yr","day"))),(NOW()+(CONVERT(VLOOKUP(Table1[[#This Row],[JABATAN]],tbl_refJabatan,2,FALSE),"yr","day")-CONVERT(DATEDIF(H1834,NOW(),"y"),"yr","day")))),"Usia Salah"),"")</f>
        <v>53749.848911689813</v>
      </c>
      <c r="Q1834" s="167" t="str">
        <f ca="1">IF(Table1[[#This Row],[TGL. PENSIUN (usia)]]&lt;&gt;0,TEXT(Table1[[#This Row],[TGL. PENSIUN (usia)]],"yyyy"),"")</f>
        <v>2047</v>
      </c>
      <c r="R1834" s="166">
        <f ca="1">IF(AND(Table1[[#This Row],[TGL. PENSIUN (usia)]]&lt;&gt;"",Table1[[#This Row],[TGL. PENSIUN (usia)]]&lt;&gt;"USIA SALAH"),IF(tglAcuan&lt;&gt;0,(INT(CONVERT(VLOOKUP(Table1[[#This Row],[JABATAN]],tbl_refJabatan,2,FALSE),"yr","day")-CONVERT(DATEDIF(H1834,tglAcuan,"y"),"yr","day"))),(INT(CONVERT(VLOOKUP(Table1[[#This Row],[JABATAN]],tbl_refJabatan,2,FALSE),"yr","day")-CONVERT(DATEDIF(H1834,NOW(),"y"),"yr","day")))),"")</f>
        <v>8400</v>
      </c>
      <c r="S18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Row],[JABATAN]],tbl_refJabatan,4,FALSE),"yr","day")-CONVERT(DATEDIF(H1834,tglAcuan,"y"),"yr","day"))),(NOW()+(CONVERT(VLOOKUP(Table1[[#This Row],[JABATAN]],tbl_refJabatan,4,FALSE),"yr","day")-CONVERT(DATEDIF(H1834,NOW(),"y"),"yr","day")))),"Usia Salah"),"")</f>
        <v>39139.848911689813</v>
      </c>
      <c r="T1834" s="167" t="str">
        <f ca="1">IF(Table1[[#This Row],[TGL. PENSIUN ( usia )]]&lt;&gt;0,TEXT(Table1[[#This Row],[TGL. PENSIUN ( usia )]],"yyyy"),"")</f>
        <v>2007</v>
      </c>
      <c r="U1834" s="166">
        <f ca="1">IF(AND(Table1[[#This Row],[TGL. PENSIUN (usia)]]&lt;&gt;"",Table1[[#This Row],[TGL. PENSIUN (usia)]]&lt;&gt;"USIA SALAH"),IF(tglAcuan&lt;&gt;0,(INT(CONVERT(VLOOKUP(Table1[[#This Row],[JABATAN]],tbl_refJabatan,4,FALSE),"yr","day")-CONVERT(DATEDIF(H1834,tglAcuan,"y"),"yr","day"))),(INT(CONVERT(VLOOKUP(Table1[[#This Row],[JABATAN]],tbl_refJabatan,4,FALSE),"yr","day")-CONVERT(DATEDIF(H1834,NOW(),"y"),"yr","day")))),"")</f>
        <v>-6210</v>
      </c>
      <c r="V18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Row],[JABATAN]],tbl_refJabatan,6,FALSE),"yr","day")-CONVERT(DATEDIF(H1834,tglAcuan,"y"),"yr","day"))),(NOW()+(CONVERT(VLOOKUP(Table1[[#This Row],[JABATAN]],tbl_refJabatan,6,FALSE),"yr","day")-CONVERT(DATEDIF(H1834,NOW(),"y"),"yr","day")))),"Usia Salah"),"")</f>
        <v>31834.848911689813</v>
      </c>
      <c r="W1834" s="167" t="str">
        <f ca="1">IF(Table1[[#This Row],[TGL.PENSIUN (usia)]]&lt;&gt;0,TEXT(Table1[[#This Row],[TGL.PENSIUN (usia)]],"yyyy"),"")</f>
        <v>1987</v>
      </c>
      <c r="X18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Row],[JABATAN]],tbl_refJabatan,7,FALSE),"yr","day")-CONVERT(DATEDIF(M1834,tglAcuan,"y"),"yr","day"))),(NOW()+(CONVERT(VLOOKUP(Table1[[#This Row],[JABATAN]],tbl_refJabatan,7,FALSE),"yr","day")-CONVERT(DATEDIF(M1834,NOW(),"y"),"yr","day")))),"tgl SK salah"),"")</f>
        <v>64707.348911689813</v>
      </c>
      <c r="Y1834" s="167" t="str">
        <f ca="1">IF(Table1[[#This Row],[TGL. PENSIUN (jabatan)]]&lt;&gt;0,TEXT(Table1[[#This Row],[TGL. PENSIUN (jabatan)]],"yyyy"),"")</f>
        <v>2077</v>
      </c>
      <c r="Z18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Row],[JABATAN]],tbl_refJabatan,8,FALSE),"yr","day")-CONVERT(DATEDIF(H1834,tglAcuan,"y"),"yr","day"))),(NOW()+(CONVERT(VLOOKUP(Table1[[#This Row],[JABATAN]],tbl_refJabatan,8,FALSE),"yr","day")-CONVERT(DATEDIF(H1834,NOW(),"y"),"yr","day")))),"Usia Salah"),"")</f>
        <v>53749.848911689813</v>
      </c>
      <c r="AA1834" s="167" t="str">
        <f ca="1">IF(Table1[[#This Row],[TGL.PENSIUN (usia )]]&lt;&gt;0,TEXT(Table1[[#This Row],[TGL.PENSIUN (usia )]],"yyyy"),"")</f>
        <v>2047</v>
      </c>
      <c r="AB18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Row],[JABATAN]],tbl_refJabatan,9,FALSE),"yr","day")-CONVERT(DATEDIF(M1834,tglAcuan,"y"),"yr","day"))),(NOW()+(CONVERT(VLOOKUP(Table1[[#This Row],[JABATAN]],tbl_refJabatan,9,FALSE),"yr","day")-CONVERT(DATEDIF(M1834,NOW(),"y"),"yr","day")))),"tgl SK salah"),"")</f>
        <v>48271.098911689813</v>
      </c>
      <c r="AC1834" s="167" t="str">
        <f ca="1">IF(Table1[[#This Row],[TGL. PENSIUN (jabatan )]]&lt;&gt;0,TEXT(Table1[[#This Row],[TGL. PENSIUN (jabatan )]],"yyyy"),"")</f>
        <v>2032</v>
      </c>
      <c r="AD18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5" spans="1:30" s="53" customFormat="1" ht="21.75" customHeight="1" x14ac:dyDescent="0.25">
      <c r="A1835" s="43">
        <f t="shared" si="63"/>
        <v>1830</v>
      </c>
      <c r="B1835" s="44" t="s">
        <v>3226</v>
      </c>
      <c r="C1835" s="44" t="s">
        <v>3251</v>
      </c>
      <c r="D1835" s="45" t="s">
        <v>39</v>
      </c>
      <c r="E1835" s="141" t="s">
        <v>1331</v>
      </c>
      <c r="F1835" s="43" t="s">
        <v>41</v>
      </c>
      <c r="G1835" s="46" t="s">
        <v>42</v>
      </c>
      <c r="H1835" s="47">
        <v>26331</v>
      </c>
      <c r="I1835" s="45"/>
      <c r="J1835" s="76"/>
      <c r="K1835" s="74" t="s">
        <v>43</v>
      </c>
      <c r="L1835" s="69" t="s">
        <v>3252</v>
      </c>
      <c r="M1835" s="95">
        <v>43812</v>
      </c>
      <c r="N1835" s="52" t="str">
        <f t="shared" ca="1" si="64"/>
        <v>52 Tahun 0 Bulan 25 hari</v>
      </c>
      <c r="O18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Row],[JABATAN]],tbl_refJabatan,2,FALSE),"yr","day")-CONVERT(DATEDIF(H1835,tglAcuan,"y"),"yr","day"))),(NOW()+(CONVERT(VLOOKUP(Table1[[#This Row],[JABATAN]],tbl_refJabatan,2,FALSE),"yr","day")-CONVERT(DATEDIF(H1835,NOW(),"y"),"yr","day")))),"Usia Salah"),"")</f>
        <v>26356.098911689813</v>
      </c>
      <c r="Q1835" s="167" t="str">
        <f ca="1">IF(Table1[[#This Row],[TGL. PENSIUN (usia)]]&lt;&gt;0,TEXT(Table1[[#This Row],[TGL. PENSIUN (usia)]],"yyyy"),"")</f>
        <v>1972</v>
      </c>
      <c r="R1835" s="166">
        <f ca="1">IF(AND(Table1[[#This Row],[TGL. PENSIUN (usia)]]&lt;&gt;"",Table1[[#This Row],[TGL. PENSIUN (usia)]]&lt;&gt;"USIA SALAH"),IF(tglAcuan&lt;&gt;0,(INT(CONVERT(VLOOKUP(Table1[[#This Row],[JABATAN]],tbl_refJabatan,2,FALSE),"yr","day")-CONVERT(DATEDIF(H1835,tglAcuan,"y"),"yr","day"))),(INT(CONVERT(VLOOKUP(Table1[[#This Row],[JABATAN]],tbl_refJabatan,2,FALSE),"yr","day")-CONVERT(DATEDIF(H1835,NOW(),"y"),"yr","day")))),"")</f>
        <v>-18993</v>
      </c>
      <c r="S1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Row],[JABATAN]],tbl_refJabatan,4,FALSE),"yr","day")-CONVERT(DATEDIF(H1835,tglAcuan,"y"),"yr","day"))),(NOW()+(CONVERT(VLOOKUP(Table1[[#This Row],[JABATAN]],tbl_refJabatan,4,FALSE),"yr","day")-CONVERT(DATEDIF(H1835,NOW(),"y"),"yr","day")))),"Usia Salah"),"")</f>
        <v>26356.098911689813</v>
      </c>
      <c r="T1835" s="167" t="str">
        <f ca="1">IF(Table1[[#This Row],[TGL. PENSIUN ( usia )]]&lt;&gt;0,TEXT(Table1[[#This Row],[TGL. PENSIUN ( usia )]],"yyyy"),"")</f>
        <v>1972</v>
      </c>
      <c r="U1835" s="166">
        <f ca="1">IF(AND(Table1[[#This Row],[TGL. PENSIUN (usia)]]&lt;&gt;"",Table1[[#This Row],[TGL. PENSIUN (usia)]]&lt;&gt;"USIA SALAH"),IF(tglAcuan&lt;&gt;0,(INT(CONVERT(VLOOKUP(Table1[[#This Row],[JABATAN]],tbl_refJabatan,4,FALSE),"yr","day")-CONVERT(DATEDIF(H1835,tglAcuan,"y"),"yr","day"))),(INT(CONVERT(VLOOKUP(Table1[[#This Row],[JABATAN]],tbl_refJabatan,4,FALSE),"yr","day")-CONVERT(DATEDIF(H1835,NOW(),"y"),"yr","day")))),"")</f>
        <v>-18993</v>
      </c>
      <c r="V1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Row],[JABATAN]],tbl_refJabatan,6,FALSE),"yr","day")-CONVERT(DATEDIF(H1835,tglAcuan,"y"),"yr","day"))),(NOW()+(CONVERT(VLOOKUP(Table1[[#This Row],[JABATAN]],tbl_refJabatan,6,FALSE),"yr","day")-CONVERT(DATEDIF(H1835,NOW(),"y"),"yr","day")))),"Usia Salah"),"")</f>
        <v>26356.098911689813</v>
      </c>
      <c r="W1835" s="167" t="str">
        <f ca="1">IF(Table1[[#This Row],[TGL.PENSIUN (usia)]]&lt;&gt;0,TEXT(Table1[[#This Row],[TGL.PENSIUN (usia)]],"yyyy"),"")</f>
        <v>1972</v>
      </c>
      <c r="X18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Row],[JABATAN]],tbl_refJabatan,7,FALSE),"yr","day")-CONVERT(DATEDIF(M1835,tglAcuan,"y"),"yr","day"))),(NOW()+(CONVERT(VLOOKUP(Table1[[#This Row],[JABATAN]],tbl_refJabatan,7,FALSE),"yr","day")-CONVERT(DATEDIF(M1835,NOW(),"y"),"yr","day")))),"tgl SK salah"),"")</f>
        <v>43888.098911689813</v>
      </c>
      <c r="Y1835" s="167" t="str">
        <f ca="1">IF(Table1[[#This Row],[TGL. PENSIUN (jabatan)]]&lt;&gt;0,TEXT(Table1[[#This Row],[TGL. PENSIUN (jabatan)]],"yyyy"),"")</f>
        <v>2020</v>
      </c>
      <c r="Z18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Row],[JABATAN]],tbl_refJabatan,8,FALSE),"yr","day")-CONVERT(DATEDIF(H1835,tglAcuan,"y"),"yr","day"))),(NOW()+(CONVERT(VLOOKUP(Table1[[#This Row],[JABATAN]],tbl_refJabatan,8,FALSE),"yr","day")-CONVERT(DATEDIF(H1835,NOW(),"y"),"yr","day")))),"Usia Salah"),"")</f>
        <v>26356.098911689813</v>
      </c>
      <c r="AA1835" s="167" t="str">
        <f ca="1">IF(Table1[[#This Row],[TGL.PENSIUN (usia )]]&lt;&gt;0,TEXT(Table1[[#This Row],[TGL.PENSIUN (usia )]],"yyyy"),"")</f>
        <v>1972</v>
      </c>
      <c r="AB18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Row],[JABATAN]],tbl_refJabatan,9,FALSE),"yr","day")-CONVERT(DATEDIF(M1835,tglAcuan,"y"),"yr","day"))),(NOW()+(CONVERT(VLOOKUP(Table1[[#This Row],[JABATAN]],tbl_refJabatan,9,FALSE),"yr","day")-CONVERT(DATEDIF(M1835,NOW(),"y"),"yr","day")))),"tgl SK salah"),"")</f>
        <v>43888.098911689813</v>
      </c>
      <c r="AC1835" s="167" t="str">
        <f ca="1">IF(Table1[[#This Row],[TGL. PENSIUN (jabatan )]]&lt;&gt;0,TEXT(Table1[[#This Row],[TGL. PENSIUN (jabatan )]],"yyyy"),"")</f>
        <v>2020</v>
      </c>
      <c r="AD18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6" spans="1:30" s="88" customFormat="1" ht="21.75" customHeight="1" x14ac:dyDescent="0.25">
      <c r="A1836" s="43">
        <f t="shared" si="63"/>
        <v>1831</v>
      </c>
      <c r="B1836" s="44" t="s">
        <v>3226</v>
      </c>
      <c r="C1836" s="44" t="s">
        <v>3251</v>
      </c>
      <c r="D1836" s="72" t="s">
        <v>45</v>
      </c>
      <c r="E1836" s="141" t="s">
        <v>3253</v>
      </c>
      <c r="F1836" s="43" t="s">
        <v>50</v>
      </c>
      <c r="G1836" s="46" t="s">
        <v>42</v>
      </c>
      <c r="H1836" s="47">
        <v>35495</v>
      </c>
      <c r="I1836" s="45"/>
      <c r="J1836" s="76"/>
      <c r="K1836" s="74" t="s">
        <v>56</v>
      </c>
      <c r="L1836" s="69" t="s">
        <v>3254</v>
      </c>
      <c r="M1836" s="95">
        <v>44391</v>
      </c>
      <c r="N1836" s="52" t="str">
        <f t="shared" ca="1" si="64"/>
        <v>26 Tahun 11 Bulan 21 hari</v>
      </c>
      <c r="O18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13 Hari </v>
      </c>
      <c r="P1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Row],[JABATAN]],tbl_refJabatan,2,FALSE),"yr","day")-CONVERT(DATEDIF(H1836,tglAcuan,"y"),"yr","day"))),(NOW()+(CONVERT(VLOOKUP(Table1[[#This Row],[JABATAN]],tbl_refJabatan,2,FALSE),"yr","day")-CONVERT(DATEDIF(H1836,NOW(),"y"),"yr","day")))),"Usia Salah"),"")</f>
        <v>35852.598911689813</v>
      </c>
      <c r="Q1836" s="167" t="str">
        <f ca="1">IF(Table1[[#This Row],[TGL. PENSIUN (usia)]]&lt;&gt;0,TEXT(Table1[[#This Row],[TGL. PENSIUN (usia)]],"yyyy"),"")</f>
        <v>1998</v>
      </c>
      <c r="R1836" s="166">
        <f ca="1">IF(AND(Table1[[#This Row],[TGL. PENSIUN (usia)]]&lt;&gt;"",Table1[[#This Row],[TGL. PENSIUN (usia)]]&lt;&gt;"USIA SALAH"),IF(tglAcuan&lt;&gt;0,(INT(CONVERT(VLOOKUP(Table1[[#This Row],[JABATAN]],tbl_refJabatan,2,FALSE),"yr","day")-CONVERT(DATEDIF(H1836,tglAcuan,"y"),"yr","day"))),(INT(CONVERT(VLOOKUP(Table1[[#This Row],[JABATAN]],tbl_refJabatan,2,FALSE),"yr","day")-CONVERT(DATEDIF(H1836,NOW(),"y"),"yr","day")))),"")</f>
        <v>-9497</v>
      </c>
      <c r="S1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Row],[JABATAN]],tbl_refJabatan,4,FALSE),"yr","day")-CONVERT(DATEDIF(H1836,tglAcuan,"y"),"yr","day"))),(NOW()+(CONVERT(VLOOKUP(Table1[[#This Row],[JABATAN]],tbl_refJabatan,4,FALSE),"yr","day")-CONVERT(DATEDIF(H1836,NOW(),"y"),"yr","day")))),"Usia Salah"),"")</f>
        <v>35852.598911689813</v>
      </c>
      <c r="T1836" s="167" t="str">
        <f ca="1">IF(Table1[[#This Row],[TGL. PENSIUN ( usia )]]&lt;&gt;0,TEXT(Table1[[#This Row],[TGL. PENSIUN ( usia )]],"yyyy"),"")</f>
        <v>1998</v>
      </c>
      <c r="U1836" s="166">
        <f ca="1">IF(AND(Table1[[#This Row],[TGL. PENSIUN (usia)]]&lt;&gt;"",Table1[[#This Row],[TGL. PENSIUN (usia)]]&lt;&gt;"USIA SALAH"),IF(tglAcuan&lt;&gt;0,(INT(CONVERT(VLOOKUP(Table1[[#This Row],[JABATAN]],tbl_refJabatan,4,FALSE),"yr","day")-CONVERT(DATEDIF(H1836,tglAcuan,"y"),"yr","day"))),(INT(CONVERT(VLOOKUP(Table1[[#This Row],[JABATAN]],tbl_refJabatan,4,FALSE),"yr","day")-CONVERT(DATEDIF(H1836,NOW(),"y"),"yr","day")))),"")</f>
        <v>-9497</v>
      </c>
      <c r="V1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Row],[JABATAN]],tbl_refJabatan,6,FALSE),"yr","day")-CONVERT(DATEDIF(H1836,tglAcuan,"y"),"yr","day"))),(NOW()+(CONVERT(VLOOKUP(Table1[[#This Row],[JABATAN]],tbl_refJabatan,6,FALSE),"yr","day")-CONVERT(DATEDIF(H1836,NOW(),"y"),"yr","day")))),"Usia Salah"),"")</f>
        <v>35852.598911689813</v>
      </c>
      <c r="W1836" s="167" t="str">
        <f ca="1">IF(Table1[[#This Row],[TGL.PENSIUN (usia)]]&lt;&gt;0,TEXT(Table1[[#This Row],[TGL.PENSIUN (usia)]],"yyyy"),"")</f>
        <v>1998</v>
      </c>
      <c r="X18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Row],[JABATAN]],tbl_refJabatan,7,FALSE),"yr","day")-CONVERT(DATEDIF(M1836,tglAcuan,"y"),"yr","day"))),(NOW()+(CONVERT(VLOOKUP(Table1[[#This Row],[JABATAN]],tbl_refJabatan,7,FALSE),"yr","day")-CONVERT(DATEDIF(M1836,NOW(),"y"),"yr","day")))),"tgl SK salah"),"")</f>
        <v>44618.598911689813</v>
      </c>
      <c r="Y1836" s="167" t="str">
        <f ca="1">IF(Table1[[#This Row],[TGL. PENSIUN (jabatan)]]&lt;&gt;0,TEXT(Table1[[#This Row],[TGL. PENSIUN (jabatan)]],"yyyy"),"")</f>
        <v>2022</v>
      </c>
      <c r="Z18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Row],[JABATAN]],tbl_refJabatan,8,FALSE),"yr","day")-CONVERT(DATEDIF(H1836,tglAcuan,"y"),"yr","day"))),(NOW()+(CONVERT(VLOOKUP(Table1[[#This Row],[JABATAN]],tbl_refJabatan,8,FALSE),"yr","day")-CONVERT(DATEDIF(H1836,NOW(),"y"),"yr","day")))),"Usia Salah"),"")</f>
        <v>35852.598911689813</v>
      </c>
      <c r="AA1836" s="167" t="str">
        <f ca="1">IF(Table1[[#This Row],[TGL.PENSIUN (usia )]]&lt;&gt;0,TEXT(Table1[[#This Row],[TGL.PENSIUN (usia )]],"yyyy"),"")</f>
        <v>1998</v>
      </c>
      <c r="AB18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Row],[JABATAN]],tbl_refJabatan,9,FALSE),"yr","day")-CONVERT(DATEDIF(M1836,tglAcuan,"y"),"yr","day"))),(NOW()+(CONVERT(VLOOKUP(Table1[[#This Row],[JABATAN]],tbl_refJabatan,9,FALSE),"yr","day")-CONVERT(DATEDIF(M1836,NOW(),"y"),"yr","day")))),"tgl SK salah"),"")</f>
        <v>44618.598911689813</v>
      </c>
      <c r="AC1836" s="167" t="str">
        <f ca="1">IF(Table1[[#This Row],[TGL. PENSIUN (jabatan )]]&lt;&gt;0,TEXT(Table1[[#This Row],[TGL. PENSIUN (jabatan )]],"yyyy"),"")</f>
        <v>2022</v>
      </c>
      <c r="AD18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7" spans="1:30" s="53" customFormat="1" ht="21.75" customHeight="1" x14ac:dyDescent="0.25">
      <c r="A1837" s="43">
        <f t="shared" si="63"/>
        <v>1832</v>
      </c>
      <c r="B1837" s="44" t="s">
        <v>3226</v>
      </c>
      <c r="C1837" s="44" t="s">
        <v>3251</v>
      </c>
      <c r="D1837" s="45" t="s">
        <v>48</v>
      </c>
      <c r="E1837" s="141" t="s">
        <v>66</v>
      </c>
      <c r="F1837" s="43" t="s">
        <v>41</v>
      </c>
      <c r="G1837" s="46" t="s">
        <v>42</v>
      </c>
      <c r="H1837" s="47">
        <v>26317</v>
      </c>
      <c r="I1837" s="45"/>
      <c r="J1837" s="76"/>
      <c r="K1837" s="74" t="s">
        <v>93</v>
      </c>
      <c r="L1837" s="69" t="s">
        <v>3255</v>
      </c>
      <c r="M1837" s="95">
        <v>43426</v>
      </c>
      <c r="N1837" s="52" t="str">
        <f t="shared" ca="1" si="64"/>
        <v>52 Tahun 1 Bulan 8 hari</v>
      </c>
      <c r="O18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Row],[JABATAN]],tbl_refJabatan,2,FALSE),"yr","day")-CONVERT(DATEDIF(H1837,tglAcuan,"y"),"yr","day"))),(NOW()+(CONVERT(VLOOKUP(Table1[[#This Row],[JABATAN]],tbl_refJabatan,2,FALSE),"yr","day")-CONVERT(DATEDIF(H1837,NOW(),"y"),"yr","day")))),"Usia Salah"),"")</f>
        <v>48271.098911689813</v>
      </c>
      <c r="Q1837" s="167" t="str">
        <f ca="1">IF(Table1[[#This Row],[TGL. PENSIUN (usia)]]&lt;&gt;0,TEXT(Table1[[#This Row],[TGL. PENSIUN (usia)]],"yyyy"),"")</f>
        <v>2032</v>
      </c>
      <c r="R1837" s="166">
        <f ca="1">IF(AND(Table1[[#This Row],[TGL. PENSIUN (usia)]]&lt;&gt;"",Table1[[#This Row],[TGL. PENSIUN (usia)]]&lt;&gt;"USIA SALAH"),IF(tglAcuan&lt;&gt;0,(INT(CONVERT(VLOOKUP(Table1[[#This Row],[JABATAN]],tbl_refJabatan,2,FALSE),"yr","day")-CONVERT(DATEDIF(H1837,tglAcuan,"y"),"yr","day"))),(INT(CONVERT(VLOOKUP(Table1[[#This Row],[JABATAN]],tbl_refJabatan,2,FALSE),"yr","day")-CONVERT(DATEDIF(H1837,NOW(),"y"),"yr","day")))),"")</f>
        <v>2922</v>
      </c>
      <c r="S1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Row],[JABATAN]],tbl_refJabatan,4,FALSE),"yr","day")-CONVERT(DATEDIF(H1837,tglAcuan,"y"),"yr","day"))),(NOW()+(CONVERT(VLOOKUP(Table1[[#This Row],[JABATAN]],tbl_refJabatan,4,FALSE),"yr","day")-CONVERT(DATEDIF(H1837,NOW(),"y"),"yr","day")))),"Usia Salah"),"")</f>
        <v>48271.098911689813</v>
      </c>
      <c r="T1837" s="167" t="str">
        <f ca="1">IF(Table1[[#This Row],[TGL. PENSIUN ( usia )]]&lt;&gt;0,TEXT(Table1[[#This Row],[TGL. PENSIUN ( usia )]],"yyyy"),"")</f>
        <v>2032</v>
      </c>
      <c r="U1837" s="166">
        <f ca="1">IF(AND(Table1[[#This Row],[TGL. PENSIUN (usia)]]&lt;&gt;"",Table1[[#This Row],[TGL. PENSIUN (usia)]]&lt;&gt;"USIA SALAH"),IF(tglAcuan&lt;&gt;0,(INT(CONVERT(VLOOKUP(Table1[[#This Row],[JABATAN]],tbl_refJabatan,4,FALSE),"yr","day")-CONVERT(DATEDIF(H1837,tglAcuan,"y"),"yr","day"))),(INT(CONVERT(VLOOKUP(Table1[[#This Row],[JABATAN]],tbl_refJabatan,4,FALSE),"yr","day")-CONVERT(DATEDIF(H1837,NOW(),"y"),"yr","day")))),"")</f>
        <v>2922</v>
      </c>
      <c r="V1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Row],[JABATAN]],tbl_refJabatan,6,FALSE),"yr","day")-CONVERT(DATEDIF(H1837,tglAcuan,"y"),"yr","day"))),(NOW()+(CONVERT(VLOOKUP(Table1[[#This Row],[JABATAN]],tbl_refJabatan,6,FALSE),"yr","day")-CONVERT(DATEDIF(H1837,NOW(),"y"),"yr","day")))),"Usia Salah"),"")</f>
        <v>46810.098911689813</v>
      </c>
      <c r="W1837" s="167" t="str">
        <f ca="1">IF(Table1[[#This Row],[TGL.PENSIUN (usia)]]&lt;&gt;0,TEXT(Table1[[#This Row],[TGL.PENSIUN (usia)]],"yyyy"),"")</f>
        <v>2028</v>
      </c>
      <c r="X18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Row],[JABATAN]],tbl_refJabatan,7,FALSE),"yr","day")-CONVERT(DATEDIF(M1837,tglAcuan,"y"),"yr","day"))),(NOW()+(CONVERT(VLOOKUP(Table1[[#This Row],[JABATAN]],tbl_refJabatan,7,FALSE),"yr","day")-CONVERT(DATEDIF(M1837,NOW(),"y"),"yr","day")))),"tgl SK salah"),"")</f>
        <v>50827.848911689813</v>
      </c>
      <c r="Y1837" s="167" t="str">
        <f ca="1">IF(Table1[[#This Row],[TGL. PENSIUN (jabatan)]]&lt;&gt;0,TEXT(Table1[[#This Row],[TGL. PENSIUN (jabatan)]],"yyyy"),"")</f>
        <v>2039</v>
      </c>
      <c r="Z18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Row],[JABATAN]],tbl_refJabatan,8,FALSE),"yr","day")-CONVERT(DATEDIF(H1837,tglAcuan,"y"),"yr","day"))),(NOW()+(CONVERT(VLOOKUP(Table1[[#This Row],[JABATAN]],tbl_refJabatan,8,FALSE),"yr","day")-CONVERT(DATEDIF(H1837,NOW(),"y"),"yr","day")))),"Usia Salah"),"")</f>
        <v>46810.098911689813</v>
      </c>
      <c r="AA1837" s="167" t="str">
        <f ca="1">IF(Table1[[#This Row],[TGL.PENSIUN (usia )]]&lt;&gt;0,TEXT(Table1[[#This Row],[TGL.PENSIUN (usia )]],"yyyy"),"")</f>
        <v>2028</v>
      </c>
      <c r="AB18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Row],[JABATAN]],tbl_refJabatan,9,FALSE),"yr","day")-CONVERT(DATEDIF(M1837,tglAcuan,"y"),"yr","day"))),(NOW()+(CONVERT(VLOOKUP(Table1[[#This Row],[JABATAN]],tbl_refJabatan,9,FALSE),"yr","day")-CONVERT(DATEDIF(M1837,NOW(),"y"),"yr","day")))),"tgl SK salah"),"")</f>
        <v>50827.848911689813</v>
      </c>
      <c r="AC1837" s="167" t="str">
        <f ca="1">IF(Table1[[#This Row],[TGL. PENSIUN (jabatan )]]&lt;&gt;0,TEXT(Table1[[#This Row],[TGL. PENSIUN (jabatan )]],"yyyy"),"")</f>
        <v>2039</v>
      </c>
      <c r="AD18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8" spans="1:30" s="53" customFormat="1" ht="21.75" customHeight="1" x14ac:dyDescent="0.25">
      <c r="A1838" s="43">
        <f t="shared" si="63"/>
        <v>1833</v>
      </c>
      <c r="B1838" s="44" t="s">
        <v>3226</v>
      </c>
      <c r="C1838" s="44" t="s">
        <v>3251</v>
      </c>
      <c r="D1838" s="72" t="s">
        <v>52</v>
      </c>
      <c r="E1838" s="141" t="s">
        <v>3256</v>
      </c>
      <c r="F1838" s="43" t="s">
        <v>41</v>
      </c>
      <c r="G1838" s="46" t="s">
        <v>42</v>
      </c>
      <c r="H1838" s="47">
        <v>24032</v>
      </c>
      <c r="I1838" s="45"/>
      <c r="J1838" s="76"/>
      <c r="K1838" s="74" t="s">
        <v>43</v>
      </c>
      <c r="L1838" s="69" t="s">
        <v>3255</v>
      </c>
      <c r="M1838" s="95">
        <v>43426</v>
      </c>
      <c r="N1838" s="52" t="str">
        <f t="shared" ca="1" si="64"/>
        <v>58 Tahun 4 Bulan 10 hari</v>
      </c>
      <c r="O18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5 Hari </v>
      </c>
      <c r="P1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Row],[JABATAN]],tbl_refJabatan,2,FALSE),"yr","day")-CONVERT(DATEDIF(H1838,tglAcuan,"y"),"yr","day"))),(NOW()+(CONVERT(VLOOKUP(Table1[[#This Row],[JABATAN]],tbl_refJabatan,2,FALSE),"yr","day")-CONVERT(DATEDIF(H1838,NOW(),"y"),"yr","day")))),"Usia Salah"),"")</f>
        <v>46079.598911689813</v>
      </c>
      <c r="Q1838" s="167" t="str">
        <f ca="1">IF(Table1[[#This Row],[TGL. PENSIUN (usia)]]&lt;&gt;0,TEXT(Table1[[#This Row],[TGL. PENSIUN (usia)]],"yyyy"),"")</f>
        <v>2026</v>
      </c>
      <c r="R1838" s="166">
        <f ca="1">IF(AND(Table1[[#This Row],[TGL. PENSIUN (usia)]]&lt;&gt;"",Table1[[#This Row],[TGL. PENSIUN (usia)]]&lt;&gt;"USIA SALAH"),IF(tglAcuan&lt;&gt;0,(INT(CONVERT(VLOOKUP(Table1[[#This Row],[JABATAN]],tbl_refJabatan,2,FALSE),"yr","day")-CONVERT(DATEDIF(H1838,tglAcuan,"y"),"yr","day"))),(INT(CONVERT(VLOOKUP(Table1[[#This Row],[JABATAN]],tbl_refJabatan,2,FALSE),"yr","day")-CONVERT(DATEDIF(H1838,NOW(),"y"),"yr","day")))),"")</f>
        <v>730</v>
      </c>
      <c r="S1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Row],[JABATAN]],tbl_refJabatan,4,FALSE),"yr","day")-CONVERT(DATEDIF(H1838,tglAcuan,"y"),"yr","day"))),(NOW()+(CONVERT(VLOOKUP(Table1[[#This Row],[JABATAN]],tbl_refJabatan,4,FALSE),"yr","day")-CONVERT(DATEDIF(H1838,NOW(),"y"),"yr","day")))),"Usia Salah"),"")</f>
        <v>46079.598911689813</v>
      </c>
      <c r="T1838" s="167" t="str">
        <f ca="1">IF(Table1[[#This Row],[TGL. PENSIUN ( usia )]]&lt;&gt;0,TEXT(Table1[[#This Row],[TGL. PENSIUN ( usia )]],"yyyy"),"")</f>
        <v>2026</v>
      </c>
      <c r="U1838" s="166">
        <f ca="1">IF(AND(Table1[[#This Row],[TGL. PENSIUN (usia)]]&lt;&gt;"",Table1[[#This Row],[TGL. PENSIUN (usia)]]&lt;&gt;"USIA SALAH"),IF(tglAcuan&lt;&gt;0,(INT(CONVERT(VLOOKUP(Table1[[#This Row],[JABATAN]],tbl_refJabatan,4,FALSE),"yr","day")-CONVERT(DATEDIF(H1838,tglAcuan,"y"),"yr","day"))),(INT(CONVERT(VLOOKUP(Table1[[#This Row],[JABATAN]],tbl_refJabatan,4,FALSE),"yr","day")-CONVERT(DATEDIF(H1838,NOW(),"y"),"yr","day")))),"")</f>
        <v>730</v>
      </c>
      <c r="V1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Row],[JABATAN]],tbl_refJabatan,6,FALSE),"yr","day")-CONVERT(DATEDIF(H1838,tglAcuan,"y"),"yr","day"))),(NOW()+(CONVERT(VLOOKUP(Table1[[#This Row],[JABATAN]],tbl_refJabatan,6,FALSE),"yr","day")-CONVERT(DATEDIF(H1838,NOW(),"y"),"yr","day")))),"Usia Salah"),"")</f>
        <v>44618.598911689813</v>
      </c>
      <c r="W1838" s="167" t="str">
        <f ca="1">IF(Table1[[#This Row],[TGL.PENSIUN (usia)]]&lt;&gt;0,TEXT(Table1[[#This Row],[TGL.PENSIUN (usia)]],"yyyy"),"")</f>
        <v>2022</v>
      </c>
      <c r="X18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Row],[JABATAN]],tbl_refJabatan,7,FALSE),"yr","day")-CONVERT(DATEDIF(M1838,tglAcuan,"y"),"yr","day"))),(NOW()+(CONVERT(VLOOKUP(Table1[[#This Row],[JABATAN]],tbl_refJabatan,7,FALSE),"yr","day")-CONVERT(DATEDIF(M1838,NOW(),"y"),"yr","day")))),"tgl SK salah"),"")</f>
        <v>50827.848911689813</v>
      </c>
      <c r="Y1838" s="167" t="str">
        <f ca="1">IF(Table1[[#This Row],[TGL. PENSIUN (jabatan)]]&lt;&gt;0,TEXT(Table1[[#This Row],[TGL. PENSIUN (jabatan)]],"yyyy"),"")</f>
        <v>2039</v>
      </c>
      <c r="Z18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Row],[JABATAN]],tbl_refJabatan,8,FALSE),"yr","day")-CONVERT(DATEDIF(H1838,tglAcuan,"y"),"yr","day"))),(NOW()+(CONVERT(VLOOKUP(Table1[[#This Row],[JABATAN]],tbl_refJabatan,8,FALSE),"yr","day")-CONVERT(DATEDIF(H1838,NOW(),"y"),"yr","day")))),"Usia Salah"),"")</f>
        <v>44618.598911689813</v>
      </c>
      <c r="AA1838" s="167" t="str">
        <f ca="1">IF(Table1[[#This Row],[TGL.PENSIUN (usia )]]&lt;&gt;0,TEXT(Table1[[#This Row],[TGL.PENSIUN (usia )]],"yyyy"),"")</f>
        <v>2022</v>
      </c>
      <c r="AB18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Row],[JABATAN]],tbl_refJabatan,9,FALSE),"yr","day")-CONVERT(DATEDIF(M1838,tglAcuan,"y"),"yr","day"))),(NOW()+(CONVERT(VLOOKUP(Table1[[#This Row],[JABATAN]],tbl_refJabatan,9,FALSE),"yr","day")-CONVERT(DATEDIF(M1838,NOW(),"y"),"yr","day")))),"tgl SK salah"),"")</f>
        <v>50827.848911689813</v>
      </c>
      <c r="AC1838" s="167" t="str">
        <f ca="1">IF(Table1[[#This Row],[TGL. PENSIUN (jabatan )]]&lt;&gt;0,TEXT(Table1[[#This Row],[TGL. PENSIUN (jabatan )]],"yyyy"),"")</f>
        <v>2039</v>
      </c>
      <c r="AD18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39" spans="1:30" s="53" customFormat="1" ht="21.75" customHeight="1" x14ac:dyDescent="0.25">
      <c r="A1839" s="43">
        <f t="shared" si="63"/>
        <v>1834</v>
      </c>
      <c r="B1839" s="44" t="s">
        <v>3226</v>
      </c>
      <c r="C1839" s="44" t="s">
        <v>3251</v>
      </c>
      <c r="D1839" s="72" t="s">
        <v>54</v>
      </c>
      <c r="E1839" s="141" t="s">
        <v>3257</v>
      </c>
      <c r="F1839" s="43" t="s">
        <v>41</v>
      </c>
      <c r="G1839" s="46" t="s">
        <v>42</v>
      </c>
      <c r="H1839" s="47">
        <v>24668</v>
      </c>
      <c r="I1839" s="45"/>
      <c r="J1839" s="76"/>
      <c r="K1839" s="74" t="s">
        <v>43</v>
      </c>
      <c r="L1839" s="69" t="s">
        <v>3258</v>
      </c>
      <c r="M1839" s="95">
        <v>44789</v>
      </c>
      <c r="N1839" s="52" t="str">
        <f t="shared" ca="1" si="64"/>
        <v>56 Tahun 7 Bulan 12 hari</v>
      </c>
      <c r="O18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11 Hari </v>
      </c>
      <c r="P1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Row],[JABATAN]],tbl_refJabatan,2,FALSE),"yr","day")-CONVERT(DATEDIF(H1839,tglAcuan,"y"),"yr","day"))),(NOW()+(CONVERT(VLOOKUP(Table1[[#This Row],[JABATAN]],tbl_refJabatan,2,FALSE),"yr","day")-CONVERT(DATEDIF(H1839,NOW(),"y"),"yr","day")))),"Usia Salah"),"")</f>
        <v>46810.098911689813</v>
      </c>
      <c r="Q1839" s="167" t="str">
        <f ca="1">IF(Table1[[#This Row],[TGL. PENSIUN (usia)]]&lt;&gt;0,TEXT(Table1[[#This Row],[TGL. PENSIUN (usia)]],"yyyy"),"")</f>
        <v>2028</v>
      </c>
      <c r="R1839" s="166">
        <f ca="1">IF(AND(Table1[[#This Row],[TGL. PENSIUN (usia)]]&lt;&gt;"",Table1[[#This Row],[TGL. PENSIUN (usia)]]&lt;&gt;"USIA SALAH"),IF(tglAcuan&lt;&gt;0,(INT(CONVERT(VLOOKUP(Table1[[#This Row],[JABATAN]],tbl_refJabatan,2,FALSE),"yr","day")-CONVERT(DATEDIF(H1839,tglAcuan,"y"),"yr","day"))),(INT(CONVERT(VLOOKUP(Table1[[#This Row],[JABATAN]],tbl_refJabatan,2,FALSE),"yr","day")-CONVERT(DATEDIF(H1839,NOW(),"y"),"yr","day")))),"")</f>
        <v>1461</v>
      </c>
      <c r="S1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Row],[JABATAN]],tbl_refJabatan,4,FALSE),"yr","day")-CONVERT(DATEDIF(H1839,tglAcuan,"y"),"yr","day"))),(NOW()+(CONVERT(VLOOKUP(Table1[[#This Row],[JABATAN]],tbl_refJabatan,4,FALSE),"yr","day")-CONVERT(DATEDIF(H1839,NOW(),"y"),"yr","day")))),"Usia Salah"),"")</f>
        <v>46810.098911689813</v>
      </c>
      <c r="T1839" s="167" t="str">
        <f ca="1">IF(Table1[[#This Row],[TGL. PENSIUN ( usia )]]&lt;&gt;0,TEXT(Table1[[#This Row],[TGL. PENSIUN ( usia )]],"yyyy"),"")</f>
        <v>2028</v>
      </c>
      <c r="U1839" s="166">
        <f ca="1">IF(AND(Table1[[#This Row],[TGL. PENSIUN (usia)]]&lt;&gt;"",Table1[[#This Row],[TGL. PENSIUN (usia)]]&lt;&gt;"USIA SALAH"),IF(tglAcuan&lt;&gt;0,(INT(CONVERT(VLOOKUP(Table1[[#This Row],[JABATAN]],tbl_refJabatan,4,FALSE),"yr","day")-CONVERT(DATEDIF(H1839,tglAcuan,"y"),"yr","day"))),(INT(CONVERT(VLOOKUP(Table1[[#This Row],[JABATAN]],tbl_refJabatan,4,FALSE),"yr","day")-CONVERT(DATEDIF(H1839,NOW(),"y"),"yr","day")))),"")</f>
        <v>1461</v>
      </c>
      <c r="V1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Row],[JABATAN]],tbl_refJabatan,6,FALSE),"yr","day")-CONVERT(DATEDIF(H1839,tglAcuan,"y"),"yr","day"))),(NOW()+(CONVERT(VLOOKUP(Table1[[#This Row],[JABATAN]],tbl_refJabatan,6,FALSE),"yr","day")-CONVERT(DATEDIF(H1839,NOW(),"y"),"yr","day")))),"Usia Salah"),"")</f>
        <v>45349.098911689813</v>
      </c>
      <c r="W1839" s="167" t="str">
        <f ca="1">IF(Table1[[#This Row],[TGL.PENSIUN (usia)]]&lt;&gt;0,TEXT(Table1[[#This Row],[TGL.PENSIUN (usia)]],"yyyy"),"")</f>
        <v>2024</v>
      </c>
      <c r="X18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Row],[JABATAN]],tbl_refJabatan,7,FALSE),"yr","day")-CONVERT(DATEDIF(M1839,tglAcuan,"y"),"yr","day"))),(NOW()+(CONVERT(VLOOKUP(Table1[[#This Row],[JABATAN]],tbl_refJabatan,7,FALSE),"yr","day")-CONVERT(DATEDIF(M1839,NOW(),"y"),"yr","day")))),"tgl SK salah"),"")</f>
        <v>52288.848911689813</v>
      </c>
      <c r="Y1839" s="167" t="str">
        <f ca="1">IF(Table1[[#This Row],[TGL. PENSIUN (jabatan)]]&lt;&gt;0,TEXT(Table1[[#This Row],[TGL. PENSIUN (jabatan)]],"yyyy"),"")</f>
        <v>2043</v>
      </c>
      <c r="Z18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Row],[JABATAN]],tbl_refJabatan,8,FALSE),"yr","day")-CONVERT(DATEDIF(H1839,tglAcuan,"y"),"yr","day"))),(NOW()+(CONVERT(VLOOKUP(Table1[[#This Row],[JABATAN]],tbl_refJabatan,8,FALSE),"yr","day")-CONVERT(DATEDIF(H1839,NOW(),"y"),"yr","day")))),"Usia Salah"),"")</f>
        <v>45349.098911689813</v>
      </c>
      <c r="AA1839" s="167" t="str">
        <f ca="1">IF(Table1[[#This Row],[TGL.PENSIUN (usia )]]&lt;&gt;0,TEXT(Table1[[#This Row],[TGL.PENSIUN (usia )]],"yyyy"),"")</f>
        <v>2024</v>
      </c>
      <c r="AB18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Row],[JABATAN]],tbl_refJabatan,9,FALSE),"yr","day")-CONVERT(DATEDIF(M1839,tglAcuan,"y"),"yr","day"))),(NOW()+(CONVERT(VLOOKUP(Table1[[#This Row],[JABATAN]],tbl_refJabatan,9,FALSE),"yr","day")-CONVERT(DATEDIF(M1839,NOW(),"y"),"yr","day")))),"tgl SK salah"),"")</f>
        <v>52288.848911689813</v>
      </c>
      <c r="AC1839" s="167" t="str">
        <f ca="1">IF(Table1[[#This Row],[TGL. PENSIUN (jabatan )]]&lt;&gt;0,TEXT(Table1[[#This Row],[TGL. PENSIUN (jabatan )]],"yyyy"),"")</f>
        <v>2043</v>
      </c>
      <c r="AD18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40" spans="1:30" s="53" customFormat="1" ht="21.75" customHeight="1" x14ac:dyDescent="0.25">
      <c r="A1840" s="43">
        <f t="shared" si="63"/>
        <v>1835</v>
      </c>
      <c r="B1840" s="44" t="s">
        <v>3226</v>
      </c>
      <c r="C1840" s="44" t="s">
        <v>3251</v>
      </c>
      <c r="D1840" s="72" t="s">
        <v>57</v>
      </c>
      <c r="E1840" s="141" t="s">
        <v>3259</v>
      </c>
      <c r="F1840" s="43" t="s">
        <v>50</v>
      </c>
      <c r="G1840" s="46" t="s">
        <v>42</v>
      </c>
      <c r="H1840" s="47">
        <v>33489</v>
      </c>
      <c r="I1840" s="45"/>
      <c r="J1840" s="76"/>
      <c r="K1840" s="74" t="s">
        <v>43</v>
      </c>
      <c r="L1840" s="69" t="s">
        <v>3260</v>
      </c>
      <c r="M1840" s="95">
        <v>44049</v>
      </c>
      <c r="N1840" s="52" t="str">
        <f t="shared" ca="1" si="64"/>
        <v>32 Tahun 5 Bulan 19 hari</v>
      </c>
      <c r="O18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6 Bulan 21 Hari </v>
      </c>
      <c r="P1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Row],[JABATAN]],tbl_refJabatan,2,FALSE),"yr","day")-CONVERT(DATEDIF(H1840,tglAcuan,"y"),"yr","day"))),(NOW()+(CONVERT(VLOOKUP(Table1[[#This Row],[JABATAN]],tbl_refJabatan,2,FALSE),"yr","day")-CONVERT(DATEDIF(H1840,NOW(),"y"),"yr","day")))),"Usia Salah"),"")</f>
        <v>55576.098911689813</v>
      </c>
      <c r="Q1840" s="167" t="str">
        <f ca="1">IF(Table1[[#This Row],[TGL. PENSIUN (usia)]]&lt;&gt;0,TEXT(Table1[[#This Row],[TGL. PENSIUN (usia)]],"yyyy"),"")</f>
        <v>2052</v>
      </c>
      <c r="R1840" s="166">
        <f ca="1">IF(AND(Table1[[#This Row],[TGL. PENSIUN (usia)]]&lt;&gt;"",Table1[[#This Row],[TGL. PENSIUN (usia)]]&lt;&gt;"USIA SALAH"),IF(tglAcuan&lt;&gt;0,(INT(CONVERT(VLOOKUP(Table1[[#This Row],[JABATAN]],tbl_refJabatan,2,FALSE),"yr","day")-CONVERT(DATEDIF(H1840,tglAcuan,"y"),"yr","day"))),(INT(CONVERT(VLOOKUP(Table1[[#This Row],[JABATAN]],tbl_refJabatan,2,FALSE),"yr","day")-CONVERT(DATEDIF(H1840,NOW(),"y"),"yr","day")))),"")</f>
        <v>10227</v>
      </c>
      <c r="S1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Row],[JABATAN]],tbl_refJabatan,4,FALSE),"yr","day")-CONVERT(DATEDIF(H1840,tglAcuan,"y"),"yr","day"))),(NOW()+(CONVERT(VLOOKUP(Table1[[#This Row],[JABATAN]],tbl_refJabatan,4,FALSE),"yr","day")-CONVERT(DATEDIF(H1840,NOW(),"y"),"yr","day")))),"Usia Salah"),"")</f>
        <v>55576.098911689813</v>
      </c>
      <c r="T1840" s="167" t="str">
        <f ca="1">IF(Table1[[#This Row],[TGL. PENSIUN ( usia )]]&lt;&gt;0,TEXT(Table1[[#This Row],[TGL. PENSIUN ( usia )]],"yyyy"),"")</f>
        <v>2052</v>
      </c>
      <c r="U1840" s="166">
        <f ca="1">IF(AND(Table1[[#This Row],[TGL. PENSIUN (usia)]]&lt;&gt;"",Table1[[#This Row],[TGL. PENSIUN (usia)]]&lt;&gt;"USIA SALAH"),IF(tglAcuan&lt;&gt;0,(INT(CONVERT(VLOOKUP(Table1[[#This Row],[JABATAN]],tbl_refJabatan,4,FALSE),"yr","day")-CONVERT(DATEDIF(H1840,tglAcuan,"y"),"yr","day"))),(INT(CONVERT(VLOOKUP(Table1[[#This Row],[JABATAN]],tbl_refJabatan,4,FALSE),"yr","day")-CONVERT(DATEDIF(H1840,NOW(),"y"),"yr","day")))),"")</f>
        <v>10227</v>
      </c>
      <c r="V1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Row],[JABATAN]],tbl_refJabatan,6,FALSE),"yr","day")-CONVERT(DATEDIF(H1840,tglAcuan,"y"),"yr","day"))),(NOW()+(CONVERT(VLOOKUP(Table1[[#This Row],[JABATAN]],tbl_refJabatan,6,FALSE),"yr","day")-CONVERT(DATEDIF(H1840,NOW(),"y"),"yr","day")))),"Usia Salah"),"")</f>
        <v>54115.098911689813</v>
      </c>
      <c r="W1840" s="167" t="str">
        <f ca="1">IF(Table1[[#This Row],[TGL.PENSIUN (usia)]]&lt;&gt;0,TEXT(Table1[[#This Row],[TGL.PENSIUN (usia)]],"yyyy"),"")</f>
        <v>2048</v>
      </c>
      <c r="X18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Row],[JABATAN]],tbl_refJabatan,7,FALSE),"yr","day")-CONVERT(DATEDIF(M1840,tglAcuan,"y"),"yr","day"))),(NOW()+(CONVERT(VLOOKUP(Table1[[#This Row],[JABATAN]],tbl_refJabatan,7,FALSE),"yr","day")-CONVERT(DATEDIF(M1840,NOW(),"y"),"yr","day")))),"tgl SK salah"),"")</f>
        <v>51558.348911689813</v>
      </c>
      <c r="Y1840" s="167" t="str">
        <f ca="1">IF(Table1[[#This Row],[TGL. PENSIUN (jabatan)]]&lt;&gt;0,TEXT(Table1[[#This Row],[TGL. PENSIUN (jabatan)]],"yyyy"),"")</f>
        <v>2041</v>
      </c>
      <c r="Z18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Row],[JABATAN]],tbl_refJabatan,8,FALSE),"yr","day")-CONVERT(DATEDIF(H1840,tglAcuan,"y"),"yr","day"))),(NOW()+(CONVERT(VLOOKUP(Table1[[#This Row],[JABATAN]],tbl_refJabatan,8,FALSE),"yr","day")-CONVERT(DATEDIF(H1840,NOW(),"y"),"yr","day")))),"Usia Salah"),"")</f>
        <v>54115.098911689813</v>
      </c>
      <c r="AA1840" s="167" t="str">
        <f ca="1">IF(Table1[[#This Row],[TGL.PENSIUN (usia )]]&lt;&gt;0,TEXT(Table1[[#This Row],[TGL.PENSIUN (usia )]],"yyyy"),"")</f>
        <v>2048</v>
      </c>
      <c r="AB18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Row],[JABATAN]],tbl_refJabatan,9,FALSE),"yr","day")-CONVERT(DATEDIF(M1840,tglAcuan,"y"),"yr","day"))),(NOW()+(CONVERT(VLOOKUP(Table1[[#This Row],[JABATAN]],tbl_refJabatan,9,FALSE),"yr","day")-CONVERT(DATEDIF(M1840,NOW(),"y"),"yr","day")))),"tgl SK salah"),"")</f>
        <v>51558.348911689813</v>
      </c>
      <c r="AC1840" s="167" t="str">
        <f ca="1">IF(Table1[[#This Row],[TGL. PENSIUN (jabatan )]]&lt;&gt;0,TEXT(Table1[[#This Row],[TGL. PENSIUN (jabatan )]],"yyyy"),"")</f>
        <v>2041</v>
      </c>
      <c r="AD18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1" spans="1:30" s="53" customFormat="1" ht="21.75" customHeight="1" x14ac:dyDescent="0.25">
      <c r="A1841" s="43">
        <f t="shared" si="63"/>
        <v>1836</v>
      </c>
      <c r="B1841" s="44" t="s">
        <v>3226</v>
      </c>
      <c r="C1841" s="44" t="s">
        <v>3251</v>
      </c>
      <c r="D1841" s="72" t="s">
        <v>59</v>
      </c>
      <c r="E1841" s="141" t="s">
        <v>3261</v>
      </c>
      <c r="F1841" s="43" t="s">
        <v>41</v>
      </c>
      <c r="G1841" s="46" t="s">
        <v>42</v>
      </c>
      <c r="H1841" s="47">
        <v>35039</v>
      </c>
      <c r="I1841" s="45"/>
      <c r="J1841" s="76"/>
      <c r="K1841" s="74" t="s">
        <v>56</v>
      </c>
      <c r="L1841" s="69" t="s">
        <v>3262</v>
      </c>
      <c r="M1841" s="95">
        <v>44789</v>
      </c>
      <c r="N1841" s="52" t="str">
        <f t="shared" ca="1" si="64"/>
        <v>28 Tahun 2 Bulan 21 hari</v>
      </c>
      <c r="O18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11 Hari </v>
      </c>
      <c r="P1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Row],[JABATAN]],tbl_refJabatan,2,FALSE),"yr","day")-CONVERT(DATEDIF(H1841,tglAcuan,"y"),"yr","day"))),(NOW()+(CONVERT(VLOOKUP(Table1[[#This Row],[JABATAN]],tbl_refJabatan,2,FALSE),"yr","day")-CONVERT(DATEDIF(H1841,NOW(),"y"),"yr","day")))),"Usia Salah"),"")</f>
        <v>57037.098911689813</v>
      </c>
      <c r="Q1841" s="167" t="str">
        <f ca="1">IF(Table1[[#This Row],[TGL. PENSIUN (usia)]]&lt;&gt;0,TEXT(Table1[[#This Row],[TGL. PENSIUN (usia)]],"yyyy"),"")</f>
        <v>2056</v>
      </c>
      <c r="R1841" s="166">
        <f ca="1">IF(AND(Table1[[#This Row],[TGL. PENSIUN (usia)]]&lt;&gt;"",Table1[[#This Row],[TGL. PENSIUN (usia)]]&lt;&gt;"USIA SALAH"),IF(tglAcuan&lt;&gt;0,(INT(CONVERT(VLOOKUP(Table1[[#This Row],[JABATAN]],tbl_refJabatan,2,FALSE),"yr","day")-CONVERT(DATEDIF(H1841,tglAcuan,"y"),"yr","day"))),(INT(CONVERT(VLOOKUP(Table1[[#This Row],[JABATAN]],tbl_refJabatan,2,FALSE),"yr","day")-CONVERT(DATEDIF(H1841,NOW(),"y"),"yr","day")))),"")</f>
        <v>11688</v>
      </c>
      <c r="S1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Row],[JABATAN]],tbl_refJabatan,4,FALSE),"yr","day")-CONVERT(DATEDIF(H1841,tglAcuan,"y"),"yr","day"))),(NOW()+(CONVERT(VLOOKUP(Table1[[#This Row],[JABATAN]],tbl_refJabatan,4,FALSE),"yr","day")-CONVERT(DATEDIF(H1841,NOW(),"y"),"yr","day")))),"Usia Salah"),"")</f>
        <v>57037.098911689813</v>
      </c>
      <c r="T1841" s="167" t="str">
        <f ca="1">IF(Table1[[#This Row],[TGL. PENSIUN ( usia )]]&lt;&gt;0,TEXT(Table1[[#This Row],[TGL. PENSIUN ( usia )]],"yyyy"),"")</f>
        <v>2056</v>
      </c>
      <c r="U1841" s="166">
        <f ca="1">IF(AND(Table1[[#This Row],[TGL. PENSIUN (usia)]]&lt;&gt;"",Table1[[#This Row],[TGL. PENSIUN (usia)]]&lt;&gt;"USIA SALAH"),IF(tglAcuan&lt;&gt;0,(INT(CONVERT(VLOOKUP(Table1[[#This Row],[JABATAN]],tbl_refJabatan,4,FALSE),"yr","day")-CONVERT(DATEDIF(H1841,tglAcuan,"y"),"yr","day"))),(INT(CONVERT(VLOOKUP(Table1[[#This Row],[JABATAN]],tbl_refJabatan,4,FALSE),"yr","day")-CONVERT(DATEDIF(H1841,NOW(),"y"),"yr","day")))),"")</f>
        <v>11688</v>
      </c>
      <c r="V1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Row],[JABATAN]],tbl_refJabatan,6,FALSE),"yr","day")-CONVERT(DATEDIF(H1841,tglAcuan,"y"),"yr","day"))),(NOW()+(CONVERT(VLOOKUP(Table1[[#This Row],[JABATAN]],tbl_refJabatan,6,FALSE),"yr","day")-CONVERT(DATEDIF(H1841,NOW(),"y"),"yr","day")))),"Usia Salah"),"")</f>
        <v>55576.098911689813</v>
      </c>
      <c r="W1841" s="167" t="str">
        <f ca="1">IF(Table1[[#This Row],[TGL.PENSIUN (usia)]]&lt;&gt;0,TEXT(Table1[[#This Row],[TGL.PENSIUN (usia)]],"yyyy"),"")</f>
        <v>2052</v>
      </c>
      <c r="X18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Row],[JABATAN]],tbl_refJabatan,7,FALSE),"yr","day")-CONVERT(DATEDIF(M1841,tglAcuan,"y"),"yr","day"))),(NOW()+(CONVERT(VLOOKUP(Table1[[#This Row],[JABATAN]],tbl_refJabatan,7,FALSE),"yr","day")-CONVERT(DATEDIF(M1841,NOW(),"y"),"yr","day")))),"tgl SK salah"),"")</f>
        <v>52288.848911689813</v>
      </c>
      <c r="Y1841" s="167" t="str">
        <f ca="1">IF(Table1[[#This Row],[TGL. PENSIUN (jabatan)]]&lt;&gt;0,TEXT(Table1[[#This Row],[TGL. PENSIUN (jabatan)]],"yyyy"),"")</f>
        <v>2043</v>
      </c>
      <c r="Z18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Row],[JABATAN]],tbl_refJabatan,8,FALSE),"yr","day")-CONVERT(DATEDIF(H1841,tglAcuan,"y"),"yr","day"))),(NOW()+(CONVERT(VLOOKUP(Table1[[#This Row],[JABATAN]],tbl_refJabatan,8,FALSE),"yr","day")-CONVERT(DATEDIF(H1841,NOW(),"y"),"yr","day")))),"Usia Salah"),"")</f>
        <v>55576.098911689813</v>
      </c>
      <c r="AA1841" s="167" t="str">
        <f ca="1">IF(Table1[[#This Row],[TGL.PENSIUN (usia )]]&lt;&gt;0,TEXT(Table1[[#This Row],[TGL.PENSIUN (usia )]],"yyyy"),"")</f>
        <v>2052</v>
      </c>
      <c r="AB18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Row],[JABATAN]],tbl_refJabatan,9,FALSE),"yr","day")-CONVERT(DATEDIF(M1841,tglAcuan,"y"),"yr","day"))),(NOW()+(CONVERT(VLOOKUP(Table1[[#This Row],[JABATAN]],tbl_refJabatan,9,FALSE),"yr","day")-CONVERT(DATEDIF(M1841,NOW(),"y"),"yr","day")))),"tgl SK salah"),"")</f>
        <v>52288.848911689813</v>
      </c>
      <c r="AC1841" s="167" t="str">
        <f ca="1">IF(Table1[[#This Row],[TGL. PENSIUN (jabatan )]]&lt;&gt;0,TEXT(Table1[[#This Row],[TGL. PENSIUN (jabatan )]],"yyyy"),"")</f>
        <v>2043</v>
      </c>
      <c r="AD18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2" spans="1:30" s="53" customFormat="1" ht="21.75" customHeight="1" x14ac:dyDescent="0.25">
      <c r="A1842" s="43">
        <f t="shared" si="63"/>
        <v>1837</v>
      </c>
      <c r="B1842" s="44" t="s">
        <v>3226</v>
      </c>
      <c r="C1842" s="44" t="s">
        <v>3251</v>
      </c>
      <c r="D1842" s="72" t="s">
        <v>61</v>
      </c>
      <c r="E1842" s="141" t="s">
        <v>3263</v>
      </c>
      <c r="F1842" s="43" t="s">
        <v>41</v>
      </c>
      <c r="G1842" s="46" t="s">
        <v>42</v>
      </c>
      <c r="H1842" s="47">
        <v>25579</v>
      </c>
      <c r="I1842" s="45"/>
      <c r="J1842" s="76"/>
      <c r="K1842" s="74" t="s">
        <v>43</v>
      </c>
      <c r="L1842" s="69" t="s">
        <v>3258</v>
      </c>
      <c r="M1842" s="95">
        <v>44603</v>
      </c>
      <c r="N1842" s="52" t="str">
        <f t="shared" ca="1" si="64"/>
        <v>54 Tahun 1 Bulan 16 hari</v>
      </c>
      <c r="O18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16 Hari </v>
      </c>
      <c r="P1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Row],[JABATAN]],tbl_refJabatan,2,FALSE),"yr","day")-CONVERT(DATEDIF(H1842,tglAcuan,"y"),"yr","day"))),(NOW()+(CONVERT(VLOOKUP(Table1[[#This Row],[JABATAN]],tbl_refJabatan,2,FALSE),"yr","day")-CONVERT(DATEDIF(H1842,NOW(),"y"),"yr","day")))),"Usia Salah"),"")</f>
        <v>47540.598911689813</v>
      </c>
      <c r="Q1842" s="167" t="str">
        <f ca="1">IF(Table1[[#This Row],[TGL. PENSIUN (usia)]]&lt;&gt;0,TEXT(Table1[[#This Row],[TGL. PENSIUN (usia)]],"yyyy"),"")</f>
        <v>2030</v>
      </c>
      <c r="R1842" s="166">
        <f ca="1">IF(AND(Table1[[#This Row],[TGL. PENSIUN (usia)]]&lt;&gt;"",Table1[[#This Row],[TGL. PENSIUN (usia)]]&lt;&gt;"USIA SALAH"),IF(tglAcuan&lt;&gt;0,(INT(CONVERT(VLOOKUP(Table1[[#This Row],[JABATAN]],tbl_refJabatan,2,FALSE),"yr","day")-CONVERT(DATEDIF(H1842,tglAcuan,"y"),"yr","day"))),(INT(CONVERT(VLOOKUP(Table1[[#This Row],[JABATAN]],tbl_refJabatan,2,FALSE),"yr","day")-CONVERT(DATEDIF(H1842,NOW(),"y"),"yr","day")))),"")</f>
        <v>2191</v>
      </c>
      <c r="S1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Row],[JABATAN]],tbl_refJabatan,4,FALSE),"yr","day")-CONVERT(DATEDIF(H1842,tglAcuan,"y"),"yr","day"))),(NOW()+(CONVERT(VLOOKUP(Table1[[#This Row],[JABATAN]],tbl_refJabatan,4,FALSE),"yr","day")-CONVERT(DATEDIF(H1842,NOW(),"y"),"yr","day")))),"Usia Salah"),"")</f>
        <v>47540.598911689813</v>
      </c>
      <c r="T1842" s="167" t="str">
        <f ca="1">IF(Table1[[#This Row],[TGL. PENSIUN ( usia )]]&lt;&gt;0,TEXT(Table1[[#This Row],[TGL. PENSIUN ( usia )]],"yyyy"),"")</f>
        <v>2030</v>
      </c>
      <c r="U1842" s="166">
        <f ca="1">IF(AND(Table1[[#This Row],[TGL. PENSIUN (usia)]]&lt;&gt;"",Table1[[#This Row],[TGL. PENSIUN (usia)]]&lt;&gt;"USIA SALAH"),IF(tglAcuan&lt;&gt;0,(INT(CONVERT(VLOOKUP(Table1[[#This Row],[JABATAN]],tbl_refJabatan,4,FALSE),"yr","day")-CONVERT(DATEDIF(H1842,tglAcuan,"y"),"yr","day"))),(INT(CONVERT(VLOOKUP(Table1[[#This Row],[JABATAN]],tbl_refJabatan,4,FALSE),"yr","day")-CONVERT(DATEDIF(H1842,NOW(),"y"),"yr","day")))),"")</f>
        <v>2191</v>
      </c>
      <c r="V1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Row],[JABATAN]],tbl_refJabatan,6,FALSE),"yr","day")-CONVERT(DATEDIF(H1842,tglAcuan,"y"),"yr","day"))),(NOW()+(CONVERT(VLOOKUP(Table1[[#This Row],[JABATAN]],tbl_refJabatan,6,FALSE),"yr","day")-CONVERT(DATEDIF(H1842,NOW(),"y"),"yr","day")))),"Usia Salah"),"")</f>
        <v>46079.598911689813</v>
      </c>
      <c r="W1842" s="167" t="str">
        <f ca="1">IF(Table1[[#This Row],[TGL.PENSIUN (usia)]]&lt;&gt;0,TEXT(Table1[[#This Row],[TGL.PENSIUN (usia)]],"yyyy"),"")</f>
        <v>2026</v>
      </c>
      <c r="X18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Row],[JABATAN]],tbl_refJabatan,7,FALSE),"yr","day")-CONVERT(DATEDIF(M1842,tglAcuan,"y"),"yr","day"))),(NOW()+(CONVERT(VLOOKUP(Table1[[#This Row],[JABATAN]],tbl_refJabatan,7,FALSE),"yr","day")-CONVERT(DATEDIF(M1842,NOW(),"y"),"yr","day")))),"tgl SK salah"),"")</f>
        <v>51923.598911689813</v>
      </c>
      <c r="Y1842" s="167" t="str">
        <f ca="1">IF(Table1[[#This Row],[TGL. PENSIUN (jabatan)]]&lt;&gt;0,TEXT(Table1[[#This Row],[TGL. PENSIUN (jabatan)]],"yyyy"),"")</f>
        <v>2042</v>
      </c>
      <c r="Z18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Row],[JABATAN]],tbl_refJabatan,8,FALSE),"yr","day")-CONVERT(DATEDIF(H1842,tglAcuan,"y"),"yr","day"))),(NOW()+(CONVERT(VLOOKUP(Table1[[#This Row],[JABATAN]],tbl_refJabatan,8,FALSE),"yr","day")-CONVERT(DATEDIF(H1842,NOW(),"y"),"yr","day")))),"Usia Salah"),"")</f>
        <v>46079.598911689813</v>
      </c>
      <c r="AA1842" s="167" t="str">
        <f ca="1">IF(Table1[[#This Row],[TGL.PENSIUN (usia )]]&lt;&gt;0,TEXT(Table1[[#This Row],[TGL.PENSIUN (usia )]],"yyyy"),"")</f>
        <v>2026</v>
      </c>
      <c r="AB18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Row],[JABATAN]],tbl_refJabatan,9,FALSE),"yr","day")-CONVERT(DATEDIF(M1842,tglAcuan,"y"),"yr","day"))),(NOW()+(CONVERT(VLOOKUP(Table1[[#This Row],[JABATAN]],tbl_refJabatan,9,FALSE),"yr","day")-CONVERT(DATEDIF(M1842,NOW(),"y"),"yr","day")))),"tgl SK salah"),"")</f>
        <v>51923.598911689813</v>
      </c>
      <c r="AC1842" s="167" t="str">
        <f ca="1">IF(Table1[[#This Row],[TGL. PENSIUN (jabatan )]]&lt;&gt;0,TEXT(Table1[[#This Row],[TGL. PENSIUN (jabatan )]],"yyyy"),"")</f>
        <v>2042</v>
      </c>
      <c r="AD18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3" spans="1:30" s="53" customFormat="1" ht="21.75" customHeight="1" x14ac:dyDescent="0.25">
      <c r="A1843" s="43">
        <f t="shared" si="63"/>
        <v>1838</v>
      </c>
      <c r="B1843" s="44" t="s">
        <v>3226</v>
      </c>
      <c r="C1843" s="44" t="s">
        <v>3251</v>
      </c>
      <c r="D1843" s="72" t="s">
        <v>63</v>
      </c>
      <c r="E1843" s="141" t="s">
        <v>3264</v>
      </c>
      <c r="F1843" s="43" t="s">
        <v>41</v>
      </c>
      <c r="G1843" s="46" t="s">
        <v>42</v>
      </c>
      <c r="H1843" s="47">
        <v>31999</v>
      </c>
      <c r="I1843" s="45"/>
      <c r="J1843" s="76"/>
      <c r="K1843" s="74" t="s">
        <v>56</v>
      </c>
      <c r="L1843" s="69" t="s">
        <v>3265</v>
      </c>
      <c r="M1843" s="95">
        <v>42442</v>
      </c>
      <c r="N1843" s="52" t="str">
        <f t="shared" ca="1" si="64"/>
        <v>36 Tahun 6 Bulan 17 hari</v>
      </c>
      <c r="O18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11 Bulan 14 Hari </v>
      </c>
      <c r="P1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Row],[JABATAN]],tbl_refJabatan,2,FALSE),"yr","day")-CONVERT(DATEDIF(H1843,tglAcuan,"y"),"yr","day"))),(NOW()+(CONVERT(VLOOKUP(Table1[[#This Row],[JABATAN]],tbl_refJabatan,2,FALSE),"yr","day")-CONVERT(DATEDIF(H1843,NOW(),"y"),"yr","day")))),"Usia Salah"),"")</f>
        <v>54115.098911689813</v>
      </c>
      <c r="Q1843" s="167" t="str">
        <f ca="1">IF(Table1[[#This Row],[TGL. PENSIUN (usia)]]&lt;&gt;0,TEXT(Table1[[#This Row],[TGL. PENSIUN (usia)]],"yyyy"),"")</f>
        <v>2048</v>
      </c>
      <c r="R1843" s="166">
        <f ca="1">IF(AND(Table1[[#This Row],[TGL. PENSIUN (usia)]]&lt;&gt;"",Table1[[#This Row],[TGL. PENSIUN (usia)]]&lt;&gt;"USIA SALAH"),IF(tglAcuan&lt;&gt;0,(INT(CONVERT(VLOOKUP(Table1[[#This Row],[JABATAN]],tbl_refJabatan,2,FALSE),"yr","day")-CONVERT(DATEDIF(H1843,tglAcuan,"y"),"yr","day"))),(INT(CONVERT(VLOOKUP(Table1[[#This Row],[JABATAN]],tbl_refJabatan,2,FALSE),"yr","day")-CONVERT(DATEDIF(H1843,NOW(),"y"),"yr","day")))),"")</f>
        <v>8766</v>
      </c>
      <c r="S1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Row],[JABATAN]],tbl_refJabatan,4,FALSE),"yr","day")-CONVERT(DATEDIF(H1843,tglAcuan,"y"),"yr","day"))),(NOW()+(CONVERT(VLOOKUP(Table1[[#This Row],[JABATAN]],tbl_refJabatan,4,FALSE),"yr","day")-CONVERT(DATEDIF(H1843,NOW(),"y"),"yr","day")))),"Usia Salah"),"")</f>
        <v>39505.098911689813</v>
      </c>
      <c r="T1843" s="167" t="str">
        <f ca="1">IF(Table1[[#This Row],[TGL. PENSIUN ( usia )]]&lt;&gt;0,TEXT(Table1[[#This Row],[TGL. PENSIUN ( usia )]],"yyyy"),"")</f>
        <v>2008</v>
      </c>
      <c r="U1843" s="166">
        <f ca="1">IF(AND(Table1[[#This Row],[TGL. PENSIUN (usia)]]&lt;&gt;"",Table1[[#This Row],[TGL. PENSIUN (usia)]]&lt;&gt;"USIA SALAH"),IF(tglAcuan&lt;&gt;0,(INT(CONVERT(VLOOKUP(Table1[[#This Row],[JABATAN]],tbl_refJabatan,4,FALSE),"yr","day")-CONVERT(DATEDIF(H1843,tglAcuan,"y"),"yr","day"))),(INT(CONVERT(VLOOKUP(Table1[[#This Row],[JABATAN]],tbl_refJabatan,4,FALSE),"yr","day")-CONVERT(DATEDIF(H1843,NOW(),"y"),"yr","day")))),"")</f>
        <v>-5844</v>
      </c>
      <c r="V1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Row],[JABATAN]],tbl_refJabatan,6,FALSE),"yr","day")-CONVERT(DATEDIF(H1843,tglAcuan,"y"),"yr","day"))),(NOW()+(CONVERT(VLOOKUP(Table1[[#This Row],[JABATAN]],tbl_refJabatan,6,FALSE),"yr","day")-CONVERT(DATEDIF(H1843,NOW(),"y"),"yr","day")))),"Usia Salah"),"")</f>
        <v>32200.098911689813</v>
      </c>
      <c r="W1843" s="167" t="str">
        <f ca="1">IF(Table1[[#This Row],[TGL.PENSIUN (usia)]]&lt;&gt;0,TEXT(Table1[[#This Row],[TGL.PENSIUN (usia)]],"yyyy"),"")</f>
        <v>1988</v>
      </c>
      <c r="X18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Row],[JABATAN]],tbl_refJabatan,7,FALSE),"yr","day")-CONVERT(DATEDIF(M1843,tglAcuan,"y"),"yr","day"))),(NOW()+(CONVERT(VLOOKUP(Table1[[#This Row],[JABATAN]],tbl_refJabatan,7,FALSE),"yr","day")-CONVERT(DATEDIF(M1843,NOW(),"y"),"yr","day")))),"tgl SK salah"),"")</f>
        <v>64707.348911689813</v>
      </c>
      <c r="Y1843" s="167" t="str">
        <f ca="1">IF(Table1[[#This Row],[TGL. PENSIUN (jabatan)]]&lt;&gt;0,TEXT(Table1[[#This Row],[TGL. PENSIUN (jabatan)]],"yyyy"),"")</f>
        <v>2077</v>
      </c>
      <c r="Z18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Row],[JABATAN]],tbl_refJabatan,8,FALSE),"yr","day")-CONVERT(DATEDIF(H1843,tglAcuan,"y"),"yr","day"))),(NOW()+(CONVERT(VLOOKUP(Table1[[#This Row],[JABATAN]],tbl_refJabatan,8,FALSE),"yr","day")-CONVERT(DATEDIF(H1843,NOW(),"y"),"yr","day")))),"Usia Salah"),"")</f>
        <v>54115.098911689813</v>
      </c>
      <c r="AA1843" s="167" t="str">
        <f ca="1">IF(Table1[[#This Row],[TGL.PENSIUN (usia )]]&lt;&gt;0,TEXT(Table1[[#This Row],[TGL.PENSIUN (usia )]],"yyyy"),"")</f>
        <v>2048</v>
      </c>
      <c r="AB18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Row],[JABATAN]],tbl_refJabatan,9,FALSE),"yr","day")-CONVERT(DATEDIF(M1843,tglAcuan,"y"),"yr","day"))),(NOW()+(CONVERT(VLOOKUP(Table1[[#This Row],[JABATAN]],tbl_refJabatan,9,FALSE),"yr","day")-CONVERT(DATEDIF(M1843,NOW(),"y"),"yr","day")))),"tgl SK salah"),"")</f>
        <v>48271.098911689813</v>
      </c>
      <c r="AC1843" s="167" t="str">
        <f ca="1">IF(Table1[[#This Row],[TGL. PENSIUN (jabatan )]]&lt;&gt;0,TEXT(Table1[[#This Row],[TGL. PENSIUN (jabatan )]],"yyyy"),"")</f>
        <v>2032</v>
      </c>
      <c r="AD18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4" spans="1:30" s="53" customFormat="1" ht="21.75" customHeight="1" x14ac:dyDescent="0.25">
      <c r="A1844" s="43">
        <f t="shared" si="63"/>
        <v>1839</v>
      </c>
      <c r="B1844" s="44" t="s">
        <v>3226</v>
      </c>
      <c r="C1844" s="44" t="s">
        <v>3251</v>
      </c>
      <c r="D1844" s="72" t="s">
        <v>63</v>
      </c>
      <c r="E1844" s="141" t="s">
        <v>1409</v>
      </c>
      <c r="F1844" s="43" t="s">
        <v>41</v>
      </c>
      <c r="G1844" s="46" t="s">
        <v>42</v>
      </c>
      <c r="H1844" s="47">
        <v>30441</v>
      </c>
      <c r="I1844" s="45"/>
      <c r="J1844" s="76"/>
      <c r="K1844" s="74" t="s">
        <v>43</v>
      </c>
      <c r="L1844" s="69" t="s">
        <v>3266</v>
      </c>
      <c r="M1844" s="95">
        <v>42442</v>
      </c>
      <c r="N1844" s="52" t="str">
        <f t="shared" ca="1" si="64"/>
        <v>40 Tahun 9 Bulan 22 hari</v>
      </c>
      <c r="O18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11 Bulan 14 Hari </v>
      </c>
      <c r="P1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Row],[JABATAN]],tbl_refJabatan,2,FALSE),"yr","day")-CONVERT(DATEDIF(H1844,tglAcuan,"y"),"yr","day"))),(NOW()+(CONVERT(VLOOKUP(Table1[[#This Row],[JABATAN]],tbl_refJabatan,2,FALSE),"yr","day")-CONVERT(DATEDIF(H1844,NOW(),"y"),"yr","day")))),"Usia Salah"),"")</f>
        <v>52654.098911689813</v>
      </c>
      <c r="Q1844" s="167" t="str">
        <f ca="1">IF(Table1[[#This Row],[TGL. PENSIUN (usia)]]&lt;&gt;0,TEXT(Table1[[#This Row],[TGL. PENSIUN (usia)]],"yyyy"),"")</f>
        <v>2044</v>
      </c>
      <c r="R1844" s="166">
        <f ca="1">IF(AND(Table1[[#This Row],[TGL. PENSIUN (usia)]]&lt;&gt;"",Table1[[#This Row],[TGL. PENSIUN (usia)]]&lt;&gt;"USIA SALAH"),IF(tglAcuan&lt;&gt;0,(INT(CONVERT(VLOOKUP(Table1[[#This Row],[JABATAN]],tbl_refJabatan,2,FALSE),"yr","day")-CONVERT(DATEDIF(H1844,tglAcuan,"y"),"yr","day"))),(INT(CONVERT(VLOOKUP(Table1[[#This Row],[JABATAN]],tbl_refJabatan,2,FALSE),"yr","day")-CONVERT(DATEDIF(H1844,NOW(),"y"),"yr","day")))),"")</f>
        <v>7305</v>
      </c>
      <c r="S1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Row],[JABATAN]],tbl_refJabatan,4,FALSE),"yr","day")-CONVERT(DATEDIF(H1844,tglAcuan,"y"),"yr","day"))),(NOW()+(CONVERT(VLOOKUP(Table1[[#This Row],[JABATAN]],tbl_refJabatan,4,FALSE),"yr","day")-CONVERT(DATEDIF(H1844,NOW(),"y"),"yr","day")))),"Usia Salah"),"")</f>
        <v>38044.098911689813</v>
      </c>
      <c r="T1844" s="167" t="str">
        <f ca="1">IF(Table1[[#This Row],[TGL. PENSIUN ( usia )]]&lt;&gt;0,TEXT(Table1[[#This Row],[TGL. PENSIUN ( usia )]],"yyyy"),"")</f>
        <v>2004</v>
      </c>
      <c r="U1844" s="166">
        <f ca="1">IF(AND(Table1[[#This Row],[TGL. PENSIUN (usia)]]&lt;&gt;"",Table1[[#This Row],[TGL. PENSIUN (usia)]]&lt;&gt;"USIA SALAH"),IF(tglAcuan&lt;&gt;0,(INT(CONVERT(VLOOKUP(Table1[[#This Row],[JABATAN]],tbl_refJabatan,4,FALSE),"yr","day")-CONVERT(DATEDIF(H1844,tglAcuan,"y"),"yr","day"))),(INT(CONVERT(VLOOKUP(Table1[[#This Row],[JABATAN]],tbl_refJabatan,4,FALSE),"yr","day")-CONVERT(DATEDIF(H1844,NOW(),"y"),"yr","day")))),"")</f>
        <v>-7305</v>
      </c>
      <c r="V1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Row],[JABATAN]],tbl_refJabatan,6,FALSE),"yr","day")-CONVERT(DATEDIF(H1844,tglAcuan,"y"),"yr","day"))),(NOW()+(CONVERT(VLOOKUP(Table1[[#This Row],[JABATAN]],tbl_refJabatan,6,FALSE),"yr","day")-CONVERT(DATEDIF(H1844,NOW(),"y"),"yr","day")))),"Usia Salah"),"")</f>
        <v>30739.098911689813</v>
      </c>
      <c r="W1844" s="167" t="str">
        <f ca="1">IF(Table1[[#This Row],[TGL.PENSIUN (usia)]]&lt;&gt;0,TEXT(Table1[[#This Row],[TGL.PENSIUN (usia)]],"yyyy"),"")</f>
        <v>1984</v>
      </c>
      <c r="X18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Row],[JABATAN]],tbl_refJabatan,7,FALSE),"yr","day")-CONVERT(DATEDIF(M1844,tglAcuan,"y"),"yr","day"))),(NOW()+(CONVERT(VLOOKUP(Table1[[#This Row],[JABATAN]],tbl_refJabatan,7,FALSE),"yr","day")-CONVERT(DATEDIF(M1844,NOW(),"y"),"yr","day")))),"tgl SK salah"),"")</f>
        <v>64707.348911689813</v>
      </c>
      <c r="Y1844" s="167" t="str">
        <f ca="1">IF(Table1[[#This Row],[TGL. PENSIUN (jabatan)]]&lt;&gt;0,TEXT(Table1[[#This Row],[TGL. PENSIUN (jabatan)]],"yyyy"),"")</f>
        <v>2077</v>
      </c>
      <c r="Z18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Row],[JABATAN]],tbl_refJabatan,8,FALSE),"yr","day")-CONVERT(DATEDIF(H1844,tglAcuan,"y"),"yr","day"))),(NOW()+(CONVERT(VLOOKUP(Table1[[#This Row],[JABATAN]],tbl_refJabatan,8,FALSE),"yr","day")-CONVERT(DATEDIF(H1844,NOW(),"y"),"yr","day")))),"Usia Salah"),"")</f>
        <v>52654.098911689813</v>
      </c>
      <c r="AA1844" s="167" t="str">
        <f ca="1">IF(Table1[[#This Row],[TGL.PENSIUN (usia )]]&lt;&gt;0,TEXT(Table1[[#This Row],[TGL.PENSIUN (usia )]],"yyyy"),"")</f>
        <v>2044</v>
      </c>
      <c r="AB18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Row],[JABATAN]],tbl_refJabatan,9,FALSE),"yr","day")-CONVERT(DATEDIF(M1844,tglAcuan,"y"),"yr","day"))),(NOW()+(CONVERT(VLOOKUP(Table1[[#This Row],[JABATAN]],tbl_refJabatan,9,FALSE),"yr","day")-CONVERT(DATEDIF(M1844,NOW(),"y"),"yr","day")))),"tgl SK salah"),"")</f>
        <v>48271.098911689813</v>
      </c>
      <c r="AC1844" s="167" t="str">
        <f ca="1">IF(Table1[[#This Row],[TGL. PENSIUN (jabatan )]]&lt;&gt;0,TEXT(Table1[[#This Row],[TGL. PENSIUN (jabatan )]],"yyyy"),"")</f>
        <v>2032</v>
      </c>
      <c r="AD18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5" spans="1:30" s="53" customFormat="1" ht="21.75" customHeight="1" x14ac:dyDescent="0.25">
      <c r="A1845" s="43">
        <f t="shared" si="63"/>
        <v>1840</v>
      </c>
      <c r="B1845" s="44" t="s">
        <v>3226</v>
      </c>
      <c r="C1845" s="44" t="s">
        <v>3251</v>
      </c>
      <c r="D1845" s="72" t="s">
        <v>63</v>
      </c>
      <c r="E1845" s="141" t="s">
        <v>3267</v>
      </c>
      <c r="F1845" s="43" t="s">
        <v>41</v>
      </c>
      <c r="G1845" s="46" t="s">
        <v>42</v>
      </c>
      <c r="H1845" s="47">
        <v>23720</v>
      </c>
      <c r="I1845" s="45"/>
      <c r="J1845" s="76"/>
      <c r="K1845" s="74" t="s">
        <v>93</v>
      </c>
      <c r="L1845" s="69" t="s">
        <v>3268</v>
      </c>
      <c r="M1845" s="95">
        <v>40928</v>
      </c>
      <c r="N1845" s="52" t="str">
        <f t="shared" ca="1" si="64"/>
        <v>59 Tahun 2 Bulan 18 hari</v>
      </c>
      <c r="O18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7 Hari </v>
      </c>
      <c r="P1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Row],[JABATAN]],tbl_refJabatan,2,FALSE),"yr","day")-CONVERT(DATEDIF(H1845,tglAcuan,"y"),"yr","day"))),(NOW()+(CONVERT(VLOOKUP(Table1[[#This Row],[JABATAN]],tbl_refJabatan,2,FALSE),"yr","day")-CONVERT(DATEDIF(H1845,NOW(),"y"),"yr","day")))),"Usia Salah"),"")</f>
        <v>45714.348911689813</v>
      </c>
      <c r="Q1845" s="167" t="str">
        <f ca="1">IF(Table1[[#This Row],[TGL. PENSIUN (usia)]]&lt;&gt;0,TEXT(Table1[[#This Row],[TGL. PENSIUN (usia)]],"yyyy"),"")</f>
        <v>2025</v>
      </c>
      <c r="R1845" s="166">
        <f ca="1">IF(AND(Table1[[#This Row],[TGL. PENSIUN (usia)]]&lt;&gt;"",Table1[[#This Row],[TGL. PENSIUN (usia)]]&lt;&gt;"USIA SALAH"),IF(tglAcuan&lt;&gt;0,(INT(CONVERT(VLOOKUP(Table1[[#This Row],[JABATAN]],tbl_refJabatan,2,FALSE),"yr","day")-CONVERT(DATEDIF(H1845,tglAcuan,"y"),"yr","day"))),(INT(CONVERT(VLOOKUP(Table1[[#This Row],[JABATAN]],tbl_refJabatan,2,FALSE),"yr","day")-CONVERT(DATEDIF(H1845,NOW(),"y"),"yr","day")))),"")</f>
        <v>365</v>
      </c>
      <c r="S1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Row],[JABATAN]],tbl_refJabatan,4,FALSE),"yr","day")-CONVERT(DATEDIF(H1845,tglAcuan,"y"),"yr","day"))),(NOW()+(CONVERT(VLOOKUP(Table1[[#This Row],[JABATAN]],tbl_refJabatan,4,FALSE),"yr","day")-CONVERT(DATEDIF(H1845,NOW(),"y"),"yr","day")))),"Usia Salah"),"")</f>
        <v>31104.348911689813</v>
      </c>
      <c r="T1845" s="167" t="str">
        <f ca="1">IF(Table1[[#This Row],[TGL. PENSIUN ( usia )]]&lt;&gt;0,TEXT(Table1[[#This Row],[TGL. PENSIUN ( usia )]],"yyyy"),"")</f>
        <v>1985</v>
      </c>
      <c r="U1845" s="166">
        <f ca="1">IF(AND(Table1[[#This Row],[TGL. PENSIUN (usia)]]&lt;&gt;"",Table1[[#This Row],[TGL. PENSIUN (usia)]]&lt;&gt;"USIA SALAH"),IF(tglAcuan&lt;&gt;0,(INT(CONVERT(VLOOKUP(Table1[[#This Row],[JABATAN]],tbl_refJabatan,4,FALSE),"yr","day")-CONVERT(DATEDIF(H1845,tglAcuan,"y"),"yr","day"))),(INT(CONVERT(VLOOKUP(Table1[[#This Row],[JABATAN]],tbl_refJabatan,4,FALSE),"yr","day")-CONVERT(DATEDIF(H1845,NOW(),"y"),"yr","day")))),"")</f>
        <v>-14245</v>
      </c>
      <c r="V1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Row],[JABATAN]],tbl_refJabatan,6,FALSE),"yr","day")-CONVERT(DATEDIF(H1845,tglAcuan,"y"),"yr","day"))),(NOW()+(CONVERT(VLOOKUP(Table1[[#This Row],[JABATAN]],tbl_refJabatan,6,FALSE),"yr","day")-CONVERT(DATEDIF(H1845,NOW(),"y"),"yr","day")))),"Usia Salah"),"")</f>
        <v>23799.348911689813</v>
      </c>
      <c r="W1845" s="167" t="str">
        <f ca="1">IF(Table1[[#This Row],[TGL.PENSIUN (usia)]]&lt;&gt;0,TEXT(Table1[[#This Row],[TGL.PENSIUN (usia)]],"yyyy"),"")</f>
        <v>1965</v>
      </c>
      <c r="X18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Row],[JABATAN]],tbl_refJabatan,7,FALSE),"yr","day")-CONVERT(DATEDIF(M1845,tglAcuan,"y"),"yr","day"))),(NOW()+(CONVERT(VLOOKUP(Table1[[#This Row],[JABATAN]],tbl_refJabatan,7,FALSE),"yr","day")-CONVERT(DATEDIF(M1845,NOW(),"y"),"yr","day")))),"tgl SK salah"),"")</f>
        <v>62881.098911689813</v>
      </c>
      <c r="Y1845" s="167" t="str">
        <f ca="1">IF(Table1[[#This Row],[TGL. PENSIUN (jabatan)]]&lt;&gt;0,TEXT(Table1[[#This Row],[TGL. PENSIUN (jabatan)]],"yyyy"),"")</f>
        <v>2072</v>
      </c>
      <c r="Z18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Row],[JABATAN]],tbl_refJabatan,8,FALSE),"yr","day")-CONVERT(DATEDIF(H1845,tglAcuan,"y"),"yr","day"))),(NOW()+(CONVERT(VLOOKUP(Table1[[#This Row],[JABATAN]],tbl_refJabatan,8,FALSE),"yr","day")-CONVERT(DATEDIF(H1845,NOW(),"y"),"yr","day")))),"Usia Salah"),"")</f>
        <v>45714.348911689813</v>
      </c>
      <c r="AA1845" s="167" t="str">
        <f ca="1">IF(Table1[[#This Row],[TGL.PENSIUN (usia )]]&lt;&gt;0,TEXT(Table1[[#This Row],[TGL.PENSIUN (usia )]],"yyyy"),"")</f>
        <v>2025</v>
      </c>
      <c r="AB18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Row],[JABATAN]],tbl_refJabatan,9,FALSE),"yr","day")-CONVERT(DATEDIF(M1845,tglAcuan,"y"),"yr","day"))),(NOW()+(CONVERT(VLOOKUP(Table1[[#This Row],[JABATAN]],tbl_refJabatan,9,FALSE),"yr","day")-CONVERT(DATEDIF(M1845,NOW(),"y"),"yr","day")))),"tgl SK salah"),"")</f>
        <v>46444.848911689813</v>
      </c>
      <c r="AC1845" s="167" t="str">
        <f ca="1">IF(Table1[[#This Row],[TGL. PENSIUN (jabatan )]]&lt;&gt;0,TEXT(Table1[[#This Row],[TGL. PENSIUN (jabatan )]],"yyyy"),"")</f>
        <v>2027</v>
      </c>
      <c r="AD18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6" spans="1:30" s="53" customFormat="1" ht="21.75" customHeight="1" x14ac:dyDescent="0.25">
      <c r="A1846" s="43">
        <f t="shared" si="63"/>
        <v>1841</v>
      </c>
      <c r="B1846" s="44" t="s">
        <v>3226</v>
      </c>
      <c r="C1846" s="44" t="s">
        <v>3251</v>
      </c>
      <c r="D1846" s="72" t="s">
        <v>63</v>
      </c>
      <c r="E1846" s="141" t="s">
        <v>3269</v>
      </c>
      <c r="F1846" s="43" t="s">
        <v>41</v>
      </c>
      <c r="G1846" s="46" t="s">
        <v>42</v>
      </c>
      <c r="H1846" s="47">
        <v>26903</v>
      </c>
      <c r="I1846" s="45"/>
      <c r="J1846" s="76"/>
      <c r="K1846" s="74" t="s">
        <v>43</v>
      </c>
      <c r="L1846" s="69" t="s">
        <v>3270</v>
      </c>
      <c r="M1846" s="95">
        <v>41692</v>
      </c>
      <c r="N1846" s="52" t="str">
        <f t="shared" ca="1" si="64"/>
        <v>50 Tahun 6 Bulan 0 hari</v>
      </c>
      <c r="O18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0 Bulan 5 Hari </v>
      </c>
      <c r="P1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Row],[JABATAN]],tbl_refJabatan,2,FALSE),"yr","day")-CONVERT(DATEDIF(H1846,tglAcuan,"y"),"yr","day"))),(NOW()+(CONVERT(VLOOKUP(Table1[[#This Row],[JABATAN]],tbl_refJabatan,2,FALSE),"yr","day")-CONVERT(DATEDIF(H1846,NOW(),"y"),"yr","day")))),"Usia Salah"),"")</f>
        <v>49001.598911689813</v>
      </c>
      <c r="Q1846" s="167" t="str">
        <f ca="1">IF(Table1[[#This Row],[TGL. PENSIUN (usia)]]&lt;&gt;0,TEXT(Table1[[#This Row],[TGL. PENSIUN (usia)]],"yyyy"),"")</f>
        <v>2034</v>
      </c>
      <c r="R1846" s="166">
        <f ca="1">IF(AND(Table1[[#This Row],[TGL. PENSIUN (usia)]]&lt;&gt;"",Table1[[#This Row],[TGL. PENSIUN (usia)]]&lt;&gt;"USIA SALAH"),IF(tglAcuan&lt;&gt;0,(INT(CONVERT(VLOOKUP(Table1[[#This Row],[JABATAN]],tbl_refJabatan,2,FALSE),"yr","day")-CONVERT(DATEDIF(H1846,tglAcuan,"y"),"yr","day"))),(INT(CONVERT(VLOOKUP(Table1[[#This Row],[JABATAN]],tbl_refJabatan,2,FALSE),"yr","day")-CONVERT(DATEDIF(H1846,NOW(),"y"),"yr","day")))),"")</f>
        <v>3652</v>
      </c>
      <c r="S1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Row],[JABATAN]],tbl_refJabatan,4,FALSE),"yr","day")-CONVERT(DATEDIF(H1846,tglAcuan,"y"),"yr","day"))),(NOW()+(CONVERT(VLOOKUP(Table1[[#This Row],[JABATAN]],tbl_refJabatan,4,FALSE),"yr","day")-CONVERT(DATEDIF(H1846,NOW(),"y"),"yr","day")))),"Usia Salah"),"")</f>
        <v>34391.598911689813</v>
      </c>
      <c r="T1846" s="167" t="str">
        <f ca="1">IF(Table1[[#This Row],[TGL. PENSIUN ( usia )]]&lt;&gt;0,TEXT(Table1[[#This Row],[TGL. PENSIUN ( usia )]],"yyyy"),"")</f>
        <v>1994</v>
      </c>
      <c r="U1846" s="166">
        <f ca="1">IF(AND(Table1[[#This Row],[TGL. PENSIUN (usia)]]&lt;&gt;"",Table1[[#This Row],[TGL. PENSIUN (usia)]]&lt;&gt;"USIA SALAH"),IF(tglAcuan&lt;&gt;0,(INT(CONVERT(VLOOKUP(Table1[[#This Row],[JABATAN]],tbl_refJabatan,4,FALSE),"yr","day")-CONVERT(DATEDIF(H1846,tglAcuan,"y"),"yr","day"))),(INT(CONVERT(VLOOKUP(Table1[[#This Row],[JABATAN]],tbl_refJabatan,4,FALSE),"yr","day")-CONVERT(DATEDIF(H1846,NOW(),"y"),"yr","day")))),"")</f>
        <v>-10958</v>
      </c>
      <c r="V1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Row],[JABATAN]],tbl_refJabatan,6,FALSE),"yr","day")-CONVERT(DATEDIF(H1846,tglAcuan,"y"),"yr","day"))),(NOW()+(CONVERT(VLOOKUP(Table1[[#This Row],[JABATAN]],tbl_refJabatan,6,FALSE),"yr","day")-CONVERT(DATEDIF(H1846,NOW(),"y"),"yr","day")))),"Usia Salah"),"")</f>
        <v>27086.598911689813</v>
      </c>
      <c r="W1846" s="167" t="str">
        <f ca="1">IF(Table1[[#This Row],[TGL.PENSIUN (usia)]]&lt;&gt;0,TEXT(Table1[[#This Row],[TGL.PENSIUN (usia)]],"yyyy"),"")</f>
        <v>1974</v>
      </c>
      <c r="X18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Row],[JABATAN]],tbl_refJabatan,7,FALSE),"yr","day")-CONVERT(DATEDIF(M1846,tglAcuan,"y"),"yr","day"))),(NOW()+(CONVERT(VLOOKUP(Table1[[#This Row],[JABATAN]],tbl_refJabatan,7,FALSE),"yr","day")-CONVERT(DATEDIF(M1846,NOW(),"y"),"yr","day")))),"tgl SK salah"),"")</f>
        <v>63611.598911689813</v>
      </c>
      <c r="Y1846" s="167" t="str">
        <f ca="1">IF(Table1[[#This Row],[TGL. PENSIUN (jabatan)]]&lt;&gt;0,TEXT(Table1[[#This Row],[TGL. PENSIUN (jabatan)]],"yyyy"),"")</f>
        <v>2074</v>
      </c>
      <c r="Z18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Row],[JABATAN]],tbl_refJabatan,8,FALSE),"yr","day")-CONVERT(DATEDIF(H1846,tglAcuan,"y"),"yr","day"))),(NOW()+(CONVERT(VLOOKUP(Table1[[#This Row],[JABATAN]],tbl_refJabatan,8,FALSE),"yr","day")-CONVERT(DATEDIF(H1846,NOW(),"y"),"yr","day")))),"Usia Salah"),"")</f>
        <v>49001.598911689813</v>
      </c>
      <c r="AA1846" s="167" t="str">
        <f ca="1">IF(Table1[[#This Row],[TGL.PENSIUN (usia )]]&lt;&gt;0,TEXT(Table1[[#This Row],[TGL.PENSIUN (usia )]],"yyyy"),"")</f>
        <v>2034</v>
      </c>
      <c r="AB18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Row],[JABATAN]],tbl_refJabatan,9,FALSE),"yr","day")-CONVERT(DATEDIF(M1846,tglAcuan,"y"),"yr","day"))),(NOW()+(CONVERT(VLOOKUP(Table1[[#This Row],[JABATAN]],tbl_refJabatan,9,FALSE),"yr","day")-CONVERT(DATEDIF(M1846,NOW(),"y"),"yr","day")))),"tgl SK salah"),"")</f>
        <v>47175.348911689813</v>
      </c>
      <c r="AC1846" s="167" t="str">
        <f ca="1">IF(Table1[[#This Row],[TGL. PENSIUN (jabatan )]]&lt;&gt;0,TEXT(Table1[[#This Row],[TGL. PENSIUN (jabatan )]],"yyyy"),"")</f>
        <v>2029</v>
      </c>
      <c r="AD18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7" spans="1:30" s="53" customFormat="1" ht="21.75" customHeight="1" x14ac:dyDescent="0.25">
      <c r="A1847" s="43">
        <f t="shared" si="63"/>
        <v>1842</v>
      </c>
      <c r="B1847" s="44" t="s">
        <v>3226</v>
      </c>
      <c r="C1847" s="44" t="s">
        <v>3251</v>
      </c>
      <c r="D1847" s="72" t="s">
        <v>63</v>
      </c>
      <c r="E1847" s="141" t="s">
        <v>3271</v>
      </c>
      <c r="F1847" s="43" t="s">
        <v>41</v>
      </c>
      <c r="G1847" s="46" t="s">
        <v>42</v>
      </c>
      <c r="H1847" s="47">
        <v>26454</v>
      </c>
      <c r="I1847" s="45"/>
      <c r="J1847" s="76"/>
      <c r="K1847" s="74" t="s">
        <v>93</v>
      </c>
      <c r="L1847" s="69" t="s">
        <v>3272</v>
      </c>
      <c r="M1847" s="95">
        <v>39825</v>
      </c>
      <c r="N1847" s="52" t="str">
        <f t="shared" ca="1" si="64"/>
        <v>51 Tahun 8 Bulan 23 hari</v>
      </c>
      <c r="O18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15 Hari </v>
      </c>
      <c r="P1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Row],[JABATAN]],tbl_refJabatan,2,FALSE),"yr","day")-CONVERT(DATEDIF(H1847,tglAcuan,"y"),"yr","day"))),(NOW()+(CONVERT(VLOOKUP(Table1[[#This Row],[JABATAN]],tbl_refJabatan,2,FALSE),"yr","day")-CONVERT(DATEDIF(H1847,NOW(),"y"),"yr","day")))),"Usia Salah"),"")</f>
        <v>48636.348911689813</v>
      </c>
      <c r="Q1847" s="167" t="str">
        <f ca="1">IF(Table1[[#This Row],[TGL. PENSIUN (usia)]]&lt;&gt;0,TEXT(Table1[[#This Row],[TGL. PENSIUN (usia)]],"yyyy"),"")</f>
        <v>2033</v>
      </c>
      <c r="R1847" s="166">
        <f ca="1">IF(AND(Table1[[#This Row],[TGL. PENSIUN (usia)]]&lt;&gt;"",Table1[[#This Row],[TGL. PENSIUN (usia)]]&lt;&gt;"USIA SALAH"),IF(tglAcuan&lt;&gt;0,(INT(CONVERT(VLOOKUP(Table1[[#This Row],[JABATAN]],tbl_refJabatan,2,FALSE),"yr","day")-CONVERT(DATEDIF(H1847,tglAcuan,"y"),"yr","day"))),(INT(CONVERT(VLOOKUP(Table1[[#This Row],[JABATAN]],tbl_refJabatan,2,FALSE),"yr","day")-CONVERT(DATEDIF(H1847,NOW(),"y"),"yr","day")))),"")</f>
        <v>3287</v>
      </c>
      <c r="S1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Row],[JABATAN]],tbl_refJabatan,4,FALSE),"yr","day")-CONVERT(DATEDIF(H1847,tglAcuan,"y"),"yr","day"))),(NOW()+(CONVERT(VLOOKUP(Table1[[#This Row],[JABATAN]],tbl_refJabatan,4,FALSE),"yr","day")-CONVERT(DATEDIF(H1847,NOW(),"y"),"yr","day")))),"Usia Salah"),"")</f>
        <v>34026.348911689813</v>
      </c>
      <c r="T1847" s="167" t="str">
        <f ca="1">IF(Table1[[#This Row],[TGL. PENSIUN ( usia )]]&lt;&gt;0,TEXT(Table1[[#This Row],[TGL. PENSIUN ( usia )]],"yyyy"),"")</f>
        <v>1993</v>
      </c>
      <c r="U1847" s="166">
        <f ca="1">IF(AND(Table1[[#This Row],[TGL. PENSIUN (usia)]]&lt;&gt;"",Table1[[#This Row],[TGL. PENSIUN (usia)]]&lt;&gt;"USIA SALAH"),IF(tglAcuan&lt;&gt;0,(INT(CONVERT(VLOOKUP(Table1[[#This Row],[JABATAN]],tbl_refJabatan,4,FALSE),"yr","day")-CONVERT(DATEDIF(H1847,tglAcuan,"y"),"yr","day"))),(INT(CONVERT(VLOOKUP(Table1[[#This Row],[JABATAN]],tbl_refJabatan,4,FALSE),"yr","day")-CONVERT(DATEDIF(H1847,NOW(),"y"),"yr","day")))),"")</f>
        <v>-11323</v>
      </c>
      <c r="V1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Row],[JABATAN]],tbl_refJabatan,6,FALSE),"yr","day")-CONVERT(DATEDIF(H1847,tglAcuan,"y"),"yr","day"))),(NOW()+(CONVERT(VLOOKUP(Table1[[#This Row],[JABATAN]],tbl_refJabatan,6,FALSE),"yr","day")-CONVERT(DATEDIF(H1847,NOW(),"y"),"yr","day")))),"Usia Salah"),"")</f>
        <v>26721.348911689813</v>
      </c>
      <c r="W1847" s="167" t="str">
        <f ca="1">IF(Table1[[#This Row],[TGL.PENSIUN (usia)]]&lt;&gt;0,TEXT(Table1[[#This Row],[TGL.PENSIUN (usia)]],"yyyy"),"")</f>
        <v>1973</v>
      </c>
      <c r="X18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Row],[JABATAN]],tbl_refJabatan,7,FALSE),"yr","day")-CONVERT(DATEDIF(M1847,tglAcuan,"y"),"yr","day"))),(NOW()+(CONVERT(VLOOKUP(Table1[[#This Row],[JABATAN]],tbl_refJabatan,7,FALSE),"yr","day")-CONVERT(DATEDIF(M1847,NOW(),"y"),"yr","day")))),"tgl SK salah"),"")</f>
        <v>61785.348911689813</v>
      </c>
      <c r="Y1847" s="167" t="str">
        <f ca="1">IF(Table1[[#This Row],[TGL. PENSIUN (jabatan)]]&lt;&gt;0,TEXT(Table1[[#This Row],[TGL. PENSIUN (jabatan)]],"yyyy"),"")</f>
        <v>2069</v>
      </c>
      <c r="Z18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Row],[JABATAN]],tbl_refJabatan,8,FALSE),"yr","day")-CONVERT(DATEDIF(H1847,tglAcuan,"y"),"yr","day"))),(NOW()+(CONVERT(VLOOKUP(Table1[[#This Row],[JABATAN]],tbl_refJabatan,8,FALSE),"yr","day")-CONVERT(DATEDIF(H1847,NOW(),"y"),"yr","day")))),"Usia Salah"),"")</f>
        <v>48636.348911689813</v>
      </c>
      <c r="AA1847" s="167" t="str">
        <f ca="1">IF(Table1[[#This Row],[TGL.PENSIUN (usia )]]&lt;&gt;0,TEXT(Table1[[#This Row],[TGL.PENSIUN (usia )]],"yyyy"),"")</f>
        <v>2033</v>
      </c>
      <c r="AB18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Row],[JABATAN]],tbl_refJabatan,9,FALSE),"yr","day")-CONVERT(DATEDIF(M1847,tglAcuan,"y"),"yr","day"))),(NOW()+(CONVERT(VLOOKUP(Table1[[#This Row],[JABATAN]],tbl_refJabatan,9,FALSE),"yr","day")-CONVERT(DATEDIF(M1847,NOW(),"y"),"yr","day")))),"tgl SK salah"),"")</f>
        <v>45349.098911689813</v>
      </c>
      <c r="AC1847" s="167" t="str">
        <f ca="1">IF(Table1[[#This Row],[TGL. PENSIUN (jabatan )]]&lt;&gt;0,TEXT(Table1[[#This Row],[TGL. PENSIUN (jabatan )]],"yyyy"),"")</f>
        <v>2024</v>
      </c>
      <c r="AD18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48" spans="1:30" s="53" customFormat="1" ht="21.75" customHeight="1" x14ac:dyDescent="0.25">
      <c r="A1848" s="43">
        <f t="shared" si="63"/>
        <v>1843</v>
      </c>
      <c r="B1848" s="44" t="s">
        <v>3226</v>
      </c>
      <c r="C1848" s="44" t="s">
        <v>3251</v>
      </c>
      <c r="D1848" s="72" t="s">
        <v>63</v>
      </c>
      <c r="E1848" s="141" t="s">
        <v>421</v>
      </c>
      <c r="F1848" s="43" t="s">
        <v>41</v>
      </c>
      <c r="G1848" s="46" t="s">
        <v>42</v>
      </c>
      <c r="H1848" s="47">
        <v>26344</v>
      </c>
      <c r="I1848" s="45"/>
      <c r="J1848" s="76"/>
      <c r="K1848" s="74" t="s">
        <v>43</v>
      </c>
      <c r="L1848" s="69" t="s">
        <v>3273</v>
      </c>
      <c r="M1848" s="95">
        <v>39080</v>
      </c>
      <c r="N1848" s="52" t="str">
        <f t="shared" ca="1" si="64"/>
        <v>52 Tahun 0 Bulan 12 hari</v>
      </c>
      <c r="O18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1 Bulan 29 Hari </v>
      </c>
      <c r="P1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Row],[JABATAN]],tbl_refJabatan,2,FALSE),"yr","day")-CONVERT(DATEDIF(H1848,tglAcuan,"y"),"yr","day"))),(NOW()+(CONVERT(VLOOKUP(Table1[[#This Row],[JABATAN]],tbl_refJabatan,2,FALSE),"yr","day")-CONVERT(DATEDIF(H1848,NOW(),"y"),"yr","day")))),"Usia Salah"),"")</f>
        <v>48271.098911689813</v>
      </c>
      <c r="Q1848" s="167" t="str">
        <f ca="1">IF(Table1[[#This Row],[TGL. PENSIUN (usia)]]&lt;&gt;0,TEXT(Table1[[#This Row],[TGL. PENSIUN (usia)]],"yyyy"),"")</f>
        <v>2032</v>
      </c>
      <c r="R1848" s="166">
        <f ca="1">IF(AND(Table1[[#This Row],[TGL. PENSIUN (usia)]]&lt;&gt;"",Table1[[#This Row],[TGL. PENSIUN (usia)]]&lt;&gt;"USIA SALAH"),IF(tglAcuan&lt;&gt;0,(INT(CONVERT(VLOOKUP(Table1[[#This Row],[JABATAN]],tbl_refJabatan,2,FALSE),"yr","day")-CONVERT(DATEDIF(H1848,tglAcuan,"y"),"yr","day"))),(INT(CONVERT(VLOOKUP(Table1[[#This Row],[JABATAN]],tbl_refJabatan,2,FALSE),"yr","day")-CONVERT(DATEDIF(H1848,NOW(),"y"),"yr","day")))),"")</f>
        <v>2922</v>
      </c>
      <c r="S1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Row],[JABATAN]],tbl_refJabatan,4,FALSE),"yr","day")-CONVERT(DATEDIF(H1848,tglAcuan,"y"),"yr","day"))),(NOW()+(CONVERT(VLOOKUP(Table1[[#This Row],[JABATAN]],tbl_refJabatan,4,FALSE),"yr","day")-CONVERT(DATEDIF(H1848,NOW(),"y"),"yr","day")))),"Usia Salah"),"")</f>
        <v>33661.098911689813</v>
      </c>
      <c r="T1848" s="167" t="str">
        <f ca="1">IF(Table1[[#This Row],[TGL. PENSIUN ( usia )]]&lt;&gt;0,TEXT(Table1[[#This Row],[TGL. PENSIUN ( usia )]],"yyyy"),"")</f>
        <v>1992</v>
      </c>
      <c r="U1848" s="166">
        <f ca="1">IF(AND(Table1[[#This Row],[TGL. PENSIUN (usia)]]&lt;&gt;"",Table1[[#This Row],[TGL. PENSIUN (usia)]]&lt;&gt;"USIA SALAH"),IF(tglAcuan&lt;&gt;0,(INT(CONVERT(VLOOKUP(Table1[[#This Row],[JABATAN]],tbl_refJabatan,4,FALSE),"yr","day")-CONVERT(DATEDIF(H1848,tglAcuan,"y"),"yr","day"))),(INT(CONVERT(VLOOKUP(Table1[[#This Row],[JABATAN]],tbl_refJabatan,4,FALSE),"yr","day")-CONVERT(DATEDIF(H1848,NOW(),"y"),"yr","day")))),"")</f>
        <v>-11688</v>
      </c>
      <c r="V1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Row],[JABATAN]],tbl_refJabatan,6,FALSE),"yr","day")-CONVERT(DATEDIF(H1848,tglAcuan,"y"),"yr","day"))),(NOW()+(CONVERT(VLOOKUP(Table1[[#This Row],[JABATAN]],tbl_refJabatan,6,FALSE),"yr","day")-CONVERT(DATEDIF(H1848,NOW(),"y"),"yr","day")))),"Usia Salah"),"")</f>
        <v>26356.098911689813</v>
      </c>
      <c r="W1848" s="167" t="str">
        <f ca="1">IF(Table1[[#This Row],[TGL.PENSIUN (usia)]]&lt;&gt;0,TEXT(Table1[[#This Row],[TGL.PENSIUN (usia)]],"yyyy"),"")</f>
        <v>1972</v>
      </c>
      <c r="X18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Row],[JABATAN]],tbl_refJabatan,7,FALSE),"yr","day")-CONVERT(DATEDIF(M1848,tglAcuan,"y"),"yr","day"))),(NOW()+(CONVERT(VLOOKUP(Table1[[#This Row],[JABATAN]],tbl_refJabatan,7,FALSE),"yr","day")-CONVERT(DATEDIF(M1848,NOW(),"y"),"yr","day")))),"tgl SK salah"),"")</f>
        <v>61054.848911689813</v>
      </c>
      <c r="Y1848" s="167" t="str">
        <f ca="1">IF(Table1[[#This Row],[TGL. PENSIUN (jabatan)]]&lt;&gt;0,TEXT(Table1[[#This Row],[TGL. PENSIUN (jabatan)]],"yyyy"),"")</f>
        <v>2067</v>
      </c>
      <c r="Z18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Row],[JABATAN]],tbl_refJabatan,8,FALSE),"yr","day")-CONVERT(DATEDIF(H1848,tglAcuan,"y"),"yr","day"))),(NOW()+(CONVERT(VLOOKUP(Table1[[#This Row],[JABATAN]],tbl_refJabatan,8,FALSE),"yr","day")-CONVERT(DATEDIF(H1848,NOW(),"y"),"yr","day")))),"Usia Salah"),"")</f>
        <v>48271.098911689813</v>
      </c>
      <c r="AA1848" s="167" t="str">
        <f ca="1">IF(Table1[[#This Row],[TGL.PENSIUN (usia )]]&lt;&gt;0,TEXT(Table1[[#This Row],[TGL.PENSIUN (usia )]],"yyyy"),"")</f>
        <v>2032</v>
      </c>
      <c r="AB18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Row],[JABATAN]],tbl_refJabatan,9,FALSE),"yr","day")-CONVERT(DATEDIF(M1848,tglAcuan,"y"),"yr","day"))),(NOW()+(CONVERT(VLOOKUP(Table1[[#This Row],[JABATAN]],tbl_refJabatan,9,FALSE),"yr","day")-CONVERT(DATEDIF(M1848,NOW(),"y"),"yr","day")))),"tgl SK salah"),"")</f>
        <v>44618.598911689813</v>
      </c>
      <c r="AC1848" s="167" t="str">
        <f ca="1">IF(Table1[[#This Row],[TGL. PENSIUN (jabatan )]]&lt;&gt;0,TEXT(Table1[[#This Row],[TGL. PENSIUN (jabatan )]],"yyyy"),"")</f>
        <v>2022</v>
      </c>
      <c r="AD18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49" spans="1:30" s="53" customFormat="1" ht="21.75" customHeight="1" x14ac:dyDescent="0.25">
      <c r="A1849" s="43">
        <f t="shared" si="63"/>
        <v>1844</v>
      </c>
      <c r="B1849" s="44" t="s">
        <v>3226</v>
      </c>
      <c r="C1849" s="102" t="s">
        <v>3274</v>
      </c>
      <c r="D1849" s="45" t="s">
        <v>39</v>
      </c>
      <c r="E1849" s="103" t="s">
        <v>3275</v>
      </c>
      <c r="F1849" s="43" t="s">
        <v>41</v>
      </c>
      <c r="G1849" s="46" t="s">
        <v>42</v>
      </c>
      <c r="H1849" s="47">
        <v>29749</v>
      </c>
      <c r="I1849" s="45"/>
      <c r="J1849" s="76"/>
      <c r="K1849" s="63" t="s">
        <v>43</v>
      </c>
      <c r="L1849" s="224" t="s">
        <v>3276</v>
      </c>
      <c r="M1849" s="225">
        <v>45069</v>
      </c>
      <c r="N1849" s="52" t="str">
        <f t="shared" ca="1" si="64"/>
        <v>42 Tahun 8 Bulan 15 hari</v>
      </c>
      <c r="O18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4 Hari </v>
      </c>
      <c r="P1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Row],[JABATAN]],tbl_refJabatan,2,FALSE),"yr","day")-CONVERT(DATEDIF(H1849,tglAcuan,"y"),"yr","day"))),(NOW()+(CONVERT(VLOOKUP(Table1[[#This Row],[JABATAN]],tbl_refJabatan,2,FALSE),"yr","day")-CONVERT(DATEDIF(H1849,NOW(),"y"),"yr","day")))),"Usia Salah"),"")</f>
        <v>30008.598911689813</v>
      </c>
      <c r="Q1849" s="167" t="str">
        <f ca="1">IF(Table1[[#This Row],[TGL. PENSIUN (usia)]]&lt;&gt;0,TEXT(Table1[[#This Row],[TGL. PENSIUN (usia)]],"yyyy"),"")</f>
        <v>1982</v>
      </c>
      <c r="R1849" s="166">
        <f ca="1">IF(AND(Table1[[#This Row],[TGL. PENSIUN (usia)]]&lt;&gt;"",Table1[[#This Row],[TGL. PENSIUN (usia)]]&lt;&gt;"USIA SALAH"),IF(tglAcuan&lt;&gt;0,(INT(CONVERT(VLOOKUP(Table1[[#This Row],[JABATAN]],tbl_refJabatan,2,FALSE),"yr","day")-CONVERT(DATEDIF(H1849,tglAcuan,"y"),"yr","day"))),(INT(CONVERT(VLOOKUP(Table1[[#This Row],[JABATAN]],tbl_refJabatan,2,FALSE),"yr","day")-CONVERT(DATEDIF(H1849,NOW(),"y"),"yr","day")))),"")</f>
        <v>-15341</v>
      </c>
      <c r="S1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Row],[JABATAN]],tbl_refJabatan,4,FALSE),"yr","day")-CONVERT(DATEDIF(H1849,tglAcuan,"y"),"yr","day"))),(NOW()+(CONVERT(VLOOKUP(Table1[[#This Row],[JABATAN]],tbl_refJabatan,4,FALSE),"yr","day")-CONVERT(DATEDIF(H1849,NOW(),"y"),"yr","day")))),"Usia Salah"),"")</f>
        <v>30008.598911689813</v>
      </c>
      <c r="T1849" s="167" t="str">
        <f ca="1">IF(Table1[[#This Row],[TGL. PENSIUN ( usia )]]&lt;&gt;0,TEXT(Table1[[#This Row],[TGL. PENSIUN ( usia )]],"yyyy"),"")</f>
        <v>1982</v>
      </c>
      <c r="U1849" s="166">
        <f ca="1">IF(AND(Table1[[#This Row],[TGL. PENSIUN (usia)]]&lt;&gt;"",Table1[[#This Row],[TGL. PENSIUN (usia)]]&lt;&gt;"USIA SALAH"),IF(tglAcuan&lt;&gt;0,(INT(CONVERT(VLOOKUP(Table1[[#This Row],[JABATAN]],tbl_refJabatan,4,FALSE),"yr","day")-CONVERT(DATEDIF(H1849,tglAcuan,"y"),"yr","day"))),(INT(CONVERT(VLOOKUP(Table1[[#This Row],[JABATAN]],tbl_refJabatan,4,FALSE),"yr","day")-CONVERT(DATEDIF(H1849,NOW(),"y"),"yr","day")))),"")</f>
        <v>-15341</v>
      </c>
      <c r="V1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Row],[JABATAN]],tbl_refJabatan,6,FALSE),"yr","day")-CONVERT(DATEDIF(H1849,tglAcuan,"y"),"yr","day"))),(NOW()+(CONVERT(VLOOKUP(Table1[[#This Row],[JABATAN]],tbl_refJabatan,6,FALSE),"yr","day")-CONVERT(DATEDIF(H1849,NOW(),"y"),"yr","day")))),"Usia Salah"),"")</f>
        <v>30008.598911689813</v>
      </c>
      <c r="W1849" s="167" t="str">
        <f ca="1">IF(Table1[[#This Row],[TGL.PENSIUN (usia)]]&lt;&gt;0,TEXT(Table1[[#This Row],[TGL.PENSIUN (usia)]],"yyyy"),"")</f>
        <v>1982</v>
      </c>
      <c r="X18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Row],[JABATAN]],tbl_refJabatan,7,FALSE),"yr","day")-CONVERT(DATEDIF(M1849,tglAcuan,"y"),"yr","day"))),(NOW()+(CONVERT(VLOOKUP(Table1[[#This Row],[JABATAN]],tbl_refJabatan,7,FALSE),"yr","day")-CONVERT(DATEDIF(M1849,NOW(),"y"),"yr","day")))),"tgl SK salah"),"")</f>
        <v>45349.098911689813</v>
      </c>
      <c r="Y1849" s="167" t="str">
        <f ca="1">IF(Table1[[#This Row],[TGL. PENSIUN (jabatan)]]&lt;&gt;0,TEXT(Table1[[#This Row],[TGL. PENSIUN (jabatan)]],"yyyy"),"")</f>
        <v>2024</v>
      </c>
      <c r="Z18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Row],[JABATAN]],tbl_refJabatan,8,FALSE),"yr","day")-CONVERT(DATEDIF(H1849,tglAcuan,"y"),"yr","day"))),(NOW()+(CONVERT(VLOOKUP(Table1[[#This Row],[JABATAN]],tbl_refJabatan,8,FALSE),"yr","day")-CONVERT(DATEDIF(H1849,NOW(),"y"),"yr","day")))),"Usia Salah"),"")</f>
        <v>30008.598911689813</v>
      </c>
      <c r="AA1849" s="167" t="str">
        <f ca="1">IF(Table1[[#This Row],[TGL.PENSIUN (usia )]]&lt;&gt;0,TEXT(Table1[[#This Row],[TGL.PENSIUN (usia )]],"yyyy"),"")</f>
        <v>1982</v>
      </c>
      <c r="AB18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Row],[JABATAN]],tbl_refJabatan,9,FALSE),"yr","day")-CONVERT(DATEDIF(M1849,tglAcuan,"y"),"yr","day"))),(NOW()+(CONVERT(VLOOKUP(Table1[[#This Row],[JABATAN]],tbl_refJabatan,9,FALSE),"yr","day")-CONVERT(DATEDIF(M1849,NOW(),"y"),"yr","day")))),"tgl SK salah"),"")</f>
        <v>45349.098911689813</v>
      </c>
      <c r="AC1849" s="167" t="str">
        <f ca="1">IF(Table1[[#This Row],[TGL. PENSIUN (jabatan )]]&lt;&gt;0,TEXT(Table1[[#This Row],[TGL. PENSIUN (jabatan )]],"yyyy"),"")</f>
        <v>2024</v>
      </c>
      <c r="AD18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50" spans="1:30" s="88" customFormat="1" ht="21.75" customHeight="1" x14ac:dyDescent="0.25">
      <c r="A1850" s="43">
        <f t="shared" si="63"/>
        <v>1845</v>
      </c>
      <c r="B1850" s="44" t="s">
        <v>3226</v>
      </c>
      <c r="C1850" s="44" t="s">
        <v>3274</v>
      </c>
      <c r="D1850" s="72" t="s">
        <v>45</v>
      </c>
      <c r="E1850" s="59" t="s">
        <v>3277</v>
      </c>
      <c r="F1850" s="43" t="s">
        <v>41</v>
      </c>
      <c r="G1850" s="46" t="s">
        <v>42</v>
      </c>
      <c r="H1850" s="47">
        <v>25295</v>
      </c>
      <c r="I1850" s="45"/>
      <c r="J1850" s="76"/>
      <c r="K1850" s="63" t="s">
        <v>43</v>
      </c>
      <c r="L1850" s="86" t="s">
        <v>3278</v>
      </c>
      <c r="M1850" s="175">
        <v>43961</v>
      </c>
      <c r="N1850" s="52" t="str">
        <f t="shared" ca="1" si="64"/>
        <v>54 Tahun 10 Bulan 25 hari</v>
      </c>
      <c r="O18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Row],[JABATAN]],tbl_refJabatan,2,FALSE),"yr","day")-CONVERT(DATEDIF(H1850,tglAcuan,"y"),"yr","day"))),(NOW()+(CONVERT(VLOOKUP(Table1[[#This Row],[JABATAN]],tbl_refJabatan,2,FALSE),"yr","day")-CONVERT(DATEDIF(H1850,NOW(),"y"),"yr","day")))),"Usia Salah"),"")</f>
        <v>25625.598911689813</v>
      </c>
      <c r="Q1850" s="167" t="str">
        <f ca="1">IF(Table1[[#This Row],[TGL. PENSIUN (usia)]]&lt;&gt;0,TEXT(Table1[[#This Row],[TGL. PENSIUN (usia)]],"yyyy"),"")</f>
        <v>1970</v>
      </c>
      <c r="R1850" s="166">
        <f ca="1">IF(AND(Table1[[#This Row],[TGL. PENSIUN (usia)]]&lt;&gt;"",Table1[[#This Row],[TGL. PENSIUN (usia)]]&lt;&gt;"USIA SALAH"),IF(tglAcuan&lt;&gt;0,(INT(CONVERT(VLOOKUP(Table1[[#This Row],[JABATAN]],tbl_refJabatan,2,FALSE),"yr","day")-CONVERT(DATEDIF(H1850,tglAcuan,"y"),"yr","day"))),(INT(CONVERT(VLOOKUP(Table1[[#This Row],[JABATAN]],tbl_refJabatan,2,FALSE),"yr","day")-CONVERT(DATEDIF(H1850,NOW(),"y"),"yr","day")))),"")</f>
        <v>-19724</v>
      </c>
      <c r="S1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Row],[JABATAN]],tbl_refJabatan,4,FALSE),"yr","day")-CONVERT(DATEDIF(H1850,tglAcuan,"y"),"yr","day"))),(NOW()+(CONVERT(VLOOKUP(Table1[[#This Row],[JABATAN]],tbl_refJabatan,4,FALSE),"yr","day")-CONVERT(DATEDIF(H1850,NOW(),"y"),"yr","day")))),"Usia Salah"),"")</f>
        <v>25625.598911689813</v>
      </c>
      <c r="T1850" s="167" t="str">
        <f ca="1">IF(Table1[[#This Row],[TGL. PENSIUN ( usia )]]&lt;&gt;0,TEXT(Table1[[#This Row],[TGL. PENSIUN ( usia )]],"yyyy"),"")</f>
        <v>1970</v>
      </c>
      <c r="U1850" s="166">
        <f ca="1">IF(AND(Table1[[#This Row],[TGL. PENSIUN (usia)]]&lt;&gt;"",Table1[[#This Row],[TGL. PENSIUN (usia)]]&lt;&gt;"USIA SALAH"),IF(tglAcuan&lt;&gt;0,(INT(CONVERT(VLOOKUP(Table1[[#This Row],[JABATAN]],tbl_refJabatan,4,FALSE),"yr","day")-CONVERT(DATEDIF(H1850,tglAcuan,"y"),"yr","day"))),(INT(CONVERT(VLOOKUP(Table1[[#This Row],[JABATAN]],tbl_refJabatan,4,FALSE),"yr","day")-CONVERT(DATEDIF(H1850,NOW(),"y"),"yr","day")))),"")</f>
        <v>-19724</v>
      </c>
      <c r="V1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Row],[JABATAN]],tbl_refJabatan,6,FALSE),"yr","day")-CONVERT(DATEDIF(H1850,tglAcuan,"y"),"yr","day"))),(NOW()+(CONVERT(VLOOKUP(Table1[[#This Row],[JABATAN]],tbl_refJabatan,6,FALSE),"yr","day")-CONVERT(DATEDIF(H1850,NOW(),"y"),"yr","day")))),"Usia Salah"),"")</f>
        <v>25625.598911689813</v>
      </c>
      <c r="W1850" s="167" t="str">
        <f ca="1">IF(Table1[[#This Row],[TGL.PENSIUN (usia)]]&lt;&gt;0,TEXT(Table1[[#This Row],[TGL.PENSIUN (usia)]],"yyyy"),"")</f>
        <v>1970</v>
      </c>
      <c r="X18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Row],[JABATAN]],tbl_refJabatan,7,FALSE),"yr","day")-CONVERT(DATEDIF(M1850,tglAcuan,"y"),"yr","day"))),(NOW()+(CONVERT(VLOOKUP(Table1[[#This Row],[JABATAN]],tbl_refJabatan,7,FALSE),"yr","day")-CONVERT(DATEDIF(M1850,NOW(),"y"),"yr","day")))),"tgl SK salah"),"")</f>
        <v>44253.348911689813</v>
      </c>
      <c r="Y1850" s="167" t="str">
        <f ca="1">IF(Table1[[#This Row],[TGL. PENSIUN (jabatan)]]&lt;&gt;0,TEXT(Table1[[#This Row],[TGL. PENSIUN (jabatan)]],"yyyy"),"")</f>
        <v>2021</v>
      </c>
      <c r="Z18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Row],[JABATAN]],tbl_refJabatan,8,FALSE),"yr","day")-CONVERT(DATEDIF(H1850,tglAcuan,"y"),"yr","day"))),(NOW()+(CONVERT(VLOOKUP(Table1[[#This Row],[JABATAN]],tbl_refJabatan,8,FALSE),"yr","day")-CONVERT(DATEDIF(H1850,NOW(),"y"),"yr","day")))),"Usia Salah"),"")</f>
        <v>25625.598911689813</v>
      </c>
      <c r="AA1850" s="167" t="str">
        <f ca="1">IF(Table1[[#This Row],[TGL.PENSIUN (usia )]]&lt;&gt;0,TEXT(Table1[[#This Row],[TGL.PENSIUN (usia )]],"yyyy"),"")</f>
        <v>1970</v>
      </c>
      <c r="AB18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Row],[JABATAN]],tbl_refJabatan,9,FALSE),"yr","day")-CONVERT(DATEDIF(M1850,tglAcuan,"y"),"yr","day"))),(NOW()+(CONVERT(VLOOKUP(Table1[[#This Row],[JABATAN]],tbl_refJabatan,9,FALSE),"yr","day")-CONVERT(DATEDIF(M1850,NOW(),"y"),"yr","day")))),"tgl SK salah"),"")</f>
        <v>44253.348911689813</v>
      </c>
      <c r="AC1850" s="167" t="str">
        <f ca="1">IF(Table1[[#This Row],[TGL. PENSIUN (jabatan )]]&lt;&gt;0,TEXT(Table1[[#This Row],[TGL. PENSIUN (jabatan )]],"yyyy"),"")</f>
        <v>2021</v>
      </c>
      <c r="AD18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1" spans="1:30" s="53" customFormat="1" ht="21.75" customHeight="1" x14ac:dyDescent="0.25">
      <c r="A1851" s="43">
        <f t="shared" si="63"/>
        <v>1846</v>
      </c>
      <c r="B1851" s="44" t="s">
        <v>3226</v>
      </c>
      <c r="C1851" s="44" t="s">
        <v>3274</v>
      </c>
      <c r="D1851" s="45" t="s">
        <v>48</v>
      </c>
      <c r="E1851" s="59" t="s">
        <v>3279</v>
      </c>
      <c r="F1851" s="43" t="s">
        <v>41</v>
      </c>
      <c r="G1851" s="46" t="s">
        <v>42</v>
      </c>
      <c r="H1851" s="47">
        <v>25659</v>
      </c>
      <c r="I1851" s="45"/>
      <c r="J1851" s="76"/>
      <c r="K1851" s="63" t="s">
        <v>56</v>
      </c>
      <c r="L1851" s="86" t="s">
        <v>3278</v>
      </c>
      <c r="M1851" s="175">
        <v>43961</v>
      </c>
      <c r="N1851" s="52" t="str">
        <f t="shared" ca="1" si="64"/>
        <v>53 Tahun 10 Bulan 26 hari</v>
      </c>
      <c r="O18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Row],[JABATAN]],tbl_refJabatan,2,FALSE),"yr","day")-CONVERT(DATEDIF(H1851,tglAcuan,"y"),"yr","day"))),(NOW()+(CONVERT(VLOOKUP(Table1[[#This Row],[JABATAN]],tbl_refJabatan,2,FALSE),"yr","day")-CONVERT(DATEDIF(H1851,NOW(),"y"),"yr","day")))),"Usia Salah"),"")</f>
        <v>47905.848911689813</v>
      </c>
      <c r="Q1851" s="167" t="str">
        <f ca="1">IF(Table1[[#This Row],[TGL. PENSIUN (usia)]]&lt;&gt;0,TEXT(Table1[[#This Row],[TGL. PENSIUN (usia)]],"yyyy"),"")</f>
        <v>2031</v>
      </c>
      <c r="R1851" s="166">
        <f ca="1">IF(AND(Table1[[#This Row],[TGL. PENSIUN (usia)]]&lt;&gt;"",Table1[[#This Row],[TGL. PENSIUN (usia)]]&lt;&gt;"USIA SALAH"),IF(tglAcuan&lt;&gt;0,(INT(CONVERT(VLOOKUP(Table1[[#This Row],[JABATAN]],tbl_refJabatan,2,FALSE),"yr","day")-CONVERT(DATEDIF(H1851,tglAcuan,"y"),"yr","day"))),(INT(CONVERT(VLOOKUP(Table1[[#This Row],[JABATAN]],tbl_refJabatan,2,FALSE),"yr","day")-CONVERT(DATEDIF(H1851,NOW(),"y"),"yr","day")))),"")</f>
        <v>2556</v>
      </c>
      <c r="S1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Row],[JABATAN]],tbl_refJabatan,4,FALSE),"yr","day")-CONVERT(DATEDIF(H1851,tglAcuan,"y"),"yr","day"))),(NOW()+(CONVERT(VLOOKUP(Table1[[#This Row],[JABATAN]],tbl_refJabatan,4,FALSE),"yr","day")-CONVERT(DATEDIF(H1851,NOW(),"y"),"yr","day")))),"Usia Salah"),"")</f>
        <v>47905.848911689813</v>
      </c>
      <c r="T1851" s="167" t="str">
        <f ca="1">IF(Table1[[#This Row],[TGL. PENSIUN ( usia )]]&lt;&gt;0,TEXT(Table1[[#This Row],[TGL. PENSIUN ( usia )]],"yyyy"),"")</f>
        <v>2031</v>
      </c>
      <c r="U1851" s="166">
        <f ca="1">IF(AND(Table1[[#This Row],[TGL. PENSIUN (usia)]]&lt;&gt;"",Table1[[#This Row],[TGL. PENSIUN (usia)]]&lt;&gt;"USIA SALAH"),IF(tglAcuan&lt;&gt;0,(INT(CONVERT(VLOOKUP(Table1[[#This Row],[JABATAN]],tbl_refJabatan,4,FALSE),"yr","day")-CONVERT(DATEDIF(H1851,tglAcuan,"y"),"yr","day"))),(INT(CONVERT(VLOOKUP(Table1[[#This Row],[JABATAN]],tbl_refJabatan,4,FALSE),"yr","day")-CONVERT(DATEDIF(H1851,NOW(),"y"),"yr","day")))),"")</f>
        <v>2556</v>
      </c>
      <c r="V1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Row],[JABATAN]],tbl_refJabatan,6,FALSE),"yr","day")-CONVERT(DATEDIF(H1851,tglAcuan,"y"),"yr","day"))),(NOW()+(CONVERT(VLOOKUP(Table1[[#This Row],[JABATAN]],tbl_refJabatan,6,FALSE),"yr","day")-CONVERT(DATEDIF(H1851,NOW(),"y"),"yr","day")))),"Usia Salah"),"")</f>
        <v>46444.848911689813</v>
      </c>
      <c r="W1851" s="167" t="str">
        <f ca="1">IF(Table1[[#This Row],[TGL.PENSIUN (usia)]]&lt;&gt;0,TEXT(Table1[[#This Row],[TGL.PENSIUN (usia)]],"yyyy"),"")</f>
        <v>2027</v>
      </c>
      <c r="X18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Row],[JABATAN]],tbl_refJabatan,7,FALSE),"yr","day")-CONVERT(DATEDIF(M1851,tglAcuan,"y"),"yr","day"))),(NOW()+(CONVERT(VLOOKUP(Table1[[#This Row],[JABATAN]],tbl_refJabatan,7,FALSE),"yr","day")-CONVERT(DATEDIF(M1851,NOW(),"y"),"yr","day")))),"tgl SK salah"),"")</f>
        <v>51558.348911689813</v>
      </c>
      <c r="Y1851" s="167" t="str">
        <f ca="1">IF(Table1[[#This Row],[TGL. PENSIUN (jabatan)]]&lt;&gt;0,TEXT(Table1[[#This Row],[TGL. PENSIUN (jabatan)]],"yyyy"),"")</f>
        <v>2041</v>
      </c>
      <c r="Z18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Row],[JABATAN]],tbl_refJabatan,8,FALSE),"yr","day")-CONVERT(DATEDIF(H1851,tglAcuan,"y"),"yr","day"))),(NOW()+(CONVERT(VLOOKUP(Table1[[#This Row],[JABATAN]],tbl_refJabatan,8,FALSE),"yr","day")-CONVERT(DATEDIF(H1851,NOW(),"y"),"yr","day")))),"Usia Salah"),"")</f>
        <v>46444.848911689813</v>
      </c>
      <c r="AA1851" s="167" t="str">
        <f ca="1">IF(Table1[[#This Row],[TGL.PENSIUN (usia )]]&lt;&gt;0,TEXT(Table1[[#This Row],[TGL.PENSIUN (usia )]],"yyyy"),"")</f>
        <v>2027</v>
      </c>
      <c r="AB18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Row],[JABATAN]],tbl_refJabatan,9,FALSE),"yr","day")-CONVERT(DATEDIF(M1851,tglAcuan,"y"),"yr","day"))),(NOW()+(CONVERT(VLOOKUP(Table1[[#This Row],[JABATAN]],tbl_refJabatan,9,FALSE),"yr","day")-CONVERT(DATEDIF(M1851,NOW(),"y"),"yr","day")))),"tgl SK salah"),"")</f>
        <v>51558.348911689813</v>
      </c>
      <c r="AC1851" s="167" t="str">
        <f ca="1">IF(Table1[[#This Row],[TGL. PENSIUN (jabatan )]]&lt;&gt;0,TEXT(Table1[[#This Row],[TGL. PENSIUN (jabatan )]],"yyyy"),"")</f>
        <v>2041</v>
      </c>
      <c r="AD18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2" spans="1:30" s="53" customFormat="1" ht="21.75" customHeight="1" x14ac:dyDescent="0.25">
      <c r="A1852" s="43">
        <f t="shared" si="63"/>
        <v>1847</v>
      </c>
      <c r="B1852" s="44" t="s">
        <v>3226</v>
      </c>
      <c r="C1852" s="44" t="s">
        <v>3274</v>
      </c>
      <c r="D1852" s="72" t="s">
        <v>52</v>
      </c>
      <c r="E1852" s="59" t="s">
        <v>3280</v>
      </c>
      <c r="F1852" s="43" t="s">
        <v>41</v>
      </c>
      <c r="G1852" s="46" t="s">
        <v>42</v>
      </c>
      <c r="H1852" s="47">
        <v>33191</v>
      </c>
      <c r="I1852" s="45"/>
      <c r="J1852" s="76"/>
      <c r="K1852" s="63" t="s">
        <v>56</v>
      </c>
      <c r="L1852" s="86" t="s">
        <v>3278</v>
      </c>
      <c r="M1852" s="175">
        <v>43961</v>
      </c>
      <c r="N1852" s="52" t="str">
        <f t="shared" ca="1" si="64"/>
        <v>33 Tahun 3 Bulan 13 hari</v>
      </c>
      <c r="O18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Row],[JABATAN]],tbl_refJabatan,2,FALSE),"yr","day")-CONVERT(DATEDIF(H1852,tglAcuan,"y"),"yr","day"))),(NOW()+(CONVERT(VLOOKUP(Table1[[#This Row],[JABATAN]],tbl_refJabatan,2,FALSE),"yr","day")-CONVERT(DATEDIF(H1852,NOW(),"y"),"yr","day")))),"Usia Salah"),"")</f>
        <v>55210.848911689813</v>
      </c>
      <c r="Q1852" s="167" t="str">
        <f ca="1">IF(Table1[[#This Row],[TGL. PENSIUN (usia)]]&lt;&gt;0,TEXT(Table1[[#This Row],[TGL. PENSIUN (usia)]],"yyyy"),"")</f>
        <v>2051</v>
      </c>
      <c r="R1852" s="166">
        <f ca="1">IF(AND(Table1[[#This Row],[TGL. PENSIUN (usia)]]&lt;&gt;"",Table1[[#This Row],[TGL. PENSIUN (usia)]]&lt;&gt;"USIA SALAH"),IF(tglAcuan&lt;&gt;0,(INT(CONVERT(VLOOKUP(Table1[[#This Row],[JABATAN]],tbl_refJabatan,2,FALSE),"yr","day")-CONVERT(DATEDIF(H1852,tglAcuan,"y"),"yr","day"))),(INT(CONVERT(VLOOKUP(Table1[[#This Row],[JABATAN]],tbl_refJabatan,2,FALSE),"yr","day")-CONVERT(DATEDIF(H1852,NOW(),"y"),"yr","day")))),"")</f>
        <v>9861</v>
      </c>
      <c r="S1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Row],[JABATAN]],tbl_refJabatan,4,FALSE),"yr","day")-CONVERT(DATEDIF(H1852,tglAcuan,"y"),"yr","day"))),(NOW()+(CONVERT(VLOOKUP(Table1[[#This Row],[JABATAN]],tbl_refJabatan,4,FALSE),"yr","day")-CONVERT(DATEDIF(H1852,NOW(),"y"),"yr","day")))),"Usia Salah"),"")</f>
        <v>55210.848911689813</v>
      </c>
      <c r="T1852" s="167" t="str">
        <f ca="1">IF(Table1[[#This Row],[TGL. PENSIUN ( usia )]]&lt;&gt;0,TEXT(Table1[[#This Row],[TGL. PENSIUN ( usia )]],"yyyy"),"")</f>
        <v>2051</v>
      </c>
      <c r="U1852" s="166">
        <f ca="1">IF(AND(Table1[[#This Row],[TGL. PENSIUN (usia)]]&lt;&gt;"",Table1[[#This Row],[TGL. PENSIUN (usia)]]&lt;&gt;"USIA SALAH"),IF(tglAcuan&lt;&gt;0,(INT(CONVERT(VLOOKUP(Table1[[#This Row],[JABATAN]],tbl_refJabatan,4,FALSE),"yr","day")-CONVERT(DATEDIF(H1852,tglAcuan,"y"),"yr","day"))),(INT(CONVERT(VLOOKUP(Table1[[#This Row],[JABATAN]],tbl_refJabatan,4,FALSE),"yr","day")-CONVERT(DATEDIF(H1852,NOW(),"y"),"yr","day")))),"")</f>
        <v>9861</v>
      </c>
      <c r="V1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Row],[JABATAN]],tbl_refJabatan,6,FALSE),"yr","day")-CONVERT(DATEDIF(H1852,tglAcuan,"y"),"yr","day"))),(NOW()+(CONVERT(VLOOKUP(Table1[[#This Row],[JABATAN]],tbl_refJabatan,6,FALSE),"yr","day")-CONVERT(DATEDIF(H1852,NOW(),"y"),"yr","day")))),"Usia Salah"),"")</f>
        <v>53749.848911689813</v>
      </c>
      <c r="W1852" s="167" t="str">
        <f ca="1">IF(Table1[[#This Row],[TGL.PENSIUN (usia)]]&lt;&gt;0,TEXT(Table1[[#This Row],[TGL.PENSIUN (usia)]],"yyyy"),"")</f>
        <v>2047</v>
      </c>
      <c r="X18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Row],[JABATAN]],tbl_refJabatan,7,FALSE),"yr","day")-CONVERT(DATEDIF(M1852,tglAcuan,"y"),"yr","day"))),(NOW()+(CONVERT(VLOOKUP(Table1[[#This Row],[JABATAN]],tbl_refJabatan,7,FALSE),"yr","day")-CONVERT(DATEDIF(M1852,NOW(),"y"),"yr","day")))),"tgl SK salah"),"")</f>
        <v>51558.348911689813</v>
      </c>
      <c r="Y1852" s="167" t="str">
        <f ca="1">IF(Table1[[#This Row],[TGL. PENSIUN (jabatan)]]&lt;&gt;0,TEXT(Table1[[#This Row],[TGL. PENSIUN (jabatan)]],"yyyy"),"")</f>
        <v>2041</v>
      </c>
      <c r="Z18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Row],[JABATAN]],tbl_refJabatan,8,FALSE),"yr","day")-CONVERT(DATEDIF(H1852,tglAcuan,"y"),"yr","day"))),(NOW()+(CONVERT(VLOOKUP(Table1[[#This Row],[JABATAN]],tbl_refJabatan,8,FALSE),"yr","day")-CONVERT(DATEDIF(H1852,NOW(),"y"),"yr","day")))),"Usia Salah"),"")</f>
        <v>53749.848911689813</v>
      </c>
      <c r="AA1852" s="167" t="str">
        <f ca="1">IF(Table1[[#This Row],[TGL.PENSIUN (usia )]]&lt;&gt;0,TEXT(Table1[[#This Row],[TGL.PENSIUN (usia )]],"yyyy"),"")</f>
        <v>2047</v>
      </c>
      <c r="AB18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Row],[JABATAN]],tbl_refJabatan,9,FALSE),"yr","day")-CONVERT(DATEDIF(M1852,tglAcuan,"y"),"yr","day"))),(NOW()+(CONVERT(VLOOKUP(Table1[[#This Row],[JABATAN]],tbl_refJabatan,9,FALSE),"yr","day")-CONVERT(DATEDIF(M1852,NOW(),"y"),"yr","day")))),"tgl SK salah"),"")</f>
        <v>51558.348911689813</v>
      </c>
      <c r="AC1852" s="167" t="str">
        <f ca="1">IF(Table1[[#This Row],[TGL. PENSIUN (jabatan )]]&lt;&gt;0,TEXT(Table1[[#This Row],[TGL. PENSIUN (jabatan )]],"yyyy"),"")</f>
        <v>2041</v>
      </c>
      <c r="AD18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3" spans="1:30" s="53" customFormat="1" ht="21.75" customHeight="1" x14ac:dyDescent="0.25">
      <c r="A1853" s="43">
        <f t="shared" si="63"/>
        <v>1848</v>
      </c>
      <c r="B1853" s="44" t="s">
        <v>3226</v>
      </c>
      <c r="C1853" s="44" t="s">
        <v>3274</v>
      </c>
      <c r="D1853" s="72" t="s">
        <v>54</v>
      </c>
      <c r="E1853" s="59" t="s">
        <v>2084</v>
      </c>
      <c r="F1853" s="43" t="s">
        <v>41</v>
      </c>
      <c r="G1853" s="46" t="s">
        <v>42</v>
      </c>
      <c r="H1853" s="47">
        <v>27033</v>
      </c>
      <c r="I1853" s="45"/>
      <c r="J1853" s="76"/>
      <c r="K1853" s="63" t="s">
        <v>43</v>
      </c>
      <c r="L1853" s="86" t="s">
        <v>3278</v>
      </c>
      <c r="M1853" s="175">
        <v>43961</v>
      </c>
      <c r="N1853" s="52" t="str">
        <f t="shared" ca="1" si="64"/>
        <v>50 Tahun 1 Bulan 23 hari</v>
      </c>
      <c r="O18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Row],[JABATAN]],tbl_refJabatan,2,FALSE),"yr","day")-CONVERT(DATEDIF(H1853,tglAcuan,"y"),"yr","day"))),(NOW()+(CONVERT(VLOOKUP(Table1[[#This Row],[JABATAN]],tbl_refJabatan,2,FALSE),"yr","day")-CONVERT(DATEDIF(H1853,NOW(),"y"),"yr","day")))),"Usia Salah"),"")</f>
        <v>49001.598911689813</v>
      </c>
      <c r="Q1853" s="167" t="str">
        <f ca="1">IF(Table1[[#This Row],[TGL. PENSIUN (usia)]]&lt;&gt;0,TEXT(Table1[[#This Row],[TGL. PENSIUN (usia)]],"yyyy"),"")</f>
        <v>2034</v>
      </c>
      <c r="R1853" s="166">
        <f ca="1">IF(AND(Table1[[#This Row],[TGL. PENSIUN (usia)]]&lt;&gt;"",Table1[[#This Row],[TGL. PENSIUN (usia)]]&lt;&gt;"USIA SALAH"),IF(tglAcuan&lt;&gt;0,(INT(CONVERT(VLOOKUP(Table1[[#This Row],[JABATAN]],tbl_refJabatan,2,FALSE),"yr","day")-CONVERT(DATEDIF(H1853,tglAcuan,"y"),"yr","day"))),(INT(CONVERT(VLOOKUP(Table1[[#This Row],[JABATAN]],tbl_refJabatan,2,FALSE),"yr","day")-CONVERT(DATEDIF(H1853,NOW(),"y"),"yr","day")))),"")</f>
        <v>3652</v>
      </c>
      <c r="S1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Row],[JABATAN]],tbl_refJabatan,4,FALSE),"yr","day")-CONVERT(DATEDIF(H1853,tglAcuan,"y"),"yr","day"))),(NOW()+(CONVERT(VLOOKUP(Table1[[#This Row],[JABATAN]],tbl_refJabatan,4,FALSE),"yr","day")-CONVERT(DATEDIF(H1853,NOW(),"y"),"yr","day")))),"Usia Salah"),"")</f>
        <v>49001.598911689813</v>
      </c>
      <c r="T1853" s="167" t="str">
        <f ca="1">IF(Table1[[#This Row],[TGL. PENSIUN ( usia )]]&lt;&gt;0,TEXT(Table1[[#This Row],[TGL. PENSIUN ( usia )]],"yyyy"),"")</f>
        <v>2034</v>
      </c>
      <c r="U1853" s="166">
        <f ca="1">IF(AND(Table1[[#This Row],[TGL. PENSIUN (usia)]]&lt;&gt;"",Table1[[#This Row],[TGL. PENSIUN (usia)]]&lt;&gt;"USIA SALAH"),IF(tglAcuan&lt;&gt;0,(INT(CONVERT(VLOOKUP(Table1[[#This Row],[JABATAN]],tbl_refJabatan,4,FALSE),"yr","day")-CONVERT(DATEDIF(H1853,tglAcuan,"y"),"yr","day"))),(INT(CONVERT(VLOOKUP(Table1[[#This Row],[JABATAN]],tbl_refJabatan,4,FALSE),"yr","day")-CONVERT(DATEDIF(H1853,NOW(),"y"),"yr","day")))),"")</f>
        <v>3652</v>
      </c>
      <c r="V1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Row],[JABATAN]],tbl_refJabatan,6,FALSE),"yr","day")-CONVERT(DATEDIF(H1853,tglAcuan,"y"),"yr","day"))),(NOW()+(CONVERT(VLOOKUP(Table1[[#This Row],[JABATAN]],tbl_refJabatan,6,FALSE),"yr","day")-CONVERT(DATEDIF(H1853,NOW(),"y"),"yr","day")))),"Usia Salah"),"")</f>
        <v>47540.598911689813</v>
      </c>
      <c r="W1853" s="167" t="str">
        <f ca="1">IF(Table1[[#This Row],[TGL.PENSIUN (usia)]]&lt;&gt;0,TEXT(Table1[[#This Row],[TGL.PENSIUN (usia)]],"yyyy"),"")</f>
        <v>2030</v>
      </c>
      <c r="X18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Row],[JABATAN]],tbl_refJabatan,7,FALSE),"yr","day")-CONVERT(DATEDIF(M1853,tglAcuan,"y"),"yr","day"))),(NOW()+(CONVERT(VLOOKUP(Table1[[#This Row],[JABATAN]],tbl_refJabatan,7,FALSE),"yr","day")-CONVERT(DATEDIF(M1853,NOW(),"y"),"yr","day")))),"tgl SK salah"),"")</f>
        <v>51558.348911689813</v>
      </c>
      <c r="Y1853" s="167" t="str">
        <f ca="1">IF(Table1[[#This Row],[TGL. PENSIUN (jabatan)]]&lt;&gt;0,TEXT(Table1[[#This Row],[TGL. PENSIUN (jabatan)]],"yyyy"),"")</f>
        <v>2041</v>
      </c>
      <c r="Z18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Row],[JABATAN]],tbl_refJabatan,8,FALSE),"yr","day")-CONVERT(DATEDIF(H1853,tglAcuan,"y"),"yr","day"))),(NOW()+(CONVERT(VLOOKUP(Table1[[#This Row],[JABATAN]],tbl_refJabatan,8,FALSE),"yr","day")-CONVERT(DATEDIF(H1853,NOW(),"y"),"yr","day")))),"Usia Salah"),"")</f>
        <v>47540.598911689813</v>
      </c>
      <c r="AA1853" s="167" t="str">
        <f ca="1">IF(Table1[[#This Row],[TGL.PENSIUN (usia )]]&lt;&gt;0,TEXT(Table1[[#This Row],[TGL.PENSIUN (usia )]],"yyyy"),"")</f>
        <v>2030</v>
      </c>
      <c r="AB18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Row],[JABATAN]],tbl_refJabatan,9,FALSE),"yr","day")-CONVERT(DATEDIF(M1853,tglAcuan,"y"),"yr","day"))),(NOW()+(CONVERT(VLOOKUP(Table1[[#This Row],[JABATAN]],tbl_refJabatan,9,FALSE),"yr","day")-CONVERT(DATEDIF(M1853,NOW(),"y"),"yr","day")))),"tgl SK salah"),"")</f>
        <v>51558.348911689813</v>
      </c>
      <c r="AC1853" s="167" t="str">
        <f ca="1">IF(Table1[[#This Row],[TGL. PENSIUN (jabatan )]]&lt;&gt;0,TEXT(Table1[[#This Row],[TGL. PENSIUN (jabatan )]],"yyyy"),"")</f>
        <v>2041</v>
      </c>
      <c r="AD18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4" spans="1:30" s="53" customFormat="1" ht="21.75" customHeight="1" x14ac:dyDescent="0.25">
      <c r="A1854" s="43">
        <f t="shared" si="63"/>
        <v>1849</v>
      </c>
      <c r="B1854" s="44" t="s">
        <v>3226</v>
      </c>
      <c r="C1854" s="44" t="s">
        <v>3274</v>
      </c>
      <c r="D1854" s="72" t="s">
        <v>57</v>
      </c>
      <c r="E1854" s="59" t="s">
        <v>3281</v>
      </c>
      <c r="F1854" s="43" t="s">
        <v>41</v>
      </c>
      <c r="G1854" s="46" t="s">
        <v>42</v>
      </c>
      <c r="H1854" s="47">
        <v>34040</v>
      </c>
      <c r="I1854" s="45"/>
      <c r="J1854" s="76"/>
      <c r="K1854" s="63" t="s">
        <v>43</v>
      </c>
      <c r="L1854" s="86" t="s">
        <v>3278</v>
      </c>
      <c r="M1854" s="175">
        <v>43961</v>
      </c>
      <c r="N1854" s="52" t="str">
        <f t="shared" ca="1" si="64"/>
        <v>30 Tahun 11 Bulan 15 hari</v>
      </c>
      <c r="O18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Row],[JABATAN]],tbl_refJabatan,2,FALSE),"yr","day")-CONVERT(DATEDIF(H1854,tglAcuan,"y"),"yr","day"))),(NOW()+(CONVERT(VLOOKUP(Table1[[#This Row],[JABATAN]],tbl_refJabatan,2,FALSE),"yr","day")-CONVERT(DATEDIF(H1854,NOW(),"y"),"yr","day")))),"Usia Salah"),"")</f>
        <v>56306.598911689813</v>
      </c>
      <c r="Q1854" s="167" t="str">
        <f ca="1">IF(Table1[[#This Row],[TGL. PENSIUN (usia)]]&lt;&gt;0,TEXT(Table1[[#This Row],[TGL. PENSIUN (usia)]],"yyyy"),"")</f>
        <v>2054</v>
      </c>
      <c r="R1854" s="166">
        <f ca="1">IF(AND(Table1[[#This Row],[TGL. PENSIUN (usia)]]&lt;&gt;"",Table1[[#This Row],[TGL. PENSIUN (usia)]]&lt;&gt;"USIA SALAH"),IF(tglAcuan&lt;&gt;0,(INT(CONVERT(VLOOKUP(Table1[[#This Row],[JABATAN]],tbl_refJabatan,2,FALSE),"yr","day")-CONVERT(DATEDIF(H1854,tglAcuan,"y"),"yr","day"))),(INT(CONVERT(VLOOKUP(Table1[[#This Row],[JABATAN]],tbl_refJabatan,2,FALSE),"yr","day")-CONVERT(DATEDIF(H1854,NOW(),"y"),"yr","day")))),"")</f>
        <v>10957</v>
      </c>
      <c r="S1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Row],[JABATAN]],tbl_refJabatan,4,FALSE),"yr","day")-CONVERT(DATEDIF(H1854,tglAcuan,"y"),"yr","day"))),(NOW()+(CONVERT(VLOOKUP(Table1[[#This Row],[JABATAN]],tbl_refJabatan,4,FALSE),"yr","day")-CONVERT(DATEDIF(H1854,NOW(),"y"),"yr","day")))),"Usia Salah"),"")</f>
        <v>56306.598911689813</v>
      </c>
      <c r="T1854" s="167" t="str">
        <f ca="1">IF(Table1[[#This Row],[TGL. PENSIUN ( usia )]]&lt;&gt;0,TEXT(Table1[[#This Row],[TGL. PENSIUN ( usia )]],"yyyy"),"")</f>
        <v>2054</v>
      </c>
      <c r="U1854" s="166">
        <f ca="1">IF(AND(Table1[[#This Row],[TGL. PENSIUN (usia)]]&lt;&gt;"",Table1[[#This Row],[TGL. PENSIUN (usia)]]&lt;&gt;"USIA SALAH"),IF(tglAcuan&lt;&gt;0,(INT(CONVERT(VLOOKUP(Table1[[#This Row],[JABATAN]],tbl_refJabatan,4,FALSE),"yr","day")-CONVERT(DATEDIF(H1854,tglAcuan,"y"),"yr","day"))),(INT(CONVERT(VLOOKUP(Table1[[#This Row],[JABATAN]],tbl_refJabatan,4,FALSE),"yr","day")-CONVERT(DATEDIF(H1854,NOW(),"y"),"yr","day")))),"")</f>
        <v>10957</v>
      </c>
      <c r="V1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Row],[JABATAN]],tbl_refJabatan,6,FALSE),"yr","day")-CONVERT(DATEDIF(H1854,tglAcuan,"y"),"yr","day"))),(NOW()+(CONVERT(VLOOKUP(Table1[[#This Row],[JABATAN]],tbl_refJabatan,6,FALSE),"yr","day")-CONVERT(DATEDIF(H1854,NOW(),"y"),"yr","day")))),"Usia Salah"),"")</f>
        <v>54845.598911689813</v>
      </c>
      <c r="W1854" s="167" t="str">
        <f ca="1">IF(Table1[[#This Row],[TGL.PENSIUN (usia)]]&lt;&gt;0,TEXT(Table1[[#This Row],[TGL.PENSIUN (usia)]],"yyyy"),"")</f>
        <v>2050</v>
      </c>
      <c r="X18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Row],[JABATAN]],tbl_refJabatan,7,FALSE),"yr","day")-CONVERT(DATEDIF(M1854,tglAcuan,"y"),"yr","day"))),(NOW()+(CONVERT(VLOOKUP(Table1[[#This Row],[JABATAN]],tbl_refJabatan,7,FALSE),"yr","day")-CONVERT(DATEDIF(M1854,NOW(),"y"),"yr","day")))),"tgl SK salah"),"")</f>
        <v>51558.348911689813</v>
      </c>
      <c r="Y1854" s="167" t="str">
        <f ca="1">IF(Table1[[#This Row],[TGL. PENSIUN (jabatan)]]&lt;&gt;0,TEXT(Table1[[#This Row],[TGL. PENSIUN (jabatan)]],"yyyy"),"")</f>
        <v>2041</v>
      </c>
      <c r="Z18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Row],[JABATAN]],tbl_refJabatan,8,FALSE),"yr","day")-CONVERT(DATEDIF(H1854,tglAcuan,"y"),"yr","day"))),(NOW()+(CONVERT(VLOOKUP(Table1[[#This Row],[JABATAN]],tbl_refJabatan,8,FALSE),"yr","day")-CONVERT(DATEDIF(H1854,NOW(),"y"),"yr","day")))),"Usia Salah"),"")</f>
        <v>54845.598911689813</v>
      </c>
      <c r="AA1854" s="167" t="str">
        <f ca="1">IF(Table1[[#This Row],[TGL.PENSIUN (usia )]]&lt;&gt;0,TEXT(Table1[[#This Row],[TGL.PENSIUN (usia )]],"yyyy"),"")</f>
        <v>2050</v>
      </c>
      <c r="AB18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Row],[JABATAN]],tbl_refJabatan,9,FALSE),"yr","day")-CONVERT(DATEDIF(M1854,tglAcuan,"y"),"yr","day"))),(NOW()+(CONVERT(VLOOKUP(Table1[[#This Row],[JABATAN]],tbl_refJabatan,9,FALSE),"yr","day")-CONVERT(DATEDIF(M1854,NOW(),"y"),"yr","day")))),"tgl SK salah"),"")</f>
        <v>51558.348911689813</v>
      </c>
      <c r="AC1854" s="167" t="str">
        <f ca="1">IF(Table1[[#This Row],[TGL. PENSIUN (jabatan )]]&lt;&gt;0,TEXT(Table1[[#This Row],[TGL. PENSIUN (jabatan )]],"yyyy"),"")</f>
        <v>2041</v>
      </c>
      <c r="AD18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5" spans="1:30" s="53" customFormat="1" ht="21.75" customHeight="1" x14ac:dyDescent="0.25">
      <c r="A1855" s="43">
        <f t="shared" si="63"/>
        <v>1850</v>
      </c>
      <c r="B1855" s="44" t="s">
        <v>3226</v>
      </c>
      <c r="C1855" s="44" t="s">
        <v>3274</v>
      </c>
      <c r="D1855" s="72" t="s">
        <v>59</v>
      </c>
      <c r="E1855" s="59" t="s">
        <v>3282</v>
      </c>
      <c r="F1855" s="43" t="s">
        <v>41</v>
      </c>
      <c r="G1855" s="46" t="s">
        <v>42</v>
      </c>
      <c r="H1855" s="47">
        <v>28217</v>
      </c>
      <c r="I1855" s="45"/>
      <c r="J1855" s="76"/>
      <c r="K1855" s="63" t="s">
        <v>43</v>
      </c>
      <c r="L1855" s="86" t="s">
        <v>3278</v>
      </c>
      <c r="M1855" s="175">
        <v>43961</v>
      </c>
      <c r="N1855" s="52" t="str">
        <f t="shared" ca="1" si="64"/>
        <v>46 Tahun 10 Bulan 25 hari</v>
      </c>
      <c r="O18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Row],[JABATAN]],tbl_refJabatan,2,FALSE),"yr","day")-CONVERT(DATEDIF(H1855,tglAcuan,"y"),"yr","day"))),(NOW()+(CONVERT(VLOOKUP(Table1[[#This Row],[JABATAN]],tbl_refJabatan,2,FALSE),"yr","day")-CONVERT(DATEDIF(H1855,NOW(),"y"),"yr","day")))),"Usia Salah"),"")</f>
        <v>50462.598911689813</v>
      </c>
      <c r="Q1855" s="167" t="str">
        <f ca="1">IF(Table1[[#This Row],[TGL. PENSIUN (usia)]]&lt;&gt;0,TEXT(Table1[[#This Row],[TGL. PENSIUN (usia)]],"yyyy"),"")</f>
        <v>2038</v>
      </c>
      <c r="R1855" s="166">
        <f ca="1">IF(AND(Table1[[#This Row],[TGL. PENSIUN (usia)]]&lt;&gt;"",Table1[[#This Row],[TGL. PENSIUN (usia)]]&lt;&gt;"USIA SALAH"),IF(tglAcuan&lt;&gt;0,(INT(CONVERT(VLOOKUP(Table1[[#This Row],[JABATAN]],tbl_refJabatan,2,FALSE),"yr","day")-CONVERT(DATEDIF(H1855,tglAcuan,"y"),"yr","day"))),(INT(CONVERT(VLOOKUP(Table1[[#This Row],[JABATAN]],tbl_refJabatan,2,FALSE),"yr","day")-CONVERT(DATEDIF(H1855,NOW(),"y"),"yr","day")))),"")</f>
        <v>5113</v>
      </c>
      <c r="S1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Row],[JABATAN]],tbl_refJabatan,4,FALSE),"yr","day")-CONVERT(DATEDIF(H1855,tglAcuan,"y"),"yr","day"))),(NOW()+(CONVERT(VLOOKUP(Table1[[#This Row],[JABATAN]],tbl_refJabatan,4,FALSE),"yr","day")-CONVERT(DATEDIF(H1855,NOW(),"y"),"yr","day")))),"Usia Salah"),"")</f>
        <v>50462.598911689813</v>
      </c>
      <c r="T1855" s="167" t="str">
        <f ca="1">IF(Table1[[#This Row],[TGL. PENSIUN ( usia )]]&lt;&gt;0,TEXT(Table1[[#This Row],[TGL. PENSIUN ( usia )]],"yyyy"),"")</f>
        <v>2038</v>
      </c>
      <c r="U1855" s="166">
        <f ca="1">IF(AND(Table1[[#This Row],[TGL. PENSIUN (usia)]]&lt;&gt;"",Table1[[#This Row],[TGL. PENSIUN (usia)]]&lt;&gt;"USIA SALAH"),IF(tglAcuan&lt;&gt;0,(INT(CONVERT(VLOOKUP(Table1[[#This Row],[JABATAN]],tbl_refJabatan,4,FALSE),"yr","day")-CONVERT(DATEDIF(H1855,tglAcuan,"y"),"yr","day"))),(INT(CONVERT(VLOOKUP(Table1[[#This Row],[JABATAN]],tbl_refJabatan,4,FALSE),"yr","day")-CONVERT(DATEDIF(H1855,NOW(),"y"),"yr","day")))),"")</f>
        <v>5113</v>
      </c>
      <c r="V1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Row],[JABATAN]],tbl_refJabatan,6,FALSE),"yr","day")-CONVERT(DATEDIF(H1855,tglAcuan,"y"),"yr","day"))),(NOW()+(CONVERT(VLOOKUP(Table1[[#This Row],[JABATAN]],tbl_refJabatan,6,FALSE),"yr","day")-CONVERT(DATEDIF(H1855,NOW(),"y"),"yr","day")))),"Usia Salah"),"")</f>
        <v>49001.598911689813</v>
      </c>
      <c r="W1855" s="167" t="str">
        <f ca="1">IF(Table1[[#This Row],[TGL.PENSIUN (usia)]]&lt;&gt;0,TEXT(Table1[[#This Row],[TGL.PENSIUN (usia)]],"yyyy"),"")</f>
        <v>2034</v>
      </c>
      <c r="X18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Row],[JABATAN]],tbl_refJabatan,7,FALSE),"yr","day")-CONVERT(DATEDIF(M1855,tglAcuan,"y"),"yr","day"))),(NOW()+(CONVERT(VLOOKUP(Table1[[#This Row],[JABATAN]],tbl_refJabatan,7,FALSE),"yr","day")-CONVERT(DATEDIF(M1855,NOW(),"y"),"yr","day")))),"tgl SK salah"),"")</f>
        <v>51558.348911689813</v>
      </c>
      <c r="Y1855" s="167" t="str">
        <f ca="1">IF(Table1[[#This Row],[TGL. PENSIUN (jabatan)]]&lt;&gt;0,TEXT(Table1[[#This Row],[TGL. PENSIUN (jabatan)]],"yyyy"),"")</f>
        <v>2041</v>
      </c>
      <c r="Z18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Row],[JABATAN]],tbl_refJabatan,8,FALSE),"yr","day")-CONVERT(DATEDIF(H1855,tglAcuan,"y"),"yr","day"))),(NOW()+(CONVERT(VLOOKUP(Table1[[#This Row],[JABATAN]],tbl_refJabatan,8,FALSE),"yr","day")-CONVERT(DATEDIF(H1855,NOW(),"y"),"yr","day")))),"Usia Salah"),"")</f>
        <v>49001.598911689813</v>
      </c>
      <c r="AA1855" s="167" t="str">
        <f ca="1">IF(Table1[[#This Row],[TGL.PENSIUN (usia )]]&lt;&gt;0,TEXT(Table1[[#This Row],[TGL.PENSIUN (usia )]],"yyyy"),"")</f>
        <v>2034</v>
      </c>
      <c r="AB18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Row],[JABATAN]],tbl_refJabatan,9,FALSE),"yr","day")-CONVERT(DATEDIF(M1855,tglAcuan,"y"),"yr","day"))),(NOW()+(CONVERT(VLOOKUP(Table1[[#This Row],[JABATAN]],tbl_refJabatan,9,FALSE),"yr","day")-CONVERT(DATEDIF(M1855,NOW(),"y"),"yr","day")))),"tgl SK salah"),"")</f>
        <v>51558.348911689813</v>
      </c>
      <c r="AC1855" s="167" t="str">
        <f ca="1">IF(Table1[[#This Row],[TGL. PENSIUN (jabatan )]]&lt;&gt;0,TEXT(Table1[[#This Row],[TGL. PENSIUN (jabatan )]],"yyyy"),"")</f>
        <v>2041</v>
      </c>
      <c r="AD18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6" spans="1:30" s="53" customFormat="1" ht="21.75" customHeight="1" x14ac:dyDescent="0.25">
      <c r="A1856" s="43">
        <f t="shared" si="63"/>
        <v>1851</v>
      </c>
      <c r="B1856" s="44" t="s">
        <v>3226</v>
      </c>
      <c r="C1856" s="44" t="s">
        <v>3274</v>
      </c>
      <c r="D1856" s="72" t="s">
        <v>61</v>
      </c>
      <c r="E1856" s="59" t="s">
        <v>3283</v>
      </c>
      <c r="F1856" s="43" t="s">
        <v>41</v>
      </c>
      <c r="G1856" s="46" t="s">
        <v>42</v>
      </c>
      <c r="H1856" s="47">
        <v>23975</v>
      </c>
      <c r="I1856" s="45"/>
      <c r="J1856" s="76"/>
      <c r="K1856" s="63" t="s">
        <v>43</v>
      </c>
      <c r="L1856" s="86" t="s">
        <v>3278</v>
      </c>
      <c r="M1856" s="175">
        <v>43961</v>
      </c>
      <c r="N1856" s="52" t="str">
        <f t="shared" ca="1" si="64"/>
        <v>58 Tahun 6 Bulan 6 hari</v>
      </c>
      <c r="O18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9 Bulan 17 Hari </v>
      </c>
      <c r="P1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Row],[JABATAN]],tbl_refJabatan,2,FALSE),"yr","day")-CONVERT(DATEDIF(H1856,tglAcuan,"y"),"yr","day"))),(NOW()+(CONVERT(VLOOKUP(Table1[[#This Row],[JABATAN]],tbl_refJabatan,2,FALSE),"yr","day")-CONVERT(DATEDIF(H1856,NOW(),"y"),"yr","day")))),"Usia Salah"),"")</f>
        <v>46079.598911689813</v>
      </c>
      <c r="Q1856" s="167" t="str">
        <f ca="1">IF(Table1[[#This Row],[TGL. PENSIUN (usia)]]&lt;&gt;0,TEXT(Table1[[#This Row],[TGL. PENSIUN (usia)]],"yyyy"),"")</f>
        <v>2026</v>
      </c>
      <c r="R1856" s="166">
        <f ca="1">IF(AND(Table1[[#This Row],[TGL. PENSIUN (usia)]]&lt;&gt;"",Table1[[#This Row],[TGL. PENSIUN (usia)]]&lt;&gt;"USIA SALAH"),IF(tglAcuan&lt;&gt;0,(INT(CONVERT(VLOOKUP(Table1[[#This Row],[JABATAN]],tbl_refJabatan,2,FALSE),"yr","day")-CONVERT(DATEDIF(H1856,tglAcuan,"y"),"yr","day"))),(INT(CONVERT(VLOOKUP(Table1[[#This Row],[JABATAN]],tbl_refJabatan,2,FALSE),"yr","day")-CONVERT(DATEDIF(H1856,NOW(),"y"),"yr","day")))),"")</f>
        <v>730</v>
      </c>
      <c r="S1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Row],[JABATAN]],tbl_refJabatan,4,FALSE),"yr","day")-CONVERT(DATEDIF(H1856,tglAcuan,"y"),"yr","day"))),(NOW()+(CONVERT(VLOOKUP(Table1[[#This Row],[JABATAN]],tbl_refJabatan,4,FALSE),"yr","day")-CONVERT(DATEDIF(H1856,NOW(),"y"),"yr","day")))),"Usia Salah"),"")</f>
        <v>46079.598911689813</v>
      </c>
      <c r="T1856" s="167" t="str">
        <f ca="1">IF(Table1[[#This Row],[TGL. PENSIUN ( usia )]]&lt;&gt;0,TEXT(Table1[[#This Row],[TGL. PENSIUN ( usia )]],"yyyy"),"")</f>
        <v>2026</v>
      </c>
      <c r="U1856" s="166">
        <f ca="1">IF(AND(Table1[[#This Row],[TGL. PENSIUN (usia)]]&lt;&gt;"",Table1[[#This Row],[TGL. PENSIUN (usia)]]&lt;&gt;"USIA SALAH"),IF(tglAcuan&lt;&gt;0,(INT(CONVERT(VLOOKUP(Table1[[#This Row],[JABATAN]],tbl_refJabatan,4,FALSE),"yr","day")-CONVERT(DATEDIF(H1856,tglAcuan,"y"),"yr","day"))),(INT(CONVERT(VLOOKUP(Table1[[#This Row],[JABATAN]],tbl_refJabatan,4,FALSE),"yr","day")-CONVERT(DATEDIF(H1856,NOW(),"y"),"yr","day")))),"")</f>
        <v>730</v>
      </c>
      <c r="V1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Row],[JABATAN]],tbl_refJabatan,6,FALSE),"yr","day")-CONVERT(DATEDIF(H1856,tglAcuan,"y"),"yr","day"))),(NOW()+(CONVERT(VLOOKUP(Table1[[#This Row],[JABATAN]],tbl_refJabatan,6,FALSE),"yr","day")-CONVERT(DATEDIF(H1856,NOW(),"y"),"yr","day")))),"Usia Salah"),"")</f>
        <v>44618.598911689813</v>
      </c>
      <c r="W1856" s="167" t="str">
        <f ca="1">IF(Table1[[#This Row],[TGL.PENSIUN (usia)]]&lt;&gt;0,TEXT(Table1[[#This Row],[TGL.PENSIUN (usia)]],"yyyy"),"")</f>
        <v>2022</v>
      </c>
      <c r="X18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Row],[JABATAN]],tbl_refJabatan,7,FALSE),"yr","day")-CONVERT(DATEDIF(M1856,tglAcuan,"y"),"yr","day"))),(NOW()+(CONVERT(VLOOKUP(Table1[[#This Row],[JABATAN]],tbl_refJabatan,7,FALSE),"yr","day")-CONVERT(DATEDIF(M1856,NOW(),"y"),"yr","day")))),"tgl SK salah"),"")</f>
        <v>51558.348911689813</v>
      </c>
      <c r="Y1856" s="167" t="str">
        <f ca="1">IF(Table1[[#This Row],[TGL. PENSIUN (jabatan)]]&lt;&gt;0,TEXT(Table1[[#This Row],[TGL. PENSIUN (jabatan)]],"yyyy"),"")</f>
        <v>2041</v>
      </c>
      <c r="Z18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Row],[JABATAN]],tbl_refJabatan,8,FALSE),"yr","day")-CONVERT(DATEDIF(H1856,tglAcuan,"y"),"yr","day"))),(NOW()+(CONVERT(VLOOKUP(Table1[[#This Row],[JABATAN]],tbl_refJabatan,8,FALSE),"yr","day")-CONVERT(DATEDIF(H1856,NOW(),"y"),"yr","day")))),"Usia Salah"),"")</f>
        <v>44618.598911689813</v>
      </c>
      <c r="AA1856" s="167" t="str">
        <f ca="1">IF(Table1[[#This Row],[TGL.PENSIUN (usia )]]&lt;&gt;0,TEXT(Table1[[#This Row],[TGL.PENSIUN (usia )]],"yyyy"),"")</f>
        <v>2022</v>
      </c>
      <c r="AB18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Row],[JABATAN]],tbl_refJabatan,9,FALSE),"yr","day")-CONVERT(DATEDIF(M1856,tglAcuan,"y"),"yr","day"))),(NOW()+(CONVERT(VLOOKUP(Table1[[#This Row],[JABATAN]],tbl_refJabatan,9,FALSE),"yr","day")-CONVERT(DATEDIF(M1856,NOW(),"y"),"yr","day")))),"tgl SK salah"),"")</f>
        <v>51558.348911689813</v>
      </c>
      <c r="AC1856" s="167" t="str">
        <f ca="1">IF(Table1[[#This Row],[TGL. PENSIUN (jabatan )]]&lt;&gt;0,TEXT(Table1[[#This Row],[TGL. PENSIUN (jabatan )]],"yyyy"),"")</f>
        <v>2041</v>
      </c>
      <c r="AD18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7" spans="1:30" s="53" customFormat="1" ht="21.75" customHeight="1" x14ac:dyDescent="0.25">
      <c r="A1857" s="43">
        <f t="shared" si="63"/>
        <v>1852</v>
      </c>
      <c r="B1857" s="44" t="s">
        <v>3226</v>
      </c>
      <c r="C1857" s="44" t="s">
        <v>3274</v>
      </c>
      <c r="D1857" s="72" t="s">
        <v>63</v>
      </c>
      <c r="E1857" s="59" t="s">
        <v>3284</v>
      </c>
      <c r="F1857" s="43" t="s">
        <v>41</v>
      </c>
      <c r="G1857" s="46" t="s">
        <v>42</v>
      </c>
      <c r="H1857" s="47">
        <v>25309</v>
      </c>
      <c r="I1857" s="45"/>
      <c r="J1857" s="76"/>
      <c r="K1857" s="63" t="s">
        <v>43</v>
      </c>
      <c r="L1857" s="86" t="s">
        <v>3285</v>
      </c>
      <c r="M1857" s="175">
        <v>41794</v>
      </c>
      <c r="N1857" s="52" t="str">
        <f t="shared" ca="1" si="64"/>
        <v>54 Tahun 10 Bulan 11 hari</v>
      </c>
      <c r="O18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23 Hari </v>
      </c>
      <c r="P1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Row],[JABATAN]],tbl_refJabatan,2,FALSE),"yr","day")-CONVERT(DATEDIF(H1857,tglAcuan,"y"),"yr","day"))),(NOW()+(CONVERT(VLOOKUP(Table1[[#This Row],[JABATAN]],tbl_refJabatan,2,FALSE),"yr","day")-CONVERT(DATEDIF(H1857,NOW(),"y"),"yr","day")))),"Usia Salah"),"")</f>
        <v>47540.598911689813</v>
      </c>
      <c r="Q1857" s="167" t="str">
        <f ca="1">IF(Table1[[#This Row],[TGL. PENSIUN (usia)]]&lt;&gt;0,TEXT(Table1[[#This Row],[TGL. PENSIUN (usia)]],"yyyy"),"")</f>
        <v>2030</v>
      </c>
      <c r="R1857" s="166">
        <f ca="1">IF(AND(Table1[[#This Row],[TGL. PENSIUN (usia)]]&lt;&gt;"",Table1[[#This Row],[TGL. PENSIUN (usia)]]&lt;&gt;"USIA SALAH"),IF(tglAcuan&lt;&gt;0,(INT(CONVERT(VLOOKUP(Table1[[#This Row],[JABATAN]],tbl_refJabatan,2,FALSE),"yr","day")-CONVERT(DATEDIF(H1857,tglAcuan,"y"),"yr","day"))),(INT(CONVERT(VLOOKUP(Table1[[#This Row],[JABATAN]],tbl_refJabatan,2,FALSE),"yr","day")-CONVERT(DATEDIF(H1857,NOW(),"y"),"yr","day")))),"")</f>
        <v>2191</v>
      </c>
      <c r="S1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Row],[JABATAN]],tbl_refJabatan,4,FALSE),"yr","day")-CONVERT(DATEDIF(H1857,tglAcuan,"y"),"yr","day"))),(NOW()+(CONVERT(VLOOKUP(Table1[[#This Row],[JABATAN]],tbl_refJabatan,4,FALSE),"yr","day")-CONVERT(DATEDIF(H1857,NOW(),"y"),"yr","day")))),"Usia Salah"),"")</f>
        <v>32930.598911689813</v>
      </c>
      <c r="T1857" s="167" t="str">
        <f ca="1">IF(Table1[[#This Row],[TGL. PENSIUN ( usia )]]&lt;&gt;0,TEXT(Table1[[#This Row],[TGL. PENSIUN ( usia )]],"yyyy"),"")</f>
        <v>1990</v>
      </c>
      <c r="U1857" s="166">
        <f ca="1">IF(AND(Table1[[#This Row],[TGL. PENSIUN (usia)]]&lt;&gt;"",Table1[[#This Row],[TGL. PENSIUN (usia)]]&lt;&gt;"USIA SALAH"),IF(tglAcuan&lt;&gt;0,(INT(CONVERT(VLOOKUP(Table1[[#This Row],[JABATAN]],tbl_refJabatan,4,FALSE),"yr","day")-CONVERT(DATEDIF(H1857,tglAcuan,"y"),"yr","day"))),(INT(CONVERT(VLOOKUP(Table1[[#This Row],[JABATAN]],tbl_refJabatan,4,FALSE),"yr","day")-CONVERT(DATEDIF(H1857,NOW(),"y"),"yr","day")))),"")</f>
        <v>-12419</v>
      </c>
      <c r="V1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Row],[JABATAN]],tbl_refJabatan,6,FALSE),"yr","day")-CONVERT(DATEDIF(H1857,tglAcuan,"y"),"yr","day"))),(NOW()+(CONVERT(VLOOKUP(Table1[[#This Row],[JABATAN]],tbl_refJabatan,6,FALSE),"yr","day")-CONVERT(DATEDIF(H1857,NOW(),"y"),"yr","day")))),"Usia Salah"),"")</f>
        <v>25625.598911689813</v>
      </c>
      <c r="W1857" s="167" t="str">
        <f ca="1">IF(Table1[[#This Row],[TGL.PENSIUN (usia)]]&lt;&gt;0,TEXT(Table1[[#This Row],[TGL.PENSIUN (usia)]],"yyyy"),"")</f>
        <v>1970</v>
      </c>
      <c r="X18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Row],[JABATAN]],tbl_refJabatan,7,FALSE),"yr","day")-CONVERT(DATEDIF(M1857,tglAcuan,"y"),"yr","day"))),(NOW()+(CONVERT(VLOOKUP(Table1[[#This Row],[JABATAN]],tbl_refJabatan,7,FALSE),"yr","day")-CONVERT(DATEDIF(M1857,NOW(),"y"),"yr","day")))),"tgl SK salah"),"")</f>
        <v>63976.848911689813</v>
      </c>
      <c r="Y1857" s="167" t="str">
        <f ca="1">IF(Table1[[#This Row],[TGL. PENSIUN (jabatan)]]&lt;&gt;0,TEXT(Table1[[#This Row],[TGL. PENSIUN (jabatan)]],"yyyy"),"")</f>
        <v>2075</v>
      </c>
      <c r="Z18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Row],[JABATAN]],tbl_refJabatan,8,FALSE),"yr","day")-CONVERT(DATEDIF(H1857,tglAcuan,"y"),"yr","day"))),(NOW()+(CONVERT(VLOOKUP(Table1[[#This Row],[JABATAN]],tbl_refJabatan,8,FALSE),"yr","day")-CONVERT(DATEDIF(H1857,NOW(),"y"),"yr","day")))),"Usia Salah"),"")</f>
        <v>47540.598911689813</v>
      </c>
      <c r="AA1857" s="167" t="str">
        <f ca="1">IF(Table1[[#This Row],[TGL.PENSIUN (usia )]]&lt;&gt;0,TEXT(Table1[[#This Row],[TGL.PENSIUN (usia )]],"yyyy"),"")</f>
        <v>2030</v>
      </c>
      <c r="AB18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Row],[JABATAN]],tbl_refJabatan,9,FALSE),"yr","day")-CONVERT(DATEDIF(M1857,tglAcuan,"y"),"yr","day"))),(NOW()+(CONVERT(VLOOKUP(Table1[[#This Row],[JABATAN]],tbl_refJabatan,9,FALSE),"yr","day")-CONVERT(DATEDIF(M1857,NOW(),"y"),"yr","day")))),"tgl SK salah"),"")</f>
        <v>47540.598911689813</v>
      </c>
      <c r="AC1857" s="167" t="str">
        <f ca="1">IF(Table1[[#This Row],[TGL. PENSIUN (jabatan )]]&lt;&gt;0,TEXT(Table1[[#This Row],[TGL. PENSIUN (jabatan )]],"yyyy"),"")</f>
        <v>2030</v>
      </c>
      <c r="AD18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8" spans="1:30" s="53" customFormat="1" ht="21.75" customHeight="1" x14ac:dyDescent="0.25">
      <c r="A1858" s="43">
        <f t="shared" si="63"/>
        <v>1853</v>
      </c>
      <c r="B1858" s="44" t="s">
        <v>3226</v>
      </c>
      <c r="C1858" s="44" t="s">
        <v>3274</v>
      </c>
      <c r="D1858" s="72" t="s">
        <v>63</v>
      </c>
      <c r="E1858" s="59" t="s">
        <v>1331</v>
      </c>
      <c r="F1858" s="43" t="s">
        <v>41</v>
      </c>
      <c r="G1858" s="46" t="s">
        <v>42</v>
      </c>
      <c r="H1858" s="47">
        <v>29262</v>
      </c>
      <c r="I1858" s="45"/>
      <c r="J1858" s="76"/>
      <c r="K1858" s="63" t="s">
        <v>43</v>
      </c>
      <c r="L1858" s="86" t="s">
        <v>3286</v>
      </c>
      <c r="M1858" s="175">
        <v>43921</v>
      </c>
      <c r="N1858" s="52" t="str">
        <f t="shared" ca="1" si="64"/>
        <v>44 Tahun 0 Bulan 16 hari</v>
      </c>
      <c r="O18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27 Hari </v>
      </c>
      <c r="P1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Row],[JABATAN]],tbl_refJabatan,2,FALSE),"yr","day")-CONVERT(DATEDIF(H1858,tglAcuan,"y"),"yr","day"))),(NOW()+(CONVERT(VLOOKUP(Table1[[#This Row],[JABATAN]],tbl_refJabatan,2,FALSE),"yr","day")-CONVERT(DATEDIF(H1858,NOW(),"y"),"yr","day")))),"Usia Salah"),"")</f>
        <v>51193.098911689813</v>
      </c>
      <c r="Q1858" s="167" t="str">
        <f ca="1">IF(Table1[[#This Row],[TGL. PENSIUN (usia)]]&lt;&gt;0,TEXT(Table1[[#This Row],[TGL. PENSIUN (usia)]],"yyyy"),"")</f>
        <v>2040</v>
      </c>
      <c r="R1858" s="166">
        <f ca="1">IF(AND(Table1[[#This Row],[TGL. PENSIUN (usia)]]&lt;&gt;"",Table1[[#This Row],[TGL. PENSIUN (usia)]]&lt;&gt;"USIA SALAH"),IF(tglAcuan&lt;&gt;0,(INT(CONVERT(VLOOKUP(Table1[[#This Row],[JABATAN]],tbl_refJabatan,2,FALSE),"yr","day")-CONVERT(DATEDIF(H1858,tglAcuan,"y"),"yr","day"))),(INT(CONVERT(VLOOKUP(Table1[[#This Row],[JABATAN]],tbl_refJabatan,2,FALSE),"yr","day")-CONVERT(DATEDIF(H1858,NOW(),"y"),"yr","day")))),"")</f>
        <v>5844</v>
      </c>
      <c r="S1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Row],[JABATAN]],tbl_refJabatan,4,FALSE),"yr","day")-CONVERT(DATEDIF(H1858,tglAcuan,"y"),"yr","day"))),(NOW()+(CONVERT(VLOOKUP(Table1[[#This Row],[JABATAN]],tbl_refJabatan,4,FALSE),"yr","day")-CONVERT(DATEDIF(H1858,NOW(),"y"),"yr","day")))),"Usia Salah"),"")</f>
        <v>36583.098911689813</v>
      </c>
      <c r="T1858" s="167" t="str">
        <f ca="1">IF(Table1[[#This Row],[TGL. PENSIUN ( usia )]]&lt;&gt;0,TEXT(Table1[[#This Row],[TGL. PENSIUN ( usia )]],"yyyy"),"")</f>
        <v>2000</v>
      </c>
      <c r="U1858" s="166">
        <f ca="1">IF(AND(Table1[[#This Row],[TGL. PENSIUN (usia)]]&lt;&gt;"",Table1[[#This Row],[TGL. PENSIUN (usia)]]&lt;&gt;"USIA SALAH"),IF(tglAcuan&lt;&gt;0,(INT(CONVERT(VLOOKUP(Table1[[#This Row],[JABATAN]],tbl_refJabatan,4,FALSE),"yr","day")-CONVERT(DATEDIF(H1858,tglAcuan,"y"),"yr","day"))),(INT(CONVERT(VLOOKUP(Table1[[#This Row],[JABATAN]],tbl_refJabatan,4,FALSE),"yr","day")-CONVERT(DATEDIF(H1858,NOW(),"y"),"yr","day")))),"")</f>
        <v>-8766</v>
      </c>
      <c r="V1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Row],[JABATAN]],tbl_refJabatan,6,FALSE),"yr","day")-CONVERT(DATEDIF(H1858,tglAcuan,"y"),"yr","day"))),(NOW()+(CONVERT(VLOOKUP(Table1[[#This Row],[JABATAN]],tbl_refJabatan,6,FALSE),"yr","day")-CONVERT(DATEDIF(H1858,NOW(),"y"),"yr","day")))),"Usia Salah"),"")</f>
        <v>29278.098911689813</v>
      </c>
      <c r="W1858" s="167" t="str">
        <f ca="1">IF(Table1[[#This Row],[TGL.PENSIUN (usia)]]&lt;&gt;0,TEXT(Table1[[#This Row],[TGL.PENSIUN (usia)]],"yyyy"),"")</f>
        <v>1980</v>
      </c>
      <c r="X18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Row],[JABATAN]],tbl_refJabatan,7,FALSE),"yr","day")-CONVERT(DATEDIF(M1858,tglAcuan,"y"),"yr","day"))),(NOW()+(CONVERT(VLOOKUP(Table1[[#This Row],[JABATAN]],tbl_refJabatan,7,FALSE),"yr","day")-CONVERT(DATEDIF(M1858,NOW(),"y"),"yr","day")))),"tgl SK salah"),"")</f>
        <v>66168.348911689813</v>
      </c>
      <c r="Y1858" s="167" t="str">
        <f ca="1">IF(Table1[[#This Row],[TGL. PENSIUN (jabatan)]]&lt;&gt;0,TEXT(Table1[[#This Row],[TGL. PENSIUN (jabatan)]],"yyyy"),"")</f>
        <v>2081</v>
      </c>
      <c r="Z18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Row],[JABATAN]],tbl_refJabatan,8,FALSE),"yr","day")-CONVERT(DATEDIF(H1858,tglAcuan,"y"),"yr","day"))),(NOW()+(CONVERT(VLOOKUP(Table1[[#This Row],[JABATAN]],tbl_refJabatan,8,FALSE),"yr","day")-CONVERT(DATEDIF(H1858,NOW(),"y"),"yr","day")))),"Usia Salah"),"")</f>
        <v>51193.098911689813</v>
      </c>
      <c r="AA1858" s="167" t="str">
        <f ca="1">IF(Table1[[#This Row],[TGL.PENSIUN (usia )]]&lt;&gt;0,TEXT(Table1[[#This Row],[TGL.PENSIUN (usia )]],"yyyy"),"")</f>
        <v>2040</v>
      </c>
      <c r="AB18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Row],[JABATAN]],tbl_refJabatan,9,FALSE),"yr","day")-CONVERT(DATEDIF(M1858,tglAcuan,"y"),"yr","day"))),(NOW()+(CONVERT(VLOOKUP(Table1[[#This Row],[JABATAN]],tbl_refJabatan,9,FALSE),"yr","day")-CONVERT(DATEDIF(M1858,NOW(),"y"),"yr","day")))),"tgl SK salah"),"")</f>
        <v>49732.098911689813</v>
      </c>
      <c r="AC1858" s="167" t="str">
        <f ca="1">IF(Table1[[#This Row],[TGL. PENSIUN (jabatan )]]&lt;&gt;0,TEXT(Table1[[#This Row],[TGL. PENSIUN (jabatan )]],"yyyy"),"")</f>
        <v>2036</v>
      </c>
      <c r="AD18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59" spans="1:30" s="53" customFormat="1" ht="21.75" customHeight="1" x14ac:dyDescent="0.25">
      <c r="A1859" s="43">
        <f t="shared" si="63"/>
        <v>1854</v>
      </c>
      <c r="B1859" s="44" t="s">
        <v>3226</v>
      </c>
      <c r="C1859" s="44" t="s">
        <v>3274</v>
      </c>
      <c r="D1859" s="72" t="s">
        <v>63</v>
      </c>
      <c r="E1859" s="59" t="s">
        <v>836</v>
      </c>
      <c r="F1859" s="43" t="s">
        <v>41</v>
      </c>
      <c r="G1859" s="46" t="s">
        <v>42</v>
      </c>
      <c r="H1859" s="47">
        <v>25694</v>
      </c>
      <c r="I1859" s="45"/>
      <c r="J1859" s="76"/>
      <c r="K1859" s="63" t="s">
        <v>43</v>
      </c>
      <c r="L1859" s="86" t="s">
        <v>3287</v>
      </c>
      <c r="M1859" s="175">
        <v>39604</v>
      </c>
      <c r="N1859" s="52" t="str">
        <f t="shared" ca="1" si="64"/>
        <v>53 Tahun 9 Bulan 21 hari</v>
      </c>
      <c r="O18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8 Bulan 22 Hari </v>
      </c>
      <c r="P1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Row],[JABATAN]],tbl_refJabatan,2,FALSE),"yr","day")-CONVERT(DATEDIF(H1859,tglAcuan,"y"),"yr","day"))),(NOW()+(CONVERT(VLOOKUP(Table1[[#This Row],[JABATAN]],tbl_refJabatan,2,FALSE),"yr","day")-CONVERT(DATEDIF(H1859,NOW(),"y"),"yr","day")))),"Usia Salah"),"")</f>
        <v>47905.848911689813</v>
      </c>
      <c r="Q1859" s="167" t="str">
        <f ca="1">IF(Table1[[#This Row],[TGL. PENSIUN (usia)]]&lt;&gt;0,TEXT(Table1[[#This Row],[TGL. PENSIUN (usia)]],"yyyy"),"")</f>
        <v>2031</v>
      </c>
      <c r="R1859" s="166">
        <f ca="1">IF(AND(Table1[[#This Row],[TGL. PENSIUN (usia)]]&lt;&gt;"",Table1[[#This Row],[TGL. PENSIUN (usia)]]&lt;&gt;"USIA SALAH"),IF(tglAcuan&lt;&gt;0,(INT(CONVERT(VLOOKUP(Table1[[#This Row],[JABATAN]],tbl_refJabatan,2,FALSE),"yr","day")-CONVERT(DATEDIF(H1859,tglAcuan,"y"),"yr","day"))),(INT(CONVERT(VLOOKUP(Table1[[#This Row],[JABATAN]],tbl_refJabatan,2,FALSE),"yr","day")-CONVERT(DATEDIF(H1859,NOW(),"y"),"yr","day")))),"")</f>
        <v>2556</v>
      </c>
      <c r="S1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Row],[JABATAN]],tbl_refJabatan,4,FALSE),"yr","day")-CONVERT(DATEDIF(H1859,tglAcuan,"y"),"yr","day"))),(NOW()+(CONVERT(VLOOKUP(Table1[[#This Row],[JABATAN]],tbl_refJabatan,4,FALSE),"yr","day")-CONVERT(DATEDIF(H1859,NOW(),"y"),"yr","day")))),"Usia Salah"),"")</f>
        <v>33295.848911689813</v>
      </c>
      <c r="T1859" s="167" t="str">
        <f ca="1">IF(Table1[[#This Row],[TGL. PENSIUN ( usia )]]&lt;&gt;0,TEXT(Table1[[#This Row],[TGL. PENSIUN ( usia )]],"yyyy"),"")</f>
        <v>1991</v>
      </c>
      <c r="U1859" s="166">
        <f ca="1">IF(AND(Table1[[#This Row],[TGL. PENSIUN (usia)]]&lt;&gt;"",Table1[[#This Row],[TGL. PENSIUN (usia)]]&lt;&gt;"USIA SALAH"),IF(tglAcuan&lt;&gt;0,(INT(CONVERT(VLOOKUP(Table1[[#This Row],[JABATAN]],tbl_refJabatan,4,FALSE),"yr","day")-CONVERT(DATEDIF(H1859,tglAcuan,"y"),"yr","day"))),(INT(CONVERT(VLOOKUP(Table1[[#This Row],[JABATAN]],tbl_refJabatan,4,FALSE),"yr","day")-CONVERT(DATEDIF(H1859,NOW(),"y"),"yr","day")))),"")</f>
        <v>-12054</v>
      </c>
      <c r="V1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Row],[JABATAN]],tbl_refJabatan,6,FALSE),"yr","day")-CONVERT(DATEDIF(H1859,tglAcuan,"y"),"yr","day"))),(NOW()+(CONVERT(VLOOKUP(Table1[[#This Row],[JABATAN]],tbl_refJabatan,6,FALSE),"yr","day")-CONVERT(DATEDIF(H1859,NOW(),"y"),"yr","day")))),"Usia Salah"),"")</f>
        <v>25990.848911689813</v>
      </c>
      <c r="W1859" s="167" t="str">
        <f ca="1">IF(Table1[[#This Row],[TGL.PENSIUN (usia)]]&lt;&gt;0,TEXT(Table1[[#This Row],[TGL.PENSIUN (usia)]],"yyyy"),"")</f>
        <v>1971</v>
      </c>
      <c r="X18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Row],[JABATAN]],tbl_refJabatan,7,FALSE),"yr","day")-CONVERT(DATEDIF(M1859,tglAcuan,"y"),"yr","day"))),(NOW()+(CONVERT(VLOOKUP(Table1[[#This Row],[JABATAN]],tbl_refJabatan,7,FALSE),"yr","day")-CONVERT(DATEDIF(M1859,NOW(),"y"),"yr","day")))),"tgl SK salah"),"")</f>
        <v>61785.348911689813</v>
      </c>
      <c r="Y1859" s="167" t="str">
        <f ca="1">IF(Table1[[#This Row],[TGL. PENSIUN (jabatan)]]&lt;&gt;0,TEXT(Table1[[#This Row],[TGL. PENSIUN (jabatan)]],"yyyy"),"")</f>
        <v>2069</v>
      </c>
      <c r="Z18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Row],[JABATAN]],tbl_refJabatan,8,FALSE),"yr","day")-CONVERT(DATEDIF(H1859,tglAcuan,"y"),"yr","day"))),(NOW()+(CONVERT(VLOOKUP(Table1[[#This Row],[JABATAN]],tbl_refJabatan,8,FALSE),"yr","day")-CONVERT(DATEDIF(H1859,NOW(),"y"),"yr","day")))),"Usia Salah"),"")</f>
        <v>47905.848911689813</v>
      </c>
      <c r="AA1859" s="167" t="str">
        <f ca="1">IF(Table1[[#This Row],[TGL.PENSIUN (usia )]]&lt;&gt;0,TEXT(Table1[[#This Row],[TGL.PENSIUN (usia )]],"yyyy"),"")</f>
        <v>2031</v>
      </c>
      <c r="AB18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Row],[JABATAN]],tbl_refJabatan,9,FALSE),"yr","day")-CONVERT(DATEDIF(M1859,tglAcuan,"y"),"yr","day"))),(NOW()+(CONVERT(VLOOKUP(Table1[[#This Row],[JABATAN]],tbl_refJabatan,9,FALSE),"yr","day")-CONVERT(DATEDIF(M1859,NOW(),"y"),"yr","day")))),"tgl SK salah"),"")</f>
        <v>45349.098911689813</v>
      </c>
      <c r="AC1859" s="167" t="str">
        <f ca="1">IF(Table1[[#This Row],[TGL. PENSIUN (jabatan )]]&lt;&gt;0,TEXT(Table1[[#This Row],[TGL. PENSIUN (jabatan )]],"yyyy"),"")</f>
        <v>2024</v>
      </c>
      <c r="AD18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60" spans="1:30" s="53" customFormat="1" ht="21.75" customHeight="1" x14ac:dyDescent="0.25">
      <c r="A1860" s="43">
        <f t="shared" si="63"/>
        <v>1855</v>
      </c>
      <c r="B1860" s="44" t="s">
        <v>3226</v>
      </c>
      <c r="C1860" s="44" t="s">
        <v>3274</v>
      </c>
      <c r="D1860" s="72" t="s">
        <v>63</v>
      </c>
      <c r="E1860" s="59" t="s">
        <v>3288</v>
      </c>
      <c r="F1860" s="43" t="s">
        <v>41</v>
      </c>
      <c r="G1860" s="46" t="s">
        <v>42</v>
      </c>
      <c r="H1860" s="47">
        <v>36518</v>
      </c>
      <c r="I1860" s="45"/>
      <c r="J1860" s="76"/>
      <c r="K1860" s="63" t="s">
        <v>43</v>
      </c>
      <c r="L1860" s="86" t="s">
        <v>3289</v>
      </c>
      <c r="M1860" s="175">
        <v>44648</v>
      </c>
      <c r="N1860" s="52" t="str">
        <f t="shared" ca="1" si="64"/>
        <v>24 Tahun 2 Bulan 3 hari</v>
      </c>
      <c r="O18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30 Hari </v>
      </c>
      <c r="P1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Row],[JABATAN]],tbl_refJabatan,2,FALSE),"yr","day")-CONVERT(DATEDIF(H1860,tglAcuan,"y"),"yr","day"))),(NOW()+(CONVERT(VLOOKUP(Table1[[#This Row],[JABATAN]],tbl_refJabatan,2,FALSE),"yr","day")-CONVERT(DATEDIF(H1860,NOW(),"y"),"yr","day")))),"Usia Salah"),"")</f>
        <v>58498.098911689813</v>
      </c>
      <c r="Q1860" s="167" t="str">
        <f ca="1">IF(Table1[[#This Row],[TGL. PENSIUN (usia)]]&lt;&gt;0,TEXT(Table1[[#This Row],[TGL. PENSIUN (usia)]],"yyyy"),"")</f>
        <v>2060</v>
      </c>
      <c r="R1860" s="166">
        <f ca="1">IF(AND(Table1[[#This Row],[TGL. PENSIUN (usia)]]&lt;&gt;"",Table1[[#This Row],[TGL. PENSIUN (usia)]]&lt;&gt;"USIA SALAH"),IF(tglAcuan&lt;&gt;0,(INT(CONVERT(VLOOKUP(Table1[[#This Row],[JABATAN]],tbl_refJabatan,2,FALSE),"yr","day")-CONVERT(DATEDIF(H1860,tglAcuan,"y"),"yr","day"))),(INT(CONVERT(VLOOKUP(Table1[[#This Row],[JABATAN]],tbl_refJabatan,2,FALSE),"yr","day")-CONVERT(DATEDIF(H1860,NOW(),"y"),"yr","day")))),"")</f>
        <v>13149</v>
      </c>
      <c r="S1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Row],[JABATAN]],tbl_refJabatan,4,FALSE),"yr","day")-CONVERT(DATEDIF(H1860,tglAcuan,"y"),"yr","day"))),(NOW()+(CONVERT(VLOOKUP(Table1[[#This Row],[JABATAN]],tbl_refJabatan,4,FALSE),"yr","day")-CONVERT(DATEDIF(H1860,NOW(),"y"),"yr","day")))),"Usia Salah"),"")</f>
        <v>43888.098911689813</v>
      </c>
      <c r="T1860" s="167" t="str">
        <f ca="1">IF(Table1[[#This Row],[TGL. PENSIUN ( usia )]]&lt;&gt;0,TEXT(Table1[[#This Row],[TGL. PENSIUN ( usia )]],"yyyy"),"")</f>
        <v>2020</v>
      </c>
      <c r="U1860" s="166">
        <f ca="1">IF(AND(Table1[[#This Row],[TGL. PENSIUN (usia)]]&lt;&gt;"",Table1[[#This Row],[TGL. PENSIUN (usia)]]&lt;&gt;"USIA SALAH"),IF(tglAcuan&lt;&gt;0,(INT(CONVERT(VLOOKUP(Table1[[#This Row],[JABATAN]],tbl_refJabatan,4,FALSE),"yr","day")-CONVERT(DATEDIF(H1860,tglAcuan,"y"),"yr","day"))),(INT(CONVERT(VLOOKUP(Table1[[#This Row],[JABATAN]],tbl_refJabatan,4,FALSE),"yr","day")-CONVERT(DATEDIF(H1860,NOW(),"y"),"yr","day")))),"")</f>
        <v>-1461</v>
      </c>
      <c r="V1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Row],[JABATAN]],tbl_refJabatan,6,FALSE),"yr","day")-CONVERT(DATEDIF(H1860,tglAcuan,"y"),"yr","day"))),(NOW()+(CONVERT(VLOOKUP(Table1[[#This Row],[JABATAN]],tbl_refJabatan,6,FALSE),"yr","day")-CONVERT(DATEDIF(H1860,NOW(),"y"),"yr","day")))),"Usia Salah"),"")</f>
        <v>36583.098911689813</v>
      </c>
      <c r="W1860" s="167" t="str">
        <f ca="1">IF(Table1[[#This Row],[TGL.PENSIUN (usia)]]&lt;&gt;0,TEXT(Table1[[#This Row],[TGL.PENSIUN (usia)]],"yyyy"),"")</f>
        <v>2000</v>
      </c>
      <c r="X18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Row],[JABATAN]],tbl_refJabatan,7,FALSE),"yr","day")-CONVERT(DATEDIF(M1860,tglAcuan,"y"),"yr","day"))),(NOW()+(CONVERT(VLOOKUP(Table1[[#This Row],[JABATAN]],tbl_refJabatan,7,FALSE),"yr","day")-CONVERT(DATEDIF(M1860,NOW(),"y"),"yr","day")))),"tgl SK salah"),"")</f>
        <v>66898.848911689813</v>
      </c>
      <c r="Y1860" s="167" t="str">
        <f ca="1">IF(Table1[[#This Row],[TGL. PENSIUN (jabatan)]]&lt;&gt;0,TEXT(Table1[[#This Row],[TGL. PENSIUN (jabatan)]],"yyyy"),"")</f>
        <v>2083</v>
      </c>
      <c r="Z18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Row],[JABATAN]],tbl_refJabatan,8,FALSE),"yr","day")-CONVERT(DATEDIF(H1860,tglAcuan,"y"),"yr","day"))),(NOW()+(CONVERT(VLOOKUP(Table1[[#This Row],[JABATAN]],tbl_refJabatan,8,FALSE),"yr","day")-CONVERT(DATEDIF(H1860,NOW(),"y"),"yr","day")))),"Usia Salah"),"")</f>
        <v>58498.098911689813</v>
      </c>
      <c r="AA1860" s="167" t="str">
        <f ca="1">IF(Table1[[#This Row],[TGL.PENSIUN (usia )]]&lt;&gt;0,TEXT(Table1[[#This Row],[TGL.PENSIUN (usia )]],"yyyy"),"")</f>
        <v>2060</v>
      </c>
      <c r="AB18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Row],[JABATAN]],tbl_refJabatan,9,FALSE),"yr","day")-CONVERT(DATEDIF(M1860,tglAcuan,"y"),"yr","day"))),(NOW()+(CONVERT(VLOOKUP(Table1[[#This Row],[JABATAN]],tbl_refJabatan,9,FALSE),"yr","day")-CONVERT(DATEDIF(M1860,NOW(),"y"),"yr","day")))),"tgl SK salah"),"")</f>
        <v>50462.598911689813</v>
      </c>
      <c r="AC1860" s="167" t="str">
        <f ca="1">IF(Table1[[#This Row],[TGL. PENSIUN (jabatan )]]&lt;&gt;0,TEXT(Table1[[#This Row],[TGL. PENSIUN (jabatan )]],"yyyy"),"")</f>
        <v>2038</v>
      </c>
      <c r="AD18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1" spans="1:30" s="53" customFormat="1" ht="21.75" customHeight="1" x14ac:dyDescent="0.25">
      <c r="A1861" s="43">
        <f t="shared" si="63"/>
        <v>1856</v>
      </c>
      <c r="B1861" s="44" t="s">
        <v>3226</v>
      </c>
      <c r="C1861" s="44" t="s">
        <v>3274</v>
      </c>
      <c r="D1861" s="72" t="s">
        <v>63</v>
      </c>
      <c r="E1861" s="59" t="s">
        <v>3290</v>
      </c>
      <c r="F1861" s="43" t="s">
        <v>41</v>
      </c>
      <c r="G1861" s="46" t="s">
        <v>42</v>
      </c>
      <c r="H1861" s="47">
        <v>30986</v>
      </c>
      <c r="I1861" s="45"/>
      <c r="J1861" s="76"/>
      <c r="K1861" s="63" t="s">
        <v>43</v>
      </c>
      <c r="L1861" s="86" t="s">
        <v>3291</v>
      </c>
      <c r="M1861" s="86" t="s">
        <v>3292</v>
      </c>
      <c r="N1861" s="52" t="str">
        <f t="shared" ca="1" si="64"/>
        <v>39 Tahun 3 Bulan 27 hari</v>
      </c>
      <c r="O18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9 Hari </v>
      </c>
      <c r="P1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Row],[JABATAN]],tbl_refJabatan,2,FALSE),"yr","day")-CONVERT(DATEDIF(H1861,tglAcuan,"y"),"yr","day"))),(NOW()+(CONVERT(VLOOKUP(Table1[[#This Row],[JABATAN]],tbl_refJabatan,2,FALSE),"yr","day")-CONVERT(DATEDIF(H1861,NOW(),"y"),"yr","day")))),"Usia Salah"),"")</f>
        <v>53019.348911689813</v>
      </c>
      <c r="Q1861" s="167" t="str">
        <f ca="1">IF(Table1[[#This Row],[TGL. PENSIUN (usia)]]&lt;&gt;0,TEXT(Table1[[#This Row],[TGL. PENSIUN (usia)]],"yyyy"),"")</f>
        <v>2045</v>
      </c>
      <c r="R1861" s="166">
        <f ca="1">IF(AND(Table1[[#This Row],[TGL. PENSIUN (usia)]]&lt;&gt;"",Table1[[#This Row],[TGL. PENSIUN (usia)]]&lt;&gt;"USIA SALAH"),IF(tglAcuan&lt;&gt;0,(INT(CONVERT(VLOOKUP(Table1[[#This Row],[JABATAN]],tbl_refJabatan,2,FALSE),"yr","day")-CONVERT(DATEDIF(H1861,tglAcuan,"y"),"yr","day"))),(INT(CONVERT(VLOOKUP(Table1[[#This Row],[JABATAN]],tbl_refJabatan,2,FALSE),"yr","day")-CONVERT(DATEDIF(H1861,NOW(),"y"),"yr","day")))),"")</f>
        <v>7670</v>
      </c>
      <c r="S1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Row],[JABATAN]],tbl_refJabatan,4,FALSE),"yr","day")-CONVERT(DATEDIF(H1861,tglAcuan,"y"),"yr","day"))),(NOW()+(CONVERT(VLOOKUP(Table1[[#This Row],[JABATAN]],tbl_refJabatan,4,FALSE),"yr","day")-CONVERT(DATEDIF(H1861,NOW(),"y"),"yr","day")))),"Usia Salah"),"")</f>
        <v>38409.348911689813</v>
      </c>
      <c r="T1861" s="167" t="str">
        <f ca="1">IF(Table1[[#This Row],[TGL. PENSIUN ( usia )]]&lt;&gt;0,TEXT(Table1[[#This Row],[TGL. PENSIUN ( usia )]],"yyyy"),"")</f>
        <v>2005</v>
      </c>
      <c r="U1861" s="166">
        <f ca="1">IF(AND(Table1[[#This Row],[TGL. PENSIUN (usia)]]&lt;&gt;"",Table1[[#This Row],[TGL. PENSIUN (usia)]]&lt;&gt;"USIA SALAH"),IF(tglAcuan&lt;&gt;0,(INT(CONVERT(VLOOKUP(Table1[[#This Row],[JABATAN]],tbl_refJabatan,4,FALSE),"yr","day")-CONVERT(DATEDIF(H1861,tglAcuan,"y"),"yr","day"))),(INT(CONVERT(VLOOKUP(Table1[[#This Row],[JABATAN]],tbl_refJabatan,4,FALSE),"yr","day")-CONVERT(DATEDIF(H1861,NOW(),"y"),"yr","day")))),"")</f>
        <v>-6940</v>
      </c>
      <c r="V1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Row],[JABATAN]],tbl_refJabatan,6,FALSE),"yr","day")-CONVERT(DATEDIF(H1861,tglAcuan,"y"),"yr","day"))),(NOW()+(CONVERT(VLOOKUP(Table1[[#This Row],[JABATAN]],tbl_refJabatan,6,FALSE),"yr","day")-CONVERT(DATEDIF(H1861,NOW(),"y"),"yr","day")))),"Usia Salah"),"")</f>
        <v>31104.348911689813</v>
      </c>
      <c r="W1861" s="167" t="str">
        <f ca="1">IF(Table1[[#This Row],[TGL.PENSIUN (usia)]]&lt;&gt;0,TEXT(Table1[[#This Row],[TGL.PENSIUN (usia)]],"yyyy"),"")</f>
        <v>1985</v>
      </c>
      <c r="X18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Row],[JABATAN]],tbl_refJabatan,7,FALSE),"yr","day")-CONVERT(DATEDIF(M1861,tglAcuan,"y"),"yr","day"))),(NOW()+(CONVERT(VLOOKUP(Table1[[#This Row],[JABATAN]],tbl_refJabatan,7,FALSE),"yr","day")-CONVERT(DATEDIF(M1861,NOW(),"y"),"yr","day")))),"tgl SK salah"),"")</f>
        <v>63976.848911689813</v>
      </c>
      <c r="Y1861" s="167" t="str">
        <f ca="1">IF(Table1[[#This Row],[TGL. PENSIUN (jabatan)]]&lt;&gt;0,TEXT(Table1[[#This Row],[TGL. PENSIUN (jabatan)]],"yyyy"),"")</f>
        <v>2075</v>
      </c>
      <c r="Z18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Row],[JABATAN]],tbl_refJabatan,8,FALSE),"yr","day")-CONVERT(DATEDIF(H1861,tglAcuan,"y"),"yr","day"))),(NOW()+(CONVERT(VLOOKUP(Table1[[#This Row],[JABATAN]],tbl_refJabatan,8,FALSE),"yr","day")-CONVERT(DATEDIF(H1861,NOW(),"y"),"yr","day")))),"Usia Salah"),"")</f>
        <v>53019.348911689813</v>
      </c>
      <c r="AA1861" s="167" t="str">
        <f ca="1">IF(Table1[[#This Row],[TGL.PENSIUN (usia )]]&lt;&gt;0,TEXT(Table1[[#This Row],[TGL.PENSIUN (usia )]],"yyyy"),"")</f>
        <v>2045</v>
      </c>
      <c r="AB18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Row],[JABATAN]],tbl_refJabatan,9,FALSE),"yr","day")-CONVERT(DATEDIF(M1861,tglAcuan,"y"),"yr","day"))),(NOW()+(CONVERT(VLOOKUP(Table1[[#This Row],[JABATAN]],tbl_refJabatan,9,FALSE),"yr","day")-CONVERT(DATEDIF(M1861,NOW(),"y"),"yr","day")))),"tgl SK salah"),"")</f>
        <v>47540.598911689813</v>
      </c>
      <c r="AC1861" s="167" t="str">
        <f ca="1">IF(Table1[[#This Row],[TGL. PENSIUN (jabatan )]]&lt;&gt;0,TEXT(Table1[[#This Row],[TGL. PENSIUN (jabatan )]],"yyyy"),"")</f>
        <v>2030</v>
      </c>
      <c r="AD18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2" spans="1:30" s="53" customFormat="1" ht="21.75" customHeight="1" x14ac:dyDescent="0.25">
      <c r="A1862" s="43">
        <f t="shared" si="63"/>
        <v>1857</v>
      </c>
      <c r="B1862" s="44" t="s">
        <v>3226</v>
      </c>
      <c r="C1862" s="44" t="s">
        <v>3274</v>
      </c>
      <c r="D1862" s="72" t="s">
        <v>63</v>
      </c>
      <c r="E1862" s="59" t="s">
        <v>3293</v>
      </c>
      <c r="F1862" s="43" t="s">
        <v>41</v>
      </c>
      <c r="G1862" s="46" t="s">
        <v>42</v>
      </c>
      <c r="H1862" s="47">
        <v>28625</v>
      </c>
      <c r="I1862" s="45"/>
      <c r="J1862" s="76"/>
      <c r="K1862" s="63" t="s">
        <v>43</v>
      </c>
      <c r="L1862" s="86" t="s">
        <v>3294</v>
      </c>
      <c r="M1862" s="175">
        <v>39454</v>
      </c>
      <c r="N1862" s="52" t="str">
        <f t="shared" ca="1" si="64"/>
        <v>45 Tahun 9 Bulan 12 hari</v>
      </c>
      <c r="O18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20 Hari </v>
      </c>
      <c r="P1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Row],[JABATAN]],tbl_refJabatan,2,FALSE),"yr","day")-CONVERT(DATEDIF(H1862,tglAcuan,"y"),"yr","day"))),(NOW()+(CONVERT(VLOOKUP(Table1[[#This Row],[JABATAN]],tbl_refJabatan,2,FALSE),"yr","day")-CONVERT(DATEDIF(H1862,NOW(),"y"),"yr","day")))),"Usia Salah"),"")</f>
        <v>50827.848911689813</v>
      </c>
      <c r="Q1862" s="167" t="str">
        <f ca="1">IF(Table1[[#This Row],[TGL. PENSIUN (usia)]]&lt;&gt;0,TEXT(Table1[[#This Row],[TGL. PENSIUN (usia)]],"yyyy"),"")</f>
        <v>2039</v>
      </c>
      <c r="R1862" s="166">
        <f ca="1">IF(AND(Table1[[#This Row],[TGL. PENSIUN (usia)]]&lt;&gt;"",Table1[[#This Row],[TGL. PENSIUN (usia)]]&lt;&gt;"USIA SALAH"),IF(tglAcuan&lt;&gt;0,(INT(CONVERT(VLOOKUP(Table1[[#This Row],[JABATAN]],tbl_refJabatan,2,FALSE),"yr","day")-CONVERT(DATEDIF(H1862,tglAcuan,"y"),"yr","day"))),(INT(CONVERT(VLOOKUP(Table1[[#This Row],[JABATAN]],tbl_refJabatan,2,FALSE),"yr","day")-CONVERT(DATEDIF(H1862,NOW(),"y"),"yr","day")))),"")</f>
        <v>5478</v>
      </c>
      <c r="S1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Row],[JABATAN]],tbl_refJabatan,4,FALSE),"yr","day")-CONVERT(DATEDIF(H1862,tglAcuan,"y"),"yr","day"))),(NOW()+(CONVERT(VLOOKUP(Table1[[#This Row],[JABATAN]],tbl_refJabatan,4,FALSE),"yr","day")-CONVERT(DATEDIF(H1862,NOW(),"y"),"yr","day")))),"Usia Salah"),"")</f>
        <v>36217.848911689813</v>
      </c>
      <c r="T1862" s="167" t="str">
        <f ca="1">IF(Table1[[#This Row],[TGL. PENSIUN ( usia )]]&lt;&gt;0,TEXT(Table1[[#This Row],[TGL. PENSIUN ( usia )]],"yyyy"),"")</f>
        <v>1999</v>
      </c>
      <c r="U1862" s="166">
        <f ca="1">IF(AND(Table1[[#This Row],[TGL. PENSIUN (usia)]]&lt;&gt;"",Table1[[#This Row],[TGL. PENSIUN (usia)]]&lt;&gt;"USIA SALAH"),IF(tglAcuan&lt;&gt;0,(INT(CONVERT(VLOOKUP(Table1[[#This Row],[JABATAN]],tbl_refJabatan,4,FALSE),"yr","day")-CONVERT(DATEDIF(H1862,tglAcuan,"y"),"yr","day"))),(INT(CONVERT(VLOOKUP(Table1[[#This Row],[JABATAN]],tbl_refJabatan,4,FALSE),"yr","day")-CONVERT(DATEDIF(H1862,NOW(),"y"),"yr","day")))),"")</f>
        <v>-9132</v>
      </c>
      <c r="V1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Row],[JABATAN]],tbl_refJabatan,6,FALSE),"yr","day")-CONVERT(DATEDIF(H1862,tglAcuan,"y"),"yr","day"))),(NOW()+(CONVERT(VLOOKUP(Table1[[#This Row],[JABATAN]],tbl_refJabatan,6,FALSE),"yr","day")-CONVERT(DATEDIF(H1862,NOW(),"y"),"yr","day")))),"Usia Salah"),"")</f>
        <v>28912.848911689813</v>
      </c>
      <c r="W1862" s="167" t="str">
        <f ca="1">IF(Table1[[#This Row],[TGL.PENSIUN (usia)]]&lt;&gt;0,TEXT(Table1[[#This Row],[TGL.PENSIUN (usia)]],"yyyy"),"")</f>
        <v>1979</v>
      </c>
      <c r="X18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Row],[JABATAN]],tbl_refJabatan,7,FALSE),"yr","day")-CONVERT(DATEDIF(M1862,tglAcuan,"y"),"yr","day"))),(NOW()+(CONVERT(VLOOKUP(Table1[[#This Row],[JABATAN]],tbl_refJabatan,7,FALSE),"yr","day")-CONVERT(DATEDIF(M1862,NOW(),"y"),"yr","day")))),"tgl SK salah"),"")</f>
        <v>61420.098911689813</v>
      </c>
      <c r="Y1862" s="167" t="str">
        <f ca="1">IF(Table1[[#This Row],[TGL. PENSIUN (jabatan)]]&lt;&gt;0,TEXT(Table1[[#This Row],[TGL. PENSIUN (jabatan)]],"yyyy"),"")</f>
        <v>2068</v>
      </c>
      <c r="Z18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Row],[JABATAN]],tbl_refJabatan,8,FALSE),"yr","day")-CONVERT(DATEDIF(H1862,tglAcuan,"y"),"yr","day"))),(NOW()+(CONVERT(VLOOKUP(Table1[[#This Row],[JABATAN]],tbl_refJabatan,8,FALSE),"yr","day")-CONVERT(DATEDIF(H1862,NOW(),"y"),"yr","day")))),"Usia Salah"),"")</f>
        <v>50827.848911689813</v>
      </c>
      <c r="AA1862" s="167" t="str">
        <f ca="1">IF(Table1[[#This Row],[TGL.PENSIUN (usia )]]&lt;&gt;0,TEXT(Table1[[#This Row],[TGL.PENSIUN (usia )]],"yyyy"),"")</f>
        <v>2039</v>
      </c>
      <c r="AB18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Row],[JABATAN]],tbl_refJabatan,9,FALSE),"yr","day")-CONVERT(DATEDIF(M1862,tglAcuan,"y"),"yr","day"))),(NOW()+(CONVERT(VLOOKUP(Table1[[#This Row],[JABATAN]],tbl_refJabatan,9,FALSE),"yr","day")-CONVERT(DATEDIF(M1862,NOW(),"y"),"yr","day")))),"tgl SK salah"),"")</f>
        <v>44983.848911689813</v>
      </c>
      <c r="AC1862" s="167" t="str">
        <f ca="1">IF(Table1[[#This Row],[TGL. PENSIUN (jabatan )]]&lt;&gt;0,TEXT(Table1[[#This Row],[TGL. PENSIUN (jabatan )]],"yyyy"),"")</f>
        <v>2023</v>
      </c>
      <c r="AD18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3" spans="1:30" s="53" customFormat="1" ht="21.75" customHeight="1" x14ac:dyDescent="0.25">
      <c r="A1863" s="43">
        <f t="shared" si="63"/>
        <v>1858</v>
      </c>
      <c r="B1863" s="44" t="s">
        <v>3226</v>
      </c>
      <c r="C1863" s="44" t="s">
        <v>3295</v>
      </c>
      <c r="D1863" s="45" t="s">
        <v>39</v>
      </c>
      <c r="E1863" s="72" t="s">
        <v>3296</v>
      </c>
      <c r="F1863" s="43" t="s">
        <v>41</v>
      </c>
      <c r="G1863" s="46" t="s">
        <v>42</v>
      </c>
      <c r="H1863" s="67">
        <v>26114</v>
      </c>
      <c r="I1863" s="45"/>
      <c r="J1863" s="76"/>
      <c r="K1863" s="74" t="s">
        <v>43</v>
      </c>
      <c r="L1863" s="142" t="s">
        <v>3297</v>
      </c>
      <c r="M1863" s="193">
        <v>43812</v>
      </c>
      <c r="N1863" s="52" t="str">
        <f t="shared" ca="1" si="64"/>
        <v>52 Tahun 7 Bulan 28 hari</v>
      </c>
      <c r="O18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Row],[JABATAN]],tbl_refJabatan,2,FALSE),"yr","day")-CONVERT(DATEDIF(H1863,tglAcuan,"y"),"yr","day"))),(NOW()+(CONVERT(VLOOKUP(Table1[[#This Row],[JABATAN]],tbl_refJabatan,2,FALSE),"yr","day")-CONVERT(DATEDIF(H1863,NOW(),"y"),"yr","day")))),"Usia Salah"),"")</f>
        <v>26356.098911689813</v>
      </c>
      <c r="Q1863" s="167" t="str">
        <f ca="1">IF(Table1[[#This Row],[TGL. PENSIUN (usia)]]&lt;&gt;0,TEXT(Table1[[#This Row],[TGL. PENSIUN (usia)]],"yyyy"),"")</f>
        <v>1972</v>
      </c>
      <c r="R1863" s="166">
        <f ca="1">IF(AND(Table1[[#This Row],[TGL. PENSIUN (usia)]]&lt;&gt;"",Table1[[#This Row],[TGL. PENSIUN (usia)]]&lt;&gt;"USIA SALAH"),IF(tglAcuan&lt;&gt;0,(INT(CONVERT(VLOOKUP(Table1[[#This Row],[JABATAN]],tbl_refJabatan,2,FALSE),"yr","day")-CONVERT(DATEDIF(H1863,tglAcuan,"y"),"yr","day"))),(INT(CONVERT(VLOOKUP(Table1[[#This Row],[JABATAN]],tbl_refJabatan,2,FALSE),"yr","day")-CONVERT(DATEDIF(H1863,NOW(),"y"),"yr","day")))),"")</f>
        <v>-18993</v>
      </c>
      <c r="S1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Row],[JABATAN]],tbl_refJabatan,4,FALSE),"yr","day")-CONVERT(DATEDIF(H1863,tglAcuan,"y"),"yr","day"))),(NOW()+(CONVERT(VLOOKUP(Table1[[#This Row],[JABATAN]],tbl_refJabatan,4,FALSE),"yr","day")-CONVERT(DATEDIF(H1863,NOW(),"y"),"yr","day")))),"Usia Salah"),"")</f>
        <v>26356.098911689813</v>
      </c>
      <c r="T1863" s="167" t="str">
        <f ca="1">IF(Table1[[#This Row],[TGL. PENSIUN ( usia )]]&lt;&gt;0,TEXT(Table1[[#This Row],[TGL. PENSIUN ( usia )]],"yyyy"),"")</f>
        <v>1972</v>
      </c>
      <c r="U1863" s="166">
        <f ca="1">IF(AND(Table1[[#This Row],[TGL. PENSIUN (usia)]]&lt;&gt;"",Table1[[#This Row],[TGL. PENSIUN (usia)]]&lt;&gt;"USIA SALAH"),IF(tglAcuan&lt;&gt;0,(INT(CONVERT(VLOOKUP(Table1[[#This Row],[JABATAN]],tbl_refJabatan,4,FALSE),"yr","day")-CONVERT(DATEDIF(H1863,tglAcuan,"y"),"yr","day"))),(INT(CONVERT(VLOOKUP(Table1[[#This Row],[JABATAN]],tbl_refJabatan,4,FALSE),"yr","day")-CONVERT(DATEDIF(H1863,NOW(),"y"),"yr","day")))),"")</f>
        <v>-18993</v>
      </c>
      <c r="V1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Row],[JABATAN]],tbl_refJabatan,6,FALSE),"yr","day")-CONVERT(DATEDIF(H1863,tglAcuan,"y"),"yr","day"))),(NOW()+(CONVERT(VLOOKUP(Table1[[#This Row],[JABATAN]],tbl_refJabatan,6,FALSE),"yr","day")-CONVERT(DATEDIF(H1863,NOW(),"y"),"yr","day")))),"Usia Salah"),"")</f>
        <v>26356.098911689813</v>
      </c>
      <c r="W1863" s="167" t="str">
        <f ca="1">IF(Table1[[#This Row],[TGL.PENSIUN (usia)]]&lt;&gt;0,TEXT(Table1[[#This Row],[TGL.PENSIUN (usia)]],"yyyy"),"")</f>
        <v>1972</v>
      </c>
      <c r="X18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Row],[JABATAN]],tbl_refJabatan,7,FALSE),"yr","day")-CONVERT(DATEDIF(M1863,tglAcuan,"y"),"yr","day"))),(NOW()+(CONVERT(VLOOKUP(Table1[[#This Row],[JABATAN]],tbl_refJabatan,7,FALSE),"yr","day")-CONVERT(DATEDIF(M1863,NOW(),"y"),"yr","day")))),"tgl SK salah"),"")</f>
        <v>43888.098911689813</v>
      </c>
      <c r="Y1863" s="167" t="str">
        <f ca="1">IF(Table1[[#This Row],[TGL. PENSIUN (jabatan)]]&lt;&gt;0,TEXT(Table1[[#This Row],[TGL. PENSIUN (jabatan)]],"yyyy"),"")</f>
        <v>2020</v>
      </c>
      <c r="Z18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Row],[JABATAN]],tbl_refJabatan,8,FALSE),"yr","day")-CONVERT(DATEDIF(H1863,tglAcuan,"y"),"yr","day"))),(NOW()+(CONVERT(VLOOKUP(Table1[[#This Row],[JABATAN]],tbl_refJabatan,8,FALSE),"yr","day")-CONVERT(DATEDIF(H1863,NOW(),"y"),"yr","day")))),"Usia Salah"),"")</f>
        <v>26356.098911689813</v>
      </c>
      <c r="AA1863" s="167" t="str">
        <f ca="1">IF(Table1[[#This Row],[TGL.PENSIUN (usia )]]&lt;&gt;0,TEXT(Table1[[#This Row],[TGL.PENSIUN (usia )]],"yyyy"),"")</f>
        <v>1972</v>
      </c>
      <c r="AB18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Row],[JABATAN]],tbl_refJabatan,9,FALSE),"yr","day")-CONVERT(DATEDIF(M1863,tglAcuan,"y"),"yr","day"))),(NOW()+(CONVERT(VLOOKUP(Table1[[#This Row],[JABATAN]],tbl_refJabatan,9,FALSE),"yr","day")-CONVERT(DATEDIF(M1863,NOW(),"y"),"yr","day")))),"tgl SK salah"),"")</f>
        <v>43888.098911689813</v>
      </c>
      <c r="AC1863" s="167" t="str">
        <f ca="1">IF(Table1[[#This Row],[TGL. PENSIUN (jabatan )]]&lt;&gt;0,TEXT(Table1[[#This Row],[TGL. PENSIUN (jabatan )]],"yyyy"),"")</f>
        <v>2020</v>
      </c>
      <c r="AD18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4" spans="1:30" s="88" customFormat="1" ht="21.75" customHeight="1" x14ac:dyDescent="0.25">
      <c r="A1864" s="43">
        <f t="shared" si="63"/>
        <v>1859</v>
      </c>
      <c r="B1864" s="44" t="s">
        <v>3226</v>
      </c>
      <c r="C1864" s="44" t="s">
        <v>3295</v>
      </c>
      <c r="D1864" s="72" t="s">
        <v>45</v>
      </c>
      <c r="E1864" s="72" t="s">
        <v>3298</v>
      </c>
      <c r="F1864" s="43" t="s">
        <v>41</v>
      </c>
      <c r="G1864" s="46" t="s">
        <v>42</v>
      </c>
      <c r="H1864" s="67">
        <v>28105</v>
      </c>
      <c r="I1864" s="45"/>
      <c r="J1864" s="76"/>
      <c r="K1864" s="74" t="s">
        <v>43</v>
      </c>
      <c r="L1864" s="63" t="s">
        <v>3299</v>
      </c>
      <c r="M1864" s="77">
        <v>43784</v>
      </c>
      <c r="N1864" s="52" t="str">
        <f t="shared" ca="1" si="64"/>
        <v>47 Tahun 2 Bulan 16 hari</v>
      </c>
      <c r="O18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12 Hari </v>
      </c>
      <c r="P1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Row],[JABATAN]],tbl_refJabatan,2,FALSE),"yr","day")-CONVERT(DATEDIF(H1864,tglAcuan,"y"),"yr","day"))),(NOW()+(CONVERT(VLOOKUP(Table1[[#This Row],[JABATAN]],tbl_refJabatan,2,FALSE),"yr","day")-CONVERT(DATEDIF(H1864,NOW(),"y"),"yr","day")))),"Usia Salah"),"")</f>
        <v>28182.348911689813</v>
      </c>
      <c r="Q1864" s="167" t="str">
        <f ca="1">IF(Table1[[#This Row],[TGL. PENSIUN (usia)]]&lt;&gt;0,TEXT(Table1[[#This Row],[TGL. PENSIUN (usia)]],"yyyy"),"")</f>
        <v>1977</v>
      </c>
      <c r="R1864" s="166">
        <f ca="1">IF(AND(Table1[[#This Row],[TGL. PENSIUN (usia)]]&lt;&gt;"",Table1[[#This Row],[TGL. PENSIUN (usia)]]&lt;&gt;"USIA SALAH"),IF(tglAcuan&lt;&gt;0,(INT(CONVERT(VLOOKUP(Table1[[#This Row],[JABATAN]],tbl_refJabatan,2,FALSE),"yr","day")-CONVERT(DATEDIF(H1864,tglAcuan,"y"),"yr","day"))),(INT(CONVERT(VLOOKUP(Table1[[#This Row],[JABATAN]],tbl_refJabatan,2,FALSE),"yr","day")-CONVERT(DATEDIF(H1864,NOW(),"y"),"yr","day")))),"")</f>
        <v>-17167</v>
      </c>
      <c r="S1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Row],[JABATAN]],tbl_refJabatan,4,FALSE),"yr","day")-CONVERT(DATEDIF(H1864,tglAcuan,"y"),"yr","day"))),(NOW()+(CONVERT(VLOOKUP(Table1[[#This Row],[JABATAN]],tbl_refJabatan,4,FALSE),"yr","day")-CONVERT(DATEDIF(H1864,NOW(),"y"),"yr","day")))),"Usia Salah"),"")</f>
        <v>28182.348911689813</v>
      </c>
      <c r="T1864" s="167" t="str">
        <f ca="1">IF(Table1[[#This Row],[TGL. PENSIUN ( usia )]]&lt;&gt;0,TEXT(Table1[[#This Row],[TGL. PENSIUN ( usia )]],"yyyy"),"")</f>
        <v>1977</v>
      </c>
      <c r="U1864" s="166">
        <f ca="1">IF(AND(Table1[[#This Row],[TGL. PENSIUN (usia)]]&lt;&gt;"",Table1[[#This Row],[TGL. PENSIUN (usia)]]&lt;&gt;"USIA SALAH"),IF(tglAcuan&lt;&gt;0,(INT(CONVERT(VLOOKUP(Table1[[#This Row],[JABATAN]],tbl_refJabatan,4,FALSE),"yr","day")-CONVERT(DATEDIF(H1864,tglAcuan,"y"),"yr","day"))),(INT(CONVERT(VLOOKUP(Table1[[#This Row],[JABATAN]],tbl_refJabatan,4,FALSE),"yr","day")-CONVERT(DATEDIF(H1864,NOW(),"y"),"yr","day")))),"")</f>
        <v>-17167</v>
      </c>
      <c r="V1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Row],[JABATAN]],tbl_refJabatan,6,FALSE),"yr","day")-CONVERT(DATEDIF(H1864,tglAcuan,"y"),"yr","day"))),(NOW()+(CONVERT(VLOOKUP(Table1[[#This Row],[JABATAN]],tbl_refJabatan,6,FALSE),"yr","day")-CONVERT(DATEDIF(H1864,NOW(),"y"),"yr","day")))),"Usia Salah"),"")</f>
        <v>28182.348911689813</v>
      </c>
      <c r="W1864" s="167" t="str">
        <f ca="1">IF(Table1[[#This Row],[TGL.PENSIUN (usia)]]&lt;&gt;0,TEXT(Table1[[#This Row],[TGL.PENSIUN (usia)]],"yyyy"),"")</f>
        <v>1977</v>
      </c>
      <c r="X18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Row],[JABATAN]],tbl_refJabatan,7,FALSE),"yr","day")-CONVERT(DATEDIF(M1864,tglAcuan,"y"),"yr","day"))),(NOW()+(CONVERT(VLOOKUP(Table1[[#This Row],[JABATAN]],tbl_refJabatan,7,FALSE),"yr","day")-CONVERT(DATEDIF(M1864,NOW(),"y"),"yr","day")))),"tgl SK salah"),"")</f>
        <v>43888.098911689813</v>
      </c>
      <c r="Y1864" s="167" t="str">
        <f ca="1">IF(Table1[[#This Row],[TGL. PENSIUN (jabatan)]]&lt;&gt;0,TEXT(Table1[[#This Row],[TGL. PENSIUN (jabatan)]],"yyyy"),"")</f>
        <v>2020</v>
      </c>
      <c r="Z18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Row],[JABATAN]],tbl_refJabatan,8,FALSE),"yr","day")-CONVERT(DATEDIF(H1864,tglAcuan,"y"),"yr","day"))),(NOW()+(CONVERT(VLOOKUP(Table1[[#This Row],[JABATAN]],tbl_refJabatan,8,FALSE),"yr","day")-CONVERT(DATEDIF(H1864,NOW(),"y"),"yr","day")))),"Usia Salah"),"")</f>
        <v>28182.348911689813</v>
      </c>
      <c r="AA1864" s="167" t="str">
        <f ca="1">IF(Table1[[#This Row],[TGL.PENSIUN (usia )]]&lt;&gt;0,TEXT(Table1[[#This Row],[TGL.PENSIUN (usia )]],"yyyy"),"")</f>
        <v>1977</v>
      </c>
      <c r="AB18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Row],[JABATAN]],tbl_refJabatan,9,FALSE),"yr","day")-CONVERT(DATEDIF(M1864,tglAcuan,"y"),"yr","day"))),(NOW()+(CONVERT(VLOOKUP(Table1[[#This Row],[JABATAN]],tbl_refJabatan,9,FALSE),"yr","day")-CONVERT(DATEDIF(M1864,NOW(),"y"),"yr","day")))),"tgl SK salah"),"")</f>
        <v>43888.098911689813</v>
      </c>
      <c r="AC1864" s="167" t="str">
        <f ca="1">IF(Table1[[#This Row],[TGL. PENSIUN (jabatan )]]&lt;&gt;0,TEXT(Table1[[#This Row],[TGL. PENSIUN (jabatan )]],"yyyy"),"")</f>
        <v>2020</v>
      </c>
      <c r="AD18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5" spans="1:30" s="53" customFormat="1" ht="21.75" customHeight="1" x14ac:dyDescent="0.25">
      <c r="A1865" s="43">
        <f t="shared" ref="A1865:A1928" si="65">ROW()-5</f>
        <v>1860</v>
      </c>
      <c r="B1865" s="44" t="s">
        <v>3226</v>
      </c>
      <c r="C1865" s="44" t="s">
        <v>3295</v>
      </c>
      <c r="D1865" s="45" t="s">
        <v>48</v>
      </c>
      <c r="E1865" s="59" t="s">
        <v>3300</v>
      </c>
      <c r="F1865" s="43" t="s">
        <v>41</v>
      </c>
      <c r="G1865" s="46" t="s">
        <v>42</v>
      </c>
      <c r="H1865" s="67">
        <v>33509</v>
      </c>
      <c r="I1865" s="45"/>
      <c r="J1865" s="76"/>
      <c r="K1865" s="74" t="s">
        <v>56</v>
      </c>
      <c r="L1865" s="63" t="s">
        <v>3301</v>
      </c>
      <c r="M1865" s="77">
        <v>43662</v>
      </c>
      <c r="N1865" s="52" t="str">
        <f t="shared" ca="1" si="64"/>
        <v>32 Tahun 4 Bulan 30 hari</v>
      </c>
      <c r="O18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11 Hari </v>
      </c>
      <c r="P1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Row],[JABATAN]],tbl_refJabatan,2,FALSE),"yr","day")-CONVERT(DATEDIF(H1865,tglAcuan,"y"),"yr","day"))),(NOW()+(CONVERT(VLOOKUP(Table1[[#This Row],[JABATAN]],tbl_refJabatan,2,FALSE),"yr","day")-CONVERT(DATEDIF(H1865,NOW(),"y"),"yr","day")))),"Usia Salah"),"")</f>
        <v>55576.098911689813</v>
      </c>
      <c r="Q1865" s="167" t="str">
        <f ca="1">IF(Table1[[#This Row],[TGL. PENSIUN (usia)]]&lt;&gt;0,TEXT(Table1[[#This Row],[TGL. PENSIUN (usia)]],"yyyy"),"")</f>
        <v>2052</v>
      </c>
      <c r="R1865" s="166">
        <f ca="1">IF(AND(Table1[[#This Row],[TGL. PENSIUN (usia)]]&lt;&gt;"",Table1[[#This Row],[TGL. PENSIUN (usia)]]&lt;&gt;"USIA SALAH"),IF(tglAcuan&lt;&gt;0,(INT(CONVERT(VLOOKUP(Table1[[#This Row],[JABATAN]],tbl_refJabatan,2,FALSE),"yr","day")-CONVERT(DATEDIF(H1865,tglAcuan,"y"),"yr","day"))),(INT(CONVERT(VLOOKUP(Table1[[#This Row],[JABATAN]],tbl_refJabatan,2,FALSE),"yr","day")-CONVERT(DATEDIF(H1865,NOW(),"y"),"yr","day")))),"")</f>
        <v>10227</v>
      </c>
      <c r="S1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Row],[JABATAN]],tbl_refJabatan,4,FALSE),"yr","day")-CONVERT(DATEDIF(H1865,tglAcuan,"y"),"yr","day"))),(NOW()+(CONVERT(VLOOKUP(Table1[[#This Row],[JABATAN]],tbl_refJabatan,4,FALSE),"yr","day")-CONVERT(DATEDIF(H1865,NOW(),"y"),"yr","day")))),"Usia Salah"),"")</f>
        <v>55576.098911689813</v>
      </c>
      <c r="T1865" s="167" t="str">
        <f ca="1">IF(Table1[[#This Row],[TGL. PENSIUN ( usia )]]&lt;&gt;0,TEXT(Table1[[#This Row],[TGL. PENSIUN ( usia )]],"yyyy"),"")</f>
        <v>2052</v>
      </c>
      <c r="U1865" s="166">
        <f ca="1">IF(AND(Table1[[#This Row],[TGL. PENSIUN (usia)]]&lt;&gt;"",Table1[[#This Row],[TGL. PENSIUN (usia)]]&lt;&gt;"USIA SALAH"),IF(tglAcuan&lt;&gt;0,(INT(CONVERT(VLOOKUP(Table1[[#This Row],[JABATAN]],tbl_refJabatan,4,FALSE),"yr","day")-CONVERT(DATEDIF(H1865,tglAcuan,"y"),"yr","day"))),(INT(CONVERT(VLOOKUP(Table1[[#This Row],[JABATAN]],tbl_refJabatan,4,FALSE),"yr","day")-CONVERT(DATEDIF(H1865,NOW(),"y"),"yr","day")))),"")</f>
        <v>10227</v>
      </c>
      <c r="V1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Row],[JABATAN]],tbl_refJabatan,6,FALSE),"yr","day")-CONVERT(DATEDIF(H1865,tglAcuan,"y"),"yr","day"))),(NOW()+(CONVERT(VLOOKUP(Table1[[#This Row],[JABATAN]],tbl_refJabatan,6,FALSE),"yr","day")-CONVERT(DATEDIF(H1865,NOW(),"y"),"yr","day")))),"Usia Salah"),"")</f>
        <v>54115.098911689813</v>
      </c>
      <c r="W1865" s="167" t="str">
        <f ca="1">IF(Table1[[#This Row],[TGL.PENSIUN (usia)]]&lt;&gt;0,TEXT(Table1[[#This Row],[TGL.PENSIUN (usia)]],"yyyy"),"")</f>
        <v>2048</v>
      </c>
      <c r="X18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Row],[JABATAN]],tbl_refJabatan,7,FALSE),"yr","day")-CONVERT(DATEDIF(M1865,tglAcuan,"y"),"yr","day"))),(NOW()+(CONVERT(VLOOKUP(Table1[[#This Row],[JABATAN]],tbl_refJabatan,7,FALSE),"yr","day")-CONVERT(DATEDIF(M1865,NOW(),"y"),"yr","day")))),"tgl SK salah"),"")</f>
        <v>51193.098911689813</v>
      </c>
      <c r="Y1865" s="167" t="str">
        <f ca="1">IF(Table1[[#This Row],[TGL. PENSIUN (jabatan)]]&lt;&gt;0,TEXT(Table1[[#This Row],[TGL. PENSIUN (jabatan)]],"yyyy"),"")</f>
        <v>2040</v>
      </c>
      <c r="Z18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Row],[JABATAN]],tbl_refJabatan,8,FALSE),"yr","day")-CONVERT(DATEDIF(H1865,tglAcuan,"y"),"yr","day"))),(NOW()+(CONVERT(VLOOKUP(Table1[[#This Row],[JABATAN]],tbl_refJabatan,8,FALSE),"yr","day")-CONVERT(DATEDIF(H1865,NOW(),"y"),"yr","day")))),"Usia Salah"),"")</f>
        <v>54115.098911689813</v>
      </c>
      <c r="AA1865" s="167" t="str">
        <f ca="1">IF(Table1[[#This Row],[TGL.PENSIUN (usia )]]&lt;&gt;0,TEXT(Table1[[#This Row],[TGL.PENSIUN (usia )]],"yyyy"),"")</f>
        <v>2048</v>
      </c>
      <c r="AB18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Row],[JABATAN]],tbl_refJabatan,9,FALSE),"yr","day")-CONVERT(DATEDIF(M1865,tglAcuan,"y"),"yr","day"))),(NOW()+(CONVERT(VLOOKUP(Table1[[#This Row],[JABATAN]],tbl_refJabatan,9,FALSE),"yr","day")-CONVERT(DATEDIF(M1865,NOW(),"y"),"yr","day")))),"tgl SK salah"),"")</f>
        <v>51193.098911689813</v>
      </c>
      <c r="AC1865" s="167" t="str">
        <f ca="1">IF(Table1[[#This Row],[TGL. PENSIUN (jabatan )]]&lt;&gt;0,TEXT(Table1[[#This Row],[TGL. PENSIUN (jabatan )]],"yyyy"),"")</f>
        <v>2040</v>
      </c>
      <c r="AD18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6" spans="1:30" s="53" customFormat="1" ht="21.75" customHeight="1" x14ac:dyDescent="0.25">
      <c r="A1866" s="43">
        <f t="shared" si="65"/>
        <v>1861</v>
      </c>
      <c r="B1866" s="44" t="s">
        <v>3226</v>
      </c>
      <c r="C1866" s="44" t="s">
        <v>3295</v>
      </c>
      <c r="D1866" s="72" t="s">
        <v>52</v>
      </c>
      <c r="E1866" s="59" t="s">
        <v>3302</v>
      </c>
      <c r="F1866" s="43" t="s">
        <v>41</v>
      </c>
      <c r="G1866" s="46" t="s">
        <v>42</v>
      </c>
      <c r="H1866" s="226" t="s">
        <v>3303</v>
      </c>
      <c r="I1866" s="45"/>
      <c r="J1866" s="76"/>
      <c r="K1866" s="74" t="s">
        <v>43</v>
      </c>
      <c r="L1866" s="63" t="s">
        <v>3304</v>
      </c>
      <c r="M1866" s="77">
        <v>44657</v>
      </c>
      <c r="N1866" s="52" t="str">
        <f t="shared" ref="N1866:N1929" ca="1" si="66">IFERROR(IF(H1866&lt;&gt;0,IF(tglAcuan&lt;&gt;0,DATEDIF(H1866,tglAcuan,"y")&amp;" Tahun "&amp;DATEDIF(H1866,tglAcuan,"ym")&amp;" Bulan "&amp;DATEDIF(H1866,tglAcuan,"md")&amp;" hari",DATEDIF(H1866,NOW(),"y")&amp;" Tahun "&amp;DATEDIF(H1866,NOW(),"ym")&amp;" Bulan "&amp;DATEDIF(H1866,NOW(),"md")&amp;" hari"),"tgl lahir salah/ null"),"tgl lahir salah")</f>
        <v>28 Tahun 5 Bulan 20 hari</v>
      </c>
      <c r="O18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21 Hari </v>
      </c>
      <c r="P1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Row],[JABATAN]],tbl_refJabatan,2,FALSE),"yr","day")-CONVERT(DATEDIF(H1866,tglAcuan,"y"),"yr","day"))),(NOW()+(CONVERT(VLOOKUP(Table1[[#This Row],[JABATAN]],tbl_refJabatan,2,FALSE),"yr","day")-CONVERT(DATEDIF(H1866,NOW(),"y"),"yr","day")))),"Usia Salah"),"")</f>
        <v>57037.098911689813</v>
      </c>
      <c r="Q1866" s="167" t="str">
        <f ca="1">IF(Table1[[#This Row],[TGL. PENSIUN (usia)]]&lt;&gt;0,TEXT(Table1[[#This Row],[TGL. PENSIUN (usia)]],"yyyy"),"")</f>
        <v>2056</v>
      </c>
      <c r="R1866" s="166">
        <f ca="1">IF(AND(Table1[[#This Row],[TGL. PENSIUN (usia)]]&lt;&gt;"",Table1[[#This Row],[TGL. PENSIUN (usia)]]&lt;&gt;"USIA SALAH"),IF(tglAcuan&lt;&gt;0,(INT(CONVERT(VLOOKUP(Table1[[#This Row],[JABATAN]],tbl_refJabatan,2,FALSE),"yr","day")-CONVERT(DATEDIF(H1866,tglAcuan,"y"),"yr","day"))),(INT(CONVERT(VLOOKUP(Table1[[#This Row],[JABATAN]],tbl_refJabatan,2,FALSE),"yr","day")-CONVERT(DATEDIF(H1866,NOW(),"y"),"yr","day")))),"")</f>
        <v>11688</v>
      </c>
      <c r="S1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Row],[JABATAN]],tbl_refJabatan,4,FALSE),"yr","day")-CONVERT(DATEDIF(H1866,tglAcuan,"y"),"yr","day"))),(NOW()+(CONVERT(VLOOKUP(Table1[[#This Row],[JABATAN]],tbl_refJabatan,4,FALSE),"yr","day")-CONVERT(DATEDIF(H1866,NOW(),"y"),"yr","day")))),"Usia Salah"),"")</f>
        <v>57037.098911689813</v>
      </c>
      <c r="T1866" s="167" t="str">
        <f ca="1">IF(Table1[[#This Row],[TGL. PENSIUN ( usia )]]&lt;&gt;0,TEXT(Table1[[#This Row],[TGL. PENSIUN ( usia )]],"yyyy"),"")</f>
        <v>2056</v>
      </c>
      <c r="U1866" s="166">
        <f ca="1">IF(AND(Table1[[#This Row],[TGL. PENSIUN (usia)]]&lt;&gt;"",Table1[[#This Row],[TGL. PENSIUN (usia)]]&lt;&gt;"USIA SALAH"),IF(tglAcuan&lt;&gt;0,(INT(CONVERT(VLOOKUP(Table1[[#This Row],[JABATAN]],tbl_refJabatan,4,FALSE),"yr","day")-CONVERT(DATEDIF(H1866,tglAcuan,"y"),"yr","day"))),(INT(CONVERT(VLOOKUP(Table1[[#This Row],[JABATAN]],tbl_refJabatan,4,FALSE),"yr","day")-CONVERT(DATEDIF(H1866,NOW(),"y"),"yr","day")))),"")</f>
        <v>11688</v>
      </c>
      <c r="V1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Row],[JABATAN]],tbl_refJabatan,6,FALSE),"yr","day")-CONVERT(DATEDIF(H1866,tglAcuan,"y"),"yr","day"))),(NOW()+(CONVERT(VLOOKUP(Table1[[#This Row],[JABATAN]],tbl_refJabatan,6,FALSE),"yr","day")-CONVERT(DATEDIF(H1866,NOW(),"y"),"yr","day")))),"Usia Salah"),"")</f>
        <v>55576.098911689813</v>
      </c>
      <c r="W1866" s="167" t="str">
        <f ca="1">IF(Table1[[#This Row],[TGL.PENSIUN (usia)]]&lt;&gt;0,TEXT(Table1[[#This Row],[TGL.PENSIUN (usia)]],"yyyy"),"")</f>
        <v>2052</v>
      </c>
      <c r="X18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Row],[JABATAN]],tbl_refJabatan,7,FALSE),"yr","day")-CONVERT(DATEDIF(M1866,tglAcuan,"y"),"yr","day"))),(NOW()+(CONVERT(VLOOKUP(Table1[[#This Row],[JABATAN]],tbl_refJabatan,7,FALSE),"yr","day")-CONVERT(DATEDIF(M1866,NOW(),"y"),"yr","day")))),"tgl SK salah"),"")</f>
        <v>52288.848911689813</v>
      </c>
      <c r="Y1866" s="167" t="str">
        <f ca="1">IF(Table1[[#This Row],[TGL. PENSIUN (jabatan)]]&lt;&gt;0,TEXT(Table1[[#This Row],[TGL. PENSIUN (jabatan)]],"yyyy"),"")</f>
        <v>2043</v>
      </c>
      <c r="Z18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Row],[JABATAN]],tbl_refJabatan,8,FALSE),"yr","day")-CONVERT(DATEDIF(H1866,tglAcuan,"y"),"yr","day"))),(NOW()+(CONVERT(VLOOKUP(Table1[[#This Row],[JABATAN]],tbl_refJabatan,8,FALSE),"yr","day")-CONVERT(DATEDIF(H1866,NOW(),"y"),"yr","day")))),"Usia Salah"),"")</f>
        <v>55576.098911689813</v>
      </c>
      <c r="AA1866" s="167" t="str">
        <f ca="1">IF(Table1[[#This Row],[TGL.PENSIUN (usia )]]&lt;&gt;0,TEXT(Table1[[#This Row],[TGL.PENSIUN (usia )]],"yyyy"),"")</f>
        <v>2052</v>
      </c>
      <c r="AB18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Row],[JABATAN]],tbl_refJabatan,9,FALSE),"yr","day")-CONVERT(DATEDIF(M1866,tglAcuan,"y"),"yr","day"))),(NOW()+(CONVERT(VLOOKUP(Table1[[#This Row],[JABATAN]],tbl_refJabatan,9,FALSE),"yr","day")-CONVERT(DATEDIF(M1866,NOW(),"y"),"yr","day")))),"tgl SK salah"),"")</f>
        <v>52288.848911689813</v>
      </c>
      <c r="AC1866" s="167" t="str">
        <f ca="1">IF(Table1[[#This Row],[TGL. PENSIUN (jabatan )]]&lt;&gt;0,TEXT(Table1[[#This Row],[TGL. PENSIUN (jabatan )]],"yyyy"),"")</f>
        <v>2043</v>
      </c>
      <c r="AD18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7" spans="1:30" s="53" customFormat="1" ht="21.75" customHeight="1" x14ac:dyDescent="0.25">
      <c r="A1867" s="43">
        <f t="shared" si="65"/>
        <v>1862</v>
      </c>
      <c r="B1867" s="44" t="s">
        <v>3226</v>
      </c>
      <c r="C1867" s="44" t="s">
        <v>3295</v>
      </c>
      <c r="D1867" s="72" t="s">
        <v>54</v>
      </c>
      <c r="E1867" s="59" t="s">
        <v>3305</v>
      </c>
      <c r="F1867" s="43" t="s">
        <v>41</v>
      </c>
      <c r="G1867" s="46" t="s">
        <v>42</v>
      </c>
      <c r="H1867" s="67">
        <v>23923</v>
      </c>
      <c r="I1867" s="45"/>
      <c r="J1867" s="76"/>
      <c r="K1867" s="74" t="s">
        <v>43</v>
      </c>
      <c r="L1867" s="63" t="s">
        <v>3306</v>
      </c>
      <c r="M1867" s="77">
        <v>43419</v>
      </c>
      <c r="N1867" s="52" t="str">
        <f t="shared" ca="1" si="66"/>
        <v>58 Tahun 7 Bulan 28 hari</v>
      </c>
      <c r="O18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12 Hari </v>
      </c>
      <c r="P1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Row],[JABATAN]],tbl_refJabatan,2,FALSE),"yr","day")-CONVERT(DATEDIF(H1867,tglAcuan,"y"),"yr","day"))),(NOW()+(CONVERT(VLOOKUP(Table1[[#This Row],[JABATAN]],tbl_refJabatan,2,FALSE),"yr","day")-CONVERT(DATEDIF(H1867,NOW(),"y"),"yr","day")))),"Usia Salah"),"")</f>
        <v>46079.598911689813</v>
      </c>
      <c r="Q1867" s="167" t="str">
        <f ca="1">IF(Table1[[#This Row],[TGL. PENSIUN (usia)]]&lt;&gt;0,TEXT(Table1[[#This Row],[TGL. PENSIUN (usia)]],"yyyy"),"")</f>
        <v>2026</v>
      </c>
      <c r="R1867" s="166">
        <f ca="1">IF(AND(Table1[[#This Row],[TGL. PENSIUN (usia)]]&lt;&gt;"",Table1[[#This Row],[TGL. PENSIUN (usia)]]&lt;&gt;"USIA SALAH"),IF(tglAcuan&lt;&gt;0,(INT(CONVERT(VLOOKUP(Table1[[#This Row],[JABATAN]],tbl_refJabatan,2,FALSE),"yr","day")-CONVERT(DATEDIF(H1867,tglAcuan,"y"),"yr","day"))),(INT(CONVERT(VLOOKUP(Table1[[#This Row],[JABATAN]],tbl_refJabatan,2,FALSE),"yr","day")-CONVERT(DATEDIF(H1867,NOW(),"y"),"yr","day")))),"")</f>
        <v>730</v>
      </c>
      <c r="S1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Row],[JABATAN]],tbl_refJabatan,4,FALSE),"yr","day")-CONVERT(DATEDIF(H1867,tglAcuan,"y"),"yr","day"))),(NOW()+(CONVERT(VLOOKUP(Table1[[#This Row],[JABATAN]],tbl_refJabatan,4,FALSE),"yr","day")-CONVERT(DATEDIF(H1867,NOW(),"y"),"yr","day")))),"Usia Salah"),"")</f>
        <v>46079.598911689813</v>
      </c>
      <c r="T1867" s="167" t="str">
        <f ca="1">IF(Table1[[#This Row],[TGL. PENSIUN ( usia )]]&lt;&gt;0,TEXT(Table1[[#This Row],[TGL. PENSIUN ( usia )]],"yyyy"),"")</f>
        <v>2026</v>
      </c>
      <c r="U1867" s="166">
        <f ca="1">IF(AND(Table1[[#This Row],[TGL. PENSIUN (usia)]]&lt;&gt;"",Table1[[#This Row],[TGL. PENSIUN (usia)]]&lt;&gt;"USIA SALAH"),IF(tglAcuan&lt;&gt;0,(INT(CONVERT(VLOOKUP(Table1[[#This Row],[JABATAN]],tbl_refJabatan,4,FALSE),"yr","day")-CONVERT(DATEDIF(H1867,tglAcuan,"y"),"yr","day"))),(INT(CONVERT(VLOOKUP(Table1[[#This Row],[JABATAN]],tbl_refJabatan,4,FALSE),"yr","day")-CONVERT(DATEDIF(H1867,NOW(),"y"),"yr","day")))),"")</f>
        <v>730</v>
      </c>
      <c r="V1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Row],[JABATAN]],tbl_refJabatan,6,FALSE),"yr","day")-CONVERT(DATEDIF(H1867,tglAcuan,"y"),"yr","day"))),(NOW()+(CONVERT(VLOOKUP(Table1[[#This Row],[JABATAN]],tbl_refJabatan,6,FALSE),"yr","day")-CONVERT(DATEDIF(H1867,NOW(),"y"),"yr","day")))),"Usia Salah"),"")</f>
        <v>44618.598911689813</v>
      </c>
      <c r="W1867" s="167" t="str">
        <f ca="1">IF(Table1[[#This Row],[TGL.PENSIUN (usia)]]&lt;&gt;0,TEXT(Table1[[#This Row],[TGL.PENSIUN (usia)]],"yyyy"),"")</f>
        <v>2022</v>
      </c>
      <c r="X18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Row],[JABATAN]],tbl_refJabatan,7,FALSE),"yr","day")-CONVERT(DATEDIF(M1867,tglAcuan,"y"),"yr","day"))),(NOW()+(CONVERT(VLOOKUP(Table1[[#This Row],[JABATAN]],tbl_refJabatan,7,FALSE),"yr","day")-CONVERT(DATEDIF(M1867,NOW(),"y"),"yr","day")))),"tgl SK salah"),"")</f>
        <v>50827.848911689813</v>
      </c>
      <c r="Y1867" s="167" t="str">
        <f ca="1">IF(Table1[[#This Row],[TGL. PENSIUN (jabatan)]]&lt;&gt;0,TEXT(Table1[[#This Row],[TGL. PENSIUN (jabatan)]],"yyyy"),"")</f>
        <v>2039</v>
      </c>
      <c r="Z18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Row],[JABATAN]],tbl_refJabatan,8,FALSE),"yr","day")-CONVERT(DATEDIF(H1867,tglAcuan,"y"),"yr","day"))),(NOW()+(CONVERT(VLOOKUP(Table1[[#This Row],[JABATAN]],tbl_refJabatan,8,FALSE),"yr","day")-CONVERT(DATEDIF(H1867,NOW(),"y"),"yr","day")))),"Usia Salah"),"")</f>
        <v>44618.598911689813</v>
      </c>
      <c r="AA1867" s="167" t="str">
        <f ca="1">IF(Table1[[#This Row],[TGL.PENSIUN (usia )]]&lt;&gt;0,TEXT(Table1[[#This Row],[TGL.PENSIUN (usia )]],"yyyy"),"")</f>
        <v>2022</v>
      </c>
      <c r="AB18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Row],[JABATAN]],tbl_refJabatan,9,FALSE),"yr","day")-CONVERT(DATEDIF(M1867,tglAcuan,"y"),"yr","day"))),(NOW()+(CONVERT(VLOOKUP(Table1[[#This Row],[JABATAN]],tbl_refJabatan,9,FALSE),"yr","day")-CONVERT(DATEDIF(M1867,NOW(),"y"),"yr","day")))),"tgl SK salah"),"")</f>
        <v>50827.848911689813</v>
      </c>
      <c r="AC1867" s="167" t="str">
        <f ca="1">IF(Table1[[#This Row],[TGL. PENSIUN (jabatan )]]&lt;&gt;0,TEXT(Table1[[#This Row],[TGL. PENSIUN (jabatan )]],"yyyy"),"")</f>
        <v>2039</v>
      </c>
      <c r="AD18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8" spans="1:30" s="53" customFormat="1" ht="21.75" customHeight="1" x14ac:dyDescent="0.25">
      <c r="A1868" s="43">
        <f t="shared" si="65"/>
        <v>1863</v>
      </c>
      <c r="B1868" s="44" t="s">
        <v>3226</v>
      </c>
      <c r="C1868" s="44" t="s">
        <v>3295</v>
      </c>
      <c r="D1868" s="72" t="s">
        <v>57</v>
      </c>
      <c r="E1868" s="59" t="s">
        <v>3307</v>
      </c>
      <c r="F1868" s="43" t="s">
        <v>50</v>
      </c>
      <c r="G1868" s="46" t="s">
        <v>42</v>
      </c>
      <c r="H1868" s="67">
        <v>28474</v>
      </c>
      <c r="I1868" s="45"/>
      <c r="J1868" s="76"/>
      <c r="K1868" s="74" t="s">
        <v>43</v>
      </c>
      <c r="L1868" s="63" t="s">
        <v>3308</v>
      </c>
      <c r="M1868" s="77">
        <v>43419</v>
      </c>
      <c r="N1868" s="52" t="str">
        <f t="shared" ca="1" si="66"/>
        <v>46 Tahun 2 Bulan 12 hari</v>
      </c>
      <c r="O18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12 Hari </v>
      </c>
      <c r="P1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Row],[JABATAN]],tbl_refJabatan,2,FALSE),"yr","day")-CONVERT(DATEDIF(H1868,tglAcuan,"y"),"yr","day"))),(NOW()+(CONVERT(VLOOKUP(Table1[[#This Row],[JABATAN]],tbl_refJabatan,2,FALSE),"yr","day")-CONVERT(DATEDIF(H1868,NOW(),"y"),"yr","day")))),"Usia Salah"),"")</f>
        <v>50462.598911689813</v>
      </c>
      <c r="Q1868" s="167" t="str">
        <f ca="1">IF(Table1[[#This Row],[TGL. PENSIUN (usia)]]&lt;&gt;0,TEXT(Table1[[#This Row],[TGL. PENSIUN (usia)]],"yyyy"),"")</f>
        <v>2038</v>
      </c>
      <c r="R1868" s="166">
        <f ca="1">IF(AND(Table1[[#This Row],[TGL. PENSIUN (usia)]]&lt;&gt;"",Table1[[#This Row],[TGL. PENSIUN (usia)]]&lt;&gt;"USIA SALAH"),IF(tglAcuan&lt;&gt;0,(INT(CONVERT(VLOOKUP(Table1[[#This Row],[JABATAN]],tbl_refJabatan,2,FALSE),"yr","day")-CONVERT(DATEDIF(H1868,tglAcuan,"y"),"yr","day"))),(INT(CONVERT(VLOOKUP(Table1[[#This Row],[JABATAN]],tbl_refJabatan,2,FALSE),"yr","day")-CONVERT(DATEDIF(H1868,NOW(),"y"),"yr","day")))),"")</f>
        <v>5113</v>
      </c>
      <c r="S1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Row],[JABATAN]],tbl_refJabatan,4,FALSE),"yr","day")-CONVERT(DATEDIF(H1868,tglAcuan,"y"),"yr","day"))),(NOW()+(CONVERT(VLOOKUP(Table1[[#This Row],[JABATAN]],tbl_refJabatan,4,FALSE),"yr","day")-CONVERT(DATEDIF(H1868,NOW(),"y"),"yr","day")))),"Usia Salah"),"")</f>
        <v>50462.598911689813</v>
      </c>
      <c r="T1868" s="167" t="str">
        <f ca="1">IF(Table1[[#This Row],[TGL. PENSIUN ( usia )]]&lt;&gt;0,TEXT(Table1[[#This Row],[TGL. PENSIUN ( usia )]],"yyyy"),"")</f>
        <v>2038</v>
      </c>
      <c r="U1868" s="166">
        <f ca="1">IF(AND(Table1[[#This Row],[TGL. PENSIUN (usia)]]&lt;&gt;"",Table1[[#This Row],[TGL. PENSIUN (usia)]]&lt;&gt;"USIA SALAH"),IF(tglAcuan&lt;&gt;0,(INT(CONVERT(VLOOKUP(Table1[[#This Row],[JABATAN]],tbl_refJabatan,4,FALSE),"yr","day")-CONVERT(DATEDIF(H1868,tglAcuan,"y"),"yr","day"))),(INT(CONVERT(VLOOKUP(Table1[[#This Row],[JABATAN]],tbl_refJabatan,4,FALSE),"yr","day")-CONVERT(DATEDIF(H1868,NOW(),"y"),"yr","day")))),"")</f>
        <v>5113</v>
      </c>
      <c r="V1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Row],[JABATAN]],tbl_refJabatan,6,FALSE),"yr","day")-CONVERT(DATEDIF(H1868,tglAcuan,"y"),"yr","day"))),(NOW()+(CONVERT(VLOOKUP(Table1[[#This Row],[JABATAN]],tbl_refJabatan,6,FALSE),"yr","day")-CONVERT(DATEDIF(H1868,NOW(),"y"),"yr","day")))),"Usia Salah"),"")</f>
        <v>49001.598911689813</v>
      </c>
      <c r="W1868" s="167" t="str">
        <f ca="1">IF(Table1[[#This Row],[TGL.PENSIUN (usia)]]&lt;&gt;0,TEXT(Table1[[#This Row],[TGL.PENSIUN (usia)]],"yyyy"),"")</f>
        <v>2034</v>
      </c>
      <c r="X18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Row],[JABATAN]],tbl_refJabatan,7,FALSE),"yr","day")-CONVERT(DATEDIF(M1868,tglAcuan,"y"),"yr","day"))),(NOW()+(CONVERT(VLOOKUP(Table1[[#This Row],[JABATAN]],tbl_refJabatan,7,FALSE),"yr","day")-CONVERT(DATEDIF(M1868,NOW(),"y"),"yr","day")))),"tgl SK salah"),"")</f>
        <v>50827.848911689813</v>
      </c>
      <c r="Y1868" s="167" t="str">
        <f ca="1">IF(Table1[[#This Row],[TGL. PENSIUN (jabatan)]]&lt;&gt;0,TEXT(Table1[[#This Row],[TGL. PENSIUN (jabatan)]],"yyyy"),"")</f>
        <v>2039</v>
      </c>
      <c r="Z18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Row],[JABATAN]],tbl_refJabatan,8,FALSE),"yr","day")-CONVERT(DATEDIF(H1868,tglAcuan,"y"),"yr","day"))),(NOW()+(CONVERT(VLOOKUP(Table1[[#This Row],[JABATAN]],tbl_refJabatan,8,FALSE),"yr","day")-CONVERT(DATEDIF(H1868,NOW(),"y"),"yr","day")))),"Usia Salah"),"")</f>
        <v>49001.598911689813</v>
      </c>
      <c r="AA1868" s="167" t="str">
        <f ca="1">IF(Table1[[#This Row],[TGL.PENSIUN (usia )]]&lt;&gt;0,TEXT(Table1[[#This Row],[TGL.PENSIUN (usia )]],"yyyy"),"")</f>
        <v>2034</v>
      </c>
      <c r="AB18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Row],[JABATAN]],tbl_refJabatan,9,FALSE),"yr","day")-CONVERT(DATEDIF(M1868,tglAcuan,"y"),"yr","day"))),(NOW()+(CONVERT(VLOOKUP(Table1[[#This Row],[JABATAN]],tbl_refJabatan,9,FALSE),"yr","day")-CONVERT(DATEDIF(M1868,NOW(),"y"),"yr","day")))),"tgl SK salah"),"")</f>
        <v>50827.848911689813</v>
      </c>
      <c r="AC1868" s="167" t="str">
        <f ca="1">IF(Table1[[#This Row],[TGL. PENSIUN (jabatan )]]&lt;&gt;0,TEXT(Table1[[#This Row],[TGL. PENSIUN (jabatan )]],"yyyy"),"")</f>
        <v>2039</v>
      </c>
      <c r="AD18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69" spans="1:30" s="53" customFormat="1" ht="21.75" customHeight="1" x14ac:dyDescent="0.25">
      <c r="A1869" s="43">
        <f t="shared" si="65"/>
        <v>1864</v>
      </c>
      <c r="B1869" s="44" t="s">
        <v>3226</v>
      </c>
      <c r="C1869" s="44" t="s">
        <v>3295</v>
      </c>
      <c r="D1869" s="72" t="s">
        <v>59</v>
      </c>
      <c r="E1869" s="59" t="s">
        <v>3309</v>
      </c>
      <c r="F1869" s="43" t="s">
        <v>41</v>
      </c>
      <c r="G1869" s="46" t="s">
        <v>42</v>
      </c>
      <c r="H1869" s="67">
        <v>23929</v>
      </c>
      <c r="I1869" s="45"/>
      <c r="J1869" s="76"/>
      <c r="K1869" s="74" t="s">
        <v>43</v>
      </c>
      <c r="L1869" s="63" t="s">
        <v>3310</v>
      </c>
      <c r="M1869" s="77">
        <v>43419</v>
      </c>
      <c r="N1869" s="52" t="str">
        <f t="shared" ca="1" si="66"/>
        <v>58 Tahun 7 Bulan 21 hari</v>
      </c>
      <c r="O18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12 Hari </v>
      </c>
      <c r="P1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Row],[JABATAN]],tbl_refJabatan,2,FALSE),"yr","day")-CONVERT(DATEDIF(H1869,tglAcuan,"y"),"yr","day"))),(NOW()+(CONVERT(VLOOKUP(Table1[[#This Row],[JABATAN]],tbl_refJabatan,2,FALSE),"yr","day")-CONVERT(DATEDIF(H1869,NOW(),"y"),"yr","day")))),"Usia Salah"),"")</f>
        <v>46079.598911689813</v>
      </c>
      <c r="Q1869" s="167" t="str">
        <f ca="1">IF(Table1[[#This Row],[TGL. PENSIUN (usia)]]&lt;&gt;0,TEXT(Table1[[#This Row],[TGL. PENSIUN (usia)]],"yyyy"),"")</f>
        <v>2026</v>
      </c>
      <c r="R1869" s="166">
        <f ca="1">IF(AND(Table1[[#This Row],[TGL. PENSIUN (usia)]]&lt;&gt;"",Table1[[#This Row],[TGL. PENSIUN (usia)]]&lt;&gt;"USIA SALAH"),IF(tglAcuan&lt;&gt;0,(INT(CONVERT(VLOOKUP(Table1[[#This Row],[JABATAN]],tbl_refJabatan,2,FALSE),"yr","day")-CONVERT(DATEDIF(H1869,tglAcuan,"y"),"yr","day"))),(INT(CONVERT(VLOOKUP(Table1[[#This Row],[JABATAN]],tbl_refJabatan,2,FALSE),"yr","day")-CONVERT(DATEDIF(H1869,NOW(),"y"),"yr","day")))),"")</f>
        <v>730</v>
      </c>
      <c r="S1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Row],[JABATAN]],tbl_refJabatan,4,FALSE),"yr","day")-CONVERT(DATEDIF(H1869,tglAcuan,"y"),"yr","day"))),(NOW()+(CONVERT(VLOOKUP(Table1[[#This Row],[JABATAN]],tbl_refJabatan,4,FALSE),"yr","day")-CONVERT(DATEDIF(H1869,NOW(),"y"),"yr","day")))),"Usia Salah"),"")</f>
        <v>46079.598911689813</v>
      </c>
      <c r="T1869" s="167" t="str">
        <f ca="1">IF(Table1[[#This Row],[TGL. PENSIUN ( usia )]]&lt;&gt;0,TEXT(Table1[[#This Row],[TGL. PENSIUN ( usia )]],"yyyy"),"")</f>
        <v>2026</v>
      </c>
      <c r="U1869" s="166">
        <f ca="1">IF(AND(Table1[[#This Row],[TGL. PENSIUN (usia)]]&lt;&gt;"",Table1[[#This Row],[TGL. PENSIUN (usia)]]&lt;&gt;"USIA SALAH"),IF(tglAcuan&lt;&gt;0,(INT(CONVERT(VLOOKUP(Table1[[#This Row],[JABATAN]],tbl_refJabatan,4,FALSE),"yr","day")-CONVERT(DATEDIF(H1869,tglAcuan,"y"),"yr","day"))),(INT(CONVERT(VLOOKUP(Table1[[#This Row],[JABATAN]],tbl_refJabatan,4,FALSE),"yr","day")-CONVERT(DATEDIF(H1869,NOW(),"y"),"yr","day")))),"")</f>
        <v>730</v>
      </c>
      <c r="V1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Row],[JABATAN]],tbl_refJabatan,6,FALSE),"yr","day")-CONVERT(DATEDIF(H1869,tglAcuan,"y"),"yr","day"))),(NOW()+(CONVERT(VLOOKUP(Table1[[#This Row],[JABATAN]],tbl_refJabatan,6,FALSE),"yr","day")-CONVERT(DATEDIF(H1869,NOW(),"y"),"yr","day")))),"Usia Salah"),"")</f>
        <v>44618.598911689813</v>
      </c>
      <c r="W1869" s="167" t="str">
        <f ca="1">IF(Table1[[#This Row],[TGL.PENSIUN (usia)]]&lt;&gt;0,TEXT(Table1[[#This Row],[TGL.PENSIUN (usia)]],"yyyy"),"")</f>
        <v>2022</v>
      </c>
      <c r="X18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Row],[JABATAN]],tbl_refJabatan,7,FALSE),"yr","day")-CONVERT(DATEDIF(M1869,tglAcuan,"y"),"yr","day"))),(NOW()+(CONVERT(VLOOKUP(Table1[[#This Row],[JABATAN]],tbl_refJabatan,7,FALSE),"yr","day")-CONVERT(DATEDIF(M1869,NOW(),"y"),"yr","day")))),"tgl SK salah"),"")</f>
        <v>50827.848911689813</v>
      </c>
      <c r="Y1869" s="167" t="str">
        <f ca="1">IF(Table1[[#This Row],[TGL. PENSIUN (jabatan)]]&lt;&gt;0,TEXT(Table1[[#This Row],[TGL. PENSIUN (jabatan)]],"yyyy"),"")</f>
        <v>2039</v>
      </c>
      <c r="Z18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Row],[JABATAN]],tbl_refJabatan,8,FALSE),"yr","day")-CONVERT(DATEDIF(H1869,tglAcuan,"y"),"yr","day"))),(NOW()+(CONVERT(VLOOKUP(Table1[[#This Row],[JABATAN]],tbl_refJabatan,8,FALSE),"yr","day")-CONVERT(DATEDIF(H1869,NOW(),"y"),"yr","day")))),"Usia Salah"),"")</f>
        <v>44618.598911689813</v>
      </c>
      <c r="AA1869" s="167" t="str">
        <f ca="1">IF(Table1[[#This Row],[TGL.PENSIUN (usia )]]&lt;&gt;0,TEXT(Table1[[#This Row],[TGL.PENSIUN (usia )]],"yyyy"),"")</f>
        <v>2022</v>
      </c>
      <c r="AB18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Row],[JABATAN]],tbl_refJabatan,9,FALSE),"yr","day")-CONVERT(DATEDIF(M1869,tglAcuan,"y"),"yr","day"))),(NOW()+(CONVERT(VLOOKUP(Table1[[#This Row],[JABATAN]],tbl_refJabatan,9,FALSE),"yr","day")-CONVERT(DATEDIF(M1869,NOW(),"y"),"yr","day")))),"tgl SK salah"),"")</f>
        <v>50827.848911689813</v>
      </c>
      <c r="AC1869" s="167" t="str">
        <f ca="1">IF(Table1[[#This Row],[TGL. PENSIUN (jabatan )]]&lt;&gt;0,TEXT(Table1[[#This Row],[TGL. PENSIUN (jabatan )]],"yyyy"),"")</f>
        <v>2039</v>
      </c>
      <c r="AD18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0" spans="1:30" s="53" customFormat="1" ht="21.75" customHeight="1" x14ac:dyDescent="0.25">
      <c r="A1870" s="43">
        <f t="shared" si="65"/>
        <v>1865</v>
      </c>
      <c r="B1870" s="44" t="s">
        <v>3226</v>
      </c>
      <c r="C1870" s="44" t="s">
        <v>3295</v>
      </c>
      <c r="D1870" s="72" t="s">
        <v>61</v>
      </c>
      <c r="E1870" s="59" t="s">
        <v>1331</v>
      </c>
      <c r="F1870" s="43" t="s">
        <v>41</v>
      </c>
      <c r="G1870" s="46" t="s">
        <v>42</v>
      </c>
      <c r="H1870" s="67">
        <v>28897</v>
      </c>
      <c r="I1870" s="45"/>
      <c r="J1870" s="76"/>
      <c r="K1870" s="74" t="s">
        <v>43</v>
      </c>
      <c r="L1870" s="63" t="s">
        <v>3311</v>
      </c>
      <c r="M1870" s="77">
        <v>44657</v>
      </c>
      <c r="N1870" s="52" t="str">
        <f t="shared" ca="1" si="66"/>
        <v>45 Tahun 0 Bulan 16 hari</v>
      </c>
      <c r="O18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21 Hari </v>
      </c>
      <c r="P1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Row],[JABATAN]],tbl_refJabatan,2,FALSE),"yr","day")-CONVERT(DATEDIF(H1870,tglAcuan,"y"),"yr","day"))),(NOW()+(CONVERT(VLOOKUP(Table1[[#This Row],[JABATAN]],tbl_refJabatan,2,FALSE),"yr","day")-CONVERT(DATEDIF(H1870,NOW(),"y"),"yr","day")))),"Usia Salah"),"")</f>
        <v>50827.848911689813</v>
      </c>
      <c r="Q1870" s="167" t="str">
        <f ca="1">IF(Table1[[#This Row],[TGL. PENSIUN (usia)]]&lt;&gt;0,TEXT(Table1[[#This Row],[TGL. PENSIUN (usia)]],"yyyy"),"")</f>
        <v>2039</v>
      </c>
      <c r="R1870" s="166">
        <f ca="1">IF(AND(Table1[[#This Row],[TGL. PENSIUN (usia)]]&lt;&gt;"",Table1[[#This Row],[TGL. PENSIUN (usia)]]&lt;&gt;"USIA SALAH"),IF(tglAcuan&lt;&gt;0,(INT(CONVERT(VLOOKUP(Table1[[#This Row],[JABATAN]],tbl_refJabatan,2,FALSE),"yr","day")-CONVERT(DATEDIF(H1870,tglAcuan,"y"),"yr","day"))),(INT(CONVERT(VLOOKUP(Table1[[#This Row],[JABATAN]],tbl_refJabatan,2,FALSE),"yr","day")-CONVERT(DATEDIF(H1870,NOW(),"y"),"yr","day")))),"")</f>
        <v>5478</v>
      </c>
      <c r="S1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Row],[JABATAN]],tbl_refJabatan,4,FALSE),"yr","day")-CONVERT(DATEDIF(H1870,tglAcuan,"y"),"yr","day"))),(NOW()+(CONVERT(VLOOKUP(Table1[[#This Row],[JABATAN]],tbl_refJabatan,4,FALSE),"yr","day")-CONVERT(DATEDIF(H1870,NOW(),"y"),"yr","day")))),"Usia Salah"),"")</f>
        <v>50827.848911689813</v>
      </c>
      <c r="T1870" s="167" t="str">
        <f ca="1">IF(Table1[[#This Row],[TGL. PENSIUN ( usia )]]&lt;&gt;0,TEXT(Table1[[#This Row],[TGL. PENSIUN ( usia )]],"yyyy"),"")</f>
        <v>2039</v>
      </c>
      <c r="U1870" s="166">
        <f ca="1">IF(AND(Table1[[#This Row],[TGL. PENSIUN (usia)]]&lt;&gt;"",Table1[[#This Row],[TGL. PENSIUN (usia)]]&lt;&gt;"USIA SALAH"),IF(tglAcuan&lt;&gt;0,(INT(CONVERT(VLOOKUP(Table1[[#This Row],[JABATAN]],tbl_refJabatan,4,FALSE),"yr","day")-CONVERT(DATEDIF(H1870,tglAcuan,"y"),"yr","day"))),(INT(CONVERT(VLOOKUP(Table1[[#This Row],[JABATAN]],tbl_refJabatan,4,FALSE),"yr","day")-CONVERT(DATEDIF(H1870,NOW(),"y"),"yr","day")))),"")</f>
        <v>5478</v>
      </c>
      <c r="V1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Row],[JABATAN]],tbl_refJabatan,6,FALSE),"yr","day")-CONVERT(DATEDIF(H1870,tglAcuan,"y"),"yr","day"))),(NOW()+(CONVERT(VLOOKUP(Table1[[#This Row],[JABATAN]],tbl_refJabatan,6,FALSE),"yr","day")-CONVERT(DATEDIF(H1870,NOW(),"y"),"yr","day")))),"Usia Salah"),"")</f>
        <v>49366.848911689813</v>
      </c>
      <c r="W1870" s="167" t="str">
        <f ca="1">IF(Table1[[#This Row],[TGL.PENSIUN (usia)]]&lt;&gt;0,TEXT(Table1[[#This Row],[TGL.PENSIUN (usia)]],"yyyy"),"")</f>
        <v>2035</v>
      </c>
      <c r="X18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Row],[JABATAN]],tbl_refJabatan,7,FALSE),"yr","day")-CONVERT(DATEDIF(M1870,tglAcuan,"y"),"yr","day"))),(NOW()+(CONVERT(VLOOKUP(Table1[[#This Row],[JABATAN]],tbl_refJabatan,7,FALSE),"yr","day")-CONVERT(DATEDIF(M1870,NOW(),"y"),"yr","day")))),"tgl SK salah"),"")</f>
        <v>52288.848911689813</v>
      </c>
      <c r="Y1870" s="167" t="str">
        <f ca="1">IF(Table1[[#This Row],[TGL. PENSIUN (jabatan)]]&lt;&gt;0,TEXT(Table1[[#This Row],[TGL. PENSIUN (jabatan)]],"yyyy"),"")</f>
        <v>2043</v>
      </c>
      <c r="Z18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Row],[JABATAN]],tbl_refJabatan,8,FALSE),"yr","day")-CONVERT(DATEDIF(H1870,tglAcuan,"y"),"yr","day"))),(NOW()+(CONVERT(VLOOKUP(Table1[[#This Row],[JABATAN]],tbl_refJabatan,8,FALSE),"yr","day")-CONVERT(DATEDIF(H1870,NOW(),"y"),"yr","day")))),"Usia Salah"),"")</f>
        <v>49366.848911689813</v>
      </c>
      <c r="AA1870" s="167" t="str">
        <f ca="1">IF(Table1[[#This Row],[TGL.PENSIUN (usia )]]&lt;&gt;0,TEXT(Table1[[#This Row],[TGL.PENSIUN (usia )]],"yyyy"),"")</f>
        <v>2035</v>
      </c>
      <c r="AB18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Row],[JABATAN]],tbl_refJabatan,9,FALSE),"yr","day")-CONVERT(DATEDIF(M1870,tglAcuan,"y"),"yr","day"))),(NOW()+(CONVERT(VLOOKUP(Table1[[#This Row],[JABATAN]],tbl_refJabatan,9,FALSE),"yr","day")-CONVERT(DATEDIF(M1870,NOW(),"y"),"yr","day")))),"tgl SK salah"),"")</f>
        <v>52288.848911689813</v>
      </c>
      <c r="AC1870" s="167" t="str">
        <f ca="1">IF(Table1[[#This Row],[TGL. PENSIUN (jabatan )]]&lt;&gt;0,TEXT(Table1[[#This Row],[TGL. PENSIUN (jabatan )]],"yyyy"),"")</f>
        <v>2043</v>
      </c>
      <c r="AD18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1" spans="1:30" s="53" customFormat="1" ht="21.75" customHeight="1" x14ac:dyDescent="0.25">
      <c r="A1871" s="43">
        <f t="shared" si="65"/>
        <v>1866</v>
      </c>
      <c r="B1871" s="44" t="s">
        <v>3226</v>
      </c>
      <c r="C1871" s="44" t="s">
        <v>3295</v>
      </c>
      <c r="D1871" s="72" t="s">
        <v>63</v>
      </c>
      <c r="E1871" s="59" t="s">
        <v>3312</v>
      </c>
      <c r="F1871" s="43" t="s">
        <v>41</v>
      </c>
      <c r="G1871" s="46" t="s">
        <v>42</v>
      </c>
      <c r="H1871" s="67">
        <v>33584</v>
      </c>
      <c r="I1871" s="45"/>
      <c r="J1871" s="76"/>
      <c r="K1871" s="74" t="s">
        <v>43</v>
      </c>
      <c r="L1871" s="63" t="s">
        <v>3313</v>
      </c>
      <c r="M1871" s="77">
        <v>44187</v>
      </c>
      <c r="N1871" s="52" t="str">
        <f t="shared" ca="1" si="66"/>
        <v>32 Tahun 2 Bulan 15 hari</v>
      </c>
      <c r="O18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5 Hari </v>
      </c>
      <c r="P1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Row],[JABATAN]],tbl_refJabatan,2,FALSE),"yr","day")-CONVERT(DATEDIF(H1871,tglAcuan,"y"),"yr","day"))),(NOW()+(CONVERT(VLOOKUP(Table1[[#This Row],[JABATAN]],tbl_refJabatan,2,FALSE),"yr","day")-CONVERT(DATEDIF(H1871,NOW(),"y"),"yr","day")))),"Usia Salah"),"")</f>
        <v>55576.098911689813</v>
      </c>
      <c r="Q1871" s="167" t="str">
        <f ca="1">IF(Table1[[#This Row],[TGL. PENSIUN (usia)]]&lt;&gt;0,TEXT(Table1[[#This Row],[TGL. PENSIUN (usia)]],"yyyy"),"")</f>
        <v>2052</v>
      </c>
      <c r="R1871" s="166">
        <f ca="1">IF(AND(Table1[[#This Row],[TGL. PENSIUN (usia)]]&lt;&gt;"",Table1[[#This Row],[TGL. PENSIUN (usia)]]&lt;&gt;"USIA SALAH"),IF(tglAcuan&lt;&gt;0,(INT(CONVERT(VLOOKUP(Table1[[#This Row],[JABATAN]],tbl_refJabatan,2,FALSE),"yr","day")-CONVERT(DATEDIF(H1871,tglAcuan,"y"),"yr","day"))),(INT(CONVERT(VLOOKUP(Table1[[#This Row],[JABATAN]],tbl_refJabatan,2,FALSE),"yr","day")-CONVERT(DATEDIF(H1871,NOW(),"y"),"yr","day")))),"")</f>
        <v>10227</v>
      </c>
      <c r="S1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Row],[JABATAN]],tbl_refJabatan,4,FALSE),"yr","day")-CONVERT(DATEDIF(H1871,tglAcuan,"y"),"yr","day"))),(NOW()+(CONVERT(VLOOKUP(Table1[[#This Row],[JABATAN]],tbl_refJabatan,4,FALSE),"yr","day")-CONVERT(DATEDIF(H1871,NOW(),"y"),"yr","day")))),"Usia Salah"),"")</f>
        <v>40966.098911689813</v>
      </c>
      <c r="T1871" s="167" t="str">
        <f ca="1">IF(Table1[[#This Row],[TGL. PENSIUN ( usia )]]&lt;&gt;0,TEXT(Table1[[#This Row],[TGL. PENSIUN ( usia )]],"yyyy"),"")</f>
        <v>2012</v>
      </c>
      <c r="U1871" s="166">
        <f ca="1">IF(AND(Table1[[#This Row],[TGL. PENSIUN (usia)]]&lt;&gt;"",Table1[[#This Row],[TGL. PENSIUN (usia)]]&lt;&gt;"USIA SALAH"),IF(tglAcuan&lt;&gt;0,(INT(CONVERT(VLOOKUP(Table1[[#This Row],[JABATAN]],tbl_refJabatan,4,FALSE),"yr","day")-CONVERT(DATEDIF(H1871,tglAcuan,"y"),"yr","day"))),(INT(CONVERT(VLOOKUP(Table1[[#This Row],[JABATAN]],tbl_refJabatan,4,FALSE),"yr","day")-CONVERT(DATEDIF(H1871,NOW(),"y"),"yr","day")))),"")</f>
        <v>-4383</v>
      </c>
      <c r="V1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Row],[JABATAN]],tbl_refJabatan,6,FALSE),"yr","day")-CONVERT(DATEDIF(H1871,tglAcuan,"y"),"yr","day"))),(NOW()+(CONVERT(VLOOKUP(Table1[[#This Row],[JABATAN]],tbl_refJabatan,6,FALSE),"yr","day")-CONVERT(DATEDIF(H1871,NOW(),"y"),"yr","day")))),"Usia Salah"),"")</f>
        <v>33661.098911689813</v>
      </c>
      <c r="W1871" s="167" t="str">
        <f ca="1">IF(Table1[[#This Row],[TGL.PENSIUN (usia)]]&lt;&gt;0,TEXT(Table1[[#This Row],[TGL.PENSIUN (usia)]],"yyyy"),"")</f>
        <v>1992</v>
      </c>
      <c r="X18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Row],[JABATAN]],tbl_refJabatan,7,FALSE),"yr","day")-CONVERT(DATEDIF(M1871,tglAcuan,"y"),"yr","day"))),(NOW()+(CONVERT(VLOOKUP(Table1[[#This Row],[JABATAN]],tbl_refJabatan,7,FALSE),"yr","day")-CONVERT(DATEDIF(M1871,NOW(),"y"),"yr","day")))),"tgl SK salah"),"")</f>
        <v>66168.348911689813</v>
      </c>
      <c r="Y1871" s="167" t="str">
        <f ca="1">IF(Table1[[#This Row],[TGL. PENSIUN (jabatan)]]&lt;&gt;0,TEXT(Table1[[#This Row],[TGL. PENSIUN (jabatan)]],"yyyy"),"")</f>
        <v>2081</v>
      </c>
      <c r="Z18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Row],[JABATAN]],tbl_refJabatan,8,FALSE),"yr","day")-CONVERT(DATEDIF(H1871,tglAcuan,"y"),"yr","day"))),(NOW()+(CONVERT(VLOOKUP(Table1[[#This Row],[JABATAN]],tbl_refJabatan,8,FALSE),"yr","day")-CONVERT(DATEDIF(H1871,NOW(),"y"),"yr","day")))),"Usia Salah"),"")</f>
        <v>55576.098911689813</v>
      </c>
      <c r="AA1871" s="167" t="str">
        <f ca="1">IF(Table1[[#This Row],[TGL.PENSIUN (usia )]]&lt;&gt;0,TEXT(Table1[[#This Row],[TGL.PENSIUN (usia )]],"yyyy"),"")</f>
        <v>2052</v>
      </c>
      <c r="AB18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Row],[JABATAN]],tbl_refJabatan,9,FALSE),"yr","day")-CONVERT(DATEDIF(M1871,tglAcuan,"y"),"yr","day"))),(NOW()+(CONVERT(VLOOKUP(Table1[[#This Row],[JABATAN]],tbl_refJabatan,9,FALSE),"yr","day")-CONVERT(DATEDIF(M1871,NOW(),"y"),"yr","day")))),"tgl SK salah"),"")</f>
        <v>49732.098911689813</v>
      </c>
      <c r="AC1871" s="167" t="str">
        <f ca="1">IF(Table1[[#This Row],[TGL. PENSIUN (jabatan )]]&lt;&gt;0,TEXT(Table1[[#This Row],[TGL. PENSIUN (jabatan )]],"yyyy"),"")</f>
        <v>2036</v>
      </c>
      <c r="AD18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2" spans="1:30" s="53" customFormat="1" ht="21.75" customHeight="1" x14ac:dyDescent="0.25">
      <c r="A1872" s="43">
        <f t="shared" si="65"/>
        <v>1867</v>
      </c>
      <c r="B1872" s="44" t="s">
        <v>3226</v>
      </c>
      <c r="C1872" s="44" t="s">
        <v>3295</v>
      </c>
      <c r="D1872" s="72" t="s">
        <v>63</v>
      </c>
      <c r="E1872" s="59" t="s">
        <v>896</v>
      </c>
      <c r="F1872" s="43" t="s">
        <v>41</v>
      </c>
      <c r="G1872" s="46" t="s">
        <v>42</v>
      </c>
      <c r="H1872" s="67">
        <v>23819</v>
      </c>
      <c r="I1872" s="45"/>
      <c r="J1872" s="76"/>
      <c r="K1872" s="74" t="s">
        <v>43</v>
      </c>
      <c r="L1872" s="69" t="s">
        <v>3314</v>
      </c>
      <c r="M1872" s="193">
        <v>36787</v>
      </c>
      <c r="N1872" s="52" t="str">
        <f t="shared" ca="1" si="66"/>
        <v>58 Tahun 11 Bulan 9 hari</v>
      </c>
      <c r="O18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23 Tahun 5 Bulan 9 Hari </v>
      </c>
      <c r="P1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Row],[JABATAN]],tbl_refJabatan,2,FALSE),"yr","day")-CONVERT(DATEDIF(H1872,tglAcuan,"y"),"yr","day"))),(NOW()+(CONVERT(VLOOKUP(Table1[[#This Row],[JABATAN]],tbl_refJabatan,2,FALSE),"yr","day")-CONVERT(DATEDIF(H1872,NOW(),"y"),"yr","day")))),"Usia Salah"),"")</f>
        <v>46079.598911689813</v>
      </c>
      <c r="Q1872" s="167" t="str">
        <f ca="1">IF(Table1[[#This Row],[TGL. PENSIUN (usia)]]&lt;&gt;0,TEXT(Table1[[#This Row],[TGL. PENSIUN (usia)]],"yyyy"),"")</f>
        <v>2026</v>
      </c>
      <c r="R1872" s="166">
        <f ca="1">IF(AND(Table1[[#This Row],[TGL. PENSIUN (usia)]]&lt;&gt;"",Table1[[#This Row],[TGL. PENSIUN (usia)]]&lt;&gt;"USIA SALAH"),IF(tglAcuan&lt;&gt;0,(INT(CONVERT(VLOOKUP(Table1[[#This Row],[JABATAN]],tbl_refJabatan,2,FALSE),"yr","day")-CONVERT(DATEDIF(H1872,tglAcuan,"y"),"yr","day"))),(INT(CONVERT(VLOOKUP(Table1[[#This Row],[JABATAN]],tbl_refJabatan,2,FALSE),"yr","day")-CONVERT(DATEDIF(H1872,NOW(),"y"),"yr","day")))),"")</f>
        <v>730</v>
      </c>
      <c r="S1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Row],[JABATAN]],tbl_refJabatan,4,FALSE),"yr","day")-CONVERT(DATEDIF(H1872,tglAcuan,"y"),"yr","day"))),(NOW()+(CONVERT(VLOOKUP(Table1[[#This Row],[JABATAN]],tbl_refJabatan,4,FALSE),"yr","day")-CONVERT(DATEDIF(H1872,NOW(),"y"),"yr","day")))),"Usia Salah"),"")</f>
        <v>31469.598911689813</v>
      </c>
      <c r="T1872" s="167" t="str">
        <f ca="1">IF(Table1[[#This Row],[TGL. PENSIUN ( usia )]]&lt;&gt;0,TEXT(Table1[[#This Row],[TGL. PENSIUN ( usia )]],"yyyy"),"")</f>
        <v>1986</v>
      </c>
      <c r="U1872" s="166">
        <f ca="1">IF(AND(Table1[[#This Row],[TGL. PENSIUN (usia)]]&lt;&gt;"",Table1[[#This Row],[TGL. PENSIUN (usia)]]&lt;&gt;"USIA SALAH"),IF(tglAcuan&lt;&gt;0,(INT(CONVERT(VLOOKUP(Table1[[#This Row],[JABATAN]],tbl_refJabatan,4,FALSE),"yr","day")-CONVERT(DATEDIF(H1872,tglAcuan,"y"),"yr","day"))),(INT(CONVERT(VLOOKUP(Table1[[#This Row],[JABATAN]],tbl_refJabatan,4,FALSE),"yr","day")-CONVERT(DATEDIF(H1872,NOW(),"y"),"yr","day")))),"")</f>
        <v>-13880</v>
      </c>
      <c r="V1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Row],[JABATAN]],tbl_refJabatan,6,FALSE),"yr","day")-CONVERT(DATEDIF(H1872,tglAcuan,"y"),"yr","day"))),(NOW()+(CONVERT(VLOOKUP(Table1[[#This Row],[JABATAN]],tbl_refJabatan,6,FALSE),"yr","day")-CONVERT(DATEDIF(H1872,NOW(),"y"),"yr","day")))),"Usia Salah"),"")</f>
        <v>24164.598911689813</v>
      </c>
      <c r="W1872" s="167" t="str">
        <f ca="1">IF(Table1[[#This Row],[TGL.PENSIUN (usia)]]&lt;&gt;0,TEXT(Table1[[#This Row],[TGL.PENSIUN (usia)]],"yyyy"),"")</f>
        <v>1966</v>
      </c>
      <c r="X18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Row],[JABATAN]],tbl_refJabatan,7,FALSE),"yr","day")-CONVERT(DATEDIF(M1872,tglAcuan,"y"),"yr","day"))),(NOW()+(CONVERT(VLOOKUP(Table1[[#This Row],[JABATAN]],tbl_refJabatan,7,FALSE),"yr","day")-CONVERT(DATEDIF(M1872,NOW(),"y"),"yr","day")))),"tgl SK salah"),"")</f>
        <v>58863.348911689813</v>
      </c>
      <c r="Y1872" s="167" t="str">
        <f ca="1">IF(Table1[[#This Row],[TGL. PENSIUN (jabatan)]]&lt;&gt;0,TEXT(Table1[[#This Row],[TGL. PENSIUN (jabatan)]],"yyyy"),"")</f>
        <v>2061</v>
      </c>
      <c r="Z18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Row],[JABATAN]],tbl_refJabatan,8,FALSE),"yr","day")-CONVERT(DATEDIF(H1872,tglAcuan,"y"),"yr","day"))),(NOW()+(CONVERT(VLOOKUP(Table1[[#This Row],[JABATAN]],tbl_refJabatan,8,FALSE),"yr","day")-CONVERT(DATEDIF(H1872,NOW(),"y"),"yr","day")))),"Usia Salah"),"")</f>
        <v>46079.598911689813</v>
      </c>
      <c r="AA1872" s="167" t="str">
        <f ca="1">IF(Table1[[#This Row],[TGL.PENSIUN (usia )]]&lt;&gt;0,TEXT(Table1[[#This Row],[TGL.PENSIUN (usia )]],"yyyy"),"")</f>
        <v>2026</v>
      </c>
      <c r="AB18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Row],[JABATAN]],tbl_refJabatan,9,FALSE),"yr","day")-CONVERT(DATEDIF(M1872,tglAcuan,"y"),"yr","day"))),(NOW()+(CONVERT(VLOOKUP(Table1[[#This Row],[JABATAN]],tbl_refJabatan,9,FALSE),"yr","day")-CONVERT(DATEDIF(M1872,NOW(),"y"),"yr","day")))),"tgl SK salah"),"")</f>
        <v>42427.098911689813</v>
      </c>
      <c r="AC1872" s="167" t="str">
        <f ca="1">IF(Table1[[#This Row],[TGL. PENSIUN (jabatan )]]&lt;&gt;0,TEXT(Table1[[#This Row],[TGL. PENSIUN (jabatan )]],"yyyy"),"")</f>
        <v>2016</v>
      </c>
      <c r="AD18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3" spans="1:30" s="53" customFormat="1" ht="21.75" customHeight="1" x14ac:dyDescent="0.25">
      <c r="A1873" s="43">
        <f t="shared" si="65"/>
        <v>1868</v>
      </c>
      <c r="B1873" s="44" t="s">
        <v>3226</v>
      </c>
      <c r="C1873" s="44" t="s">
        <v>3295</v>
      </c>
      <c r="D1873" s="72" t="s">
        <v>63</v>
      </c>
      <c r="E1873" s="59" t="s">
        <v>3315</v>
      </c>
      <c r="F1873" s="43" t="s">
        <v>41</v>
      </c>
      <c r="G1873" s="46" t="s">
        <v>42</v>
      </c>
      <c r="H1873" s="67">
        <v>34134</v>
      </c>
      <c r="I1873" s="45"/>
      <c r="J1873" s="76"/>
      <c r="K1873" s="74" t="s">
        <v>56</v>
      </c>
      <c r="L1873" s="69" t="s">
        <v>3316</v>
      </c>
      <c r="M1873" s="193">
        <v>41946</v>
      </c>
      <c r="N1873" s="52" t="str">
        <f t="shared" ca="1" si="66"/>
        <v>30 Tahun 8 Bulan 13 hari</v>
      </c>
      <c r="O18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24 Hari </v>
      </c>
      <c r="P1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Row],[JABATAN]],tbl_refJabatan,2,FALSE),"yr","day")-CONVERT(DATEDIF(H1873,tglAcuan,"y"),"yr","day"))),(NOW()+(CONVERT(VLOOKUP(Table1[[#This Row],[JABATAN]],tbl_refJabatan,2,FALSE),"yr","day")-CONVERT(DATEDIF(H1873,NOW(),"y"),"yr","day")))),"Usia Salah"),"")</f>
        <v>56306.598911689813</v>
      </c>
      <c r="Q1873" s="167" t="str">
        <f ca="1">IF(Table1[[#This Row],[TGL. PENSIUN (usia)]]&lt;&gt;0,TEXT(Table1[[#This Row],[TGL. PENSIUN (usia)]],"yyyy"),"")</f>
        <v>2054</v>
      </c>
      <c r="R1873" s="166">
        <f ca="1">IF(AND(Table1[[#This Row],[TGL. PENSIUN (usia)]]&lt;&gt;"",Table1[[#This Row],[TGL. PENSIUN (usia)]]&lt;&gt;"USIA SALAH"),IF(tglAcuan&lt;&gt;0,(INT(CONVERT(VLOOKUP(Table1[[#This Row],[JABATAN]],tbl_refJabatan,2,FALSE),"yr","day")-CONVERT(DATEDIF(H1873,tglAcuan,"y"),"yr","day"))),(INT(CONVERT(VLOOKUP(Table1[[#This Row],[JABATAN]],tbl_refJabatan,2,FALSE),"yr","day")-CONVERT(DATEDIF(H1873,NOW(),"y"),"yr","day")))),"")</f>
        <v>10957</v>
      </c>
      <c r="S1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Row],[JABATAN]],tbl_refJabatan,4,FALSE),"yr","day")-CONVERT(DATEDIF(H1873,tglAcuan,"y"),"yr","day"))),(NOW()+(CONVERT(VLOOKUP(Table1[[#This Row],[JABATAN]],tbl_refJabatan,4,FALSE),"yr","day")-CONVERT(DATEDIF(H1873,NOW(),"y"),"yr","day")))),"Usia Salah"),"")</f>
        <v>41696.598911689813</v>
      </c>
      <c r="T1873" s="167" t="str">
        <f ca="1">IF(Table1[[#This Row],[TGL. PENSIUN ( usia )]]&lt;&gt;0,TEXT(Table1[[#This Row],[TGL. PENSIUN ( usia )]],"yyyy"),"")</f>
        <v>2014</v>
      </c>
      <c r="U1873" s="166">
        <f ca="1">IF(AND(Table1[[#This Row],[TGL. PENSIUN (usia)]]&lt;&gt;"",Table1[[#This Row],[TGL. PENSIUN (usia)]]&lt;&gt;"USIA SALAH"),IF(tglAcuan&lt;&gt;0,(INT(CONVERT(VLOOKUP(Table1[[#This Row],[JABATAN]],tbl_refJabatan,4,FALSE),"yr","day")-CONVERT(DATEDIF(H1873,tglAcuan,"y"),"yr","day"))),(INT(CONVERT(VLOOKUP(Table1[[#This Row],[JABATAN]],tbl_refJabatan,4,FALSE),"yr","day")-CONVERT(DATEDIF(H1873,NOW(),"y"),"yr","day")))),"")</f>
        <v>-3653</v>
      </c>
      <c r="V1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Row],[JABATAN]],tbl_refJabatan,6,FALSE),"yr","day")-CONVERT(DATEDIF(H1873,tglAcuan,"y"),"yr","day"))),(NOW()+(CONVERT(VLOOKUP(Table1[[#This Row],[JABATAN]],tbl_refJabatan,6,FALSE),"yr","day")-CONVERT(DATEDIF(H1873,NOW(),"y"),"yr","day")))),"Usia Salah"),"")</f>
        <v>34391.598911689813</v>
      </c>
      <c r="W1873" s="167" t="str">
        <f ca="1">IF(Table1[[#This Row],[TGL.PENSIUN (usia)]]&lt;&gt;0,TEXT(Table1[[#This Row],[TGL.PENSIUN (usia)]],"yyyy"),"")</f>
        <v>1994</v>
      </c>
      <c r="X18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Row],[JABATAN]],tbl_refJabatan,7,FALSE),"yr","day")-CONVERT(DATEDIF(M1873,tglAcuan,"y"),"yr","day"))),(NOW()+(CONVERT(VLOOKUP(Table1[[#This Row],[JABATAN]],tbl_refJabatan,7,FALSE),"yr","day")-CONVERT(DATEDIF(M1873,NOW(),"y"),"yr","day")))),"tgl SK salah"),"")</f>
        <v>63976.848911689813</v>
      </c>
      <c r="Y1873" s="167" t="str">
        <f ca="1">IF(Table1[[#This Row],[TGL. PENSIUN (jabatan)]]&lt;&gt;0,TEXT(Table1[[#This Row],[TGL. PENSIUN (jabatan)]],"yyyy"),"")</f>
        <v>2075</v>
      </c>
      <c r="Z18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Row],[JABATAN]],tbl_refJabatan,8,FALSE),"yr","day")-CONVERT(DATEDIF(H1873,tglAcuan,"y"),"yr","day"))),(NOW()+(CONVERT(VLOOKUP(Table1[[#This Row],[JABATAN]],tbl_refJabatan,8,FALSE),"yr","day")-CONVERT(DATEDIF(H1873,NOW(),"y"),"yr","day")))),"Usia Salah"),"")</f>
        <v>56306.598911689813</v>
      </c>
      <c r="AA1873" s="167" t="str">
        <f ca="1">IF(Table1[[#This Row],[TGL.PENSIUN (usia )]]&lt;&gt;0,TEXT(Table1[[#This Row],[TGL.PENSIUN (usia )]],"yyyy"),"")</f>
        <v>2054</v>
      </c>
      <c r="AB18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Row],[JABATAN]],tbl_refJabatan,9,FALSE),"yr","day")-CONVERT(DATEDIF(M1873,tglAcuan,"y"),"yr","day"))),(NOW()+(CONVERT(VLOOKUP(Table1[[#This Row],[JABATAN]],tbl_refJabatan,9,FALSE),"yr","day")-CONVERT(DATEDIF(M1873,NOW(),"y"),"yr","day")))),"tgl SK salah"),"")</f>
        <v>47540.598911689813</v>
      </c>
      <c r="AC1873" s="167" t="str">
        <f ca="1">IF(Table1[[#This Row],[TGL. PENSIUN (jabatan )]]&lt;&gt;0,TEXT(Table1[[#This Row],[TGL. PENSIUN (jabatan )]],"yyyy"),"")</f>
        <v>2030</v>
      </c>
      <c r="AD18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4" spans="1:30" s="53" customFormat="1" ht="21.75" customHeight="1" x14ac:dyDescent="0.25">
      <c r="A1874" s="43">
        <f t="shared" si="65"/>
        <v>1869</v>
      </c>
      <c r="B1874" s="44" t="s">
        <v>3226</v>
      </c>
      <c r="C1874" s="44" t="s">
        <v>3295</v>
      </c>
      <c r="D1874" s="72" t="s">
        <v>63</v>
      </c>
      <c r="E1874" s="59" t="s">
        <v>236</v>
      </c>
      <c r="F1874" s="43" t="s">
        <v>41</v>
      </c>
      <c r="G1874" s="46" t="s">
        <v>42</v>
      </c>
      <c r="H1874" s="67">
        <v>28703</v>
      </c>
      <c r="I1874" s="45"/>
      <c r="J1874" s="76"/>
      <c r="K1874" s="74" t="s">
        <v>90</v>
      </c>
      <c r="L1874" s="69" t="s">
        <v>3317</v>
      </c>
      <c r="M1874" s="193">
        <v>40639</v>
      </c>
      <c r="N1874" s="52" t="str">
        <f t="shared" ca="1" si="66"/>
        <v>45 Tahun 6 Bulan 26 hari</v>
      </c>
      <c r="O18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10 Bulan 21 Hari </v>
      </c>
      <c r="P1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Row],[JABATAN]],tbl_refJabatan,2,FALSE),"yr","day")-CONVERT(DATEDIF(H1874,tglAcuan,"y"),"yr","day"))),(NOW()+(CONVERT(VLOOKUP(Table1[[#This Row],[JABATAN]],tbl_refJabatan,2,FALSE),"yr","day")-CONVERT(DATEDIF(H1874,NOW(),"y"),"yr","day")))),"Usia Salah"),"")</f>
        <v>50827.848911689813</v>
      </c>
      <c r="Q1874" s="167" t="str">
        <f ca="1">IF(Table1[[#This Row],[TGL. PENSIUN (usia)]]&lt;&gt;0,TEXT(Table1[[#This Row],[TGL. PENSIUN (usia)]],"yyyy"),"")</f>
        <v>2039</v>
      </c>
      <c r="R1874" s="166">
        <f ca="1">IF(AND(Table1[[#This Row],[TGL. PENSIUN (usia)]]&lt;&gt;"",Table1[[#This Row],[TGL. PENSIUN (usia)]]&lt;&gt;"USIA SALAH"),IF(tglAcuan&lt;&gt;0,(INT(CONVERT(VLOOKUP(Table1[[#This Row],[JABATAN]],tbl_refJabatan,2,FALSE),"yr","day")-CONVERT(DATEDIF(H1874,tglAcuan,"y"),"yr","day"))),(INT(CONVERT(VLOOKUP(Table1[[#This Row],[JABATAN]],tbl_refJabatan,2,FALSE),"yr","day")-CONVERT(DATEDIF(H1874,NOW(),"y"),"yr","day")))),"")</f>
        <v>5478</v>
      </c>
      <c r="S1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Row],[JABATAN]],tbl_refJabatan,4,FALSE),"yr","day")-CONVERT(DATEDIF(H1874,tglAcuan,"y"),"yr","day"))),(NOW()+(CONVERT(VLOOKUP(Table1[[#This Row],[JABATAN]],tbl_refJabatan,4,FALSE),"yr","day")-CONVERT(DATEDIF(H1874,NOW(),"y"),"yr","day")))),"Usia Salah"),"")</f>
        <v>36217.848911689813</v>
      </c>
      <c r="T1874" s="167" t="str">
        <f ca="1">IF(Table1[[#This Row],[TGL. PENSIUN ( usia )]]&lt;&gt;0,TEXT(Table1[[#This Row],[TGL. PENSIUN ( usia )]],"yyyy"),"")</f>
        <v>1999</v>
      </c>
      <c r="U1874" s="166">
        <f ca="1">IF(AND(Table1[[#This Row],[TGL. PENSIUN (usia)]]&lt;&gt;"",Table1[[#This Row],[TGL. PENSIUN (usia)]]&lt;&gt;"USIA SALAH"),IF(tglAcuan&lt;&gt;0,(INT(CONVERT(VLOOKUP(Table1[[#This Row],[JABATAN]],tbl_refJabatan,4,FALSE),"yr","day")-CONVERT(DATEDIF(H1874,tglAcuan,"y"),"yr","day"))),(INT(CONVERT(VLOOKUP(Table1[[#This Row],[JABATAN]],tbl_refJabatan,4,FALSE),"yr","day")-CONVERT(DATEDIF(H1874,NOW(),"y"),"yr","day")))),"")</f>
        <v>-9132</v>
      </c>
      <c r="V1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Row],[JABATAN]],tbl_refJabatan,6,FALSE),"yr","day")-CONVERT(DATEDIF(H1874,tglAcuan,"y"),"yr","day"))),(NOW()+(CONVERT(VLOOKUP(Table1[[#This Row],[JABATAN]],tbl_refJabatan,6,FALSE),"yr","day")-CONVERT(DATEDIF(H1874,NOW(),"y"),"yr","day")))),"Usia Salah"),"")</f>
        <v>28912.848911689813</v>
      </c>
      <c r="W1874" s="167" t="str">
        <f ca="1">IF(Table1[[#This Row],[TGL.PENSIUN (usia)]]&lt;&gt;0,TEXT(Table1[[#This Row],[TGL.PENSIUN (usia)]],"yyyy"),"")</f>
        <v>1979</v>
      </c>
      <c r="X18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Row],[JABATAN]],tbl_refJabatan,7,FALSE),"yr","day")-CONVERT(DATEDIF(M1874,tglAcuan,"y"),"yr","day"))),(NOW()+(CONVERT(VLOOKUP(Table1[[#This Row],[JABATAN]],tbl_refJabatan,7,FALSE),"yr","day")-CONVERT(DATEDIF(M1874,NOW(),"y"),"yr","day")))),"tgl SK salah"),"")</f>
        <v>62881.098911689813</v>
      </c>
      <c r="Y1874" s="167" t="str">
        <f ca="1">IF(Table1[[#This Row],[TGL. PENSIUN (jabatan)]]&lt;&gt;0,TEXT(Table1[[#This Row],[TGL. PENSIUN (jabatan)]],"yyyy"),"")</f>
        <v>2072</v>
      </c>
      <c r="Z18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Row],[JABATAN]],tbl_refJabatan,8,FALSE),"yr","day")-CONVERT(DATEDIF(H1874,tglAcuan,"y"),"yr","day"))),(NOW()+(CONVERT(VLOOKUP(Table1[[#This Row],[JABATAN]],tbl_refJabatan,8,FALSE),"yr","day")-CONVERT(DATEDIF(H1874,NOW(),"y"),"yr","day")))),"Usia Salah"),"")</f>
        <v>50827.848911689813</v>
      </c>
      <c r="AA1874" s="167" t="str">
        <f ca="1">IF(Table1[[#This Row],[TGL.PENSIUN (usia )]]&lt;&gt;0,TEXT(Table1[[#This Row],[TGL.PENSIUN (usia )]],"yyyy"),"")</f>
        <v>2039</v>
      </c>
      <c r="AB18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Row],[JABATAN]],tbl_refJabatan,9,FALSE),"yr","day")-CONVERT(DATEDIF(M1874,tglAcuan,"y"),"yr","day"))),(NOW()+(CONVERT(VLOOKUP(Table1[[#This Row],[JABATAN]],tbl_refJabatan,9,FALSE),"yr","day")-CONVERT(DATEDIF(M1874,NOW(),"y"),"yr","day")))),"tgl SK salah"),"")</f>
        <v>46444.848911689813</v>
      </c>
      <c r="AC1874" s="167" t="str">
        <f ca="1">IF(Table1[[#This Row],[TGL. PENSIUN (jabatan )]]&lt;&gt;0,TEXT(Table1[[#This Row],[TGL. PENSIUN (jabatan )]],"yyyy"),"")</f>
        <v>2027</v>
      </c>
      <c r="AD18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5" spans="1:30" s="53" customFormat="1" ht="21.75" customHeight="1" x14ac:dyDescent="0.25">
      <c r="A1875" s="43">
        <f t="shared" si="65"/>
        <v>1870</v>
      </c>
      <c r="B1875" s="44" t="s">
        <v>3226</v>
      </c>
      <c r="C1875" s="44" t="s">
        <v>3295</v>
      </c>
      <c r="D1875" s="72" t="s">
        <v>63</v>
      </c>
      <c r="E1875" s="59" t="s">
        <v>3318</v>
      </c>
      <c r="F1875" s="43" t="s">
        <v>41</v>
      </c>
      <c r="G1875" s="46" t="s">
        <v>42</v>
      </c>
      <c r="H1875" s="67">
        <v>26894</v>
      </c>
      <c r="I1875" s="45"/>
      <c r="J1875" s="76"/>
      <c r="K1875" s="74" t="s">
        <v>43</v>
      </c>
      <c r="L1875" s="69" t="s">
        <v>3319</v>
      </c>
      <c r="M1875" s="193">
        <v>40728</v>
      </c>
      <c r="N1875" s="52" t="str">
        <f t="shared" ca="1" si="66"/>
        <v>50 Tahun 6 Bulan 9 hari</v>
      </c>
      <c r="O18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7 Bulan 23 Hari </v>
      </c>
      <c r="P1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Row],[JABATAN]],tbl_refJabatan,2,FALSE),"yr","day")-CONVERT(DATEDIF(H1875,tglAcuan,"y"),"yr","day"))),(NOW()+(CONVERT(VLOOKUP(Table1[[#This Row],[JABATAN]],tbl_refJabatan,2,FALSE),"yr","day")-CONVERT(DATEDIF(H1875,NOW(),"y"),"yr","day")))),"Usia Salah"),"")</f>
        <v>49001.598911689813</v>
      </c>
      <c r="Q1875" s="167" t="str">
        <f ca="1">IF(Table1[[#This Row],[TGL. PENSIUN (usia)]]&lt;&gt;0,TEXT(Table1[[#This Row],[TGL. PENSIUN (usia)]],"yyyy"),"")</f>
        <v>2034</v>
      </c>
      <c r="R1875" s="166">
        <f ca="1">IF(AND(Table1[[#This Row],[TGL. PENSIUN (usia)]]&lt;&gt;"",Table1[[#This Row],[TGL. PENSIUN (usia)]]&lt;&gt;"USIA SALAH"),IF(tglAcuan&lt;&gt;0,(INT(CONVERT(VLOOKUP(Table1[[#This Row],[JABATAN]],tbl_refJabatan,2,FALSE),"yr","day")-CONVERT(DATEDIF(H1875,tglAcuan,"y"),"yr","day"))),(INT(CONVERT(VLOOKUP(Table1[[#This Row],[JABATAN]],tbl_refJabatan,2,FALSE),"yr","day")-CONVERT(DATEDIF(H1875,NOW(),"y"),"yr","day")))),"")</f>
        <v>3652</v>
      </c>
      <c r="S1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Row],[JABATAN]],tbl_refJabatan,4,FALSE),"yr","day")-CONVERT(DATEDIF(H1875,tglAcuan,"y"),"yr","day"))),(NOW()+(CONVERT(VLOOKUP(Table1[[#This Row],[JABATAN]],tbl_refJabatan,4,FALSE),"yr","day")-CONVERT(DATEDIF(H1875,NOW(),"y"),"yr","day")))),"Usia Salah"),"")</f>
        <v>34391.598911689813</v>
      </c>
      <c r="T1875" s="167" t="str">
        <f ca="1">IF(Table1[[#This Row],[TGL. PENSIUN ( usia )]]&lt;&gt;0,TEXT(Table1[[#This Row],[TGL. PENSIUN ( usia )]],"yyyy"),"")</f>
        <v>1994</v>
      </c>
      <c r="U1875" s="166">
        <f ca="1">IF(AND(Table1[[#This Row],[TGL. PENSIUN (usia)]]&lt;&gt;"",Table1[[#This Row],[TGL. PENSIUN (usia)]]&lt;&gt;"USIA SALAH"),IF(tglAcuan&lt;&gt;0,(INT(CONVERT(VLOOKUP(Table1[[#This Row],[JABATAN]],tbl_refJabatan,4,FALSE),"yr","day")-CONVERT(DATEDIF(H1875,tglAcuan,"y"),"yr","day"))),(INT(CONVERT(VLOOKUP(Table1[[#This Row],[JABATAN]],tbl_refJabatan,4,FALSE),"yr","day")-CONVERT(DATEDIF(H1875,NOW(),"y"),"yr","day")))),"")</f>
        <v>-10958</v>
      </c>
      <c r="V1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Row],[JABATAN]],tbl_refJabatan,6,FALSE),"yr","day")-CONVERT(DATEDIF(H1875,tglAcuan,"y"),"yr","day"))),(NOW()+(CONVERT(VLOOKUP(Table1[[#This Row],[JABATAN]],tbl_refJabatan,6,FALSE),"yr","day")-CONVERT(DATEDIF(H1875,NOW(),"y"),"yr","day")))),"Usia Salah"),"")</f>
        <v>27086.598911689813</v>
      </c>
      <c r="W1875" s="167" t="str">
        <f ca="1">IF(Table1[[#This Row],[TGL.PENSIUN (usia)]]&lt;&gt;0,TEXT(Table1[[#This Row],[TGL.PENSIUN (usia)]],"yyyy"),"")</f>
        <v>1974</v>
      </c>
      <c r="X18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Row],[JABATAN]],tbl_refJabatan,7,FALSE),"yr","day")-CONVERT(DATEDIF(M1875,tglAcuan,"y"),"yr","day"))),(NOW()+(CONVERT(VLOOKUP(Table1[[#This Row],[JABATAN]],tbl_refJabatan,7,FALSE),"yr","day")-CONVERT(DATEDIF(M1875,NOW(),"y"),"yr","day")))),"tgl SK salah"),"")</f>
        <v>62881.098911689813</v>
      </c>
      <c r="Y1875" s="167" t="str">
        <f ca="1">IF(Table1[[#This Row],[TGL. PENSIUN (jabatan)]]&lt;&gt;0,TEXT(Table1[[#This Row],[TGL. PENSIUN (jabatan)]],"yyyy"),"")</f>
        <v>2072</v>
      </c>
      <c r="Z18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Row],[JABATAN]],tbl_refJabatan,8,FALSE),"yr","day")-CONVERT(DATEDIF(H1875,tglAcuan,"y"),"yr","day"))),(NOW()+(CONVERT(VLOOKUP(Table1[[#This Row],[JABATAN]],tbl_refJabatan,8,FALSE),"yr","day")-CONVERT(DATEDIF(H1875,NOW(),"y"),"yr","day")))),"Usia Salah"),"")</f>
        <v>49001.598911689813</v>
      </c>
      <c r="AA1875" s="167" t="str">
        <f ca="1">IF(Table1[[#This Row],[TGL.PENSIUN (usia )]]&lt;&gt;0,TEXT(Table1[[#This Row],[TGL.PENSIUN (usia )]],"yyyy"),"")</f>
        <v>2034</v>
      </c>
      <c r="AB18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Row],[JABATAN]],tbl_refJabatan,9,FALSE),"yr","day")-CONVERT(DATEDIF(M1875,tglAcuan,"y"),"yr","day"))),(NOW()+(CONVERT(VLOOKUP(Table1[[#This Row],[JABATAN]],tbl_refJabatan,9,FALSE),"yr","day")-CONVERT(DATEDIF(M1875,NOW(),"y"),"yr","day")))),"tgl SK salah"),"")</f>
        <v>46444.848911689813</v>
      </c>
      <c r="AC1875" s="167" t="str">
        <f ca="1">IF(Table1[[#This Row],[TGL. PENSIUN (jabatan )]]&lt;&gt;0,TEXT(Table1[[#This Row],[TGL. PENSIUN (jabatan )]],"yyyy"),"")</f>
        <v>2027</v>
      </c>
      <c r="AD18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6" spans="1:30" s="53" customFormat="1" ht="21.75" customHeight="1" x14ac:dyDescent="0.25">
      <c r="A1876" s="43">
        <f t="shared" si="65"/>
        <v>1871</v>
      </c>
      <c r="B1876" s="44" t="s">
        <v>3226</v>
      </c>
      <c r="C1876" s="44" t="s">
        <v>3295</v>
      </c>
      <c r="D1876" s="72" t="s">
        <v>63</v>
      </c>
      <c r="E1876" s="59" t="s">
        <v>3320</v>
      </c>
      <c r="F1876" s="43" t="s">
        <v>41</v>
      </c>
      <c r="G1876" s="46" t="s">
        <v>42</v>
      </c>
      <c r="H1876" s="67">
        <v>25026</v>
      </c>
      <c r="I1876" s="45"/>
      <c r="J1876" s="76"/>
      <c r="K1876" s="74" t="s">
        <v>43</v>
      </c>
      <c r="L1876" s="69" t="s">
        <v>3321</v>
      </c>
      <c r="M1876" s="193">
        <v>41284</v>
      </c>
      <c r="N1876" s="52" t="str">
        <f t="shared" ca="1" si="66"/>
        <v>55 Tahun 7 Bulan 20 hari</v>
      </c>
      <c r="O18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 Bulan 17 Hari </v>
      </c>
      <c r="P1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Row],[JABATAN]],tbl_refJabatan,2,FALSE),"yr","day")-CONVERT(DATEDIF(H1876,tglAcuan,"y"),"yr","day"))),(NOW()+(CONVERT(VLOOKUP(Table1[[#This Row],[JABATAN]],tbl_refJabatan,2,FALSE),"yr","day")-CONVERT(DATEDIF(H1876,NOW(),"y"),"yr","day")))),"Usia Salah"),"")</f>
        <v>47175.348911689813</v>
      </c>
      <c r="Q1876" s="167" t="str">
        <f ca="1">IF(Table1[[#This Row],[TGL. PENSIUN (usia)]]&lt;&gt;0,TEXT(Table1[[#This Row],[TGL. PENSIUN (usia)]],"yyyy"),"")</f>
        <v>2029</v>
      </c>
      <c r="R1876" s="166">
        <f ca="1">IF(AND(Table1[[#This Row],[TGL. PENSIUN (usia)]]&lt;&gt;"",Table1[[#This Row],[TGL. PENSIUN (usia)]]&lt;&gt;"USIA SALAH"),IF(tglAcuan&lt;&gt;0,(INT(CONVERT(VLOOKUP(Table1[[#This Row],[JABATAN]],tbl_refJabatan,2,FALSE),"yr","day")-CONVERT(DATEDIF(H1876,tglAcuan,"y"),"yr","day"))),(INT(CONVERT(VLOOKUP(Table1[[#This Row],[JABATAN]],tbl_refJabatan,2,FALSE),"yr","day")-CONVERT(DATEDIF(H1876,NOW(),"y"),"yr","day")))),"")</f>
        <v>1826</v>
      </c>
      <c r="S1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Row],[JABATAN]],tbl_refJabatan,4,FALSE),"yr","day")-CONVERT(DATEDIF(H1876,tglAcuan,"y"),"yr","day"))),(NOW()+(CONVERT(VLOOKUP(Table1[[#This Row],[JABATAN]],tbl_refJabatan,4,FALSE),"yr","day")-CONVERT(DATEDIF(H1876,NOW(),"y"),"yr","day")))),"Usia Salah"),"")</f>
        <v>32565.348911689813</v>
      </c>
      <c r="T1876" s="167" t="str">
        <f ca="1">IF(Table1[[#This Row],[TGL. PENSIUN ( usia )]]&lt;&gt;0,TEXT(Table1[[#This Row],[TGL. PENSIUN ( usia )]],"yyyy"),"")</f>
        <v>1989</v>
      </c>
      <c r="U1876" s="166">
        <f ca="1">IF(AND(Table1[[#This Row],[TGL. PENSIUN (usia)]]&lt;&gt;"",Table1[[#This Row],[TGL. PENSIUN (usia)]]&lt;&gt;"USIA SALAH"),IF(tglAcuan&lt;&gt;0,(INT(CONVERT(VLOOKUP(Table1[[#This Row],[JABATAN]],tbl_refJabatan,4,FALSE),"yr","day")-CONVERT(DATEDIF(H1876,tglAcuan,"y"),"yr","day"))),(INT(CONVERT(VLOOKUP(Table1[[#This Row],[JABATAN]],tbl_refJabatan,4,FALSE),"yr","day")-CONVERT(DATEDIF(H1876,NOW(),"y"),"yr","day")))),"")</f>
        <v>-12784</v>
      </c>
      <c r="V1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Row],[JABATAN]],tbl_refJabatan,6,FALSE),"yr","day")-CONVERT(DATEDIF(H1876,tglAcuan,"y"),"yr","day"))),(NOW()+(CONVERT(VLOOKUP(Table1[[#This Row],[JABATAN]],tbl_refJabatan,6,FALSE),"yr","day")-CONVERT(DATEDIF(H1876,NOW(),"y"),"yr","day")))),"Usia Salah"),"")</f>
        <v>25260.348911689813</v>
      </c>
      <c r="W1876" s="167" t="str">
        <f ca="1">IF(Table1[[#This Row],[TGL.PENSIUN (usia)]]&lt;&gt;0,TEXT(Table1[[#This Row],[TGL.PENSIUN (usia)]],"yyyy"),"")</f>
        <v>1969</v>
      </c>
      <c r="X18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Row],[JABATAN]],tbl_refJabatan,7,FALSE),"yr","day")-CONVERT(DATEDIF(M1876,tglAcuan,"y"),"yr","day"))),(NOW()+(CONVERT(VLOOKUP(Table1[[#This Row],[JABATAN]],tbl_refJabatan,7,FALSE),"yr","day")-CONVERT(DATEDIF(M1876,NOW(),"y"),"yr","day")))),"tgl SK salah"),"")</f>
        <v>63246.348911689813</v>
      </c>
      <c r="Y1876" s="167" t="str">
        <f ca="1">IF(Table1[[#This Row],[TGL. PENSIUN (jabatan)]]&lt;&gt;0,TEXT(Table1[[#This Row],[TGL. PENSIUN (jabatan)]],"yyyy"),"")</f>
        <v>2073</v>
      </c>
      <c r="Z18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Row],[JABATAN]],tbl_refJabatan,8,FALSE),"yr","day")-CONVERT(DATEDIF(H1876,tglAcuan,"y"),"yr","day"))),(NOW()+(CONVERT(VLOOKUP(Table1[[#This Row],[JABATAN]],tbl_refJabatan,8,FALSE),"yr","day")-CONVERT(DATEDIF(H1876,NOW(),"y"),"yr","day")))),"Usia Salah"),"")</f>
        <v>47175.348911689813</v>
      </c>
      <c r="AA1876" s="167" t="str">
        <f ca="1">IF(Table1[[#This Row],[TGL.PENSIUN (usia )]]&lt;&gt;0,TEXT(Table1[[#This Row],[TGL.PENSIUN (usia )]],"yyyy"),"")</f>
        <v>2029</v>
      </c>
      <c r="AB18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Row],[JABATAN]],tbl_refJabatan,9,FALSE),"yr","day")-CONVERT(DATEDIF(M1876,tglAcuan,"y"),"yr","day"))),(NOW()+(CONVERT(VLOOKUP(Table1[[#This Row],[JABATAN]],tbl_refJabatan,9,FALSE),"yr","day")-CONVERT(DATEDIF(M1876,NOW(),"y"),"yr","day")))),"tgl SK salah"),"")</f>
        <v>46810.098911689813</v>
      </c>
      <c r="AC1876" s="167" t="str">
        <f ca="1">IF(Table1[[#This Row],[TGL. PENSIUN (jabatan )]]&lt;&gt;0,TEXT(Table1[[#This Row],[TGL. PENSIUN (jabatan )]],"yyyy"),"")</f>
        <v>2028</v>
      </c>
      <c r="AD18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7" spans="1:30" s="53" customFormat="1" ht="21.75" customHeight="1" x14ac:dyDescent="0.25">
      <c r="A1877" s="43">
        <f t="shared" si="65"/>
        <v>1872</v>
      </c>
      <c r="B1877" s="44" t="s">
        <v>3226</v>
      </c>
      <c r="C1877" s="102" t="s">
        <v>3322</v>
      </c>
      <c r="D1877" s="45" t="s">
        <v>39</v>
      </c>
      <c r="E1877" s="293" t="s">
        <v>3323</v>
      </c>
      <c r="F1877" s="43" t="s">
        <v>41</v>
      </c>
      <c r="G1877" s="46" t="s">
        <v>42</v>
      </c>
      <c r="H1877" s="47">
        <v>25238</v>
      </c>
      <c r="I1877" s="45"/>
      <c r="J1877" s="76"/>
      <c r="K1877" s="74" t="s">
        <v>43</v>
      </c>
      <c r="L1877" s="227" t="s">
        <v>3324</v>
      </c>
      <c r="M1877" s="225">
        <v>45069</v>
      </c>
      <c r="N1877" s="52" t="str">
        <f t="shared" ca="1" si="66"/>
        <v>55 Tahun 0 Bulan 23 hari</v>
      </c>
      <c r="O18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4 Hari </v>
      </c>
      <c r="P1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Row],[JABATAN]],tbl_refJabatan,2,FALSE),"yr","day")-CONVERT(DATEDIF(H1877,tglAcuan,"y"),"yr","day"))),(NOW()+(CONVERT(VLOOKUP(Table1[[#This Row],[JABATAN]],tbl_refJabatan,2,FALSE),"yr","day")-CONVERT(DATEDIF(H1877,NOW(),"y"),"yr","day")))),"Usia Salah"),"")</f>
        <v>25260.348911689813</v>
      </c>
      <c r="Q1877" s="167" t="str">
        <f ca="1">IF(Table1[[#This Row],[TGL. PENSIUN (usia)]]&lt;&gt;0,TEXT(Table1[[#This Row],[TGL. PENSIUN (usia)]],"yyyy"),"")</f>
        <v>1969</v>
      </c>
      <c r="R1877" s="166">
        <f ca="1">IF(AND(Table1[[#This Row],[TGL. PENSIUN (usia)]]&lt;&gt;"",Table1[[#This Row],[TGL. PENSIUN (usia)]]&lt;&gt;"USIA SALAH"),IF(tglAcuan&lt;&gt;0,(INT(CONVERT(VLOOKUP(Table1[[#This Row],[JABATAN]],tbl_refJabatan,2,FALSE),"yr","day")-CONVERT(DATEDIF(H1877,tglAcuan,"y"),"yr","day"))),(INT(CONVERT(VLOOKUP(Table1[[#This Row],[JABATAN]],tbl_refJabatan,2,FALSE),"yr","day")-CONVERT(DATEDIF(H1877,NOW(),"y"),"yr","day")))),"")</f>
        <v>-20089</v>
      </c>
      <c r="S1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Row],[JABATAN]],tbl_refJabatan,4,FALSE),"yr","day")-CONVERT(DATEDIF(H1877,tglAcuan,"y"),"yr","day"))),(NOW()+(CONVERT(VLOOKUP(Table1[[#This Row],[JABATAN]],tbl_refJabatan,4,FALSE),"yr","day")-CONVERT(DATEDIF(H1877,NOW(),"y"),"yr","day")))),"Usia Salah"),"")</f>
        <v>25260.348911689813</v>
      </c>
      <c r="T1877" s="167" t="str">
        <f ca="1">IF(Table1[[#This Row],[TGL. PENSIUN ( usia )]]&lt;&gt;0,TEXT(Table1[[#This Row],[TGL. PENSIUN ( usia )]],"yyyy"),"")</f>
        <v>1969</v>
      </c>
      <c r="U1877" s="166">
        <f ca="1">IF(AND(Table1[[#This Row],[TGL. PENSIUN (usia)]]&lt;&gt;"",Table1[[#This Row],[TGL. PENSIUN (usia)]]&lt;&gt;"USIA SALAH"),IF(tglAcuan&lt;&gt;0,(INT(CONVERT(VLOOKUP(Table1[[#This Row],[JABATAN]],tbl_refJabatan,4,FALSE),"yr","day")-CONVERT(DATEDIF(H1877,tglAcuan,"y"),"yr","day"))),(INT(CONVERT(VLOOKUP(Table1[[#This Row],[JABATAN]],tbl_refJabatan,4,FALSE),"yr","day")-CONVERT(DATEDIF(H1877,NOW(),"y"),"yr","day")))),"")</f>
        <v>-20089</v>
      </c>
      <c r="V1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Row],[JABATAN]],tbl_refJabatan,6,FALSE),"yr","day")-CONVERT(DATEDIF(H1877,tglAcuan,"y"),"yr","day"))),(NOW()+(CONVERT(VLOOKUP(Table1[[#This Row],[JABATAN]],tbl_refJabatan,6,FALSE),"yr","day")-CONVERT(DATEDIF(H1877,NOW(),"y"),"yr","day")))),"Usia Salah"),"")</f>
        <v>25260.348911689813</v>
      </c>
      <c r="W1877" s="167" t="str">
        <f ca="1">IF(Table1[[#This Row],[TGL.PENSIUN (usia)]]&lt;&gt;0,TEXT(Table1[[#This Row],[TGL.PENSIUN (usia)]],"yyyy"),"")</f>
        <v>1969</v>
      </c>
      <c r="X18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Row],[JABATAN]],tbl_refJabatan,7,FALSE),"yr","day")-CONVERT(DATEDIF(M1877,tglAcuan,"y"),"yr","day"))),(NOW()+(CONVERT(VLOOKUP(Table1[[#This Row],[JABATAN]],tbl_refJabatan,7,FALSE),"yr","day")-CONVERT(DATEDIF(M1877,NOW(),"y"),"yr","day")))),"tgl SK salah"),"")</f>
        <v>45349.098911689813</v>
      </c>
      <c r="Y1877" s="167" t="str">
        <f ca="1">IF(Table1[[#This Row],[TGL. PENSIUN (jabatan)]]&lt;&gt;0,TEXT(Table1[[#This Row],[TGL. PENSIUN (jabatan)]],"yyyy"),"")</f>
        <v>2024</v>
      </c>
      <c r="Z18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Row],[JABATAN]],tbl_refJabatan,8,FALSE),"yr","day")-CONVERT(DATEDIF(H1877,tglAcuan,"y"),"yr","day"))),(NOW()+(CONVERT(VLOOKUP(Table1[[#This Row],[JABATAN]],tbl_refJabatan,8,FALSE),"yr","day")-CONVERT(DATEDIF(H1877,NOW(),"y"),"yr","day")))),"Usia Salah"),"")</f>
        <v>25260.348911689813</v>
      </c>
      <c r="AA1877" s="167" t="str">
        <f ca="1">IF(Table1[[#This Row],[TGL.PENSIUN (usia )]]&lt;&gt;0,TEXT(Table1[[#This Row],[TGL.PENSIUN (usia )]],"yyyy"),"")</f>
        <v>1969</v>
      </c>
      <c r="AB18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Row],[JABATAN]],tbl_refJabatan,9,FALSE),"yr","day")-CONVERT(DATEDIF(M1877,tglAcuan,"y"),"yr","day"))),(NOW()+(CONVERT(VLOOKUP(Table1[[#This Row],[JABATAN]],tbl_refJabatan,9,FALSE),"yr","day")-CONVERT(DATEDIF(M1877,NOW(),"y"),"yr","day")))),"tgl SK salah"),"")</f>
        <v>45349.098911689813</v>
      </c>
      <c r="AC1877" s="167" t="str">
        <f ca="1">IF(Table1[[#This Row],[TGL. PENSIUN (jabatan )]]&lt;&gt;0,TEXT(Table1[[#This Row],[TGL. PENSIUN (jabatan )]],"yyyy"),"")</f>
        <v>2024</v>
      </c>
      <c r="AD18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878" spans="1:30" s="88" customFormat="1" ht="21.75" customHeight="1" x14ac:dyDescent="0.25">
      <c r="A1878" s="43">
        <f t="shared" si="65"/>
        <v>1873</v>
      </c>
      <c r="B1878" s="44" t="s">
        <v>3226</v>
      </c>
      <c r="C1878" s="44" t="s">
        <v>3322</v>
      </c>
      <c r="D1878" s="72" t="s">
        <v>45</v>
      </c>
      <c r="E1878" s="59" t="s">
        <v>73</v>
      </c>
      <c r="F1878" s="43" t="s">
        <v>41</v>
      </c>
      <c r="G1878" s="46" t="s">
        <v>42</v>
      </c>
      <c r="H1878" s="47">
        <v>25614</v>
      </c>
      <c r="I1878" s="45"/>
      <c r="J1878" s="76"/>
      <c r="K1878" s="74" t="s">
        <v>43</v>
      </c>
      <c r="L1878" s="90" t="s">
        <v>3325</v>
      </c>
      <c r="M1878" s="67">
        <v>44392</v>
      </c>
      <c r="N1878" s="52" t="str">
        <f t="shared" ca="1" si="66"/>
        <v>54 Tahun 0 Bulan 12 hari</v>
      </c>
      <c r="O18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12 Hari </v>
      </c>
      <c r="P1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Row],[JABATAN]],tbl_refJabatan,2,FALSE),"yr","day")-CONVERT(DATEDIF(H1878,tglAcuan,"y"),"yr","day"))),(NOW()+(CONVERT(VLOOKUP(Table1[[#This Row],[JABATAN]],tbl_refJabatan,2,FALSE),"yr","day")-CONVERT(DATEDIF(H1878,NOW(),"y"),"yr","day")))),"Usia Salah"),"")</f>
        <v>25625.598911689813</v>
      </c>
      <c r="Q1878" s="167" t="str">
        <f ca="1">IF(Table1[[#This Row],[TGL. PENSIUN (usia)]]&lt;&gt;0,TEXT(Table1[[#This Row],[TGL. PENSIUN (usia)]],"yyyy"),"")</f>
        <v>1970</v>
      </c>
      <c r="R1878" s="166">
        <f ca="1">IF(AND(Table1[[#This Row],[TGL. PENSIUN (usia)]]&lt;&gt;"",Table1[[#This Row],[TGL. PENSIUN (usia)]]&lt;&gt;"USIA SALAH"),IF(tglAcuan&lt;&gt;0,(INT(CONVERT(VLOOKUP(Table1[[#This Row],[JABATAN]],tbl_refJabatan,2,FALSE),"yr","day")-CONVERT(DATEDIF(H1878,tglAcuan,"y"),"yr","day"))),(INT(CONVERT(VLOOKUP(Table1[[#This Row],[JABATAN]],tbl_refJabatan,2,FALSE),"yr","day")-CONVERT(DATEDIF(H1878,NOW(),"y"),"yr","day")))),"")</f>
        <v>-19724</v>
      </c>
      <c r="S1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Row],[JABATAN]],tbl_refJabatan,4,FALSE),"yr","day")-CONVERT(DATEDIF(H1878,tglAcuan,"y"),"yr","day"))),(NOW()+(CONVERT(VLOOKUP(Table1[[#This Row],[JABATAN]],tbl_refJabatan,4,FALSE),"yr","day")-CONVERT(DATEDIF(H1878,NOW(),"y"),"yr","day")))),"Usia Salah"),"")</f>
        <v>25625.598911689813</v>
      </c>
      <c r="T1878" s="167" t="str">
        <f ca="1">IF(Table1[[#This Row],[TGL. PENSIUN ( usia )]]&lt;&gt;0,TEXT(Table1[[#This Row],[TGL. PENSIUN ( usia )]],"yyyy"),"")</f>
        <v>1970</v>
      </c>
      <c r="U1878" s="166">
        <f ca="1">IF(AND(Table1[[#This Row],[TGL. PENSIUN (usia)]]&lt;&gt;"",Table1[[#This Row],[TGL. PENSIUN (usia)]]&lt;&gt;"USIA SALAH"),IF(tglAcuan&lt;&gt;0,(INT(CONVERT(VLOOKUP(Table1[[#This Row],[JABATAN]],tbl_refJabatan,4,FALSE),"yr","day")-CONVERT(DATEDIF(H1878,tglAcuan,"y"),"yr","day"))),(INT(CONVERT(VLOOKUP(Table1[[#This Row],[JABATAN]],tbl_refJabatan,4,FALSE),"yr","day")-CONVERT(DATEDIF(H1878,NOW(),"y"),"yr","day")))),"")</f>
        <v>-19724</v>
      </c>
      <c r="V1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Row],[JABATAN]],tbl_refJabatan,6,FALSE),"yr","day")-CONVERT(DATEDIF(H1878,tglAcuan,"y"),"yr","day"))),(NOW()+(CONVERT(VLOOKUP(Table1[[#This Row],[JABATAN]],tbl_refJabatan,6,FALSE),"yr","day")-CONVERT(DATEDIF(H1878,NOW(),"y"),"yr","day")))),"Usia Salah"),"")</f>
        <v>25625.598911689813</v>
      </c>
      <c r="W1878" s="167" t="str">
        <f ca="1">IF(Table1[[#This Row],[TGL.PENSIUN (usia)]]&lt;&gt;0,TEXT(Table1[[#This Row],[TGL.PENSIUN (usia)]],"yyyy"),"")</f>
        <v>1970</v>
      </c>
      <c r="X18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Row],[JABATAN]],tbl_refJabatan,7,FALSE),"yr","day")-CONVERT(DATEDIF(M1878,tglAcuan,"y"),"yr","day"))),(NOW()+(CONVERT(VLOOKUP(Table1[[#This Row],[JABATAN]],tbl_refJabatan,7,FALSE),"yr","day")-CONVERT(DATEDIF(M1878,NOW(),"y"),"yr","day")))),"tgl SK salah"),"")</f>
        <v>44618.598911689813</v>
      </c>
      <c r="Y1878" s="167" t="str">
        <f ca="1">IF(Table1[[#This Row],[TGL. PENSIUN (jabatan)]]&lt;&gt;0,TEXT(Table1[[#This Row],[TGL. PENSIUN (jabatan)]],"yyyy"),"")</f>
        <v>2022</v>
      </c>
      <c r="Z18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Row],[JABATAN]],tbl_refJabatan,8,FALSE),"yr","day")-CONVERT(DATEDIF(H1878,tglAcuan,"y"),"yr","day"))),(NOW()+(CONVERT(VLOOKUP(Table1[[#This Row],[JABATAN]],tbl_refJabatan,8,FALSE),"yr","day")-CONVERT(DATEDIF(H1878,NOW(),"y"),"yr","day")))),"Usia Salah"),"")</f>
        <v>25625.598911689813</v>
      </c>
      <c r="AA1878" s="167" t="str">
        <f ca="1">IF(Table1[[#This Row],[TGL.PENSIUN (usia )]]&lt;&gt;0,TEXT(Table1[[#This Row],[TGL.PENSIUN (usia )]],"yyyy"),"")</f>
        <v>1970</v>
      </c>
      <c r="AB18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Row],[JABATAN]],tbl_refJabatan,9,FALSE),"yr","day")-CONVERT(DATEDIF(M1878,tglAcuan,"y"),"yr","day"))),(NOW()+(CONVERT(VLOOKUP(Table1[[#This Row],[JABATAN]],tbl_refJabatan,9,FALSE),"yr","day")-CONVERT(DATEDIF(M1878,NOW(),"y"),"yr","day")))),"tgl SK salah"),"")</f>
        <v>44618.598911689813</v>
      </c>
      <c r="AC1878" s="167" t="str">
        <f ca="1">IF(Table1[[#This Row],[TGL. PENSIUN (jabatan )]]&lt;&gt;0,TEXT(Table1[[#This Row],[TGL. PENSIUN (jabatan )]],"yyyy"),"")</f>
        <v>2022</v>
      </c>
      <c r="AD18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79" spans="1:30" s="53" customFormat="1" ht="21.75" customHeight="1" x14ac:dyDescent="0.25">
      <c r="A1879" s="43">
        <f t="shared" si="65"/>
        <v>1874</v>
      </c>
      <c r="B1879" s="44" t="s">
        <v>3226</v>
      </c>
      <c r="C1879" s="44" t="s">
        <v>3322</v>
      </c>
      <c r="D1879" s="72" t="s">
        <v>48</v>
      </c>
      <c r="E1879" s="72" t="s">
        <v>1826</v>
      </c>
      <c r="F1879" s="43" t="s">
        <v>41</v>
      </c>
      <c r="G1879" s="46" t="s">
        <v>42</v>
      </c>
      <c r="H1879" s="47">
        <v>28471</v>
      </c>
      <c r="I1879" s="45"/>
      <c r="J1879" s="76"/>
      <c r="K1879" s="74" t="s">
        <v>43</v>
      </c>
      <c r="L1879" s="79" t="s">
        <v>3326</v>
      </c>
      <c r="M1879" s="80">
        <v>43404</v>
      </c>
      <c r="N1879" s="52" t="str">
        <f t="shared" ca="1" si="66"/>
        <v>46 Tahun 2 Bulan 15 hari</v>
      </c>
      <c r="O18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Row],[JABATAN]],tbl_refJabatan,2,FALSE),"yr","day")-CONVERT(DATEDIF(H1879,tglAcuan,"y"),"yr","day"))),(NOW()+(CONVERT(VLOOKUP(Table1[[#This Row],[JABATAN]],tbl_refJabatan,2,FALSE),"yr","day")-CONVERT(DATEDIF(H1879,NOW(),"y"),"yr","day")))),"Usia Salah"),"")</f>
        <v>50462.598911689813</v>
      </c>
      <c r="Q1879" s="167" t="str">
        <f ca="1">IF(Table1[[#This Row],[TGL. PENSIUN (usia)]]&lt;&gt;0,TEXT(Table1[[#This Row],[TGL. PENSIUN (usia)]],"yyyy"),"")</f>
        <v>2038</v>
      </c>
      <c r="R1879" s="166">
        <f ca="1">IF(AND(Table1[[#This Row],[TGL. PENSIUN (usia)]]&lt;&gt;"",Table1[[#This Row],[TGL. PENSIUN (usia)]]&lt;&gt;"USIA SALAH"),IF(tglAcuan&lt;&gt;0,(INT(CONVERT(VLOOKUP(Table1[[#This Row],[JABATAN]],tbl_refJabatan,2,FALSE),"yr","day")-CONVERT(DATEDIF(H1879,tglAcuan,"y"),"yr","day"))),(INT(CONVERT(VLOOKUP(Table1[[#This Row],[JABATAN]],tbl_refJabatan,2,FALSE),"yr","day")-CONVERT(DATEDIF(H1879,NOW(),"y"),"yr","day")))),"")</f>
        <v>5113</v>
      </c>
      <c r="S1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Row],[JABATAN]],tbl_refJabatan,4,FALSE),"yr","day")-CONVERT(DATEDIF(H1879,tglAcuan,"y"),"yr","day"))),(NOW()+(CONVERT(VLOOKUP(Table1[[#This Row],[JABATAN]],tbl_refJabatan,4,FALSE),"yr","day")-CONVERT(DATEDIF(H1879,NOW(),"y"),"yr","day")))),"Usia Salah"),"")</f>
        <v>50462.598911689813</v>
      </c>
      <c r="T1879" s="167" t="str">
        <f ca="1">IF(Table1[[#This Row],[TGL. PENSIUN ( usia )]]&lt;&gt;0,TEXT(Table1[[#This Row],[TGL. PENSIUN ( usia )]],"yyyy"),"")</f>
        <v>2038</v>
      </c>
      <c r="U1879" s="166">
        <f ca="1">IF(AND(Table1[[#This Row],[TGL. PENSIUN (usia)]]&lt;&gt;"",Table1[[#This Row],[TGL. PENSIUN (usia)]]&lt;&gt;"USIA SALAH"),IF(tglAcuan&lt;&gt;0,(INT(CONVERT(VLOOKUP(Table1[[#This Row],[JABATAN]],tbl_refJabatan,4,FALSE),"yr","day")-CONVERT(DATEDIF(H1879,tglAcuan,"y"),"yr","day"))),(INT(CONVERT(VLOOKUP(Table1[[#This Row],[JABATAN]],tbl_refJabatan,4,FALSE),"yr","day")-CONVERT(DATEDIF(H1879,NOW(),"y"),"yr","day")))),"")</f>
        <v>5113</v>
      </c>
      <c r="V1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Row],[JABATAN]],tbl_refJabatan,6,FALSE),"yr","day")-CONVERT(DATEDIF(H1879,tglAcuan,"y"),"yr","day"))),(NOW()+(CONVERT(VLOOKUP(Table1[[#This Row],[JABATAN]],tbl_refJabatan,6,FALSE),"yr","day")-CONVERT(DATEDIF(H1879,NOW(),"y"),"yr","day")))),"Usia Salah"),"")</f>
        <v>49001.598911689813</v>
      </c>
      <c r="W1879" s="167" t="str">
        <f ca="1">IF(Table1[[#This Row],[TGL.PENSIUN (usia)]]&lt;&gt;0,TEXT(Table1[[#This Row],[TGL.PENSIUN (usia)]],"yyyy"),"")</f>
        <v>2034</v>
      </c>
      <c r="X18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Row],[JABATAN]],tbl_refJabatan,7,FALSE),"yr","day")-CONVERT(DATEDIF(M1879,tglAcuan,"y"),"yr","day"))),(NOW()+(CONVERT(VLOOKUP(Table1[[#This Row],[JABATAN]],tbl_refJabatan,7,FALSE),"yr","day")-CONVERT(DATEDIF(M1879,NOW(),"y"),"yr","day")))),"tgl SK salah"),"")</f>
        <v>50827.848911689813</v>
      </c>
      <c r="Y1879" s="167" t="str">
        <f ca="1">IF(Table1[[#This Row],[TGL. PENSIUN (jabatan)]]&lt;&gt;0,TEXT(Table1[[#This Row],[TGL. PENSIUN (jabatan)]],"yyyy"),"")</f>
        <v>2039</v>
      </c>
      <c r="Z18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Row],[JABATAN]],tbl_refJabatan,8,FALSE),"yr","day")-CONVERT(DATEDIF(H1879,tglAcuan,"y"),"yr","day"))),(NOW()+(CONVERT(VLOOKUP(Table1[[#This Row],[JABATAN]],tbl_refJabatan,8,FALSE),"yr","day")-CONVERT(DATEDIF(H1879,NOW(),"y"),"yr","day")))),"Usia Salah"),"")</f>
        <v>49001.598911689813</v>
      </c>
      <c r="AA1879" s="167" t="str">
        <f ca="1">IF(Table1[[#This Row],[TGL.PENSIUN (usia )]]&lt;&gt;0,TEXT(Table1[[#This Row],[TGL.PENSIUN (usia )]],"yyyy"),"")</f>
        <v>2034</v>
      </c>
      <c r="AB18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Row],[JABATAN]],tbl_refJabatan,9,FALSE),"yr","day")-CONVERT(DATEDIF(M1879,tglAcuan,"y"),"yr","day"))),(NOW()+(CONVERT(VLOOKUP(Table1[[#This Row],[JABATAN]],tbl_refJabatan,9,FALSE),"yr","day")-CONVERT(DATEDIF(M1879,NOW(),"y"),"yr","day")))),"tgl SK salah"),"")</f>
        <v>50827.848911689813</v>
      </c>
      <c r="AC1879" s="167" t="str">
        <f ca="1">IF(Table1[[#This Row],[TGL. PENSIUN (jabatan )]]&lt;&gt;0,TEXT(Table1[[#This Row],[TGL. PENSIUN (jabatan )]],"yyyy"),"")</f>
        <v>2039</v>
      </c>
      <c r="AD18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0" spans="1:30" s="53" customFormat="1" ht="21.75" customHeight="1" x14ac:dyDescent="0.25">
      <c r="A1880" s="43">
        <f t="shared" si="65"/>
        <v>1875</v>
      </c>
      <c r="B1880" s="44" t="s">
        <v>3226</v>
      </c>
      <c r="C1880" s="44" t="s">
        <v>3322</v>
      </c>
      <c r="D1880" s="72" t="s">
        <v>52</v>
      </c>
      <c r="E1880" s="72" t="s">
        <v>3327</v>
      </c>
      <c r="F1880" s="43" t="s">
        <v>41</v>
      </c>
      <c r="G1880" s="46" t="s">
        <v>42</v>
      </c>
      <c r="H1880" s="47">
        <v>32734</v>
      </c>
      <c r="I1880" s="45"/>
      <c r="J1880" s="76"/>
      <c r="K1880" s="74" t="s">
        <v>56</v>
      </c>
      <c r="L1880" s="90" t="s">
        <v>3328</v>
      </c>
      <c r="M1880" s="80">
        <v>44561</v>
      </c>
      <c r="N1880" s="52" t="str">
        <f t="shared" ca="1" si="66"/>
        <v>34 Tahun 6 Bulan 13 hari</v>
      </c>
      <c r="O18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27 Hari </v>
      </c>
      <c r="P1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Row],[JABATAN]],tbl_refJabatan,2,FALSE),"yr","day")-CONVERT(DATEDIF(H1880,tglAcuan,"y"),"yr","day"))),(NOW()+(CONVERT(VLOOKUP(Table1[[#This Row],[JABATAN]],tbl_refJabatan,2,FALSE),"yr","day")-CONVERT(DATEDIF(H1880,NOW(),"y"),"yr","day")))),"Usia Salah"),"")</f>
        <v>54845.598911689813</v>
      </c>
      <c r="Q1880" s="167" t="str">
        <f ca="1">IF(Table1[[#This Row],[TGL. PENSIUN (usia)]]&lt;&gt;0,TEXT(Table1[[#This Row],[TGL. PENSIUN (usia)]],"yyyy"),"")</f>
        <v>2050</v>
      </c>
      <c r="R1880" s="166">
        <f ca="1">IF(AND(Table1[[#This Row],[TGL. PENSIUN (usia)]]&lt;&gt;"",Table1[[#This Row],[TGL. PENSIUN (usia)]]&lt;&gt;"USIA SALAH"),IF(tglAcuan&lt;&gt;0,(INT(CONVERT(VLOOKUP(Table1[[#This Row],[JABATAN]],tbl_refJabatan,2,FALSE),"yr","day")-CONVERT(DATEDIF(H1880,tglAcuan,"y"),"yr","day"))),(INT(CONVERT(VLOOKUP(Table1[[#This Row],[JABATAN]],tbl_refJabatan,2,FALSE),"yr","day")-CONVERT(DATEDIF(H1880,NOW(),"y"),"yr","day")))),"")</f>
        <v>9496</v>
      </c>
      <c r="S1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Row],[JABATAN]],tbl_refJabatan,4,FALSE),"yr","day")-CONVERT(DATEDIF(H1880,tglAcuan,"y"),"yr","day"))),(NOW()+(CONVERT(VLOOKUP(Table1[[#This Row],[JABATAN]],tbl_refJabatan,4,FALSE),"yr","day")-CONVERT(DATEDIF(H1880,NOW(),"y"),"yr","day")))),"Usia Salah"),"")</f>
        <v>54845.598911689813</v>
      </c>
      <c r="T1880" s="167" t="str">
        <f ca="1">IF(Table1[[#This Row],[TGL. PENSIUN ( usia )]]&lt;&gt;0,TEXT(Table1[[#This Row],[TGL. PENSIUN ( usia )]],"yyyy"),"")</f>
        <v>2050</v>
      </c>
      <c r="U1880" s="166">
        <f ca="1">IF(AND(Table1[[#This Row],[TGL. PENSIUN (usia)]]&lt;&gt;"",Table1[[#This Row],[TGL. PENSIUN (usia)]]&lt;&gt;"USIA SALAH"),IF(tglAcuan&lt;&gt;0,(INT(CONVERT(VLOOKUP(Table1[[#This Row],[JABATAN]],tbl_refJabatan,4,FALSE),"yr","day")-CONVERT(DATEDIF(H1880,tglAcuan,"y"),"yr","day"))),(INT(CONVERT(VLOOKUP(Table1[[#This Row],[JABATAN]],tbl_refJabatan,4,FALSE),"yr","day")-CONVERT(DATEDIF(H1880,NOW(),"y"),"yr","day")))),"")</f>
        <v>9496</v>
      </c>
      <c r="V1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Row],[JABATAN]],tbl_refJabatan,6,FALSE),"yr","day")-CONVERT(DATEDIF(H1880,tglAcuan,"y"),"yr","day"))),(NOW()+(CONVERT(VLOOKUP(Table1[[#This Row],[JABATAN]],tbl_refJabatan,6,FALSE),"yr","day")-CONVERT(DATEDIF(H1880,NOW(),"y"),"yr","day")))),"Usia Salah"),"")</f>
        <v>53384.598911689813</v>
      </c>
      <c r="W1880" s="167" t="str">
        <f ca="1">IF(Table1[[#This Row],[TGL.PENSIUN (usia)]]&lt;&gt;0,TEXT(Table1[[#This Row],[TGL.PENSIUN (usia)]],"yyyy"),"")</f>
        <v>2046</v>
      </c>
      <c r="X18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Row],[JABATAN]],tbl_refJabatan,7,FALSE),"yr","day")-CONVERT(DATEDIF(M1880,tglAcuan,"y"),"yr","day"))),(NOW()+(CONVERT(VLOOKUP(Table1[[#This Row],[JABATAN]],tbl_refJabatan,7,FALSE),"yr","day")-CONVERT(DATEDIF(M1880,NOW(),"y"),"yr","day")))),"tgl SK salah"),"")</f>
        <v>51923.598911689813</v>
      </c>
      <c r="Y1880" s="167" t="str">
        <f ca="1">IF(Table1[[#This Row],[TGL. PENSIUN (jabatan)]]&lt;&gt;0,TEXT(Table1[[#This Row],[TGL. PENSIUN (jabatan)]],"yyyy"),"")</f>
        <v>2042</v>
      </c>
      <c r="Z18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Row],[JABATAN]],tbl_refJabatan,8,FALSE),"yr","day")-CONVERT(DATEDIF(H1880,tglAcuan,"y"),"yr","day"))),(NOW()+(CONVERT(VLOOKUP(Table1[[#This Row],[JABATAN]],tbl_refJabatan,8,FALSE),"yr","day")-CONVERT(DATEDIF(H1880,NOW(),"y"),"yr","day")))),"Usia Salah"),"")</f>
        <v>53384.598911689813</v>
      </c>
      <c r="AA1880" s="167" t="str">
        <f ca="1">IF(Table1[[#This Row],[TGL.PENSIUN (usia )]]&lt;&gt;0,TEXT(Table1[[#This Row],[TGL.PENSIUN (usia )]],"yyyy"),"")</f>
        <v>2046</v>
      </c>
      <c r="AB18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Row],[JABATAN]],tbl_refJabatan,9,FALSE),"yr","day")-CONVERT(DATEDIF(M1880,tglAcuan,"y"),"yr","day"))),(NOW()+(CONVERT(VLOOKUP(Table1[[#This Row],[JABATAN]],tbl_refJabatan,9,FALSE),"yr","day")-CONVERT(DATEDIF(M1880,NOW(),"y"),"yr","day")))),"tgl SK salah"),"")</f>
        <v>51923.598911689813</v>
      </c>
      <c r="AC1880" s="167" t="str">
        <f ca="1">IF(Table1[[#This Row],[TGL. PENSIUN (jabatan )]]&lt;&gt;0,TEXT(Table1[[#This Row],[TGL. PENSIUN (jabatan )]],"yyyy"),"")</f>
        <v>2042</v>
      </c>
      <c r="AD18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1" spans="1:30" s="53" customFormat="1" ht="21.75" customHeight="1" x14ac:dyDescent="0.25">
      <c r="A1881" s="43">
        <f t="shared" si="65"/>
        <v>1876</v>
      </c>
      <c r="B1881" s="44" t="s">
        <v>3226</v>
      </c>
      <c r="C1881" s="44" t="s">
        <v>3322</v>
      </c>
      <c r="D1881" s="45" t="s">
        <v>54</v>
      </c>
      <c r="E1881" s="72" t="s">
        <v>74</v>
      </c>
      <c r="F1881" s="43" t="s">
        <v>41</v>
      </c>
      <c r="G1881" s="46" t="s">
        <v>42</v>
      </c>
      <c r="H1881" s="47">
        <v>28169</v>
      </c>
      <c r="I1881" s="45"/>
      <c r="J1881" s="76"/>
      <c r="K1881" s="74" t="s">
        <v>43</v>
      </c>
      <c r="L1881" s="90" t="s">
        <v>3329</v>
      </c>
      <c r="M1881" s="67">
        <v>41168</v>
      </c>
      <c r="N1881" s="52" t="str">
        <f t="shared" ca="1" si="66"/>
        <v>47 Tahun 0 Bulan 14 hari</v>
      </c>
      <c r="O18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5 Bulan 11 Hari </v>
      </c>
      <c r="P1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Row],[JABATAN]],tbl_refJabatan,2,FALSE),"yr","day")-CONVERT(DATEDIF(H1881,tglAcuan,"y"),"yr","day"))),(NOW()+(CONVERT(VLOOKUP(Table1[[#This Row],[JABATAN]],tbl_refJabatan,2,FALSE),"yr","day")-CONVERT(DATEDIF(H1881,NOW(),"y"),"yr","day")))),"Usia Salah"),"")</f>
        <v>50097.348911689813</v>
      </c>
      <c r="Q1881" s="167" t="str">
        <f ca="1">IF(Table1[[#This Row],[TGL. PENSIUN (usia)]]&lt;&gt;0,TEXT(Table1[[#This Row],[TGL. PENSIUN (usia)]],"yyyy"),"")</f>
        <v>2037</v>
      </c>
      <c r="R1881" s="166">
        <f ca="1">IF(AND(Table1[[#This Row],[TGL. PENSIUN (usia)]]&lt;&gt;"",Table1[[#This Row],[TGL. PENSIUN (usia)]]&lt;&gt;"USIA SALAH"),IF(tglAcuan&lt;&gt;0,(INT(CONVERT(VLOOKUP(Table1[[#This Row],[JABATAN]],tbl_refJabatan,2,FALSE),"yr","day")-CONVERT(DATEDIF(H1881,tglAcuan,"y"),"yr","day"))),(INT(CONVERT(VLOOKUP(Table1[[#This Row],[JABATAN]],tbl_refJabatan,2,FALSE),"yr","day")-CONVERT(DATEDIF(H1881,NOW(),"y"),"yr","day")))),"")</f>
        <v>4748</v>
      </c>
      <c r="S1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Row],[JABATAN]],tbl_refJabatan,4,FALSE),"yr","day")-CONVERT(DATEDIF(H1881,tglAcuan,"y"),"yr","day"))),(NOW()+(CONVERT(VLOOKUP(Table1[[#This Row],[JABATAN]],tbl_refJabatan,4,FALSE),"yr","day")-CONVERT(DATEDIF(H1881,NOW(),"y"),"yr","day")))),"Usia Salah"),"")</f>
        <v>50097.348911689813</v>
      </c>
      <c r="T1881" s="167" t="str">
        <f ca="1">IF(Table1[[#This Row],[TGL. PENSIUN ( usia )]]&lt;&gt;0,TEXT(Table1[[#This Row],[TGL. PENSIUN ( usia )]],"yyyy"),"")</f>
        <v>2037</v>
      </c>
      <c r="U1881" s="166">
        <f ca="1">IF(AND(Table1[[#This Row],[TGL. PENSIUN (usia)]]&lt;&gt;"",Table1[[#This Row],[TGL. PENSIUN (usia)]]&lt;&gt;"USIA SALAH"),IF(tglAcuan&lt;&gt;0,(INT(CONVERT(VLOOKUP(Table1[[#This Row],[JABATAN]],tbl_refJabatan,4,FALSE),"yr","day")-CONVERT(DATEDIF(H1881,tglAcuan,"y"),"yr","day"))),(INT(CONVERT(VLOOKUP(Table1[[#This Row],[JABATAN]],tbl_refJabatan,4,FALSE),"yr","day")-CONVERT(DATEDIF(H1881,NOW(),"y"),"yr","day")))),"")</f>
        <v>4748</v>
      </c>
      <c r="V1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Row],[JABATAN]],tbl_refJabatan,6,FALSE),"yr","day")-CONVERT(DATEDIF(H1881,tglAcuan,"y"),"yr","day"))),(NOW()+(CONVERT(VLOOKUP(Table1[[#This Row],[JABATAN]],tbl_refJabatan,6,FALSE),"yr","day")-CONVERT(DATEDIF(H1881,NOW(),"y"),"yr","day")))),"Usia Salah"),"")</f>
        <v>48636.348911689813</v>
      </c>
      <c r="W1881" s="167" t="str">
        <f ca="1">IF(Table1[[#This Row],[TGL.PENSIUN (usia)]]&lt;&gt;0,TEXT(Table1[[#This Row],[TGL.PENSIUN (usia)]],"yyyy"),"")</f>
        <v>2033</v>
      </c>
      <c r="X18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Row],[JABATAN]],tbl_refJabatan,7,FALSE),"yr","day")-CONVERT(DATEDIF(M1881,tglAcuan,"y"),"yr","day"))),(NOW()+(CONVERT(VLOOKUP(Table1[[#This Row],[JABATAN]],tbl_refJabatan,7,FALSE),"yr","day")-CONVERT(DATEDIF(M1881,NOW(),"y"),"yr","day")))),"tgl SK salah"),"")</f>
        <v>48636.348911689813</v>
      </c>
      <c r="Y1881" s="167" t="str">
        <f ca="1">IF(Table1[[#This Row],[TGL. PENSIUN (jabatan)]]&lt;&gt;0,TEXT(Table1[[#This Row],[TGL. PENSIUN (jabatan)]],"yyyy"),"")</f>
        <v>2033</v>
      </c>
      <c r="Z18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Row],[JABATAN]],tbl_refJabatan,8,FALSE),"yr","day")-CONVERT(DATEDIF(H1881,tglAcuan,"y"),"yr","day"))),(NOW()+(CONVERT(VLOOKUP(Table1[[#This Row],[JABATAN]],tbl_refJabatan,8,FALSE),"yr","day")-CONVERT(DATEDIF(H1881,NOW(),"y"),"yr","day")))),"Usia Salah"),"")</f>
        <v>48636.348911689813</v>
      </c>
      <c r="AA1881" s="167" t="str">
        <f ca="1">IF(Table1[[#This Row],[TGL.PENSIUN (usia )]]&lt;&gt;0,TEXT(Table1[[#This Row],[TGL.PENSIUN (usia )]],"yyyy"),"")</f>
        <v>2033</v>
      </c>
      <c r="AB18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Row],[JABATAN]],tbl_refJabatan,9,FALSE),"yr","day")-CONVERT(DATEDIF(M1881,tglAcuan,"y"),"yr","day"))),(NOW()+(CONVERT(VLOOKUP(Table1[[#This Row],[JABATAN]],tbl_refJabatan,9,FALSE),"yr","day")-CONVERT(DATEDIF(M1881,NOW(),"y"),"yr","day")))),"tgl SK salah"),"")</f>
        <v>48636.348911689813</v>
      </c>
      <c r="AC1881" s="167" t="str">
        <f ca="1">IF(Table1[[#This Row],[TGL. PENSIUN (jabatan )]]&lt;&gt;0,TEXT(Table1[[#This Row],[TGL. PENSIUN (jabatan )]],"yyyy"),"")</f>
        <v>2033</v>
      </c>
      <c r="AD18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2" spans="1:30" s="53" customFormat="1" ht="21.75" customHeight="1" x14ac:dyDescent="0.25">
      <c r="A1882" s="43">
        <f t="shared" si="65"/>
        <v>1877</v>
      </c>
      <c r="B1882" s="44" t="s">
        <v>3226</v>
      </c>
      <c r="C1882" s="44" t="s">
        <v>3322</v>
      </c>
      <c r="D1882" s="72" t="s">
        <v>57</v>
      </c>
      <c r="E1882" s="72" t="s">
        <v>3330</v>
      </c>
      <c r="F1882" s="43" t="s">
        <v>50</v>
      </c>
      <c r="G1882" s="46" t="s">
        <v>42</v>
      </c>
      <c r="H1882" s="47">
        <v>29259</v>
      </c>
      <c r="I1882" s="45"/>
      <c r="J1882" s="76"/>
      <c r="K1882" s="74" t="s">
        <v>3331</v>
      </c>
      <c r="L1882" s="79" t="s">
        <v>3332</v>
      </c>
      <c r="M1882" s="80">
        <v>43404</v>
      </c>
      <c r="N1882" s="52" t="str">
        <f t="shared" ca="1" si="66"/>
        <v>44 Tahun 0 Bulan 19 hari</v>
      </c>
      <c r="O18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Row],[JABATAN]],tbl_refJabatan,2,FALSE),"yr","day")-CONVERT(DATEDIF(H1882,tglAcuan,"y"),"yr","day"))),(NOW()+(CONVERT(VLOOKUP(Table1[[#This Row],[JABATAN]],tbl_refJabatan,2,FALSE),"yr","day")-CONVERT(DATEDIF(H1882,NOW(),"y"),"yr","day")))),"Usia Salah"),"")</f>
        <v>51193.098911689813</v>
      </c>
      <c r="Q1882" s="167" t="str">
        <f ca="1">IF(Table1[[#This Row],[TGL. PENSIUN (usia)]]&lt;&gt;0,TEXT(Table1[[#This Row],[TGL. PENSIUN (usia)]],"yyyy"),"")</f>
        <v>2040</v>
      </c>
      <c r="R1882" s="166">
        <f ca="1">IF(AND(Table1[[#This Row],[TGL. PENSIUN (usia)]]&lt;&gt;"",Table1[[#This Row],[TGL. PENSIUN (usia)]]&lt;&gt;"USIA SALAH"),IF(tglAcuan&lt;&gt;0,(INT(CONVERT(VLOOKUP(Table1[[#This Row],[JABATAN]],tbl_refJabatan,2,FALSE),"yr","day")-CONVERT(DATEDIF(H1882,tglAcuan,"y"),"yr","day"))),(INT(CONVERT(VLOOKUP(Table1[[#This Row],[JABATAN]],tbl_refJabatan,2,FALSE),"yr","day")-CONVERT(DATEDIF(H1882,NOW(),"y"),"yr","day")))),"")</f>
        <v>5844</v>
      </c>
      <c r="S1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Row],[JABATAN]],tbl_refJabatan,4,FALSE),"yr","day")-CONVERT(DATEDIF(H1882,tglAcuan,"y"),"yr","day"))),(NOW()+(CONVERT(VLOOKUP(Table1[[#This Row],[JABATAN]],tbl_refJabatan,4,FALSE),"yr","day")-CONVERT(DATEDIF(H1882,NOW(),"y"),"yr","day")))),"Usia Salah"),"")</f>
        <v>51193.098911689813</v>
      </c>
      <c r="T1882" s="167" t="str">
        <f ca="1">IF(Table1[[#This Row],[TGL. PENSIUN ( usia )]]&lt;&gt;0,TEXT(Table1[[#This Row],[TGL. PENSIUN ( usia )]],"yyyy"),"")</f>
        <v>2040</v>
      </c>
      <c r="U1882" s="166">
        <f ca="1">IF(AND(Table1[[#This Row],[TGL. PENSIUN (usia)]]&lt;&gt;"",Table1[[#This Row],[TGL. PENSIUN (usia)]]&lt;&gt;"USIA SALAH"),IF(tglAcuan&lt;&gt;0,(INT(CONVERT(VLOOKUP(Table1[[#This Row],[JABATAN]],tbl_refJabatan,4,FALSE),"yr","day")-CONVERT(DATEDIF(H1882,tglAcuan,"y"),"yr","day"))),(INT(CONVERT(VLOOKUP(Table1[[#This Row],[JABATAN]],tbl_refJabatan,4,FALSE),"yr","day")-CONVERT(DATEDIF(H1882,NOW(),"y"),"yr","day")))),"")</f>
        <v>5844</v>
      </c>
      <c r="V1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Row],[JABATAN]],tbl_refJabatan,6,FALSE),"yr","day")-CONVERT(DATEDIF(H1882,tglAcuan,"y"),"yr","day"))),(NOW()+(CONVERT(VLOOKUP(Table1[[#This Row],[JABATAN]],tbl_refJabatan,6,FALSE),"yr","day")-CONVERT(DATEDIF(H1882,NOW(),"y"),"yr","day")))),"Usia Salah"),"")</f>
        <v>49732.098911689813</v>
      </c>
      <c r="W1882" s="167" t="str">
        <f ca="1">IF(Table1[[#This Row],[TGL.PENSIUN (usia)]]&lt;&gt;0,TEXT(Table1[[#This Row],[TGL.PENSIUN (usia)]],"yyyy"),"")</f>
        <v>2036</v>
      </c>
      <c r="X18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Row],[JABATAN]],tbl_refJabatan,7,FALSE),"yr","day")-CONVERT(DATEDIF(M1882,tglAcuan,"y"),"yr","day"))),(NOW()+(CONVERT(VLOOKUP(Table1[[#This Row],[JABATAN]],tbl_refJabatan,7,FALSE),"yr","day")-CONVERT(DATEDIF(M1882,NOW(),"y"),"yr","day")))),"tgl SK salah"),"")</f>
        <v>50827.848911689813</v>
      </c>
      <c r="Y1882" s="167" t="str">
        <f ca="1">IF(Table1[[#This Row],[TGL. PENSIUN (jabatan)]]&lt;&gt;0,TEXT(Table1[[#This Row],[TGL. PENSIUN (jabatan)]],"yyyy"),"")</f>
        <v>2039</v>
      </c>
      <c r="Z18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Row],[JABATAN]],tbl_refJabatan,8,FALSE),"yr","day")-CONVERT(DATEDIF(H1882,tglAcuan,"y"),"yr","day"))),(NOW()+(CONVERT(VLOOKUP(Table1[[#This Row],[JABATAN]],tbl_refJabatan,8,FALSE),"yr","day")-CONVERT(DATEDIF(H1882,NOW(),"y"),"yr","day")))),"Usia Salah"),"")</f>
        <v>49732.098911689813</v>
      </c>
      <c r="AA1882" s="167" t="str">
        <f ca="1">IF(Table1[[#This Row],[TGL.PENSIUN (usia )]]&lt;&gt;0,TEXT(Table1[[#This Row],[TGL.PENSIUN (usia )]],"yyyy"),"")</f>
        <v>2036</v>
      </c>
      <c r="AB18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Row],[JABATAN]],tbl_refJabatan,9,FALSE),"yr","day")-CONVERT(DATEDIF(M1882,tglAcuan,"y"),"yr","day"))),(NOW()+(CONVERT(VLOOKUP(Table1[[#This Row],[JABATAN]],tbl_refJabatan,9,FALSE),"yr","day")-CONVERT(DATEDIF(M1882,NOW(),"y"),"yr","day")))),"tgl SK salah"),"")</f>
        <v>50827.848911689813</v>
      </c>
      <c r="AC1882" s="167" t="str">
        <f ca="1">IF(Table1[[#This Row],[TGL. PENSIUN (jabatan )]]&lt;&gt;0,TEXT(Table1[[#This Row],[TGL. PENSIUN (jabatan )]],"yyyy"),"")</f>
        <v>2039</v>
      </c>
      <c r="AD18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3" spans="1:30" s="53" customFormat="1" ht="21.75" customHeight="1" x14ac:dyDescent="0.25">
      <c r="A1883" s="43">
        <f t="shared" si="65"/>
        <v>1878</v>
      </c>
      <c r="B1883" s="44" t="s">
        <v>3226</v>
      </c>
      <c r="C1883" s="44" t="s">
        <v>3322</v>
      </c>
      <c r="D1883" s="72" t="s">
        <v>59</v>
      </c>
      <c r="E1883" s="59" t="s">
        <v>3333</v>
      </c>
      <c r="F1883" s="43" t="s">
        <v>50</v>
      </c>
      <c r="G1883" s="46" t="s">
        <v>42</v>
      </c>
      <c r="H1883" s="47">
        <v>34826</v>
      </c>
      <c r="I1883" s="45"/>
      <c r="J1883" s="76"/>
      <c r="K1883" s="74" t="s">
        <v>56</v>
      </c>
      <c r="L1883" s="90" t="s">
        <v>3334</v>
      </c>
      <c r="M1883" s="67">
        <v>44560</v>
      </c>
      <c r="N1883" s="52" t="str">
        <f t="shared" ca="1" si="66"/>
        <v>28 Tahun 9 Bulan 20 hari</v>
      </c>
      <c r="O18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28 Hari </v>
      </c>
      <c r="P1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Row],[JABATAN]],tbl_refJabatan,2,FALSE),"yr","day")-CONVERT(DATEDIF(H1883,tglAcuan,"y"),"yr","day"))),(NOW()+(CONVERT(VLOOKUP(Table1[[#This Row],[JABATAN]],tbl_refJabatan,2,FALSE),"yr","day")-CONVERT(DATEDIF(H1883,NOW(),"y"),"yr","day")))),"Usia Salah"),"")</f>
        <v>57037.098911689813</v>
      </c>
      <c r="Q1883" s="167" t="str">
        <f ca="1">IF(Table1[[#This Row],[TGL. PENSIUN (usia)]]&lt;&gt;0,TEXT(Table1[[#This Row],[TGL. PENSIUN (usia)]],"yyyy"),"")</f>
        <v>2056</v>
      </c>
      <c r="R1883" s="166">
        <f ca="1">IF(AND(Table1[[#This Row],[TGL. PENSIUN (usia)]]&lt;&gt;"",Table1[[#This Row],[TGL. PENSIUN (usia)]]&lt;&gt;"USIA SALAH"),IF(tglAcuan&lt;&gt;0,(INT(CONVERT(VLOOKUP(Table1[[#This Row],[JABATAN]],tbl_refJabatan,2,FALSE),"yr","day")-CONVERT(DATEDIF(H1883,tglAcuan,"y"),"yr","day"))),(INT(CONVERT(VLOOKUP(Table1[[#This Row],[JABATAN]],tbl_refJabatan,2,FALSE),"yr","day")-CONVERT(DATEDIF(H1883,NOW(),"y"),"yr","day")))),"")</f>
        <v>11688</v>
      </c>
      <c r="S1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Row],[JABATAN]],tbl_refJabatan,4,FALSE),"yr","day")-CONVERT(DATEDIF(H1883,tglAcuan,"y"),"yr","day"))),(NOW()+(CONVERT(VLOOKUP(Table1[[#This Row],[JABATAN]],tbl_refJabatan,4,FALSE),"yr","day")-CONVERT(DATEDIF(H1883,NOW(),"y"),"yr","day")))),"Usia Salah"),"")</f>
        <v>57037.098911689813</v>
      </c>
      <c r="T1883" s="167" t="str">
        <f ca="1">IF(Table1[[#This Row],[TGL. PENSIUN ( usia )]]&lt;&gt;0,TEXT(Table1[[#This Row],[TGL. PENSIUN ( usia )]],"yyyy"),"")</f>
        <v>2056</v>
      </c>
      <c r="U1883" s="166">
        <f ca="1">IF(AND(Table1[[#This Row],[TGL. PENSIUN (usia)]]&lt;&gt;"",Table1[[#This Row],[TGL. PENSIUN (usia)]]&lt;&gt;"USIA SALAH"),IF(tglAcuan&lt;&gt;0,(INT(CONVERT(VLOOKUP(Table1[[#This Row],[JABATAN]],tbl_refJabatan,4,FALSE),"yr","day")-CONVERT(DATEDIF(H1883,tglAcuan,"y"),"yr","day"))),(INT(CONVERT(VLOOKUP(Table1[[#This Row],[JABATAN]],tbl_refJabatan,4,FALSE),"yr","day")-CONVERT(DATEDIF(H1883,NOW(),"y"),"yr","day")))),"")</f>
        <v>11688</v>
      </c>
      <c r="V1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Row],[JABATAN]],tbl_refJabatan,6,FALSE),"yr","day")-CONVERT(DATEDIF(H1883,tglAcuan,"y"),"yr","day"))),(NOW()+(CONVERT(VLOOKUP(Table1[[#This Row],[JABATAN]],tbl_refJabatan,6,FALSE),"yr","day")-CONVERT(DATEDIF(H1883,NOW(),"y"),"yr","day")))),"Usia Salah"),"")</f>
        <v>55576.098911689813</v>
      </c>
      <c r="W1883" s="167" t="str">
        <f ca="1">IF(Table1[[#This Row],[TGL.PENSIUN (usia)]]&lt;&gt;0,TEXT(Table1[[#This Row],[TGL.PENSIUN (usia)]],"yyyy"),"")</f>
        <v>2052</v>
      </c>
      <c r="X18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Row],[JABATAN]],tbl_refJabatan,7,FALSE),"yr","day")-CONVERT(DATEDIF(M1883,tglAcuan,"y"),"yr","day"))),(NOW()+(CONVERT(VLOOKUP(Table1[[#This Row],[JABATAN]],tbl_refJabatan,7,FALSE),"yr","day")-CONVERT(DATEDIF(M1883,NOW(),"y"),"yr","day")))),"tgl SK salah"),"")</f>
        <v>51923.598911689813</v>
      </c>
      <c r="Y1883" s="167" t="str">
        <f ca="1">IF(Table1[[#This Row],[TGL. PENSIUN (jabatan)]]&lt;&gt;0,TEXT(Table1[[#This Row],[TGL. PENSIUN (jabatan)]],"yyyy"),"")</f>
        <v>2042</v>
      </c>
      <c r="Z18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Row],[JABATAN]],tbl_refJabatan,8,FALSE),"yr","day")-CONVERT(DATEDIF(H1883,tglAcuan,"y"),"yr","day"))),(NOW()+(CONVERT(VLOOKUP(Table1[[#This Row],[JABATAN]],tbl_refJabatan,8,FALSE),"yr","day")-CONVERT(DATEDIF(H1883,NOW(),"y"),"yr","day")))),"Usia Salah"),"")</f>
        <v>55576.098911689813</v>
      </c>
      <c r="AA1883" s="167" t="str">
        <f ca="1">IF(Table1[[#This Row],[TGL.PENSIUN (usia )]]&lt;&gt;0,TEXT(Table1[[#This Row],[TGL.PENSIUN (usia )]],"yyyy"),"")</f>
        <v>2052</v>
      </c>
      <c r="AB18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Row],[JABATAN]],tbl_refJabatan,9,FALSE),"yr","day")-CONVERT(DATEDIF(M1883,tglAcuan,"y"),"yr","day"))),(NOW()+(CONVERT(VLOOKUP(Table1[[#This Row],[JABATAN]],tbl_refJabatan,9,FALSE),"yr","day")-CONVERT(DATEDIF(M1883,NOW(),"y"),"yr","day")))),"tgl SK salah"),"")</f>
        <v>51923.598911689813</v>
      </c>
      <c r="AC1883" s="167" t="str">
        <f ca="1">IF(Table1[[#This Row],[TGL. PENSIUN (jabatan )]]&lt;&gt;0,TEXT(Table1[[#This Row],[TGL. PENSIUN (jabatan )]],"yyyy"),"")</f>
        <v>2042</v>
      </c>
      <c r="AD18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4" spans="1:30" s="53" customFormat="1" ht="21.75" customHeight="1" x14ac:dyDescent="0.25">
      <c r="A1884" s="43">
        <f t="shared" si="65"/>
        <v>1879</v>
      </c>
      <c r="B1884" s="44" t="s">
        <v>3226</v>
      </c>
      <c r="C1884" s="44" t="s">
        <v>3322</v>
      </c>
      <c r="D1884" s="72" t="s">
        <v>61</v>
      </c>
      <c r="E1884" s="72" t="s">
        <v>3335</v>
      </c>
      <c r="F1884" s="43" t="s">
        <v>50</v>
      </c>
      <c r="G1884" s="46" t="s">
        <v>42</v>
      </c>
      <c r="H1884" s="47">
        <v>31893</v>
      </c>
      <c r="I1884" s="45"/>
      <c r="J1884" s="76"/>
      <c r="K1884" s="74" t="s">
        <v>43</v>
      </c>
      <c r="L1884" s="79" t="s">
        <v>3336</v>
      </c>
      <c r="M1884" s="80">
        <v>43404</v>
      </c>
      <c r="N1884" s="52" t="str">
        <f t="shared" ca="1" si="66"/>
        <v>36 Tahun 10 Bulan 1 hari</v>
      </c>
      <c r="O18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1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Row],[JABATAN]],tbl_refJabatan,2,FALSE),"yr","day")-CONVERT(DATEDIF(H1884,tglAcuan,"y"),"yr","day"))),(NOW()+(CONVERT(VLOOKUP(Table1[[#This Row],[JABATAN]],tbl_refJabatan,2,FALSE),"yr","day")-CONVERT(DATEDIF(H1884,NOW(),"y"),"yr","day")))),"Usia Salah"),"")</f>
        <v>54115.098911689813</v>
      </c>
      <c r="Q1884" s="167" t="str">
        <f ca="1">IF(Table1[[#This Row],[TGL. PENSIUN (usia)]]&lt;&gt;0,TEXT(Table1[[#This Row],[TGL. PENSIUN (usia)]],"yyyy"),"")</f>
        <v>2048</v>
      </c>
      <c r="R1884" s="166">
        <f ca="1">IF(AND(Table1[[#This Row],[TGL. PENSIUN (usia)]]&lt;&gt;"",Table1[[#This Row],[TGL. PENSIUN (usia)]]&lt;&gt;"USIA SALAH"),IF(tglAcuan&lt;&gt;0,(INT(CONVERT(VLOOKUP(Table1[[#This Row],[JABATAN]],tbl_refJabatan,2,FALSE),"yr","day")-CONVERT(DATEDIF(H1884,tglAcuan,"y"),"yr","day"))),(INT(CONVERT(VLOOKUP(Table1[[#This Row],[JABATAN]],tbl_refJabatan,2,FALSE),"yr","day")-CONVERT(DATEDIF(H1884,NOW(),"y"),"yr","day")))),"")</f>
        <v>8766</v>
      </c>
      <c r="S1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Row],[JABATAN]],tbl_refJabatan,4,FALSE),"yr","day")-CONVERT(DATEDIF(H1884,tglAcuan,"y"),"yr","day"))),(NOW()+(CONVERT(VLOOKUP(Table1[[#This Row],[JABATAN]],tbl_refJabatan,4,FALSE),"yr","day")-CONVERT(DATEDIF(H1884,NOW(),"y"),"yr","day")))),"Usia Salah"),"")</f>
        <v>54115.098911689813</v>
      </c>
      <c r="T1884" s="167" t="str">
        <f ca="1">IF(Table1[[#This Row],[TGL. PENSIUN ( usia )]]&lt;&gt;0,TEXT(Table1[[#This Row],[TGL. PENSIUN ( usia )]],"yyyy"),"")</f>
        <v>2048</v>
      </c>
      <c r="U1884" s="166">
        <f ca="1">IF(AND(Table1[[#This Row],[TGL. PENSIUN (usia)]]&lt;&gt;"",Table1[[#This Row],[TGL. PENSIUN (usia)]]&lt;&gt;"USIA SALAH"),IF(tglAcuan&lt;&gt;0,(INT(CONVERT(VLOOKUP(Table1[[#This Row],[JABATAN]],tbl_refJabatan,4,FALSE),"yr","day")-CONVERT(DATEDIF(H1884,tglAcuan,"y"),"yr","day"))),(INT(CONVERT(VLOOKUP(Table1[[#This Row],[JABATAN]],tbl_refJabatan,4,FALSE),"yr","day")-CONVERT(DATEDIF(H1884,NOW(),"y"),"yr","day")))),"")</f>
        <v>8766</v>
      </c>
      <c r="V1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Row],[JABATAN]],tbl_refJabatan,6,FALSE),"yr","day")-CONVERT(DATEDIF(H1884,tglAcuan,"y"),"yr","day"))),(NOW()+(CONVERT(VLOOKUP(Table1[[#This Row],[JABATAN]],tbl_refJabatan,6,FALSE),"yr","day")-CONVERT(DATEDIF(H1884,NOW(),"y"),"yr","day")))),"Usia Salah"),"")</f>
        <v>52654.098911689813</v>
      </c>
      <c r="W1884" s="167" t="str">
        <f ca="1">IF(Table1[[#This Row],[TGL.PENSIUN (usia)]]&lt;&gt;0,TEXT(Table1[[#This Row],[TGL.PENSIUN (usia)]],"yyyy"),"")</f>
        <v>2044</v>
      </c>
      <c r="X18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Row],[JABATAN]],tbl_refJabatan,7,FALSE),"yr","day")-CONVERT(DATEDIF(M1884,tglAcuan,"y"),"yr","day"))),(NOW()+(CONVERT(VLOOKUP(Table1[[#This Row],[JABATAN]],tbl_refJabatan,7,FALSE),"yr","day")-CONVERT(DATEDIF(M1884,NOW(),"y"),"yr","day")))),"tgl SK salah"),"")</f>
        <v>50827.848911689813</v>
      </c>
      <c r="Y1884" s="167" t="str">
        <f ca="1">IF(Table1[[#This Row],[TGL. PENSIUN (jabatan)]]&lt;&gt;0,TEXT(Table1[[#This Row],[TGL. PENSIUN (jabatan)]],"yyyy"),"")</f>
        <v>2039</v>
      </c>
      <c r="Z18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Row],[JABATAN]],tbl_refJabatan,8,FALSE),"yr","day")-CONVERT(DATEDIF(H1884,tglAcuan,"y"),"yr","day"))),(NOW()+(CONVERT(VLOOKUP(Table1[[#This Row],[JABATAN]],tbl_refJabatan,8,FALSE),"yr","day")-CONVERT(DATEDIF(H1884,NOW(),"y"),"yr","day")))),"Usia Salah"),"")</f>
        <v>52654.098911689813</v>
      </c>
      <c r="AA1884" s="167" t="str">
        <f ca="1">IF(Table1[[#This Row],[TGL.PENSIUN (usia )]]&lt;&gt;0,TEXT(Table1[[#This Row],[TGL.PENSIUN (usia )]],"yyyy"),"")</f>
        <v>2044</v>
      </c>
      <c r="AB18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Row],[JABATAN]],tbl_refJabatan,9,FALSE),"yr","day")-CONVERT(DATEDIF(M1884,tglAcuan,"y"),"yr","day"))),(NOW()+(CONVERT(VLOOKUP(Table1[[#This Row],[JABATAN]],tbl_refJabatan,9,FALSE),"yr","day")-CONVERT(DATEDIF(M1884,NOW(),"y"),"yr","day")))),"tgl SK salah"),"")</f>
        <v>50827.848911689813</v>
      </c>
      <c r="AC1884" s="167" t="str">
        <f ca="1">IF(Table1[[#This Row],[TGL. PENSIUN (jabatan )]]&lt;&gt;0,TEXT(Table1[[#This Row],[TGL. PENSIUN (jabatan )]],"yyyy"),"")</f>
        <v>2039</v>
      </c>
      <c r="AD18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5" spans="1:30" s="53" customFormat="1" ht="21.75" customHeight="1" x14ac:dyDescent="0.25">
      <c r="A1885" s="43">
        <f t="shared" si="65"/>
        <v>1880</v>
      </c>
      <c r="B1885" s="44" t="s">
        <v>3226</v>
      </c>
      <c r="C1885" s="44" t="s">
        <v>3322</v>
      </c>
      <c r="D1885" s="72" t="s">
        <v>63</v>
      </c>
      <c r="E1885" s="59" t="s">
        <v>663</v>
      </c>
      <c r="F1885" s="43" t="s">
        <v>41</v>
      </c>
      <c r="G1885" s="46" t="s">
        <v>42</v>
      </c>
      <c r="H1885" s="67">
        <v>29775</v>
      </c>
      <c r="I1885" s="45"/>
      <c r="J1885" s="76"/>
      <c r="K1885" s="63" t="s">
        <v>43</v>
      </c>
      <c r="L1885" s="79" t="s">
        <v>3337</v>
      </c>
      <c r="M1885" s="80">
        <v>41990</v>
      </c>
      <c r="N1885" s="52" t="str">
        <f t="shared" ca="1" si="66"/>
        <v>42 Tahun 7 Bulan 19 hari</v>
      </c>
      <c r="O18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10 Hari </v>
      </c>
      <c r="P1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Row],[JABATAN]],tbl_refJabatan,2,FALSE),"yr","day")-CONVERT(DATEDIF(H1885,tglAcuan,"y"),"yr","day"))),(NOW()+(CONVERT(VLOOKUP(Table1[[#This Row],[JABATAN]],tbl_refJabatan,2,FALSE),"yr","day")-CONVERT(DATEDIF(H1885,NOW(),"y"),"yr","day")))),"Usia Salah"),"")</f>
        <v>51923.598911689813</v>
      </c>
      <c r="Q1885" s="167" t="str">
        <f ca="1">IF(Table1[[#This Row],[TGL. PENSIUN (usia)]]&lt;&gt;0,TEXT(Table1[[#This Row],[TGL. PENSIUN (usia)]],"yyyy"),"")</f>
        <v>2042</v>
      </c>
      <c r="R1885" s="166">
        <f ca="1">IF(AND(Table1[[#This Row],[TGL. PENSIUN (usia)]]&lt;&gt;"",Table1[[#This Row],[TGL. PENSIUN (usia)]]&lt;&gt;"USIA SALAH"),IF(tglAcuan&lt;&gt;0,(INT(CONVERT(VLOOKUP(Table1[[#This Row],[JABATAN]],tbl_refJabatan,2,FALSE),"yr","day")-CONVERT(DATEDIF(H1885,tglAcuan,"y"),"yr","day"))),(INT(CONVERT(VLOOKUP(Table1[[#This Row],[JABATAN]],tbl_refJabatan,2,FALSE),"yr","day")-CONVERT(DATEDIF(H1885,NOW(),"y"),"yr","day")))),"")</f>
        <v>6574</v>
      </c>
      <c r="S1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Row],[JABATAN]],tbl_refJabatan,4,FALSE),"yr","day")-CONVERT(DATEDIF(H1885,tglAcuan,"y"),"yr","day"))),(NOW()+(CONVERT(VLOOKUP(Table1[[#This Row],[JABATAN]],tbl_refJabatan,4,FALSE),"yr","day")-CONVERT(DATEDIF(H1885,NOW(),"y"),"yr","day")))),"Usia Salah"),"")</f>
        <v>37313.598911689813</v>
      </c>
      <c r="T1885" s="167" t="str">
        <f ca="1">IF(Table1[[#This Row],[TGL. PENSIUN ( usia )]]&lt;&gt;0,TEXT(Table1[[#This Row],[TGL. PENSIUN ( usia )]],"yyyy"),"")</f>
        <v>2002</v>
      </c>
      <c r="U1885" s="166">
        <f ca="1">IF(AND(Table1[[#This Row],[TGL. PENSIUN (usia)]]&lt;&gt;"",Table1[[#This Row],[TGL. PENSIUN (usia)]]&lt;&gt;"USIA SALAH"),IF(tglAcuan&lt;&gt;0,(INT(CONVERT(VLOOKUP(Table1[[#This Row],[JABATAN]],tbl_refJabatan,4,FALSE),"yr","day")-CONVERT(DATEDIF(H1885,tglAcuan,"y"),"yr","day"))),(INT(CONVERT(VLOOKUP(Table1[[#This Row],[JABATAN]],tbl_refJabatan,4,FALSE),"yr","day")-CONVERT(DATEDIF(H1885,NOW(),"y"),"yr","day")))),"")</f>
        <v>-8036</v>
      </c>
      <c r="V1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Row],[JABATAN]],tbl_refJabatan,6,FALSE),"yr","day")-CONVERT(DATEDIF(H1885,tglAcuan,"y"),"yr","day"))),(NOW()+(CONVERT(VLOOKUP(Table1[[#This Row],[JABATAN]],tbl_refJabatan,6,FALSE),"yr","day")-CONVERT(DATEDIF(H1885,NOW(),"y"),"yr","day")))),"Usia Salah"),"")</f>
        <v>30008.598911689813</v>
      </c>
      <c r="W1885" s="167" t="str">
        <f ca="1">IF(Table1[[#This Row],[TGL.PENSIUN (usia)]]&lt;&gt;0,TEXT(Table1[[#This Row],[TGL.PENSIUN (usia)]],"yyyy"),"")</f>
        <v>1982</v>
      </c>
      <c r="X18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Row],[JABATAN]],tbl_refJabatan,7,FALSE),"yr","day")-CONVERT(DATEDIF(M1885,tglAcuan,"y"),"yr","day"))),(NOW()+(CONVERT(VLOOKUP(Table1[[#This Row],[JABATAN]],tbl_refJabatan,7,FALSE),"yr","day")-CONVERT(DATEDIF(M1885,NOW(),"y"),"yr","day")))),"tgl SK salah"),"")</f>
        <v>63976.848911689813</v>
      </c>
      <c r="Y1885" s="167" t="str">
        <f ca="1">IF(Table1[[#This Row],[TGL. PENSIUN (jabatan)]]&lt;&gt;0,TEXT(Table1[[#This Row],[TGL. PENSIUN (jabatan)]],"yyyy"),"")</f>
        <v>2075</v>
      </c>
      <c r="Z18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Row],[JABATAN]],tbl_refJabatan,8,FALSE),"yr","day")-CONVERT(DATEDIF(H1885,tglAcuan,"y"),"yr","day"))),(NOW()+(CONVERT(VLOOKUP(Table1[[#This Row],[JABATAN]],tbl_refJabatan,8,FALSE),"yr","day")-CONVERT(DATEDIF(H1885,NOW(),"y"),"yr","day")))),"Usia Salah"),"")</f>
        <v>51923.598911689813</v>
      </c>
      <c r="AA1885" s="167" t="str">
        <f ca="1">IF(Table1[[#This Row],[TGL.PENSIUN (usia )]]&lt;&gt;0,TEXT(Table1[[#This Row],[TGL.PENSIUN (usia )]],"yyyy"),"")</f>
        <v>2042</v>
      </c>
      <c r="AB18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Row],[JABATAN]],tbl_refJabatan,9,FALSE),"yr","day")-CONVERT(DATEDIF(M1885,tglAcuan,"y"),"yr","day"))),(NOW()+(CONVERT(VLOOKUP(Table1[[#This Row],[JABATAN]],tbl_refJabatan,9,FALSE),"yr","day")-CONVERT(DATEDIF(M1885,NOW(),"y"),"yr","day")))),"tgl SK salah"),"")</f>
        <v>47540.598911689813</v>
      </c>
      <c r="AC1885" s="167" t="str">
        <f ca="1">IF(Table1[[#This Row],[TGL. PENSIUN (jabatan )]]&lt;&gt;0,TEXT(Table1[[#This Row],[TGL. PENSIUN (jabatan )]],"yyyy"),"")</f>
        <v>2030</v>
      </c>
      <c r="AD18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6" spans="1:30" s="53" customFormat="1" ht="21.75" customHeight="1" x14ac:dyDescent="0.25">
      <c r="A1886" s="43">
        <f t="shared" si="65"/>
        <v>1881</v>
      </c>
      <c r="B1886" s="44" t="s">
        <v>3226</v>
      </c>
      <c r="C1886" s="44" t="s">
        <v>3322</v>
      </c>
      <c r="D1886" s="72" t="s">
        <v>63</v>
      </c>
      <c r="E1886" s="59" t="s">
        <v>1791</v>
      </c>
      <c r="F1886" s="43" t="s">
        <v>41</v>
      </c>
      <c r="G1886" s="46" t="s">
        <v>42</v>
      </c>
      <c r="H1886" s="67">
        <v>31737</v>
      </c>
      <c r="I1886" s="45"/>
      <c r="J1886" s="76"/>
      <c r="K1886" s="63" t="s">
        <v>43</v>
      </c>
      <c r="L1886" s="79" t="s">
        <v>3338</v>
      </c>
      <c r="M1886" s="80">
        <v>41990</v>
      </c>
      <c r="N1886" s="52" t="str">
        <f t="shared" ca="1" si="66"/>
        <v>37 Tahun 3 Bulan 6 hari</v>
      </c>
      <c r="O18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10 Hari </v>
      </c>
      <c r="P1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Row],[JABATAN]],tbl_refJabatan,2,FALSE),"yr","day")-CONVERT(DATEDIF(H1886,tglAcuan,"y"),"yr","day"))),(NOW()+(CONVERT(VLOOKUP(Table1[[#This Row],[JABATAN]],tbl_refJabatan,2,FALSE),"yr","day")-CONVERT(DATEDIF(H1886,NOW(),"y"),"yr","day")))),"Usia Salah"),"")</f>
        <v>53749.848911689813</v>
      </c>
      <c r="Q1886" s="167" t="str">
        <f ca="1">IF(Table1[[#This Row],[TGL. PENSIUN (usia)]]&lt;&gt;0,TEXT(Table1[[#This Row],[TGL. PENSIUN (usia)]],"yyyy"),"")</f>
        <v>2047</v>
      </c>
      <c r="R1886" s="166">
        <f ca="1">IF(AND(Table1[[#This Row],[TGL. PENSIUN (usia)]]&lt;&gt;"",Table1[[#This Row],[TGL. PENSIUN (usia)]]&lt;&gt;"USIA SALAH"),IF(tglAcuan&lt;&gt;0,(INT(CONVERT(VLOOKUP(Table1[[#This Row],[JABATAN]],tbl_refJabatan,2,FALSE),"yr","day")-CONVERT(DATEDIF(H1886,tglAcuan,"y"),"yr","day"))),(INT(CONVERT(VLOOKUP(Table1[[#This Row],[JABATAN]],tbl_refJabatan,2,FALSE),"yr","day")-CONVERT(DATEDIF(H1886,NOW(),"y"),"yr","day")))),"")</f>
        <v>8400</v>
      </c>
      <c r="S1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Row],[JABATAN]],tbl_refJabatan,4,FALSE),"yr","day")-CONVERT(DATEDIF(H1886,tglAcuan,"y"),"yr","day"))),(NOW()+(CONVERT(VLOOKUP(Table1[[#This Row],[JABATAN]],tbl_refJabatan,4,FALSE),"yr","day")-CONVERT(DATEDIF(H1886,NOW(),"y"),"yr","day")))),"Usia Salah"),"")</f>
        <v>39139.848911689813</v>
      </c>
      <c r="T1886" s="167" t="str">
        <f ca="1">IF(Table1[[#This Row],[TGL. PENSIUN ( usia )]]&lt;&gt;0,TEXT(Table1[[#This Row],[TGL. PENSIUN ( usia )]],"yyyy"),"")</f>
        <v>2007</v>
      </c>
      <c r="U1886" s="166">
        <f ca="1">IF(AND(Table1[[#This Row],[TGL. PENSIUN (usia)]]&lt;&gt;"",Table1[[#This Row],[TGL. PENSIUN (usia)]]&lt;&gt;"USIA SALAH"),IF(tglAcuan&lt;&gt;0,(INT(CONVERT(VLOOKUP(Table1[[#This Row],[JABATAN]],tbl_refJabatan,4,FALSE),"yr","day")-CONVERT(DATEDIF(H1886,tglAcuan,"y"),"yr","day"))),(INT(CONVERT(VLOOKUP(Table1[[#This Row],[JABATAN]],tbl_refJabatan,4,FALSE),"yr","day")-CONVERT(DATEDIF(H1886,NOW(),"y"),"yr","day")))),"")</f>
        <v>-6210</v>
      </c>
      <c r="V1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Row],[JABATAN]],tbl_refJabatan,6,FALSE),"yr","day")-CONVERT(DATEDIF(H1886,tglAcuan,"y"),"yr","day"))),(NOW()+(CONVERT(VLOOKUP(Table1[[#This Row],[JABATAN]],tbl_refJabatan,6,FALSE),"yr","day")-CONVERT(DATEDIF(H1886,NOW(),"y"),"yr","day")))),"Usia Salah"),"")</f>
        <v>31834.848911689813</v>
      </c>
      <c r="W1886" s="167" t="str">
        <f ca="1">IF(Table1[[#This Row],[TGL.PENSIUN (usia)]]&lt;&gt;0,TEXT(Table1[[#This Row],[TGL.PENSIUN (usia)]],"yyyy"),"")</f>
        <v>1987</v>
      </c>
      <c r="X18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Row],[JABATAN]],tbl_refJabatan,7,FALSE),"yr","day")-CONVERT(DATEDIF(M1886,tglAcuan,"y"),"yr","day"))),(NOW()+(CONVERT(VLOOKUP(Table1[[#This Row],[JABATAN]],tbl_refJabatan,7,FALSE),"yr","day")-CONVERT(DATEDIF(M1886,NOW(),"y"),"yr","day")))),"tgl SK salah"),"")</f>
        <v>63976.848911689813</v>
      </c>
      <c r="Y1886" s="167" t="str">
        <f ca="1">IF(Table1[[#This Row],[TGL. PENSIUN (jabatan)]]&lt;&gt;0,TEXT(Table1[[#This Row],[TGL. PENSIUN (jabatan)]],"yyyy"),"")</f>
        <v>2075</v>
      </c>
      <c r="Z18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Row],[JABATAN]],tbl_refJabatan,8,FALSE),"yr","day")-CONVERT(DATEDIF(H1886,tglAcuan,"y"),"yr","day"))),(NOW()+(CONVERT(VLOOKUP(Table1[[#This Row],[JABATAN]],tbl_refJabatan,8,FALSE),"yr","day")-CONVERT(DATEDIF(H1886,NOW(),"y"),"yr","day")))),"Usia Salah"),"")</f>
        <v>53749.848911689813</v>
      </c>
      <c r="AA1886" s="167" t="str">
        <f ca="1">IF(Table1[[#This Row],[TGL.PENSIUN (usia )]]&lt;&gt;0,TEXT(Table1[[#This Row],[TGL.PENSIUN (usia )]],"yyyy"),"")</f>
        <v>2047</v>
      </c>
      <c r="AB18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Row],[JABATAN]],tbl_refJabatan,9,FALSE),"yr","day")-CONVERT(DATEDIF(M1886,tglAcuan,"y"),"yr","day"))),(NOW()+(CONVERT(VLOOKUP(Table1[[#This Row],[JABATAN]],tbl_refJabatan,9,FALSE),"yr","day")-CONVERT(DATEDIF(M1886,NOW(),"y"),"yr","day")))),"tgl SK salah"),"")</f>
        <v>47540.598911689813</v>
      </c>
      <c r="AC1886" s="167" t="str">
        <f ca="1">IF(Table1[[#This Row],[TGL. PENSIUN (jabatan )]]&lt;&gt;0,TEXT(Table1[[#This Row],[TGL. PENSIUN (jabatan )]],"yyyy"),"")</f>
        <v>2030</v>
      </c>
      <c r="AD18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7" spans="1:30" s="53" customFormat="1" ht="21.75" customHeight="1" x14ac:dyDescent="0.25">
      <c r="A1887" s="43">
        <f t="shared" si="65"/>
        <v>1882</v>
      </c>
      <c r="B1887" s="44" t="s">
        <v>3226</v>
      </c>
      <c r="C1887" s="44" t="s">
        <v>3322</v>
      </c>
      <c r="D1887" s="72" t="s">
        <v>63</v>
      </c>
      <c r="E1887" s="59" t="s">
        <v>3339</v>
      </c>
      <c r="F1887" s="43" t="s">
        <v>41</v>
      </c>
      <c r="G1887" s="46" t="s">
        <v>42</v>
      </c>
      <c r="H1887" s="67">
        <v>29383</v>
      </c>
      <c r="I1887" s="45"/>
      <c r="J1887" s="76"/>
      <c r="K1887" s="63" t="s">
        <v>43</v>
      </c>
      <c r="L1887" s="90" t="s">
        <v>3340</v>
      </c>
      <c r="M1887" s="67">
        <v>44491</v>
      </c>
      <c r="N1887" s="52" t="str">
        <f t="shared" ca="1" si="66"/>
        <v>43 Tahun 8 Bulan 16 hari</v>
      </c>
      <c r="O18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5 Hari </v>
      </c>
      <c r="P1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Row],[JABATAN]],tbl_refJabatan,2,FALSE),"yr","day")-CONVERT(DATEDIF(H1887,tglAcuan,"y"),"yr","day"))),(NOW()+(CONVERT(VLOOKUP(Table1[[#This Row],[JABATAN]],tbl_refJabatan,2,FALSE),"yr","day")-CONVERT(DATEDIF(H1887,NOW(),"y"),"yr","day")))),"Usia Salah"),"")</f>
        <v>51558.348911689813</v>
      </c>
      <c r="Q1887" s="167" t="str">
        <f ca="1">IF(Table1[[#This Row],[TGL. PENSIUN (usia)]]&lt;&gt;0,TEXT(Table1[[#This Row],[TGL. PENSIUN (usia)]],"yyyy"),"")</f>
        <v>2041</v>
      </c>
      <c r="R1887" s="166">
        <f ca="1">IF(AND(Table1[[#This Row],[TGL. PENSIUN (usia)]]&lt;&gt;"",Table1[[#This Row],[TGL. PENSIUN (usia)]]&lt;&gt;"USIA SALAH"),IF(tglAcuan&lt;&gt;0,(INT(CONVERT(VLOOKUP(Table1[[#This Row],[JABATAN]],tbl_refJabatan,2,FALSE),"yr","day")-CONVERT(DATEDIF(H1887,tglAcuan,"y"),"yr","day"))),(INT(CONVERT(VLOOKUP(Table1[[#This Row],[JABATAN]],tbl_refJabatan,2,FALSE),"yr","day")-CONVERT(DATEDIF(H1887,NOW(),"y"),"yr","day")))),"")</f>
        <v>6209</v>
      </c>
      <c r="S1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Row],[JABATAN]],tbl_refJabatan,4,FALSE),"yr","day")-CONVERT(DATEDIF(H1887,tglAcuan,"y"),"yr","day"))),(NOW()+(CONVERT(VLOOKUP(Table1[[#This Row],[JABATAN]],tbl_refJabatan,4,FALSE),"yr","day")-CONVERT(DATEDIF(H1887,NOW(),"y"),"yr","day")))),"Usia Salah"),"")</f>
        <v>36948.348911689813</v>
      </c>
      <c r="T1887" s="167" t="str">
        <f ca="1">IF(Table1[[#This Row],[TGL. PENSIUN ( usia )]]&lt;&gt;0,TEXT(Table1[[#This Row],[TGL. PENSIUN ( usia )]],"yyyy"),"")</f>
        <v>2001</v>
      </c>
      <c r="U1887" s="166">
        <f ca="1">IF(AND(Table1[[#This Row],[TGL. PENSIUN (usia)]]&lt;&gt;"",Table1[[#This Row],[TGL. PENSIUN (usia)]]&lt;&gt;"USIA SALAH"),IF(tglAcuan&lt;&gt;0,(INT(CONVERT(VLOOKUP(Table1[[#This Row],[JABATAN]],tbl_refJabatan,4,FALSE),"yr","day")-CONVERT(DATEDIF(H1887,tglAcuan,"y"),"yr","day"))),(INT(CONVERT(VLOOKUP(Table1[[#This Row],[JABATAN]],tbl_refJabatan,4,FALSE),"yr","day")-CONVERT(DATEDIF(H1887,NOW(),"y"),"yr","day")))),"")</f>
        <v>-8401</v>
      </c>
      <c r="V1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Row],[JABATAN]],tbl_refJabatan,6,FALSE),"yr","day")-CONVERT(DATEDIF(H1887,tglAcuan,"y"),"yr","day"))),(NOW()+(CONVERT(VLOOKUP(Table1[[#This Row],[JABATAN]],tbl_refJabatan,6,FALSE),"yr","day")-CONVERT(DATEDIF(H1887,NOW(),"y"),"yr","day")))),"Usia Salah"),"")</f>
        <v>29643.348911689813</v>
      </c>
      <c r="W1887" s="167" t="str">
        <f ca="1">IF(Table1[[#This Row],[TGL.PENSIUN (usia)]]&lt;&gt;0,TEXT(Table1[[#This Row],[TGL.PENSIUN (usia)]],"yyyy"),"")</f>
        <v>1981</v>
      </c>
      <c r="X18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Row],[JABATAN]],tbl_refJabatan,7,FALSE),"yr","day")-CONVERT(DATEDIF(M1887,tglAcuan,"y"),"yr","day"))),(NOW()+(CONVERT(VLOOKUP(Table1[[#This Row],[JABATAN]],tbl_refJabatan,7,FALSE),"yr","day")-CONVERT(DATEDIF(M1887,NOW(),"y"),"yr","day")))),"tgl SK salah"),"")</f>
        <v>66533.598911689813</v>
      </c>
      <c r="Y1887" s="167" t="str">
        <f ca="1">IF(Table1[[#This Row],[TGL. PENSIUN (jabatan)]]&lt;&gt;0,TEXT(Table1[[#This Row],[TGL. PENSIUN (jabatan)]],"yyyy"),"")</f>
        <v>2082</v>
      </c>
      <c r="Z18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Row],[JABATAN]],tbl_refJabatan,8,FALSE),"yr","day")-CONVERT(DATEDIF(H1887,tglAcuan,"y"),"yr","day"))),(NOW()+(CONVERT(VLOOKUP(Table1[[#This Row],[JABATAN]],tbl_refJabatan,8,FALSE),"yr","day")-CONVERT(DATEDIF(H1887,NOW(),"y"),"yr","day")))),"Usia Salah"),"")</f>
        <v>51558.348911689813</v>
      </c>
      <c r="AA1887" s="167" t="str">
        <f ca="1">IF(Table1[[#This Row],[TGL.PENSIUN (usia )]]&lt;&gt;0,TEXT(Table1[[#This Row],[TGL.PENSIUN (usia )]],"yyyy"),"")</f>
        <v>2041</v>
      </c>
      <c r="AB18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Row],[JABATAN]],tbl_refJabatan,9,FALSE),"yr","day")-CONVERT(DATEDIF(M1887,tglAcuan,"y"),"yr","day"))),(NOW()+(CONVERT(VLOOKUP(Table1[[#This Row],[JABATAN]],tbl_refJabatan,9,FALSE),"yr","day")-CONVERT(DATEDIF(M1887,NOW(),"y"),"yr","day")))),"tgl SK salah"),"")</f>
        <v>50097.348911689813</v>
      </c>
      <c r="AC1887" s="167" t="str">
        <f ca="1">IF(Table1[[#This Row],[TGL. PENSIUN (jabatan )]]&lt;&gt;0,TEXT(Table1[[#This Row],[TGL. PENSIUN (jabatan )]],"yyyy"),"")</f>
        <v>2037</v>
      </c>
      <c r="AD18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8" spans="1:30" s="53" customFormat="1" ht="21.75" customHeight="1" x14ac:dyDescent="0.25">
      <c r="A1888" s="43">
        <f t="shared" si="65"/>
        <v>1883</v>
      </c>
      <c r="B1888" s="44" t="s">
        <v>3226</v>
      </c>
      <c r="C1888" s="44" t="s">
        <v>3322</v>
      </c>
      <c r="D1888" s="72" t="s">
        <v>63</v>
      </c>
      <c r="E1888" s="59" t="s">
        <v>3341</v>
      </c>
      <c r="F1888" s="43" t="s">
        <v>41</v>
      </c>
      <c r="G1888" s="46" t="s">
        <v>42</v>
      </c>
      <c r="H1888" s="67">
        <v>30380</v>
      </c>
      <c r="I1888" s="45"/>
      <c r="J1888" s="76"/>
      <c r="K1888" s="63" t="s">
        <v>43</v>
      </c>
      <c r="L1888" s="79" t="s">
        <v>3342</v>
      </c>
      <c r="M1888" s="80">
        <v>40180</v>
      </c>
      <c r="N1888" s="52" t="str">
        <f t="shared" ca="1" si="66"/>
        <v>40 Tahun 11 Bulan 22 hari</v>
      </c>
      <c r="O18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1 Bulan 25 Hari </v>
      </c>
      <c r="P1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Row],[JABATAN]],tbl_refJabatan,2,FALSE),"yr","day")-CONVERT(DATEDIF(H1888,tglAcuan,"y"),"yr","day"))),(NOW()+(CONVERT(VLOOKUP(Table1[[#This Row],[JABATAN]],tbl_refJabatan,2,FALSE),"yr","day")-CONVERT(DATEDIF(H1888,NOW(),"y"),"yr","day")))),"Usia Salah"),"")</f>
        <v>52654.098911689813</v>
      </c>
      <c r="Q1888" s="167" t="str">
        <f ca="1">IF(Table1[[#This Row],[TGL. PENSIUN (usia)]]&lt;&gt;0,TEXT(Table1[[#This Row],[TGL. PENSIUN (usia)]],"yyyy"),"")</f>
        <v>2044</v>
      </c>
      <c r="R1888" s="166">
        <f ca="1">IF(AND(Table1[[#This Row],[TGL. PENSIUN (usia)]]&lt;&gt;"",Table1[[#This Row],[TGL. PENSIUN (usia)]]&lt;&gt;"USIA SALAH"),IF(tglAcuan&lt;&gt;0,(INT(CONVERT(VLOOKUP(Table1[[#This Row],[JABATAN]],tbl_refJabatan,2,FALSE),"yr","day")-CONVERT(DATEDIF(H1888,tglAcuan,"y"),"yr","day"))),(INT(CONVERT(VLOOKUP(Table1[[#This Row],[JABATAN]],tbl_refJabatan,2,FALSE),"yr","day")-CONVERT(DATEDIF(H1888,NOW(),"y"),"yr","day")))),"")</f>
        <v>7305</v>
      </c>
      <c r="S1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Row],[JABATAN]],tbl_refJabatan,4,FALSE),"yr","day")-CONVERT(DATEDIF(H1888,tglAcuan,"y"),"yr","day"))),(NOW()+(CONVERT(VLOOKUP(Table1[[#This Row],[JABATAN]],tbl_refJabatan,4,FALSE),"yr","day")-CONVERT(DATEDIF(H1888,NOW(),"y"),"yr","day")))),"Usia Salah"),"")</f>
        <v>38044.098911689813</v>
      </c>
      <c r="T1888" s="167" t="str">
        <f ca="1">IF(Table1[[#This Row],[TGL. PENSIUN ( usia )]]&lt;&gt;0,TEXT(Table1[[#This Row],[TGL. PENSIUN ( usia )]],"yyyy"),"")</f>
        <v>2004</v>
      </c>
      <c r="U1888" s="166">
        <f ca="1">IF(AND(Table1[[#This Row],[TGL. PENSIUN (usia)]]&lt;&gt;"",Table1[[#This Row],[TGL. PENSIUN (usia)]]&lt;&gt;"USIA SALAH"),IF(tglAcuan&lt;&gt;0,(INT(CONVERT(VLOOKUP(Table1[[#This Row],[JABATAN]],tbl_refJabatan,4,FALSE),"yr","day")-CONVERT(DATEDIF(H1888,tglAcuan,"y"),"yr","day"))),(INT(CONVERT(VLOOKUP(Table1[[#This Row],[JABATAN]],tbl_refJabatan,4,FALSE),"yr","day")-CONVERT(DATEDIF(H1888,NOW(),"y"),"yr","day")))),"")</f>
        <v>-7305</v>
      </c>
      <c r="V1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Row],[JABATAN]],tbl_refJabatan,6,FALSE),"yr","day")-CONVERT(DATEDIF(H1888,tglAcuan,"y"),"yr","day"))),(NOW()+(CONVERT(VLOOKUP(Table1[[#This Row],[JABATAN]],tbl_refJabatan,6,FALSE),"yr","day")-CONVERT(DATEDIF(H1888,NOW(),"y"),"yr","day")))),"Usia Salah"),"")</f>
        <v>30739.098911689813</v>
      </c>
      <c r="W1888" s="167" t="str">
        <f ca="1">IF(Table1[[#This Row],[TGL.PENSIUN (usia)]]&lt;&gt;0,TEXT(Table1[[#This Row],[TGL.PENSIUN (usia)]],"yyyy"),"")</f>
        <v>1984</v>
      </c>
      <c r="X18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Row],[JABATAN]],tbl_refJabatan,7,FALSE),"yr","day")-CONVERT(DATEDIF(M1888,tglAcuan,"y"),"yr","day"))),(NOW()+(CONVERT(VLOOKUP(Table1[[#This Row],[JABATAN]],tbl_refJabatan,7,FALSE),"yr","day")-CONVERT(DATEDIF(M1888,NOW(),"y"),"yr","day")))),"tgl SK salah"),"")</f>
        <v>62150.598911689813</v>
      </c>
      <c r="Y1888" s="167" t="str">
        <f ca="1">IF(Table1[[#This Row],[TGL. PENSIUN (jabatan)]]&lt;&gt;0,TEXT(Table1[[#This Row],[TGL. PENSIUN (jabatan)]],"yyyy"),"")</f>
        <v>2070</v>
      </c>
      <c r="Z18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Row],[JABATAN]],tbl_refJabatan,8,FALSE),"yr","day")-CONVERT(DATEDIF(H1888,tglAcuan,"y"),"yr","day"))),(NOW()+(CONVERT(VLOOKUP(Table1[[#This Row],[JABATAN]],tbl_refJabatan,8,FALSE),"yr","day")-CONVERT(DATEDIF(H1888,NOW(),"y"),"yr","day")))),"Usia Salah"),"")</f>
        <v>52654.098911689813</v>
      </c>
      <c r="AA1888" s="167" t="str">
        <f ca="1">IF(Table1[[#This Row],[TGL.PENSIUN (usia )]]&lt;&gt;0,TEXT(Table1[[#This Row],[TGL.PENSIUN (usia )]],"yyyy"),"")</f>
        <v>2044</v>
      </c>
      <c r="AB18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Row],[JABATAN]],tbl_refJabatan,9,FALSE),"yr","day")-CONVERT(DATEDIF(M1888,tglAcuan,"y"),"yr","day"))),(NOW()+(CONVERT(VLOOKUP(Table1[[#This Row],[JABATAN]],tbl_refJabatan,9,FALSE),"yr","day")-CONVERT(DATEDIF(M1888,NOW(),"y"),"yr","day")))),"tgl SK salah"),"")</f>
        <v>45714.348911689813</v>
      </c>
      <c r="AC1888" s="167" t="str">
        <f ca="1">IF(Table1[[#This Row],[TGL. PENSIUN (jabatan )]]&lt;&gt;0,TEXT(Table1[[#This Row],[TGL. PENSIUN (jabatan )]],"yyyy"),"")</f>
        <v>2025</v>
      </c>
      <c r="AD18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89" spans="1:30" s="53" customFormat="1" ht="21.75" customHeight="1" x14ac:dyDescent="0.25">
      <c r="A1889" s="43">
        <f t="shared" si="65"/>
        <v>1884</v>
      </c>
      <c r="B1889" s="44" t="s">
        <v>3226</v>
      </c>
      <c r="C1889" s="44" t="s">
        <v>3343</v>
      </c>
      <c r="D1889" s="45" t="s">
        <v>39</v>
      </c>
      <c r="E1889" s="296" t="s">
        <v>3344</v>
      </c>
      <c r="F1889" s="43" t="s">
        <v>41</v>
      </c>
      <c r="G1889" s="46" t="s">
        <v>42</v>
      </c>
      <c r="H1889" s="267">
        <v>25144</v>
      </c>
      <c r="I1889" s="45"/>
      <c r="J1889" s="76"/>
      <c r="K1889" s="63" t="s">
        <v>43</v>
      </c>
      <c r="L1889" s="268" t="s">
        <v>3345</v>
      </c>
      <c r="M1889" s="267">
        <v>43812</v>
      </c>
      <c r="N1889" s="52" t="str">
        <f t="shared" ca="1" si="66"/>
        <v>55 Tahun 3 Bulan 25 hari</v>
      </c>
      <c r="O18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Row],[JABATAN]],tbl_refJabatan,2,FALSE),"yr","day")-CONVERT(DATEDIF(H1889,tglAcuan,"y"),"yr","day"))),(NOW()+(CONVERT(VLOOKUP(Table1[[#This Row],[JABATAN]],tbl_refJabatan,2,FALSE),"yr","day")-CONVERT(DATEDIF(H1889,NOW(),"y"),"yr","day")))),"Usia Salah"),"")</f>
        <v>25260.348911689813</v>
      </c>
      <c r="Q1889" s="167" t="str">
        <f ca="1">IF(Table1[[#This Row],[TGL. PENSIUN (usia)]]&lt;&gt;0,TEXT(Table1[[#This Row],[TGL. PENSIUN (usia)]],"yyyy"),"")</f>
        <v>1969</v>
      </c>
      <c r="R1889" s="166">
        <f ca="1">IF(AND(Table1[[#This Row],[TGL. PENSIUN (usia)]]&lt;&gt;"",Table1[[#This Row],[TGL. PENSIUN (usia)]]&lt;&gt;"USIA SALAH"),IF(tglAcuan&lt;&gt;0,(INT(CONVERT(VLOOKUP(Table1[[#This Row],[JABATAN]],tbl_refJabatan,2,FALSE),"yr","day")-CONVERT(DATEDIF(H1889,tglAcuan,"y"),"yr","day"))),(INT(CONVERT(VLOOKUP(Table1[[#This Row],[JABATAN]],tbl_refJabatan,2,FALSE),"yr","day")-CONVERT(DATEDIF(H1889,NOW(),"y"),"yr","day")))),"")</f>
        <v>-20089</v>
      </c>
      <c r="S1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Row],[JABATAN]],tbl_refJabatan,4,FALSE),"yr","day")-CONVERT(DATEDIF(H1889,tglAcuan,"y"),"yr","day"))),(NOW()+(CONVERT(VLOOKUP(Table1[[#This Row],[JABATAN]],tbl_refJabatan,4,FALSE),"yr","day")-CONVERT(DATEDIF(H1889,NOW(),"y"),"yr","day")))),"Usia Salah"),"")</f>
        <v>25260.348911689813</v>
      </c>
      <c r="T1889" s="167" t="str">
        <f ca="1">IF(Table1[[#This Row],[TGL. PENSIUN ( usia )]]&lt;&gt;0,TEXT(Table1[[#This Row],[TGL. PENSIUN ( usia )]],"yyyy"),"")</f>
        <v>1969</v>
      </c>
      <c r="U1889" s="166">
        <f ca="1">IF(AND(Table1[[#This Row],[TGL. PENSIUN (usia)]]&lt;&gt;"",Table1[[#This Row],[TGL. PENSIUN (usia)]]&lt;&gt;"USIA SALAH"),IF(tglAcuan&lt;&gt;0,(INT(CONVERT(VLOOKUP(Table1[[#This Row],[JABATAN]],tbl_refJabatan,4,FALSE),"yr","day")-CONVERT(DATEDIF(H1889,tglAcuan,"y"),"yr","day"))),(INT(CONVERT(VLOOKUP(Table1[[#This Row],[JABATAN]],tbl_refJabatan,4,FALSE),"yr","day")-CONVERT(DATEDIF(H1889,NOW(),"y"),"yr","day")))),"")</f>
        <v>-20089</v>
      </c>
      <c r="V1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Row],[JABATAN]],tbl_refJabatan,6,FALSE),"yr","day")-CONVERT(DATEDIF(H1889,tglAcuan,"y"),"yr","day"))),(NOW()+(CONVERT(VLOOKUP(Table1[[#This Row],[JABATAN]],tbl_refJabatan,6,FALSE),"yr","day")-CONVERT(DATEDIF(H1889,NOW(),"y"),"yr","day")))),"Usia Salah"),"")</f>
        <v>25260.348911689813</v>
      </c>
      <c r="W1889" s="167" t="str">
        <f ca="1">IF(Table1[[#This Row],[TGL.PENSIUN (usia)]]&lt;&gt;0,TEXT(Table1[[#This Row],[TGL.PENSIUN (usia)]],"yyyy"),"")</f>
        <v>1969</v>
      </c>
      <c r="X18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Row],[JABATAN]],tbl_refJabatan,7,FALSE),"yr","day")-CONVERT(DATEDIF(M1889,tglAcuan,"y"),"yr","day"))),(NOW()+(CONVERT(VLOOKUP(Table1[[#This Row],[JABATAN]],tbl_refJabatan,7,FALSE),"yr","day")-CONVERT(DATEDIF(M1889,NOW(),"y"),"yr","day")))),"tgl SK salah"),"")</f>
        <v>43888.098911689813</v>
      </c>
      <c r="Y1889" s="167" t="str">
        <f ca="1">IF(Table1[[#This Row],[TGL. PENSIUN (jabatan)]]&lt;&gt;0,TEXT(Table1[[#This Row],[TGL. PENSIUN (jabatan)]],"yyyy"),"")</f>
        <v>2020</v>
      </c>
      <c r="Z18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Row],[JABATAN]],tbl_refJabatan,8,FALSE),"yr","day")-CONVERT(DATEDIF(H1889,tglAcuan,"y"),"yr","day"))),(NOW()+(CONVERT(VLOOKUP(Table1[[#This Row],[JABATAN]],tbl_refJabatan,8,FALSE),"yr","day")-CONVERT(DATEDIF(H1889,NOW(),"y"),"yr","day")))),"Usia Salah"),"")</f>
        <v>25260.348911689813</v>
      </c>
      <c r="AA1889" s="167" t="str">
        <f ca="1">IF(Table1[[#This Row],[TGL.PENSIUN (usia )]]&lt;&gt;0,TEXT(Table1[[#This Row],[TGL.PENSIUN (usia )]],"yyyy"),"")</f>
        <v>1969</v>
      </c>
      <c r="AB18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Row],[JABATAN]],tbl_refJabatan,9,FALSE),"yr","day")-CONVERT(DATEDIF(M1889,tglAcuan,"y"),"yr","day"))),(NOW()+(CONVERT(VLOOKUP(Table1[[#This Row],[JABATAN]],tbl_refJabatan,9,FALSE),"yr","day")-CONVERT(DATEDIF(M1889,NOW(),"y"),"yr","day")))),"tgl SK salah"),"")</f>
        <v>43888.098911689813</v>
      </c>
      <c r="AC1889" s="167" t="str">
        <f ca="1">IF(Table1[[#This Row],[TGL. PENSIUN (jabatan )]]&lt;&gt;0,TEXT(Table1[[#This Row],[TGL. PENSIUN (jabatan )]],"yyyy"),"")</f>
        <v>2020</v>
      </c>
      <c r="AD18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0" spans="1:30" s="88" customFormat="1" ht="21.75" customHeight="1" x14ac:dyDescent="0.25">
      <c r="A1890" s="43">
        <f t="shared" si="65"/>
        <v>1885</v>
      </c>
      <c r="B1890" s="44" t="s">
        <v>3226</v>
      </c>
      <c r="C1890" s="44" t="s">
        <v>3343</v>
      </c>
      <c r="D1890" s="72" t="s">
        <v>45</v>
      </c>
      <c r="E1890" s="296" t="s">
        <v>3346</v>
      </c>
      <c r="F1890" s="43" t="s">
        <v>41</v>
      </c>
      <c r="G1890" s="46" t="s">
        <v>42</v>
      </c>
      <c r="H1890" s="267">
        <v>25368</v>
      </c>
      <c r="I1890" s="45"/>
      <c r="J1890" s="76"/>
      <c r="K1890" s="63" t="s">
        <v>43</v>
      </c>
      <c r="L1890" s="268" t="s">
        <v>3347</v>
      </c>
      <c r="M1890" s="267">
        <v>44118</v>
      </c>
      <c r="N1890" s="52" t="str">
        <f t="shared" ca="1" si="66"/>
        <v>54 Tahun 8 Bulan 13 hari</v>
      </c>
      <c r="O18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13 Hari </v>
      </c>
      <c r="P1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Row],[JABATAN]],tbl_refJabatan,2,FALSE),"yr","day")-CONVERT(DATEDIF(H1890,tglAcuan,"y"),"yr","day"))),(NOW()+(CONVERT(VLOOKUP(Table1[[#This Row],[JABATAN]],tbl_refJabatan,2,FALSE),"yr","day")-CONVERT(DATEDIF(H1890,NOW(),"y"),"yr","day")))),"Usia Salah"),"")</f>
        <v>25625.598911689813</v>
      </c>
      <c r="Q1890" s="167" t="str">
        <f ca="1">IF(Table1[[#This Row],[TGL. PENSIUN (usia)]]&lt;&gt;0,TEXT(Table1[[#This Row],[TGL. PENSIUN (usia)]],"yyyy"),"")</f>
        <v>1970</v>
      </c>
      <c r="R1890" s="166">
        <f ca="1">IF(AND(Table1[[#This Row],[TGL. PENSIUN (usia)]]&lt;&gt;"",Table1[[#This Row],[TGL. PENSIUN (usia)]]&lt;&gt;"USIA SALAH"),IF(tglAcuan&lt;&gt;0,(INT(CONVERT(VLOOKUP(Table1[[#This Row],[JABATAN]],tbl_refJabatan,2,FALSE),"yr","day")-CONVERT(DATEDIF(H1890,tglAcuan,"y"),"yr","day"))),(INT(CONVERT(VLOOKUP(Table1[[#This Row],[JABATAN]],tbl_refJabatan,2,FALSE),"yr","day")-CONVERT(DATEDIF(H1890,NOW(),"y"),"yr","day")))),"")</f>
        <v>-19724</v>
      </c>
      <c r="S1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Row],[JABATAN]],tbl_refJabatan,4,FALSE),"yr","day")-CONVERT(DATEDIF(H1890,tglAcuan,"y"),"yr","day"))),(NOW()+(CONVERT(VLOOKUP(Table1[[#This Row],[JABATAN]],tbl_refJabatan,4,FALSE),"yr","day")-CONVERT(DATEDIF(H1890,NOW(),"y"),"yr","day")))),"Usia Salah"),"")</f>
        <v>25625.598911689813</v>
      </c>
      <c r="T1890" s="167" t="str">
        <f ca="1">IF(Table1[[#This Row],[TGL. PENSIUN ( usia )]]&lt;&gt;0,TEXT(Table1[[#This Row],[TGL. PENSIUN ( usia )]],"yyyy"),"")</f>
        <v>1970</v>
      </c>
      <c r="U1890" s="166">
        <f ca="1">IF(AND(Table1[[#This Row],[TGL. PENSIUN (usia)]]&lt;&gt;"",Table1[[#This Row],[TGL. PENSIUN (usia)]]&lt;&gt;"USIA SALAH"),IF(tglAcuan&lt;&gt;0,(INT(CONVERT(VLOOKUP(Table1[[#This Row],[JABATAN]],tbl_refJabatan,4,FALSE),"yr","day")-CONVERT(DATEDIF(H1890,tglAcuan,"y"),"yr","day"))),(INT(CONVERT(VLOOKUP(Table1[[#This Row],[JABATAN]],tbl_refJabatan,4,FALSE),"yr","day")-CONVERT(DATEDIF(H1890,NOW(),"y"),"yr","day")))),"")</f>
        <v>-19724</v>
      </c>
      <c r="V1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Row],[JABATAN]],tbl_refJabatan,6,FALSE),"yr","day")-CONVERT(DATEDIF(H1890,tglAcuan,"y"),"yr","day"))),(NOW()+(CONVERT(VLOOKUP(Table1[[#This Row],[JABATAN]],tbl_refJabatan,6,FALSE),"yr","day")-CONVERT(DATEDIF(H1890,NOW(),"y"),"yr","day")))),"Usia Salah"),"")</f>
        <v>25625.598911689813</v>
      </c>
      <c r="W1890" s="167" t="str">
        <f ca="1">IF(Table1[[#This Row],[TGL.PENSIUN (usia)]]&lt;&gt;0,TEXT(Table1[[#This Row],[TGL.PENSIUN (usia)]],"yyyy"),"")</f>
        <v>1970</v>
      </c>
      <c r="X18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Row],[JABATAN]],tbl_refJabatan,7,FALSE),"yr","day")-CONVERT(DATEDIF(M1890,tglAcuan,"y"),"yr","day"))),(NOW()+(CONVERT(VLOOKUP(Table1[[#This Row],[JABATAN]],tbl_refJabatan,7,FALSE),"yr","day")-CONVERT(DATEDIF(M1890,NOW(),"y"),"yr","day")))),"tgl SK salah"),"")</f>
        <v>44253.348911689813</v>
      </c>
      <c r="Y1890" s="167" t="str">
        <f ca="1">IF(Table1[[#This Row],[TGL. PENSIUN (jabatan)]]&lt;&gt;0,TEXT(Table1[[#This Row],[TGL. PENSIUN (jabatan)]],"yyyy"),"")</f>
        <v>2021</v>
      </c>
      <c r="Z18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Row],[JABATAN]],tbl_refJabatan,8,FALSE),"yr","day")-CONVERT(DATEDIF(H1890,tglAcuan,"y"),"yr","day"))),(NOW()+(CONVERT(VLOOKUP(Table1[[#This Row],[JABATAN]],tbl_refJabatan,8,FALSE),"yr","day")-CONVERT(DATEDIF(H1890,NOW(),"y"),"yr","day")))),"Usia Salah"),"")</f>
        <v>25625.598911689813</v>
      </c>
      <c r="AA1890" s="167" t="str">
        <f ca="1">IF(Table1[[#This Row],[TGL.PENSIUN (usia )]]&lt;&gt;0,TEXT(Table1[[#This Row],[TGL.PENSIUN (usia )]],"yyyy"),"")</f>
        <v>1970</v>
      </c>
      <c r="AB18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Row],[JABATAN]],tbl_refJabatan,9,FALSE),"yr","day")-CONVERT(DATEDIF(M1890,tglAcuan,"y"),"yr","day"))),(NOW()+(CONVERT(VLOOKUP(Table1[[#This Row],[JABATAN]],tbl_refJabatan,9,FALSE),"yr","day")-CONVERT(DATEDIF(M1890,NOW(),"y"),"yr","day")))),"tgl SK salah"),"")</f>
        <v>44253.348911689813</v>
      </c>
      <c r="AC1890" s="167" t="str">
        <f ca="1">IF(Table1[[#This Row],[TGL. PENSIUN (jabatan )]]&lt;&gt;0,TEXT(Table1[[#This Row],[TGL. PENSIUN (jabatan )]],"yyyy"),"")</f>
        <v>2021</v>
      </c>
      <c r="AD18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1" spans="1:30" s="53" customFormat="1" ht="21.75" customHeight="1" x14ac:dyDescent="0.25">
      <c r="A1891" s="43">
        <f t="shared" si="65"/>
        <v>1886</v>
      </c>
      <c r="B1891" s="44" t="s">
        <v>3226</v>
      </c>
      <c r="C1891" s="44" t="s">
        <v>3343</v>
      </c>
      <c r="D1891" s="45" t="s">
        <v>48</v>
      </c>
      <c r="E1891" s="296" t="s">
        <v>3348</v>
      </c>
      <c r="F1891" s="43" t="s">
        <v>41</v>
      </c>
      <c r="G1891" s="46" t="s">
        <v>42</v>
      </c>
      <c r="H1891" s="47">
        <v>33354</v>
      </c>
      <c r="I1891" s="45"/>
      <c r="J1891" s="76"/>
      <c r="K1891" s="63" t="s">
        <v>56</v>
      </c>
      <c r="L1891" s="268" t="s">
        <v>3349</v>
      </c>
      <c r="M1891" s="267">
        <v>44186</v>
      </c>
      <c r="N1891" s="52" t="str">
        <f t="shared" ca="1" si="66"/>
        <v>32 Tahun 10 Bulan 1 hari</v>
      </c>
      <c r="O18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Row],[JABATAN]],tbl_refJabatan,2,FALSE),"yr","day")-CONVERT(DATEDIF(H1891,tglAcuan,"y"),"yr","day"))),(NOW()+(CONVERT(VLOOKUP(Table1[[#This Row],[JABATAN]],tbl_refJabatan,2,FALSE),"yr","day")-CONVERT(DATEDIF(H1891,NOW(),"y"),"yr","day")))),"Usia Salah"),"")</f>
        <v>55576.098911689813</v>
      </c>
      <c r="Q1891" s="167" t="str">
        <f ca="1">IF(Table1[[#This Row],[TGL. PENSIUN (usia)]]&lt;&gt;0,TEXT(Table1[[#This Row],[TGL. PENSIUN (usia)]],"yyyy"),"")</f>
        <v>2052</v>
      </c>
      <c r="R1891" s="166">
        <f ca="1">IF(AND(Table1[[#This Row],[TGL. PENSIUN (usia)]]&lt;&gt;"",Table1[[#This Row],[TGL. PENSIUN (usia)]]&lt;&gt;"USIA SALAH"),IF(tglAcuan&lt;&gt;0,(INT(CONVERT(VLOOKUP(Table1[[#This Row],[JABATAN]],tbl_refJabatan,2,FALSE),"yr","day")-CONVERT(DATEDIF(H1891,tglAcuan,"y"),"yr","day"))),(INT(CONVERT(VLOOKUP(Table1[[#This Row],[JABATAN]],tbl_refJabatan,2,FALSE),"yr","day")-CONVERT(DATEDIF(H1891,NOW(),"y"),"yr","day")))),"")</f>
        <v>10227</v>
      </c>
      <c r="S1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Row],[JABATAN]],tbl_refJabatan,4,FALSE),"yr","day")-CONVERT(DATEDIF(H1891,tglAcuan,"y"),"yr","day"))),(NOW()+(CONVERT(VLOOKUP(Table1[[#This Row],[JABATAN]],tbl_refJabatan,4,FALSE),"yr","day")-CONVERT(DATEDIF(H1891,NOW(),"y"),"yr","day")))),"Usia Salah"),"")</f>
        <v>55576.098911689813</v>
      </c>
      <c r="T1891" s="167" t="str">
        <f ca="1">IF(Table1[[#This Row],[TGL. PENSIUN ( usia )]]&lt;&gt;0,TEXT(Table1[[#This Row],[TGL. PENSIUN ( usia )]],"yyyy"),"")</f>
        <v>2052</v>
      </c>
      <c r="U1891" s="166">
        <f ca="1">IF(AND(Table1[[#This Row],[TGL. PENSIUN (usia)]]&lt;&gt;"",Table1[[#This Row],[TGL. PENSIUN (usia)]]&lt;&gt;"USIA SALAH"),IF(tglAcuan&lt;&gt;0,(INT(CONVERT(VLOOKUP(Table1[[#This Row],[JABATAN]],tbl_refJabatan,4,FALSE),"yr","day")-CONVERT(DATEDIF(H1891,tglAcuan,"y"),"yr","day"))),(INT(CONVERT(VLOOKUP(Table1[[#This Row],[JABATAN]],tbl_refJabatan,4,FALSE),"yr","day")-CONVERT(DATEDIF(H1891,NOW(),"y"),"yr","day")))),"")</f>
        <v>10227</v>
      </c>
      <c r="V1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Row],[JABATAN]],tbl_refJabatan,6,FALSE),"yr","day")-CONVERT(DATEDIF(H1891,tglAcuan,"y"),"yr","day"))),(NOW()+(CONVERT(VLOOKUP(Table1[[#This Row],[JABATAN]],tbl_refJabatan,6,FALSE),"yr","day")-CONVERT(DATEDIF(H1891,NOW(),"y"),"yr","day")))),"Usia Salah"),"")</f>
        <v>54115.098911689813</v>
      </c>
      <c r="W1891" s="167" t="str">
        <f ca="1">IF(Table1[[#This Row],[TGL.PENSIUN (usia)]]&lt;&gt;0,TEXT(Table1[[#This Row],[TGL.PENSIUN (usia)]],"yyyy"),"")</f>
        <v>2048</v>
      </c>
      <c r="X18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Row],[JABATAN]],tbl_refJabatan,7,FALSE),"yr","day")-CONVERT(DATEDIF(M1891,tglAcuan,"y"),"yr","day"))),(NOW()+(CONVERT(VLOOKUP(Table1[[#This Row],[JABATAN]],tbl_refJabatan,7,FALSE),"yr","day")-CONVERT(DATEDIF(M1891,NOW(),"y"),"yr","day")))),"tgl SK salah"),"")</f>
        <v>51558.348911689813</v>
      </c>
      <c r="Y1891" s="167" t="str">
        <f ca="1">IF(Table1[[#This Row],[TGL. PENSIUN (jabatan)]]&lt;&gt;0,TEXT(Table1[[#This Row],[TGL. PENSIUN (jabatan)]],"yyyy"),"")</f>
        <v>2041</v>
      </c>
      <c r="Z18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Row],[JABATAN]],tbl_refJabatan,8,FALSE),"yr","day")-CONVERT(DATEDIF(H1891,tglAcuan,"y"),"yr","day"))),(NOW()+(CONVERT(VLOOKUP(Table1[[#This Row],[JABATAN]],tbl_refJabatan,8,FALSE),"yr","day")-CONVERT(DATEDIF(H1891,NOW(),"y"),"yr","day")))),"Usia Salah"),"")</f>
        <v>54115.098911689813</v>
      </c>
      <c r="AA1891" s="167" t="str">
        <f ca="1">IF(Table1[[#This Row],[TGL.PENSIUN (usia )]]&lt;&gt;0,TEXT(Table1[[#This Row],[TGL.PENSIUN (usia )]],"yyyy"),"")</f>
        <v>2048</v>
      </c>
      <c r="AB18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Row],[JABATAN]],tbl_refJabatan,9,FALSE),"yr","day")-CONVERT(DATEDIF(M1891,tglAcuan,"y"),"yr","day"))),(NOW()+(CONVERT(VLOOKUP(Table1[[#This Row],[JABATAN]],tbl_refJabatan,9,FALSE),"yr","day")-CONVERT(DATEDIF(M1891,NOW(),"y"),"yr","day")))),"tgl SK salah"),"")</f>
        <v>51558.348911689813</v>
      </c>
      <c r="AC1891" s="167" t="str">
        <f ca="1">IF(Table1[[#This Row],[TGL. PENSIUN (jabatan )]]&lt;&gt;0,TEXT(Table1[[#This Row],[TGL. PENSIUN (jabatan )]],"yyyy"),"")</f>
        <v>2041</v>
      </c>
      <c r="AD18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2" spans="1:30" s="53" customFormat="1" ht="21.75" customHeight="1" x14ac:dyDescent="0.25">
      <c r="A1892" s="43">
        <f t="shared" si="65"/>
        <v>1887</v>
      </c>
      <c r="B1892" s="44" t="s">
        <v>3226</v>
      </c>
      <c r="C1892" s="44" t="s">
        <v>3343</v>
      </c>
      <c r="D1892" s="72" t="s">
        <v>52</v>
      </c>
      <c r="E1892" s="296" t="s">
        <v>3350</v>
      </c>
      <c r="F1892" s="43" t="s">
        <v>41</v>
      </c>
      <c r="G1892" s="46" t="s">
        <v>42</v>
      </c>
      <c r="H1892" s="47">
        <v>26821</v>
      </c>
      <c r="I1892" s="45"/>
      <c r="J1892" s="76"/>
      <c r="K1892" s="63" t="s">
        <v>43</v>
      </c>
      <c r="L1892" s="268" t="s">
        <v>3351</v>
      </c>
      <c r="M1892" s="267">
        <v>44118</v>
      </c>
      <c r="N1892" s="52" t="str">
        <f t="shared" ca="1" si="66"/>
        <v>50 Tahun 8 Bulan 21 hari</v>
      </c>
      <c r="O18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13 Hari </v>
      </c>
      <c r="P1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Row],[JABATAN]],tbl_refJabatan,2,FALSE),"yr","day")-CONVERT(DATEDIF(H1892,tglAcuan,"y"),"yr","day"))),(NOW()+(CONVERT(VLOOKUP(Table1[[#This Row],[JABATAN]],tbl_refJabatan,2,FALSE),"yr","day")-CONVERT(DATEDIF(H1892,NOW(),"y"),"yr","day")))),"Usia Salah"),"")</f>
        <v>49001.598911689813</v>
      </c>
      <c r="Q1892" s="167" t="str">
        <f ca="1">IF(Table1[[#This Row],[TGL. PENSIUN (usia)]]&lt;&gt;0,TEXT(Table1[[#This Row],[TGL. PENSIUN (usia)]],"yyyy"),"")</f>
        <v>2034</v>
      </c>
      <c r="R1892" s="166">
        <f ca="1">IF(AND(Table1[[#This Row],[TGL. PENSIUN (usia)]]&lt;&gt;"",Table1[[#This Row],[TGL. PENSIUN (usia)]]&lt;&gt;"USIA SALAH"),IF(tglAcuan&lt;&gt;0,(INT(CONVERT(VLOOKUP(Table1[[#This Row],[JABATAN]],tbl_refJabatan,2,FALSE),"yr","day")-CONVERT(DATEDIF(H1892,tglAcuan,"y"),"yr","day"))),(INT(CONVERT(VLOOKUP(Table1[[#This Row],[JABATAN]],tbl_refJabatan,2,FALSE),"yr","day")-CONVERT(DATEDIF(H1892,NOW(),"y"),"yr","day")))),"")</f>
        <v>3652</v>
      </c>
      <c r="S1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Row],[JABATAN]],tbl_refJabatan,4,FALSE),"yr","day")-CONVERT(DATEDIF(H1892,tglAcuan,"y"),"yr","day"))),(NOW()+(CONVERT(VLOOKUP(Table1[[#This Row],[JABATAN]],tbl_refJabatan,4,FALSE),"yr","day")-CONVERT(DATEDIF(H1892,NOW(),"y"),"yr","day")))),"Usia Salah"),"")</f>
        <v>49001.598911689813</v>
      </c>
      <c r="T1892" s="167" t="str">
        <f ca="1">IF(Table1[[#This Row],[TGL. PENSIUN ( usia )]]&lt;&gt;0,TEXT(Table1[[#This Row],[TGL. PENSIUN ( usia )]],"yyyy"),"")</f>
        <v>2034</v>
      </c>
      <c r="U1892" s="166">
        <f ca="1">IF(AND(Table1[[#This Row],[TGL. PENSIUN (usia)]]&lt;&gt;"",Table1[[#This Row],[TGL. PENSIUN (usia)]]&lt;&gt;"USIA SALAH"),IF(tglAcuan&lt;&gt;0,(INT(CONVERT(VLOOKUP(Table1[[#This Row],[JABATAN]],tbl_refJabatan,4,FALSE),"yr","day")-CONVERT(DATEDIF(H1892,tglAcuan,"y"),"yr","day"))),(INT(CONVERT(VLOOKUP(Table1[[#This Row],[JABATAN]],tbl_refJabatan,4,FALSE),"yr","day")-CONVERT(DATEDIF(H1892,NOW(),"y"),"yr","day")))),"")</f>
        <v>3652</v>
      </c>
      <c r="V1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Row],[JABATAN]],tbl_refJabatan,6,FALSE),"yr","day")-CONVERT(DATEDIF(H1892,tglAcuan,"y"),"yr","day"))),(NOW()+(CONVERT(VLOOKUP(Table1[[#This Row],[JABATAN]],tbl_refJabatan,6,FALSE),"yr","day")-CONVERT(DATEDIF(H1892,NOW(),"y"),"yr","day")))),"Usia Salah"),"")</f>
        <v>47540.598911689813</v>
      </c>
      <c r="W1892" s="167" t="str">
        <f ca="1">IF(Table1[[#This Row],[TGL.PENSIUN (usia)]]&lt;&gt;0,TEXT(Table1[[#This Row],[TGL.PENSIUN (usia)]],"yyyy"),"")</f>
        <v>2030</v>
      </c>
      <c r="X18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Row],[JABATAN]],tbl_refJabatan,7,FALSE),"yr","day")-CONVERT(DATEDIF(M1892,tglAcuan,"y"),"yr","day"))),(NOW()+(CONVERT(VLOOKUP(Table1[[#This Row],[JABATAN]],tbl_refJabatan,7,FALSE),"yr","day")-CONVERT(DATEDIF(M1892,NOW(),"y"),"yr","day")))),"tgl SK salah"),"")</f>
        <v>51558.348911689813</v>
      </c>
      <c r="Y1892" s="167" t="str">
        <f ca="1">IF(Table1[[#This Row],[TGL. PENSIUN (jabatan)]]&lt;&gt;0,TEXT(Table1[[#This Row],[TGL. PENSIUN (jabatan)]],"yyyy"),"")</f>
        <v>2041</v>
      </c>
      <c r="Z18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Row],[JABATAN]],tbl_refJabatan,8,FALSE),"yr","day")-CONVERT(DATEDIF(H1892,tglAcuan,"y"),"yr","day"))),(NOW()+(CONVERT(VLOOKUP(Table1[[#This Row],[JABATAN]],tbl_refJabatan,8,FALSE),"yr","day")-CONVERT(DATEDIF(H1892,NOW(),"y"),"yr","day")))),"Usia Salah"),"")</f>
        <v>47540.598911689813</v>
      </c>
      <c r="AA1892" s="167" t="str">
        <f ca="1">IF(Table1[[#This Row],[TGL.PENSIUN (usia )]]&lt;&gt;0,TEXT(Table1[[#This Row],[TGL.PENSIUN (usia )]],"yyyy"),"")</f>
        <v>2030</v>
      </c>
      <c r="AB18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Row],[JABATAN]],tbl_refJabatan,9,FALSE),"yr","day")-CONVERT(DATEDIF(M1892,tglAcuan,"y"),"yr","day"))),(NOW()+(CONVERT(VLOOKUP(Table1[[#This Row],[JABATAN]],tbl_refJabatan,9,FALSE),"yr","day")-CONVERT(DATEDIF(M1892,NOW(),"y"),"yr","day")))),"tgl SK salah"),"")</f>
        <v>51558.348911689813</v>
      </c>
      <c r="AC1892" s="167" t="str">
        <f ca="1">IF(Table1[[#This Row],[TGL. PENSIUN (jabatan )]]&lt;&gt;0,TEXT(Table1[[#This Row],[TGL. PENSIUN (jabatan )]],"yyyy"),"")</f>
        <v>2041</v>
      </c>
      <c r="AD18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3" spans="1:30" s="53" customFormat="1" ht="21.75" customHeight="1" x14ac:dyDescent="0.25">
      <c r="A1893" s="43">
        <f t="shared" si="65"/>
        <v>1888</v>
      </c>
      <c r="B1893" s="44" t="s">
        <v>3226</v>
      </c>
      <c r="C1893" s="44" t="s">
        <v>3343</v>
      </c>
      <c r="D1893" s="72" t="s">
        <v>54</v>
      </c>
      <c r="E1893" s="296" t="s">
        <v>3352</v>
      </c>
      <c r="F1893" s="43" t="s">
        <v>50</v>
      </c>
      <c r="G1893" s="46" t="s">
        <v>42</v>
      </c>
      <c r="H1893" s="47">
        <v>32135</v>
      </c>
      <c r="I1893" s="45"/>
      <c r="J1893" s="76"/>
      <c r="K1893" s="63" t="s">
        <v>43</v>
      </c>
      <c r="L1893" s="268" t="s">
        <v>3353</v>
      </c>
      <c r="M1893" s="267">
        <v>44186</v>
      </c>
      <c r="N1893" s="52" t="str">
        <f t="shared" ca="1" si="66"/>
        <v>36 Tahun 2 Bulan 3 hari</v>
      </c>
      <c r="O18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Row],[JABATAN]],tbl_refJabatan,2,FALSE),"yr","day")-CONVERT(DATEDIF(H1893,tglAcuan,"y"),"yr","day"))),(NOW()+(CONVERT(VLOOKUP(Table1[[#This Row],[JABATAN]],tbl_refJabatan,2,FALSE),"yr","day")-CONVERT(DATEDIF(H1893,NOW(),"y"),"yr","day")))),"Usia Salah"),"")</f>
        <v>54115.098911689813</v>
      </c>
      <c r="Q1893" s="167" t="str">
        <f ca="1">IF(Table1[[#This Row],[TGL. PENSIUN (usia)]]&lt;&gt;0,TEXT(Table1[[#This Row],[TGL. PENSIUN (usia)]],"yyyy"),"")</f>
        <v>2048</v>
      </c>
      <c r="R1893" s="166">
        <f ca="1">IF(AND(Table1[[#This Row],[TGL. PENSIUN (usia)]]&lt;&gt;"",Table1[[#This Row],[TGL. PENSIUN (usia)]]&lt;&gt;"USIA SALAH"),IF(tglAcuan&lt;&gt;0,(INT(CONVERT(VLOOKUP(Table1[[#This Row],[JABATAN]],tbl_refJabatan,2,FALSE),"yr","day")-CONVERT(DATEDIF(H1893,tglAcuan,"y"),"yr","day"))),(INT(CONVERT(VLOOKUP(Table1[[#This Row],[JABATAN]],tbl_refJabatan,2,FALSE),"yr","day")-CONVERT(DATEDIF(H1893,NOW(),"y"),"yr","day")))),"")</f>
        <v>8766</v>
      </c>
      <c r="S1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Row],[JABATAN]],tbl_refJabatan,4,FALSE),"yr","day")-CONVERT(DATEDIF(H1893,tglAcuan,"y"),"yr","day"))),(NOW()+(CONVERT(VLOOKUP(Table1[[#This Row],[JABATAN]],tbl_refJabatan,4,FALSE),"yr","day")-CONVERT(DATEDIF(H1893,NOW(),"y"),"yr","day")))),"Usia Salah"),"")</f>
        <v>54115.098911689813</v>
      </c>
      <c r="T1893" s="167" t="str">
        <f ca="1">IF(Table1[[#This Row],[TGL. PENSIUN ( usia )]]&lt;&gt;0,TEXT(Table1[[#This Row],[TGL. PENSIUN ( usia )]],"yyyy"),"")</f>
        <v>2048</v>
      </c>
      <c r="U1893" s="166">
        <f ca="1">IF(AND(Table1[[#This Row],[TGL. PENSIUN (usia)]]&lt;&gt;"",Table1[[#This Row],[TGL. PENSIUN (usia)]]&lt;&gt;"USIA SALAH"),IF(tglAcuan&lt;&gt;0,(INT(CONVERT(VLOOKUP(Table1[[#This Row],[JABATAN]],tbl_refJabatan,4,FALSE),"yr","day")-CONVERT(DATEDIF(H1893,tglAcuan,"y"),"yr","day"))),(INT(CONVERT(VLOOKUP(Table1[[#This Row],[JABATAN]],tbl_refJabatan,4,FALSE),"yr","day")-CONVERT(DATEDIF(H1893,NOW(),"y"),"yr","day")))),"")</f>
        <v>8766</v>
      </c>
      <c r="V1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Row],[JABATAN]],tbl_refJabatan,6,FALSE),"yr","day")-CONVERT(DATEDIF(H1893,tglAcuan,"y"),"yr","day"))),(NOW()+(CONVERT(VLOOKUP(Table1[[#This Row],[JABATAN]],tbl_refJabatan,6,FALSE),"yr","day")-CONVERT(DATEDIF(H1893,NOW(),"y"),"yr","day")))),"Usia Salah"),"")</f>
        <v>52654.098911689813</v>
      </c>
      <c r="W1893" s="167" t="str">
        <f ca="1">IF(Table1[[#This Row],[TGL.PENSIUN (usia)]]&lt;&gt;0,TEXT(Table1[[#This Row],[TGL.PENSIUN (usia)]],"yyyy"),"")</f>
        <v>2044</v>
      </c>
      <c r="X18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Row],[JABATAN]],tbl_refJabatan,7,FALSE),"yr","day")-CONVERT(DATEDIF(M1893,tglAcuan,"y"),"yr","day"))),(NOW()+(CONVERT(VLOOKUP(Table1[[#This Row],[JABATAN]],tbl_refJabatan,7,FALSE),"yr","day")-CONVERT(DATEDIF(M1893,NOW(),"y"),"yr","day")))),"tgl SK salah"),"")</f>
        <v>51558.348911689813</v>
      </c>
      <c r="Y1893" s="167" t="str">
        <f ca="1">IF(Table1[[#This Row],[TGL. PENSIUN (jabatan)]]&lt;&gt;0,TEXT(Table1[[#This Row],[TGL. PENSIUN (jabatan)]],"yyyy"),"")</f>
        <v>2041</v>
      </c>
      <c r="Z18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Row],[JABATAN]],tbl_refJabatan,8,FALSE),"yr","day")-CONVERT(DATEDIF(H1893,tglAcuan,"y"),"yr","day"))),(NOW()+(CONVERT(VLOOKUP(Table1[[#This Row],[JABATAN]],tbl_refJabatan,8,FALSE),"yr","day")-CONVERT(DATEDIF(H1893,NOW(),"y"),"yr","day")))),"Usia Salah"),"")</f>
        <v>52654.098911689813</v>
      </c>
      <c r="AA1893" s="167" t="str">
        <f ca="1">IF(Table1[[#This Row],[TGL.PENSIUN (usia )]]&lt;&gt;0,TEXT(Table1[[#This Row],[TGL.PENSIUN (usia )]],"yyyy"),"")</f>
        <v>2044</v>
      </c>
      <c r="AB18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Row],[JABATAN]],tbl_refJabatan,9,FALSE),"yr","day")-CONVERT(DATEDIF(M1893,tglAcuan,"y"),"yr","day"))),(NOW()+(CONVERT(VLOOKUP(Table1[[#This Row],[JABATAN]],tbl_refJabatan,9,FALSE),"yr","day")-CONVERT(DATEDIF(M1893,NOW(),"y"),"yr","day")))),"tgl SK salah"),"")</f>
        <v>51558.348911689813</v>
      </c>
      <c r="AC1893" s="167" t="str">
        <f ca="1">IF(Table1[[#This Row],[TGL. PENSIUN (jabatan )]]&lt;&gt;0,TEXT(Table1[[#This Row],[TGL. PENSIUN (jabatan )]],"yyyy"),"")</f>
        <v>2041</v>
      </c>
      <c r="AD18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4" spans="1:30" s="53" customFormat="1" ht="21.75" customHeight="1" x14ac:dyDescent="0.25">
      <c r="A1894" s="43">
        <f t="shared" si="65"/>
        <v>1889</v>
      </c>
      <c r="B1894" s="44" t="s">
        <v>3226</v>
      </c>
      <c r="C1894" s="44" t="s">
        <v>3343</v>
      </c>
      <c r="D1894" s="72" t="s">
        <v>57</v>
      </c>
      <c r="E1894" s="296" t="s">
        <v>3354</v>
      </c>
      <c r="F1894" s="43" t="s">
        <v>41</v>
      </c>
      <c r="G1894" s="46" t="s">
        <v>42</v>
      </c>
      <c r="H1894" s="47">
        <v>26855</v>
      </c>
      <c r="I1894" s="45"/>
      <c r="J1894" s="76"/>
      <c r="K1894" s="63" t="s">
        <v>43</v>
      </c>
      <c r="L1894" s="268" t="s">
        <v>3355</v>
      </c>
      <c r="M1894" s="267">
        <v>40092</v>
      </c>
      <c r="N1894" s="52" t="str">
        <f t="shared" ca="1" si="66"/>
        <v>50 Tahun 7 Bulan 17 hari</v>
      </c>
      <c r="O18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4 Bulan 21 Hari </v>
      </c>
      <c r="P1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Row],[JABATAN]],tbl_refJabatan,2,FALSE),"yr","day")-CONVERT(DATEDIF(H1894,tglAcuan,"y"),"yr","day"))),(NOW()+(CONVERT(VLOOKUP(Table1[[#This Row],[JABATAN]],tbl_refJabatan,2,FALSE),"yr","day")-CONVERT(DATEDIF(H1894,NOW(),"y"),"yr","day")))),"Usia Salah"),"")</f>
        <v>49001.598911689813</v>
      </c>
      <c r="Q1894" s="167" t="str">
        <f ca="1">IF(Table1[[#This Row],[TGL. PENSIUN (usia)]]&lt;&gt;0,TEXT(Table1[[#This Row],[TGL. PENSIUN (usia)]],"yyyy"),"")</f>
        <v>2034</v>
      </c>
      <c r="R1894" s="166">
        <f ca="1">IF(AND(Table1[[#This Row],[TGL. PENSIUN (usia)]]&lt;&gt;"",Table1[[#This Row],[TGL. PENSIUN (usia)]]&lt;&gt;"USIA SALAH"),IF(tglAcuan&lt;&gt;0,(INT(CONVERT(VLOOKUP(Table1[[#This Row],[JABATAN]],tbl_refJabatan,2,FALSE),"yr","day")-CONVERT(DATEDIF(H1894,tglAcuan,"y"),"yr","day"))),(INT(CONVERT(VLOOKUP(Table1[[#This Row],[JABATAN]],tbl_refJabatan,2,FALSE),"yr","day")-CONVERT(DATEDIF(H1894,NOW(),"y"),"yr","day")))),"")</f>
        <v>3652</v>
      </c>
      <c r="S1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Row],[JABATAN]],tbl_refJabatan,4,FALSE),"yr","day")-CONVERT(DATEDIF(H1894,tglAcuan,"y"),"yr","day"))),(NOW()+(CONVERT(VLOOKUP(Table1[[#This Row],[JABATAN]],tbl_refJabatan,4,FALSE),"yr","day")-CONVERT(DATEDIF(H1894,NOW(),"y"),"yr","day")))),"Usia Salah"),"")</f>
        <v>49001.598911689813</v>
      </c>
      <c r="T1894" s="167" t="str">
        <f ca="1">IF(Table1[[#This Row],[TGL. PENSIUN ( usia )]]&lt;&gt;0,TEXT(Table1[[#This Row],[TGL. PENSIUN ( usia )]],"yyyy"),"")</f>
        <v>2034</v>
      </c>
      <c r="U1894" s="166">
        <f ca="1">IF(AND(Table1[[#This Row],[TGL. PENSIUN (usia)]]&lt;&gt;"",Table1[[#This Row],[TGL. PENSIUN (usia)]]&lt;&gt;"USIA SALAH"),IF(tglAcuan&lt;&gt;0,(INT(CONVERT(VLOOKUP(Table1[[#This Row],[JABATAN]],tbl_refJabatan,4,FALSE),"yr","day")-CONVERT(DATEDIF(H1894,tglAcuan,"y"),"yr","day"))),(INT(CONVERT(VLOOKUP(Table1[[#This Row],[JABATAN]],tbl_refJabatan,4,FALSE),"yr","day")-CONVERT(DATEDIF(H1894,NOW(),"y"),"yr","day")))),"")</f>
        <v>3652</v>
      </c>
      <c r="V1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Row],[JABATAN]],tbl_refJabatan,6,FALSE),"yr","day")-CONVERT(DATEDIF(H1894,tglAcuan,"y"),"yr","day"))),(NOW()+(CONVERT(VLOOKUP(Table1[[#This Row],[JABATAN]],tbl_refJabatan,6,FALSE),"yr","day")-CONVERT(DATEDIF(H1894,NOW(),"y"),"yr","day")))),"Usia Salah"),"")</f>
        <v>47540.598911689813</v>
      </c>
      <c r="W1894" s="167" t="str">
        <f ca="1">IF(Table1[[#This Row],[TGL.PENSIUN (usia)]]&lt;&gt;0,TEXT(Table1[[#This Row],[TGL.PENSIUN (usia)]],"yyyy"),"")</f>
        <v>2030</v>
      </c>
      <c r="X18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Row],[JABATAN]],tbl_refJabatan,7,FALSE),"yr","day")-CONVERT(DATEDIF(M1894,tglAcuan,"y"),"yr","day"))),(NOW()+(CONVERT(VLOOKUP(Table1[[#This Row],[JABATAN]],tbl_refJabatan,7,FALSE),"yr","day")-CONVERT(DATEDIF(M1894,NOW(),"y"),"yr","day")))),"tgl SK salah"),"")</f>
        <v>47540.598911689813</v>
      </c>
      <c r="Y1894" s="167" t="str">
        <f ca="1">IF(Table1[[#This Row],[TGL. PENSIUN (jabatan)]]&lt;&gt;0,TEXT(Table1[[#This Row],[TGL. PENSIUN (jabatan)]],"yyyy"),"")</f>
        <v>2030</v>
      </c>
      <c r="Z18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Row],[JABATAN]],tbl_refJabatan,8,FALSE),"yr","day")-CONVERT(DATEDIF(H1894,tglAcuan,"y"),"yr","day"))),(NOW()+(CONVERT(VLOOKUP(Table1[[#This Row],[JABATAN]],tbl_refJabatan,8,FALSE),"yr","day")-CONVERT(DATEDIF(H1894,NOW(),"y"),"yr","day")))),"Usia Salah"),"")</f>
        <v>47540.598911689813</v>
      </c>
      <c r="AA1894" s="167" t="str">
        <f ca="1">IF(Table1[[#This Row],[TGL.PENSIUN (usia )]]&lt;&gt;0,TEXT(Table1[[#This Row],[TGL.PENSIUN (usia )]],"yyyy"),"")</f>
        <v>2030</v>
      </c>
      <c r="AB18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Row],[JABATAN]],tbl_refJabatan,9,FALSE),"yr","day")-CONVERT(DATEDIF(M1894,tglAcuan,"y"),"yr","day"))),(NOW()+(CONVERT(VLOOKUP(Table1[[#This Row],[JABATAN]],tbl_refJabatan,9,FALSE),"yr","day")-CONVERT(DATEDIF(M1894,NOW(),"y"),"yr","day")))),"tgl SK salah"),"")</f>
        <v>47540.598911689813</v>
      </c>
      <c r="AC1894" s="167" t="str">
        <f ca="1">IF(Table1[[#This Row],[TGL. PENSIUN (jabatan )]]&lt;&gt;0,TEXT(Table1[[#This Row],[TGL. PENSIUN (jabatan )]],"yyyy"),"")</f>
        <v>2030</v>
      </c>
      <c r="AD18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5" spans="1:30" s="53" customFormat="1" ht="21.75" customHeight="1" x14ac:dyDescent="0.25">
      <c r="A1895" s="43">
        <f t="shared" si="65"/>
        <v>1890</v>
      </c>
      <c r="B1895" s="44" t="s">
        <v>3226</v>
      </c>
      <c r="C1895" s="44" t="s">
        <v>3343</v>
      </c>
      <c r="D1895" s="72" t="s">
        <v>59</v>
      </c>
      <c r="E1895" s="296" t="s">
        <v>136</v>
      </c>
      <c r="F1895" s="43" t="s">
        <v>41</v>
      </c>
      <c r="G1895" s="46" t="s">
        <v>42</v>
      </c>
      <c r="H1895" s="47">
        <v>28657</v>
      </c>
      <c r="I1895" s="45"/>
      <c r="J1895" s="76"/>
      <c r="K1895" s="63" t="s">
        <v>43</v>
      </c>
      <c r="L1895" s="268" t="s">
        <v>3356</v>
      </c>
      <c r="M1895" s="267">
        <v>40472</v>
      </c>
      <c r="N1895" s="52" t="str">
        <f t="shared" ca="1" si="66"/>
        <v>45 Tahun 8 Bulan 11 hari</v>
      </c>
      <c r="O18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4 Bulan 6 Hari </v>
      </c>
      <c r="P1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Row],[JABATAN]],tbl_refJabatan,2,FALSE),"yr","day")-CONVERT(DATEDIF(H1895,tglAcuan,"y"),"yr","day"))),(NOW()+(CONVERT(VLOOKUP(Table1[[#This Row],[JABATAN]],tbl_refJabatan,2,FALSE),"yr","day")-CONVERT(DATEDIF(H1895,NOW(),"y"),"yr","day")))),"Usia Salah"),"")</f>
        <v>50827.848911689813</v>
      </c>
      <c r="Q1895" s="167" t="str">
        <f ca="1">IF(Table1[[#This Row],[TGL. PENSIUN (usia)]]&lt;&gt;0,TEXT(Table1[[#This Row],[TGL. PENSIUN (usia)]],"yyyy"),"")</f>
        <v>2039</v>
      </c>
      <c r="R1895" s="166">
        <f ca="1">IF(AND(Table1[[#This Row],[TGL. PENSIUN (usia)]]&lt;&gt;"",Table1[[#This Row],[TGL. PENSIUN (usia)]]&lt;&gt;"USIA SALAH"),IF(tglAcuan&lt;&gt;0,(INT(CONVERT(VLOOKUP(Table1[[#This Row],[JABATAN]],tbl_refJabatan,2,FALSE),"yr","day")-CONVERT(DATEDIF(H1895,tglAcuan,"y"),"yr","day"))),(INT(CONVERT(VLOOKUP(Table1[[#This Row],[JABATAN]],tbl_refJabatan,2,FALSE),"yr","day")-CONVERT(DATEDIF(H1895,NOW(),"y"),"yr","day")))),"")</f>
        <v>5478</v>
      </c>
      <c r="S1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Row],[JABATAN]],tbl_refJabatan,4,FALSE),"yr","day")-CONVERT(DATEDIF(H1895,tglAcuan,"y"),"yr","day"))),(NOW()+(CONVERT(VLOOKUP(Table1[[#This Row],[JABATAN]],tbl_refJabatan,4,FALSE),"yr","day")-CONVERT(DATEDIF(H1895,NOW(),"y"),"yr","day")))),"Usia Salah"),"")</f>
        <v>50827.848911689813</v>
      </c>
      <c r="T1895" s="167" t="str">
        <f ca="1">IF(Table1[[#This Row],[TGL. PENSIUN ( usia )]]&lt;&gt;0,TEXT(Table1[[#This Row],[TGL. PENSIUN ( usia )]],"yyyy"),"")</f>
        <v>2039</v>
      </c>
      <c r="U1895" s="166">
        <f ca="1">IF(AND(Table1[[#This Row],[TGL. PENSIUN (usia)]]&lt;&gt;"",Table1[[#This Row],[TGL. PENSIUN (usia)]]&lt;&gt;"USIA SALAH"),IF(tglAcuan&lt;&gt;0,(INT(CONVERT(VLOOKUP(Table1[[#This Row],[JABATAN]],tbl_refJabatan,4,FALSE),"yr","day")-CONVERT(DATEDIF(H1895,tglAcuan,"y"),"yr","day"))),(INT(CONVERT(VLOOKUP(Table1[[#This Row],[JABATAN]],tbl_refJabatan,4,FALSE),"yr","day")-CONVERT(DATEDIF(H1895,NOW(),"y"),"yr","day")))),"")</f>
        <v>5478</v>
      </c>
      <c r="V1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Row],[JABATAN]],tbl_refJabatan,6,FALSE),"yr","day")-CONVERT(DATEDIF(H1895,tglAcuan,"y"),"yr","day"))),(NOW()+(CONVERT(VLOOKUP(Table1[[#This Row],[JABATAN]],tbl_refJabatan,6,FALSE),"yr","day")-CONVERT(DATEDIF(H1895,NOW(),"y"),"yr","day")))),"Usia Salah"),"")</f>
        <v>49366.848911689813</v>
      </c>
      <c r="W1895" s="167" t="str">
        <f ca="1">IF(Table1[[#This Row],[TGL.PENSIUN (usia)]]&lt;&gt;0,TEXT(Table1[[#This Row],[TGL.PENSIUN (usia)]],"yyyy"),"")</f>
        <v>2035</v>
      </c>
      <c r="X18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Row],[JABATAN]],tbl_refJabatan,7,FALSE),"yr","day")-CONVERT(DATEDIF(M1895,tglAcuan,"y"),"yr","day"))),(NOW()+(CONVERT(VLOOKUP(Table1[[#This Row],[JABATAN]],tbl_refJabatan,7,FALSE),"yr","day")-CONVERT(DATEDIF(M1895,NOW(),"y"),"yr","day")))),"tgl SK salah"),"")</f>
        <v>47905.848911689813</v>
      </c>
      <c r="Y1895" s="167" t="str">
        <f ca="1">IF(Table1[[#This Row],[TGL. PENSIUN (jabatan)]]&lt;&gt;0,TEXT(Table1[[#This Row],[TGL. PENSIUN (jabatan)]],"yyyy"),"")</f>
        <v>2031</v>
      </c>
      <c r="Z18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Row],[JABATAN]],tbl_refJabatan,8,FALSE),"yr","day")-CONVERT(DATEDIF(H1895,tglAcuan,"y"),"yr","day"))),(NOW()+(CONVERT(VLOOKUP(Table1[[#This Row],[JABATAN]],tbl_refJabatan,8,FALSE),"yr","day")-CONVERT(DATEDIF(H1895,NOW(),"y"),"yr","day")))),"Usia Salah"),"")</f>
        <v>49366.848911689813</v>
      </c>
      <c r="AA1895" s="167" t="str">
        <f ca="1">IF(Table1[[#This Row],[TGL.PENSIUN (usia )]]&lt;&gt;0,TEXT(Table1[[#This Row],[TGL.PENSIUN (usia )]],"yyyy"),"")</f>
        <v>2035</v>
      </c>
      <c r="AB18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Row],[JABATAN]],tbl_refJabatan,9,FALSE),"yr","day")-CONVERT(DATEDIF(M1895,tglAcuan,"y"),"yr","day"))),(NOW()+(CONVERT(VLOOKUP(Table1[[#This Row],[JABATAN]],tbl_refJabatan,9,FALSE),"yr","day")-CONVERT(DATEDIF(M1895,NOW(),"y"),"yr","day")))),"tgl SK salah"),"")</f>
        <v>47905.848911689813</v>
      </c>
      <c r="AC1895" s="167" t="str">
        <f ca="1">IF(Table1[[#This Row],[TGL. PENSIUN (jabatan )]]&lt;&gt;0,TEXT(Table1[[#This Row],[TGL. PENSIUN (jabatan )]],"yyyy"),"")</f>
        <v>2031</v>
      </c>
      <c r="AD18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6" spans="1:30" s="53" customFormat="1" ht="21.75" customHeight="1" x14ac:dyDescent="0.25">
      <c r="A1896" s="43">
        <f t="shared" si="65"/>
        <v>1891</v>
      </c>
      <c r="B1896" s="44" t="s">
        <v>3226</v>
      </c>
      <c r="C1896" s="44" t="s">
        <v>3343</v>
      </c>
      <c r="D1896" s="72" t="s">
        <v>61</v>
      </c>
      <c r="E1896" s="296" t="s">
        <v>3357</v>
      </c>
      <c r="F1896" s="43" t="s">
        <v>41</v>
      </c>
      <c r="G1896" s="46" t="s">
        <v>42</v>
      </c>
      <c r="H1896" s="47">
        <v>32084</v>
      </c>
      <c r="I1896" s="45"/>
      <c r="J1896" s="76"/>
      <c r="K1896" s="63" t="s">
        <v>56</v>
      </c>
      <c r="L1896" s="268" t="s">
        <v>3358</v>
      </c>
      <c r="M1896" s="267">
        <v>41691</v>
      </c>
      <c r="N1896" s="52" t="str">
        <f t="shared" ca="1" si="66"/>
        <v>36 Tahun 3 Bulan 24 hari</v>
      </c>
      <c r="O18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0 Bulan 6 Hari </v>
      </c>
      <c r="P1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Row],[JABATAN]],tbl_refJabatan,2,FALSE),"yr","day")-CONVERT(DATEDIF(H1896,tglAcuan,"y"),"yr","day"))),(NOW()+(CONVERT(VLOOKUP(Table1[[#This Row],[JABATAN]],tbl_refJabatan,2,FALSE),"yr","day")-CONVERT(DATEDIF(H1896,NOW(),"y"),"yr","day")))),"Usia Salah"),"")</f>
        <v>54115.098911689813</v>
      </c>
      <c r="Q1896" s="167" t="str">
        <f ca="1">IF(Table1[[#This Row],[TGL. PENSIUN (usia)]]&lt;&gt;0,TEXT(Table1[[#This Row],[TGL. PENSIUN (usia)]],"yyyy"),"")</f>
        <v>2048</v>
      </c>
      <c r="R1896" s="166">
        <f ca="1">IF(AND(Table1[[#This Row],[TGL. PENSIUN (usia)]]&lt;&gt;"",Table1[[#This Row],[TGL. PENSIUN (usia)]]&lt;&gt;"USIA SALAH"),IF(tglAcuan&lt;&gt;0,(INT(CONVERT(VLOOKUP(Table1[[#This Row],[JABATAN]],tbl_refJabatan,2,FALSE),"yr","day")-CONVERT(DATEDIF(H1896,tglAcuan,"y"),"yr","day"))),(INT(CONVERT(VLOOKUP(Table1[[#This Row],[JABATAN]],tbl_refJabatan,2,FALSE),"yr","day")-CONVERT(DATEDIF(H1896,NOW(),"y"),"yr","day")))),"")</f>
        <v>8766</v>
      </c>
      <c r="S1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Row],[JABATAN]],tbl_refJabatan,4,FALSE),"yr","day")-CONVERT(DATEDIF(H1896,tglAcuan,"y"),"yr","day"))),(NOW()+(CONVERT(VLOOKUP(Table1[[#This Row],[JABATAN]],tbl_refJabatan,4,FALSE),"yr","day")-CONVERT(DATEDIF(H1896,NOW(),"y"),"yr","day")))),"Usia Salah"),"")</f>
        <v>54115.098911689813</v>
      </c>
      <c r="T1896" s="167" t="str">
        <f ca="1">IF(Table1[[#This Row],[TGL. PENSIUN ( usia )]]&lt;&gt;0,TEXT(Table1[[#This Row],[TGL. PENSIUN ( usia )]],"yyyy"),"")</f>
        <v>2048</v>
      </c>
      <c r="U1896" s="166">
        <f ca="1">IF(AND(Table1[[#This Row],[TGL. PENSIUN (usia)]]&lt;&gt;"",Table1[[#This Row],[TGL. PENSIUN (usia)]]&lt;&gt;"USIA SALAH"),IF(tglAcuan&lt;&gt;0,(INT(CONVERT(VLOOKUP(Table1[[#This Row],[JABATAN]],tbl_refJabatan,4,FALSE),"yr","day")-CONVERT(DATEDIF(H1896,tglAcuan,"y"),"yr","day"))),(INT(CONVERT(VLOOKUP(Table1[[#This Row],[JABATAN]],tbl_refJabatan,4,FALSE),"yr","day")-CONVERT(DATEDIF(H1896,NOW(),"y"),"yr","day")))),"")</f>
        <v>8766</v>
      </c>
      <c r="V1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Row],[JABATAN]],tbl_refJabatan,6,FALSE),"yr","day")-CONVERT(DATEDIF(H1896,tglAcuan,"y"),"yr","day"))),(NOW()+(CONVERT(VLOOKUP(Table1[[#This Row],[JABATAN]],tbl_refJabatan,6,FALSE),"yr","day")-CONVERT(DATEDIF(H1896,NOW(),"y"),"yr","day")))),"Usia Salah"),"")</f>
        <v>52654.098911689813</v>
      </c>
      <c r="W1896" s="167" t="str">
        <f ca="1">IF(Table1[[#This Row],[TGL.PENSIUN (usia)]]&lt;&gt;0,TEXT(Table1[[#This Row],[TGL.PENSIUN (usia)]],"yyyy"),"")</f>
        <v>2044</v>
      </c>
      <c r="X18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Row],[JABATAN]],tbl_refJabatan,7,FALSE),"yr","day")-CONVERT(DATEDIF(M1896,tglAcuan,"y"),"yr","day"))),(NOW()+(CONVERT(VLOOKUP(Table1[[#This Row],[JABATAN]],tbl_refJabatan,7,FALSE),"yr","day")-CONVERT(DATEDIF(M1896,NOW(),"y"),"yr","day")))),"tgl SK salah"),"")</f>
        <v>49001.598911689813</v>
      </c>
      <c r="Y1896" s="167" t="str">
        <f ca="1">IF(Table1[[#This Row],[TGL. PENSIUN (jabatan)]]&lt;&gt;0,TEXT(Table1[[#This Row],[TGL. PENSIUN (jabatan)]],"yyyy"),"")</f>
        <v>2034</v>
      </c>
      <c r="Z18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Row],[JABATAN]],tbl_refJabatan,8,FALSE),"yr","day")-CONVERT(DATEDIF(H1896,tglAcuan,"y"),"yr","day"))),(NOW()+(CONVERT(VLOOKUP(Table1[[#This Row],[JABATAN]],tbl_refJabatan,8,FALSE),"yr","day")-CONVERT(DATEDIF(H1896,NOW(),"y"),"yr","day")))),"Usia Salah"),"")</f>
        <v>52654.098911689813</v>
      </c>
      <c r="AA1896" s="167" t="str">
        <f ca="1">IF(Table1[[#This Row],[TGL.PENSIUN (usia )]]&lt;&gt;0,TEXT(Table1[[#This Row],[TGL.PENSIUN (usia )]],"yyyy"),"")</f>
        <v>2044</v>
      </c>
      <c r="AB18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Row],[JABATAN]],tbl_refJabatan,9,FALSE),"yr","day")-CONVERT(DATEDIF(M1896,tglAcuan,"y"),"yr","day"))),(NOW()+(CONVERT(VLOOKUP(Table1[[#This Row],[JABATAN]],tbl_refJabatan,9,FALSE),"yr","day")-CONVERT(DATEDIF(M1896,NOW(),"y"),"yr","day")))),"tgl SK salah"),"")</f>
        <v>49001.598911689813</v>
      </c>
      <c r="AC1896" s="167" t="str">
        <f ca="1">IF(Table1[[#This Row],[TGL. PENSIUN (jabatan )]]&lt;&gt;0,TEXT(Table1[[#This Row],[TGL. PENSIUN (jabatan )]],"yyyy"),"")</f>
        <v>2034</v>
      </c>
      <c r="AD18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7" spans="1:30" s="53" customFormat="1" ht="21.75" customHeight="1" x14ac:dyDescent="0.25">
      <c r="A1897" s="43">
        <f t="shared" si="65"/>
        <v>1892</v>
      </c>
      <c r="B1897" s="44" t="s">
        <v>3226</v>
      </c>
      <c r="C1897" s="44" t="s">
        <v>3343</v>
      </c>
      <c r="D1897" s="72" t="s">
        <v>63</v>
      </c>
      <c r="E1897" s="296" t="s">
        <v>3359</v>
      </c>
      <c r="F1897" s="43" t="s">
        <v>41</v>
      </c>
      <c r="G1897" s="46" t="s">
        <v>42</v>
      </c>
      <c r="H1897" s="47">
        <v>31532</v>
      </c>
      <c r="I1897" s="45"/>
      <c r="J1897" s="76"/>
      <c r="K1897" s="63" t="s">
        <v>56</v>
      </c>
      <c r="L1897" s="268" t="s">
        <v>3360</v>
      </c>
      <c r="M1897" s="267">
        <v>44186</v>
      </c>
      <c r="N1897" s="52" t="str">
        <f t="shared" ca="1" si="66"/>
        <v>37 Tahun 9 Bulan 28 hari</v>
      </c>
      <c r="O18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Row],[JABATAN]],tbl_refJabatan,2,FALSE),"yr","day")-CONVERT(DATEDIF(H1897,tglAcuan,"y"),"yr","day"))),(NOW()+(CONVERT(VLOOKUP(Table1[[#This Row],[JABATAN]],tbl_refJabatan,2,FALSE),"yr","day")-CONVERT(DATEDIF(H1897,NOW(),"y"),"yr","day")))),"Usia Salah"),"")</f>
        <v>53749.848911689813</v>
      </c>
      <c r="Q1897" s="167" t="str">
        <f ca="1">IF(Table1[[#This Row],[TGL. PENSIUN (usia)]]&lt;&gt;0,TEXT(Table1[[#This Row],[TGL. PENSIUN (usia)]],"yyyy"),"")</f>
        <v>2047</v>
      </c>
      <c r="R1897" s="166">
        <f ca="1">IF(AND(Table1[[#This Row],[TGL. PENSIUN (usia)]]&lt;&gt;"",Table1[[#This Row],[TGL. PENSIUN (usia)]]&lt;&gt;"USIA SALAH"),IF(tglAcuan&lt;&gt;0,(INT(CONVERT(VLOOKUP(Table1[[#This Row],[JABATAN]],tbl_refJabatan,2,FALSE),"yr","day")-CONVERT(DATEDIF(H1897,tglAcuan,"y"),"yr","day"))),(INT(CONVERT(VLOOKUP(Table1[[#This Row],[JABATAN]],tbl_refJabatan,2,FALSE),"yr","day")-CONVERT(DATEDIF(H1897,NOW(),"y"),"yr","day")))),"")</f>
        <v>8400</v>
      </c>
      <c r="S1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Row],[JABATAN]],tbl_refJabatan,4,FALSE),"yr","day")-CONVERT(DATEDIF(H1897,tglAcuan,"y"),"yr","day"))),(NOW()+(CONVERT(VLOOKUP(Table1[[#This Row],[JABATAN]],tbl_refJabatan,4,FALSE),"yr","day")-CONVERT(DATEDIF(H1897,NOW(),"y"),"yr","day")))),"Usia Salah"),"")</f>
        <v>39139.848911689813</v>
      </c>
      <c r="T1897" s="167" t="str">
        <f ca="1">IF(Table1[[#This Row],[TGL. PENSIUN ( usia )]]&lt;&gt;0,TEXT(Table1[[#This Row],[TGL. PENSIUN ( usia )]],"yyyy"),"")</f>
        <v>2007</v>
      </c>
      <c r="U1897" s="166">
        <f ca="1">IF(AND(Table1[[#This Row],[TGL. PENSIUN (usia)]]&lt;&gt;"",Table1[[#This Row],[TGL. PENSIUN (usia)]]&lt;&gt;"USIA SALAH"),IF(tglAcuan&lt;&gt;0,(INT(CONVERT(VLOOKUP(Table1[[#This Row],[JABATAN]],tbl_refJabatan,4,FALSE),"yr","day")-CONVERT(DATEDIF(H1897,tglAcuan,"y"),"yr","day"))),(INT(CONVERT(VLOOKUP(Table1[[#This Row],[JABATAN]],tbl_refJabatan,4,FALSE),"yr","day")-CONVERT(DATEDIF(H1897,NOW(),"y"),"yr","day")))),"")</f>
        <v>-6210</v>
      </c>
      <c r="V1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Row],[JABATAN]],tbl_refJabatan,6,FALSE),"yr","day")-CONVERT(DATEDIF(H1897,tglAcuan,"y"),"yr","day"))),(NOW()+(CONVERT(VLOOKUP(Table1[[#This Row],[JABATAN]],tbl_refJabatan,6,FALSE),"yr","day")-CONVERT(DATEDIF(H1897,NOW(),"y"),"yr","day")))),"Usia Salah"),"")</f>
        <v>31834.848911689813</v>
      </c>
      <c r="W1897" s="167" t="str">
        <f ca="1">IF(Table1[[#This Row],[TGL.PENSIUN (usia)]]&lt;&gt;0,TEXT(Table1[[#This Row],[TGL.PENSIUN (usia)]],"yyyy"),"")</f>
        <v>1987</v>
      </c>
      <c r="X18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Row],[JABATAN]],tbl_refJabatan,7,FALSE),"yr","day")-CONVERT(DATEDIF(M1897,tglAcuan,"y"),"yr","day"))),(NOW()+(CONVERT(VLOOKUP(Table1[[#This Row],[JABATAN]],tbl_refJabatan,7,FALSE),"yr","day")-CONVERT(DATEDIF(M1897,NOW(),"y"),"yr","day")))),"tgl SK salah"),"")</f>
        <v>66168.348911689813</v>
      </c>
      <c r="Y1897" s="167" t="str">
        <f ca="1">IF(Table1[[#This Row],[TGL. PENSIUN (jabatan)]]&lt;&gt;0,TEXT(Table1[[#This Row],[TGL. PENSIUN (jabatan)]],"yyyy"),"")</f>
        <v>2081</v>
      </c>
      <c r="Z18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Row],[JABATAN]],tbl_refJabatan,8,FALSE),"yr","day")-CONVERT(DATEDIF(H1897,tglAcuan,"y"),"yr","day"))),(NOW()+(CONVERT(VLOOKUP(Table1[[#This Row],[JABATAN]],tbl_refJabatan,8,FALSE),"yr","day")-CONVERT(DATEDIF(H1897,NOW(),"y"),"yr","day")))),"Usia Salah"),"")</f>
        <v>53749.848911689813</v>
      </c>
      <c r="AA1897" s="167" t="str">
        <f ca="1">IF(Table1[[#This Row],[TGL.PENSIUN (usia )]]&lt;&gt;0,TEXT(Table1[[#This Row],[TGL.PENSIUN (usia )]],"yyyy"),"")</f>
        <v>2047</v>
      </c>
      <c r="AB18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Row],[JABATAN]],tbl_refJabatan,9,FALSE),"yr","day")-CONVERT(DATEDIF(M1897,tglAcuan,"y"),"yr","day"))),(NOW()+(CONVERT(VLOOKUP(Table1[[#This Row],[JABATAN]],tbl_refJabatan,9,FALSE),"yr","day")-CONVERT(DATEDIF(M1897,NOW(),"y"),"yr","day")))),"tgl SK salah"),"")</f>
        <v>49732.098911689813</v>
      </c>
      <c r="AC1897" s="167" t="str">
        <f ca="1">IF(Table1[[#This Row],[TGL. PENSIUN (jabatan )]]&lt;&gt;0,TEXT(Table1[[#This Row],[TGL. PENSIUN (jabatan )]],"yyyy"),"")</f>
        <v>2036</v>
      </c>
      <c r="AD18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8" spans="1:30" s="53" customFormat="1" ht="21.75" customHeight="1" x14ac:dyDescent="0.25">
      <c r="A1898" s="43">
        <f t="shared" si="65"/>
        <v>1893</v>
      </c>
      <c r="B1898" s="44" t="s">
        <v>3226</v>
      </c>
      <c r="C1898" s="44" t="s">
        <v>3343</v>
      </c>
      <c r="D1898" s="72" t="s">
        <v>63</v>
      </c>
      <c r="E1898" s="296" t="s">
        <v>3361</v>
      </c>
      <c r="F1898" s="43" t="s">
        <v>41</v>
      </c>
      <c r="G1898" s="46" t="s">
        <v>42</v>
      </c>
      <c r="H1898" s="47">
        <v>25002</v>
      </c>
      <c r="I1898" s="45"/>
      <c r="J1898" s="76"/>
      <c r="K1898" s="63" t="s">
        <v>43</v>
      </c>
      <c r="L1898" s="268" t="s">
        <v>3362</v>
      </c>
      <c r="M1898" s="267">
        <v>40395</v>
      </c>
      <c r="N1898" s="52" t="str">
        <f t="shared" ca="1" si="66"/>
        <v>55 Tahun 8 Bulan 14 hari</v>
      </c>
      <c r="O18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22 Hari </v>
      </c>
      <c r="P1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Row],[JABATAN]],tbl_refJabatan,2,FALSE),"yr","day")-CONVERT(DATEDIF(H1898,tglAcuan,"y"),"yr","day"))),(NOW()+(CONVERT(VLOOKUP(Table1[[#This Row],[JABATAN]],tbl_refJabatan,2,FALSE),"yr","day")-CONVERT(DATEDIF(H1898,NOW(),"y"),"yr","day")))),"Usia Salah"),"")</f>
        <v>47175.348911689813</v>
      </c>
      <c r="Q1898" s="167" t="str">
        <f ca="1">IF(Table1[[#This Row],[TGL. PENSIUN (usia)]]&lt;&gt;0,TEXT(Table1[[#This Row],[TGL. PENSIUN (usia)]],"yyyy"),"")</f>
        <v>2029</v>
      </c>
      <c r="R1898" s="166">
        <f ca="1">IF(AND(Table1[[#This Row],[TGL. PENSIUN (usia)]]&lt;&gt;"",Table1[[#This Row],[TGL. PENSIUN (usia)]]&lt;&gt;"USIA SALAH"),IF(tglAcuan&lt;&gt;0,(INT(CONVERT(VLOOKUP(Table1[[#This Row],[JABATAN]],tbl_refJabatan,2,FALSE),"yr","day")-CONVERT(DATEDIF(H1898,tglAcuan,"y"),"yr","day"))),(INT(CONVERT(VLOOKUP(Table1[[#This Row],[JABATAN]],tbl_refJabatan,2,FALSE),"yr","day")-CONVERT(DATEDIF(H1898,NOW(),"y"),"yr","day")))),"")</f>
        <v>1826</v>
      </c>
      <c r="S1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Row],[JABATAN]],tbl_refJabatan,4,FALSE),"yr","day")-CONVERT(DATEDIF(H1898,tglAcuan,"y"),"yr","day"))),(NOW()+(CONVERT(VLOOKUP(Table1[[#This Row],[JABATAN]],tbl_refJabatan,4,FALSE),"yr","day")-CONVERT(DATEDIF(H1898,NOW(),"y"),"yr","day")))),"Usia Salah"),"")</f>
        <v>32565.348911689813</v>
      </c>
      <c r="T1898" s="167" t="str">
        <f ca="1">IF(Table1[[#This Row],[TGL. PENSIUN ( usia )]]&lt;&gt;0,TEXT(Table1[[#This Row],[TGL. PENSIUN ( usia )]],"yyyy"),"")</f>
        <v>1989</v>
      </c>
      <c r="U1898" s="166">
        <f ca="1">IF(AND(Table1[[#This Row],[TGL. PENSIUN (usia)]]&lt;&gt;"",Table1[[#This Row],[TGL. PENSIUN (usia)]]&lt;&gt;"USIA SALAH"),IF(tglAcuan&lt;&gt;0,(INT(CONVERT(VLOOKUP(Table1[[#This Row],[JABATAN]],tbl_refJabatan,4,FALSE),"yr","day")-CONVERT(DATEDIF(H1898,tglAcuan,"y"),"yr","day"))),(INT(CONVERT(VLOOKUP(Table1[[#This Row],[JABATAN]],tbl_refJabatan,4,FALSE),"yr","day")-CONVERT(DATEDIF(H1898,NOW(),"y"),"yr","day")))),"")</f>
        <v>-12784</v>
      </c>
      <c r="V1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Row],[JABATAN]],tbl_refJabatan,6,FALSE),"yr","day")-CONVERT(DATEDIF(H1898,tglAcuan,"y"),"yr","day"))),(NOW()+(CONVERT(VLOOKUP(Table1[[#This Row],[JABATAN]],tbl_refJabatan,6,FALSE),"yr","day")-CONVERT(DATEDIF(H1898,NOW(),"y"),"yr","day")))),"Usia Salah"),"")</f>
        <v>25260.348911689813</v>
      </c>
      <c r="W1898" s="167" t="str">
        <f ca="1">IF(Table1[[#This Row],[TGL.PENSIUN (usia)]]&lt;&gt;0,TEXT(Table1[[#This Row],[TGL.PENSIUN (usia)]],"yyyy"),"")</f>
        <v>1969</v>
      </c>
      <c r="X18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Row],[JABATAN]],tbl_refJabatan,7,FALSE),"yr","day")-CONVERT(DATEDIF(M1898,tglAcuan,"y"),"yr","day"))),(NOW()+(CONVERT(VLOOKUP(Table1[[#This Row],[JABATAN]],tbl_refJabatan,7,FALSE),"yr","day")-CONVERT(DATEDIF(M1898,NOW(),"y"),"yr","day")))),"tgl SK salah"),"")</f>
        <v>62515.848911689813</v>
      </c>
      <c r="Y1898" s="167" t="str">
        <f ca="1">IF(Table1[[#This Row],[TGL. PENSIUN (jabatan)]]&lt;&gt;0,TEXT(Table1[[#This Row],[TGL. PENSIUN (jabatan)]],"yyyy"),"")</f>
        <v>2071</v>
      </c>
      <c r="Z18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Row],[JABATAN]],tbl_refJabatan,8,FALSE),"yr","day")-CONVERT(DATEDIF(H1898,tglAcuan,"y"),"yr","day"))),(NOW()+(CONVERT(VLOOKUP(Table1[[#This Row],[JABATAN]],tbl_refJabatan,8,FALSE),"yr","day")-CONVERT(DATEDIF(H1898,NOW(),"y"),"yr","day")))),"Usia Salah"),"")</f>
        <v>47175.348911689813</v>
      </c>
      <c r="AA1898" s="167" t="str">
        <f ca="1">IF(Table1[[#This Row],[TGL.PENSIUN (usia )]]&lt;&gt;0,TEXT(Table1[[#This Row],[TGL.PENSIUN (usia )]],"yyyy"),"")</f>
        <v>2029</v>
      </c>
      <c r="AB18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Row],[JABATAN]],tbl_refJabatan,9,FALSE),"yr","day")-CONVERT(DATEDIF(M1898,tglAcuan,"y"),"yr","day"))),(NOW()+(CONVERT(VLOOKUP(Table1[[#This Row],[JABATAN]],tbl_refJabatan,9,FALSE),"yr","day")-CONVERT(DATEDIF(M1898,NOW(),"y"),"yr","day")))),"tgl SK salah"),"")</f>
        <v>46079.598911689813</v>
      </c>
      <c r="AC1898" s="167" t="str">
        <f ca="1">IF(Table1[[#This Row],[TGL. PENSIUN (jabatan )]]&lt;&gt;0,TEXT(Table1[[#This Row],[TGL. PENSIUN (jabatan )]],"yyyy"),"")</f>
        <v>2026</v>
      </c>
      <c r="AD18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899" spans="1:30" s="53" customFormat="1" ht="21.75" customHeight="1" x14ac:dyDescent="0.25">
      <c r="A1899" s="43">
        <f t="shared" si="65"/>
        <v>1894</v>
      </c>
      <c r="B1899" s="44" t="s">
        <v>3226</v>
      </c>
      <c r="C1899" s="44" t="s">
        <v>3343</v>
      </c>
      <c r="D1899" s="72" t="s">
        <v>63</v>
      </c>
      <c r="E1899" s="296" t="s">
        <v>689</v>
      </c>
      <c r="F1899" s="43" t="s">
        <v>41</v>
      </c>
      <c r="G1899" s="46" t="s">
        <v>42</v>
      </c>
      <c r="H1899" s="47">
        <v>34621</v>
      </c>
      <c r="I1899" s="45"/>
      <c r="J1899" s="76"/>
      <c r="K1899" s="63" t="s">
        <v>43</v>
      </c>
      <c r="L1899" s="268" t="s">
        <v>3363</v>
      </c>
      <c r="M1899" s="267">
        <v>42520</v>
      </c>
      <c r="N1899" s="52" t="str">
        <f t="shared" ca="1" si="66"/>
        <v>29 Tahun 4 Bulan 13 hari</v>
      </c>
      <c r="O18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28 Hari </v>
      </c>
      <c r="P1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Row],[JABATAN]],tbl_refJabatan,2,FALSE),"yr","day")-CONVERT(DATEDIF(H1899,tglAcuan,"y"),"yr","day"))),(NOW()+(CONVERT(VLOOKUP(Table1[[#This Row],[JABATAN]],tbl_refJabatan,2,FALSE),"yr","day")-CONVERT(DATEDIF(H1899,NOW(),"y"),"yr","day")))),"Usia Salah"),"")</f>
        <v>56671.848911689813</v>
      </c>
      <c r="Q1899" s="167" t="str">
        <f ca="1">IF(Table1[[#This Row],[TGL. PENSIUN (usia)]]&lt;&gt;0,TEXT(Table1[[#This Row],[TGL. PENSIUN (usia)]],"yyyy"),"")</f>
        <v>2055</v>
      </c>
      <c r="R1899" s="166">
        <f ca="1">IF(AND(Table1[[#This Row],[TGL. PENSIUN (usia)]]&lt;&gt;"",Table1[[#This Row],[TGL. PENSIUN (usia)]]&lt;&gt;"USIA SALAH"),IF(tglAcuan&lt;&gt;0,(INT(CONVERT(VLOOKUP(Table1[[#This Row],[JABATAN]],tbl_refJabatan,2,FALSE),"yr","day")-CONVERT(DATEDIF(H1899,tglAcuan,"y"),"yr","day"))),(INT(CONVERT(VLOOKUP(Table1[[#This Row],[JABATAN]],tbl_refJabatan,2,FALSE),"yr","day")-CONVERT(DATEDIF(H1899,NOW(),"y"),"yr","day")))),"")</f>
        <v>11322</v>
      </c>
      <c r="S1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Row],[JABATAN]],tbl_refJabatan,4,FALSE),"yr","day")-CONVERT(DATEDIF(H1899,tglAcuan,"y"),"yr","day"))),(NOW()+(CONVERT(VLOOKUP(Table1[[#This Row],[JABATAN]],tbl_refJabatan,4,FALSE),"yr","day")-CONVERT(DATEDIF(H1899,NOW(),"y"),"yr","day")))),"Usia Salah"),"")</f>
        <v>42061.848911689813</v>
      </c>
      <c r="T1899" s="167" t="str">
        <f ca="1">IF(Table1[[#This Row],[TGL. PENSIUN ( usia )]]&lt;&gt;0,TEXT(Table1[[#This Row],[TGL. PENSIUN ( usia )]],"yyyy"),"")</f>
        <v>2015</v>
      </c>
      <c r="U1899" s="166">
        <f ca="1">IF(AND(Table1[[#This Row],[TGL. PENSIUN (usia)]]&lt;&gt;"",Table1[[#This Row],[TGL. PENSIUN (usia)]]&lt;&gt;"USIA SALAH"),IF(tglAcuan&lt;&gt;0,(INT(CONVERT(VLOOKUP(Table1[[#This Row],[JABATAN]],tbl_refJabatan,4,FALSE),"yr","day")-CONVERT(DATEDIF(H1899,tglAcuan,"y"),"yr","day"))),(INT(CONVERT(VLOOKUP(Table1[[#This Row],[JABATAN]],tbl_refJabatan,4,FALSE),"yr","day")-CONVERT(DATEDIF(H1899,NOW(),"y"),"yr","day")))),"")</f>
        <v>-3288</v>
      </c>
      <c r="V1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Row],[JABATAN]],tbl_refJabatan,6,FALSE),"yr","day")-CONVERT(DATEDIF(H1899,tglAcuan,"y"),"yr","day"))),(NOW()+(CONVERT(VLOOKUP(Table1[[#This Row],[JABATAN]],tbl_refJabatan,6,FALSE),"yr","day")-CONVERT(DATEDIF(H1899,NOW(),"y"),"yr","day")))),"Usia Salah"),"")</f>
        <v>34756.848911689813</v>
      </c>
      <c r="W1899" s="167" t="str">
        <f ca="1">IF(Table1[[#This Row],[TGL.PENSIUN (usia)]]&lt;&gt;0,TEXT(Table1[[#This Row],[TGL.PENSIUN (usia)]],"yyyy"),"")</f>
        <v>1995</v>
      </c>
      <c r="X18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Row],[JABATAN]],tbl_refJabatan,7,FALSE),"yr","day")-CONVERT(DATEDIF(M1899,tglAcuan,"y"),"yr","day"))),(NOW()+(CONVERT(VLOOKUP(Table1[[#This Row],[JABATAN]],tbl_refJabatan,7,FALSE),"yr","day")-CONVERT(DATEDIF(M1899,NOW(),"y"),"yr","day")))),"tgl SK salah"),"")</f>
        <v>64707.348911689813</v>
      </c>
      <c r="Y1899" s="167" t="str">
        <f ca="1">IF(Table1[[#This Row],[TGL. PENSIUN (jabatan)]]&lt;&gt;0,TEXT(Table1[[#This Row],[TGL. PENSIUN (jabatan)]],"yyyy"),"")</f>
        <v>2077</v>
      </c>
      <c r="Z18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Row],[JABATAN]],tbl_refJabatan,8,FALSE),"yr","day")-CONVERT(DATEDIF(H1899,tglAcuan,"y"),"yr","day"))),(NOW()+(CONVERT(VLOOKUP(Table1[[#This Row],[JABATAN]],tbl_refJabatan,8,FALSE),"yr","day")-CONVERT(DATEDIF(H1899,NOW(),"y"),"yr","day")))),"Usia Salah"),"")</f>
        <v>56671.848911689813</v>
      </c>
      <c r="AA1899" s="167" t="str">
        <f ca="1">IF(Table1[[#This Row],[TGL.PENSIUN (usia )]]&lt;&gt;0,TEXT(Table1[[#This Row],[TGL.PENSIUN (usia )]],"yyyy"),"")</f>
        <v>2055</v>
      </c>
      <c r="AB18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Row],[JABATAN]],tbl_refJabatan,9,FALSE),"yr","day")-CONVERT(DATEDIF(M1899,tglAcuan,"y"),"yr","day"))),(NOW()+(CONVERT(VLOOKUP(Table1[[#This Row],[JABATAN]],tbl_refJabatan,9,FALSE),"yr","day")-CONVERT(DATEDIF(M1899,NOW(),"y"),"yr","day")))),"tgl SK salah"),"")</f>
        <v>48271.098911689813</v>
      </c>
      <c r="AC1899" s="167" t="str">
        <f ca="1">IF(Table1[[#This Row],[TGL. PENSIUN (jabatan )]]&lt;&gt;0,TEXT(Table1[[#This Row],[TGL. PENSIUN (jabatan )]],"yyyy"),"")</f>
        <v>2032</v>
      </c>
      <c r="AD18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0" spans="1:30" s="53" customFormat="1" ht="21.75" customHeight="1" x14ac:dyDescent="0.25">
      <c r="A1900" s="43">
        <f t="shared" si="65"/>
        <v>1895</v>
      </c>
      <c r="B1900" s="44" t="s">
        <v>3226</v>
      </c>
      <c r="C1900" s="44" t="s">
        <v>3343</v>
      </c>
      <c r="D1900" s="72" t="s">
        <v>63</v>
      </c>
      <c r="E1900" s="296" t="s">
        <v>3364</v>
      </c>
      <c r="F1900" s="43" t="s">
        <v>41</v>
      </c>
      <c r="G1900" s="46" t="s">
        <v>42</v>
      </c>
      <c r="H1900" s="47">
        <v>28589</v>
      </c>
      <c r="I1900" s="45"/>
      <c r="J1900" s="76"/>
      <c r="K1900" s="63" t="s">
        <v>43</v>
      </c>
      <c r="L1900" s="268" t="s">
        <v>3365</v>
      </c>
      <c r="M1900" s="267">
        <v>40395</v>
      </c>
      <c r="N1900" s="52" t="str">
        <f t="shared" ca="1" si="66"/>
        <v>45 Tahun 10 Bulan 18 hari</v>
      </c>
      <c r="O19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22 Hari </v>
      </c>
      <c r="P1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Row],[JABATAN]],tbl_refJabatan,2,FALSE),"yr","day")-CONVERT(DATEDIF(H1900,tglAcuan,"y"),"yr","day"))),(NOW()+(CONVERT(VLOOKUP(Table1[[#This Row],[JABATAN]],tbl_refJabatan,2,FALSE),"yr","day")-CONVERT(DATEDIF(H1900,NOW(),"y"),"yr","day")))),"Usia Salah"),"")</f>
        <v>50827.848911689813</v>
      </c>
      <c r="Q1900" s="167" t="str">
        <f ca="1">IF(Table1[[#This Row],[TGL. PENSIUN (usia)]]&lt;&gt;0,TEXT(Table1[[#This Row],[TGL. PENSIUN (usia)]],"yyyy"),"")</f>
        <v>2039</v>
      </c>
      <c r="R1900" s="166">
        <f ca="1">IF(AND(Table1[[#This Row],[TGL. PENSIUN (usia)]]&lt;&gt;"",Table1[[#This Row],[TGL. PENSIUN (usia)]]&lt;&gt;"USIA SALAH"),IF(tglAcuan&lt;&gt;0,(INT(CONVERT(VLOOKUP(Table1[[#This Row],[JABATAN]],tbl_refJabatan,2,FALSE),"yr","day")-CONVERT(DATEDIF(H1900,tglAcuan,"y"),"yr","day"))),(INT(CONVERT(VLOOKUP(Table1[[#This Row],[JABATAN]],tbl_refJabatan,2,FALSE),"yr","day")-CONVERT(DATEDIF(H1900,NOW(),"y"),"yr","day")))),"")</f>
        <v>5478</v>
      </c>
      <c r="S1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Row],[JABATAN]],tbl_refJabatan,4,FALSE),"yr","day")-CONVERT(DATEDIF(H1900,tglAcuan,"y"),"yr","day"))),(NOW()+(CONVERT(VLOOKUP(Table1[[#This Row],[JABATAN]],tbl_refJabatan,4,FALSE),"yr","day")-CONVERT(DATEDIF(H1900,NOW(),"y"),"yr","day")))),"Usia Salah"),"")</f>
        <v>36217.848911689813</v>
      </c>
      <c r="T1900" s="167" t="str">
        <f ca="1">IF(Table1[[#This Row],[TGL. PENSIUN ( usia )]]&lt;&gt;0,TEXT(Table1[[#This Row],[TGL. PENSIUN ( usia )]],"yyyy"),"")</f>
        <v>1999</v>
      </c>
      <c r="U1900" s="166">
        <f ca="1">IF(AND(Table1[[#This Row],[TGL. PENSIUN (usia)]]&lt;&gt;"",Table1[[#This Row],[TGL. PENSIUN (usia)]]&lt;&gt;"USIA SALAH"),IF(tglAcuan&lt;&gt;0,(INT(CONVERT(VLOOKUP(Table1[[#This Row],[JABATAN]],tbl_refJabatan,4,FALSE),"yr","day")-CONVERT(DATEDIF(H1900,tglAcuan,"y"),"yr","day"))),(INT(CONVERT(VLOOKUP(Table1[[#This Row],[JABATAN]],tbl_refJabatan,4,FALSE),"yr","day")-CONVERT(DATEDIF(H1900,NOW(),"y"),"yr","day")))),"")</f>
        <v>-9132</v>
      </c>
      <c r="V1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Row],[JABATAN]],tbl_refJabatan,6,FALSE),"yr","day")-CONVERT(DATEDIF(H1900,tglAcuan,"y"),"yr","day"))),(NOW()+(CONVERT(VLOOKUP(Table1[[#This Row],[JABATAN]],tbl_refJabatan,6,FALSE),"yr","day")-CONVERT(DATEDIF(H1900,NOW(),"y"),"yr","day")))),"Usia Salah"),"")</f>
        <v>28912.848911689813</v>
      </c>
      <c r="W1900" s="167" t="str">
        <f ca="1">IF(Table1[[#This Row],[TGL.PENSIUN (usia)]]&lt;&gt;0,TEXT(Table1[[#This Row],[TGL.PENSIUN (usia)]],"yyyy"),"")</f>
        <v>1979</v>
      </c>
      <c r="X19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Row],[JABATAN]],tbl_refJabatan,7,FALSE),"yr","day")-CONVERT(DATEDIF(M1900,tglAcuan,"y"),"yr","day"))),(NOW()+(CONVERT(VLOOKUP(Table1[[#This Row],[JABATAN]],tbl_refJabatan,7,FALSE),"yr","day")-CONVERT(DATEDIF(M1900,NOW(),"y"),"yr","day")))),"tgl SK salah"),"")</f>
        <v>62515.848911689813</v>
      </c>
      <c r="Y1900" s="167" t="str">
        <f ca="1">IF(Table1[[#This Row],[TGL. PENSIUN (jabatan)]]&lt;&gt;0,TEXT(Table1[[#This Row],[TGL. PENSIUN (jabatan)]],"yyyy"),"")</f>
        <v>2071</v>
      </c>
      <c r="Z19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Row],[JABATAN]],tbl_refJabatan,8,FALSE),"yr","day")-CONVERT(DATEDIF(H1900,tglAcuan,"y"),"yr","day"))),(NOW()+(CONVERT(VLOOKUP(Table1[[#This Row],[JABATAN]],tbl_refJabatan,8,FALSE),"yr","day")-CONVERT(DATEDIF(H1900,NOW(),"y"),"yr","day")))),"Usia Salah"),"")</f>
        <v>50827.848911689813</v>
      </c>
      <c r="AA1900" s="167" t="str">
        <f ca="1">IF(Table1[[#This Row],[TGL.PENSIUN (usia )]]&lt;&gt;0,TEXT(Table1[[#This Row],[TGL.PENSIUN (usia )]],"yyyy"),"")</f>
        <v>2039</v>
      </c>
      <c r="AB19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Row],[JABATAN]],tbl_refJabatan,9,FALSE),"yr","day")-CONVERT(DATEDIF(M1900,tglAcuan,"y"),"yr","day"))),(NOW()+(CONVERT(VLOOKUP(Table1[[#This Row],[JABATAN]],tbl_refJabatan,9,FALSE),"yr","day")-CONVERT(DATEDIF(M1900,NOW(),"y"),"yr","day")))),"tgl SK salah"),"")</f>
        <v>46079.598911689813</v>
      </c>
      <c r="AC1900" s="167" t="str">
        <f ca="1">IF(Table1[[#This Row],[TGL. PENSIUN (jabatan )]]&lt;&gt;0,TEXT(Table1[[#This Row],[TGL. PENSIUN (jabatan )]],"yyyy"),"")</f>
        <v>2026</v>
      </c>
      <c r="AD19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1" spans="1:30" s="53" customFormat="1" ht="21.75" customHeight="1" x14ac:dyDescent="0.25">
      <c r="A1901" s="43">
        <f t="shared" si="65"/>
        <v>1896</v>
      </c>
      <c r="B1901" s="44" t="s">
        <v>3226</v>
      </c>
      <c r="C1901" s="44" t="s">
        <v>3343</v>
      </c>
      <c r="D1901" s="72" t="s">
        <v>63</v>
      </c>
      <c r="E1901" s="296" t="s">
        <v>854</v>
      </c>
      <c r="F1901" s="43" t="s">
        <v>41</v>
      </c>
      <c r="G1901" s="46" t="s">
        <v>42</v>
      </c>
      <c r="H1901" s="47">
        <v>26738</v>
      </c>
      <c r="I1901" s="45"/>
      <c r="J1901" s="76"/>
      <c r="K1901" s="63" t="s">
        <v>43</v>
      </c>
      <c r="L1901" s="268" t="s">
        <v>3366</v>
      </c>
      <c r="M1901" s="267">
        <v>40395</v>
      </c>
      <c r="N1901" s="52" t="str">
        <f t="shared" ca="1" si="66"/>
        <v>50 Tahun 11 Bulan 12 hari</v>
      </c>
      <c r="O19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22 Hari </v>
      </c>
      <c r="P1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Row],[JABATAN]],tbl_refJabatan,2,FALSE),"yr","day")-CONVERT(DATEDIF(H1901,tglAcuan,"y"),"yr","day"))),(NOW()+(CONVERT(VLOOKUP(Table1[[#This Row],[JABATAN]],tbl_refJabatan,2,FALSE),"yr","day")-CONVERT(DATEDIF(H1901,NOW(),"y"),"yr","day")))),"Usia Salah"),"")</f>
        <v>49001.598911689813</v>
      </c>
      <c r="Q1901" s="167" t="str">
        <f ca="1">IF(Table1[[#This Row],[TGL. PENSIUN (usia)]]&lt;&gt;0,TEXT(Table1[[#This Row],[TGL. PENSIUN (usia)]],"yyyy"),"")</f>
        <v>2034</v>
      </c>
      <c r="R1901" s="166">
        <f ca="1">IF(AND(Table1[[#This Row],[TGL. PENSIUN (usia)]]&lt;&gt;"",Table1[[#This Row],[TGL. PENSIUN (usia)]]&lt;&gt;"USIA SALAH"),IF(tglAcuan&lt;&gt;0,(INT(CONVERT(VLOOKUP(Table1[[#This Row],[JABATAN]],tbl_refJabatan,2,FALSE),"yr","day")-CONVERT(DATEDIF(H1901,tglAcuan,"y"),"yr","day"))),(INT(CONVERT(VLOOKUP(Table1[[#This Row],[JABATAN]],tbl_refJabatan,2,FALSE),"yr","day")-CONVERT(DATEDIF(H1901,NOW(),"y"),"yr","day")))),"")</f>
        <v>3652</v>
      </c>
      <c r="S1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Row],[JABATAN]],tbl_refJabatan,4,FALSE),"yr","day")-CONVERT(DATEDIF(H1901,tglAcuan,"y"),"yr","day"))),(NOW()+(CONVERT(VLOOKUP(Table1[[#This Row],[JABATAN]],tbl_refJabatan,4,FALSE),"yr","day")-CONVERT(DATEDIF(H1901,NOW(),"y"),"yr","day")))),"Usia Salah"),"")</f>
        <v>34391.598911689813</v>
      </c>
      <c r="T1901" s="167" t="str">
        <f ca="1">IF(Table1[[#This Row],[TGL. PENSIUN ( usia )]]&lt;&gt;0,TEXT(Table1[[#This Row],[TGL. PENSIUN ( usia )]],"yyyy"),"")</f>
        <v>1994</v>
      </c>
      <c r="U1901" s="166">
        <f ca="1">IF(AND(Table1[[#This Row],[TGL. PENSIUN (usia)]]&lt;&gt;"",Table1[[#This Row],[TGL. PENSIUN (usia)]]&lt;&gt;"USIA SALAH"),IF(tglAcuan&lt;&gt;0,(INT(CONVERT(VLOOKUP(Table1[[#This Row],[JABATAN]],tbl_refJabatan,4,FALSE),"yr","day")-CONVERT(DATEDIF(H1901,tglAcuan,"y"),"yr","day"))),(INT(CONVERT(VLOOKUP(Table1[[#This Row],[JABATAN]],tbl_refJabatan,4,FALSE),"yr","day")-CONVERT(DATEDIF(H1901,NOW(),"y"),"yr","day")))),"")</f>
        <v>-10958</v>
      </c>
      <c r="V1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Row],[JABATAN]],tbl_refJabatan,6,FALSE),"yr","day")-CONVERT(DATEDIF(H1901,tglAcuan,"y"),"yr","day"))),(NOW()+(CONVERT(VLOOKUP(Table1[[#This Row],[JABATAN]],tbl_refJabatan,6,FALSE),"yr","day")-CONVERT(DATEDIF(H1901,NOW(),"y"),"yr","day")))),"Usia Salah"),"")</f>
        <v>27086.598911689813</v>
      </c>
      <c r="W1901" s="167" t="str">
        <f ca="1">IF(Table1[[#This Row],[TGL.PENSIUN (usia)]]&lt;&gt;0,TEXT(Table1[[#This Row],[TGL.PENSIUN (usia)]],"yyyy"),"")</f>
        <v>1974</v>
      </c>
      <c r="X19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Row],[JABATAN]],tbl_refJabatan,7,FALSE),"yr","day")-CONVERT(DATEDIF(M1901,tglAcuan,"y"),"yr","day"))),(NOW()+(CONVERT(VLOOKUP(Table1[[#This Row],[JABATAN]],tbl_refJabatan,7,FALSE),"yr","day")-CONVERT(DATEDIF(M1901,NOW(),"y"),"yr","day")))),"tgl SK salah"),"")</f>
        <v>62515.848911689813</v>
      </c>
      <c r="Y1901" s="167" t="str">
        <f ca="1">IF(Table1[[#This Row],[TGL. PENSIUN (jabatan)]]&lt;&gt;0,TEXT(Table1[[#This Row],[TGL. PENSIUN (jabatan)]],"yyyy"),"")</f>
        <v>2071</v>
      </c>
      <c r="Z19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Row],[JABATAN]],tbl_refJabatan,8,FALSE),"yr","day")-CONVERT(DATEDIF(H1901,tglAcuan,"y"),"yr","day"))),(NOW()+(CONVERT(VLOOKUP(Table1[[#This Row],[JABATAN]],tbl_refJabatan,8,FALSE),"yr","day")-CONVERT(DATEDIF(H1901,NOW(),"y"),"yr","day")))),"Usia Salah"),"")</f>
        <v>49001.598911689813</v>
      </c>
      <c r="AA1901" s="167" t="str">
        <f ca="1">IF(Table1[[#This Row],[TGL.PENSIUN (usia )]]&lt;&gt;0,TEXT(Table1[[#This Row],[TGL.PENSIUN (usia )]],"yyyy"),"")</f>
        <v>2034</v>
      </c>
      <c r="AB19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Row],[JABATAN]],tbl_refJabatan,9,FALSE),"yr","day")-CONVERT(DATEDIF(M1901,tglAcuan,"y"),"yr","day"))),(NOW()+(CONVERT(VLOOKUP(Table1[[#This Row],[JABATAN]],tbl_refJabatan,9,FALSE),"yr","day")-CONVERT(DATEDIF(M1901,NOW(),"y"),"yr","day")))),"tgl SK salah"),"")</f>
        <v>46079.598911689813</v>
      </c>
      <c r="AC1901" s="167" t="str">
        <f ca="1">IF(Table1[[#This Row],[TGL. PENSIUN (jabatan )]]&lt;&gt;0,TEXT(Table1[[#This Row],[TGL. PENSIUN (jabatan )]],"yyyy"),"")</f>
        <v>2026</v>
      </c>
      <c r="AD19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2" spans="1:30" s="53" customFormat="1" ht="21.75" customHeight="1" x14ac:dyDescent="0.25">
      <c r="A1902" s="43">
        <f t="shared" si="65"/>
        <v>1897</v>
      </c>
      <c r="B1902" s="44" t="s">
        <v>3226</v>
      </c>
      <c r="C1902" s="44" t="s">
        <v>3226</v>
      </c>
      <c r="D1902" s="45" t="s">
        <v>39</v>
      </c>
      <c r="E1902" s="59" t="s">
        <v>3367</v>
      </c>
      <c r="F1902" s="63" t="s">
        <v>41</v>
      </c>
      <c r="G1902" s="46" t="s">
        <v>42</v>
      </c>
      <c r="H1902" s="77">
        <v>23837</v>
      </c>
      <c r="I1902" s="45"/>
      <c r="J1902" s="76"/>
      <c r="K1902" s="74" t="s">
        <v>43</v>
      </c>
      <c r="L1902" s="69" t="s">
        <v>3368</v>
      </c>
      <c r="M1902" s="193">
        <v>43812</v>
      </c>
      <c r="N1902" s="52" t="str">
        <f t="shared" ca="1" si="66"/>
        <v>58 Tahun 10 Bulan 22 hari</v>
      </c>
      <c r="O19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Row],[JABATAN]],tbl_refJabatan,2,FALSE),"yr","day")-CONVERT(DATEDIF(H1902,tglAcuan,"y"),"yr","day"))),(NOW()+(CONVERT(VLOOKUP(Table1[[#This Row],[JABATAN]],tbl_refJabatan,2,FALSE),"yr","day")-CONVERT(DATEDIF(H1902,NOW(),"y"),"yr","day")))),"Usia Salah"),"")</f>
        <v>24164.598911689813</v>
      </c>
      <c r="Q1902" s="167" t="str">
        <f ca="1">IF(Table1[[#This Row],[TGL. PENSIUN (usia)]]&lt;&gt;0,TEXT(Table1[[#This Row],[TGL. PENSIUN (usia)]],"yyyy"),"")</f>
        <v>1966</v>
      </c>
      <c r="R1902" s="166">
        <f ca="1">IF(AND(Table1[[#This Row],[TGL. PENSIUN (usia)]]&lt;&gt;"",Table1[[#This Row],[TGL. PENSIUN (usia)]]&lt;&gt;"USIA SALAH"),IF(tglAcuan&lt;&gt;0,(INT(CONVERT(VLOOKUP(Table1[[#This Row],[JABATAN]],tbl_refJabatan,2,FALSE),"yr","day")-CONVERT(DATEDIF(H1902,tglAcuan,"y"),"yr","day"))),(INT(CONVERT(VLOOKUP(Table1[[#This Row],[JABATAN]],tbl_refJabatan,2,FALSE),"yr","day")-CONVERT(DATEDIF(H1902,NOW(),"y"),"yr","day")))),"")</f>
        <v>-21185</v>
      </c>
      <c r="S1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Row],[JABATAN]],tbl_refJabatan,4,FALSE),"yr","day")-CONVERT(DATEDIF(H1902,tglAcuan,"y"),"yr","day"))),(NOW()+(CONVERT(VLOOKUP(Table1[[#This Row],[JABATAN]],tbl_refJabatan,4,FALSE),"yr","day")-CONVERT(DATEDIF(H1902,NOW(),"y"),"yr","day")))),"Usia Salah"),"")</f>
        <v>24164.598911689813</v>
      </c>
      <c r="T1902" s="167" t="str">
        <f ca="1">IF(Table1[[#This Row],[TGL. PENSIUN ( usia )]]&lt;&gt;0,TEXT(Table1[[#This Row],[TGL. PENSIUN ( usia )]],"yyyy"),"")</f>
        <v>1966</v>
      </c>
      <c r="U1902" s="166">
        <f ca="1">IF(AND(Table1[[#This Row],[TGL. PENSIUN (usia)]]&lt;&gt;"",Table1[[#This Row],[TGL. PENSIUN (usia)]]&lt;&gt;"USIA SALAH"),IF(tglAcuan&lt;&gt;0,(INT(CONVERT(VLOOKUP(Table1[[#This Row],[JABATAN]],tbl_refJabatan,4,FALSE),"yr","day")-CONVERT(DATEDIF(H1902,tglAcuan,"y"),"yr","day"))),(INT(CONVERT(VLOOKUP(Table1[[#This Row],[JABATAN]],tbl_refJabatan,4,FALSE),"yr","day")-CONVERT(DATEDIF(H1902,NOW(),"y"),"yr","day")))),"")</f>
        <v>-21185</v>
      </c>
      <c r="V1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Row],[JABATAN]],tbl_refJabatan,6,FALSE),"yr","day")-CONVERT(DATEDIF(H1902,tglAcuan,"y"),"yr","day"))),(NOW()+(CONVERT(VLOOKUP(Table1[[#This Row],[JABATAN]],tbl_refJabatan,6,FALSE),"yr","day")-CONVERT(DATEDIF(H1902,NOW(),"y"),"yr","day")))),"Usia Salah"),"")</f>
        <v>24164.598911689813</v>
      </c>
      <c r="W1902" s="167" t="str">
        <f ca="1">IF(Table1[[#This Row],[TGL.PENSIUN (usia)]]&lt;&gt;0,TEXT(Table1[[#This Row],[TGL.PENSIUN (usia)]],"yyyy"),"")</f>
        <v>1966</v>
      </c>
      <c r="X19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Row],[JABATAN]],tbl_refJabatan,7,FALSE),"yr","day")-CONVERT(DATEDIF(M1902,tglAcuan,"y"),"yr","day"))),(NOW()+(CONVERT(VLOOKUP(Table1[[#This Row],[JABATAN]],tbl_refJabatan,7,FALSE),"yr","day")-CONVERT(DATEDIF(M1902,NOW(),"y"),"yr","day")))),"tgl SK salah"),"")</f>
        <v>43888.098911689813</v>
      </c>
      <c r="Y1902" s="167" t="str">
        <f ca="1">IF(Table1[[#This Row],[TGL. PENSIUN (jabatan)]]&lt;&gt;0,TEXT(Table1[[#This Row],[TGL. PENSIUN (jabatan)]],"yyyy"),"")</f>
        <v>2020</v>
      </c>
      <c r="Z19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Row],[JABATAN]],tbl_refJabatan,8,FALSE),"yr","day")-CONVERT(DATEDIF(H1902,tglAcuan,"y"),"yr","day"))),(NOW()+(CONVERT(VLOOKUP(Table1[[#This Row],[JABATAN]],tbl_refJabatan,8,FALSE),"yr","day")-CONVERT(DATEDIF(H1902,NOW(),"y"),"yr","day")))),"Usia Salah"),"")</f>
        <v>24164.598911689813</v>
      </c>
      <c r="AA1902" s="167" t="str">
        <f ca="1">IF(Table1[[#This Row],[TGL.PENSIUN (usia )]]&lt;&gt;0,TEXT(Table1[[#This Row],[TGL.PENSIUN (usia )]],"yyyy"),"")</f>
        <v>1966</v>
      </c>
      <c r="AB19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Row],[JABATAN]],tbl_refJabatan,9,FALSE),"yr","day")-CONVERT(DATEDIF(M1902,tglAcuan,"y"),"yr","day"))),(NOW()+(CONVERT(VLOOKUP(Table1[[#This Row],[JABATAN]],tbl_refJabatan,9,FALSE),"yr","day")-CONVERT(DATEDIF(M1902,NOW(),"y"),"yr","day")))),"tgl SK salah"),"")</f>
        <v>43888.098911689813</v>
      </c>
      <c r="AC1902" s="167" t="str">
        <f ca="1">IF(Table1[[#This Row],[TGL. PENSIUN (jabatan )]]&lt;&gt;0,TEXT(Table1[[#This Row],[TGL. PENSIUN (jabatan )]],"yyyy"),"")</f>
        <v>2020</v>
      </c>
      <c r="AD19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3" spans="1:30" s="88" customFormat="1" ht="21.75" customHeight="1" x14ac:dyDescent="0.25">
      <c r="A1903" s="43">
        <f t="shared" si="65"/>
        <v>1898</v>
      </c>
      <c r="B1903" s="44" t="s">
        <v>3226</v>
      </c>
      <c r="C1903" s="44" t="s">
        <v>3226</v>
      </c>
      <c r="D1903" s="72" t="s">
        <v>45</v>
      </c>
      <c r="E1903" s="59" t="s">
        <v>836</v>
      </c>
      <c r="F1903" s="63" t="s">
        <v>41</v>
      </c>
      <c r="G1903" s="46" t="s">
        <v>42</v>
      </c>
      <c r="H1903" s="77">
        <v>27200</v>
      </c>
      <c r="I1903" s="45"/>
      <c r="J1903" s="76"/>
      <c r="K1903" s="74" t="s">
        <v>43</v>
      </c>
      <c r="L1903" s="69" t="s">
        <v>3369</v>
      </c>
      <c r="M1903" s="193">
        <v>43377</v>
      </c>
      <c r="N1903" s="52" t="str">
        <f t="shared" ca="1" si="66"/>
        <v>49 Tahun 8 Bulan 7 hari</v>
      </c>
      <c r="O19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23 Hari </v>
      </c>
      <c r="P1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Row],[JABATAN]],tbl_refJabatan,2,FALSE),"yr","day")-CONVERT(DATEDIF(H1903,tglAcuan,"y"),"yr","day"))),(NOW()+(CONVERT(VLOOKUP(Table1[[#This Row],[JABATAN]],tbl_refJabatan,2,FALSE),"yr","day")-CONVERT(DATEDIF(H1903,NOW(),"y"),"yr","day")))),"Usia Salah"),"")</f>
        <v>27451.848911689813</v>
      </c>
      <c r="Q1903" s="167" t="str">
        <f ca="1">IF(Table1[[#This Row],[TGL. PENSIUN (usia)]]&lt;&gt;0,TEXT(Table1[[#This Row],[TGL. PENSIUN (usia)]],"yyyy"),"")</f>
        <v>1975</v>
      </c>
      <c r="R1903" s="166">
        <f ca="1">IF(AND(Table1[[#This Row],[TGL. PENSIUN (usia)]]&lt;&gt;"",Table1[[#This Row],[TGL. PENSIUN (usia)]]&lt;&gt;"USIA SALAH"),IF(tglAcuan&lt;&gt;0,(INT(CONVERT(VLOOKUP(Table1[[#This Row],[JABATAN]],tbl_refJabatan,2,FALSE),"yr","day")-CONVERT(DATEDIF(H1903,tglAcuan,"y"),"yr","day"))),(INT(CONVERT(VLOOKUP(Table1[[#This Row],[JABATAN]],tbl_refJabatan,2,FALSE),"yr","day")-CONVERT(DATEDIF(H1903,NOW(),"y"),"yr","day")))),"")</f>
        <v>-17898</v>
      </c>
      <c r="S1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Row],[JABATAN]],tbl_refJabatan,4,FALSE),"yr","day")-CONVERT(DATEDIF(H1903,tglAcuan,"y"),"yr","day"))),(NOW()+(CONVERT(VLOOKUP(Table1[[#This Row],[JABATAN]],tbl_refJabatan,4,FALSE),"yr","day")-CONVERT(DATEDIF(H1903,NOW(),"y"),"yr","day")))),"Usia Salah"),"")</f>
        <v>27451.848911689813</v>
      </c>
      <c r="T1903" s="167" t="str">
        <f ca="1">IF(Table1[[#This Row],[TGL. PENSIUN ( usia )]]&lt;&gt;0,TEXT(Table1[[#This Row],[TGL. PENSIUN ( usia )]],"yyyy"),"")</f>
        <v>1975</v>
      </c>
      <c r="U1903" s="166">
        <f ca="1">IF(AND(Table1[[#This Row],[TGL. PENSIUN (usia)]]&lt;&gt;"",Table1[[#This Row],[TGL. PENSIUN (usia)]]&lt;&gt;"USIA SALAH"),IF(tglAcuan&lt;&gt;0,(INT(CONVERT(VLOOKUP(Table1[[#This Row],[JABATAN]],tbl_refJabatan,4,FALSE),"yr","day")-CONVERT(DATEDIF(H1903,tglAcuan,"y"),"yr","day"))),(INT(CONVERT(VLOOKUP(Table1[[#This Row],[JABATAN]],tbl_refJabatan,4,FALSE),"yr","day")-CONVERT(DATEDIF(H1903,NOW(),"y"),"yr","day")))),"")</f>
        <v>-17898</v>
      </c>
      <c r="V1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Row],[JABATAN]],tbl_refJabatan,6,FALSE),"yr","day")-CONVERT(DATEDIF(H1903,tglAcuan,"y"),"yr","day"))),(NOW()+(CONVERT(VLOOKUP(Table1[[#This Row],[JABATAN]],tbl_refJabatan,6,FALSE),"yr","day")-CONVERT(DATEDIF(H1903,NOW(),"y"),"yr","day")))),"Usia Salah"),"")</f>
        <v>27451.848911689813</v>
      </c>
      <c r="W1903" s="167" t="str">
        <f ca="1">IF(Table1[[#This Row],[TGL.PENSIUN (usia)]]&lt;&gt;0,TEXT(Table1[[#This Row],[TGL.PENSIUN (usia)]],"yyyy"),"")</f>
        <v>1975</v>
      </c>
      <c r="X19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Row],[JABATAN]],tbl_refJabatan,7,FALSE),"yr","day")-CONVERT(DATEDIF(M1903,tglAcuan,"y"),"yr","day"))),(NOW()+(CONVERT(VLOOKUP(Table1[[#This Row],[JABATAN]],tbl_refJabatan,7,FALSE),"yr","day")-CONVERT(DATEDIF(M1903,NOW(),"y"),"yr","day")))),"tgl SK salah"),"")</f>
        <v>43522.848911689813</v>
      </c>
      <c r="Y1903" s="167" t="str">
        <f ca="1">IF(Table1[[#This Row],[TGL. PENSIUN (jabatan)]]&lt;&gt;0,TEXT(Table1[[#This Row],[TGL. PENSIUN (jabatan)]],"yyyy"),"")</f>
        <v>2019</v>
      </c>
      <c r="Z19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Row],[JABATAN]],tbl_refJabatan,8,FALSE),"yr","day")-CONVERT(DATEDIF(H1903,tglAcuan,"y"),"yr","day"))),(NOW()+(CONVERT(VLOOKUP(Table1[[#This Row],[JABATAN]],tbl_refJabatan,8,FALSE),"yr","day")-CONVERT(DATEDIF(H1903,NOW(),"y"),"yr","day")))),"Usia Salah"),"")</f>
        <v>27451.848911689813</v>
      </c>
      <c r="AA1903" s="167" t="str">
        <f ca="1">IF(Table1[[#This Row],[TGL.PENSIUN (usia )]]&lt;&gt;0,TEXT(Table1[[#This Row],[TGL.PENSIUN (usia )]],"yyyy"),"")</f>
        <v>1975</v>
      </c>
      <c r="AB19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Row],[JABATAN]],tbl_refJabatan,9,FALSE),"yr","day")-CONVERT(DATEDIF(M1903,tglAcuan,"y"),"yr","day"))),(NOW()+(CONVERT(VLOOKUP(Table1[[#This Row],[JABATAN]],tbl_refJabatan,9,FALSE),"yr","day")-CONVERT(DATEDIF(M1903,NOW(),"y"),"yr","day")))),"tgl SK salah"),"")</f>
        <v>43522.848911689813</v>
      </c>
      <c r="AC1903" s="167" t="str">
        <f ca="1">IF(Table1[[#This Row],[TGL. PENSIUN (jabatan )]]&lt;&gt;0,TEXT(Table1[[#This Row],[TGL. PENSIUN (jabatan )]],"yyyy"),"")</f>
        <v>2019</v>
      </c>
      <c r="AD19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4" spans="1:30" s="53" customFormat="1" ht="21.75" customHeight="1" x14ac:dyDescent="0.25">
      <c r="A1904" s="43">
        <f t="shared" si="65"/>
        <v>1899</v>
      </c>
      <c r="B1904" s="44" t="s">
        <v>3226</v>
      </c>
      <c r="C1904" s="44" t="s">
        <v>3226</v>
      </c>
      <c r="D1904" s="72" t="s">
        <v>48</v>
      </c>
      <c r="E1904" s="59" t="s">
        <v>88</v>
      </c>
      <c r="F1904" s="63" t="s">
        <v>41</v>
      </c>
      <c r="G1904" s="46" t="s">
        <v>42</v>
      </c>
      <c r="H1904" s="77">
        <v>27168</v>
      </c>
      <c r="I1904" s="45"/>
      <c r="J1904" s="76"/>
      <c r="K1904" s="74" t="s">
        <v>43</v>
      </c>
      <c r="L1904" s="69" t="s">
        <v>3369</v>
      </c>
      <c r="M1904" s="193">
        <v>43377</v>
      </c>
      <c r="N1904" s="52" t="str">
        <f t="shared" ca="1" si="66"/>
        <v>49 Tahun 9 Bulan 8 hari</v>
      </c>
      <c r="O19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23 Hari </v>
      </c>
      <c r="P1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Row],[JABATAN]],tbl_refJabatan,2,FALSE),"yr","day")-CONVERT(DATEDIF(H1904,tglAcuan,"y"),"yr","day"))),(NOW()+(CONVERT(VLOOKUP(Table1[[#This Row],[JABATAN]],tbl_refJabatan,2,FALSE),"yr","day")-CONVERT(DATEDIF(H1904,NOW(),"y"),"yr","day")))),"Usia Salah"),"")</f>
        <v>49366.848911689813</v>
      </c>
      <c r="Q1904" s="167" t="str">
        <f ca="1">IF(Table1[[#This Row],[TGL. PENSIUN (usia)]]&lt;&gt;0,TEXT(Table1[[#This Row],[TGL. PENSIUN (usia)]],"yyyy"),"")</f>
        <v>2035</v>
      </c>
      <c r="R1904" s="166">
        <f ca="1">IF(AND(Table1[[#This Row],[TGL. PENSIUN (usia)]]&lt;&gt;"",Table1[[#This Row],[TGL. PENSIUN (usia)]]&lt;&gt;"USIA SALAH"),IF(tglAcuan&lt;&gt;0,(INT(CONVERT(VLOOKUP(Table1[[#This Row],[JABATAN]],tbl_refJabatan,2,FALSE),"yr","day")-CONVERT(DATEDIF(H1904,tglAcuan,"y"),"yr","day"))),(INT(CONVERT(VLOOKUP(Table1[[#This Row],[JABATAN]],tbl_refJabatan,2,FALSE),"yr","day")-CONVERT(DATEDIF(H1904,NOW(),"y"),"yr","day")))),"")</f>
        <v>4017</v>
      </c>
      <c r="S1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Row],[JABATAN]],tbl_refJabatan,4,FALSE),"yr","day")-CONVERT(DATEDIF(H1904,tglAcuan,"y"),"yr","day"))),(NOW()+(CONVERT(VLOOKUP(Table1[[#This Row],[JABATAN]],tbl_refJabatan,4,FALSE),"yr","day")-CONVERT(DATEDIF(H1904,NOW(),"y"),"yr","day")))),"Usia Salah"),"")</f>
        <v>49366.848911689813</v>
      </c>
      <c r="T1904" s="167" t="str">
        <f ca="1">IF(Table1[[#This Row],[TGL. PENSIUN ( usia )]]&lt;&gt;0,TEXT(Table1[[#This Row],[TGL. PENSIUN ( usia )]],"yyyy"),"")</f>
        <v>2035</v>
      </c>
      <c r="U1904" s="166">
        <f ca="1">IF(AND(Table1[[#This Row],[TGL. PENSIUN (usia)]]&lt;&gt;"",Table1[[#This Row],[TGL. PENSIUN (usia)]]&lt;&gt;"USIA SALAH"),IF(tglAcuan&lt;&gt;0,(INT(CONVERT(VLOOKUP(Table1[[#This Row],[JABATAN]],tbl_refJabatan,4,FALSE),"yr","day")-CONVERT(DATEDIF(H1904,tglAcuan,"y"),"yr","day"))),(INT(CONVERT(VLOOKUP(Table1[[#This Row],[JABATAN]],tbl_refJabatan,4,FALSE),"yr","day")-CONVERT(DATEDIF(H1904,NOW(),"y"),"yr","day")))),"")</f>
        <v>4017</v>
      </c>
      <c r="V1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Row],[JABATAN]],tbl_refJabatan,6,FALSE),"yr","day")-CONVERT(DATEDIF(H1904,tglAcuan,"y"),"yr","day"))),(NOW()+(CONVERT(VLOOKUP(Table1[[#This Row],[JABATAN]],tbl_refJabatan,6,FALSE),"yr","day")-CONVERT(DATEDIF(H1904,NOW(),"y"),"yr","day")))),"Usia Salah"),"")</f>
        <v>47905.848911689813</v>
      </c>
      <c r="W1904" s="167" t="str">
        <f ca="1">IF(Table1[[#This Row],[TGL.PENSIUN (usia)]]&lt;&gt;0,TEXT(Table1[[#This Row],[TGL.PENSIUN (usia)]],"yyyy"),"")</f>
        <v>2031</v>
      </c>
      <c r="X19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Row],[JABATAN]],tbl_refJabatan,7,FALSE),"yr","day")-CONVERT(DATEDIF(M1904,tglAcuan,"y"),"yr","day"))),(NOW()+(CONVERT(VLOOKUP(Table1[[#This Row],[JABATAN]],tbl_refJabatan,7,FALSE),"yr","day")-CONVERT(DATEDIF(M1904,NOW(),"y"),"yr","day")))),"tgl SK salah"),"")</f>
        <v>50827.848911689813</v>
      </c>
      <c r="Y1904" s="167" t="str">
        <f ca="1">IF(Table1[[#This Row],[TGL. PENSIUN (jabatan)]]&lt;&gt;0,TEXT(Table1[[#This Row],[TGL. PENSIUN (jabatan)]],"yyyy"),"")</f>
        <v>2039</v>
      </c>
      <c r="Z19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Row],[JABATAN]],tbl_refJabatan,8,FALSE),"yr","day")-CONVERT(DATEDIF(H1904,tglAcuan,"y"),"yr","day"))),(NOW()+(CONVERT(VLOOKUP(Table1[[#This Row],[JABATAN]],tbl_refJabatan,8,FALSE),"yr","day")-CONVERT(DATEDIF(H1904,NOW(),"y"),"yr","day")))),"Usia Salah"),"")</f>
        <v>47905.848911689813</v>
      </c>
      <c r="AA1904" s="167" t="str">
        <f ca="1">IF(Table1[[#This Row],[TGL.PENSIUN (usia )]]&lt;&gt;0,TEXT(Table1[[#This Row],[TGL.PENSIUN (usia )]],"yyyy"),"")</f>
        <v>2031</v>
      </c>
      <c r="AB19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Row],[JABATAN]],tbl_refJabatan,9,FALSE),"yr","day")-CONVERT(DATEDIF(M1904,tglAcuan,"y"),"yr","day"))),(NOW()+(CONVERT(VLOOKUP(Table1[[#This Row],[JABATAN]],tbl_refJabatan,9,FALSE),"yr","day")-CONVERT(DATEDIF(M1904,NOW(),"y"),"yr","day")))),"tgl SK salah"),"")</f>
        <v>50827.848911689813</v>
      </c>
      <c r="AC1904" s="167" t="str">
        <f ca="1">IF(Table1[[#This Row],[TGL. PENSIUN (jabatan )]]&lt;&gt;0,TEXT(Table1[[#This Row],[TGL. PENSIUN (jabatan )]],"yyyy"),"")</f>
        <v>2039</v>
      </c>
      <c r="AD19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5" spans="1:30" s="53" customFormat="1" ht="21.75" customHeight="1" x14ac:dyDescent="0.25">
      <c r="A1905" s="43">
        <f t="shared" si="65"/>
        <v>1900</v>
      </c>
      <c r="B1905" s="44" t="s">
        <v>3226</v>
      </c>
      <c r="C1905" s="44" t="s">
        <v>3226</v>
      </c>
      <c r="D1905" s="72" t="s">
        <v>52</v>
      </c>
      <c r="E1905" s="59" t="s">
        <v>3370</v>
      </c>
      <c r="F1905" s="63" t="s">
        <v>41</v>
      </c>
      <c r="G1905" s="46" t="s">
        <v>42</v>
      </c>
      <c r="H1905" s="77">
        <v>32642</v>
      </c>
      <c r="I1905" s="45"/>
      <c r="J1905" s="76"/>
      <c r="K1905" s="74" t="s">
        <v>43</v>
      </c>
      <c r="L1905" s="69" t="s">
        <v>3371</v>
      </c>
      <c r="M1905" s="193">
        <v>44569</v>
      </c>
      <c r="N1905" s="52" t="str">
        <f t="shared" ca="1" si="66"/>
        <v>34 Tahun 9 Bulan 13 hari</v>
      </c>
      <c r="O19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19 Hari </v>
      </c>
      <c r="P1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Row],[JABATAN]],tbl_refJabatan,2,FALSE),"yr","day")-CONVERT(DATEDIF(H1905,tglAcuan,"y"),"yr","day"))),(NOW()+(CONVERT(VLOOKUP(Table1[[#This Row],[JABATAN]],tbl_refJabatan,2,FALSE),"yr","day")-CONVERT(DATEDIF(H1905,NOW(),"y"),"yr","day")))),"Usia Salah"),"")</f>
        <v>54845.598911689813</v>
      </c>
      <c r="Q1905" s="167" t="str">
        <f ca="1">IF(Table1[[#This Row],[TGL. PENSIUN (usia)]]&lt;&gt;0,TEXT(Table1[[#This Row],[TGL. PENSIUN (usia)]],"yyyy"),"")</f>
        <v>2050</v>
      </c>
      <c r="R1905" s="166">
        <f ca="1">IF(AND(Table1[[#This Row],[TGL. PENSIUN (usia)]]&lt;&gt;"",Table1[[#This Row],[TGL. PENSIUN (usia)]]&lt;&gt;"USIA SALAH"),IF(tglAcuan&lt;&gt;0,(INT(CONVERT(VLOOKUP(Table1[[#This Row],[JABATAN]],tbl_refJabatan,2,FALSE),"yr","day")-CONVERT(DATEDIF(H1905,tglAcuan,"y"),"yr","day"))),(INT(CONVERT(VLOOKUP(Table1[[#This Row],[JABATAN]],tbl_refJabatan,2,FALSE),"yr","day")-CONVERT(DATEDIF(H1905,NOW(),"y"),"yr","day")))),"")</f>
        <v>9496</v>
      </c>
      <c r="S1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Row],[JABATAN]],tbl_refJabatan,4,FALSE),"yr","day")-CONVERT(DATEDIF(H1905,tglAcuan,"y"),"yr","day"))),(NOW()+(CONVERT(VLOOKUP(Table1[[#This Row],[JABATAN]],tbl_refJabatan,4,FALSE),"yr","day")-CONVERT(DATEDIF(H1905,NOW(),"y"),"yr","day")))),"Usia Salah"),"")</f>
        <v>54845.598911689813</v>
      </c>
      <c r="T1905" s="167" t="str">
        <f ca="1">IF(Table1[[#This Row],[TGL. PENSIUN ( usia )]]&lt;&gt;0,TEXT(Table1[[#This Row],[TGL. PENSIUN ( usia )]],"yyyy"),"")</f>
        <v>2050</v>
      </c>
      <c r="U1905" s="166">
        <f ca="1">IF(AND(Table1[[#This Row],[TGL. PENSIUN (usia)]]&lt;&gt;"",Table1[[#This Row],[TGL. PENSIUN (usia)]]&lt;&gt;"USIA SALAH"),IF(tglAcuan&lt;&gt;0,(INT(CONVERT(VLOOKUP(Table1[[#This Row],[JABATAN]],tbl_refJabatan,4,FALSE),"yr","day")-CONVERT(DATEDIF(H1905,tglAcuan,"y"),"yr","day"))),(INT(CONVERT(VLOOKUP(Table1[[#This Row],[JABATAN]],tbl_refJabatan,4,FALSE),"yr","day")-CONVERT(DATEDIF(H1905,NOW(),"y"),"yr","day")))),"")</f>
        <v>9496</v>
      </c>
      <c r="V1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Row],[JABATAN]],tbl_refJabatan,6,FALSE),"yr","day")-CONVERT(DATEDIF(H1905,tglAcuan,"y"),"yr","day"))),(NOW()+(CONVERT(VLOOKUP(Table1[[#This Row],[JABATAN]],tbl_refJabatan,6,FALSE),"yr","day")-CONVERT(DATEDIF(H1905,NOW(),"y"),"yr","day")))),"Usia Salah"),"")</f>
        <v>53384.598911689813</v>
      </c>
      <c r="W1905" s="167" t="str">
        <f ca="1">IF(Table1[[#This Row],[TGL.PENSIUN (usia)]]&lt;&gt;0,TEXT(Table1[[#This Row],[TGL.PENSIUN (usia)]],"yyyy"),"")</f>
        <v>2046</v>
      </c>
      <c r="X19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Row],[JABATAN]],tbl_refJabatan,7,FALSE),"yr","day")-CONVERT(DATEDIF(M1905,tglAcuan,"y"),"yr","day"))),(NOW()+(CONVERT(VLOOKUP(Table1[[#This Row],[JABATAN]],tbl_refJabatan,7,FALSE),"yr","day")-CONVERT(DATEDIF(M1905,NOW(),"y"),"yr","day")))),"tgl SK salah"),"")</f>
        <v>51923.598911689813</v>
      </c>
      <c r="Y1905" s="167" t="str">
        <f ca="1">IF(Table1[[#This Row],[TGL. PENSIUN (jabatan)]]&lt;&gt;0,TEXT(Table1[[#This Row],[TGL. PENSIUN (jabatan)]],"yyyy"),"")</f>
        <v>2042</v>
      </c>
      <c r="Z19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Row],[JABATAN]],tbl_refJabatan,8,FALSE),"yr","day")-CONVERT(DATEDIF(H1905,tglAcuan,"y"),"yr","day"))),(NOW()+(CONVERT(VLOOKUP(Table1[[#This Row],[JABATAN]],tbl_refJabatan,8,FALSE),"yr","day")-CONVERT(DATEDIF(H1905,NOW(),"y"),"yr","day")))),"Usia Salah"),"")</f>
        <v>53384.598911689813</v>
      </c>
      <c r="AA1905" s="167" t="str">
        <f ca="1">IF(Table1[[#This Row],[TGL.PENSIUN (usia )]]&lt;&gt;0,TEXT(Table1[[#This Row],[TGL.PENSIUN (usia )]],"yyyy"),"")</f>
        <v>2046</v>
      </c>
      <c r="AB19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Row],[JABATAN]],tbl_refJabatan,9,FALSE),"yr","day")-CONVERT(DATEDIF(M1905,tglAcuan,"y"),"yr","day"))),(NOW()+(CONVERT(VLOOKUP(Table1[[#This Row],[JABATAN]],tbl_refJabatan,9,FALSE),"yr","day")-CONVERT(DATEDIF(M1905,NOW(),"y"),"yr","day")))),"tgl SK salah"),"")</f>
        <v>51923.598911689813</v>
      </c>
      <c r="AC1905" s="167" t="str">
        <f ca="1">IF(Table1[[#This Row],[TGL. PENSIUN (jabatan )]]&lt;&gt;0,TEXT(Table1[[#This Row],[TGL. PENSIUN (jabatan )]],"yyyy"),"")</f>
        <v>2042</v>
      </c>
      <c r="AD19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6" spans="1:30" s="53" customFormat="1" ht="21.75" customHeight="1" x14ac:dyDescent="0.25">
      <c r="A1906" s="43">
        <f t="shared" si="65"/>
        <v>1901</v>
      </c>
      <c r="B1906" s="44" t="s">
        <v>3226</v>
      </c>
      <c r="C1906" s="44" t="s">
        <v>3226</v>
      </c>
      <c r="D1906" s="72" t="s">
        <v>54</v>
      </c>
      <c r="E1906" s="59" t="s">
        <v>3372</v>
      </c>
      <c r="F1906" s="63" t="s">
        <v>50</v>
      </c>
      <c r="G1906" s="46" t="s">
        <v>42</v>
      </c>
      <c r="H1906" s="77">
        <v>34752</v>
      </c>
      <c r="I1906" s="45"/>
      <c r="J1906" s="76"/>
      <c r="K1906" s="74" t="s">
        <v>986</v>
      </c>
      <c r="L1906" s="69" t="s">
        <v>3373</v>
      </c>
      <c r="M1906" s="193">
        <v>44569</v>
      </c>
      <c r="N1906" s="52" t="str">
        <f t="shared" ca="1" si="66"/>
        <v>29 Tahun 0 Bulan 5 hari</v>
      </c>
      <c r="O19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19 Hari </v>
      </c>
      <c r="P1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Row],[JABATAN]],tbl_refJabatan,2,FALSE),"yr","day")-CONVERT(DATEDIF(H1906,tglAcuan,"y"),"yr","day"))),(NOW()+(CONVERT(VLOOKUP(Table1[[#This Row],[JABATAN]],tbl_refJabatan,2,FALSE),"yr","day")-CONVERT(DATEDIF(H1906,NOW(),"y"),"yr","day")))),"Usia Salah"),"")</f>
        <v>56671.848911689813</v>
      </c>
      <c r="Q1906" s="167" t="str">
        <f ca="1">IF(Table1[[#This Row],[TGL. PENSIUN (usia)]]&lt;&gt;0,TEXT(Table1[[#This Row],[TGL. PENSIUN (usia)]],"yyyy"),"")</f>
        <v>2055</v>
      </c>
      <c r="R1906" s="166">
        <f ca="1">IF(AND(Table1[[#This Row],[TGL. PENSIUN (usia)]]&lt;&gt;"",Table1[[#This Row],[TGL. PENSIUN (usia)]]&lt;&gt;"USIA SALAH"),IF(tglAcuan&lt;&gt;0,(INT(CONVERT(VLOOKUP(Table1[[#This Row],[JABATAN]],tbl_refJabatan,2,FALSE),"yr","day")-CONVERT(DATEDIF(H1906,tglAcuan,"y"),"yr","day"))),(INT(CONVERT(VLOOKUP(Table1[[#This Row],[JABATAN]],tbl_refJabatan,2,FALSE),"yr","day")-CONVERT(DATEDIF(H1906,NOW(),"y"),"yr","day")))),"")</f>
        <v>11322</v>
      </c>
      <c r="S1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Row],[JABATAN]],tbl_refJabatan,4,FALSE),"yr","day")-CONVERT(DATEDIF(H1906,tglAcuan,"y"),"yr","day"))),(NOW()+(CONVERT(VLOOKUP(Table1[[#This Row],[JABATAN]],tbl_refJabatan,4,FALSE),"yr","day")-CONVERT(DATEDIF(H1906,NOW(),"y"),"yr","day")))),"Usia Salah"),"")</f>
        <v>56671.848911689813</v>
      </c>
      <c r="T1906" s="167" t="str">
        <f ca="1">IF(Table1[[#This Row],[TGL. PENSIUN ( usia )]]&lt;&gt;0,TEXT(Table1[[#This Row],[TGL. PENSIUN ( usia )]],"yyyy"),"")</f>
        <v>2055</v>
      </c>
      <c r="U1906" s="166">
        <f ca="1">IF(AND(Table1[[#This Row],[TGL. PENSIUN (usia)]]&lt;&gt;"",Table1[[#This Row],[TGL. PENSIUN (usia)]]&lt;&gt;"USIA SALAH"),IF(tglAcuan&lt;&gt;0,(INT(CONVERT(VLOOKUP(Table1[[#This Row],[JABATAN]],tbl_refJabatan,4,FALSE),"yr","day")-CONVERT(DATEDIF(H1906,tglAcuan,"y"),"yr","day"))),(INT(CONVERT(VLOOKUP(Table1[[#This Row],[JABATAN]],tbl_refJabatan,4,FALSE),"yr","day")-CONVERT(DATEDIF(H1906,NOW(),"y"),"yr","day")))),"")</f>
        <v>11322</v>
      </c>
      <c r="V1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Row],[JABATAN]],tbl_refJabatan,6,FALSE),"yr","day")-CONVERT(DATEDIF(H1906,tglAcuan,"y"),"yr","day"))),(NOW()+(CONVERT(VLOOKUP(Table1[[#This Row],[JABATAN]],tbl_refJabatan,6,FALSE),"yr","day")-CONVERT(DATEDIF(H1906,NOW(),"y"),"yr","day")))),"Usia Salah"),"")</f>
        <v>55210.848911689813</v>
      </c>
      <c r="W1906" s="167" t="str">
        <f ca="1">IF(Table1[[#This Row],[TGL.PENSIUN (usia)]]&lt;&gt;0,TEXT(Table1[[#This Row],[TGL.PENSIUN (usia)]],"yyyy"),"")</f>
        <v>2051</v>
      </c>
      <c r="X19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Row],[JABATAN]],tbl_refJabatan,7,FALSE),"yr","day")-CONVERT(DATEDIF(M1906,tglAcuan,"y"),"yr","day"))),(NOW()+(CONVERT(VLOOKUP(Table1[[#This Row],[JABATAN]],tbl_refJabatan,7,FALSE),"yr","day")-CONVERT(DATEDIF(M1906,NOW(),"y"),"yr","day")))),"tgl SK salah"),"")</f>
        <v>51923.598911689813</v>
      </c>
      <c r="Y1906" s="167" t="str">
        <f ca="1">IF(Table1[[#This Row],[TGL. PENSIUN (jabatan)]]&lt;&gt;0,TEXT(Table1[[#This Row],[TGL. PENSIUN (jabatan)]],"yyyy"),"")</f>
        <v>2042</v>
      </c>
      <c r="Z19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Row],[JABATAN]],tbl_refJabatan,8,FALSE),"yr","day")-CONVERT(DATEDIF(H1906,tglAcuan,"y"),"yr","day"))),(NOW()+(CONVERT(VLOOKUP(Table1[[#This Row],[JABATAN]],tbl_refJabatan,8,FALSE),"yr","day")-CONVERT(DATEDIF(H1906,NOW(),"y"),"yr","day")))),"Usia Salah"),"")</f>
        <v>55210.848911689813</v>
      </c>
      <c r="AA1906" s="167" t="str">
        <f ca="1">IF(Table1[[#This Row],[TGL.PENSIUN (usia )]]&lt;&gt;0,TEXT(Table1[[#This Row],[TGL.PENSIUN (usia )]],"yyyy"),"")</f>
        <v>2051</v>
      </c>
      <c r="AB19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Row],[JABATAN]],tbl_refJabatan,9,FALSE),"yr","day")-CONVERT(DATEDIF(M1906,tglAcuan,"y"),"yr","day"))),(NOW()+(CONVERT(VLOOKUP(Table1[[#This Row],[JABATAN]],tbl_refJabatan,9,FALSE),"yr","day")-CONVERT(DATEDIF(M1906,NOW(),"y"),"yr","day")))),"tgl SK salah"),"")</f>
        <v>51923.598911689813</v>
      </c>
      <c r="AC1906" s="167" t="str">
        <f ca="1">IF(Table1[[#This Row],[TGL. PENSIUN (jabatan )]]&lt;&gt;0,TEXT(Table1[[#This Row],[TGL. PENSIUN (jabatan )]],"yyyy"),"")</f>
        <v>2042</v>
      </c>
      <c r="AD19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7" spans="1:30" s="53" customFormat="1" ht="21.75" customHeight="1" x14ac:dyDescent="0.25">
      <c r="A1907" s="43">
        <f t="shared" si="65"/>
        <v>1902</v>
      </c>
      <c r="B1907" s="44" t="s">
        <v>3226</v>
      </c>
      <c r="C1907" s="44" t="s">
        <v>3226</v>
      </c>
      <c r="D1907" s="45" t="s">
        <v>57</v>
      </c>
      <c r="E1907" s="59" t="s">
        <v>3374</v>
      </c>
      <c r="F1907" s="63" t="s">
        <v>41</v>
      </c>
      <c r="G1907" s="46" t="s">
        <v>42</v>
      </c>
      <c r="H1907" s="77">
        <v>25830</v>
      </c>
      <c r="I1907" s="45"/>
      <c r="J1907" s="76"/>
      <c r="K1907" s="74" t="s">
        <v>43</v>
      </c>
      <c r="L1907" s="69" t="s">
        <v>3375</v>
      </c>
      <c r="M1907" s="193">
        <v>43377</v>
      </c>
      <c r="N1907" s="52" t="str">
        <f t="shared" ca="1" si="66"/>
        <v>53 Tahun 5 Bulan 8 hari</v>
      </c>
      <c r="O19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23 Hari </v>
      </c>
      <c r="P1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Row],[JABATAN]],tbl_refJabatan,2,FALSE),"yr","day")-CONVERT(DATEDIF(H1907,tglAcuan,"y"),"yr","day"))),(NOW()+(CONVERT(VLOOKUP(Table1[[#This Row],[JABATAN]],tbl_refJabatan,2,FALSE),"yr","day")-CONVERT(DATEDIF(H1907,NOW(),"y"),"yr","day")))),"Usia Salah"),"")</f>
        <v>47905.848911689813</v>
      </c>
      <c r="Q1907" s="167" t="str">
        <f ca="1">IF(Table1[[#This Row],[TGL. PENSIUN (usia)]]&lt;&gt;0,TEXT(Table1[[#This Row],[TGL. PENSIUN (usia)]],"yyyy"),"")</f>
        <v>2031</v>
      </c>
      <c r="R1907" s="166">
        <f ca="1">IF(AND(Table1[[#This Row],[TGL. PENSIUN (usia)]]&lt;&gt;"",Table1[[#This Row],[TGL. PENSIUN (usia)]]&lt;&gt;"USIA SALAH"),IF(tglAcuan&lt;&gt;0,(INT(CONVERT(VLOOKUP(Table1[[#This Row],[JABATAN]],tbl_refJabatan,2,FALSE),"yr","day")-CONVERT(DATEDIF(H1907,tglAcuan,"y"),"yr","day"))),(INT(CONVERT(VLOOKUP(Table1[[#This Row],[JABATAN]],tbl_refJabatan,2,FALSE),"yr","day")-CONVERT(DATEDIF(H1907,NOW(),"y"),"yr","day")))),"")</f>
        <v>2556</v>
      </c>
      <c r="S1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Row],[JABATAN]],tbl_refJabatan,4,FALSE),"yr","day")-CONVERT(DATEDIF(H1907,tglAcuan,"y"),"yr","day"))),(NOW()+(CONVERT(VLOOKUP(Table1[[#This Row],[JABATAN]],tbl_refJabatan,4,FALSE),"yr","day")-CONVERT(DATEDIF(H1907,NOW(),"y"),"yr","day")))),"Usia Salah"),"")</f>
        <v>47905.848911689813</v>
      </c>
      <c r="T1907" s="167" t="str">
        <f ca="1">IF(Table1[[#This Row],[TGL. PENSIUN ( usia )]]&lt;&gt;0,TEXT(Table1[[#This Row],[TGL. PENSIUN ( usia )]],"yyyy"),"")</f>
        <v>2031</v>
      </c>
      <c r="U1907" s="166">
        <f ca="1">IF(AND(Table1[[#This Row],[TGL. PENSIUN (usia)]]&lt;&gt;"",Table1[[#This Row],[TGL. PENSIUN (usia)]]&lt;&gt;"USIA SALAH"),IF(tglAcuan&lt;&gt;0,(INT(CONVERT(VLOOKUP(Table1[[#This Row],[JABATAN]],tbl_refJabatan,4,FALSE),"yr","day")-CONVERT(DATEDIF(H1907,tglAcuan,"y"),"yr","day"))),(INT(CONVERT(VLOOKUP(Table1[[#This Row],[JABATAN]],tbl_refJabatan,4,FALSE),"yr","day")-CONVERT(DATEDIF(H1907,NOW(),"y"),"yr","day")))),"")</f>
        <v>2556</v>
      </c>
      <c r="V1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Row],[JABATAN]],tbl_refJabatan,6,FALSE),"yr","day")-CONVERT(DATEDIF(H1907,tglAcuan,"y"),"yr","day"))),(NOW()+(CONVERT(VLOOKUP(Table1[[#This Row],[JABATAN]],tbl_refJabatan,6,FALSE),"yr","day")-CONVERT(DATEDIF(H1907,NOW(),"y"),"yr","day")))),"Usia Salah"),"")</f>
        <v>46444.848911689813</v>
      </c>
      <c r="W1907" s="167" t="str">
        <f ca="1">IF(Table1[[#This Row],[TGL.PENSIUN (usia)]]&lt;&gt;0,TEXT(Table1[[#This Row],[TGL.PENSIUN (usia)]],"yyyy"),"")</f>
        <v>2027</v>
      </c>
      <c r="X19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Row],[JABATAN]],tbl_refJabatan,7,FALSE),"yr","day")-CONVERT(DATEDIF(M1907,tglAcuan,"y"),"yr","day"))),(NOW()+(CONVERT(VLOOKUP(Table1[[#This Row],[JABATAN]],tbl_refJabatan,7,FALSE),"yr","day")-CONVERT(DATEDIF(M1907,NOW(),"y"),"yr","day")))),"tgl SK salah"),"")</f>
        <v>50827.848911689813</v>
      </c>
      <c r="Y1907" s="167" t="str">
        <f ca="1">IF(Table1[[#This Row],[TGL. PENSIUN (jabatan)]]&lt;&gt;0,TEXT(Table1[[#This Row],[TGL. PENSIUN (jabatan)]],"yyyy"),"")</f>
        <v>2039</v>
      </c>
      <c r="Z19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Row],[JABATAN]],tbl_refJabatan,8,FALSE),"yr","day")-CONVERT(DATEDIF(H1907,tglAcuan,"y"),"yr","day"))),(NOW()+(CONVERT(VLOOKUP(Table1[[#This Row],[JABATAN]],tbl_refJabatan,8,FALSE),"yr","day")-CONVERT(DATEDIF(H1907,NOW(),"y"),"yr","day")))),"Usia Salah"),"")</f>
        <v>46444.848911689813</v>
      </c>
      <c r="AA1907" s="167" t="str">
        <f ca="1">IF(Table1[[#This Row],[TGL.PENSIUN (usia )]]&lt;&gt;0,TEXT(Table1[[#This Row],[TGL.PENSIUN (usia )]],"yyyy"),"")</f>
        <v>2027</v>
      </c>
      <c r="AB19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Row],[JABATAN]],tbl_refJabatan,9,FALSE),"yr","day")-CONVERT(DATEDIF(M1907,tglAcuan,"y"),"yr","day"))),(NOW()+(CONVERT(VLOOKUP(Table1[[#This Row],[JABATAN]],tbl_refJabatan,9,FALSE),"yr","day")-CONVERT(DATEDIF(M1907,NOW(),"y"),"yr","day")))),"tgl SK salah"),"")</f>
        <v>50827.848911689813</v>
      </c>
      <c r="AC1907" s="167" t="str">
        <f ca="1">IF(Table1[[#This Row],[TGL. PENSIUN (jabatan )]]&lt;&gt;0,TEXT(Table1[[#This Row],[TGL. PENSIUN (jabatan )]],"yyyy"),"")</f>
        <v>2039</v>
      </c>
      <c r="AD19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8" spans="1:30" s="53" customFormat="1" ht="21.75" customHeight="1" x14ac:dyDescent="0.25">
      <c r="A1908" s="43">
        <f t="shared" si="65"/>
        <v>1903</v>
      </c>
      <c r="B1908" s="44" t="s">
        <v>3226</v>
      </c>
      <c r="C1908" s="44" t="s">
        <v>3226</v>
      </c>
      <c r="D1908" s="72" t="s">
        <v>59</v>
      </c>
      <c r="E1908" s="59" t="s">
        <v>3376</v>
      </c>
      <c r="F1908" s="63" t="s">
        <v>41</v>
      </c>
      <c r="G1908" s="46" t="s">
        <v>42</v>
      </c>
      <c r="H1908" s="77">
        <v>29502</v>
      </c>
      <c r="I1908" s="45"/>
      <c r="J1908" s="76"/>
      <c r="K1908" s="74" t="s">
        <v>43</v>
      </c>
      <c r="L1908" s="69" t="s">
        <v>3377</v>
      </c>
      <c r="M1908" s="193">
        <v>43377</v>
      </c>
      <c r="N1908" s="52" t="str">
        <f t="shared" ca="1" si="66"/>
        <v>43 Tahun 4 Bulan 19 hari</v>
      </c>
      <c r="O19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23 Hari </v>
      </c>
      <c r="P1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Row],[JABATAN]],tbl_refJabatan,2,FALSE),"yr","day")-CONVERT(DATEDIF(H1908,tglAcuan,"y"),"yr","day"))),(NOW()+(CONVERT(VLOOKUP(Table1[[#This Row],[JABATAN]],tbl_refJabatan,2,FALSE),"yr","day")-CONVERT(DATEDIF(H1908,NOW(),"y"),"yr","day")))),"Usia Salah"),"")</f>
        <v>51558.348911689813</v>
      </c>
      <c r="Q1908" s="167" t="str">
        <f ca="1">IF(Table1[[#This Row],[TGL. PENSIUN (usia)]]&lt;&gt;0,TEXT(Table1[[#This Row],[TGL. PENSIUN (usia)]],"yyyy"),"")</f>
        <v>2041</v>
      </c>
      <c r="R1908" s="166">
        <f ca="1">IF(AND(Table1[[#This Row],[TGL. PENSIUN (usia)]]&lt;&gt;"",Table1[[#This Row],[TGL. PENSIUN (usia)]]&lt;&gt;"USIA SALAH"),IF(tglAcuan&lt;&gt;0,(INT(CONVERT(VLOOKUP(Table1[[#This Row],[JABATAN]],tbl_refJabatan,2,FALSE),"yr","day")-CONVERT(DATEDIF(H1908,tglAcuan,"y"),"yr","day"))),(INT(CONVERT(VLOOKUP(Table1[[#This Row],[JABATAN]],tbl_refJabatan,2,FALSE),"yr","day")-CONVERT(DATEDIF(H1908,NOW(),"y"),"yr","day")))),"")</f>
        <v>6209</v>
      </c>
      <c r="S1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Row],[JABATAN]],tbl_refJabatan,4,FALSE),"yr","day")-CONVERT(DATEDIF(H1908,tglAcuan,"y"),"yr","day"))),(NOW()+(CONVERT(VLOOKUP(Table1[[#This Row],[JABATAN]],tbl_refJabatan,4,FALSE),"yr","day")-CONVERT(DATEDIF(H1908,NOW(),"y"),"yr","day")))),"Usia Salah"),"")</f>
        <v>51558.348911689813</v>
      </c>
      <c r="T1908" s="167" t="str">
        <f ca="1">IF(Table1[[#This Row],[TGL. PENSIUN ( usia )]]&lt;&gt;0,TEXT(Table1[[#This Row],[TGL. PENSIUN ( usia )]],"yyyy"),"")</f>
        <v>2041</v>
      </c>
      <c r="U1908" s="166">
        <f ca="1">IF(AND(Table1[[#This Row],[TGL. PENSIUN (usia)]]&lt;&gt;"",Table1[[#This Row],[TGL. PENSIUN (usia)]]&lt;&gt;"USIA SALAH"),IF(tglAcuan&lt;&gt;0,(INT(CONVERT(VLOOKUP(Table1[[#This Row],[JABATAN]],tbl_refJabatan,4,FALSE),"yr","day")-CONVERT(DATEDIF(H1908,tglAcuan,"y"),"yr","day"))),(INT(CONVERT(VLOOKUP(Table1[[#This Row],[JABATAN]],tbl_refJabatan,4,FALSE),"yr","day")-CONVERT(DATEDIF(H1908,NOW(),"y"),"yr","day")))),"")</f>
        <v>6209</v>
      </c>
      <c r="V1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Row],[JABATAN]],tbl_refJabatan,6,FALSE),"yr","day")-CONVERT(DATEDIF(H1908,tglAcuan,"y"),"yr","day"))),(NOW()+(CONVERT(VLOOKUP(Table1[[#This Row],[JABATAN]],tbl_refJabatan,6,FALSE),"yr","day")-CONVERT(DATEDIF(H1908,NOW(),"y"),"yr","day")))),"Usia Salah"),"")</f>
        <v>50097.348911689813</v>
      </c>
      <c r="W1908" s="167" t="str">
        <f ca="1">IF(Table1[[#This Row],[TGL.PENSIUN (usia)]]&lt;&gt;0,TEXT(Table1[[#This Row],[TGL.PENSIUN (usia)]],"yyyy"),"")</f>
        <v>2037</v>
      </c>
      <c r="X19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Row],[JABATAN]],tbl_refJabatan,7,FALSE),"yr","day")-CONVERT(DATEDIF(M1908,tglAcuan,"y"),"yr","day"))),(NOW()+(CONVERT(VLOOKUP(Table1[[#This Row],[JABATAN]],tbl_refJabatan,7,FALSE),"yr","day")-CONVERT(DATEDIF(M1908,NOW(),"y"),"yr","day")))),"tgl SK salah"),"")</f>
        <v>50827.848911689813</v>
      </c>
      <c r="Y1908" s="167" t="str">
        <f ca="1">IF(Table1[[#This Row],[TGL. PENSIUN (jabatan)]]&lt;&gt;0,TEXT(Table1[[#This Row],[TGL. PENSIUN (jabatan)]],"yyyy"),"")</f>
        <v>2039</v>
      </c>
      <c r="Z19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Row],[JABATAN]],tbl_refJabatan,8,FALSE),"yr","day")-CONVERT(DATEDIF(H1908,tglAcuan,"y"),"yr","day"))),(NOW()+(CONVERT(VLOOKUP(Table1[[#This Row],[JABATAN]],tbl_refJabatan,8,FALSE),"yr","day")-CONVERT(DATEDIF(H1908,NOW(),"y"),"yr","day")))),"Usia Salah"),"")</f>
        <v>50097.348911689813</v>
      </c>
      <c r="AA1908" s="167" t="str">
        <f ca="1">IF(Table1[[#This Row],[TGL.PENSIUN (usia )]]&lt;&gt;0,TEXT(Table1[[#This Row],[TGL.PENSIUN (usia )]],"yyyy"),"")</f>
        <v>2037</v>
      </c>
      <c r="AB19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Row],[JABATAN]],tbl_refJabatan,9,FALSE),"yr","day")-CONVERT(DATEDIF(M1908,tglAcuan,"y"),"yr","day"))),(NOW()+(CONVERT(VLOOKUP(Table1[[#This Row],[JABATAN]],tbl_refJabatan,9,FALSE),"yr","day")-CONVERT(DATEDIF(M1908,NOW(),"y"),"yr","day")))),"tgl SK salah"),"")</f>
        <v>50827.848911689813</v>
      </c>
      <c r="AC1908" s="167" t="str">
        <f ca="1">IF(Table1[[#This Row],[TGL. PENSIUN (jabatan )]]&lt;&gt;0,TEXT(Table1[[#This Row],[TGL. PENSIUN (jabatan )]],"yyyy"),"")</f>
        <v>2039</v>
      </c>
      <c r="AD19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09" spans="1:30" s="53" customFormat="1" ht="21.75" customHeight="1" x14ac:dyDescent="0.25">
      <c r="A1909" s="43">
        <f t="shared" si="65"/>
        <v>1904</v>
      </c>
      <c r="B1909" s="44" t="s">
        <v>3226</v>
      </c>
      <c r="C1909" s="44" t="s">
        <v>3226</v>
      </c>
      <c r="D1909" s="72" t="s">
        <v>61</v>
      </c>
      <c r="E1909" s="59" t="s">
        <v>3378</v>
      </c>
      <c r="F1909" s="63" t="s">
        <v>41</v>
      </c>
      <c r="G1909" s="46" t="s">
        <v>42</v>
      </c>
      <c r="H1909" s="77">
        <v>31136</v>
      </c>
      <c r="I1909" s="45"/>
      <c r="J1909" s="76"/>
      <c r="K1909" s="74" t="s">
        <v>56</v>
      </c>
      <c r="L1909" s="69" t="s">
        <v>3379</v>
      </c>
      <c r="M1909" s="193">
        <v>44569</v>
      </c>
      <c r="N1909" s="52" t="str">
        <f t="shared" ca="1" si="66"/>
        <v>38 Tahun 10 Bulan 28 hari</v>
      </c>
      <c r="O19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19 Hari </v>
      </c>
      <c r="P1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Row],[JABATAN]],tbl_refJabatan,2,FALSE),"yr","day")-CONVERT(DATEDIF(H1909,tglAcuan,"y"),"yr","day"))),(NOW()+(CONVERT(VLOOKUP(Table1[[#This Row],[JABATAN]],tbl_refJabatan,2,FALSE),"yr","day")-CONVERT(DATEDIF(H1909,NOW(),"y"),"yr","day")))),"Usia Salah"),"")</f>
        <v>53384.598911689813</v>
      </c>
      <c r="Q1909" s="167" t="str">
        <f ca="1">IF(Table1[[#This Row],[TGL. PENSIUN (usia)]]&lt;&gt;0,TEXT(Table1[[#This Row],[TGL. PENSIUN (usia)]],"yyyy"),"")</f>
        <v>2046</v>
      </c>
      <c r="R1909" s="166">
        <f ca="1">IF(AND(Table1[[#This Row],[TGL. PENSIUN (usia)]]&lt;&gt;"",Table1[[#This Row],[TGL. PENSIUN (usia)]]&lt;&gt;"USIA SALAH"),IF(tglAcuan&lt;&gt;0,(INT(CONVERT(VLOOKUP(Table1[[#This Row],[JABATAN]],tbl_refJabatan,2,FALSE),"yr","day")-CONVERT(DATEDIF(H1909,tglAcuan,"y"),"yr","day"))),(INT(CONVERT(VLOOKUP(Table1[[#This Row],[JABATAN]],tbl_refJabatan,2,FALSE),"yr","day")-CONVERT(DATEDIF(H1909,NOW(),"y"),"yr","day")))),"")</f>
        <v>8035</v>
      </c>
      <c r="S1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Row],[JABATAN]],tbl_refJabatan,4,FALSE),"yr","day")-CONVERT(DATEDIF(H1909,tglAcuan,"y"),"yr","day"))),(NOW()+(CONVERT(VLOOKUP(Table1[[#This Row],[JABATAN]],tbl_refJabatan,4,FALSE),"yr","day")-CONVERT(DATEDIF(H1909,NOW(),"y"),"yr","day")))),"Usia Salah"),"")</f>
        <v>53384.598911689813</v>
      </c>
      <c r="T1909" s="167" t="str">
        <f ca="1">IF(Table1[[#This Row],[TGL. PENSIUN ( usia )]]&lt;&gt;0,TEXT(Table1[[#This Row],[TGL. PENSIUN ( usia )]],"yyyy"),"")</f>
        <v>2046</v>
      </c>
      <c r="U1909" s="166">
        <f ca="1">IF(AND(Table1[[#This Row],[TGL. PENSIUN (usia)]]&lt;&gt;"",Table1[[#This Row],[TGL. PENSIUN (usia)]]&lt;&gt;"USIA SALAH"),IF(tglAcuan&lt;&gt;0,(INT(CONVERT(VLOOKUP(Table1[[#This Row],[JABATAN]],tbl_refJabatan,4,FALSE),"yr","day")-CONVERT(DATEDIF(H1909,tglAcuan,"y"),"yr","day"))),(INT(CONVERT(VLOOKUP(Table1[[#This Row],[JABATAN]],tbl_refJabatan,4,FALSE),"yr","day")-CONVERT(DATEDIF(H1909,NOW(),"y"),"yr","day")))),"")</f>
        <v>8035</v>
      </c>
      <c r="V1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Row],[JABATAN]],tbl_refJabatan,6,FALSE),"yr","day")-CONVERT(DATEDIF(H1909,tglAcuan,"y"),"yr","day"))),(NOW()+(CONVERT(VLOOKUP(Table1[[#This Row],[JABATAN]],tbl_refJabatan,6,FALSE),"yr","day")-CONVERT(DATEDIF(H1909,NOW(),"y"),"yr","day")))),"Usia Salah"),"")</f>
        <v>51923.598911689813</v>
      </c>
      <c r="W1909" s="167" t="str">
        <f ca="1">IF(Table1[[#This Row],[TGL.PENSIUN (usia)]]&lt;&gt;0,TEXT(Table1[[#This Row],[TGL.PENSIUN (usia)]],"yyyy"),"")</f>
        <v>2042</v>
      </c>
      <c r="X19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Row],[JABATAN]],tbl_refJabatan,7,FALSE),"yr","day")-CONVERT(DATEDIF(M1909,tglAcuan,"y"),"yr","day"))),(NOW()+(CONVERT(VLOOKUP(Table1[[#This Row],[JABATAN]],tbl_refJabatan,7,FALSE),"yr","day")-CONVERT(DATEDIF(M1909,NOW(),"y"),"yr","day")))),"tgl SK salah"),"")</f>
        <v>51923.598911689813</v>
      </c>
      <c r="Y1909" s="167" t="str">
        <f ca="1">IF(Table1[[#This Row],[TGL. PENSIUN (jabatan)]]&lt;&gt;0,TEXT(Table1[[#This Row],[TGL. PENSIUN (jabatan)]],"yyyy"),"")</f>
        <v>2042</v>
      </c>
      <c r="Z19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Row],[JABATAN]],tbl_refJabatan,8,FALSE),"yr","day")-CONVERT(DATEDIF(H1909,tglAcuan,"y"),"yr","day"))),(NOW()+(CONVERT(VLOOKUP(Table1[[#This Row],[JABATAN]],tbl_refJabatan,8,FALSE),"yr","day")-CONVERT(DATEDIF(H1909,NOW(),"y"),"yr","day")))),"Usia Salah"),"")</f>
        <v>51923.598911689813</v>
      </c>
      <c r="AA1909" s="167" t="str">
        <f ca="1">IF(Table1[[#This Row],[TGL.PENSIUN (usia )]]&lt;&gt;0,TEXT(Table1[[#This Row],[TGL.PENSIUN (usia )]],"yyyy"),"")</f>
        <v>2042</v>
      </c>
      <c r="AB19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Row],[JABATAN]],tbl_refJabatan,9,FALSE),"yr","day")-CONVERT(DATEDIF(M1909,tglAcuan,"y"),"yr","day"))),(NOW()+(CONVERT(VLOOKUP(Table1[[#This Row],[JABATAN]],tbl_refJabatan,9,FALSE),"yr","day")-CONVERT(DATEDIF(M1909,NOW(),"y"),"yr","day")))),"tgl SK salah"),"")</f>
        <v>51923.598911689813</v>
      </c>
      <c r="AC1909" s="167" t="str">
        <f ca="1">IF(Table1[[#This Row],[TGL. PENSIUN (jabatan )]]&lt;&gt;0,TEXT(Table1[[#This Row],[TGL. PENSIUN (jabatan )]],"yyyy"),"")</f>
        <v>2042</v>
      </c>
      <c r="AD19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0" spans="1:30" s="53" customFormat="1" ht="21.75" customHeight="1" x14ac:dyDescent="0.25">
      <c r="A1910" s="43">
        <f t="shared" si="65"/>
        <v>1905</v>
      </c>
      <c r="B1910" s="44" t="s">
        <v>3226</v>
      </c>
      <c r="C1910" s="44" t="s">
        <v>3226</v>
      </c>
      <c r="D1910" s="72" t="s">
        <v>63</v>
      </c>
      <c r="E1910" s="59" t="s">
        <v>3380</v>
      </c>
      <c r="F1910" s="63" t="s">
        <v>41</v>
      </c>
      <c r="G1910" s="46" t="s">
        <v>42</v>
      </c>
      <c r="H1910" s="77">
        <v>34889</v>
      </c>
      <c r="I1910" s="45"/>
      <c r="J1910" s="76"/>
      <c r="K1910" s="74" t="s">
        <v>116</v>
      </c>
      <c r="L1910" s="69" t="s">
        <v>3381</v>
      </c>
      <c r="M1910" s="193">
        <v>44690</v>
      </c>
      <c r="N1910" s="52" t="str">
        <f t="shared" ca="1" si="66"/>
        <v>28 Tahun 7 Bulan 18 hari</v>
      </c>
      <c r="O19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9 Bulan 18 Hari </v>
      </c>
      <c r="P1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Row],[JABATAN]],tbl_refJabatan,2,FALSE),"yr","day")-CONVERT(DATEDIF(H1910,tglAcuan,"y"),"yr","day"))),(NOW()+(CONVERT(VLOOKUP(Table1[[#This Row],[JABATAN]],tbl_refJabatan,2,FALSE),"yr","day")-CONVERT(DATEDIF(H1910,NOW(),"y"),"yr","day")))),"Usia Salah"),"")</f>
        <v>57037.098911689813</v>
      </c>
      <c r="Q1910" s="167" t="str">
        <f ca="1">IF(Table1[[#This Row],[TGL. PENSIUN (usia)]]&lt;&gt;0,TEXT(Table1[[#This Row],[TGL. PENSIUN (usia)]],"yyyy"),"")</f>
        <v>2056</v>
      </c>
      <c r="R1910" s="166">
        <f ca="1">IF(AND(Table1[[#This Row],[TGL. PENSIUN (usia)]]&lt;&gt;"",Table1[[#This Row],[TGL. PENSIUN (usia)]]&lt;&gt;"USIA SALAH"),IF(tglAcuan&lt;&gt;0,(INT(CONVERT(VLOOKUP(Table1[[#This Row],[JABATAN]],tbl_refJabatan,2,FALSE),"yr","day")-CONVERT(DATEDIF(H1910,tglAcuan,"y"),"yr","day"))),(INT(CONVERT(VLOOKUP(Table1[[#This Row],[JABATAN]],tbl_refJabatan,2,FALSE),"yr","day")-CONVERT(DATEDIF(H1910,NOW(),"y"),"yr","day")))),"")</f>
        <v>11688</v>
      </c>
      <c r="S1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Row],[JABATAN]],tbl_refJabatan,4,FALSE),"yr","day")-CONVERT(DATEDIF(H1910,tglAcuan,"y"),"yr","day"))),(NOW()+(CONVERT(VLOOKUP(Table1[[#This Row],[JABATAN]],tbl_refJabatan,4,FALSE),"yr","day")-CONVERT(DATEDIF(H1910,NOW(),"y"),"yr","day")))),"Usia Salah"),"")</f>
        <v>42427.098911689813</v>
      </c>
      <c r="T1910" s="167" t="str">
        <f ca="1">IF(Table1[[#This Row],[TGL. PENSIUN ( usia )]]&lt;&gt;0,TEXT(Table1[[#This Row],[TGL. PENSIUN ( usia )]],"yyyy"),"")</f>
        <v>2016</v>
      </c>
      <c r="U1910" s="166">
        <f ca="1">IF(AND(Table1[[#This Row],[TGL. PENSIUN (usia)]]&lt;&gt;"",Table1[[#This Row],[TGL. PENSIUN (usia)]]&lt;&gt;"USIA SALAH"),IF(tglAcuan&lt;&gt;0,(INT(CONVERT(VLOOKUP(Table1[[#This Row],[JABATAN]],tbl_refJabatan,4,FALSE),"yr","day")-CONVERT(DATEDIF(H1910,tglAcuan,"y"),"yr","day"))),(INT(CONVERT(VLOOKUP(Table1[[#This Row],[JABATAN]],tbl_refJabatan,4,FALSE),"yr","day")-CONVERT(DATEDIF(H1910,NOW(),"y"),"yr","day")))),"")</f>
        <v>-2922</v>
      </c>
      <c r="V1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Row],[JABATAN]],tbl_refJabatan,6,FALSE),"yr","day")-CONVERT(DATEDIF(H1910,tglAcuan,"y"),"yr","day"))),(NOW()+(CONVERT(VLOOKUP(Table1[[#This Row],[JABATAN]],tbl_refJabatan,6,FALSE),"yr","day")-CONVERT(DATEDIF(H1910,NOW(),"y"),"yr","day")))),"Usia Salah"),"")</f>
        <v>35122.098911689813</v>
      </c>
      <c r="W1910" s="167" t="str">
        <f ca="1">IF(Table1[[#This Row],[TGL.PENSIUN (usia)]]&lt;&gt;0,TEXT(Table1[[#This Row],[TGL.PENSIUN (usia)]],"yyyy"),"")</f>
        <v>1996</v>
      </c>
      <c r="X19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Row],[JABATAN]],tbl_refJabatan,7,FALSE),"yr","day")-CONVERT(DATEDIF(M1910,tglAcuan,"y"),"yr","day"))),(NOW()+(CONVERT(VLOOKUP(Table1[[#This Row],[JABATAN]],tbl_refJabatan,7,FALSE),"yr","day")-CONVERT(DATEDIF(M1910,NOW(),"y"),"yr","day")))),"tgl SK salah"),"")</f>
        <v>66898.848911689813</v>
      </c>
      <c r="Y1910" s="167" t="str">
        <f ca="1">IF(Table1[[#This Row],[TGL. PENSIUN (jabatan)]]&lt;&gt;0,TEXT(Table1[[#This Row],[TGL. PENSIUN (jabatan)]],"yyyy"),"")</f>
        <v>2083</v>
      </c>
      <c r="Z19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Row],[JABATAN]],tbl_refJabatan,8,FALSE),"yr","day")-CONVERT(DATEDIF(H1910,tglAcuan,"y"),"yr","day"))),(NOW()+(CONVERT(VLOOKUP(Table1[[#This Row],[JABATAN]],tbl_refJabatan,8,FALSE),"yr","day")-CONVERT(DATEDIF(H1910,NOW(),"y"),"yr","day")))),"Usia Salah"),"")</f>
        <v>57037.098911689813</v>
      </c>
      <c r="AA1910" s="167" t="str">
        <f ca="1">IF(Table1[[#This Row],[TGL.PENSIUN (usia )]]&lt;&gt;0,TEXT(Table1[[#This Row],[TGL.PENSIUN (usia )]],"yyyy"),"")</f>
        <v>2056</v>
      </c>
      <c r="AB19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Row],[JABATAN]],tbl_refJabatan,9,FALSE),"yr","day")-CONVERT(DATEDIF(M1910,tglAcuan,"y"),"yr","day"))),(NOW()+(CONVERT(VLOOKUP(Table1[[#This Row],[JABATAN]],tbl_refJabatan,9,FALSE),"yr","day")-CONVERT(DATEDIF(M1910,NOW(),"y"),"yr","day")))),"tgl SK salah"),"")</f>
        <v>50462.598911689813</v>
      </c>
      <c r="AC1910" s="167" t="str">
        <f ca="1">IF(Table1[[#This Row],[TGL. PENSIUN (jabatan )]]&lt;&gt;0,TEXT(Table1[[#This Row],[TGL. PENSIUN (jabatan )]],"yyyy"),"")</f>
        <v>2038</v>
      </c>
      <c r="AD19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1" spans="1:30" s="53" customFormat="1" ht="21.75" customHeight="1" x14ac:dyDescent="0.25">
      <c r="A1911" s="43">
        <f t="shared" si="65"/>
        <v>1906</v>
      </c>
      <c r="B1911" s="44" t="s">
        <v>3226</v>
      </c>
      <c r="C1911" s="44" t="s">
        <v>3226</v>
      </c>
      <c r="D1911" s="72" t="s">
        <v>63</v>
      </c>
      <c r="E1911" s="59" t="s">
        <v>3382</v>
      </c>
      <c r="F1911" s="63" t="s">
        <v>41</v>
      </c>
      <c r="G1911" s="46" t="s">
        <v>42</v>
      </c>
      <c r="H1911" s="77">
        <v>30054</v>
      </c>
      <c r="I1911" s="45"/>
      <c r="J1911" s="76"/>
      <c r="K1911" s="74" t="s">
        <v>43</v>
      </c>
      <c r="L1911" s="69" t="s">
        <v>3383</v>
      </c>
      <c r="M1911" s="193">
        <v>42075</v>
      </c>
      <c r="N1911" s="52" t="str">
        <f t="shared" ca="1" si="66"/>
        <v>41 Tahun 10 Bulan 14 hari</v>
      </c>
      <c r="O19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15 Hari </v>
      </c>
      <c r="P1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Row],[JABATAN]],tbl_refJabatan,2,FALSE),"yr","day")-CONVERT(DATEDIF(H1911,tglAcuan,"y"),"yr","day"))),(NOW()+(CONVERT(VLOOKUP(Table1[[#This Row],[JABATAN]],tbl_refJabatan,2,FALSE),"yr","day")-CONVERT(DATEDIF(H1911,NOW(),"y"),"yr","day")))),"Usia Salah"),"")</f>
        <v>52288.848911689813</v>
      </c>
      <c r="Q1911" s="167" t="str">
        <f ca="1">IF(Table1[[#This Row],[TGL. PENSIUN (usia)]]&lt;&gt;0,TEXT(Table1[[#This Row],[TGL. PENSIUN (usia)]],"yyyy"),"")</f>
        <v>2043</v>
      </c>
      <c r="R1911" s="166">
        <f ca="1">IF(AND(Table1[[#This Row],[TGL. PENSIUN (usia)]]&lt;&gt;"",Table1[[#This Row],[TGL. PENSIUN (usia)]]&lt;&gt;"USIA SALAH"),IF(tglAcuan&lt;&gt;0,(INT(CONVERT(VLOOKUP(Table1[[#This Row],[JABATAN]],tbl_refJabatan,2,FALSE),"yr","day")-CONVERT(DATEDIF(H1911,tglAcuan,"y"),"yr","day"))),(INT(CONVERT(VLOOKUP(Table1[[#This Row],[JABATAN]],tbl_refJabatan,2,FALSE),"yr","day")-CONVERT(DATEDIF(H1911,NOW(),"y"),"yr","day")))),"")</f>
        <v>6939</v>
      </c>
      <c r="S1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Row],[JABATAN]],tbl_refJabatan,4,FALSE),"yr","day")-CONVERT(DATEDIF(H1911,tglAcuan,"y"),"yr","day"))),(NOW()+(CONVERT(VLOOKUP(Table1[[#This Row],[JABATAN]],tbl_refJabatan,4,FALSE),"yr","day")-CONVERT(DATEDIF(H1911,NOW(),"y"),"yr","day")))),"Usia Salah"),"")</f>
        <v>37678.848911689813</v>
      </c>
      <c r="T1911" s="167" t="str">
        <f ca="1">IF(Table1[[#This Row],[TGL. PENSIUN ( usia )]]&lt;&gt;0,TEXT(Table1[[#This Row],[TGL. PENSIUN ( usia )]],"yyyy"),"")</f>
        <v>2003</v>
      </c>
      <c r="U1911" s="166">
        <f ca="1">IF(AND(Table1[[#This Row],[TGL. PENSIUN (usia)]]&lt;&gt;"",Table1[[#This Row],[TGL. PENSIUN (usia)]]&lt;&gt;"USIA SALAH"),IF(tglAcuan&lt;&gt;0,(INT(CONVERT(VLOOKUP(Table1[[#This Row],[JABATAN]],tbl_refJabatan,4,FALSE),"yr","day")-CONVERT(DATEDIF(H1911,tglAcuan,"y"),"yr","day"))),(INT(CONVERT(VLOOKUP(Table1[[#This Row],[JABATAN]],tbl_refJabatan,4,FALSE),"yr","day")-CONVERT(DATEDIF(H1911,NOW(),"y"),"yr","day")))),"")</f>
        <v>-7671</v>
      </c>
      <c r="V1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Row],[JABATAN]],tbl_refJabatan,6,FALSE),"yr","day")-CONVERT(DATEDIF(H1911,tglAcuan,"y"),"yr","day"))),(NOW()+(CONVERT(VLOOKUP(Table1[[#This Row],[JABATAN]],tbl_refJabatan,6,FALSE),"yr","day")-CONVERT(DATEDIF(H1911,NOW(),"y"),"yr","day")))),"Usia Salah"),"")</f>
        <v>30373.848911689813</v>
      </c>
      <c r="W1911" s="167" t="str">
        <f ca="1">IF(Table1[[#This Row],[TGL.PENSIUN (usia)]]&lt;&gt;0,TEXT(Table1[[#This Row],[TGL.PENSIUN (usia)]],"yyyy"),"")</f>
        <v>1983</v>
      </c>
      <c r="X19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Row],[JABATAN]],tbl_refJabatan,7,FALSE),"yr","day")-CONVERT(DATEDIF(M1911,tglAcuan,"y"),"yr","day"))),(NOW()+(CONVERT(VLOOKUP(Table1[[#This Row],[JABATAN]],tbl_refJabatan,7,FALSE),"yr","day")-CONVERT(DATEDIF(M1911,NOW(),"y"),"yr","day")))),"tgl SK salah"),"")</f>
        <v>64342.098911689813</v>
      </c>
      <c r="Y1911" s="167" t="str">
        <f ca="1">IF(Table1[[#This Row],[TGL. PENSIUN (jabatan)]]&lt;&gt;0,TEXT(Table1[[#This Row],[TGL. PENSIUN (jabatan)]],"yyyy"),"")</f>
        <v>2076</v>
      </c>
      <c r="Z19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Row],[JABATAN]],tbl_refJabatan,8,FALSE),"yr","day")-CONVERT(DATEDIF(H1911,tglAcuan,"y"),"yr","day"))),(NOW()+(CONVERT(VLOOKUP(Table1[[#This Row],[JABATAN]],tbl_refJabatan,8,FALSE),"yr","day")-CONVERT(DATEDIF(H1911,NOW(),"y"),"yr","day")))),"Usia Salah"),"")</f>
        <v>52288.848911689813</v>
      </c>
      <c r="AA1911" s="167" t="str">
        <f ca="1">IF(Table1[[#This Row],[TGL.PENSIUN (usia )]]&lt;&gt;0,TEXT(Table1[[#This Row],[TGL.PENSIUN (usia )]],"yyyy"),"")</f>
        <v>2043</v>
      </c>
      <c r="AB19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Row],[JABATAN]],tbl_refJabatan,9,FALSE),"yr","day")-CONVERT(DATEDIF(M1911,tglAcuan,"y"),"yr","day"))),(NOW()+(CONVERT(VLOOKUP(Table1[[#This Row],[JABATAN]],tbl_refJabatan,9,FALSE),"yr","day")-CONVERT(DATEDIF(M1911,NOW(),"y"),"yr","day")))),"tgl SK salah"),"")</f>
        <v>47905.848911689813</v>
      </c>
      <c r="AC1911" s="167" t="str">
        <f ca="1">IF(Table1[[#This Row],[TGL. PENSIUN (jabatan )]]&lt;&gt;0,TEXT(Table1[[#This Row],[TGL. PENSIUN (jabatan )]],"yyyy"),"")</f>
        <v>2031</v>
      </c>
      <c r="AD19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2" spans="1:30" s="53" customFormat="1" ht="21.75" customHeight="1" x14ac:dyDescent="0.25">
      <c r="A1912" s="43">
        <f t="shared" si="65"/>
        <v>1907</v>
      </c>
      <c r="B1912" s="44" t="s">
        <v>3226</v>
      </c>
      <c r="C1912" s="44" t="s">
        <v>3226</v>
      </c>
      <c r="D1912" s="72" t="s">
        <v>63</v>
      </c>
      <c r="E1912" s="59" t="s">
        <v>3384</v>
      </c>
      <c r="F1912" s="63" t="s">
        <v>41</v>
      </c>
      <c r="G1912" s="46" t="s">
        <v>42</v>
      </c>
      <c r="H1912" s="77">
        <v>23397</v>
      </c>
      <c r="I1912" s="45"/>
      <c r="J1912" s="76"/>
      <c r="K1912" s="74" t="s">
        <v>107</v>
      </c>
      <c r="L1912" s="69" t="s">
        <v>3385</v>
      </c>
      <c r="M1912" s="193">
        <v>43459</v>
      </c>
      <c r="N1912" s="52" t="str">
        <f t="shared" ca="1" si="66"/>
        <v>60 Tahun 1 Bulan 6 hari</v>
      </c>
      <c r="O19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 Hari </v>
      </c>
      <c r="P1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Row],[JABATAN]],tbl_refJabatan,2,FALSE),"yr","day")-CONVERT(DATEDIF(H1912,tglAcuan,"y"),"yr","day"))),(NOW()+(CONVERT(VLOOKUP(Table1[[#This Row],[JABATAN]],tbl_refJabatan,2,FALSE),"yr","day")-CONVERT(DATEDIF(H1912,NOW(),"y"),"yr","day")))),"Usia Salah"),"")</f>
        <v>45349.098911689813</v>
      </c>
      <c r="Q1912" s="167" t="str">
        <f ca="1">IF(Table1[[#This Row],[TGL. PENSIUN (usia)]]&lt;&gt;0,TEXT(Table1[[#This Row],[TGL. PENSIUN (usia)]],"yyyy"),"")</f>
        <v>2024</v>
      </c>
      <c r="R1912" s="166">
        <f ca="1">IF(AND(Table1[[#This Row],[TGL. PENSIUN (usia)]]&lt;&gt;"",Table1[[#This Row],[TGL. PENSIUN (usia)]]&lt;&gt;"USIA SALAH"),IF(tglAcuan&lt;&gt;0,(INT(CONVERT(VLOOKUP(Table1[[#This Row],[JABATAN]],tbl_refJabatan,2,FALSE),"yr","day")-CONVERT(DATEDIF(H1912,tglAcuan,"y"),"yr","day"))),(INT(CONVERT(VLOOKUP(Table1[[#This Row],[JABATAN]],tbl_refJabatan,2,FALSE),"yr","day")-CONVERT(DATEDIF(H1912,NOW(),"y"),"yr","day")))),"")</f>
        <v>0</v>
      </c>
      <c r="S1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Row],[JABATAN]],tbl_refJabatan,4,FALSE),"yr","day")-CONVERT(DATEDIF(H1912,tglAcuan,"y"),"yr","day"))),(NOW()+(CONVERT(VLOOKUP(Table1[[#This Row],[JABATAN]],tbl_refJabatan,4,FALSE),"yr","day")-CONVERT(DATEDIF(H1912,NOW(),"y"),"yr","day")))),"Usia Salah"),"")</f>
        <v>30739.098911689813</v>
      </c>
      <c r="T1912" s="167" t="str">
        <f ca="1">IF(Table1[[#This Row],[TGL. PENSIUN ( usia )]]&lt;&gt;0,TEXT(Table1[[#This Row],[TGL. PENSIUN ( usia )]],"yyyy"),"")</f>
        <v>1984</v>
      </c>
      <c r="U1912" s="166">
        <f ca="1">IF(AND(Table1[[#This Row],[TGL. PENSIUN (usia)]]&lt;&gt;"",Table1[[#This Row],[TGL. PENSIUN (usia)]]&lt;&gt;"USIA SALAH"),IF(tglAcuan&lt;&gt;0,(INT(CONVERT(VLOOKUP(Table1[[#This Row],[JABATAN]],tbl_refJabatan,4,FALSE),"yr","day")-CONVERT(DATEDIF(H1912,tglAcuan,"y"),"yr","day"))),(INT(CONVERT(VLOOKUP(Table1[[#This Row],[JABATAN]],tbl_refJabatan,4,FALSE),"yr","day")-CONVERT(DATEDIF(H1912,NOW(),"y"),"yr","day")))),"")</f>
        <v>-14610</v>
      </c>
      <c r="V1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Row],[JABATAN]],tbl_refJabatan,6,FALSE),"yr","day")-CONVERT(DATEDIF(H1912,tglAcuan,"y"),"yr","day"))),(NOW()+(CONVERT(VLOOKUP(Table1[[#This Row],[JABATAN]],tbl_refJabatan,6,FALSE),"yr","day")-CONVERT(DATEDIF(H1912,NOW(),"y"),"yr","day")))),"Usia Salah"),"")</f>
        <v>23434.098911689813</v>
      </c>
      <c r="W1912" s="167" t="str">
        <f ca="1">IF(Table1[[#This Row],[TGL.PENSIUN (usia)]]&lt;&gt;0,TEXT(Table1[[#This Row],[TGL.PENSIUN (usia)]],"yyyy"),"")</f>
        <v>1964</v>
      </c>
      <c r="X19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Row],[JABATAN]],tbl_refJabatan,7,FALSE),"yr","day")-CONVERT(DATEDIF(M1912,tglAcuan,"y"),"yr","day"))),(NOW()+(CONVERT(VLOOKUP(Table1[[#This Row],[JABATAN]],tbl_refJabatan,7,FALSE),"yr","day")-CONVERT(DATEDIF(M1912,NOW(),"y"),"yr","day")))),"tgl SK salah"),"")</f>
        <v>65437.848911689813</v>
      </c>
      <c r="Y1912" s="167" t="str">
        <f ca="1">IF(Table1[[#This Row],[TGL. PENSIUN (jabatan)]]&lt;&gt;0,TEXT(Table1[[#This Row],[TGL. PENSIUN (jabatan)]],"yyyy"),"")</f>
        <v>2079</v>
      </c>
      <c r="Z19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Row],[JABATAN]],tbl_refJabatan,8,FALSE),"yr","day")-CONVERT(DATEDIF(H1912,tglAcuan,"y"),"yr","day"))),(NOW()+(CONVERT(VLOOKUP(Table1[[#This Row],[JABATAN]],tbl_refJabatan,8,FALSE),"yr","day")-CONVERT(DATEDIF(H1912,NOW(),"y"),"yr","day")))),"Usia Salah"),"")</f>
        <v>45349.098911689813</v>
      </c>
      <c r="AA1912" s="167" t="str">
        <f ca="1">IF(Table1[[#This Row],[TGL.PENSIUN (usia )]]&lt;&gt;0,TEXT(Table1[[#This Row],[TGL.PENSIUN (usia )]],"yyyy"),"")</f>
        <v>2024</v>
      </c>
      <c r="AB19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Row],[JABATAN]],tbl_refJabatan,9,FALSE),"yr","day")-CONVERT(DATEDIF(M1912,tglAcuan,"y"),"yr","day"))),(NOW()+(CONVERT(VLOOKUP(Table1[[#This Row],[JABATAN]],tbl_refJabatan,9,FALSE),"yr","day")-CONVERT(DATEDIF(M1912,NOW(),"y"),"yr","day")))),"tgl SK salah"),"")</f>
        <v>49001.598911689813</v>
      </c>
      <c r="AC1912" s="167" t="str">
        <f ca="1">IF(Table1[[#This Row],[TGL. PENSIUN (jabatan )]]&lt;&gt;0,TEXT(Table1[[#This Row],[TGL. PENSIUN (jabatan )]],"yyyy"),"")</f>
        <v>2034</v>
      </c>
      <c r="AD19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13" spans="1:30" s="53" customFormat="1" ht="21.75" customHeight="1" x14ac:dyDescent="0.25">
      <c r="A1913" s="43">
        <f t="shared" si="65"/>
        <v>1908</v>
      </c>
      <c r="B1913" s="44" t="s">
        <v>3226</v>
      </c>
      <c r="C1913" s="44" t="s">
        <v>3226</v>
      </c>
      <c r="D1913" s="72" t="s">
        <v>63</v>
      </c>
      <c r="E1913" s="59" t="s">
        <v>3386</v>
      </c>
      <c r="F1913" s="63" t="s">
        <v>41</v>
      </c>
      <c r="G1913" s="46" t="s">
        <v>42</v>
      </c>
      <c r="H1913" s="77">
        <v>31219</v>
      </c>
      <c r="I1913" s="45"/>
      <c r="J1913" s="76"/>
      <c r="K1913" s="74" t="s">
        <v>43</v>
      </c>
      <c r="L1913" s="69" t="s">
        <v>3387</v>
      </c>
      <c r="M1913" s="193">
        <v>43449</v>
      </c>
      <c r="N1913" s="52" t="str">
        <f t="shared" ca="1" si="66"/>
        <v>38 Tahun 8 Bulan 6 hari</v>
      </c>
      <c r="O19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12 Hari </v>
      </c>
      <c r="P1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Row],[JABATAN]],tbl_refJabatan,2,FALSE),"yr","day")-CONVERT(DATEDIF(H1913,tglAcuan,"y"),"yr","day"))),(NOW()+(CONVERT(VLOOKUP(Table1[[#This Row],[JABATAN]],tbl_refJabatan,2,FALSE),"yr","day")-CONVERT(DATEDIF(H1913,NOW(),"y"),"yr","day")))),"Usia Salah"),"")</f>
        <v>53384.598911689813</v>
      </c>
      <c r="Q1913" s="167" t="str">
        <f ca="1">IF(Table1[[#This Row],[TGL. PENSIUN (usia)]]&lt;&gt;0,TEXT(Table1[[#This Row],[TGL. PENSIUN (usia)]],"yyyy"),"")</f>
        <v>2046</v>
      </c>
      <c r="R1913" s="166">
        <f ca="1">IF(AND(Table1[[#This Row],[TGL. PENSIUN (usia)]]&lt;&gt;"",Table1[[#This Row],[TGL. PENSIUN (usia)]]&lt;&gt;"USIA SALAH"),IF(tglAcuan&lt;&gt;0,(INT(CONVERT(VLOOKUP(Table1[[#This Row],[JABATAN]],tbl_refJabatan,2,FALSE),"yr","day")-CONVERT(DATEDIF(H1913,tglAcuan,"y"),"yr","day"))),(INT(CONVERT(VLOOKUP(Table1[[#This Row],[JABATAN]],tbl_refJabatan,2,FALSE),"yr","day")-CONVERT(DATEDIF(H1913,NOW(),"y"),"yr","day")))),"")</f>
        <v>8035</v>
      </c>
      <c r="S1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Row],[JABATAN]],tbl_refJabatan,4,FALSE),"yr","day")-CONVERT(DATEDIF(H1913,tglAcuan,"y"),"yr","day"))),(NOW()+(CONVERT(VLOOKUP(Table1[[#This Row],[JABATAN]],tbl_refJabatan,4,FALSE),"yr","day")-CONVERT(DATEDIF(H1913,NOW(),"y"),"yr","day")))),"Usia Salah"),"")</f>
        <v>38774.598911689813</v>
      </c>
      <c r="T1913" s="167" t="str">
        <f ca="1">IF(Table1[[#This Row],[TGL. PENSIUN ( usia )]]&lt;&gt;0,TEXT(Table1[[#This Row],[TGL. PENSIUN ( usia )]],"yyyy"),"")</f>
        <v>2006</v>
      </c>
      <c r="U1913" s="166">
        <f ca="1">IF(AND(Table1[[#This Row],[TGL. PENSIUN (usia)]]&lt;&gt;"",Table1[[#This Row],[TGL. PENSIUN (usia)]]&lt;&gt;"USIA SALAH"),IF(tglAcuan&lt;&gt;0,(INT(CONVERT(VLOOKUP(Table1[[#This Row],[JABATAN]],tbl_refJabatan,4,FALSE),"yr","day")-CONVERT(DATEDIF(H1913,tglAcuan,"y"),"yr","day"))),(INT(CONVERT(VLOOKUP(Table1[[#This Row],[JABATAN]],tbl_refJabatan,4,FALSE),"yr","day")-CONVERT(DATEDIF(H1913,NOW(),"y"),"yr","day")))),"")</f>
        <v>-6575</v>
      </c>
      <c r="V1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Row],[JABATAN]],tbl_refJabatan,6,FALSE),"yr","day")-CONVERT(DATEDIF(H1913,tglAcuan,"y"),"yr","day"))),(NOW()+(CONVERT(VLOOKUP(Table1[[#This Row],[JABATAN]],tbl_refJabatan,6,FALSE),"yr","day")-CONVERT(DATEDIF(H1913,NOW(),"y"),"yr","day")))),"Usia Salah"),"")</f>
        <v>31469.598911689813</v>
      </c>
      <c r="W1913" s="167" t="str">
        <f ca="1">IF(Table1[[#This Row],[TGL.PENSIUN (usia)]]&lt;&gt;0,TEXT(Table1[[#This Row],[TGL.PENSIUN (usia)]],"yyyy"),"")</f>
        <v>1986</v>
      </c>
      <c r="X19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Row],[JABATAN]],tbl_refJabatan,7,FALSE),"yr","day")-CONVERT(DATEDIF(M1913,tglAcuan,"y"),"yr","day"))),(NOW()+(CONVERT(VLOOKUP(Table1[[#This Row],[JABATAN]],tbl_refJabatan,7,FALSE),"yr","day")-CONVERT(DATEDIF(M1913,NOW(),"y"),"yr","day")))),"tgl SK salah"),"")</f>
        <v>65437.848911689813</v>
      </c>
      <c r="Y1913" s="167" t="str">
        <f ca="1">IF(Table1[[#This Row],[TGL. PENSIUN (jabatan)]]&lt;&gt;0,TEXT(Table1[[#This Row],[TGL. PENSIUN (jabatan)]],"yyyy"),"")</f>
        <v>2079</v>
      </c>
      <c r="Z19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Row],[JABATAN]],tbl_refJabatan,8,FALSE),"yr","day")-CONVERT(DATEDIF(H1913,tglAcuan,"y"),"yr","day"))),(NOW()+(CONVERT(VLOOKUP(Table1[[#This Row],[JABATAN]],tbl_refJabatan,8,FALSE),"yr","day")-CONVERT(DATEDIF(H1913,NOW(),"y"),"yr","day")))),"Usia Salah"),"")</f>
        <v>53384.598911689813</v>
      </c>
      <c r="AA1913" s="167" t="str">
        <f ca="1">IF(Table1[[#This Row],[TGL.PENSIUN (usia )]]&lt;&gt;0,TEXT(Table1[[#This Row],[TGL.PENSIUN (usia )]],"yyyy"),"")</f>
        <v>2046</v>
      </c>
      <c r="AB19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Row],[JABATAN]],tbl_refJabatan,9,FALSE),"yr","day")-CONVERT(DATEDIF(M1913,tglAcuan,"y"),"yr","day"))),(NOW()+(CONVERT(VLOOKUP(Table1[[#This Row],[JABATAN]],tbl_refJabatan,9,FALSE),"yr","day")-CONVERT(DATEDIF(M1913,NOW(),"y"),"yr","day")))),"tgl SK salah"),"")</f>
        <v>49001.598911689813</v>
      </c>
      <c r="AC1913" s="167" t="str">
        <f ca="1">IF(Table1[[#This Row],[TGL. PENSIUN (jabatan )]]&lt;&gt;0,TEXT(Table1[[#This Row],[TGL. PENSIUN (jabatan )]],"yyyy"),"")</f>
        <v>2034</v>
      </c>
      <c r="AD19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4" spans="1:30" s="53" customFormat="1" ht="21.75" customHeight="1" x14ac:dyDescent="0.25">
      <c r="A1914" s="43">
        <f t="shared" si="65"/>
        <v>1909</v>
      </c>
      <c r="B1914" s="44" t="s">
        <v>3226</v>
      </c>
      <c r="C1914" s="44" t="s">
        <v>3226</v>
      </c>
      <c r="D1914" s="72" t="s">
        <v>63</v>
      </c>
      <c r="E1914" s="59" t="s">
        <v>3388</v>
      </c>
      <c r="F1914" s="63" t="s">
        <v>41</v>
      </c>
      <c r="G1914" s="46" t="s">
        <v>42</v>
      </c>
      <c r="H1914" s="77">
        <v>34496</v>
      </c>
      <c r="I1914" s="45"/>
      <c r="J1914" s="76"/>
      <c r="K1914" s="74" t="s">
        <v>43</v>
      </c>
      <c r="L1914" s="69" t="s">
        <v>3389</v>
      </c>
      <c r="M1914" s="193">
        <v>43234</v>
      </c>
      <c r="N1914" s="52" t="str">
        <f t="shared" ca="1" si="66"/>
        <v>29 Tahun 8 Bulan 16 hari</v>
      </c>
      <c r="O19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9 Bulan 13 Hari </v>
      </c>
      <c r="P1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Row],[JABATAN]],tbl_refJabatan,2,FALSE),"yr","day")-CONVERT(DATEDIF(H1914,tglAcuan,"y"),"yr","day"))),(NOW()+(CONVERT(VLOOKUP(Table1[[#This Row],[JABATAN]],tbl_refJabatan,2,FALSE),"yr","day")-CONVERT(DATEDIF(H1914,NOW(),"y"),"yr","day")))),"Usia Salah"),"")</f>
        <v>56671.848911689813</v>
      </c>
      <c r="Q1914" s="167" t="str">
        <f ca="1">IF(Table1[[#This Row],[TGL. PENSIUN (usia)]]&lt;&gt;0,TEXT(Table1[[#This Row],[TGL. PENSIUN (usia)]],"yyyy"),"")</f>
        <v>2055</v>
      </c>
      <c r="R1914" s="166">
        <f ca="1">IF(AND(Table1[[#This Row],[TGL. PENSIUN (usia)]]&lt;&gt;"",Table1[[#This Row],[TGL. PENSIUN (usia)]]&lt;&gt;"USIA SALAH"),IF(tglAcuan&lt;&gt;0,(INT(CONVERT(VLOOKUP(Table1[[#This Row],[JABATAN]],tbl_refJabatan,2,FALSE),"yr","day")-CONVERT(DATEDIF(H1914,tglAcuan,"y"),"yr","day"))),(INT(CONVERT(VLOOKUP(Table1[[#This Row],[JABATAN]],tbl_refJabatan,2,FALSE),"yr","day")-CONVERT(DATEDIF(H1914,NOW(),"y"),"yr","day")))),"")</f>
        <v>11322</v>
      </c>
      <c r="S1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Row],[JABATAN]],tbl_refJabatan,4,FALSE),"yr","day")-CONVERT(DATEDIF(H1914,tglAcuan,"y"),"yr","day"))),(NOW()+(CONVERT(VLOOKUP(Table1[[#This Row],[JABATAN]],tbl_refJabatan,4,FALSE),"yr","day")-CONVERT(DATEDIF(H1914,NOW(),"y"),"yr","day")))),"Usia Salah"),"")</f>
        <v>42061.848911689813</v>
      </c>
      <c r="T1914" s="167" t="str">
        <f ca="1">IF(Table1[[#This Row],[TGL. PENSIUN ( usia )]]&lt;&gt;0,TEXT(Table1[[#This Row],[TGL. PENSIUN ( usia )]],"yyyy"),"")</f>
        <v>2015</v>
      </c>
      <c r="U1914" s="166">
        <f ca="1">IF(AND(Table1[[#This Row],[TGL. PENSIUN (usia)]]&lt;&gt;"",Table1[[#This Row],[TGL. PENSIUN (usia)]]&lt;&gt;"USIA SALAH"),IF(tglAcuan&lt;&gt;0,(INT(CONVERT(VLOOKUP(Table1[[#This Row],[JABATAN]],tbl_refJabatan,4,FALSE),"yr","day")-CONVERT(DATEDIF(H1914,tglAcuan,"y"),"yr","day"))),(INT(CONVERT(VLOOKUP(Table1[[#This Row],[JABATAN]],tbl_refJabatan,4,FALSE),"yr","day")-CONVERT(DATEDIF(H1914,NOW(),"y"),"yr","day")))),"")</f>
        <v>-3288</v>
      </c>
      <c r="V1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Row],[JABATAN]],tbl_refJabatan,6,FALSE),"yr","day")-CONVERT(DATEDIF(H1914,tglAcuan,"y"),"yr","day"))),(NOW()+(CONVERT(VLOOKUP(Table1[[#This Row],[JABATAN]],tbl_refJabatan,6,FALSE),"yr","day")-CONVERT(DATEDIF(H1914,NOW(),"y"),"yr","day")))),"Usia Salah"),"")</f>
        <v>34756.848911689813</v>
      </c>
      <c r="W1914" s="167" t="str">
        <f ca="1">IF(Table1[[#This Row],[TGL.PENSIUN (usia)]]&lt;&gt;0,TEXT(Table1[[#This Row],[TGL.PENSIUN (usia)]],"yyyy"),"")</f>
        <v>1995</v>
      </c>
      <c r="X19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Row],[JABATAN]],tbl_refJabatan,7,FALSE),"yr","day")-CONVERT(DATEDIF(M1914,tglAcuan,"y"),"yr","day"))),(NOW()+(CONVERT(VLOOKUP(Table1[[#This Row],[JABATAN]],tbl_refJabatan,7,FALSE),"yr","day")-CONVERT(DATEDIF(M1914,NOW(),"y"),"yr","day")))),"tgl SK salah"),"")</f>
        <v>65437.848911689813</v>
      </c>
      <c r="Y1914" s="167" t="str">
        <f ca="1">IF(Table1[[#This Row],[TGL. PENSIUN (jabatan)]]&lt;&gt;0,TEXT(Table1[[#This Row],[TGL. PENSIUN (jabatan)]],"yyyy"),"")</f>
        <v>2079</v>
      </c>
      <c r="Z19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Row],[JABATAN]],tbl_refJabatan,8,FALSE),"yr","day")-CONVERT(DATEDIF(H1914,tglAcuan,"y"),"yr","day"))),(NOW()+(CONVERT(VLOOKUP(Table1[[#This Row],[JABATAN]],tbl_refJabatan,8,FALSE),"yr","day")-CONVERT(DATEDIF(H1914,NOW(),"y"),"yr","day")))),"Usia Salah"),"")</f>
        <v>56671.848911689813</v>
      </c>
      <c r="AA1914" s="167" t="str">
        <f ca="1">IF(Table1[[#This Row],[TGL.PENSIUN (usia )]]&lt;&gt;0,TEXT(Table1[[#This Row],[TGL.PENSIUN (usia )]],"yyyy"),"")</f>
        <v>2055</v>
      </c>
      <c r="AB19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Row],[JABATAN]],tbl_refJabatan,9,FALSE),"yr","day")-CONVERT(DATEDIF(M1914,tglAcuan,"y"),"yr","day"))),(NOW()+(CONVERT(VLOOKUP(Table1[[#This Row],[JABATAN]],tbl_refJabatan,9,FALSE),"yr","day")-CONVERT(DATEDIF(M1914,NOW(),"y"),"yr","day")))),"tgl SK salah"),"")</f>
        <v>49001.598911689813</v>
      </c>
      <c r="AC1914" s="167" t="str">
        <f ca="1">IF(Table1[[#This Row],[TGL. PENSIUN (jabatan )]]&lt;&gt;0,TEXT(Table1[[#This Row],[TGL. PENSIUN (jabatan )]],"yyyy"),"")</f>
        <v>2034</v>
      </c>
      <c r="AD19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5" spans="1:30" s="53" customFormat="1" ht="21.75" customHeight="1" x14ac:dyDescent="0.25">
      <c r="A1915" s="43">
        <f t="shared" si="65"/>
        <v>1910</v>
      </c>
      <c r="B1915" s="44" t="s">
        <v>3226</v>
      </c>
      <c r="C1915" s="44" t="s">
        <v>3390</v>
      </c>
      <c r="D1915" s="45" t="s">
        <v>39</v>
      </c>
      <c r="E1915" s="59" t="s">
        <v>3082</v>
      </c>
      <c r="F1915" s="63" t="s">
        <v>41</v>
      </c>
      <c r="G1915" s="46" t="s">
        <v>42</v>
      </c>
      <c r="H1915" s="47">
        <v>25822</v>
      </c>
      <c r="I1915" s="45"/>
      <c r="J1915" s="76"/>
      <c r="K1915" s="74" t="s">
        <v>43</v>
      </c>
      <c r="L1915" s="90" t="s">
        <v>3391</v>
      </c>
      <c r="M1915" s="77">
        <v>43812</v>
      </c>
      <c r="N1915" s="52" t="str">
        <f t="shared" ca="1" si="66"/>
        <v>53 Tahun 5 Bulan 16 hari</v>
      </c>
      <c r="O19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Row],[JABATAN]],tbl_refJabatan,2,FALSE),"yr","day")-CONVERT(DATEDIF(H1915,tglAcuan,"y"),"yr","day"))),(NOW()+(CONVERT(VLOOKUP(Table1[[#This Row],[JABATAN]],tbl_refJabatan,2,FALSE),"yr","day")-CONVERT(DATEDIF(H1915,NOW(),"y"),"yr","day")))),"Usia Salah"),"")</f>
        <v>25990.848911689813</v>
      </c>
      <c r="Q1915" s="167" t="str">
        <f ca="1">IF(Table1[[#This Row],[TGL. PENSIUN (usia)]]&lt;&gt;0,TEXT(Table1[[#This Row],[TGL. PENSIUN (usia)]],"yyyy"),"")</f>
        <v>1971</v>
      </c>
      <c r="R1915" s="166">
        <f ca="1">IF(AND(Table1[[#This Row],[TGL. PENSIUN (usia)]]&lt;&gt;"",Table1[[#This Row],[TGL. PENSIUN (usia)]]&lt;&gt;"USIA SALAH"),IF(tglAcuan&lt;&gt;0,(INT(CONVERT(VLOOKUP(Table1[[#This Row],[JABATAN]],tbl_refJabatan,2,FALSE),"yr","day")-CONVERT(DATEDIF(H1915,tglAcuan,"y"),"yr","day"))),(INT(CONVERT(VLOOKUP(Table1[[#This Row],[JABATAN]],tbl_refJabatan,2,FALSE),"yr","day")-CONVERT(DATEDIF(H1915,NOW(),"y"),"yr","day")))),"")</f>
        <v>-19359</v>
      </c>
      <c r="S1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Row],[JABATAN]],tbl_refJabatan,4,FALSE),"yr","day")-CONVERT(DATEDIF(H1915,tglAcuan,"y"),"yr","day"))),(NOW()+(CONVERT(VLOOKUP(Table1[[#This Row],[JABATAN]],tbl_refJabatan,4,FALSE),"yr","day")-CONVERT(DATEDIF(H1915,NOW(),"y"),"yr","day")))),"Usia Salah"),"")</f>
        <v>25990.848911689813</v>
      </c>
      <c r="T1915" s="167" t="str">
        <f ca="1">IF(Table1[[#This Row],[TGL. PENSIUN ( usia )]]&lt;&gt;0,TEXT(Table1[[#This Row],[TGL. PENSIUN ( usia )]],"yyyy"),"")</f>
        <v>1971</v>
      </c>
      <c r="U1915" s="166">
        <f ca="1">IF(AND(Table1[[#This Row],[TGL. PENSIUN (usia)]]&lt;&gt;"",Table1[[#This Row],[TGL. PENSIUN (usia)]]&lt;&gt;"USIA SALAH"),IF(tglAcuan&lt;&gt;0,(INT(CONVERT(VLOOKUP(Table1[[#This Row],[JABATAN]],tbl_refJabatan,4,FALSE),"yr","day")-CONVERT(DATEDIF(H1915,tglAcuan,"y"),"yr","day"))),(INT(CONVERT(VLOOKUP(Table1[[#This Row],[JABATAN]],tbl_refJabatan,4,FALSE),"yr","day")-CONVERT(DATEDIF(H1915,NOW(),"y"),"yr","day")))),"")</f>
        <v>-19359</v>
      </c>
      <c r="V1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Row],[JABATAN]],tbl_refJabatan,6,FALSE),"yr","day")-CONVERT(DATEDIF(H1915,tglAcuan,"y"),"yr","day"))),(NOW()+(CONVERT(VLOOKUP(Table1[[#This Row],[JABATAN]],tbl_refJabatan,6,FALSE),"yr","day")-CONVERT(DATEDIF(H1915,NOW(),"y"),"yr","day")))),"Usia Salah"),"")</f>
        <v>25990.848911689813</v>
      </c>
      <c r="W1915" s="167" t="str">
        <f ca="1">IF(Table1[[#This Row],[TGL.PENSIUN (usia)]]&lt;&gt;0,TEXT(Table1[[#This Row],[TGL.PENSIUN (usia)]],"yyyy"),"")</f>
        <v>1971</v>
      </c>
      <c r="X19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Row],[JABATAN]],tbl_refJabatan,7,FALSE),"yr","day")-CONVERT(DATEDIF(M1915,tglAcuan,"y"),"yr","day"))),(NOW()+(CONVERT(VLOOKUP(Table1[[#This Row],[JABATAN]],tbl_refJabatan,7,FALSE),"yr","day")-CONVERT(DATEDIF(M1915,NOW(),"y"),"yr","day")))),"tgl SK salah"),"")</f>
        <v>43888.098911689813</v>
      </c>
      <c r="Y1915" s="167" t="str">
        <f ca="1">IF(Table1[[#This Row],[TGL. PENSIUN (jabatan)]]&lt;&gt;0,TEXT(Table1[[#This Row],[TGL. PENSIUN (jabatan)]],"yyyy"),"")</f>
        <v>2020</v>
      </c>
      <c r="Z19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Row],[JABATAN]],tbl_refJabatan,8,FALSE),"yr","day")-CONVERT(DATEDIF(H1915,tglAcuan,"y"),"yr","day"))),(NOW()+(CONVERT(VLOOKUP(Table1[[#This Row],[JABATAN]],tbl_refJabatan,8,FALSE),"yr","day")-CONVERT(DATEDIF(H1915,NOW(),"y"),"yr","day")))),"Usia Salah"),"")</f>
        <v>25990.848911689813</v>
      </c>
      <c r="AA1915" s="167" t="str">
        <f ca="1">IF(Table1[[#This Row],[TGL.PENSIUN (usia )]]&lt;&gt;0,TEXT(Table1[[#This Row],[TGL.PENSIUN (usia )]],"yyyy"),"")</f>
        <v>1971</v>
      </c>
      <c r="AB19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Row],[JABATAN]],tbl_refJabatan,9,FALSE),"yr","day")-CONVERT(DATEDIF(M1915,tglAcuan,"y"),"yr","day"))),(NOW()+(CONVERT(VLOOKUP(Table1[[#This Row],[JABATAN]],tbl_refJabatan,9,FALSE),"yr","day")-CONVERT(DATEDIF(M1915,NOW(),"y"),"yr","day")))),"tgl SK salah"),"")</f>
        <v>43888.098911689813</v>
      </c>
      <c r="AC1915" s="167" t="str">
        <f ca="1">IF(Table1[[#This Row],[TGL. PENSIUN (jabatan )]]&lt;&gt;0,TEXT(Table1[[#This Row],[TGL. PENSIUN (jabatan )]],"yyyy"),"")</f>
        <v>2020</v>
      </c>
      <c r="AD19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6" spans="1:30" s="88" customFormat="1" ht="21.75" customHeight="1" x14ac:dyDescent="0.25">
      <c r="A1916" s="43">
        <f t="shared" si="65"/>
        <v>1911</v>
      </c>
      <c r="B1916" s="44" t="s">
        <v>3226</v>
      </c>
      <c r="C1916" s="44" t="s">
        <v>3390</v>
      </c>
      <c r="D1916" s="72" t="s">
        <v>45</v>
      </c>
      <c r="E1916" s="59" t="s">
        <v>3392</v>
      </c>
      <c r="F1916" s="63" t="s">
        <v>41</v>
      </c>
      <c r="G1916" s="46" t="s">
        <v>42</v>
      </c>
      <c r="H1916" s="47">
        <v>33687</v>
      </c>
      <c r="I1916" s="45"/>
      <c r="J1916" s="76"/>
      <c r="K1916" s="74" t="s">
        <v>56</v>
      </c>
      <c r="L1916" s="90" t="s">
        <v>3393</v>
      </c>
      <c r="M1916" s="67">
        <v>44118</v>
      </c>
      <c r="N1916" s="52" t="str">
        <f t="shared" ca="1" si="66"/>
        <v>31 Tahun 11 Bulan 3 hari</v>
      </c>
      <c r="O19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13 Hari </v>
      </c>
      <c r="P1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Row],[JABATAN]],tbl_refJabatan,2,FALSE),"yr","day")-CONVERT(DATEDIF(H1916,tglAcuan,"y"),"yr","day"))),(NOW()+(CONVERT(VLOOKUP(Table1[[#This Row],[JABATAN]],tbl_refJabatan,2,FALSE),"yr","day")-CONVERT(DATEDIF(H1916,NOW(),"y"),"yr","day")))),"Usia Salah"),"")</f>
        <v>34026.348911689813</v>
      </c>
      <c r="Q1916" s="167" t="str">
        <f ca="1">IF(Table1[[#This Row],[TGL. PENSIUN (usia)]]&lt;&gt;0,TEXT(Table1[[#This Row],[TGL. PENSIUN (usia)]],"yyyy"),"")</f>
        <v>1993</v>
      </c>
      <c r="R1916" s="166">
        <f ca="1">IF(AND(Table1[[#This Row],[TGL. PENSIUN (usia)]]&lt;&gt;"",Table1[[#This Row],[TGL. PENSIUN (usia)]]&lt;&gt;"USIA SALAH"),IF(tglAcuan&lt;&gt;0,(INT(CONVERT(VLOOKUP(Table1[[#This Row],[JABATAN]],tbl_refJabatan,2,FALSE),"yr","day")-CONVERT(DATEDIF(H1916,tglAcuan,"y"),"yr","day"))),(INT(CONVERT(VLOOKUP(Table1[[#This Row],[JABATAN]],tbl_refJabatan,2,FALSE),"yr","day")-CONVERT(DATEDIF(H1916,NOW(),"y"),"yr","day")))),"")</f>
        <v>-11323</v>
      </c>
      <c r="S1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Row],[JABATAN]],tbl_refJabatan,4,FALSE),"yr","day")-CONVERT(DATEDIF(H1916,tglAcuan,"y"),"yr","day"))),(NOW()+(CONVERT(VLOOKUP(Table1[[#This Row],[JABATAN]],tbl_refJabatan,4,FALSE),"yr","day")-CONVERT(DATEDIF(H1916,NOW(),"y"),"yr","day")))),"Usia Salah"),"")</f>
        <v>34026.348911689813</v>
      </c>
      <c r="T1916" s="167" t="str">
        <f ca="1">IF(Table1[[#This Row],[TGL. PENSIUN ( usia )]]&lt;&gt;0,TEXT(Table1[[#This Row],[TGL. PENSIUN ( usia )]],"yyyy"),"")</f>
        <v>1993</v>
      </c>
      <c r="U1916" s="166">
        <f ca="1">IF(AND(Table1[[#This Row],[TGL. PENSIUN (usia)]]&lt;&gt;"",Table1[[#This Row],[TGL. PENSIUN (usia)]]&lt;&gt;"USIA SALAH"),IF(tglAcuan&lt;&gt;0,(INT(CONVERT(VLOOKUP(Table1[[#This Row],[JABATAN]],tbl_refJabatan,4,FALSE),"yr","day")-CONVERT(DATEDIF(H1916,tglAcuan,"y"),"yr","day"))),(INT(CONVERT(VLOOKUP(Table1[[#This Row],[JABATAN]],tbl_refJabatan,4,FALSE),"yr","day")-CONVERT(DATEDIF(H1916,NOW(),"y"),"yr","day")))),"")</f>
        <v>-11323</v>
      </c>
      <c r="V1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Row],[JABATAN]],tbl_refJabatan,6,FALSE),"yr","day")-CONVERT(DATEDIF(H1916,tglAcuan,"y"),"yr","day"))),(NOW()+(CONVERT(VLOOKUP(Table1[[#This Row],[JABATAN]],tbl_refJabatan,6,FALSE),"yr","day")-CONVERT(DATEDIF(H1916,NOW(),"y"),"yr","day")))),"Usia Salah"),"")</f>
        <v>34026.348911689813</v>
      </c>
      <c r="W1916" s="167" t="str">
        <f ca="1">IF(Table1[[#This Row],[TGL.PENSIUN (usia)]]&lt;&gt;0,TEXT(Table1[[#This Row],[TGL.PENSIUN (usia)]],"yyyy"),"")</f>
        <v>1993</v>
      </c>
      <c r="X19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Row],[JABATAN]],tbl_refJabatan,7,FALSE),"yr","day")-CONVERT(DATEDIF(M1916,tglAcuan,"y"),"yr","day"))),(NOW()+(CONVERT(VLOOKUP(Table1[[#This Row],[JABATAN]],tbl_refJabatan,7,FALSE),"yr","day")-CONVERT(DATEDIF(M1916,NOW(),"y"),"yr","day")))),"tgl SK salah"),"")</f>
        <v>44253.348911689813</v>
      </c>
      <c r="Y1916" s="167" t="str">
        <f ca="1">IF(Table1[[#This Row],[TGL. PENSIUN (jabatan)]]&lt;&gt;0,TEXT(Table1[[#This Row],[TGL. PENSIUN (jabatan)]],"yyyy"),"")</f>
        <v>2021</v>
      </c>
      <c r="Z19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Row],[JABATAN]],tbl_refJabatan,8,FALSE),"yr","day")-CONVERT(DATEDIF(H1916,tglAcuan,"y"),"yr","day"))),(NOW()+(CONVERT(VLOOKUP(Table1[[#This Row],[JABATAN]],tbl_refJabatan,8,FALSE),"yr","day")-CONVERT(DATEDIF(H1916,NOW(),"y"),"yr","day")))),"Usia Salah"),"")</f>
        <v>34026.348911689813</v>
      </c>
      <c r="AA1916" s="167" t="str">
        <f ca="1">IF(Table1[[#This Row],[TGL.PENSIUN (usia )]]&lt;&gt;0,TEXT(Table1[[#This Row],[TGL.PENSIUN (usia )]],"yyyy"),"")</f>
        <v>1993</v>
      </c>
      <c r="AB19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Row],[JABATAN]],tbl_refJabatan,9,FALSE),"yr","day")-CONVERT(DATEDIF(M1916,tglAcuan,"y"),"yr","day"))),(NOW()+(CONVERT(VLOOKUP(Table1[[#This Row],[JABATAN]],tbl_refJabatan,9,FALSE),"yr","day")-CONVERT(DATEDIF(M1916,NOW(),"y"),"yr","day")))),"tgl SK salah"),"")</f>
        <v>44253.348911689813</v>
      </c>
      <c r="AC1916" s="167" t="str">
        <f ca="1">IF(Table1[[#This Row],[TGL. PENSIUN (jabatan )]]&lt;&gt;0,TEXT(Table1[[#This Row],[TGL. PENSIUN (jabatan )]],"yyyy"),"")</f>
        <v>2021</v>
      </c>
      <c r="AD19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7" spans="1:30" s="53" customFormat="1" ht="21.75" customHeight="1" x14ac:dyDescent="0.25">
      <c r="A1917" s="43">
        <f t="shared" si="65"/>
        <v>1912</v>
      </c>
      <c r="B1917" s="44" t="s">
        <v>3226</v>
      </c>
      <c r="C1917" s="44" t="s">
        <v>3390</v>
      </c>
      <c r="D1917" s="72" t="s">
        <v>48</v>
      </c>
      <c r="E1917" s="59" t="s">
        <v>3394</v>
      </c>
      <c r="F1917" s="63" t="s">
        <v>41</v>
      </c>
      <c r="G1917" s="46" t="s">
        <v>42</v>
      </c>
      <c r="H1917" s="47">
        <v>32070</v>
      </c>
      <c r="I1917" s="45"/>
      <c r="J1917" s="76"/>
      <c r="K1917" s="74" t="s">
        <v>56</v>
      </c>
      <c r="L1917" s="90" t="s">
        <v>3395</v>
      </c>
      <c r="M1917" s="67">
        <v>43407</v>
      </c>
      <c r="N1917" s="52" t="str">
        <f t="shared" ca="1" si="66"/>
        <v>36 Tahun 4 Bulan 7 hari</v>
      </c>
      <c r="O19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24 Hari </v>
      </c>
      <c r="P1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Row],[JABATAN]],tbl_refJabatan,2,FALSE),"yr","day")-CONVERT(DATEDIF(H1917,tglAcuan,"y"),"yr","day"))),(NOW()+(CONVERT(VLOOKUP(Table1[[#This Row],[JABATAN]],tbl_refJabatan,2,FALSE),"yr","day")-CONVERT(DATEDIF(H1917,NOW(),"y"),"yr","day")))),"Usia Salah"),"")</f>
        <v>54115.098911689813</v>
      </c>
      <c r="Q1917" s="167" t="str">
        <f ca="1">IF(Table1[[#This Row],[TGL. PENSIUN (usia)]]&lt;&gt;0,TEXT(Table1[[#This Row],[TGL. PENSIUN (usia)]],"yyyy"),"")</f>
        <v>2048</v>
      </c>
      <c r="R1917" s="166">
        <f ca="1">IF(AND(Table1[[#This Row],[TGL. PENSIUN (usia)]]&lt;&gt;"",Table1[[#This Row],[TGL. PENSIUN (usia)]]&lt;&gt;"USIA SALAH"),IF(tglAcuan&lt;&gt;0,(INT(CONVERT(VLOOKUP(Table1[[#This Row],[JABATAN]],tbl_refJabatan,2,FALSE),"yr","day")-CONVERT(DATEDIF(H1917,tglAcuan,"y"),"yr","day"))),(INT(CONVERT(VLOOKUP(Table1[[#This Row],[JABATAN]],tbl_refJabatan,2,FALSE),"yr","day")-CONVERT(DATEDIF(H1917,NOW(),"y"),"yr","day")))),"")</f>
        <v>8766</v>
      </c>
      <c r="S1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Row],[JABATAN]],tbl_refJabatan,4,FALSE),"yr","day")-CONVERT(DATEDIF(H1917,tglAcuan,"y"),"yr","day"))),(NOW()+(CONVERT(VLOOKUP(Table1[[#This Row],[JABATAN]],tbl_refJabatan,4,FALSE),"yr","day")-CONVERT(DATEDIF(H1917,NOW(),"y"),"yr","day")))),"Usia Salah"),"")</f>
        <v>54115.098911689813</v>
      </c>
      <c r="T1917" s="167" t="str">
        <f ca="1">IF(Table1[[#This Row],[TGL. PENSIUN ( usia )]]&lt;&gt;0,TEXT(Table1[[#This Row],[TGL. PENSIUN ( usia )]],"yyyy"),"")</f>
        <v>2048</v>
      </c>
      <c r="U1917" s="166">
        <f ca="1">IF(AND(Table1[[#This Row],[TGL. PENSIUN (usia)]]&lt;&gt;"",Table1[[#This Row],[TGL. PENSIUN (usia)]]&lt;&gt;"USIA SALAH"),IF(tglAcuan&lt;&gt;0,(INT(CONVERT(VLOOKUP(Table1[[#This Row],[JABATAN]],tbl_refJabatan,4,FALSE),"yr","day")-CONVERT(DATEDIF(H1917,tglAcuan,"y"),"yr","day"))),(INT(CONVERT(VLOOKUP(Table1[[#This Row],[JABATAN]],tbl_refJabatan,4,FALSE),"yr","day")-CONVERT(DATEDIF(H1917,NOW(),"y"),"yr","day")))),"")</f>
        <v>8766</v>
      </c>
      <c r="V1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Row],[JABATAN]],tbl_refJabatan,6,FALSE),"yr","day")-CONVERT(DATEDIF(H1917,tglAcuan,"y"),"yr","day"))),(NOW()+(CONVERT(VLOOKUP(Table1[[#This Row],[JABATAN]],tbl_refJabatan,6,FALSE),"yr","day")-CONVERT(DATEDIF(H1917,NOW(),"y"),"yr","day")))),"Usia Salah"),"")</f>
        <v>52654.098911689813</v>
      </c>
      <c r="W1917" s="167" t="str">
        <f ca="1">IF(Table1[[#This Row],[TGL.PENSIUN (usia)]]&lt;&gt;0,TEXT(Table1[[#This Row],[TGL.PENSIUN (usia)]],"yyyy"),"")</f>
        <v>2044</v>
      </c>
      <c r="X19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Row],[JABATAN]],tbl_refJabatan,7,FALSE),"yr","day")-CONVERT(DATEDIF(M1917,tglAcuan,"y"),"yr","day"))),(NOW()+(CONVERT(VLOOKUP(Table1[[#This Row],[JABATAN]],tbl_refJabatan,7,FALSE),"yr","day")-CONVERT(DATEDIF(M1917,NOW(),"y"),"yr","day")))),"tgl SK salah"),"")</f>
        <v>50827.848911689813</v>
      </c>
      <c r="Y1917" s="167" t="str">
        <f ca="1">IF(Table1[[#This Row],[TGL. PENSIUN (jabatan)]]&lt;&gt;0,TEXT(Table1[[#This Row],[TGL. PENSIUN (jabatan)]],"yyyy"),"")</f>
        <v>2039</v>
      </c>
      <c r="Z19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Row],[JABATAN]],tbl_refJabatan,8,FALSE),"yr","day")-CONVERT(DATEDIF(H1917,tglAcuan,"y"),"yr","day"))),(NOW()+(CONVERT(VLOOKUP(Table1[[#This Row],[JABATAN]],tbl_refJabatan,8,FALSE),"yr","day")-CONVERT(DATEDIF(H1917,NOW(),"y"),"yr","day")))),"Usia Salah"),"")</f>
        <v>52654.098911689813</v>
      </c>
      <c r="AA1917" s="167" t="str">
        <f ca="1">IF(Table1[[#This Row],[TGL.PENSIUN (usia )]]&lt;&gt;0,TEXT(Table1[[#This Row],[TGL.PENSIUN (usia )]],"yyyy"),"")</f>
        <v>2044</v>
      </c>
      <c r="AB19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Row],[JABATAN]],tbl_refJabatan,9,FALSE),"yr","day")-CONVERT(DATEDIF(M1917,tglAcuan,"y"),"yr","day"))),(NOW()+(CONVERT(VLOOKUP(Table1[[#This Row],[JABATAN]],tbl_refJabatan,9,FALSE),"yr","day")-CONVERT(DATEDIF(M1917,NOW(),"y"),"yr","day")))),"tgl SK salah"),"")</f>
        <v>50827.848911689813</v>
      </c>
      <c r="AC1917" s="167" t="str">
        <f ca="1">IF(Table1[[#This Row],[TGL. PENSIUN (jabatan )]]&lt;&gt;0,TEXT(Table1[[#This Row],[TGL. PENSIUN (jabatan )]],"yyyy"),"")</f>
        <v>2039</v>
      </c>
      <c r="AD19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8" spans="1:30" s="53" customFormat="1" ht="21.75" customHeight="1" x14ac:dyDescent="0.25">
      <c r="A1918" s="43">
        <f t="shared" si="65"/>
        <v>1913</v>
      </c>
      <c r="B1918" s="44" t="s">
        <v>3226</v>
      </c>
      <c r="C1918" s="44" t="s">
        <v>3390</v>
      </c>
      <c r="D1918" s="72" t="s">
        <v>52</v>
      </c>
      <c r="E1918" s="59" t="s">
        <v>3396</v>
      </c>
      <c r="F1918" s="63" t="s">
        <v>41</v>
      </c>
      <c r="G1918" s="46" t="s">
        <v>42</v>
      </c>
      <c r="H1918" s="47">
        <v>36559</v>
      </c>
      <c r="I1918" s="45"/>
      <c r="J1918" s="76"/>
      <c r="K1918" s="74" t="s">
        <v>43</v>
      </c>
      <c r="L1918" s="90" t="s">
        <v>3397</v>
      </c>
      <c r="M1918" s="67">
        <v>44186</v>
      </c>
      <c r="N1918" s="52" t="str">
        <f t="shared" ca="1" si="66"/>
        <v>24 Tahun 0 Bulan 24 hari</v>
      </c>
      <c r="O19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Row],[JABATAN]],tbl_refJabatan,2,FALSE),"yr","day")-CONVERT(DATEDIF(H1918,tglAcuan,"y"),"yr","day"))),(NOW()+(CONVERT(VLOOKUP(Table1[[#This Row],[JABATAN]],tbl_refJabatan,2,FALSE),"yr","day")-CONVERT(DATEDIF(H1918,NOW(),"y"),"yr","day")))),"Usia Salah"),"")</f>
        <v>58498.098911689813</v>
      </c>
      <c r="Q1918" s="167" t="str">
        <f ca="1">IF(Table1[[#This Row],[TGL. PENSIUN (usia)]]&lt;&gt;0,TEXT(Table1[[#This Row],[TGL. PENSIUN (usia)]],"yyyy"),"")</f>
        <v>2060</v>
      </c>
      <c r="R1918" s="166">
        <f ca="1">IF(AND(Table1[[#This Row],[TGL. PENSIUN (usia)]]&lt;&gt;"",Table1[[#This Row],[TGL. PENSIUN (usia)]]&lt;&gt;"USIA SALAH"),IF(tglAcuan&lt;&gt;0,(INT(CONVERT(VLOOKUP(Table1[[#This Row],[JABATAN]],tbl_refJabatan,2,FALSE),"yr","day")-CONVERT(DATEDIF(H1918,tglAcuan,"y"),"yr","day"))),(INT(CONVERT(VLOOKUP(Table1[[#This Row],[JABATAN]],tbl_refJabatan,2,FALSE),"yr","day")-CONVERT(DATEDIF(H1918,NOW(),"y"),"yr","day")))),"")</f>
        <v>13149</v>
      </c>
      <c r="S1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Row],[JABATAN]],tbl_refJabatan,4,FALSE),"yr","day")-CONVERT(DATEDIF(H1918,tglAcuan,"y"),"yr","day"))),(NOW()+(CONVERT(VLOOKUP(Table1[[#This Row],[JABATAN]],tbl_refJabatan,4,FALSE),"yr","day")-CONVERT(DATEDIF(H1918,NOW(),"y"),"yr","day")))),"Usia Salah"),"")</f>
        <v>58498.098911689813</v>
      </c>
      <c r="T1918" s="167" t="str">
        <f ca="1">IF(Table1[[#This Row],[TGL. PENSIUN ( usia )]]&lt;&gt;0,TEXT(Table1[[#This Row],[TGL. PENSIUN ( usia )]],"yyyy"),"")</f>
        <v>2060</v>
      </c>
      <c r="U1918" s="166">
        <f ca="1">IF(AND(Table1[[#This Row],[TGL. PENSIUN (usia)]]&lt;&gt;"",Table1[[#This Row],[TGL. PENSIUN (usia)]]&lt;&gt;"USIA SALAH"),IF(tglAcuan&lt;&gt;0,(INT(CONVERT(VLOOKUP(Table1[[#This Row],[JABATAN]],tbl_refJabatan,4,FALSE),"yr","day")-CONVERT(DATEDIF(H1918,tglAcuan,"y"),"yr","day"))),(INT(CONVERT(VLOOKUP(Table1[[#This Row],[JABATAN]],tbl_refJabatan,4,FALSE),"yr","day")-CONVERT(DATEDIF(H1918,NOW(),"y"),"yr","day")))),"")</f>
        <v>13149</v>
      </c>
      <c r="V1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Row],[JABATAN]],tbl_refJabatan,6,FALSE),"yr","day")-CONVERT(DATEDIF(H1918,tglAcuan,"y"),"yr","day"))),(NOW()+(CONVERT(VLOOKUP(Table1[[#This Row],[JABATAN]],tbl_refJabatan,6,FALSE),"yr","day")-CONVERT(DATEDIF(H1918,NOW(),"y"),"yr","day")))),"Usia Salah"),"")</f>
        <v>57037.098911689813</v>
      </c>
      <c r="W1918" s="167" t="str">
        <f ca="1">IF(Table1[[#This Row],[TGL.PENSIUN (usia)]]&lt;&gt;0,TEXT(Table1[[#This Row],[TGL.PENSIUN (usia)]],"yyyy"),"")</f>
        <v>2056</v>
      </c>
      <c r="X19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Row],[JABATAN]],tbl_refJabatan,7,FALSE),"yr","day")-CONVERT(DATEDIF(M1918,tglAcuan,"y"),"yr","day"))),(NOW()+(CONVERT(VLOOKUP(Table1[[#This Row],[JABATAN]],tbl_refJabatan,7,FALSE),"yr","day")-CONVERT(DATEDIF(M1918,NOW(),"y"),"yr","day")))),"tgl SK salah"),"")</f>
        <v>51558.348911689813</v>
      </c>
      <c r="Y1918" s="167" t="str">
        <f ca="1">IF(Table1[[#This Row],[TGL. PENSIUN (jabatan)]]&lt;&gt;0,TEXT(Table1[[#This Row],[TGL. PENSIUN (jabatan)]],"yyyy"),"")</f>
        <v>2041</v>
      </c>
      <c r="Z19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Row],[JABATAN]],tbl_refJabatan,8,FALSE),"yr","day")-CONVERT(DATEDIF(H1918,tglAcuan,"y"),"yr","day"))),(NOW()+(CONVERT(VLOOKUP(Table1[[#This Row],[JABATAN]],tbl_refJabatan,8,FALSE),"yr","day")-CONVERT(DATEDIF(H1918,NOW(),"y"),"yr","day")))),"Usia Salah"),"")</f>
        <v>57037.098911689813</v>
      </c>
      <c r="AA1918" s="167" t="str">
        <f ca="1">IF(Table1[[#This Row],[TGL.PENSIUN (usia )]]&lt;&gt;0,TEXT(Table1[[#This Row],[TGL.PENSIUN (usia )]],"yyyy"),"")</f>
        <v>2056</v>
      </c>
      <c r="AB19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Row],[JABATAN]],tbl_refJabatan,9,FALSE),"yr","day")-CONVERT(DATEDIF(M1918,tglAcuan,"y"),"yr","day"))),(NOW()+(CONVERT(VLOOKUP(Table1[[#This Row],[JABATAN]],tbl_refJabatan,9,FALSE),"yr","day")-CONVERT(DATEDIF(M1918,NOW(),"y"),"yr","day")))),"tgl SK salah"),"")</f>
        <v>51558.348911689813</v>
      </c>
      <c r="AC1918" s="167" t="str">
        <f ca="1">IF(Table1[[#This Row],[TGL. PENSIUN (jabatan )]]&lt;&gt;0,TEXT(Table1[[#This Row],[TGL. PENSIUN (jabatan )]],"yyyy"),"")</f>
        <v>2041</v>
      </c>
      <c r="AD19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19" spans="1:30" s="53" customFormat="1" ht="21.75" customHeight="1" x14ac:dyDescent="0.25">
      <c r="A1919" s="43">
        <f t="shared" si="65"/>
        <v>1914</v>
      </c>
      <c r="B1919" s="44" t="s">
        <v>3226</v>
      </c>
      <c r="C1919" s="44" t="s">
        <v>3390</v>
      </c>
      <c r="D1919" s="72" t="s">
        <v>54</v>
      </c>
      <c r="E1919" s="59" t="s">
        <v>3398</v>
      </c>
      <c r="F1919" s="63" t="s">
        <v>41</v>
      </c>
      <c r="G1919" s="46" t="s">
        <v>42</v>
      </c>
      <c r="H1919" s="47">
        <v>23054</v>
      </c>
      <c r="I1919" s="45"/>
      <c r="J1919" s="76"/>
      <c r="K1919" s="74" t="s">
        <v>93</v>
      </c>
      <c r="L1919" s="90" t="s">
        <v>3397</v>
      </c>
      <c r="M1919" s="67">
        <v>43407</v>
      </c>
      <c r="N1919" s="52" t="str">
        <f t="shared" ca="1" si="66"/>
        <v>61 Tahun 0 Bulan 15 hari</v>
      </c>
      <c r="O19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24 Hari </v>
      </c>
      <c r="P1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Row],[JABATAN]],tbl_refJabatan,2,FALSE),"yr","day")-CONVERT(DATEDIF(H1919,tglAcuan,"y"),"yr","day"))),(NOW()+(CONVERT(VLOOKUP(Table1[[#This Row],[JABATAN]],tbl_refJabatan,2,FALSE),"yr","day")-CONVERT(DATEDIF(H1919,NOW(),"y"),"yr","day")))),"Usia Salah"),"")</f>
        <v>44983.848911689813</v>
      </c>
      <c r="Q1919" s="167" t="str">
        <f ca="1">IF(Table1[[#This Row],[TGL. PENSIUN (usia)]]&lt;&gt;0,TEXT(Table1[[#This Row],[TGL. PENSIUN (usia)]],"yyyy"),"")</f>
        <v>2023</v>
      </c>
      <c r="R1919" s="166">
        <f ca="1">IF(AND(Table1[[#This Row],[TGL. PENSIUN (usia)]]&lt;&gt;"",Table1[[#This Row],[TGL. PENSIUN (usia)]]&lt;&gt;"USIA SALAH"),IF(tglAcuan&lt;&gt;0,(INT(CONVERT(VLOOKUP(Table1[[#This Row],[JABATAN]],tbl_refJabatan,2,FALSE),"yr","day")-CONVERT(DATEDIF(H1919,tglAcuan,"y"),"yr","day"))),(INT(CONVERT(VLOOKUP(Table1[[#This Row],[JABATAN]],tbl_refJabatan,2,FALSE),"yr","day")-CONVERT(DATEDIF(H1919,NOW(),"y"),"yr","day")))),"")</f>
        <v>-366</v>
      </c>
      <c r="S1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Row],[JABATAN]],tbl_refJabatan,4,FALSE),"yr","day")-CONVERT(DATEDIF(H1919,tglAcuan,"y"),"yr","day"))),(NOW()+(CONVERT(VLOOKUP(Table1[[#This Row],[JABATAN]],tbl_refJabatan,4,FALSE),"yr","day")-CONVERT(DATEDIF(H1919,NOW(),"y"),"yr","day")))),"Usia Salah"),"")</f>
        <v>44983.848911689813</v>
      </c>
      <c r="T1919" s="167" t="str">
        <f ca="1">IF(Table1[[#This Row],[TGL. PENSIUN ( usia )]]&lt;&gt;0,TEXT(Table1[[#This Row],[TGL. PENSIUN ( usia )]],"yyyy"),"")</f>
        <v>2023</v>
      </c>
      <c r="U1919" s="166">
        <f ca="1">IF(AND(Table1[[#This Row],[TGL. PENSIUN (usia)]]&lt;&gt;"",Table1[[#This Row],[TGL. PENSIUN (usia)]]&lt;&gt;"USIA SALAH"),IF(tglAcuan&lt;&gt;0,(INT(CONVERT(VLOOKUP(Table1[[#This Row],[JABATAN]],tbl_refJabatan,4,FALSE),"yr","day")-CONVERT(DATEDIF(H1919,tglAcuan,"y"),"yr","day"))),(INT(CONVERT(VLOOKUP(Table1[[#This Row],[JABATAN]],tbl_refJabatan,4,FALSE),"yr","day")-CONVERT(DATEDIF(H1919,NOW(),"y"),"yr","day")))),"")</f>
        <v>-366</v>
      </c>
      <c r="V1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Row],[JABATAN]],tbl_refJabatan,6,FALSE),"yr","day")-CONVERT(DATEDIF(H1919,tglAcuan,"y"),"yr","day"))),(NOW()+(CONVERT(VLOOKUP(Table1[[#This Row],[JABATAN]],tbl_refJabatan,6,FALSE),"yr","day")-CONVERT(DATEDIF(H1919,NOW(),"y"),"yr","day")))),"Usia Salah"),"")</f>
        <v>43522.848911689813</v>
      </c>
      <c r="W1919" s="167" t="str">
        <f ca="1">IF(Table1[[#This Row],[TGL.PENSIUN (usia)]]&lt;&gt;0,TEXT(Table1[[#This Row],[TGL.PENSIUN (usia)]],"yyyy"),"")</f>
        <v>2019</v>
      </c>
      <c r="X19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Row],[JABATAN]],tbl_refJabatan,7,FALSE),"yr","day")-CONVERT(DATEDIF(M1919,tglAcuan,"y"),"yr","day"))),(NOW()+(CONVERT(VLOOKUP(Table1[[#This Row],[JABATAN]],tbl_refJabatan,7,FALSE),"yr","day")-CONVERT(DATEDIF(M1919,NOW(),"y"),"yr","day")))),"tgl SK salah"),"")</f>
        <v>50827.848911689813</v>
      </c>
      <c r="Y1919" s="167" t="str">
        <f ca="1">IF(Table1[[#This Row],[TGL. PENSIUN (jabatan)]]&lt;&gt;0,TEXT(Table1[[#This Row],[TGL. PENSIUN (jabatan)]],"yyyy"),"")</f>
        <v>2039</v>
      </c>
      <c r="Z19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Row],[JABATAN]],tbl_refJabatan,8,FALSE),"yr","day")-CONVERT(DATEDIF(H1919,tglAcuan,"y"),"yr","day"))),(NOW()+(CONVERT(VLOOKUP(Table1[[#This Row],[JABATAN]],tbl_refJabatan,8,FALSE),"yr","day")-CONVERT(DATEDIF(H1919,NOW(),"y"),"yr","day")))),"Usia Salah"),"")</f>
        <v>43522.848911689813</v>
      </c>
      <c r="AA1919" s="167" t="str">
        <f ca="1">IF(Table1[[#This Row],[TGL.PENSIUN (usia )]]&lt;&gt;0,TEXT(Table1[[#This Row],[TGL.PENSIUN (usia )]],"yyyy"),"")</f>
        <v>2019</v>
      </c>
      <c r="AB19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Row],[JABATAN]],tbl_refJabatan,9,FALSE),"yr","day")-CONVERT(DATEDIF(M1919,tglAcuan,"y"),"yr","day"))),(NOW()+(CONVERT(VLOOKUP(Table1[[#This Row],[JABATAN]],tbl_refJabatan,9,FALSE),"yr","day")-CONVERT(DATEDIF(M1919,NOW(),"y"),"yr","day")))),"tgl SK salah"),"")</f>
        <v>50827.848911689813</v>
      </c>
      <c r="AC1919" s="167" t="str">
        <f ca="1">IF(Table1[[#This Row],[TGL. PENSIUN (jabatan )]]&lt;&gt;0,TEXT(Table1[[#This Row],[TGL. PENSIUN (jabatan )]],"yyyy"),"")</f>
        <v>2039</v>
      </c>
      <c r="AD19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0" spans="1:30" s="53" customFormat="1" ht="21.75" customHeight="1" x14ac:dyDescent="0.25">
      <c r="A1920" s="43">
        <f t="shared" si="65"/>
        <v>1915</v>
      </c>
      <c r="B1920" s="44" t="s">
        <v>3226</v>
      </c>
      <c r="C1920" s="44" t="s">
        <v>3390</v>
      </c>
      <c r="D1920" s="72" t="s">
        <v>57</v>
      </c>
      <c r="E1920" s="59" t="s">
        <v>3087</v>
      </c>
      <c r="F1920" s="63" t="s">
        <v>41</v>
      </c>
      <c r="G1920" s="46" t="s">
        <v>42</v>
      </c>
      <c r="H1920" s="47">
        <v>26273</v>
      </c>
      <c r="I1920" s="45"/>
      <c r="J1920" s="76"/>
      <c r="K1920" s="74" t="s">
        <v>43</v>
      </c>
      <c r="L1920" s="90" t="s">
        <v>3399</v>
      </c>
      <c r="M1920" s="67">
        <v>43407</v>
      </c>
      <c r="N1920" s="52" t="str">
        <f t="shared" ca="1" si="66"/>
        <v>52 Tahun 2 Bulan 21 hari</v>
      </c>
      <c r="O19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24 Hari </v>
      </c>
      <c r="P1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Row],[JABATAN]],tbl_refJabatan,2,FALSE),"yr","day")-CONVERT(DATEDIF(H1920,tglAcuan,"y"),"yr","day"))),(NOW()+(CONVERT(VLOOKUP(Table1[[#This Row],[JABATAN]],tbl_refJabatan,2,FALSE),"yr","day")-CONVERT(DATEDIF(H1920,NOW(),"y"),"yr","day")))),"Usia Salah"),"")</f>
        <v>48271.098911689813</v>
      </c>
      <c r="Q1920" s="167" t="str">
        <f ca="1">IF(Table1[[#This Row],[TGL. PENSIUN (usia)]]&lt;&gt;0,TEXT(Table1[[#This Row],[TGL. PENSIUN (usia)]],"yyyy"),"")</f>
        <v>2032</v>
      </c>
      <c r="R1920" s="166">
        <f ca="1">IF(AND(Table1[[#This Row],[TGL. PENSIUN (usia)]]&lt;&gt;"",Table1[[#This Row],[TGL. PENSIUN (usia)]]&lt;&gt;"USIA SALAH"),IF(tglAcuan&lt;&gt;0,(INT(CONVERT(VLOOKUP(Table1[[#This Row],[JABATAN]],tbl_refJabatan,2,FALSE),"yr","day")-CONVERT(DATEDIF(H1920,tglAcuan,"y"),"yr","day"))),(INT(CONVERT(VLOOKUP(Table1[[#This Row],[JABATAN]],tbl_refJabatan,2,FALSE),"yr","day")-CONVERT(DATEDIF(H1920,NOW(),"y"),"yr","day")))),"")</f>
        <v>2922</v>
      </c>
      <c r="S1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Row],[JABATAN]],tbl_refJabatan,4,FALSE),"yr","day")-CONVERT(DATEDIF(H1920,tglAcuan,"y"),"yr","day"))),(NOW()+(CONVERT(VLOOKUP(Table1[[#This Row],[JABATAN]],tbl_refJabatan,4,FALSE),"yr","day")-CONVERT(DATEDIF(H1920,NOW(),"y"),"yr","day")))),"Usia Salah"),"")</f>
        <v>48271.098911689813</v>
      </c>
      <c r="T1920" s="167" t="str">
        <f ca="1">IF(Table1[[#This Row],[TGL. PENSIUN ( usia )]]&lt;&gt;0,TEXT(Table1[[#This Row],[TGL. PENSIUN ( usia )]],"yyyy"),"")</f>
        <v>2032</v>
      </c>
      <c r="U1920" s="166">
        <f ca="1">IF(AND(Table1[[#This Row],[TGL. PENSIUN (usia)]]&lt;&gt;"",Table1[[#This Row],[TGL. PENSIUN (usia)]]&lt;&gt;"USIA SALAH"),IF(tglAcuan&lt;&gt;0,(INT(CONVERT(VLOOKUP(Table1[[#This Row],[JABATAN]],tbl_refJabatan,4,FALSE),"yr","day")-CONVERT(DATEDIF(H1920,tglAcuan,"y"),"yr","day"))),(INT(CONVERT(VLOOKUP(Table1[[#This Row],[JABATAN]],tbl_refJabatan,4,FALSE),"yr","day")-CONVERT(DATEDIF(H1920,NOW(),"y"),"yr","day")))),"")</f>
        <v>2922</v>
      </c>
      <c r="V1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Row],[JABATAN]],tbl_refJabatan,6,FALSE),"yr","day")-CONVERT(DATEDIF(H1920,tglAcuan,"y"),"yr","day"))),(NOW()+(CONVERT(VLOOKUP(Table1[[#This Row],[JABATAN]],tbl_refJabatan,6,FALSE),"yr","day")-CONVERT(DATEDIF(H1920,NOW(),"y"),"yr","day")))),"Usia Salah"),"")</f>
        <v>46810.098911689813</v>
      </c>
      <c r="W1920" s="167" t="str">
        <f ca="1">IF(Table1[[#This Row],[TGL.PENSIUN (usia)]]&lt;&gt;0,TEXT(Table1[[#This Row],[TGL.PENSIUN (usia)]],"yyyy"),"")</f>
        <v>2028</v>
      </c>
      <c r="X19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Row],[JABATAN]],tbl_refJabatan,7,FALSE),"yr","day")-CONVERT(DATEDIF(M1920,tglAcuan,"y"),"yr","day"))),(NOW()+(CONVERT(VLOOKUP(Table1[[#This Row],[JABATAN]],tbl_refJabatan,7,FALSE),"yr","day")-CONVERT(DATEDIF(M1920,NOW(),"y"),"yr","day")))),"tgl SK salah"),"")</f>
        <v>50827.848911689813</v>
      </c>
      <c r="Y1920" s="167" t="str">
        <f ca="1">IF(Table1[[#This Row],[TGL. PENSIUN (jabatan)]]&lt;&gt;0,TEXT(Table1[[#This Row],[TGL. PENSIUN (jabatan)]],"yyyy"),"")</f>
        <v>2039</v>
      </c>
      <c r="Z19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Row],[JABATAN]],tbl_refJabatan,8,FALSE),"yr","day")-CONVERT(DATEDIF(H1920,tglAcuan,"y"),"yr","day"))),(NOW()+(CONVERT(VLOOKUP(Table1[[#This Row],[JABATAN]],tbl_refJabatan,8,FALSE),"yr","day")-CONVERT(DATEDIF(H1920,NOW(),"y"),"yr","day")))),"Usia Salah"),"")</f>
        <v>46810.098911689813</v>
      </c>
      <c r="AA1920" s="167" t="str">
        <f ca="1">IF(Table1[[#This Row],[TGL.PENSIUN (usia )]]&lt;&gt;0,TEXT(Table1[[#This Row],[TGL.PENSIUN (usia )]],"yyyy"),"")</f>
        <v>2028</v>
      </c>
      <c r="AB19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Row],[JABATAN]],tbl_refJabatan,9,FALSE),"yr","day")-CONVERT(DATEDIF(M1920,tglAcuan,"y"),"yr","day"))),(NOW()+(CONVERT(VLOOKUP(Table1[[#This Row],[JABATAN]],tbl_refJabatan,9,FALSE),"yr","day")-CONVERT(DATEDIF(M1920,NOW(),"y"),"yr","day")))),"tgl SK salah"),"")</f>
        <v>50827.848911689813</v>
      </c>
      <c r="AC1920" s="167" t="str">
        <f ca="1">IF(Table1[[#This Row],[TGL. PENSIUN (jabatan )]]&lt;&gt;0,TEXT(Table1[[#This Row],[TGL. PENSIUN (jabatan )]],"yyyy"),"")</f>
        <v>2039</v>
      </c>
      <c r="AD19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1" spans="1:30" s="53" customFormat="1" ht="21.75" customHeight="1" x14ac:dyDescent="0.25">
      <c r="A1921" s="43">
        <f t="shared" si="65"/>
        <v>1916</v>
      </c>
      <c r="B1921" s="44" t="s">
        <v>3226</v>
      </c>
      <c r="C1921" s="44" t="s">
        <v>3390</v>
      </c>
      <c r="D1921" s="72" t="s">
        <v>59</v>
      </c>
      <c r="E1921" s="59" t="s">
        <v>3400</v>
      </c>
      <c r="F1921" s="63" t="s">
        <v>41</v>
      </c>
      <c r="G1921" s="46" t="s">
        <v>42</v>
      </c>
      <c r="H1921" s="47">
        <v>35658</v>
      </c>
      <c r="I1921" s="45"/>
      <c r="J1921" s="76"/>
      <c r="K1921" s="74" t="s">
        <v>43</v>
      </c>
      <c r="L1921" s="90" t="s">
        <v>3401</v>
      </c>
      <c r="M1921" s="67">
        <v>44186</v>
      </c>
      <c r="N1921" s="52" t="str">
        <f t="shared" ca="1" si="66"/>
        <v>26 Tahun 6 Bulan 11 hari</v>
      </c>
      <c r="O19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Row],[JABATAN]],tbl_refJabatan,2,FALSE),"yr","day")-CONVERT(DATEDIF(H1921,tglAcuan,"y"),"yr","day"))),(NOW()+(CONVERT(VLOOKUP(Table1[[#This Row],[JABATAN]],tbl_refJabatan,2,FALSE),"yr","day")-CONVERT(DATEDIF(H1921,NOW(),"y"),"yr","day")))),"Usia Salah"),"")</f>
        <v>57767.598911689813</v>
      </c>
      <c r="Q1921" s="167" t="str">
        <f ca="1">IF(Table1[[#This Row],[TGL. PENSIUN (usia)]]&lt;&gt;0,TEXT(Table1[[#This Row],[TGL. PENSIUN (usia)]],"yyyy"),"")</f>
        <v>2058</v>
      </c>
      <c r="R1921" s="166">
        <f ca="1">IF(AND(Table1[[#This Row],[TGL. PENSIUN (usia)]]&lt;&gt;"",Table1[[#This Row],[TGL. PENSIUN (usia)]]&lt;&gt;"USIA SALAH"),IF(tglAcuan&lt;&gt;0,(INT(CONVERT(VLOOKUP(Table1[[#This Row],[JABATAN]],tbl_refJabatan,2,FALSE),"yr","day")-CONVERT(DATEDIF(H1921,tglAcuan,"y"),"yr","day"))),(INT(CONVERT(VLOOKUP(Table1[[#This Row],[JABATAN]],tbl_refJabatan,2,FALSE),"yr","day")-CONVERT(DATEDIF(H1921,NOW(),"y"),"yr","day")))),"")</f>
        <v>12418</v>
      </c>
      <c r="S1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Row],[JABATAN]],tbl_refJabatan,4,FALSE),"yr","day")-CONVERT(DATEDIF(H1921,tglAcuan,"y"),"yr","day"))),(NOW()+(CONVERT(VLOOKUP(Table1[[#This Row],[JABATAN]],tbl_refJabatan,4,FALSE),"yr","day")-CONVERT(DATEDIF(H1921,NOW(),"y"),"yr","day")))),"Usia Salah"),"")</f>
        <v>57767.598911689813</v>
      </c>
      <c r="T1921" s="167" t="str">
        <f ca="1">IF(Table1[[#This Row],[TGL. PENSIUN ( usia )]]&lt;&gt;0,TEXT(Table1[[#This Row],[TGL. PENSIUN ( usia )]],"yyyy"),"")</f>
        <v>2058</v>
      </c>
      <c r="U1921" s="166">
        <f ca="1">IF(AND(Table1[[#This Row],[TGL. PENSIUN (usia)]]&lt;&gt;"",Table1[[#This Row],[TGL. PENSIUN (usia)]]&lt;&gt;"USIA SALAH"),IF(tglAcuan&lt;&gt;0,(INT(CONVERT(VLOOKUP(Table1[[#This Row],[JABATAN]],tbl_refJabatan,4,FALSE),"yr","day")-CONVERT(DATEDIF(H1921,tglAcuan,"y"),"yr","day"))),(INT(CONVERT(VLOOKUP(Table1[[#This Row],[JABATAN]],tbl_refJabatan,4,FALSE),"yr","day")-CONVERT(DATEDIF(H1921,NOW(),"y"),"yr","day")))),"")</f>
        <v>12418</v>
      </c>
      <c r="V1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Row],[JABATAN]],tbl_refJabatan,6,FALSE),"yr","day")-CONVERT(DATEDIF(H1921,tglAcuan,"y"),"yr","day"))),(NOW()+(CONVERT(VLOOKUP(Table1[[#This Row],[JABATAN]],tbl_refJabatan,6,FALSE),"yr","day")-CONVERT(DATEDIF(H1921,NOW(),"y"),"yr","day")))),"Usia Salah"),"")</f>
        <v>56306.598911689813</v>
      </c>
      <c r="W1921" s="167" t="str">
        <f ca="1">IF(Table1[[#This Row],[TGL.PENSIUN (usia)]]&lt;&gt;0,TEXT(Table1[[#This Row],[TGL.PENSIUN (usia)]],"yyyy"),"")</f>
        <v>2054</v>
      </c>
      <c r="X19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Row],[JABATAN]],tbl_refJabatan,7,FALSE),"yr","day")-CONVERT(DATEDIF(M1921,tglAcuan,"y"),"yr","day"))),(NOW()+(CONVERT(VLOOKUP(Table1[[#This Row],[JABATAN]],tbl_refJabatan,7,FALSE),"yr","day")-CONVERT(DATEDIF(M1921,NOW(),"y"),"yr","day")))),"tgl SK salah"),"")</f>
        <v>51558.348911689813</v>
      </c>
      <c r="Y1921" s="167" t="str">
        <f ca="1">IF(Table1[[#This Row],[TGL. PENSIUN (jabatan)]]&lt;&gt;0,TEXT(Table1[[#This Row],[TGL. PENSIUN (jabatan)]],"yyyy"),"")</f>
        <v>2041</v>
      </c>
      <c r="Z19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Row],[JABATAN]],tbl_refJabatan,8,FALSE),"yr","day")-CONVERT(DATEDIF(H1921,tglAcuan,"y"),"yr","day"))),(NOW()+(CONVERT(VLOOKUP(Table1[[#This Row],[JABATAN]],tbl_refJabatan,8,FALSE),"yr","day")-CONVERT(DATEDIF(H1921,NOW(),"y"),"yr","day")))),"Usia Salah"),"")</f>
        <v>56306.598911689813</v>
      </c>
      <c r="AA1921" s="167" t="str">
        <f ca="1">IF(Table1[[#This Row],[TGL.PENSIUN (usia )]]&lt;&gt;0,TEXT(Table1[[#This Row],[TGL.PENSIUN (usia )]],"yyyy"),"")</f>
        <v>2054</v>
      </c>
      <c r="AB19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Row],[JABATAN]],tbl_refJabatan,9,FALSE),"yr","day")-CONVERT(DATEDIF(M1921,tglAcuan,"y"),"yr","day"))),(NOW()+(CONVERT(VLOOKUP(Table1[[#This Row],[JABATAN]],tbl_refJabatan,9,FALSE),"yr","day")-CONVERT(DATEDIF(M1921,NOW(),"y"),"yr","day")))),"tgl SK salah"),"")</f>
        <v>51558.348911689813</v>
      </c>
      <c r="AC1921" s="167" t="str">
        <f ca="1">IF(Table1[[#This Row],[TGL. PENSIUN (jabatan )]]&lt;&gt;0,TEXT(Table1[[#This Row],[TGL. PENSIUN (jabatan )]],"yyyy"),"")</f>
        <v>2041</v>
      </c>
      <c r="AD19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2" spans="1:30" s="53" customFormat="1" ht="21.75" customHeight="1" x14ac:dyDescent="0.25">
      <c r="A1922" s="43">
        <f t="shared" si="65"/>
        <v>1917</v>
      </c>
      <c r="B1922" s="44" t="s">
        <v>3226</v>
      </c>
      <c r="C1922" s="44" t="s">
        <v>3390</v>
      </c>
      <c r="D1922" s="72" t="s">
        <v>61</v>
      </c>
      <c r="E1922" s="59" t="s">
        <v>3402</v>
      </c>
      <c r="F1922" s="63" t="s">
        <v>50</v>
      </c>
      <c r="G1922" s="46" t="s">
        <v>42</v>
      </c>
      <c r="H1922" s="47">
        <v>28652</v>
      </c>
      <c r="I1922" s="45"/>
      <c r="J1922" s="76"/>
      <c r="K1922" s="74" t="s">
        <v>43</v>
      </c>
      <c r="L1922" s="90" t="s">
        <v>3403</v>
      </c>
      <c r="M1922" s="67">
        <v>43407</v>
      </c>
      <c r="N1922" s="52" t="str">
        <f t="shared" ca="1" si="66"/>
        <v>45 Tahun 8 Bulan 16 hari</v>
      </c>
      <c r="O19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24 Hari </v>
      </c>
      <c r="P1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Row],[JABATAN]],tbl_refJabatan,2,FALSE),"yr","day")-CONVERT(DATEDIF(H1922,tglAcuan,"y"),"yr","day"))),(NOW()+(CONVERT(VLOOKUP(Table1[[#This Row],[JABATAN]],tbl_refJabatan,2,FALSE),"yr","day")-CONVERT(DATEDIF(H1922,NOW(),"y"),"yr","day")))),"Usia Salah"),"")</f>
        <v>50827.848911689813</v>
      </c>
      <c r="Q1922" s="167" t="str">
        <f ca="1">IF(Table1[[#This Row],[TGL. PENSIUN (usia)]]&lt;&gt;0,TEXT(Table1[[#This Row],[TGL. PENSIUN (usia)]],"yyyy"),"")</f>
        <v>2039</v>
      </c>
      <c r="R1922" s="166">
        <f ca="1">IF(AND(Table1[[#This Row],[TGL. PENSIUN (usia)]]&lt;&gt;"",Table1[[#This Row],[TGL. PENSIUN (usia)]]&lt;&gt;"USIA SALAH"),IF(tglAcuan&lt;&gt;0,(INT(CONVERT(VLOOKUP(Table1[[#This Row],[JABATAN]],tbl_refJabatan,2,FALSE),"yr","day")-CONVERT(DATEDIF(H1922,tglAcuan,"y"),"yr","day"))),(INT(CONVERT(VLOOKUP(Table1[[#This Row],[JABATAN]],tbl_refJabatan,2,FALSE),"yr","day")-CONVERT(DATEDIF(H1922,NOW(),"y"),"yr","day")))),"")</f>
        <v>5478</v>
      </c>
      <c r="S1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Row],[JABATAN]],tbl_refJabatan,4,FALSE),"yr","day")-CONVERT(DATEDIF(H1922,tglAcuan,"y"),"yr","day"))),(NOW()+(CONVERT(VLOOKUP(Table1[[#This Row],[JABATAN]],tbl_refJabatan,4,FALSE),"yr","day")-CONVERT(DATEDIF(H1922,NOW(),"y"),"yr","day")))),"Usia Salah"),"")</f>
        <v>50827.848911689813</v>
      </c>
      <c r="T1922" s="167" t="str">
        <f ca="1">IF(Table1[[#This Row],[TGL. PENSIUN ( usia )]]&lt;&gt;0,TEXT(Table1[[#This Row],[TGL. PENSIUN ( usia )]],"yyyy"),"")</f>
        <v>2039</v>
      </c>
      <c r="U1922" s="166">
        <f ca="1">IF(AND(Table1[[#This Row],[TGL. PENSIUN (usia)]]&lt;&gt;"",Table1[[#This Row],[TGL. PENSIUN (usia)]]&lt;&gt;"USIA SALAH"),IF(tglAcuan&lt;&gt;0,(INT(CONVERT(VLOOKUP(Table1[[#This Row],[JABATAN]],tbl_refJabatan,4,FALSE),"yr","day")-CONVERT(DATEDIF(H1922,tglAcuan,"y"),"yr","day"))),(INT(CONVERT(VLOOKUP(Table1[[#This Row],[JABATAN]],tbl_refJabatan,4,FALSE),"yr","day")-CONVERT(DATEDIF(H1922,NOW(),"y"),"yr","day")))),"")</f>
        <v>5478</v>
      </c>
      <c r="V1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Row],[JABATAN]],tbl_refJabatan,6,FALSE),"yr","day")-CONVERT(DATEDIF(H1922,tglAcuan,"y"),"yr","day"))),(NOW()+(CONVERT(VLOOKUP(Table1[[#This Row],[JABATAN]],tbl_refJabatan,6,FALSE),"yr","day")-CONVERT(DATEDIF(H1922,NOW(),"y"),"yr","day")))),"Usia Salah"),"")</f>
        <v>49366.848911689813</v>
      </c>
      <c r="W1922" s="167" t="str">
        <f ca="1">IF(Table1[[#This Row],[TGL.PENSIUN (usia)]]&lt;&gt;0,TEXT(Table1[[#This Row],[TGL.PENSIUN (usia)]],"yyyy"),"")</f>
        <v>2035</v>
      </c>
      <c r="X19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Row],[JABATAN]],tbl_refJabatan,7,FALSE),"yr","day")-CONVERT(DATEDIF(M1922,tglAcuan,"y"),"yr","day"))),(NOW()+(CONVERT(VLOOKUP(Table1[[#This Row],[JABATAN]],tbl_refJabatan,7,FALSE),"yr","day")-CONVERT(DATEDIF(M1922,NOW(),"y"),"yr","day")))),"tgl SK salah"),"")</f>
        <v>50827.848911689813</v>
      </c>
      <c r="Y1922" s="167" t="str">
        <f ca="1">IF(Table1[[#This Row],[TGL. PENSIUN (jabatan)]]&lt;&gt;0,TEXT(Table1[[#This Row],[TGL. PENSIUN (jabatan)]],"yyyy"),"")</f>
        <v>2039</v>
      </c>
      <c r="Z19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Row],[JABATAN]],tbl_refJabatan,8,FALSE),"yr","day")-CONVERT(DATEDIF(H1922,tglAcuan,"y"),"yr","day"))),(NOW()+(CONVERT(VLOOKUP(Table1[[#This Row],[JABATAN]],tbl_refJabatan,8,FALSE),"yr","day")-CONVERT(DATEDIF(H1922,NOW(),"y"),"yr","day")))),"Usia Salah"),"")</f>
        <v>49366.848911689813</v>
      </c>
      <c r="AA1922" s="167" t="str">
        <f ca="1">IF(Table1[[#This Row],[TGL.PENSIUN (usia )]]&lt;&gt;0,TEXT(Table1[[#This Row],[TGL.PENSIUN (usia )]],"yyyy"),"")</f>
        <v>2035</v>
      </c>
      <c r="AB19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Row],[JABATAN]],tbl_refJabatan,9,FALSE),"yr","day")-CONVERT(DATEDIF(M1922,tglAcuan,"y"),"yr","day"))),(NOW()+(CONVERT(VLOOKUP(Table1[[#This Row],[JABATAN]],tbl_refJabatan,9,FALSE),"yr","day")-CONVERT(DATEDIF(M1922,NOW(),"y"),"yr","day")))),"tgl SK salah"),"")</f>
        <v>50827.848911689813</v>
      </c>
      <c r="AC1922" s="167" t="str">
        <f ca="1">IF(Table1[[#This Row],[TGL. PENSIUN (jabatan )]]&lt;&gt;0,TEXT(Table1[[#This Row],[TGL. PENSIUN (jabatan )]],"yyyy"),"")</f>
        <v>2039</v>
      </c>
      <c r="AD19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3" spans="1:30" s="53" customFormat="1" ht="21.75" customHeight="1" x14ac:dyDescent="0.25">
      <c r="A1923" s="43">
        <f t="shared" si="65"/>
        <v>1918</v>
      </c>
      <c r="B1923" s="44" t="s">
        <v>3226</v>
      </c>
      <c r="C1923" s="44" t="s">
        <v>3390</v>
      </c>
      <c r="D1923" s="72" t="s">
        <v>63</v>
      </c>
      <c r="E1923" s="59" t="s">
        <v>3404</v>
      </c>
      <c r="F1923" s="63" t="s">
        <v>41</v>
      </c>
      <c r="G1923" s="46" t="s">
        <v>42</v>
      </c>
      <c r="H1923" s="47">
        <v>33549</v>
      </c>
      <c r="I1923" s="45"/>
      <c r="J1923" s="76"/>
      <c r="K1923" s="74" t="s">
        <v>56</v>
      </c>
      <c r="L1923" s="90" t="s">
        <v>3405</v>
      </c>
      <c r="M1923" s="71">
        <v>42639</v>
      </c>
      <c r="N1923" s="52" t="str">
        <f t="shared" ca="1" si="66"/>
        <v>32 Tahun 3 Bulan 20 hari</v>
      </c>
      <c r="O19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5 Bulan 1 Hari </v>
      </c>
      <c r="P1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Row],[JABATAN]],tbl_refJabatan,2,FALSE),"yr","day")-CONVERT(DATEDIF(H1923,tglAcuan,"y"),"yr","day"))),(NOW()+(CONVERT(VLOOKUP(Table1[[#This Row],[JABATAN]],tbl_refJabatan,2,FALSE),"yr","day")-CONVERT(DATEDIF(H1923,NOW(),"y"),"yr","day")))),"Usia Salah"),"")</f>
        <v>55576.098911689813</v>
      </c>
      <c r="Q1923" s="167" t="str">
        <f ca="1">IF(Table1[[#This Row],[TGL. PENSIUN (usia)]]&lt;&gt;0,TEXT(Table1[[#This Row],[TGL. PENSIUN (usia)]],"yyyy"),"")</f>
        <v>2052</v>
      </c>
      <c r="R1923" s="166">
        <f ca="1">IF(AND(Table1[[#This Row],[TGL. PENSIUN (usia)]]&lt;&gt;"",Table1[[#This Row],[TGL. PENSIUN (usia)]]&lt;&gt;"USIA SALAH"),IF(tglAcuan&lt;&gt;0,(INT(CONVERT(VLOOKUP(Table1[[#This Row],[JABATAN]],tbl_refJabatan,2,FALSE),"yr","day")-CONVERT(DATEDIF(H1923,tglAcuan,"y"),"yr","day"))),(INT(CONVERT(VLOOKUP(Table1[[#This Row],[JABATAN]],tbl_refJabatan,2,FALSE),"yr","day")-CONVERT(DATEDIF(H1923,NOW(),"y"),"yr","day")))),"")</f>
        <v>10227</v>
      </c>
      <c r="S1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Row],[JABATAN]],tbl_refJabatan,4,FALSE),"yr","day")-CONVERT(DATEDIF(H1923,tglAcuan,"y"),"yr","day"))),(NOW()+(CONVERT(VLOOKUP(Table1[[#This Row],[JABATAN]],tbl_refJabatan,4,FALSE),"yr","day")-CONVERT(DATEDIF(H1923,NOW(),"y"),"yr","day")))),"Usia Salah"),"")</f>
        <v>40966.098911689813</v>
      </c>
      <c r="T1923" s="167" t="str">
        <f ca="1">IF(Table1[[#This Row],[TGL. PENSIUN ( usia )]]&lt;&gt;0,TEXT(Table1[[#This Row],[TGL. PENSIUN ( usia )]],"yyyy"),"")</f>
        <v>2012</v>
      </c>
      <c r="U1923" s="166">
        <f ca="1">IF(AND(Table1[[#This Row],[TGL. PENSIUN (usia)]]&lt;&gt;"",Table1[[#This Row],[TGL. PENSIUN (usia)]]&lt;&gt;"USIA SALAH"),IF(tglAcuan&lt;&gt;0,(INT(CONVERT(VLOOKUP(Table1[[#This Row],[JABATAN]],tbl_refJabatan,4,FALSE),"yr","day")-CONVERT(DATEDIF(H1923,tglAcuan,"y"),"yr","day"))),(INT(CONVERT(VLOOKUP(Table1[[#This Row],[JABATAN]],tbl_refJabatan,4,FALSE),"yr","day")-CONVERT(DATEDIF(H1923,NOW(),"y"),"yr","day")))),"")</f>
        <v>-4383</v>
      </c>
      <c r="V1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Row],[JABATAN]],tbl_refJabatan,6,FALSE),"yr","day")-CONVERT(DATEDIF(H1923,tglAcuan,"y"),"yr","day"))),(NOW()+(CONVERT(VLOOKUP(Table1[[#This Row],[JABATAN]],tbl_refJabatan,6,FALSE),"yr","day")-CONVERT(DATEDIF(H1923,NOW(),"y"),"yr","day")))),"Usia Salah"),"")</f>
        <v>33661.098911689813</v>
      </c>
      <c r="W1923" s="167" t="str">
        <f ca="1">IF(Table1[[#This Row],[TGL.PENSIUN (usia)]]&lt;&gt;0,TEXT(Table1[[#This Row],[TGL.PENSIUN (usia)]],"yyyy"),"")</f>
        <v>1992</v>
      </c>
      <c r="X19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Row],[JABATAN]],tbl_refJabatan,7,FALSE),"yr","day")-CONVERT(DATEDIF(M1923,tglAcuan,"y"),"yr","day"))),(NOW()+(CONVERT(VLOOKUP(Table1[[#This Row],[JABATAN]],tbl_refJabatan,7,FALSE),"yr","day")-CONVERT(DATEDIF(M1923,NOW(),"y"),"yr","day")))),"tgl SK salah"),"")</f>
        <v>64707.348911689813</v>
      </c>
      <c r="Y1923" s="167" t="str">
        <f ca="1">IF(Table1[[#This Row],[TGL. PENSIUN (jabatan)]]&lt;&gt;0,TEXT(Table1[[#This Row],[TGL. PENSIUN (jabatan)]],"yyyy"),"")</f>
        <v>2077</v>
      </c>
      <c r="Z19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Row],[JABATAN]],tbl_refJabatan,8,FALSE),"yr","day")-CONVERT(DATEDIF(H1923,tglAcuan,"y"),"yr","day"))),(NOW()+(CONVERT(VLOOKUP(Table1[[#This Row],[JABATAN]],tbl_refJabatan,8,FALSE),"yr","day")-CONVERT(DATEDIF(H1923,NOW(),"y"),"yr","day")))),"Usia Salah"),"")</f>
        <v>55576.098911689813</v>
      </c>
      <c r="AA1923" s="167" t="str">
        <f ca="1">IF(Table1[[#This Row],[TGL.PENSIUN (usia )]]&lt;&gt;0,TEXT(Table1[[#This Row],[TGL.PENSIUN (usia )]],"yyyy"),"")</f>
        <v>2052</v>
      </c>
      <c r="AB19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Row],[JABATAN]],tbl_refJabatan,9,FALSE),"yr","day")-CONVERT(DATEDIF(M1923,tglAcuan,"y"),"yr","day"))),(NOW()+(CONVERT(VLOOKUP(Table1[[#This Row],[JABATAN]],tbl_refJabatan,9,FALSE),"yr","day")-CONVERT(DATEDIF(M1923,NOW(),"y"),"yr","day")))),"tgl SK salah"),"")</f>
        <v>48271.098911689813</v>
      </c>
      <c r="AC1923" s="167" t="str">
        <f ca="1">IF(Table1[[#This Row],[TGL. PENSIUN (jabatan )]]&lt;&gt;0,TEXT(Table1[[#This Row],[TGL. PENSIUN (jabatan )]],"yyyy"),"")</f>
        <v>2032</v>
      </c>
      <c r="AD19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4" spans="1:30" s="53" customFormat="1" ht="21.75" customHeight="1" x14ac:dyDescent="0.25">
      <c r="A1924" s="43">
        <f t="shared" si="65"/>
        <v>1919</v>
      </c>
      <c r="B1924" s="44" t="s">
        <v>3226</v>
      </c>
      <c r="C1924" s="44" t="s">
        <v>3390</v>
      </c>
      <c r="D1924" s="72" t="s">
        <v>63</v>
      </c>
      <c r="E1924" s="59" t="s">
        <v>159</v>
      </c>
      <c r="F1924" s="63" t="s">
        <v>41</v>
      </c>
      <c r="G1924" s="46" t="s">
        <v>42</v>
      </c>
      <c r="H1924" s="47">
        <v>30511</v>
      </c>
      <c r="I1924" s="45"/>
      <c r="J1924" s="76"/>
      <c r="K1924" s="74" t="s">
        <v>43</v>
      </c>
      <c r="L1924" s="90" t="s">
        <v>3406</v>
      </c>
      <c r="M1924" s="71">
        <v>42013</v>
      </c>
      <c r="N1924" s="52" t="str">
        <f t="shared" ca="1" si="66"/>
        <v>40 Tahun 7 Bulan 13 hari</v>
      </c>
      <c r="O19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18 Hari </v>
      </c>
      <c r="P1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Row],[JABATAN]],tbl_refJabatan,2,FALSE),"yr","day")-CONVERT(DATEDIF(H1924,tglAcuan,"y"),"yr","day"))),(NOW()+(CONVERT(VLOOKUP(Table1[[#This Row],[JABATAN]],tbl_refJabatan,2,FALSE),"yr","day")-CONVERT(DATEDIF(H1924,NOW(),"y"),"yr","day")))),"Usia Salah"),"")</f>
        <v>52654.098911689813</v>
      </c>
      <c r="Q1924" s="167" t="str">
        <f ca="1">IF(Table1[[#This Row],[TGL. PENSIUN (usia)]]&lt;&gt;0,TEXT(Table1[[#This Row],[TGL. PENSIUN (usia)]],"yyyy"),"")</f>
        <v>2044</v>
      </c>
      <c r="R1924" s="166">
        <f ca="1">IF(AND(Table1[[#This Row],[TGL. PENSIUN (usia)]]&lt;&gt;"",Table1[[#This Row],[TGL. PENSIUN (usia)]]&lt;&gt;"USIA SALAH"),IF(tglAcuan&lt;&gt;0,(INT(CONVERT(VLOOKUP(Table1[[#This Row],[JABATAN]],tbl_refJabatan,2,FALSE),"yr","day")-CONVERT(DATEDIF(H1924,tglAcuan,"y"),"yr","day"))),(INT(CONVERT(VLOOKUP(Table1[[#This Row],[JABATAN]],tbl_refJabatan,2,FALSE),"yr","day")-CONVERT(DATEDIF(H1924,NOW(),"y"),"yr","day")))),"")</f>
        <v>7305</v>
      </c>
      <c r="S1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Row],[JABATAN]],tbl_refJabatan,4,FALSE),"yr","day")-CONVERT(DATEDIF(H1924,tglAcuan,"y"),"yr","day"))),(NOW()+(CONVERT(VLOOKUP(Table1[[#This Row],[JABATAN]],tbl_refJabatan,4,FALSE),"yr","day")-CONVERT(DATEDIF(H1924,NOW(),"y"),"yr","day")))),"Usia Salah"),"")</f>
        <v>38044.098911689813</v>
      </c>
      <c r="T1924" s="167" t="str">
        <f ca="1">IF(Table1[[#This Row],[TGL. PENSIUN ( usia )]]&lt;&gt;0,TEXT(Table1[[#This Row],[TGL. PENSIUN ( usia )]],"yyyy"),"")</f>
        <v>2004</v>
      </c>
      <c r="U1924" s="166">
        <f ca="1">IF(AND(Table1[[#This Row],[TGL. PENSIUN (usia)]]&lt;&gt;"",Table1[[#This Row],[TGL. PENSIUN (usia)]]&lt;&gt;"USIA SALAH"),IF(tglAcuan&lt;&gt;0,(INT(CONVERT(VLOOKUP(Table1[[#This Row],[JABATAN]],tbl_refJabatan,4,FALSE),"yr","day")-CONVERT(DATEDIF(H1924,tglAcuan,"y"),"yr","day"))),(INT(CONVERT(VLOOKUP(Table1[[#This Row],[JABATAN]],tbl_refJabatan,4,FALSE),"yr","day")-CONVERT(DATEDIF(H1924,NOW(),"y"),"yr","day")))),"")</f>
        <v>-7305</v>
      </c>
      <c r="V1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Row],[JABATAN]],tbl_refJabatan,6,FALSE),"yr","day")-CONVERT(DATEDIF(H1924,tglAcuan,"y"),"yr","day"))),(NOW()+(CONVERT(VLOOKUP(Table1[[#This Row],[JABATAN]],tbl_refJabatan,6,FALSE),"yr","day")-CONVERT(DATEDIF(H1924,NOW(),"y"),"yr","day")))),"Usia Salah"),"")</f>
        <v>30739.098911689813</v>
      </c>
      <c r="W1924" s="167" t="str">
        <f ca="1">IF(Table1[[#This Row],[TGL.PENSIUN (usia)]]&lt;&gt;0,TEXT(Table1[[#This Row],[TGL.PENSIUN (usia)]],"yyyy"),"")</f>
        <v>1984</v>
      </c>
      <c r="X19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Row],[JABATAN]],tbl_refJabatan,7,FALSE),"yr","day")-CONVERT(DATEDIF(M1924,tglAcuan,"y"),"yr","day"))),(NOW()+(CONVERT(VLOOKUP(Table1[[#This Row],[JABATAN]],tbl_refJabatan,7,FALSE),"yr","day")-CONVERT(DATEDIF(M1924,NOW(),"y"),"yr","day")))),"tgl SK salah"),"")</f>
        <v>63976.848911689813</v>
      </c>
      <c r="Y1924" s="167" t="str">
        <f ca="1">IF(Table1[[#This Row],[TGL. PENSIUN (jabatan)]]&lt;&gt;0,TEXT(Table1[[#This Row],[TGL. PENSIUN (jabatan)]],"yyyy"),"")</f>
        <v>2075</v>
      </c>
      <c r="Z19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Row],[JABATAN]],tbl_refJabatan,8,FALSE),"yr","day")-CONVERT(DATEDIF(H1924,tglAcuan,"y"),"yr","day"))),(NOW()+(CONVERT(VLOOKUP(Table1[[#This Row],[JABATAN]],tbl_refJabatan,8,FALSE),"yr","day")-CONVERT(DATEDIF(H1924,NOW(),"y"),"yr","day")))),"Usia Salah"),"")</f>
        <v>52654.098911689813</v>
      </c>
      <c r="AA1924" s="167" t="str">
        <f ca="1">IF(Table1[[#This Row],[TGL.PENSIUN (usia )]]&lt;&gt;0,TEXT(Table1[[#This Row],[TGL.PENSIUN (usia )]],"yyyy"),"")</f>
        <v>2044</v>
      </c>
      <c r="AB19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Row],[JABATAN]],tbl_refJabatan,9,FALSE),"yr","day")-CONVERT(DATEDIF(M1924,tglAcuan,"y"),"yr","day"))),(NOW()+(CONVERT(VLOOKUP(Table1[[#This Row],[JABATAN]],tbl_refJabatan,9,FALSE),"yr","day")-CONVERT(DATEDIF(M1924,NOW(),"y"),"yr","day")))),"tgl SK salah"),"")</f>
        <v>47540.598911689813</v>
      </c>
      <c r="AC1924" s="167" t="str">
        <f ca="1">IF(Table1[[#This Row],[TGL. PENSIUN (jabatan )]]&lt;&gt;0,TEXT(Table1[[#This Row],[TGL. PENSIUN (jabatan )]],"yyyy"),"")</f>
        <v>2030</v>
      </c>
      <c r="AD19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5" spans="1:30" s="53" customFormat="1" ht="21.75" customHeight="1" x14ac:dyDescent="0.25">
      <c r="A1925" s="43">
        <f t="shared" si="65"/>
        <v>1920</v>
      </c>
      <c r="B1925" s="44" t="s">
        <v>3226</v>
      </c>
      <c r="C1925" s="44" t="s">
        <v>3390</v>
      </c>
      <c r="D1925" s="72" t="s">
        <v>63</v>
      </c>
      <c r="E1925" s="59" t="s">
        <v>3407</v>
      </c>
      <c r="F1925" s="63" t="s">
        <v>50</v>
      </c>
      <c r="G1925" s="46" t="s">
        <v>42</v>
      </c>
      <c r="H1925" s="47">
        <v>33157</v>
      </c>
      <c r="I1925" s="45"/>
      <c r="J1925" s="76"/>
      <c r="K1925" s="74" t="s">
        <v>43</v>
      </c>
      <c r="L1925" s="90" t="s">
        <v>3408</v>
      </c>
      <c r="M1925" s="77">
        <v>42013</v>
      </c>
      <c r="N1925" s="52" t="str">
        <f t="shared" ca="1" si="66"/>
        <v>33 Tahun 4 Bulan 16 hari</v>
      </c>
      <c r="O19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18 Hari </v>
      </c>
      <c r="P1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Row],[JABATAN]],tbl_refJabatan,2,FALSE),"yr","day")-CONVERT(DATEDIF(H1925,tglAcuan,"y"),"yr","day"))),(NOW()+(CONVERT(VLOOKUP(Table1[[#This Row],[JABATAN]],tbl_refJabatan,2,FALSE),"yr","day")-CONVERT(DATEDIF(H1925,NOW(),"y"),"yr","day")))),"Usia Salah"),"")</f>
        <v>55210.848911689813</v>
      </c>
      <c r="Q1925" s="167" t="str">
        <f ca="1">IF(Table1[[#This Row],[TGL. PENSIUN (usia)]]&lt;&gt;0,TEXT(Table1[[#This Row],[TGL. PENSIUN (usia)]],"yyyy"),"")</f>
        <v>2051</v>
      </c>
      <c r="R1925" s="166">
        <f ca="1">IF(AND(Table1[[#This Row],[TGL. PENSIUN (usia)]]&lt;&gt;"",Table1[[#This Row],[TGL. PENSIUN (usia)]]&lt;&gt;"USIA SALAH"),IF(tglAcuan&lt;&gt;0,(INT(CONVERT(VLOOKUP(Table1[[#This Row],[JABATAN]],tbl_refJabatan,2,FALSE),"yr","day")-CONVERT(DATEDIF(H1925,tglAcuan,"y"),"yr","day"))),(INT(CONVERT(VLOOKUP(Table1[[#This Row],[JABATAN]],tbl_refJabatan,2,FALSE),"yr","day")-CONVERT(DATEDIF(H1925,NOW(),"y"),"yr","day")))),"")</f>
        <v>9861</v>
      </c>
      <c r="S1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Row],[JABATAN]],tbl_refJabatan,4,FALSE),"yr","day")-CONVERT(DATEDIF(H1925,tglAcuan,"y"),"yr","day"))),(NOW()+(CONVERT(VLOOKUP(Table1[[#This Row],[JABATAN]],tbl_refJabatan,4,FALSE),"yr","day")-CONVERT(DATEDIF(H1925,NOW(),"y"),"yr","day")))),"Usia Salah"),"")</f>
        <v>40600.848911689813</v>
      </c>
      <c r="T1925" s="167" t="str">
        <f ca="1">IF(Table1[[#This Row],[TGL. PENSIUN ( usia )]]&lt;&gt;0,TEXT(Table1[[#This Row],[TGL. PENSIUN ( usia )]],"yyyy"),"")</f>
        <v>2011</v>
      </c>
      <c r="U1925" s="166">
        <f ca="1">IF(AND(Table1[[#This Row],[TGL. PENSIUN (usia)]]&lt;&gt;"",Table1[[#This Row],[TGL. PENSIUN (usia)]]&lt;&gt;"USIA SALAH"),IF(tglAcuan&lt;&gt;0,(INT(CONVERT(VLOOKUP(Table1[[#This Row],[JABATAN]],tbl_refJabatan,4,FALSE),"yr","day")-CONVERT(DATEDIF(H1925,tglAcuan,"y"),"yr","day"))),(INT(CONVERT(VLOOKUP(Table1[[#This Row],[JABATAN]],tbl_refJabatan,4,FALSE),"yr","day")-CONVERT(DATEDIF(H1925,NOW(),"y"),"yr","day")))),"")</f>
        <v>-4749</v>
      </c>
      <c r="V1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Row],[JABATAN]],tbl_refJabatan,6,FALSE),"yr","day")-CONVERT(DATEDIF(H1925,tglAcuan,"y"),"yr","day"))),(NOW()+(CONVERT(VLOOKUP(Table1[[#This Row],[JABATAN]],tbl_refJabatan,6,FALSE),"yr","day")-CONVERT(DATEDIF(H1925,NOW(),"y"),"yr","day")))),"Usia Salah"),"")</f>
        <v>33295.848911689813</v>
      </c>
      <c r="W1925" s="167" t="str">
        <f ca="1">IF(Table1[[#This Row],[TGL.PENSIUN (usia)]]&lt;&gt;0,TEXT(Table1[[#This Row],[TGL.PENSIUN (usia)]],"yyyy"),"")</f>
        <v>1991</v>
      </c>
      <c r="X19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Row],[JABATAN]],tbl_refJabatan,7,FALSE),"yr","day")-CONVERT(DATEDIF(M1925,tglAcuan,"y"),"yr","day"))),(NOW()+(CONVERT(VLOOKUP(Table1[[#This Row],[JABATAN]],tbl_refJabatan,7,FALSE),"yr","day")-CONVERT(DATEDIF(M1925,NOW(),"y"),"yr","day")))),"tgl SK salah"),"")</f>
        <v>63976.848911689813</v>
      </c>
      <c r="Y1925" s="167" t="str">
        <f ca="1">IF(Table1[[#This Row],[TGL. PENSIUN (jabatan)]]&lt;&gt;0,TEXT(Table1[[#This Row],[TGL. PENSIUN (jabatan)]],"yyyy"),"")</f>
        <v>2075</v>
      </c>
      <c r="Z19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Row],[JABATAN]],tbl_refJabatan,8,FALSE),"yr","day")-CONVERT(DATEDIF(H1925,tglAcuan,"y"),"yr","day"))),(NOW()+(CONVERT(VLOOKUP(Table1[[#This Row],[JABATAN]],tbl_refJabatan,8,FALSE),"yr","day")-CONVERT(DATEDIF(H1925,NOW(),"y"),"yr","day")))),"Usia Salah"),"")</f>
        <v>55210.848911689813</v>
      </c>
      <c r="AA1925" s="167" t="str">
        <f ca="1">IF(Table1[[#This Row],[TGL.PENSIUN (usia )]]&lt;&gt;0,TEXT(Table1[[#This Row],[TGL.PENSIUN (usia )]],"yyyy"),"")</f>
        <v>2051</v>
      </c>
      <c r="AB19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Row],[JABATAN]],tbl_refJabatan,9,FALSE),"yr","day")-CONVERT(DATEDIF(M1925,tglAcuan,"y"),"yr","day"))),(NOW()+(CONVERT(VLOOKUP(Table1[[#This Row],[JABATAN]],tbl_refJabatan,9,FALSE),"yr","day")-CONVERT(DATEDIF(M1925,NOW(),"y"),"yr","day")))),"tgl SK salah"),"")</f>
        <v>47540.598911689813</v>
      </c>
      <c r="AC1925" s="167" t="str">
        <f ca="1">IF(Table1[[#This Row],[TGL. PENSIUN (jabatan )]]&lt;&gt;0,TEXT(Table1[[#This Row],[TGL. PENSIUN (jabatan )]],"yyyy"),"")</f>
        <v>2030</v>
      </c>
      <c r="AD19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6" spans="1:30" s="53" customFormat="1" ht="21.75" customHeight="1" x14ac:dyDescent="0.25">
      <c r="A1926" s="43">
        <f t="shared" si="65"/>
        <v>1921</v>
      </c>
      <c r="B1926" s="44" t="s">
        <v>3226</v>
      </c>
      <c r="C1926" s="44" t="s">
        <v>3390</v>
      </c>
      <c r="D1926" s="72" t="s">
        <v>63</v>
      </c>
      <c r="E1926" s="59" t="s">
        <v>3409</v>
      </c>
      <c r="F1926" s="63" t="s">
        <v>41</v>
      </c>
      <c r="G1926" s="46" t="s">
        <v>42</v>
      </c>
      <c r="H1926" s="47">
        <v>20911</v>
      </c>
      <c r="I1926" s="45"/>
      <c r="J1926" s="76"/>
      <c r="K1926" s="74" t="s">
        <v>93</v>
      </c>
      <c r="L1926" s="90" t="s">
        <v>1117</v>
      </c>
      <c r="M1926" s="77">
        <v>39283</v>
      </c>
      <c r="N1926" s="52" t="str">
        <f t="shared" ca="1" si="66"/>
        <v>66 Tahun 10 Bulan 26 hari</v>
      </c>
      <c r="O19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7 Bulan 7 Hari </v>
      </c>
      <c r="P1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Row],[JABATAN]],tbl_refJabatan,2,FALSE),"yr","day")-CONVERT(DATEDIF(H1926,tglAcuan,"y"),"yr","day"))),(NOW()+(CONVERT(VLOOKUP(Table1[[#This Row],[JABATAN]],tbl_refJabatan,2,FALSE),"yr","day")-CONVERT(DATEDIF(H1926,NOW(),"y"),"yr","day")))),"Usia Salah"),"")</f>
        <v>43157.598911689813</v>
      </c>
      <c r="Q1926" s="167" t="str">
        <f ca="1">IF(Table1[[#This Row],[TGL. PENSIUN (usia)]]&lt;&gt;0,TEXT(Table1[[#This Row],[TGL. PENSIUN (usia)]],"yyyy"),"")</f>
        <v>2018</v>
      </c>
      <c r="R1926" s="166">
        <f ca="1">IF(AND(Table1[[#This Row],[TGL. PENSIUN (usia)]]&lt;&gt;"",Table1[[#This Row],[TGL. PENSIUN (usia)]]&lt;&gt;"USIA SALAH"),IF(tglAcuan&lt;&gt;0,(INT(CONVERT(VLOOKUP(Table1[[#This Row],[JABATAN]],tbl_refJabatan,2,FALSE),"yr","day")-CONVERT(DATEDIF(H1926,tglAcuan,"y"),"yr","day"))),(INT(CONVERT(VLOOKUP(Table1[[#This Row],[JABATAN]],tbl_refJabatan,2,FALSE),"yr","day")-CONVERT(DATEDIF(H1926,NOW(),"y"),"yr","day")))),"")</f>
        <v>-2192</v>
      </c>
      <c r="S1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Row],[JABATAN]],tbl_refJabatan,4,FALSE),"yr","day")-CONVERT(DATEDIF(H1926,tglAcuan,"y"),"yr","day"))),(NOW()+(CONVERT(VLOOKUP(Table1[[#This Row],[JABATAN]],tbl_refJabatan,4,FALSE),"yr","day")-CONVERT(DATEDIF(H1926,NOW(),"y"),"yr","day")))),"Usia Salah"),"")</f>
        <v>28547.598911689813</v>
      </c>
      <c r="T1926" s="167" t="str">
        <f ca="1">IF(Table1[[#This Row],[TGL. PENSIUN ( usia )]]&lt;&gt;0,TEXT(Table1[[#This Row],[TGL. PENSIUN ( usia )]],"yyyy"),"")</f>
        <v>1978</v>
      </c>
      <c r="U1926" s="166">
        <f ca="1">IF(AND(Table1[[#This Row],[TGL. PENSIUN (usia)]]&lt;&gt;"",Table1[[#This Row],[TGL. PENSIUN (usia)]]&lt;&gt;"USIA SALAH"),IF(tglAcuan&lt;&gt;0,(INT(CONVERT(VLOOKUP(Table1[[#This Row],[JABATAN]],tbl_refJabatan,4,FALSE),"yr","day")-CONVERT(DATEDIF(H1926,tglAcuan,"y"),"yr","day"))),(INT(CONVERT(VLOOKUP(Table1[[#This Row],[JABATAN]],tbl_refJabatan,4,FALSE),"yr","day")-CONVERT(DATEDIF(H1926,NOW(),"y"),"yr","day")))),"")</f>
        <v>-16802</v>
      </c>
      <c r="V1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Row],[JABATAN]],tbl_refJabatan,6,FALSE),"yr","day")-CONVERT(DATEDIF(H1926,tglAcuan,"y"),"yr","day"))),(NOW()+(CONVERT(VLOOKUP(Table1[[#This Row],[JABATAN]],tbl_refJabatan,6,FALSE),"yr","day")-CONVERT(DATEDIF(H1926,NOW(),"y"),"yr","day")))),"Usia Salah"),"")</f>
        <v>21242.598911689813</v>
      </c>
      <c r="W1926" s="167" t="str">
        <f ca="1">IF(Table1[[#This Row],[TGL.PENSIUN (usia)]]&lt;&gt;0,TEXT(Table1[[#This Row],[TGL.PENSIUN (usia)]],"yyyy"),"")</f>
        <v>1958</v>
      </c>
      <c r="X19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Row],[JABATAN]],tbl_refJabatan,7,FALSE),"yr","day")-CONVERT(DATEDIF(M1926,tglAcuan,"y"),"yr","day"))),(NOW()+(CONVERT(VLOOKUP(Table1[[#This Row],[JABATAN]],tbl_refJabatan,7,FALSE),"yr","day")-CONVERT(DATEDIF(M1926,NOW(),"y"),"yr","day")))),"tgl SK salah"),"")</f>
        <v>61420.098911689813</v>
      </c>
      <c r="Y1926" s="167" t="str">
        <f ca="1">IF(Table1[[#This Row],[TGL. PENSIUN (jabatan)]]&lt;&gt;0,TEXT(Table1[[#This Row],[TGL. PENSIUN (jabatan)]],"yyyy"),"")</f>
        <v>2068</v>
      </c>
      <c r="Z19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Row],[JABATAN]],tbl_refJabatan,8,FALSE),"yr","day")-CONVERT(DATEDIF(H1926,tglAcuan,"y"),"yr","day"))),(NOW()+(CONVERT(VLOOKUP(Table1[[#This Row],[JABATAN]],tbl_refJabatan,8,FALSE),"yr","day")-CONVERT(DATEDIF(H1926,NOW(),"y"),"yr","day")))),"Usia Salah"),"")</f>
        <v>43157.598911689813</v>
      </c>
      <c r="AA1926" s="167" t="str">
        <f ca="1">IF(Table1[[#This Row],[TGL.PENSIUN (usia )]]&lt;&gt;0,TEXT(Table1[[#This Row],[TGL.PENSIUN (usia )]],"yyyy"),"")</f>
        <v>2018</v>
      </c>
      <c r="AB19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Row],[JABATAN]],tbl_refJabatan,9,FALSE),"yr","day")-CONVERT(DATEDIF(M1926,tglAcuan,"y"),"yr","day"))),(NOW()+(CONVERT(VLOOKUP(Table1[[#This Row],[JABATAN]],tbl_refJabatan,9,FALSE),"yr","day")-CONVERT(DATEDIF(M1926,NOW(),"y"),"yr","day")))),"tgl SK salah"),"")</f>
        <v>44983.848911689813</v>
      </c>
      <c r="AC1926" s="167" t="str">
        <f ca="1">IF(Table1[[#This Row],[TGL. PENSIUN (jabatan )]]&lt;&gt;0,TEXT(Table1[[#This Row],[TGL. PENSIUN (jabatan )]],"yyyy"),"")</f>
        <v>2023</v>
      </c>
      <c r="AD19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7" spans="1:30" s="53" customFormat="1" ht="21.75" customHeight="1" x14ac:dyDescent="0.25">
      <c r="A1927" s="43">
        <f t="shared" si="65"/>
        <v>1922</v>
      </c>
      <c r="B1927" s="44" t="s">
        <v>3226</v>
      </c>
      <c r="C1927" s="44" t="s">
        <v>3390</v>
      </c>
      <c r="D1927" s="72" t="s">
        <v>63</v>
      </c>
      <c r="E1927" s="59" t="s">
        <v>3410</v>
      </c>
      <c r="F1927" s="63" t="s">
        <v>41</v>
      </c>
      <c r="G1927" s="46" t="s">
        <v>42</v>
      </c>
      <c r="H1927" s="47">
        <v>34075</v>
      </c>
      <c r="I1927" s="45"/>
      <c r="J1927" s="76"/>
      <c r="K1927" s="74" t="s">
        <v>56</v>
      </c>
      <c r="L1927" s="90" t="s">
        <v>3411</v>
      </c>
      <c r="M1927" s="71">
        <v>44536</v>
      </c>
      <c r="N1927" s="52" t="str">
        <f t="shared" ca="1" si="66"/>
        <v>30 Tahun 10 Bulan 11 hari</v>
      </c>
      <c r="O19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21 Hari </v>
      </c>
      <c r="P1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Row],[JABATAN]],tbl_refJabatan,2,FALSE),"yr","day")-CONVERT(DATEDIF(H1927,tglAcuan,"y"),"yr","day"))),(NOW()+(CONVERT(VLOOKUP(Table1[[#This Row],[JABATAN]],tbl_refJabatan,2,FALSE),"yr","day")-CONVERT(DATEDIF(H1927,NOW(),"y"),"yr","day")))),"Usia Salah"),"")</f>
        <v>56306.598911689813</v>
      </c>
      <c r="Q1927" s="167" t="str">
        <f ca="1">IF(Table1[[#This Row],[TGL. PENSIUN (usia)]]&lt;&gt;0,TEXT(Table1[[#This Row],[TGL. PENSIUN (usia)]],"yyyy"),"")</f>
        <v>2054</v>
      </c>
      <c r="R1927" s="166">
        <f ca="1">IF(AND(Table1[[#This Row],[TGL. PENSIUN (usia)]]&lt;&gt;"",Table1[[#This Row],[TGL. PENSIUN (usia)]]&lt;&gt;"USIA SALAH"),IF(tglAcuan&lt;&gt;0,(INT(CONVERT(VLOOKUP(Table1[[#This Row],[JABATAN]],tbl_refJabatan,2,FALSE),"yr","day")-CONVERT(DATEDIF(H1927,tglAcuan,"y"),"yr","day"))),(INT(CONVERT(VLOOKUP(Table1[[#This Row],[JABATAN]],tbl_refJabatan,2,FALSE),"yr","day")-CONVERT(DATEDIF(H1927,NOW(),"y"),"yr","day")))),"")</f>
        <v>10957</v>
      </c>
      <c r="S1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Row],[JABATAN]],tbl_refJabatan,4,FALSE),"yr","day")-CONVERT(DATEDIF(H1927,tglAcuan,"y"),"yr","day"))),(NOW()+(CONVERT(VLOOKUP(Table1[[#This Row],[JABATAN]],tbl_refJabatan,4,FALSE),"yr","day")-CONVERT(DATEDIF(H1927,NOW(),"y"),"yr","day")))),"Usia Salah"),"")</f>
        <v>41696.598911689813</v>
      </c>
      <c r="T1927" s="167" t="str">
        <f ca="1">IF(Table1[[#This Row],[TGL. PENSIUN ( usia )]]&lt;&gt;0,TEXT(Table1[[#This Row],[TGL. PENSIUN ( usia )]],"yyyy"),"")</f>
        <v>2014</v>
      </c>
      <c r="U1927" s="166">
        <f ca="1">IF(AND(Table1[[#This Row],[TGL. PENSIUN (usia)]]&lt;&gt;"",Table1[[#This Row],[TGL. PENSIUN (usia)]]&lt;&gt;"USIA SALAH"),IF(tglAcuan&lt;&gt;0,(INT(CONVERT(VLOOKUP(Table1[[#This Row],[JABATAN]],tbl_refJabatan,4,FALSE),"yr","day")-CONVERT(DATEDIF(H1927,tglAcuan,"y"),"yr","day"))),(INT(CONVERT(VLOOKUP(Table1[[#This Row],[JABATAN]],tbl_refJabatan,4,FALSE),"yr","day")-CONVERT(DATEDIF(H1927,NOW(),"y"),"yr","day")))),"")</f>
        <v>-3653</v>
      </c>
      <c r="V1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Row],[JABATAN]],tbl_refJabatan,6,FALSE),"yr","day")-CONVERT(DATEDIF(H1927,tglAcuan,"y"),"yr","day"))),(NOW()+(CONVERT(VLOOKUP(Table1[[#This Row],[JABATAN]],tbl_refJabatan,6,FALSE),"yr","day")-CONVERT(DATEDIF(H1927,NOW(),"y"),"yr","day")))),"Usia Salah"),"")</f>
        <v>34391.598911689813</v>
      </c>
      <c r="W1927" s="167" t="str">
        <f ca="1">IF(Table1[[#This Row],[TGL.PENSIUN (usia)]]&lt;&gt;0,TEXT(Table1[[#This Row],[TGL.PENSIUN (usia)]],"yyyy"),"")</f>
        <v>1994</v>
      </c>
      <c r="X19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Row],[JABATAN]],tbl_refJabatan,7,FALSE),"yr","day")-CONVERT(DATEDIF(M1927,tglAcuan,"y"),"yr","day"))),(NOW()+(CONVERT(VLOOKUP(Table1[[#This Row],[JABATAN]],tbl_refJabatan,7,FALSE),"yr","day")-CONVERT(DATEDIF(M1927,NOW(),"y"),"yr","day")))),"tgl SK salah"),"")</f>
        <v>66533.598911689813</v>
      </c>
      <c r="Y1927" s="167" t="str">
        <f ca="1">IF(Table1[[#This Row],[TGL. PENSIUN (jabatan)]]&lt;&gt;0,TEXT(Table1[[#This Row],[TGL. PENSIUN (jabatan)]],"yyyy"),"")</f>
        <v>2082</v>
      </c>
      <c r="Z19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Row],[JABATAN]],tbl_refJabatan,8,FALSE),"yr","day")-CONVERT(DATEDIF(H1927,tglAcuan,"y"),"yr","day"))),(NOW()+(CONVERT(VLOOKUP(Table1[[#This Row],[JABATAN]],tbl_refJabatan,8,FALSE),"yr","day")-CONVERT(DATEDIF(H1927,NOW(),"y"),"yr","day")))),"Usia Salah"),"")</f>
        <v>56306.598911689813</v>
      </c>
      <c r="AA1927" s="167" t="str">
        <f ca="1">IF(Table1[[#This Row],[TGL.PENSIUN (usia )]]&lt;&gt;0,TEXT(Table1[[#This Row],[TGL.PENSIUN (usia )]],"yyyy"),"")</f>
        <v>2054</v>
      </c>
      <c r="AB19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Row],[JABATAN]],tbl_refJabatan,9,FALSE),"yr","day")-CONVERT(DATEDIF(M1927,tglAcuan,"y"),"yr","day"))),(NOW()+(CONVERT(VLOOKUP(Table1[[#This Row],[JABATAN]],tbl_refJabatan,9,FALSE),"yr","day")-CONVERT(DATEDIF(M1927,NOW(),"y"),"yr","day")))),"tgl SK salah"),"")</f>
        <v>50097.348911689813</v>
      </c>
      <c r="AC1927" s="167" t="str">
        <f ca="1">IF(Table1[[#This Row],[TGL. PENSIUN (jabatan )]]&lt;&gt;0,TEXT(Table1[[#This Row],[TGL. PENSIUN (jabatan )]],"yyyy"),"")</f>
        <v>2037</v>
      </c>
      <c r="AD19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8" spans="1:30" s="53" customFormat="1" ht="21.75" customHeight="1" x14ac:dyDescent="0.25">
      <c r="A1928" s="43">
        <f t="shared" si="65"/>
        <v>1923</v>
      </c>
      <c r="B1928" s="44" t="s">
        <v>3226</v>
      </c>
      <c r="C1928" s="44" t="s">
        <v>3390</v>
      </c>
      <c r="D1928" s="72" t="s">
        <v>63</v>
      </c>
      <c r="E1928" s="59" t="s">
        <v>3412</v>
      </c>
      <c r="F1928" s="63" t="s">
        <v>41</v>
      </c>
      <c r="G1928" s="46" t="s">
        <v>42</v>
      </c>
      <c r="H1928" s="47">
        <v>28846</v>
      </c>
      <c r="I1928" s="45"/>
      <c r="J1928" s="76"/>
      <c r="K1928" s="74" t="s">
        <v>43</v>
      </c>
      <c r="L1928" s="90" t="s">
        <v>3413</v>
      </c>
      <c r="M1928" s="77">
        <v>43468</v>
      </c>
      <c r="N1928" s="52" t="str">
        <f t="shared" ca="1" si="66"/>
        <v>45 Tahun 2 Bulan 5 hari</v>
      </c>
      <c r="O19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24 Hari </v>
      </c>
      <c r="P1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Row],[JABATAN]],tbl_refJabatan,2,FALSE),"yr","day")-CONVERT(DATEDIF(H1928,tglAcuan,"y"),"yr","day"))),(NOW()+(CONVERT(VLOOKUP(Table1[[#This Row],[JABATAN]],tbl_refJabatan,2,FALSE),"yr","day")-CONVERT(DATEDIF(H1928,NOW(),"y"),"yr","day")))),"Usia Salah"),"")</f>
        <v>50827.848911689813</v>
      </c>
      <c r="Q1928" s="167" t="str">
        <f ca="1">IF(Table1[[#This Row],[TGL. PENSIUN (usia)]]&lt;&gt;0,TEXT(Table1[[#This Row],[TGL. PENSIUN (usia)]],"yyyy"),"")</f>
        <v>2039</v>
      </c>
      <c r="R1928" s="166">
        <f ca="1">IF(AND(Table1[[#This Row],[TGL. PENSIUN (usia)]]&lt;&gt;"",Table1[[#This Row],[TGL. PENSIUN (usia)]]&lt;&gt;"USIA SALAH"),IF(tglAcuan&lt;&gt;0,(INT(CONVERT(VLOOKUP(Table1[[#This Row],[JABATAN]],tbl_refJabatan,2,FALSE),"yr","day")-CONVERT(DATEDIF(H1928,tglAcuan,"y"),"yr","day"))),(INT(CONVERT(VLOOKUP(Table1[[#This Row],[JABATAN]],tbl_refJabatan,2,FALSE),"yr","day")-CONVERT(DATEDIF(H1928,NOW(),"y"),"yr","day")))),"")</f>
        <v>5478</v>
      </c>
      <c r="S1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Row],[JABATAN]],tbl_refJabatan,4,FALSE),"yr","day")-CONVERT(DATEDIF(H1928,tglAcuan,"y"),"yr","day"))),(NOW()+(CONVERT(VLOOKUP(Table1[[#This Row],[JABATAN]],tbl_refJabatan,4,FALSE),"yr","day")-CONVERT(DATEDIF(H1928,NOW(),"y"),"yr","day")))),"Usia Salah"),"")</f>
        <v>36217.848911689813</v>
      </c>
      <c r="T1928" s="167" t="str">
        <f ca="1">IF(Table1[[#This Row],[TGL. PENSIUN ( usia )]]&lt;&gt;0,TEXT(Table1[[#This Row],[TGL. PENSIUN ( usia )]],"yyyy"),"")</f>
        <v>1999</v>
      </c>
      <c r="U1928" s="166">
        <f ca="1">IF(AND(Table1[[#This Row],[TGL. PENSIUN (usia)]]&lt;&gt;"",Table1[[#This Row],[TGL. PENSIUN (usia)]]&lt;&gt;"USIA SALAH"),IF(tglAcuan&lt;&gt;0,(INT(CONVERT(VLOOKUP(Table1[[#This Row],[JABATAN]],tbl_refJabatan,4,FALSE),"yr","day")-CONVERT(DATEDIF(H1928,tglAcuan,"y"),"yr","day"))),(INT(CONVERT(VLOOKUP(Table1[[#This Row],[JABATAN]],tbl_refJabatan,4,FALSE),"yr","day")-CONVERT(DATEDIF(H1928,NOW(),"y"),"yr","day")))),"")</f>
        <v>-9132</v>
      </c>
      <c r="V1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Row],[JABATAN]],tbl_refJabatan,6,FALSE),"yr","day")-CONVERT(DATEDIF(H1928,tglAcuan,"y"),"yr","day"))),(NOW()+(CONVERT(VLOOKUP(Table1[[#This Row],[JABATAN]],tbl_refJabatan,6,FALSE),"yr","day")-CONVERT(DATEDIF(H1928,NOW(),"y"),"yr","day")))),"Usia Salah"),"")</f>
        <v>28912.848911689813</v>
      </c>
      <c r="W1928" s="167" t="str">
        <f ca="1">IF(Table1[[#This Row],[TGL.PENSIUN (usia)]]&lt;&gt;0,TEXT(Table1[[#This Row],[TGL.PENSIUN (usia)]],"yyyy"),"")</f>
        <v>1979</v>
      </c>
      <c r="X19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Row],[JABATAN]],tbl_refJabatan,7,FALSE),"yr","day")-CONVERT(DATEDIF(M1928,tglAcuan,"y"),"yr","day"))),(NOW()+(CONVERT(VLOOKUP(Table1[[#This Row],[JABATAN]],tbl_refJabatan,7,FALSE),"yr","day")-CONVERT(DATEDIF(M1928,NOW(),"y"),"yr","day")))),"tgl SK salah"),"")</f>
        <v>65437.848911689813</v>
      </c>
      <c r="Y1928" s="167" t="str">
        <f ca="1">IF(Table1[[#This Row],[TGL. PENSIUN (jabatan)]]&lt;&gt;0,TEXT(Table1[[#This Row],[TGL. PENSIUN (jabatan)]],"yyyy"),"")</f>
        <v>2079</v>
      </c>
      <c r="Z19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Row],[JABATAN]],tbl_refJabatan,8,FALSE),"yr","day")-CONVERT(DATEDIF(H1928,tglAcuan,"y"),"yr","day"))),(NOW()+(CONVERT(VLOOKUP(Table1[[#This Row],[JABATAN]],tbl_refJabatan,8,FALSE),"yr","day")-CONVERT(DATEDIF(H1928,NOW(),"y"),"yr","day")))),"Usia Salah"),"")</f>
        <v>50827.848911689813</v>
      </c>
      <c r="AA1928" s="167" t="str">
        <f ca="1">IF(Table1[[#This Row],[TGL.PENSIUN (usia )]]&lt;&gt;0,TEXT(Table1[[#This Row],[TGL.PENSIUN (usia )]],"yyyy"),"")</f>
        <v>2039</v>
      </c>
      <c r="AB19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Row],[JABATAN]],tbl_refJabatan,9,FALSE),"yr","day")-CONVERT(DATEDIF(M1928,tglAcuan,"y"),"yr","day"))),(NOW()+(CONVERT(VLOOKUP(Table1[[#This Row],[JABATAN]],tbl_refJabatan,9,FALSE),"yr","day")-CONVERT(DATEDIF(M1928,NOW(),"y"),"yr","day")))),"tgl SK salah"),"")</f>
        <v>49001.598911689813</v>
      </c>
      <c r="AC1928" s="167" t="str">
        <f ca="1">IF(Table1[[#This Row],[TGL. PENSIUN (jabatan )]]&lt;&gt;0,TEXT(Table1[[#This Row],[TGL. PENSIUN (jabatan )]],"yyyy"),"")</f>
        <v>2034</v>
      </c>
      <c r="AD19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29" spans="1:30" s="53" customFormat="1" ht="21.75" customHeight="1" x14ac:dyDescent="0.25">
      <c r="A1929" s="43">
        <f t="shared" ref="A1929:A1992" si="67">ROW()-5</f>
        <v>1924</v>
      </c>
      <c r="B1929" s="44" t="s">
        <v>3226</v>
      </c>
      <c r="C1929" s="44" t="s">
        <v>3390</v>
      </c>
      <c r="D1929" s="72" t="s">
        <v>63</v>
      </c>
      <c r="E1929" s="59" t="s">
        <v>3414</v>
      </c>
      <c r="F1929" s="63" t="s">
        <v>41</v>
      </c>
      <c r="G1929" s="46" t="s">
        <v>42</v>
      </c>
      <c r="H1929" s="47">
        <v>35010</v>
      </c>
      <c r="I1929" s="45"/>
      <c r="J1929" s="76"/>
      <c r="K1929" s="74" t="s">
        <v>43</v>
      </c>
      <c r="L1929" s="90" t="s">
        <v>3415</v>
      </c>
      <c r="M1929" s="77">
        <v>43468</v>
      </c>
      <c r="N1929" s="52" t="str">
        <f t="shared" ca="1" si="66"/>
        <v>28 Tahun 3 Bulan 20 hari</v>
      </c>
      <c r="O19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24 Hari </v>
      </c>
      <c r="P1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Row],[JABATAN]],tbl_refJabatan,2,FALSE),"yr","day")-CONVERT(DATEDIF(H1929,tglAcuan,"y"),"yr","day"))),(NOW()+(CONVERT(VLOOKUP(Table1[[#This Row],[JABATAN]],tbl_refJabatan,2,FALSE),"yr","day")-CONVERT(DATEDIF(H1929,NOW(),"y"),"yr","day")))),"Usia Salah"),"")</f>
        <v>57037.098911689813</v>
      </c>
      <c r="Q1929" s="167" t="str">
        <f ca="1">IF(Table1[[#This Row],[TGL. PENSIUN (usia)]]&lt;&gt;0,TEXT(Table1[[#This Row],[TGL. PENSIUN (usia)]],"yyyy"),"")</f>
        <v>2056</v>
      </c>
      <c r="R1929" s="166">
        <f ca="1">IF(AND(Table1[[#This Row],[TGL. PENSIUN (usia)]]&lt;&gt;"",Table1[[#This Row],[TGL. PENSIUN (usia)]]&lt;&gt;"USIA SALAH"),IF(tglAcuan&lt;&gt;0,(INT(CONVERT(VLOOKUP(Table1[[#This Row],[JABATAN]],tbl_refJabatan,2,FALSE),"yr","day")-CONVERT(DATEDIF(H1929,tglAcuan,"y"),"yr","day"))),(INT(CONVERT(VLOOKUP(Table1[[#This Row],[JABATAN]],tbl_refJabatan,2,FALSE),"yr","day")-CONVERT(DATEDIF(H1929,NOW(),"y"),"yr","day")))),"")</f>
        <v>11688</v>
      </c>
      <c r="S1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Row],[JABATAN]],tbl_refJabatan,4,FALSE),"yr","day")-CONVERT(DATEDIF(H1929,tglAcuan,"y"),"yr","day"))),(NOW()+(CONVERT(VLOOKUP(Table1[[#This Row],[JABATAN]],tbl_refJabatan,4,FALSE),"yr","day")-CONVERT(DATEDIF(H1929,NOW(),"y"),"yr","day")))),"Usia Salah"),"")</f>
        <v>42427.098911689813</v>
      </c>
      <c r="T1929" s="167" t="str">
        <f ca="1">IF(Table1[[#This Row],[TGL. PENSIUN ( usia )]]&lt;&gt;0,TEXT(Table1[[#This Row],[TGL. PENSIUN ( usia )]],"yyyy"),"")</f>
        <v>2016</v>
      </c>
      <c r="U1929" s="166">
        <f ca="1">IF(AND(Table1[[#This Row],[TGL. PENSIUN (usia)]]&lt;&gt;"",Table1[[#This Row],[TGL. PENSIUN (usia)]]&lt;&gt;"USIA SALAH"),IF(tglAcuan&lt;&gt;0,(INT(CONVERT(VLOOKUP(Table1[[#This Row],[JABATAN]],tbl_refJabatan,4,FALSE),"yr","day")-CONVERT(DATEDIF(H1929,tglAcuan,"y"),"yr","day"))),(INT(CONVERT(VLOOKUP(Table1[[#This Row],[JABATAN]],tbl_refJabatan,4,FALSE),"yr","day")-CONVERT(DATEDIF(H1929,NOW(),"y"),"yr","day")))),"")</f>
        <v>-2922</v>
      </c>
      <c r="V1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Row],[JABATAN]],tbl_refJabatan,6,FALSE),"yr","day")-CONVERT(DATEDIF(H1929,tglAcuan,"y"),"yr","day"))),(NOW()+(CONVERT(VLOOKUP(Table1[[#This Row],[JABATAN]],tbl_refJabatan,6,FALSE),"yr","day")-CONVERT(DATEDIF(H1929,NOW(),"y"),"yr","day")))),"Usia Salah"),"")</f>
        <v>35122.098911689813</v>
      </c>
      <c r="W1929" s="167" t="str">
        <f ca="1">IF(Table1[[#This Row],[TGL.PENSIUN (usia)]]&lt;&gt;0,TEXT(Table1[[#This Row],[TGL.PENSIUN (usia)]],"yyyy"),"")</f>
        <v>1996</v>
      </c>
      <c r="X19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Row],[JABATAN]],tbl_refJabatan,7,FALSE),"yr","day")-CONVERT(DATEDIF(M1929,tglAcuan,"y"),"yr","day"))),(NOW()+(CONVERT(VLOOKUP(Table1[[#This Row],[JABATAN]],tbl_refJabatan,7,FALSE),"yr","day")-CONVERT(DATEDIF(M1929,NOW(),"y"),"yr","day")))),"tgl SK salah"),"")</f>
        <v>65437.848911689813</v>
      </c>
      <c r="Y1929" s="167" t="str">
        <f ca="1">IF(Table1[[#This Row],[TGL. PENSIUN (jabatan)]]&lt;&gt;0,TEXT(Table1[[#This Row],[TGL. PENSIUN (jabatan)]],"yyyy"),"")</f>
        <v>2079</v>
      </c>
      <c r="Z19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Row],[JABATAN]],tbl_refJabatan,8,FALSE),"yr","day")-CONVERT(DATEDIF(H1929,tglAcuan,"y"),"yr","day"))),(NOW()+(CONVERT(VLOOKUP(Table1[[#This Row],[JABATAN]],tbl_refJabatan,8,FALSE),"yr","day")-CONVERT(DATEDIF(H1929,NOW(),"y"),"yr","day")))),"Usia Salah"),"")</f>
        <v>57037.098911689813</v>
      </c>
      <c r="AA1929" s="167" t="str">
        <f ca="1">IF(Table1[[#This Row],[TGL.PENSIUN (usia )]]&lt;&gt;0,TEXT(Table1[[#This Row],[TGL.PENSIUN (usia )]],"yyyy"),"")</f>
        <v>2056</v>
      </c>
      <c r="AB19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Row],[JABATAN]],tbl_refJabatan,9,FALSE),"yr","day")-CONVERT(DATEDIF(M1929,tglAcuan,"y"),"yr","day"))),(NOW()+(CONVERT(VLOOKUP(Table1[[#This Row],[JABATAN]],tbl_refJabatan,9,FALSE),"yr","day")-CONVERT(DATEDIF(M1929,NOW(),"y"),"yr","day")))),"tgl SK salah"),"")</f>
        <v>49001.598911689813</v>
      </c>
      <c r="AC1929" s="167" t="str">
        <f ca="1">IF(Table1[[#This Row],[TGL. PENSIUN (jabatan )]]&lt;&gt;0,TEXT(Table1[[#This Row],[TGL. PENSIUN (jabatan )]],"yyyy"),"")</f>
        <v>2034</v>
      </c>
      <c r="AD19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0" spans="1:30" s="53" customFormat="1" ht="21.75" customHeight="1" x14ac:dyDescent="0.25">
      <c r="A1930" s="43">
        <f t="shared" si="67"/>
        <v>1925</v>
      </c>
      <c r="B1930" s="44" t="s">
        <v>3226</v>
      </c>
      <c r="C1930" s="44" t="s">
        <v>3390</v>
      </c>
      <c r="D1930" s="72" t="s">
        <v>63</v>
      </c>
      <c r="E1930" s="59" t="s">
        <v>3416</v>
      </c>
      <c r="F1930" s="63" t="s">
        <v>41</v>
      </c>
      <c r="G1930" s="46" t="s">
        <v>42</v>
      </c>
      <c r="H1930" s="47">
        <v>30719</v>
      </c>
      <c r="I1930" s="45"/>
      <c r="J1930" s="76"/>
      <c r="K1930" s="74" t="s">
        <v>43</v>
      </c>
      <c r="L1930" s="63" t="s">
        <v>3417</v>
      </c>
      <c r="M1930" s="71">
        <v>44774</v>
      </c>
      <c r="N1930" s="52" t="str">
        <f t="shared" ref="N1930:N1993" ca="1" si="68">IFERROR(IF(H1930&lt;&gt;0,IF(tglAcuan&lt;&gt;0,DATEDIF(H1930,tglAcuan,"y")&amp;" Tahun "&amp;DATEDIF(H1930,tglAcuan,"ym")&amp;" Bulan "&amp;DATEDIF(H1930,tglAcuan,"md")&amp;" hari",DATEDIF(H1930,NOW(),"y")&amp;" Tahun "&amp;DATEDIF(H1930,NOW(),"ym")&amp;" Bulan "&amp;DATEDIF(H1930,NOW(),"md")&amp;" hari"),"tgl lahir salah/ null"),"tgl lahir salah")</f>
        <v>40 Tahun 0 Bulan 20 hari</v>
      </c>
      <c r="O19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26 Hari </v>
      </c>
      <c r="P1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Row],[JABATAN]],tbl_refJabatan,2,FALSE),"yr","day")-CONVERT(DATEDIF(H1930,tglAcuan,"y"),"yr","day"))),(NOW()+(CONVERT(VLOOKUP(Table1[[#This Row],[JABATAN]],tbl_refJabatan,2,FALSE),"yr","day")-CONVERT(DATEDIF(H1930,NOW(),"y"),"yr","day")))),"Usia Salah"),"")</f>
        <v>52654.098911689813</v>
      </c>
      <c r="Q1930" s="167" t="str">
        <f ca="1">IF(Table1[[#This Row],[TGL. PENSIUN (usia)]]&lt;&gt;0,TEXT(Table1[[#This Row],[TGL. PENSIUN (usia)]],"yyyy"),"")</f>
        <v>2044</v>
      </c>
      <c r="R1930" s="166">
        <f ca="1">IF(AND(Table1[[#This Row],[TGL. PENSIUN (usia)]]&lt;&gt;"",Table1[[#This Row],[TGL. PENSIUN (usia)]]&lt;&gt;"USIA SALAH"),IF(tglAcuan&lt;&gt;0,(INT(CONVERT(VLOOKUP(Table1[[#This Row],[JABATAN]],tbl_refJabatan,2,FALSE),"yr","day")-CONVERT(DATEDIF(H1930,tglAcuan,"y"),"yr","day"))),(INT(CONVERT(VLOOKUP(Table1[[#This Row],[JABATAN]],tbl_refJabatan,2,FALSE),"yr","day")-CONVERT(DATEDIF(H1930,NOW(),"y"),"yr","day")))),"")</f>
        <v>7305</v>
      </c>
      <c r="S1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Row],[JABATAN]],tbl_refJabatan,4,FALSE),"yr","day")-CONVERT(DATEDIF(H1930,tglAcuan,"y"),"yr","day"))),(NOW()+(CONVERT(VLOOKUP(Table1[[#This Row],[JABATAN]],tbl_refJabatan,4,FALSE),"yr","day")-CONVERT(DATEDIF(H1930,NOW(),"y"),"yr","day")))),"Usia Salah"),"")</f>
        <v>38044.098911689813</v>
      </c>
      <c r="T1930" s="167" t="str">
        <f ca="1">IF(Table1[[#This Row],[TGL. PENSIUN ( usia )]]&lt;&gt;0,TEXT(Table1[[#This Row],[TGL. PENSIUN ( usia )]],"yyyy"),"")</f>
        <v>2004</v>
      </c>
      <c r="U1930" s="166">
        <f ca="1">IF(AND(Table1[[#This Row],[TGL. PENSIUN (usia)]]&lt;&gt;"",Table1[[#This Row],[TGL. PENSIUN (usia)]]&lt;&gt;"USIA SALAH"),IF(tglAcuan&lt;&gt;0,(INT(CONVERT(VLOOKUP(Table1[[#This Row],[JABATAN]],tbl_refJabatan,4,FALSE),"yr","day")-CONVERT(DATEDIF(H1930,tglAcuan,"y"),"yr","day"))),(INT(CONVERT(VLOOKUP(Table1[[#This Row],[JABATAN]],tbl_refJabatan,4,FALSE),"yr","day")-CONVERT(DATEDIF(H1930,NOW(),"y"),"yr","day")))),"")</f>
        <v>-7305</v>
      </c>
      <c r="V1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Row],[JABATAN]],tbl_refJabatan,6,FALSE),"yr","day")-CONVERT(DATEDIF(H1930,tglAcuan,"y"),"yr","day"))),(NOW()+(CONVERT(VLOOKUP(Table1[[#This Row],[JABATAN]],tbl_refJabatan,6,FALSE),"yr","day")-CONVERT(DATEDIF(H1930,NOW(),"y"),"yr","day")))),"Usia Salah"),"")</f>
        <v>30739.098911689813</v>
      </c>
      <c r="W1930" s="167" t="str">
        <f ca="1">IF(Table1[[#This Row],[TGL.PENSIUN (usia)]]&lt;&gt;0,TEXT(Table1[[#This Row],[TGL.PENSIUN (usia)]],"yyyy"),"")</f>
        <v>1984</v>
      </c>
      <c r="X19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Row],[JABATAN]],tbl_refJabatan,7,FALSE),"yr","day")-CONVERT(DATEDIF(M1930,tglAcuan,"y"),"yr","day"))),(NOW()+(CONVERT(VLOOKUP(Table1[[#This Row],[JABATAN]],tbl_refJabatan,7,FALSE),"yr","day")-CONVERT(DATEDIF(M1930,NOW(),"y"),"yr","day")))),"tgl SK salah"),"")</f>
        <v>66898.848911689813</v>
      </c>
      <c r="Y1930" s="167" t="str">
        <f ca="1">IF(Table1[[#This Row],[TGL. PENSIUN (jabatan)]]&lt;&gt;0,TEXT(Table1[[#This Row],[TGL. PENSIUN (jabatan)]],"yyyy"),"")</f>
        <v>2083</v>
      </c>
      <c r="Z19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Row],[JABATAN]],tbl_refJabatan,8,FALSE),"yr","day")-CONVERT(DATEDIF(H1930,tglAcuan,"y"),"yr","day"))),(NOW()+(CONVERT(VLOOKUP(Table1[[#This Row],[JABATAN]],tbl_refJabatan,8,FALSE),"yr","day")-CONVERT(DATEDIF(H1930,NOW(),"y"),"yr","day")))),"Usia Salah"),"")</f>
        <v>52654.098911689813</v>
      </c>
      <c r="AA1930" s="167" t="str">
        <f ca="1">IF(Table1[[#This Row],[TGL.PENSIUN (usia )]]&lt;&gt;0,TEXT(Table1[[#This Row],[TGL.PENSIUN (usia )]],"yyyy"),"")</f>
        <v>2044</v>
      </c>
      <c r="AB19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Row],[JABATAN]],tbl_refJabatan,9,FALSE),"yr","day")-CONVERT(DATEDIF(M1930,tglAcuan,"y"),"yr","day"))),(NOW()+(CONVERT(VLOOKUP(Table1[[#This Row],[JABATAN]],tbl_refJabatan,9,FALSE),"yr","day")-CONVERT(DATEDIF(M1930,NOW(),"y"),"yr","day")))),"tgl SK salah"),"")</f>
        <v>50462.598911689813</v>
      </c>
      <c r="AC1930" s="167" t="str">
        <f ca="1">IF(Table1[[#This Row],[TGL. PENSIUN (jabatan )]]&lt;&gt;0,TEXT(Table1[[#This Row],[TGL. PENSIUN (jabatan )]],"yyyy"),"")</f>
        <v>2038</v>
      </c>
      <c r="AD19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1" spans="1:30" s="53" customFormat="1" ht="21.75" customHeight="1" x14ac:dyDescent="0.25">
      <c r="A1931" s="43">
        <f t="shared" si="67"/>
        <v>1926</v>
      </c>
      <c r="B1931" s="44" t="s">
        <v>3226</v>
      </c>
      <c r="C1931" s="44" t="s">
        <v>3418</v>
      </c>
      <c r="D1931" s="45" t="s">
        <v>39</v>
      </c>
      <c r="E1931" s="73" t="s">
        <v>3419</v>
      </c>
      <c r="F1931" s="43" t="s">
        <v>41</v>
      </c>
      <c r="G1931" s="46" t="s">
        <v>42</v>
      </c>
      <c r="H1931" s="85">
        <v>25962</v>
      </c>
      <c r="I1931" s="45"/>
      <c r="J1931" s="76"/>
      <c r="K1931" s="74" t="s">
        <v>43</v>
      </c>
      <c r="L1931" s="86" t="s">
        <v>3420</v>
      </c>
      <c r="M1931" s="71" t="s">
        <v>396</v>
      </c>
      <c r="N1931" s="52" t="str">
        <f t="shared" ca="1" si="68"/>
        <v>53 Tahun 0 Bulan 29 hari</v>
      </c>
      <c r="O19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Row],[JABATAN]],tbl_refJabatan,2,FALSE),"yr","day")-CONVERT(DATEDIF(H1931,tglAcuan,"y"),"yr","day"))),(NOW()+(CONVERT(VLOOKUP(Table1[[#This Row],[JABATAN]],tbl_refJabatan,2,FALSE),"yr","day")-CONVERT(DATEDIF(H1931,NOW(),"y"),"yr","day")))),"Usia Salah"),"")</f>
        <v>25990.848911689813</v>
      </c>
      <c r="Q1931" s="167" t="str">
        <f ca="1">IF(Table1[[#This Row],[TGL. PENSIUN (usia)]]&lt;&gt;0,TEXT(Table1[[#This Row],[TGL. PENSIUN (usia)]],"yyyy"),"")</f>
        <v>1971</v>
      </c>
      <c r="R1931" s="166">
        <f ca="1">IF(AND(Table1[[#This Row],[TGL. PENSIUN (usia)]]&lt;&gt;"",Table1[[#This Row],[TGL. PENSIUN (usia)]]&lt;&gt;"USIA SALAH"),IF(tglAcuan&lt;&gt;0,(INT(CONVERT(VLOOKUP(Table1[[#This Row],[JABATAN]],tbl_refJabatan,2,FALSE),"yr","day")-CONVERT(DATEDIF(H1931,tglAcuan,"y"),"yr","day"))),(INT(CONVERT(VLOOKUP(Table1[[#This Row],[JABATAN]],tbl_refJabatan,2,FALSE),"yr","day")-CONVERT(DATEDIF(H1931,NOW(),"y"),"yr","day")))),"")</f>
        <v>-19359</v>
      </c>
      <c r="S1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Row],[JABATAN]],tbl_refJabatan,4,FALSE),"yr","day")-CONVERT(DATEDIF(H1931,tglAcuan,"y"),"yr","day"))),(NOW()+(CONVERT(VLOOKUP(Table1[[#This Row],[JABATAN]],tbl_refJabatan,4,FALSE),"yr","day")-CONVERT(DATEDIF(H1931,NOW(),"y"),"yr","day")))),"Usia Salah"),"")</f>
        <v>25990.848911689813</v>
      </c>
      <c r="T1931" s="167" t="str">
        <f ca="1">IF(Table1[[#This Row],[TGL. PENSIUN ( usia )]]&lt;&gt;0,TEXT(Table1[[#This Row],[TGL. PENSIUN ( usia )]],"yyyy"),"")</f>
        <v>1971</v>
      </c>
      <c r="U1931" s="166">
        <f ca="1">IF(AND(Table1[[#This Row],[TGL. PENSIUN (usia)]]&lt;&gt;"",Table1[[#This Row],[TGL. PENSIUN (usia)]]&lt;&gt;"USIA SALAH"),IF(tglAcuan&lt;&gt;0,(INT(CONVERT(VLOOKUP(Table1[[#This Row],[JABATAN]],tbl_refJabatan,4,FALSE),"yr","day")-CONVERT(DATEDIF(H1931,tglAcuan,"y"),"yr","day"))),(INT(CONVERT(VLOOKUP(Table1[[#This Row],[JABATAN]],tbl_refJabatan,4,FALSE),"yr","day")-CONVERT(DATEDIF(H1931,NOW(),"y"),"yr","day")))),"")</f>
        <v>-19359</v>
      </c>
      <c r="V1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Row],[JABATAN]],tbl_refJabatan,6,FALSE),"yr","day")-CONVERT(DATEDIF(H1931,tglAcuan,"y"),"yr","day"))),(NOW()+(CONVERT(VLOOKUP(Table1[[#This Row],[JABATAN]],tbl_refJabatan,6,FALSE),"yr","day")-CONVERT(DATEDIF(H1931,NOW(),"y"),"yr","day")))),"Usia Salah"),"")</f>
        <v>25990.848911689813</v>
      </c>
      <c r="W1931" s="167" t="str">
        <f ca="1">IF(Table1[[#This Row],[TGL.PENSIUN (usia)]]&lt;&gt;0,TEXT(Table1[[#This Row],[TGL.PENSIUN (usia)]],"yyyy"),"")</f>
        <v>1971</v>
      </c>
      <c r="X19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Row],[JABATAN]],tbl_refJabatan,7,FALSE),"yr","day")-CONVERT(DATEDIF(M1931,tglAcuan,"y"),"yr","day"))),(NOW()+(CONVERT(VLOOKUP(Table1[[#This Row],[JABATAN]],tbl_refJabatan,7,FALSE),"yr","day")-CONVERT(DATEDIF(M1931,NOW(),"y"),"yr","day")))),"tgl SK salah"),"")</f>
        <v>45349.098911689813</v>
      </c>
      <c r="Y1931" s="167" t="str">
        <f ca="1">IF(Table1[[#This Row],[TGL. PENSIUN (jabatan)]]&lt;&gt;0,TEXT(Table1[[#This Row],[TGL. PENSIUN (jabatan)]],"yyyy"),"")</f>
        <v>2024</v>
      </c>
      <c r="Z19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Row],[JABATAN]],tbl_refJabatan,8,FALSE),"yr","day")-CONVERT(DATEDIF(H1931,tglAcuan,"y"),"yr","day"))),(NOW()+(CONVERT(VLOOKUP(Table1[[#This Row],[JABATAN]],tbl_refJabatan,8,FALSE),"yr","day")-CONVERT(DATEDIF(H1931,NOW(),"y"),"yr","day")))),"Usia Salah"),"")</f>
        <v>25990.848911689813</v>
      </c>
      <c r="AA1931" s="167" t="str">
        <f ca="1">IF(Table1[[#This Row],[TGL.PENSIUN (usia )]]&lt;&gt;0,TEXT(Table1[[#This Row],[TGL.PENSIUN (usia )]],"yyyy"),"")</f>
        <v>1971</v>
      </c>
      <c r="AB19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Row],[JABATAN]],tbl_refJabatan,9,FALSE),"yr","day")-CONVERT(DATEDIF(M1931,tglAcuan,"y"),"yr","day"))),(NOW()+(CONVERT(VLOOKUP(Table1[[#This Row],[JABATAN]],tbl_refJabatan,9,FALSE),"yr","day")-CONVERT(DATEDIF(M1931,NOW(),"y"),"yr","day")))),"tgl SK salah"),"")</f>
        <v>45349.098911689813</v>
      </c>
      <c r="AC1931" s="167" t="str">
        <f ca="1">IF(Table1[[#This Row],[TGL. PENSIUN (jabatan )]]&lt;&gt;0,TEXT(Table1[[#This Row],[TGL. PENSIUN (jabatan )]],"yyyy"),"")</f>
        <v>2024</v>
      </c>
      <c r="AD19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32" spans="1:30" s="88" customFormat="1" ht="21.75" customHeight="1" x14ac:dyDescent="0.25">
      <c r="A1932" s="43">
        <f t="shared" si="67"/>
        <v>1927</v>
      </c>
      <c r="B1932" s="44" t="s">
        <v>3226</v>
      </c>
      <c r="C1932" s="44" t="s">
        <v>3418</v>
      </c>
      <c r="D1932" s="72" t="s">
        <v>45</v>
      </c>
      <c r="E1932" s="152" t="s">
        <v>3421</v>
      </c>
      <c r="F1932" s="43" t="s">
        <v>41</v>
      </c>
      <c r="G1932" s="46" t="s">
        <v>42</v>
      </c>
      <c r="H1932" s="85">
        <v>28531</v>
      </c>
      <c r="I1932" s="45"/>
      <c r="J1932" s="76"/>
      <c r="K1932" s="74" t="s">
        <v>56</v>
      </c>
      <c r="L1932" s="86" t="s">
        <v>3422</v>
      </c>
      <c r="M1932" s="85">
        <v>44099</v>
      </c>
      <c r="N1932" s="52" t="str">
        <f t="shared" ca="1" si="68"/>
        <v>46 Tahun 0 Bulan 17 hari</v>
      </c>
      <c r="O19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5 Bulan 2 Hari </v>
      </c>
      <c r="P1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Row],[JABATAN]],tbl_refJabatan,2,FALSE),"yr","day")-CONVERT(DATEDIF(H1932,tglAcuan,"y"),"yr","day"))),(NOW()+(CONVERT(VLOOKUP(Table1[[#This Row],[JABATAN]],tbl_refJabatan,2,FALSE),"yr","day")-CONVERT(DATEDIF(H1932,NOW(),"y"),"yr","day")))),"Usia Salah"),"")</f>
        <v>28547.598911689813</v>
      </c>
      <c r="Q1932" s="167" t="str">
        <f ca="1">IF(Table1[[#This Row],[TGL. PENSIUN (usia)]]&lt;&gt;0,TEXT(Table1[[#This Row],[TGL. PENSIUN (usia)]],"yyyy"),"")</f>
        <v>1978</v>
      </c>
      <c r="R1932" s="269"/>
      <c r="S1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Row],[JABATAN]],tbl_refJabatan,4,FALSE),"yr","day")-CONVERT(DATEDIF(H1932,tglAcuan,"y"),"yr","day"))),(NOW()+(CONVERT(VLOOKUP(Table1[[#This Row],[JABATAN]],tbl_refJabatan,4,FALSE),"yr","day")-CONVERT(DATEDIF(H1932,NOW(),"y"),"yr","day")))),"Usia Salah"),"")</f>
        <v>28547.598911689813</v>
      </c>
      <c r="T1932" s="167" t="str">
        <f ca="1">IF(Table1[[#This Row],[TGL. PENSIUN ( usia )]]&lt;&gt;0,TEXT(Table1[[#This Row],[TGL. PENSIUN ( usia )]],"yyyy"),"")</f>
        <v>1978</v>
      </c>
      <c r="U1932" s="166">
        <f ca="1">IF(AND(Table1[[#This Row],[TGL. PENSIUN (usia)]]&lt;&gt;"",Table1[[#This Row],[TGL. PENSIUN (usia)]]&lt;&gt;"USIA SALAH"),IF(tglAcuan&lt;&gt;0,(INT(CONVERT(VLOOKUP(Table1[[#This Row],[JABATAN]],tbl_refJabatan,4,FALSE),"yr","day")-CONVERT(DATEDIF(H1932,tglAcuan,"y"),"yr","day"))),(INT(CONVERT(VLOOKUP(Table1[[#This Row],[JABATAN]],tbl_refJabatan,4,FALSE),"yr","day")-CONVERT(DATEDIF(H1932,NOW(),"y"),"yr","day")))),"")</f>
        <v>-16802</v>
      </c>
      <c r="V1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Row],[JABATAN]],tbl_refJabatan,6,FALSE),"yr","day")-CONVERT(DATEDIF(H1932,tglAcuan,"y"),"yr","day"))),(NOW()+(CONVERT(VLOOKUP(Table1[[#This Row],[JABATAN]],tbl_refJabatan,6,FALSE),"yr","day")-CONVERT(DATEDIF(H1932,NOW(),"y"),"yr","day")))),"Usia Salah"),"")</f>
        <v>28547.598911689813</v>
      </c>
      <c r="W1932" s="167" t="str">
        <f ca="1">IF(Table1[[#This Row],[TGL.PENSIUN (usia)]]&lt;&gt;0,TEXT(Table1[[#This Row],[TGL.PENSIUN (usia)]],"yyyy"),"")</f>
        <v>1978</v>
      </c>
      <c r="X19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Row],[JABATAN]],tbl_refJabatan,7,FALSE),"yr","day")-CONVERT(DATEDIF(M1932,tglAcuan,"y"),"yr","day"))),(NOW()+(CONVERT(VLOOKUP(Table1[[#This Row],[JABATAN]],tbl_refJabatan,7,FALSE),"yr","day")-CONVERT(DATEDIF(M1932,NOW(),"y"),"yr","day")))),"tgl SK salah"),"")</f>
        <v>44253.348911689813</v>
      </c>
      <c r="Y1932" s="167" t="str">
        <f ca="1">IF(Table1[[#This Row],[TGL. PENSIUN (jabatan)]]&lt;&gt;0,TEXT(Table1[[#This Row],[TGL. PENSIUN (jabatan)]],"yyyy"),"")</f>
        <v>2021</v>
      </c>
      <c r="Z19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Row],[JABATAN]],tbl_refJabatan,8,FALSE),"yr","day")-CONVERT(DATEDIF(H1932,tglAcuan,"y"),"yr","day"))),(NOW()+(CONVERT(VLOOKUP(Table1[[#This Row],[JABATAN]],tbl_refJabatan,8,FALSE),"yr","day")-CONVERT(DATEDIF(H1932,NOW(),"y"),"yr","day")))),"Usia Salah"),"")</f>
        <v>28547.598911689813</v>
      </c>
      <c r="AA1932" s="167" t="str">
        <f ca="1">IF(Table1[[#This Row],[TGL.PENSIUN (usia )]]&lt;&gt;0,TEXT(Table1[[#This Row],[TGL.PENSIUN (usia )]],"yyyy"),"")</f>
        <v>1978</v>
      </c>
      <c r="AB19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Row],[JABATAN]],tbl_refJabatan,9,FALSE),"yr","day")-CONVERT(DATEDIF(M1932,tglAcuan,"y"),"yr","day"))),(NOW()+(CONVERT(VLOOKUP(Table1[[#This Row],[JABATAN]],tbl_refJabatan,9,FALSE),"yr","day")-CONVERT(DATEDIF(M1932,NOW(),"y"),"yr","day")))),"tgl SK salah"),"")</f>
        <v>44253.348911689813</v>
      </c>
      <c r="AC1932" s="167" t="str">
        <f ca="1">IF(Table1[[#This Row],[TGL. PENSIUN (jabatan )]]&lt;&gt;0,TEXT(Table1[[#This Row],[TGL. PENSIUN (jabatan )]],"yyyy"),"")</f>
        <v>2021</v>
      </c>
      <c r="AD19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3" spans="1:30" s="53" customFormat="1" ht="21.75" customHeight="1" x14ac:dyDescent="0.25">
      <c r="A1933" s="43">
        <f t="shared" si="67"/>
        <v>1928</v>
      </c>
      <c r="B1933" s="44" t="s">
        <v>3226</v>
      </c>
      <c r="C1933" s="44" t="s">
        <v>3418</v>
      </c>
      <c r="D1933" s="72" t="s">
        <v>48</v>
      </c>
      <c r="E1933" s="73" t="s">
        <v>415</v>
      </c>
      <c r="F1933" s="43" t="s">
        <v>41</v>
      </c>
      <c r="G1933" s="46" t="s">
        <v>42</v>
      </c>
      <c r="H1933" s="85">
        <v>25468</v>
      </c>
      <c r="I1933" s="45"/>
      <c r="J1933" s="76"/>
      <c r="K1933" s="74" t="s">
        <v>43</v>
      </c>
      <c r="L1933" s="86" t="s">
        <v>3423</v>
      </c>
      <c r="M1933" s="85">
        <v>43381</v>
      </c>
      <c r="N1933" s="52" t="str">
        <f t="shared" ca="1" si="68"/>
        <v>54 Tahun 5 Bulan 5 hari</v>
      </c>
      <c r="O19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19 Hari </v>
      </c>
      <c r="P1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Row],[JABATAN]],tbl_refJabatan,2,FALSE),"yr","day")-CONVERT(DATEDIF(H1933,tglAcuan,"y"),"yr","day"))),(NOW()+(CONVERT(VLOOKUP(Table1[[#This Row],[JABATAN]],tbl_refJabatan,2,FALSE),"yr","day")-CONVERT(DATEDIF(H1933,NOW(),"y"),"yr","day")))),"Usia Salah"),"")</f>
        <v>47540.598911689813</v>
      </c>
      <c r="Q1933" s="167" t="str">
        <f ca="1">IF(Table1[[#This Row],[TGL. PENSIUN (usia)]]&lt;&gt;0,TEXT(Table1[[#This Row],[TGL. PENSIUN (usia)]],"yyyy"),"")</f>
        <v>2030</v>
      </c>
      <c r="R1933" s="166">
        <f ca="1">IF(AND(Table1[[#This Row],[TGL. PENSIUN (usia)]]&lt;&gt;"",Table1[[#This Row],[TGL. PENSIUN (usia)]]&lt;&gt;"USIA SALAH"),IF(tglAcuan&lt;&gt;0,(INT(CONVERT(VLOOKUP(Table1[[#This Row],[JABATAN]],tbl_refJabatan,2,FALSE),"yr","day")-CONVERT(DATEDIF(H1933,tglAcuan,"y"),"yr","day"))),(INT(CONVERT(VLOOKUP(Table1[[#This Row],[JABATAN]],tbl_refJabatan,2,FALSE),"yr","day")-CONVERT(DATEDIF(H1933,NOW(),"y"),"yr","day")))),"")</f>
        <v>2191</v>
      </c>
      <c r="S1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Row],[JABATAN]],tbl_refJabatan,4,FALSE),"yr","day")-CONVERT(DATEDIF(H1933,tglAcuan,"y"),"yr","day"))),(NOW()+(CONVERT(VLOOKUP(Table1[[#This Row],[JABATAN]],tbl_refJabatan,4,FALSE),"yr","day")-CONVERT(DATEDIF(H1933,NOW(),"y"),"yr","day")))),"Usia Salah"),"")</f>
        <v>47540.598911689813</v>
      </c>
      <c r="T1933" s="167" t="str">
        <f ca="1">IF(Table1[[#This Row],[TGL. PENSIUN ( usia )]]&lt;&gt;0,TEXT(Table1[[#This Row],[TGL. PENSIUN ( usia )]],"yyyy"),"")</f>
        <v>2030</v>
      </c>
      <c r="U1933" s="166">
        <f ca="1">IF(AND(Table1[[#This Row],[TGL. PENSIUN (usia)]]&lt;&gt;"",Table1[[#This Row],[TGL. PENSIUN (usia)]]&lt;&gt;"USIA SALAH"),IF(tglAcuan&lt;&gt;0,(INT(CONVERT(VLOOKUP(Table1[[#This Row],[JABATAN]],tbl_refJabatan,4,FALSE),"yr","day")-CONVERT(DATEDIF(H1933,tglAcuan,"y"),"yr","day"))),(INT(CONVERT(VLOOKUP(Table1[[#This Row],[JABATAN]],tbl_refJabatan,4,FALSE),"yr","day")-CONVERT(DATEDIF(H1933,NOW(),"y"),"yr","day")))),"")</f>
        <v>2191</v>
      </c>
      <c r="V1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Row],[JABATAN]],tbl_refJabatan,6,FALSE),"yr","day")-CONVERT(DATEDIF(H1933,tglAcuan,"y"),"yr","day"))),(NOW()+(CONVERT(VLOOKUP(Table1[[#This Row],[JABATAN]],tbl_refJabatan,6,FALSE),"yr","day")-CONVERT(DATEDIF(H1933,NOW(),"y"),"yr","day")))),"Usia Salah"),"")</f>
        <v>46079.598911689813</v>
      </c>
      <c r="W1933" s="167" t="str">
        <f ca="1">IF(Table1[[#This Row],[TGL.PENSIUN (usia)]]&lt;&gt;0,TEXT(Table1[[#This Row],[TGL.PENSIUN (usia)]],"yyyy"),"")</f>
        <v>2026</v>
      </c>
      <c r="X19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Row],[JABATAN]],tbl_refJabatan,7,FALSE),"yr","day")-CONVERT(DATEDIF(M1933,tglAcuan,"y"),"yr","day"))),(NOW()+(CONVERT(VLOOKUP(Table1[[#This Row],[JABATAN]],tbl_refJabatan,7,FALSE),"yr","day")-CONVERT(DATEDIF(M1933,NOW(),"y"),"yr","day")))),"tgl SK salah"),"")</f>
        <v>50827.848911689813</v>
      </c>
      <c r="Y1933" s="167" t="str">
        <f ca="1">IF(Table1[[#This Row],[TGL. PENSIUN (jabatan)]]&lt;&gt;0,TEXT(Table1[[#This Row],[TGL. PENSIUN (jabatan)]],"yyyy"),"")</f>
        <v>2039</v>
      </c>
      <c r="Z19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Row],[JABATAN]],tbl_refJabatan,8,FALSE),"yr","day")-CONVERT(DATEDIF(H1933,tglAcuan,"y"),"yr","day"))),(NOW()+(CONVERT(VLOOKUP(Table1[[#This Row],[JABATAN]],tbl_refJabatan,8,FALSE),"yr","day")-CONVERT(DATEDIF(H1933,NOW(),"y"),"yr","day")))),"Usia Salah"),"")</f>
        <v>46079.598911689813</v>
      </c>
      <c r="AA1933" s="167" t="str">
        <f ca="1">IF(Table1[[#This Row],[TGL.PENSIUN (usia )]]&lt;&gt;0,TEXT(Table1[[#This Row],[TGL.PENSIUN (usia )]],"yyyy"),"")</f>
        <v>2026</v>
      </c>
      <c r="AB19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Row],[JABATAN]],tbl_refJabatan,9,FALSE),"yr","day")-CONVERT(DATEDIF(M1933,tglAcuan,"y"),"yr","day"))),(NOW()+(CONVERT(VLOOKUP(Table1[[#This Row],[JABATAN]],tbl_refJabatan,9,FALSE),"yr","day")-CONVERT(DATEDIF(M1933,NOW(),"y"),"yr","day")))),"tgl SK salah"),"")</f>
        <v>50827.848911689813</v>
      </c>
      <c r="AC1933" s="167" t="str">
        <f ca="1">IF(Table1[[#This Row],[TGL. PENSIUN (jabatan )]]&lt;&gt;0,TEXT(Table1[[#This Row],[TGL. PENSIUN (jabatan )]],"yyyy"),"")</f>
        <v>2039</v>
      </c>
      <c r="AD19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4" spans="1:30" s="53" customFormat="1" ht="21.75" customHeight="1" x14ac:dyDescent="0.25">
      <c r="A1934" s="43">
        <f t="shared" si="67"/>
        <v>1929</v>
      </c>
      <c r="B1934" s="44" t="s">
        <v>3226</v>
      </c>
      <c r="C1934" s="44" t="s">
        <v>3418</v>
      </c>
      <c r="D1934" s="72" t="s">
        <v>52</v>
      </c>
      <c r="E1934" s="73" t="s">
        <v>70</v>
      </c>
      <c r="F1934" s="43" t="s">
        <v>41</v>
      </c>
      <c r="G1934" s="46" t="s">
        <v>42</v>
      </c>
      <c r="H1934" s="85">
        <v>25633</v>
      </c>
      <c r="I1934" s="45"/>
      <c r="J1934" s="76"/>
      <c r="K1934" s="74" t="s">
        <v>43</v>
      </c>
      <c r="L1934" s="86" t="s">
        <v>3423</v>
      </c>
      <c r="M1934" s="85">
        <v>43381</v>
      </c>
      <c r="N1934" s="52" t="str">
        <f t="shared" ca="1" si="68"/>
        <v>53 Tahun 11 Bulan 21 hari</v>
      </c>
      <c r="O19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19 Hari </v>
      </c>
      <c r="P1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Row],[JABATAN]],tbl_refJabatan,2,FALSE),"yr","day")-CONVERT(DATEDIF(H1934,tglAcuan,"y"),"yr","day"))),(NOW()+(CONVERT(VLOOKUP(Table1[[#This Row],[JABATAN]],tbl_refJabatan,2,FALSE),"yr","day")-CONVERT(DATEDIF(H1934,NOW(),"y"),"yr","day")))),"Usia Salah"),"")</f>
        <v>47905.848911689813</v>
      </c>
      <c r="Q1934" s="167" t="str">
        <f ca="1">IF(Table1[[#This Row],[TGL. PENSIUN (usia)]]&lt;&gt;0,TEXT(Table1[[#This Row],[TGL. PENSIUN (usia)]],"yyyy"),"")</f>
        <v>2031</v>
      </c>
      <c r="R1934" s="166">
        <f ca="1">IF(AND(Table1[[#This Row],[TGL. PENSIUN (usia)]]&lt;&gt;"",Table1[[#This Row],[TGL. PENSIUN (usia)]]&lt;&gt;"USIA SALAH"),IF(tglAcuan&lt;&gt;0,(INT(CONVERT(VLOOKUP(Table1[[#This Row],[JABATAN]],tbl_refJabatan,2,FALSE),"yr","day")-CONVERT(DATEDIF(H1934,tglAcuan,"y"),"yr","day"))),(INT(CONVERT(VLOOKUP(Table1[[#This Row],[JABATAN]],tbl_refJabatan,2,FALSE),"yr","day")-CONVERT(DATEDIF(H1934,NOW(),"y"),"yr","day")))),"")</f>
        <v>2556</v>
      </c>
      <c r="S1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Row],[JABATAN]],tbl_refJabatan,4,FALSE),"yr","day")-CONVERT(DATEDIF(H1934,tglAcuan,"y"),"yr","day"))),(NOW()+(CONVERT(VLOOKUP(Table1[[#This Row],[JABATAN]],tbl_refJabatan,4,FALSE),"yr","day")-CONVERT(DATEDIF(H1934,NOW(),"y"),"yr","day")))),"Usia Salah"),"")</f>
        <v>47905.848911689813</v>
      </c>
      <c r="T1934" s="167" t="str">
        <f ca="1">IF(Table1[[#This Row],[TGL. PENSIUN ( usia )]]&lt;&gt;0,TEXT(Table1[[#This Row],[TGL. PENSIUN ( usia )]],"yyyy"),"")</f>
        <v>2031</v>
      </c>
      <c r="U1934" s="166">
        <f ca="1">IF(AND(Table1[[#This Row],[TGL. PENSIUN (usia)]]&lt;&gt;"",Table1[[#This Row],[TGL. PENSIUN (usia)]]&lt;&gt;"USIA SALAH"),IF(tglAcuan&lt;&gt;0,(INT(CONVERT(VLOOKUP(Table1[[#This Row],[JABATAN]],tbl_refJabatan,4,FALSE),"yr","day")-CONVERT(DATEDIF(H1934,tglAcuan,"y"),"yr","day"))),(INT(CONVERT(VLOOKUP(Table1[[#This Row],[JABATAN]],tbl_refJabatan,4,FALSE),"yr","day")-CONVERT(DATEDIF(H1934,NOW(),"y"),"yr","day")))),"")</f>
        <v>2556</v>
      </c>
      <c r="V1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Row],[JABATAN]],tbl_refJabatan,6,FALSE),"yr","day")-CONVERT(DATEDIF(H1934,tglAcuan,"y"),"yr","day"))),(NOW()+(CONVERT(VLOOKUP(Table1[[#This Row],[JABATAN]],tbl_refJabatan,6,FALSE),"yr","day")-CONVERT(DATEDIF(H1934,NOW(),"y"),"yr","day")))),"Usia Salah"),"")</f>
        <v>46444.848911689813</v>
      </c>
      <c r="W1934" s="167" t="str">
        <f ca="1">IF(Table1[[#This Row],[TGL.PENSIUN (usia)]]&lt;&gt;0,TEXT(Table1[[#This Row],[TGL.PENSIUN (usia)]],"yyyy"),"")</f>
        <v>2027</v>
      </c>
      <c r="X19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Row],[JABATAN]],tbl_refJabatan,7,FALSE),"yr","day")-CONVERT(DATEDIF(M1934,tglAcuan,"y"),"yr","day"))),(NOW()+(CONVERT(VLOOKUP(Table1[[#This Row],[JABATAN]],tbl_refJabatan,7,FALSE),"yr","day")-CONVERT(DATEDIF(M1934,NOW(),"y"),"yr","day")))),"tgl SK salah"),"")</f>
        <v>50827.848911689813</v>
      </c>
      <c r="Y1934" s="167" t="str">
        <f ca="1">IF(Table1[[#This Row],[TGL. PENSIUN (jabatan)]]&lt;&gt;0,TEXT(Table1[[#This Row],[TGL. PENSIUN (jabatan)]],"yyyy"),"")</f>
        <v>2039</v>
      </c>
      <c r="Z19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Row],[JABATAN]],tbl_refJabatan,8,FALSE),"yr","day")-CONVERT(DATEDIF(H1934,tglAcuan,"y"),"yr","day"))),(NOW()+(CONVERT(VLOOKUP(Table1[[#This Row],[JABATAN]],tbl_refJabatan,8,FALSE),"yr","day")-CONVERT(DATEDIF(H1934,NOW(),"y"),"yr","day")))),"Usia Salah"),"")</f>
        <v>46444.848911689813</v>
      </c>
      <c r="AA1934" s="167" t="str">
        <f ca="1">IF(Table1[[#This Row],[TGL.PENSIUN (usia )]]&lt;&gt;0,TEXT(Table1[[#This Row],[TGL.PENSIUN (usia )]],"yyyy"),"")</f>
        <v>2027</v>
      </c>
      <c r="AB19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Row],[JABATAN]],tbl_refJabatan,9,FALSE),"yr","day")-CONVERT(DATEDIF(M1934,tglAcuan,"y"),"yr","day"))),(NOW()+(CONVERT(VLOOKUP(Table1[[#This Row],[JABATAN]],tbl_refJabatan,9,FALSE),"yr","day")-CONVERT(DATEDIF(M1934,NOW(),"y"),"yr","day")))),"tgl SK salah"),"")</f>
        <v>50827.848911689813</v>
      </c>
      <c r="AC1934" s="167" t="str">
        <f ca="1">IF(Table1[[#This Row],[TGL. PENSIUN (jabatan )]]&lt;&gt;0,TEXT(Table1[[#This Row],[TGL. PENSIUN (jabatan )]],"yyyy"),"")</f>
        <v>2039</v>
      </c>
      <c r="AD19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5" spans="1:30" s="53" customFormat="1" ht="21.75" customHeight="1" x14ac:dyDescent="0.25">
      <c r="A1935" s="43">
        <f t="shared" si="67"/>
        <v>1930</v>
      </c>
      <c r="B1935" s="44" t="s">
        <v>3226</v>
      </c>
      <c r="C1935" s="44" t="s">
        <v>3418</v>
      </c>
      <c r="D1935" s="72" t="s">
        <v>54</v>
      </c>
      <c r="E1935" s="72" t="s">
        <v>138</v>
      </c>
      <c r="F1935" s="43"/>
      <c r="G1935" s="46"/>
      <c r="H1935" s="47"/>
      <c r="I1935" s="45"/>
      <c r="J1935" s="76"/>
      <c r="K1935" s="74"/>
      <c r="L1935" s="74"/>
      <c r="M1935" s="80"/>
      <c r="N1935" s="52" t="str">
        <f t="shared" ca="1" si="68"/>
        <v>tgl lahir salah/ null</v>
      </c>
      <c r="O19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19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Row],[JABATAN]],tbl_refJabatan,2,FALSE),"yr","day")-CONVERT(DATEDIF(H1935,tglAcuan,"y"),"yr","day"))),(NOW()+(CONVERT(VLOOKUP(Table1[[#This Row],[JABATAN]],tbl_refJabatan,2,FALSE),"yr","day")-CONVERT(DATEDIF(H1935,NOW(),"y"),"yr","day")))),"Usia Salah"),"")</f>
        <v>Usia Salah</v>
      </c>
      <c r="Q1935" s="167" t="str">
        <f ca="1">IF(Table1[[#This Row],[TGL. PENSIUN (usia)]]&lt;&gt;0,TEXT(Table1[[#This Row],[TGL. PENSIUN (usia)]],"yyyy"),"")</f>
        <v>Usia Salah</v>
      </c>
      <c r="R193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Row],[JABATAN]],tbl_refJabatan,2,FALSE),"yr","day")-CONVERT(DATEDIF(H1935,tglAcuan,"y"),"yr","day"))),(INT(CONVERT(VLOOKUP(Table1[[#This Row],[JABATAN]],tbl_refJabatan,2,FALSE),"yr","day")-CONVERT(DATEDIF(H1935,NOW(),"y"),"yr","day")))),"")</f>
        <v/>
      </c>
      <c r="S19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Row],[JABATAN]],tbl_refJabatan,4,FALSE),"yr","day")-CONVERT(DATEDIF(H1935,tglAcuan,"y"),"yr","day"))),(NOW()+(CONVERT(VLOOKUP(Table1[[#This Row],[JABATAN]],tbl_refJabatan,4,FALSE),"yr","day")-CONVERT(DATEDIF(H1935,NOW(),"y"),"yr","day")))),"Usia Salah"),"")</f>
        <v>Usia Salah</v>
      </c>
      <c r="T1935" s="167" t="str">
        <f ca="1">IF(Table1[[#This Row],[TGL. PENSIUN ( usia )]]&lt;&gt;0,TEXT(Table1[[#This Row],[TGL. PENSIUN ( usia )]],"yyyy"),"")</f>
        <v>Usia Salah</v>
      </c>
      <c r="U193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Row],[JABATAN]],tbl_refJabatan,4,FALSE),"yr","day")-CONVERT(DATEDIF(H1935,tglAcuan,"y"),"yr","day"))),(INT(CONVERT(VLOOKUP(Table1[[#This Row],[JABATAN]],tbl_refJabatan,4,FALSE),"yr","day")-CONVERT(DATEDIF(H1935,NOW(),"y"),"yr","day")))),"")</f>
        <v/>
      </c>
      <c r="V19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Row],[JABATAN]],tbl_refJabatan,6,FALSE),"yr","day")-CONVERT(DATEDIF(H1935,tglAcuan,"y"),"yr","day"))),(NOW()+(CONVERT(VLOOKUP(Table1[[#This Row],[JABATAN]],tbl_refJabatan,6,FALSE),"yr","day")-CONVERT(DATEDIF(H1935,NOW(),"y"),"yr","day")))),"Usia Salah"),"")</f>
        <v>Usia Salah</v>
      </c>
      <c r="W1935" s="167" t="str">
        <f ca="1">IF(Table1[[#This Row],[TGL.PENSIUN (usia)]]&lt;&gt;0,TEXT(Table1[[#This Row],[TGL.PENSIUN (usia)]],"yyyy"),"")</f>
        <v>Usia Salah</v>
      </c>
      <c r="X193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Row],[JABATAN]],tbl_refJabatan,7,FALSE),"yr","day")-CONVERT(DATEDIF(M1935,tglAcuan,"y"),"yr","day"))),(NOW()+(CONVERT(VLOOKUP(Table1[[#This Row],[JABATAN]],tbl_refJabatan,7,FALSE),"yr","day")-CONVERT(DATEDIF(M1935,NOW(),"y"),"yr","day")))),"tgl SK salah"),"")</f>
        <v>tgl SK salah</v>
      </c>
      <c r="Y1935" s="167" t="str">
        <f ca="1">IF(Table1[[#This Row],[TGL. PENSIUN (jabatan)]]&lt;&gt;0,TEXT(Table1[[#This Row],[TGL. PENSIUN (jabatan)]],"yyyy"),"")</f>
        <v>tgl SK salah</v>
      </c>
      <c r="Z193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Row],[JABATAN]],tbl_refJabatan,8,FALSE),"yr","day")-CONVERT(DATEDIF(H1935,tglAcuan,"y"),"yr","day"))),(NOW()+(CONVERT(VLOOKUP(Table1[[#This Row],[JABATAN]],tbl_refJabatan,8,FALSE),"yr","day")-CONVERT(DATEDIF(H1935,NOW(),"y"),"yr","day")))),"Usia Salah"),"")</f>
        <v>Usia Salah</v>
      </c>
      <c r="AA1935" s="167" t="str">
        <f ca="1">IF(Table1[[#This Row],[TGL.PENSIUN (usia )]]&lt;&gt;0,TEXT(Table1[[#This Row],[TGL.PENSIUN (usia )]],"yyyy"),"")</f>
        <v>Usia Salah</v>
      </c>
      <c r="AB193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Row],[JABATAN]],tbl_refJabatan,9,FALSE),"yr","day")-CONVERT(DATEDIF(M1935,tglAcuan,"y"),"yr","day"))),(NOW()+(CONVERT(VLOOKUP(Table1[[#This Row],[JABATAN]],tbl_refJabatan,9,FALSE),"yr","day")-CONVERT(DATEDIF(M1935,NOW(),"y"),"yr","day")))),"tgl SK salah"),"")</f>
        <v>tgl SK salah</v>
      </c>
      <c r="AC1935" s="167" t="str">
        <f ca="1">IF(Table1[[#This Row],[TGL. PENSIUN (jabatan )]]&lt;&gt;0,TEXT(Table1[[#This Row],[TGL. PENSIUN (jabatan )]],"yyyy"),"")</f>
        <v>tgl SK salah</v>
      </c>
      <c r="AD19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6" spans="1:30" s="53" customFormat="1" ht="21.75" customHeight="1" x14ac:dyDescent="0.25">
      <c r="A1936" s="43">
        <f t="shared" si="67"/>
        <v>1931</v>
      </c>
      <c r="B1936" s="44" t="s">
        <v>3226</v>
      </c>
      <c r="C1936" s="44" t="s">
        <v>3418</v>
      </c>
      <c r="D1936" s="45" t="s">
        <v>57</v>
      </c>
      <c r="E1936" s="152" t="s">
        <v>3424</v>
      </c>
      <c r="F1936" s="43" t="s">
        <v>41</v>
      </c>
      <c r="G1936" s="46" t="s">
        <v>42</v>
      </c>
      <c r="H1936" s="85">
        <v>26995</v>
      </c>
      <c r="I1936" s="45"/>
      <c r="J1936" s="76"/>
      <c r="K1936" s="74" t="s">
        <v>56</v>
      </c>
      <c r="L1936" s="86" t="s">
        <v>3423</v>
      </c>
      <c r="M1936" s="85">
        <v>43381</v>
      </c>
      <c r="N1936" s="52" t="str">
        <f t="shared" ca="1" si="68"/>
        <v>50 Tahun 3 Bulan 0 hari</v>
      </c>
      <c r="O19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19 Hari </v>
      </c>
      <c r="P1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Row],[JABATAN]],tbl_refJabatan,2,FALSE),"yr","day")-CONVERT(DATEDIF(H1936,tglAcuan,"y"),"yr","day"))),(NOW()+(CONVERT(VLOOKUP(Table1[[#This Row],[JABATAN]],tbl_refJabatan,2,FALSE),"yr","day")-CONVERT(DATEDIF(H1936,NOW(),"y"),"yr","day")))),"Usia Salah"),"")</f>
        <v>49001.598911689813</v>
      </c>
      <c r="Q1936" s="167" t="str">
        <f ca="1">IF(Table1[[#This Row],[TGL. PENSIUN (usia)]]&lt;&gt;0,TEXT(Table1[[#This Row],[TGL. PENSIUN (usia)]],"yyyy"),"")</f>
        <v>2034</v>
      </c>
      <c r="R1936" s="166">
        <f ca="1">IF(AND(Table1[[#This Row],[TGL. PENSIUN (usia)]]&lt;&gt;"",Table1[[#This Row],[TGL. PENSIUN (usia)]]&lt;&gt;"USIA SALAH"),IF(tglAcuan&lt;&gt;0,(INT(CONVERT(VLOOKUP(Table1[[#This Row],[JABATAN]],tbl_refJabatan,2,FALSE),"yr","day")-CONVERT(DATEDIF(H1936,tglAcuan,"y"),"yr","day"))),(INT(CONVERT(VLOOKUP(Table1[[#This Row],[JABATAN]],tbl_refJabatan,2,FALSE),"yr","day")-CONVERT(DATEDIF(H1936,NOW(),"y"),"yr","day")))),"")</f>
        <v>3652</v>
      </c>
      <c r="S1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Row],[JABATAN]],tbl_refJabatan,4,FALSE),"yr","day")-CONVERT(DATEDIF(H1936,tglAcuan,"y"),"yr","day"))),(NOW()+(CONVERT(VLOOKUP(Table1[[#This Row],[JABATAN]],tbl_refJabatan,4,FALSE),"yr","day")-CONVERT(DATEDIF(H1936,NOW(),"y"),"yr","day")))),"Usia Salah"),"")</f>
        <v>49001.598911689813</v>
      </c>
      <c r="T1936" s="167" t="str">
        <f ca="1">IF(Table1[[#This Row],[TGL. PENSIUN ( usia )]]&lt;&gt;0,TEXT(Table1[[#This Row],[TGL. PENSIUN ( usia )]],"yyyy"),"")</f>
        <v>2034</v>
      </c>
      <c r="U1936" s="166">
        <f ca="1">IF(AND(Table1[[#This Row],[TGL. PENSIUN (usia)]]&lt;&gt;"",Table1[[#This Row],[TGL. PENSIUN (usia)]]&lt;&gt;"USIA SALAH"),IF(tglAcuan&lt;&gt;0,(INT(CONVERT(VLOOKUP(Table1[[#This Row],[JABATAN]],tbl_refJabatan,4,FALSE),"yr","day")-CONVERT(DATEDIF(H1936,tglAcuan,"y"),"yr","day"))),(INT(CONVERT(VLOOKUP(Table1[[#This Row],[JABATAN]],tbl_refJabatan,4,FALSE),"yr","day")-CONVERT(DATEDIF(H1936,NOW(),"y"),"yr","day")))),"")</f>
        <v>3652</v>
      </c>
      <c r="V1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Row],[JABATAN]],tbl_refJabatan,6,FALSE),"yr","day")-CONVERT(DATEDIF(H1936,tglAcuan,"y"),"yr","day"))),(NOW()+(CONVERT(VLOOKUP(Table1[[#This Row],[JABATAN]],tbl_refJabatan,6,FALSE),"yr","day")-CONVERT(DATEDIF(H1936,NOW(),"y"),"yr","day")))),"Usia Salah"),"")</f>
        <v>47540.598911689813</v>
      </c>
      <c r="W1936" s="167" t="str">
        <f ca="1">IF(Table1[[#This Row],[TGL.PENSIUN (usia)]]&lt;&gt;0,TEXT(Table1[[#This Row],[TGL.PENSIUN (usia)]],"yyyy"),"")</f>
        <v>2030</v>
      </c>
      <c r="X19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Row],[JABATAN]],tbl_refJabatan,7,FALSE),"yr","day")-CONVERT(DATEDIF(M1936,tglAcuan,"y"),"yr","day"))),(NOW()+(CONVERT(VLOOKUP(Table1[[#This Row],[JABATAN]],tbl_refJabatan,7,FALSE),"yr","day")-CONVERT(DATEDIF(M1936,NOW(),"y"),"yr","day")))),"tgl SK salah"),"")</f>
        <v>50827.848911689813</v>
      </c>
      <c r="Y1936" s="167" t="str">
        <f ca="1">IF(Table1[[#This Row],[TGL. PENSIUN (jabatan)]]&lt;&gt;0,TEXT(Table1[[#This Row],[TGL. PENSIUN (jabatan)]],"yyyy"),"")</f>
        <v>2039</v>
      </c>
      <c r="Z19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Row],[JABATAN]],tbl_refJabatan,8,FALSE),"yr","day")-CONVERT(DATEDIF(H1936,tglAcuan,"y"),"yr","day"))),(NOW()+(CONVERT(VLOOKUP(Table1[[#This Row],[JABATAN]],tbl_refJabatan,8,FALSE),"yr","day")-CONVERT(DATEDIF(H1936,NOW(),"y"),"yr","day")))),"Usia Salah"),"")</f>
        <v>47540.598911689813</v>
      </c>
      <c r="AA1936" s="167" t="str">
        <f ca="1">IF(Table1[[#This Row],[TGL.PENSIUN (usia )]]&lt;&gt;0,TEXT(Table1[[#This Row],[TGL.PENSIUN (usia )]],"yyyy"),"")</f>
        <v>2030</v>
      </c>
      <c r="AB19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Row],[JABATAN]],tbl_refJabatan,9,FALSE),"yr","day")-CONVERT(DATEDIF(M1936,tglAcuan,"y"),"yr","day"))),(NOW()+(CONVERT(VLOOKUP(Table1[[#This Row],[JABATAN]],tbl_refJabatan,9,FALSE),"yr","day")-CONVERT(DATEDIF(M1936,NOW(),"y"),"yr","day")))),"tgl SK salah"),"")</f>
        <v>50827.848911689813</v>
      </c>
      <c r="AC1936" s="167" t="str">
        <f ca="1">IF(Table1[[#This Row],[TGL. PENSIUN (jabatan )]]&lt;&gt;0,TEXT(Table1[[#This Row],[TGL. PENSIUN (jabatan )]],"yyyy"),"")</f>
        <v>2039</v>
      </c>
      <c r="AD19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7" spans="1:30" s="53" customFormat="1" ht="21.75" customHeight="1" x14ac:dyDescent="0.25">
      <c r="A1937" s="43">
        <f t="shared" si="67"/>
        <v>1932</v>
      </c>
      <c r="B1937" s="44" t="s">
        <v>3226</v>
      </c>
      <c r="C1937" s="44" t="s">
        <v>3418</v>
      </c>
      <c r="D1937" s="72" t="s">
        <v>59</v>
      </c>
      <c r="E1937" s="73" t="s">
        <v>3425</v>
      </c>
      <c r="F1937" s="43" t="s">
        <v>41</v>
      </c>
      <c r="G1937" s="46" t="s">
        <v>42</v>
      </c>
      <c r="H1937" s="85">
        <v>33612</v>
      </c>
      <c r="I1937" s="45"/>
      <c r="J1937" s="76"/>
      <c r="K1937" s="74" t="s">
        <v>56</v>
      </c>
      <c r="L1937" s="86" t="s">
        <v>3426</v>
      </c>
      <c r="M1937" s="85">
        <v>44188</v>
      </c>
      <c r="N1937" s="52" t="str">
        <f t="shared" ca="1" si="68"/>
        <v>32 Tahun 1 Bulan 18 hari</v>
      </c>
      <c r="O19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4 Hari </v>
      </c>
      <c r="P1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Row],[JABATAN]],tbl_refJabatan,2,FALSE),"yr","day")-CONVERT(DATEDIF(H1937,tglAcuan,"y"),"yr","day"))),(NOW()+(CONVERT(VLOOKUP(Table1[[#This Row],[JABATAN]],tbl_refJabatan,2,FALSE),"yr","day")-CONVERT(DATEDIF(H1937,NOW(),"y"),"yr","day")))),"Usia Salah"),"")</f>
        <v>55576.098911689813</v>
      </c>
      <c r="Q1937" s="167" t="str">
        <f ca="1">IF(Table1[[#This Row],[TGL. PENSIUN (usia)]]&lt;&gt;0,TEXT(Table1[[#This Row],[TGL. PENSIUN (usia)]],"yyyy"),"")</f>
        <v>2052</v>
      </c>
      <c r="R1937" s="166">
        <f ca="1">IF(AND(Table1[[#This Row],[TGL. PENSIUN (usia)]]&lt;&gt;"",Table1[[#This Row],[TGL. PENSIUN (usia)]]&lt;&gt;"USIA SALAH"),IF(tglAcuan&lt;&gt;0,(INT(CONVERT(VLOOKUP(Table1[[#This Row],[JABATAN]],tbl_refJabatan,2,FALSE),"yr","day")-CONVERT(DATEDIF(H1937,tglAcuan,"y"),"yr","day"))),(INT(CONVERT(VLOOKUP(Table1[[#This Row],[JABATAN]],tbl_refJabatan,2,FALSE),"yr","day")-CONVERT(DATEDIF(H1937,NOW(),"y"),"yr","day")))),"")</f>
        <v>10227</v>
      </c>
      <c r="S1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Row],[JABATAN]],tbl_refJabatan,4,FALSE),"yr","day")-CONVERT(DATEDIF(H1937,tglAcuan,"y"),"yr","day"))),(NOW()+(CONVERT(VLOOKUP(Table1[[#This Row],[JABATAN]],tbl_refJabatan,4,FALSE),"yr","day")-CONVERT(DATEDIF(H1937,NOW(),"y"),"yr","day")))),"Usia Salah"),"")</f>
        <v>55576.098911689813</v>
      </c>
      <c r="T1937" s="167" t="str">
        <f ca="1">IF(Table1[[#This Row],[TGL. PENSIUN ( usia )]]&lt;&gt;0,TEXT(Table1[[#This Row],[TGL. PENSIUN ( usia )]],"yyyy"),"")</f>
        <v>2052</v>
      </c>
      <c r="U1937" s="166">
        <f ca="1">IF(AND(Table1[[#This Row],[TGL. PENSIUN (usia)]]&lt;&gt;"",Table1[[#This Row],[TGL. PENSIUN (usia)]]&lt;&gt;"USIA SALAH"),IF(tglAcuan&lt;&gt;0,(INT(CONVERT(VLOOKUP(Table1[[#This Row],[JABATAN]],tbl_refJabatan,4,FALSE),"yr","day")-CONVERT(DATEDIF(H1937,tglAcuan,"y"),"yr","day"))),(INT(CONVERT(VLOOKUP(Table1[[#This Row],[JABATAN]],tbl_refJabatan,4,FALSE),"yr","day")-CONVERT(DATEDIF(H1937,NOW(),"y"),"yr","day")))),"")</f>
        <v>10227</v>
      </c>
      <c r="V1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Row],[JABATAN]],tbl_refJabatan,6,FALSE),"yr","day")-CONVERT(DATEDIF(H1937,tglAcuan,"y"),"yr","day"))),(NOW()+(CONVERT(VLOOKUP(Table1[[#This Row],[JABATAN]],tbl_refJabatan,6,FALSE),"yr","day")-CONVERT(DATEDIF(H1937,NOW(),"y"),"yr","day")))),"Usia Salah"),"")</f>
        <v>54115.098911689813</v>
      </c>
      <c r="W1937" s="167" t="str">
        <f ca="1">IF(Table1[[#This Row],[TGL.PENSIUN (usia)]]&lt;&gt;0,TEXT(Table1[[#This Row],[TGL.PENSIUN (usia)]],"yyyy"),"")</f>
        <v>2048</v>
      </c>
      <c r="X19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Row],[JABATAN]],tbl_refJabatan,7,FALSE),"yr","day")-CONVERT(DATEDIF(M1937,tglAcuan,"y"),"yr","day"))),(NOW()+(CONVERT(VLOOKUP(Table1[[#This Row],[JABATAN]],tbl_refJabatan,7,FALSE),"yr","day")-CONVERT(DATEDIF(M1937,NOW(),"y"),"yr","day")))),"tgl SK salah"),"")</f>
        <v>51558.348911689813</v>
      </c>
      <c r="Y1937" s="167" t="str">
        <f ca="1">IF(Table1[[#This Row],[TGL. PENSIUN (jabatan)]]&lt;&gt;0,TEXT(Table1[[#This Row],[TGL. PENSIUN (jabatan)]],"yyyy"),"")</f>
        <v>2041</v>
      </c>
      <c r="Z19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Row],[JABATAN]],tbl_refJabatan,8,FALSE),"yr","day")-CONVERT(DATEDIF(H1937,tglAcuan,"y"),"yr","day"))),(NOW()+(CONVERT(VLOOKUP(Table1[[#This Row],[JABATAN]],tbl_refJabatan,8,FALSE),"yr","day")-CONVERT(DATEDIF(H1937,NOW(),"y"),"yr","day")))),"Usia Salah"),"")</f>
        <v>54115.098911689813</v>
      </c>
      <c r="AA1937" s="167" t="str">
        <f ca="1">IF(Table1[[#This Row],[TGL.PENSIUN (usia )]]&lt;&gt;0,TEXT(Table1[[#This Row],[TGL.PENSIUN (usia )]],"yyyy"),"")</f>
        <v>2048</v>
      </c>
      <c r="AB19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Row],[JABATAN]],tbl_refJabatan,9,FALSE),"yr","day")-CONVERT(DATEDIF(M1937,tglAcuan,"y"),"yr","day"))),(NOW()+(CONVERT(VLOOKUP(Table1[[#This Row],[JABATAN]],tbl_refJabatan,9,FALSE),"yr","day")-CONVERT(DATEDIF(M1937,NOW(),"y"),"yr","day")))),"tgl SK salah"),"")</f>
        <v>51558.348911689813</v>
      </c>
      <c r="AC1937" s="167" t="str">
        <f ca="1">IF(Table1[[#This Row],[TGL. PENSIUN (jabatan )]]&lt;&gt;0,TEXT(Table1[[#This Row],[TGL. PENSIUN (jabatan )]],"yyyy"),"")</f>
        <v>2041</v>
      </c>
      <c r="AD19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8" spans="1:30" s="53" customFormat="1" ht="21.75" customHeight="1" x14ac:dyDescent="0.25">
      <c r="A1938" s="43">
        <f t="shared" si="67"/>
        <v>1933</v>
      </c>
      <c r="B1938" s="44" t="s">
        <v>3226</v>
      </c>
      <c r="C1938" s="44" t="s">
        <v>3418</v>
      </c>
      <c r="D1938" s="72" t="s">
        <v>61</v>
      </c>
      <c r="E1938" s="73" t="s">
        <v>3427</v>
      </c>
      <c r="F1938" s="43" t="s">
        <v>41</v>
      </c>
      <c r="G1938" s="46" t="s">
        <v>42</v>
      </c>
      <c r="H1938" s="131">
        <v>24997</v>
      </c>
      <c r="I1938" s="45"/>
      <c r="J1938" s="76"/>
      <c r="K1938" s="74" t="s">
        <v>93</v>
      </c>
      <c r="L1938" s="86" t="s">
        <v>3423</v>
      </c>
      <c r="M1938" s="85">
        <v>43381</v>
      </c>
      <c r="N1938" s="52" t="str">
        <f t="shared" ca="1" si="68"/>
        <v>55 Tahun 8 Bulan 19 hari</v>
      </c>
      <c r="O19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19 Hari </v>
      </c>
      <c r="P1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Row],[JABATAN]],tbl_refJabatan,2,FALSE),"yr","day")-CONVERT(DATEDIF(H1938,tglAcuan,"y"),"yr","day"))),(NOW()+(CONVERT(VLOOKUP(Table1[[#This Row],[JABATAN]],tbl_refJabatan,2,FALSE),"yr","day")-CONVERT(DATEDIF(H1938,NOW(),"y"),"yr","day")))),"Usia Salah"),"")</f>
        <v>47175.348911689813</v>
      </c>
      <c r="Q1938" s="167" t="str">
        <f ca="1">IF(Table1[[#This Row],[TGL. PENSIUN (usia)]]&lt;&gt;0,TEXT(Table1[[#This Row],[TGL. PENSIUN (usia)]],"yyyy"),"")</f>
        <v>2029</v>
      </c>
      <c r="R1938" s="166">
        <f ca="1">IF(AND(Table1[[#This Row],[TGL. PENSIUN (usia)]]&lt;&gt;"",Table1[[#This Row],[TGL. PENSIUN (usia)]]&lt;&gt;"USIA SALAH"),IF(tglAcuan&lt;&gt;0,(INT(CONVERT(VLOOKUP(Table1[[#This Row],[JABATAN]],tbl_refJabatan,2,FALSE),"yr","day")-CONVERT(DATEDIF(H1938,tglAcuan,"y"),"yr","day"))),(INT(CONVERT(VLOOKUP(Table1[[#This Row],[JABATAN]],tbl_refJabatan,2,FALSE),"yr","day")-CONVERT(DATEDIF(H1938,NOW(),"y"),"yr","day")))),"")</f>
        <v>1826</v>
      </c>
      <c r="S1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Row],[JABATAN]],tbl_refJabatan,4,FALSE),"yr","day")-CONVERT(DATEDIF(H1938,tglAcuan,"y"),"yr","day"))),(NOW()+(CONVERT(VLOOKUP(Table1[[#This Row],[JABATAN]],tbl_refJabatan,4,FALSE),"yr","day")-CONVERT(DATEDIF(H1938,NOW(),"y"),"yr","day")))),"Usia Salah"),"")</f>
        <v>47175.348911689813</v>
      </c>
      <c r="T1938" s="167" t="str">
        <f ca="1">IF(Table1[[#This Row],[TGL. PENSIUN ( usia )]]&lt;&gt;0,TEXT(Table1[[#This Row],[TGL. PENSIUN ( usia )]],"yyyy"),"")</f>
        <v>2029</v>
      </c>
      <c r="U1938" s="166">
        <f ca="1">IF(AND(Table1[[#This Row],[TGL. PENSIUN (usia)]]&lt;&gt;"",Table1[[#This Row],[TGL. PENSIUN (usia)]]&lt;&gt;"USIA SALAH"),IF(tglAcuan&lt;&gt;0,(INT(CONVERT(VLOOKUP(Table1[[#This Row],[JABATAN]],tbl_refJabatan,4,FALSE),"yr","day")-CONVERT(DATEDIF(H1938,tglAcuan,"y"),"yr","day"))),(INT(CONVERT(VLOOKUP(Table1[[#This Row],[JABATAN]],tbl_refJabatan,4,FALSE),"yr","day")-CONVERT(DATEDIF(H1938,NOW(),"y"),"yr","day")))),"")</f>
        <v>1826</v>
      </c>
      <c r="V1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Row],[JABATAN]],tbl_refJabatan,6,FALSE),"yr","day")-CONVERT(DATEDIF(H1938,tglAcuan,"y"),"yr","day"))),(NOW()+(CONVERT(VLOOKUP(Table1[[#This Row],[JABATAN]],tbl_refJabatan,6,FALSE),"yr","day")-CONVERT(DATEDIF(H1938,NOW(),"y"),"yr","day")))),"Usia Salah"),"")</f>
        <v>45714.348911689813</v>
      </c>
      <c r="W1938" s="167" t="str">
        <f ca="1">IF(Table1[[#This Row],[TGL.PENSIUN (usia)]]&lt;&gt;0,TEXT(Table1[[#This Row],[TGL.PENSIUN (usia)]],"yyyy"),"")</f>
        <v>2025</v>
      </c>
      <c r="X19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Row],[JABATAN]],tbl_refJabatan,7,FALSE),"yr","day")-CONVERT(DATEDIF(M1938,tglAcuan,"y"),"yr","day"))),(NOW()+(CONVERT(VLOOKUP(Table1[[#This Row],[JABATAN]],tbl_refJabatan,7,FALSE),"yr","day")-CONVERT(DATEDIF(M1938,NOW(),"y"),"yr","day")))),"tgl SK salah"),"")</f>
        <v>50827.848911689813</v>
      </c>
      <c r="Y1938" s="167" t="str">
        <f ca="1">IF(Table1[[#This Row],[TGL. PENSIUN (jabatan)]]&lt;&gt;0,TEXT(Table1[[#This Row],[TGL. PENSIUN (jabatan)]],"yyyy"),"")</f>
        <v>2039</v>
      </c>
      <c r="Z19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Row],[JABATAN]],tbl_refJabatan,8,FALSE),"yr","day")-CONVERT(DATEDIF(H1938,tglAcuan,"y"),"yr","day"))),(NOW()+(CONVERT(VLOOKUP(Table1[[#This Row],[JABATAN]],tbl_refJabatan,8,FALSE),"yr","day")-CONVERT(DATEDIF(H1938,NOW(),"y"),"yr","day")))),"Usia Salah"),"")</f>
        <v>45714.348911689813</v>
      </c>
      <c r="AA1938" s="167" t="str">
        <f ca="1">IF(Table1[[#This Row],[TGL.PENSIUN (usia )]]&lt;&gt;0,TEXT(Table1[[#This Row],[TGL.PENSIUN (usia )]],"yyyy"),"")</f>
        <v>2025</v>
      </c>
      <c r="AB19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Row],[JABATAN]],tbl_refJabatan,9,FALSE),"yr","day")-CONVERT(DATEDIF(M1938,tglAcuan,"y"),"yr","day"))),(NOW()+(CONVERT(VLOOKUP(Table1[[#This Row],[JABATAN]],tbl_refJabatan,9,FALSE),"yr","day")-CONVERT(DATEDIF(M1938,NOW(),"y"),"yr","day")))),"tgl SK salah"),"")</f>
        <v>50827.848911689813</v>
      </c>
      <c r="AC1938" s="167" t="str">
        <f ca="1">IF(Table1[[#This Row],[TGL. PENSIUN (jabatan )]]&lt;&gt;0,TEXT(Table1[[#This Row],[TGL. PENSIUN (jabatan )]],"yyyy"),"")</f>
        <v>2039</v>
      </c>
      <c r="AD19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39" spans="1:30" s="53" customFormat="1" ht="21.75" customHeight="1" x14ac:dyDescent="0.25">
      <c r="A1939" s="43">
        <f t="shared" si="67"/>
        <v>1934</v>
      </c>
      <c r="B1939" s="44" t="s">
        <v>3226</v>
      </c>
      <c r="C1939" s="44" t="s">
        <v>3418</v>
      </c>
      <c r="D1939" s="72" t="s">
        <v>63</v>
      </c>
      <c r="E1939" s="73" t="s">
        <v>754</v>
      </c>
      <c r="F1939" s="43" t="s">
        <v>41</v>
      </c>
      <c r="G1939" s="46" t="s">
        <v>42</v>
      </c>
      <c r="H1939" s="85">
        <v>27692</v>
      </c>
      <c r="I1939" s="45"/>
      <c r="J1939" s="76"/>
      <c r="K1939" s="74" t="s">
        <v>43</v>
      </c>
      <c r="L1939" s="86" t="s">
        <v>3428</v>
      </c>
      <c r="M1939" s="85">
        <v>42067</v>
      </c>
      <c r="N1939" s="52" t="str">
        <f t="shared" ca="1" si="68"/>
        <v>48 Tahun 4 Bulan 2 hari</v>
      </c>
      <c r="O19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23 Hari </v>
      </c>
      <c r="P1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Row],[JABATAN]],tbl_refJabatan,2,FALSE),"yr","day")-CONVERT(DATEDIF(H1939,tglAcuan,"y"),"yr","day"))),(NOW()+(CONVERT(VLOOKUP(Table1[[#This Row],[JABATAN]],tbl_refJabatan,2,FALSE),"yr","day")-CONVERT(DATEDIF(H1939,NOW(),"y"),"yr","day")))),"Usia Salah"),"")</f>
        <v>49732.098911689813</v>
      </c>
      <c r="Q1939" s="167" t="str">
        <f ca="1">IF(Table1[[#This Row],[TGL. PENSIUN (usia)]]&lt;&gt;0,TEXT(Table1[[#This Row],[TGL. PENSIUN (usia)]],"yyyy"),"")</f>
        <v>2036</v>
      </c>
      <c r="R1939" s="166">
        <f ca="1">IF(AND(Table1[[#This Row],[TGL. PENSIUN (usia)]]&lt;&gt;"",Table1[[#This Row],[TGL. PENSIUN (usia)]]&lt;&gt;"USIA SALAH"),IF(tglAcuan&lt;&gt;0,(INT(CONVERT(VLOOKUP(Table1[[#This Row],[JABATAN]],tbl_refJabatan,2,FALSE),"yr","day")-CONVERT(DATEDIF(H1939,tglAcuan,"y"),"yr","day"))),(INT(CONVERT(VLOOKUP(Table1[[#This Row],[JABATAN]],tbl_refJabatan,2,FALSE),"yr","day")-CONVERT(DATEDIF(H1939,NOW(),"y"),"yr","day")))),"")</f>
        <v>4383</v>
      </c>
      <c r="S1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Row],[JABATAN]],tbl_refJabatan,4,FALSE),"yr","day")-CONVERT(DATEDIF(H1939,tglAcuan,"y"),"yr","day"))),(NOW()+(CONVERT(VLOOKUP(Table1[[#This Row],[JABATAN]],tbl_refJabatan,4,FALSE),"yr","day")-CONVERT(DATEDIF(H1939,NOW(),"y"),"yr","day")))),"Usia Salah"),"")</f>
        <v>35122.098911689813</v>
      </c>
      <c r="T1939" s="167" t="str">
        <f ca="1">IF(Table1[[#This Row],[TGL. PENSIUN ( usia )]]&lt;&gt;0,TEXT(Table1[[#This Row],[TGL. PENSIUN ( usia )]],"yyyy"),"")</f>
        <v>1996</v>
      </c>
      <c r="U1939" s="166">
        <f ca="1">IF(AND(Table1[[#This Row],[TGL. PENSIUN (usia)]]&lt;&gt;"",Table1[[#This Row],[TGL. PENSIUN (usia)]]&lt;&gt;"USIA SALAH"),IF(tglAcuan&lt;&gt;0,(INT(CONVERT(VLOOKUP(Table1[[#This Row],[JABATAN]],tbl_refJabatan,4,FALSE),"yr","day")-CONVERT(DATEDIF(H1939,tglAcuan,"y"),"yr","day"))),(INT(CONVERT(VLOOKUP(Table1[[#This Row],[JABATAN]],tbl_refJabatan,4,FALSE),"yr","day")-CONVERT(DATEDIF(H1939,NOW(),"y"),"yr","day")))),"")</f>
        <v>-10227</v>
      </c>
      <c r="V1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Row],[JABATAN]],tbl_refJabatan,6,FALSE),"yr","day")-CONVERT(DATEDIF(H1939,tglAcuan,"y"),"yr","day"))),(NOW()+(CONVERT(VLOOKUP(Table1[[#This Row],[JABATAN]],tbl_refJabatan,6,FALSE),"yr","day")-CONVERT(DATEDIF(H1939,NOW(),"y"),"yr","day")))),"Usia Salah"),"")</f>
        <v>27817.098911689813</v>
      </c>
      <c r="W1939" s="167" t="str">
        <f ca="1">IF(Table1[[#This Row],[TGL.PENSIUN (usia)]]&lt;&gt;0,TEXT(Table1[[#This Row],[TGL.PENSIUN (usia)]],"yyyy"),"")</f>
        <v>1976</v>
      </c>
      <c r="X19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Row],[JABATAN]],tbl_refJabatan,7,FALSE),"yr","day")-CONVERT(DATEDIF(M1939,tglAcuan,"y"),"yr","day"))),(NOW()+(CONVERT(VLOOKUP(Table1[[#This Row],[JABATAN]],tbl_refJabatan,7,FALSE),"yr","day")-CONVERT(DATEDIF(M1939,NOW(),"y"),"yr","day")))),"tgl SK salah"),"")</f>
        <v>64342.098911689813</v>
      </c>
      <c r="Y1939" s="167" t="str">
        <f ca="1">IF(Table1[[#This Row],[TGL. PENSIUN (jabatan)]]&lt;&gt;0,TEXT(Table1[[#This Row],[TGL. PENSIUN (jabatan)]],"yyyy"),"")</f>
        <v>2076</v>
      </c>
      <c r="Z19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Row],[JABATAN]],tbl_refJabatan,8,FALSE),"yr","day")-CONVERT(DATEDIF(H1939,tglAcuan,"y"),"yr","day"))),(NOW()+(CONVERT(VLOOKUP(Table1[[#This Row],[JABATAN]],tbl_refJabatan,8,FALSE),"yr","day")-CONVERT(DATEDIF(H1939,NOW(),"y"),"yr","day")))),"Usia Salah"),"")</f>
        <v>49732.098911689813</v>
      </c>
      <c r="AA1939" s="167" t="str">
        <f ca="1">IF(Table1[[#This Row],[TGL.PENSIUN (usia )]]&lt;&gt;0,TEXT(Table1[[#This Row],[TGL.PENSIUN (usia )]],"yyyy"),"")</f>
        <v>2036</v>
      </c>
      <c r="AB19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Row],[JABATAN]],tbl_refJabatan,9,FALSE),"yr","day")-CONVERT(DATEDIF(M1939,tglAcuan,"y"),"yr","day"))),(NOW()+(CONVERT(VLOOKUP(Table1[[#This Row],[JABATAN]],tbl_refJabatan,9,FALSE),"yr","day")-CONVERT(DATEDIF(M1939,NOW(),"y"),"yr","day")))),"tgl SK salah"),"")</f>
        <v>47905.848911689813</v>
      </c>
      <c r="AC1939" s="167" t="str">
        <f ca="1">IF(Table1[[#This Row],[TGL. PENSIUN (jabatan )]]&lt;&gt;0,TEXT(Table1[[#This Row],[TGL. PENSIUN (jabatan )]],"yyyy"),"")</f>
        <v>2031</v>
      </c>
      <c r="AD19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0" spans="1:30" s="53" customFormat="1" ht="21.75" customHeight="1" x14ac:dyDescent="0.25">
      <c r="A1940" s="43">
        <f t="shared" si="67"/>
        <v>1935</v>
      </c>
      <c r="B1940" s="44" t="s">
        <v>3226</v>
      </c>
      <c r="C1940" s="44" t="s">
        <v>3418</v>
      </c>
      <c r="D1940" s="72" t="s">
        <v>63</v>
      </c>
      <c r="E1940" s="73" t="s">
        <v>3429</v>
      </c>
      <c r="F1940" s="43" t="s">
        <v>41</v>
      </c>
      <c r="G1940" s="46" t="s">
        <v>42</v>
      </c>
      <c r="H1940" s="85">
        <v>31756</v>
      </c>
      <c r="I1940" s="45"/>
      <c r="J1940" s="76"/>
      <c r="K1940" s="74" t="s">
        <v>56</v>
      </c>
      <c r="L1940" s="86" t="s">
        <v>3428</v>
      </c>
      <c r="M1940" s="85">
        <v>42067</v>
      </c>
      <c r="N1940" s="52" t="str">
        <f t="shared" ca="1" si="68"/>
        <v>37 Tahun 2 Bulan 17 hari</v>
      </c>
      <c r="O19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23 Hari </v>
      </c>
      <c r="P1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Row],[JABATAN]],tbl_refJabatan,2,FALSE),"yr","day")-CONVERT(DATEDIF(H1940,tglAcuan,"y"),"yr","day"))),(NOW()+(CONVERT(VLOOKUP(Table1[[#This Row],[JABATAN]],tbl_refJabatan,2,FALSE),"yr","day")-CONVERT(DATEDIF(H1940,NOW(),"y"),"yr","day")))),"Usia Salah"),"")</f>
        <v>53749.848911689813</v>
      </c>
      <c r="Q1940" s="167" t="str">
        <f ca="1">IF(Table1[[#This Row],[TGL. PENSIUN (usia)]]&lt;&gt;0,TEXT(Table1[[#This Row],[TGL. PENSIUN (usia)]],"yyyy"),"")</f>
        <v>2047</v>
      </c>
      <c r="R1940" s="166">
        <f ca="1">IF(AND(Table1[[#This Row],[TGL. PENSIUN (usia)]]&lt;&gt;"",Table1[[#This Row],[TGL. PENSIUN (usia)]]&lt;&gt;"USIA SALAH"),IF(tglAcuan&lt;&gt;0,(INT(CONVERT(VLOOKUP(Table1[[#This Row],[JABATAN]],tbl_refJabatan,2,FALSE),"yr","day")-CONVERT(DATEDIF(H1940,tglAcuan,"y"),"yr","day"))),(INT(CONVERT(VLOOKUP(Table1[[#This Row],[JABATAN]],tbl_refJabatan,2,FALSE),"yr","day")-CONVERT(DATEDIF(H1940,NOW(),"y"),"yr","day")))),"")</f>
        <v>8400</v>
      </c>
      <c r="S1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Row],[JABATAN]],tbl_refJabatan,4,FALSE),"yr","day")-CONVERT(DATEDIF(H1940,tglAcuan,"y"),"yr","day"))),(NOW()+(CONVERT(VLOOKUP(Table1[[#This Row],[JABATAN]],tbl_refJabatan,4,FALSE),"yr","day")-CONVERT(DATEDIF(H1940,NOW(),"y"),"yr","day")))),"Usia Salah"),"")</f>
        <v>39139.848911689813</v>
      </c>
      <c r="T1940" s="167" t="str">
        <f ca="1">IF(Table1[[#This Row],[TGL. PENSIUN ( usia )]]&lt;&gt;0,TEXT(Table1[[#This Row],[TGL. PENSIUN ( usia )]],"yyyy"),"")</f>
        <v>2007</v>
      </c>
      <c r="U1940" s="166">
        <f ca="1">IF(AND(Table1[[#This Row],[TGL. PENSIUN (usia)]]&lt;&gt;"",Table1[[#This Row],[TGL. PENSIUN (usia)]]&lt;&gt;"USIA SALAH"),IF(tglAcuan&lt;&gt;0,(INT(CONVERT(VLOOKUP(Table1[[#This Row],[JABATAN]],tbl_refJabatan,4,FALSE),"yr","day")-CONVERT(DATEDIF(H1940,tglAcuan,"y"),"yr","day"))),(INT(CONVERT(VLOOKUP(Table1[[#This Row],[JABATAN]],tbl_refJabatan,4,FALSE),"yr","day")-CONVERT(DATEDIF(H1940,NOW(),"y"),"yr","day")))),"")</f>
        <v>-6210</v>
      </c>
      <c r="V1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Row],[JABATAN]],tbl_refJabatan,6,FALSE),"yr","day")-CONVERT(DATEDIF(H1940,tglAcuan,"y"),"yr","day"))),(NOW()+(CONVERT(VLOOKUP(Table1[[#This Row],[JABATAN]],tbl_refJabatan,6,FALSE),"yr","day")-CONVERT(DATEDIF(H1940,NOW(),"y"),"yr","day")))),"Usia Salah"),"")</f>
        <v>31834.848911689813</v>
      </c>
      <c r="W1940" s="167" t="str">
        <f ca="1">IF(Table1[[#This Row],[TGL.PENSIUN (usia)]]&lt;&gt;0,TEXT(Table1[[#This Row],[TGL.PENSIUN (usia)]],"yyyy"),"")</f>
        <v>1987</v>
      </c>
      <c r="X19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Row],[JABATAN]],tbl_refJabatan,7,FALSE),"yr","day")-CONVERT(DATEDIF(M1940,tglAcuan,"y"),"yr","day"))),(NOW()+(CONVERT(VLOOKUP(Table1[[#This Row],[JABATAN]],tbl_refJabatan,7,FALSE),"yr","day")-CONVERT(DATEDIF(M1940,NOW(),"y"),"yr","day")))),"tgl SK salah"),"")</f>
        <v>64342.098911689813</v>
      </c>
      <c r="Y1940" s="167" t="str">
        <f ca="1">IF(Table1[[#This Row],[TGL. PENSIUN (jabatan)]]&lt;&gt;0,TEXT(Table1[[#This Row],[TGL. PENSIUN (jabatan)]],"yyyy"),"")</f>
        <v>2076</v>
      </c>
      <c r="Z19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Row],[JABATAN]],tbl_refJabatan,8,FALSE),"yr","day")-CONVERT(DATEDIF(H1940,tglAcuan,"y"),"yr","day"))),(NOW()+(CONVERT(VLOOKUP(Table1[[#This Row],[JABATAN]],tbl_refJabatan,8,FALSE),"yr","day")-CONVERT(DATEDIF(H1940,NOW(),"y"),"yr","day")))),"Usia Salah"),"")</f>
        <v>53749.848911689813</v>
      </c>
      <c r="AA1940" s="167" t="str">
        <f ca="1">IF(Table1[[#This Row],[TGL.PENSIUN (usia )]]&lt;&gt;0,TEXT(Table1[[#This Row],[TGL.PENSIUN (usia )]],"yyyy"),"")</f>
        <v>2047</v>
      </c>
      <c r="AB19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Row],[JABATAN]],tbl_refJabatan,9,FALSE),"yr","day")-CONVERT(DATEDIF(M1940,tglAcuan,"y"),"yr","day"))),(NOW()+(CONVERT(VLOOKUP(Table1[[#This Row],[JABATAN]],tbl_refJabatan,9,FALSE),"yr","day")-CONVERT(DATEDIF(M1940,NOW(),"y"),"yr","day")))),"tgl SK salah"),"")</f>
        <v>47905.848911689813</v>
      </c>
      <c r="AC1940" s="167" t="str">
        <f ca="1">IF(Table1[[#This Row],[TGL. PENSIUN (jabatan )]]&lt;&gt;0,TEXT(Table1[[#This Row],[TGL. PENSIUN (jabatan )]],"yyyy"),"")</f>
        <v>2031</v>
      </c>
      <c r="AD19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1" spans="1:30" s="53" customFormat="1" ht="21.75" customHeight="1" x14ac:dyDescent="0.25">
      <c r="A1941" s="43">
        <f t="shared" si="67"/>
        <v>1936</v>
      </c>
      <c r="B1941" s="44" t="s">
        <v>3226</v>
      </c>
      <c r="C1941" s="44" t="s">
        <v>3418</v>
      </c>
      <c r="D1941" s="72" t="s">
        <v>63</v>
      </c>
      <c r="E1941" s="73" t="s">
        <v>1039</v>
      </c>
      <c r="F1941" s="43" t="s">
        <v>41</v>
      </c>
      <c r="G1941" s="46" t="s">
        <v>42</v>
      </c>
      <c r="H1941" s="85">
        <v>30569</v>
      </c>
      <c r="I1941" s="45"/>
      <c r="J1941" s="76"/>
      <c r="K1941" s="74" t="s">
        <v>43</v>
      </c>
      <c r="L1941" s="86" t="s">
        <v>3430</v>
      </c>
      <c r="M1941" s="85">
        <v>42067</v>
      </c>
      <c r="N1941" s="52" t="str">
        <f t="shared" ca="1" si="68"/>
        <v>40 Tahun 5 Bulan 17 hari</v>
      </c>
      <c r="O19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23 Hari </v>
      </c>
      <c r="P1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Row],[JABATAN]],tbl_refJabatan,2,FALSE),"yr","day")-CONVERT(DATEDIF(H1941,tglAcuan,"y"),"yr","day"))),(NOW()+(CONVERT(VLOOKUP(Table1[[#This Row],[JABATAN]],tbl_refJabatan,2,FALSE),"yr","day")-CONVERT(DATEDIF(H1941,NOW(),"y"),"yr","day")))),"Usia Salah"),"")</f>
        <v>52654.098911689813</v>
      </c>
      <c r="Q1941" s="167" t="str">
        <f ca="1">IF(Table1[[#This Row],[TGL. PENSIUN (usia)]]&lt;&gt;0,TEXT(Table1[[#This Row],[TGL. PENSIUN (usia)]],"yyyy"),"")</f>
        <v>2044</v>
      </c>
      <c r="R1941" s="166">
        <f ca="1">IF(AND(Table1[[#This Row],[TGL. PENSIUN (usia)]]&lt;&gt;"",Table1[[#This Row],[TGL. PENSIUN (usia)]]&lt;&gt;"USIA SALAH"),IF(tglAcuan&lt;&gt;0,(INT(CONVERT(VLOOKUP(Table1[[#This Row],[JABATAN]],tbl_refJabatan,2,FALSE),"yr","day")-CONVERT(DATEDIF(H1941,tglAcuan,"y"),"yr","day"))),(INT(CONVERT(VLOOKUP(Table1[[#This Row],[JABATAN]],tbl_refJabatan,2,FALSE),"yr","day")-CONVERT(DATEDIF(H1941,NOW(),"y"),"yr","day")))),"")</f>
        <v>7305</v>
      </c>
      <c r="S1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Row],[JABATAN]],tbl_refJabatan,4,FALSE),"yr","day")-CONVERT(DATEDIF(H1941,tglAcuan,"y"),"yr","day"))),(NOW()+(CONVERT(VLOOKUP(Table1[[#This Row],[JABATAN]],tbl_refJabatan,4,FALSE),"yr","day")-CONVERT(DATEDIF(H1941,NOW(),"y"),"yr","day")))),"Usia Salah"),"")</f>
        <v>38044.098911689813</v>
      </c>
      <c r="T1941" s="167" t="str">
        <f ca="1">IF(Table1[[#This Row],[TGL. PENSIUN ( usia )]]&lt;&gt;0,TEXT(Table1[[#This Row],[TGL. PENSIUN ( usia )]],"yyyy"),"")</f>
        <v>2004</v>
      </c>
      <c r="U1941" s="166">
        <f ca="1">IF(AND(Table1[[#This Row],[TGL. PENSIUN (usia)]]&lt;&gt;"",Table1[[#This Row],[TGL. PENSIUN (usia)]]&lt;&gt;"USIA SALAH"),IF(tglAcuan&lt;&gt;0,(INT(CONVERT(VLOOKUP(Table1[[#This Row],[JABATAN]],tbl_refJabatan,4,FALSE),"yr","day")-CONVERT(DATEDIF(H1941,tglAcuan,"y"),"yr","day"))),(INT(CONVERT(VLOOKUP(Table1[[#This Row],[JABATAN]],tbl_refJabatan,4,FALSE),"yr","day")-CONVERT(DATEDIF(H1941,NOW(),"y"),"yr","day")))),"")</f>
        <v>-7305</v>
      </c>
      <c r="V1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Row],[JABATAN]],tbl_refJabatan,6,FALSE),"yr","day")-CONVERT(DATEDIF(H1941,tglAcuan,"y"),"yr","day"))),(NOW()+(CONVERT(VLOOKUP(Table1[[#This Row],[JABATAN]],tbl_refJabatan,6,FALSE),"yr","day")-CONVERT(DATEDIF(H1941,NOW(),"y"),"yr","day")))),"Usia Salah"),"")</f>
        <v>30739.098911689813</v>
      </c>
      <c r="W1941" s="167" t="str">
        <f ca="1">IF(Table1[[#This Row],[TGL.PENSIUN (usia)]]&lt;&gt;0,TEXT(Table1[[#This Row],[TGL.PENSIUN (usia)]],"yyyy"),"")</f>
        <v>1984</v>
      </c>
      <c r="X19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Row],[JABATAN]],tbl_refJabatan,7,FALSE),"yr","day")-CONVERT(DATEDIF(M1941,tglAcuan,"y"),"yr","day"))),(NOW()+(CONVERT(VLOOKUP(Table1[[#This Row],[JABATAN]],tbl_refJabatan,7,FALSE),"yr","day")-CONVERT(DATEDIF(M1941,NOW(),"y"),"yr","day")))),"tgl SK salah"),"")</f>
        <v>64342.098911689813</v>
      </c>
      <c r="Y1941" s="167" t="str">
        <f ca="1">IF(Table1[[#This Row],[TGL. PENSIUN (jabatan)]]&lt;&gt;0,TEXT(Table1[[#This Row],[TGL. PENSIUN (jabatan)]],"yyyy"),"")</f>
        <v>2076</v>
      </c>
      <c r="Z19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Row],[JABATAN]],tbl_refJabatan,8,FALSE),"yr","day")-CONVERT(DATEDIF(H1941,tglAcuan,"y"),"yr","day"))),(NOW()+(CONVERT(VLOOKUP(Table1[[#This Row],[JABATAN]],tbl_refJabatan,8,FALSE),"yr","day")-CONVERT(DATEDIF(H1941,NOW(),"y"),"yr","day")))),"Usia Salah"),"")</f>
        <v>52654.098911689813</v>
      </c>
      <c r="AA1941" s="167" t="str">
        <f ca="1">IF(Table1[[#This Row],[TGL.PENSIUN (usia )]]&lt;&gt;0,TEXT(Table1[[#This Row],[TGL.PENSIUN (usia )]],"yyyy"),"")</f>
        <v>2044</v>
      </c>
      <c r="AB19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Row],[JABATAN]],tbl_refJabatan,9,FALSE),"yr","day")-CONVERT(DATEDIF(M1941,tglAcuan,"y"),"yr","day"))),(NOW()+(CONVERT(VLOOKUP(Table1[[#This Row],[JABATAN]],tbl_refJabatan,9,FALSE),"yr","day")-CONVERT(DATEDIF(M1941,NOW(),"y"),"yr","day")))),"tgl SK salah"),"")</f>
        <v>47905.848911689813</v>
      </c>
      <c r="AC1941" s="167" t="str">
        <f ca="1">IF(Table1[[#This Row],[TGL. PENSIUN (jabatan )]]&lt;&gt;0,TEXT(Table1[[#This Row],[TGL. PENSIUN (jabatan )]],"yyyy"),"")</f>
        <v>2031</v>
      </c>
      <c r="AD19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2" spans="1:30" s="53" customFormat="1" ht="21.75" customHeight="1" x14ac:dyDescent="0.25">
      <c r="A1942" s="43">
        <f t="shared" si="67"/>
        <v>1937</v>
      </c>
      <c r="B1942" s="44" t="s">
        <v>3226</v>
      </c>
      <c r="C1942" s="44" t="s">
        <v>3431</v>
      </c>
      <c r="D1942" s="45" t="s">
        <v>39</v>
      </c>
      <c r="E1942" s="141" t="s">
        <v>3432</v>
      </c>
      <c r="F1942" s="43" t="s">
        <v>41</v>
      </c>
      <c r="G1942" s="46" t="s">
        <v>42</v>
      </c>
      <c r="H1942" s="95">
        <v>29812</v>
      </c>
      <c r="I1942" s="45"/>
      <c r="J1942" s="76"/>
      <c r="K1942" s="74" t="s">
        <v>116</v>
      </c>
      <c r="L1942" s="69" t="s">
        <v>3433</v>
      </c>
      <c r="M1942" s="95">
        <v>43812</v>
      </c>
      <c r="N1942" s="52" t="str">
        <f t="shared" ca="1" si="68"/>
        <v>42 Tahun 6 Bulan 13 hari</v>
      </c>
      <c r="O19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Row],[JABATAN]],tbl_refJabatan,2,FALSE),"yr","day")-CONVERT(DATEDIF(H1942,tglAcuan,"y"),"yr","day"))),(NOW()+(CONVERT(VLOOKUP(Table1[[#This Row],[JABATAN]],tbl_refJabatan,2,FALSE),"yr","day")-CONVERT(DATEDIF(H1942,NOW(),"y"),"yr","day")))),"Usia Salah"),"")</f>
        <v>30008.598911689813</v>
      </c>
      <c r="Q1942" s="167" t="str">
        <f ca="1">IF(Table1[[#This Row],[TGL. PENSIUN (usia)]]&lt;&gt;0,TEXT(Table1[[#This Row],[TGL. PENSIUN (usia)]],"yyyy"),"")</f>
        <v>1982</v>
      </c>
      <c r="R1942" s="166">
        <f ca="1">IF(AND(Table1[[#This Row],[TGL. PENSIUN (usia)]]&lt;&gt;"",Table1[[#This Row],[TGL. PENSIUN (usia)]]&lt;&gt;"USIA SALAH"),IF(tglAcuan&lt;&gt;0,(INT(CONVERT(VLOOKUP(Table1[[#This Row],[JABATAN]],tbl_refJabatan,2,FALSE),"yr","day")-CONVERT(DATEDIF(H1942,tglAcuan,"y"),"yr","day"))),(INT(CONVERT(VLOOKUP(Table1[[#This Row],[JABATAN]],tbl_refJabatan,2,FALSE),"yr","day")-CONVERT(DATEDIF(H1942,NOW(),"y"),"yr","day")))),"")</f>
        <v>-15341</v>
      </c>
      <c r="S1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Row],[JABATAN]],tbl_refJabatan,4,FALSE),"yr","day")-CONVERT(DATEDIF(H1942,tglAcuan,"y"),"yr","day"))),(NOW()+(CONVERT(VLOOKUP(Table1[[#This Row],[JABATAN]],tbl_refJabatan,4,FALSE),"yr","day")-CONVERT(DATEDIF(H1942,NOW(),"y"),"yr","day")))),"Usia Salah"),"")</f>
        <v>30008.598911689813</v>
      </c>
      <c r="T1942" s="167" t="str">
        <f ca="1">IF(Table1[[#This Row],[TGL. PENSIUN ( usia )]]&lt;&gt;0,TEXT(Table1[[#This Row],[TGL. PENSIUN ( usia )]],"yyyy"),"")</f>
        <v>1982</v>
      </c>
      <c r="U1942" s="166">
        <f ca="1">IF(AND(Table1[[#This Row],[TGL. PENSIUN (usia)]]&lt;&gt;"",Table1[[#This Row],[TGL. PENSIUN (usia)]]&lt;&gt;"USIA SALAH"),IF(tglAcuan&lt;&gt;0,(INT(CONVERT(VLOOKUP(Table1[[#This Row],[JABATAN]],tbl_refJabatan,4,FALSE),"yr","day")-CONVERT(DATEDIF(H1942,tglAcuan,"y"),"yr","day"))),(INT(CONVERT(VLOOKUP(Table1[[#This Row],[JABATAN]],tbl_refJabatan,4,FALSE),"yr","day")-CONVERT(DATEDIF(H1942,NOW(),"y"),"yr","day")))),"")</f>
        <v>-15341</v>
      </c>
      <c r="V1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Row],[JABATAN]],tbl_refJabatan,6,FALSE),"yr","day")-CONVERT(DATEDIF(H1942,tglAcuan,"y"),"yr","day"))),(NOW()+(CONVERT(VLOOKUP(Table1[[#This Row],[JABATAN]],tbl_refJabatan,6,FALSE),"yr","day")-CONVERT(DATEDIF(H1942,NOW(),"y"),"yr","day")))),"Usia Salah"),"")</f>
        <v>30008.598911689813</v>
      </c>
      <c r="W1942" s="167" t="str">
        <f ca="1">IF(Table1[[#This Row],[TGL.PENSIUN (usia)]]&lt;&gt;0,TEXT(Table1[[#This Row],[TGL.PENSIUN (usia)]],"yyyy"),"")</f>
        <v>1982</v>
      </c>
      <c r="X19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Row],[JABATAN]],tbl_refJabatan,7,FALSE),"yr","day")-CONVERT(DATEDIF(M1942,tglAcuan,"y"),"yr","day"))),(NOW()+(CONVERT(VLOOKUP(Table1[[#This Row],[JABATAN]],tbl_refJabatan,7,FALSE),"yr","day")-CONVERT(DATEDIF(M1942,NOW(),"y"),"yr","day")))),"tgl SK salah"),"")</f>
        <v>43888.098911689813</v>
      </c>
      <c r="Y1942" s="167" t="str">
        <f ca="1">IF(Table1[[#This Row],[TGL. PENSIUN (jabatan)]]&lt;&gt;0,TEXT(Table1[[#This Row],[TGL. PENSIUN (jabatan)]],"yyyy"),"")</f>
        <v>2020</v>
      </c>
      <c r="Z19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Row],[JABATAN]],tbl_refJabatan,8,FALSE),"yr","day")-CONVERT(DATEDIF(H1942,tglAcuan,"y"),"yr","day"))),(NOW()+(CONVERT(VLOOKUP(Table1[[#This Row],[JABATAN]],tbl_refJabatan,8,FALSE),"yr","day")-CONVERT(DATEDIF(H1942,NOW(),"y"),"yr","day")))),"Usia Salah"),"")</f>
        <v>30008.598911689813</v>
      </c>
      <c r="AA1942" s="167" t="str">
        <f ca="1">IF(Table1[[#This Row],[TGL.PENSIUN (usia )]]&lt;&gt;0,TEXT(Table1[[#This Row],[TGL.PENSIUN (usia )]],"yyyy"),"")</f>
        <v>1982</v>
      </c>
      <c r="AB19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Row],[JABATAN]],tbl_refJabatan,9,FALSE),"yr","day")-CONVERT(DATEDIF(M1942,tglAcuan,"y"),"yr","day"))),(NOW()+(CONVERT(VLOOKUP(Table1[[#This Row],[JABATAN]],tbl_refJabatan,9,FALSE),"yr","day")-CONVERT(DATEDIF(M1942,NOW(),"y"),"yr","day")))),"tgl SK salah"),"")</f>
        <v>43888.098911689813</v>
      </c>
      <c r="AC1942" s="167" t="str">
        <f ca="1">IF(Table1[[#This Row],[TGL. PENSIUN (jabatan )]]&lt;&gt;0,TEXT(Table1[[#This Row],[TGL. PENSIUN (jabatan )]],"yyyy"),"")</f>
        <v>2020</v>
      </c>
      <c r="AD19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3" spans="1:30" s="88" customFormat="1" ht="21.75" customHeight="1" x14ac:dyDescent="0.25">
      <c r="A1943" s="43">
        <f t="shared" si="67"/>
        <v>1938</v>
      </c>
      <c r="B1943" s="44" t="s">
        <v>3226</v>
      </c>
      <c r="C1943" s="44" t="s">
        <v>3431</v>
      </c>
      <c r="D1943" s="72" t="s">
        <v>45</v>
      </c>
      <c r="E1943" s="141" t="s">
        <v>3434</v>
      </c>
      <c r="F1943" s="43" t="s">
        <v>41</v>
      </c>
      <c r="G1943" s="46" t="s">
        <v>42</v>
      </c>
      <c r="H1943" s="95">
        <v>23894</v>
      </c>
      <c r="I1943" s="45"/>
      <c r="J1943" s="76"/>
      <c r="K1943" s="74" t="s">
        <v>43</v>
      </c>
      <c r="L1943" s="69" t="s">
        <v>3435</v>
      </c>
      <c r="M1943" s="95">
        <v>43578</v>
      </c>
      <c r="N1943" s="52" t="str">
        <f t="shared" ca="1" si="68"/>
        <v>58 Tahun 8 Bulan 26 hari</v>
      </c>
      <c r="O19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4 Hari </v>
      </c>
      <c r="P1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Row],[JABATAN]],tbl_refJabatan,2,FALSE),"yr","day")-CONVERT(DATEDIF(H1943,tglAcuan,"y"),"yr","day"))),(NOW()+(CONVERT(VLOOKUP(Table1[[#This Row],[JABATAN]],tbl_refJabatan,2,FALSE),"yr","day")-CONVERT(DATEDIF(H1943,NOW(),"y"),"yr","day")))),"Usia Salah"),"")</f>
        <v>24164.598911689813</v>
      </c>
      <c r="Q1943" s="167" t="str">
        <f ca="1">IF(Table1[[#This Row],[TGL. PENSIUN (usia)]]&lt;&gt;0,TEXT(Table1[[#This Row],[TGL. PENSIUN (usia)]],"yyyy"),"")</f>
        <v>1966</v>
      </c>
      <c r="R1943" s="166">
        <f ca="1">IF(AND(Table1[[#This Row],[TGL. PENSIUN (usia)]]&lt;&gt;"",Table1[[#This Row],[TGL. PENSIUN (usia)]]&lt;&gt;"USIA SALAH"),IF(tglAcuan&lt;&gt;0,(INT(CONVERT(VLOOKUP(Table1[[#This Row],[JABATAN]],tbl_refJabatan,2,FALSE),"yr","day")-CONVERT(DATEDIF(H1943,tglAcuan,"y"),"yr","day"))),(INT(CONVERT(VLOOKUP(Table1[[#This Row],[JABATAN]],tbl_refJabatan,2,FALSE),"yr","day")-CONVERT(DATEDIF(H1943,NOW(),"y"),"yr","day")))),"")</f>
        <v>-21185</v>
      </c>
      <c r="S1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Row],[JABATAN]],tbl_refJabatan,4,FALSE),"yr","day")-CONVERT(DATEDIF(H1943,tglAcuan,"y"),"yr","day"))),(NOW()+(CONVERT(VLOOKUP(Table1[[#This Row],[JABATAN]],tbl_refJabatan,4,FALSE),"yr","day")-CONVERT(DATEDIF(H1943,NOW(),"y"),"yr","day")))),"Usia Salah"),"")</f>
        <v>24164.598911689813</v>
      </c>
      <c r="T1943" s="167" t="str">
        <f ca="1">IF(Table1[[#This Row],[TGL. PENSIUN ( usia )]]&lt;&gt;0,TEXT(Table1[[#This Row],[TGL. PENSIUN ( usia )]],"yyyy"),"")</f>
        <v>1966</v>
      </c>
      <c r="U1943" s="166">
        <f ca="1">IF(AND(Table1[[#This Row],[TGL. PENSIUN (usia)]]&lt;&gt;"",Table1[[#This Row],[TGL. PENSIUN (usia)]]&lt;&gt;"USIA SALAH"),IF(tglAcuan&lt;&gt;0,(INT(CONVERT(VLOOKUP(Table1[[#This Row],[JABATAN]],tbl_refJabatan,4,FALSE),"yr","day")-CONVERT(DATEDIF(H1943,tglAcuan,"y"),"yr","day"))),(INT(CONVERT(VLOOKUP(Table1[[#This Row],[JABATAN]],tbl_refJabatan,4,FALSE),"yr","day")-CONVERT(DATEDIF(H1943,NOW(),"y"),"yr","day")))),"")</f>
        <v>-21185</v>
      </c>
      <c r="V1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Row],[JABATAN]],tbl_refJabatan,6,FALSE),"yr","day")-CONVERT(DATEDIF(H1943,tglAcuan,"y"),"yr","day"))),(NOW()+(CONVERT(VLOOKUP(Table1[[#This Row],[JABATAN]],tbl_refJabatan,6,FALSE),"yr","day")-CONVERT(DATEDIF(H1943,NOW(),"y"),"yr","day")))),"Usia Salah"),"")</f>
        <v>24164.598911689813</v>
      </c>
      <c r="W1943" s="167" t="str">
        <f ca="1">IF(Table1[[#This Row],[TGL.PENSIUN (usia)]]&lt;&gt;0,TEXT(Table1[[#This Row],[TGL.PENSIUN (usia)]],"yyyy"),"")</f>
        <v>1966</v>
      </c>
      <c r="X19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Row],[JABATAN]],tbl_refJabatan,7,FALSE),"yr","day")-CONVERT(DATEDIF(M1943,tglAcuan,"y"),"yr","day"))),(NOW()+(CONVERT(VLOOKUP(Table1[[#This Row],[JABATAN]],tbl_refJabatan,7,FALSE),"yr","day")-CONVERT(DATEDIF(M1943,NOW(),"y"),"yr","day")))),"tgl SK salah"),"")</f>
        <v>43888.098911689813</v>
      </c>
      <c r="Y1943" s="167" t="str">
        <f ca="1">IF(Table1[[#This Row],[TGL. PENSIUN (jabatan)]]&lt;&gt;0,TEXT(Table1[[#This Row],[TGL. PENSIUN (jabatan)]],"yyyy"),"")</f>
        <v>2020</v>
      </c>
      <c r="Z19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Row],[JABATAN]],tbl_refJabatan,8,FALSE),"yr","day")-CONVERT(DATEDIF(H1943,tglAcuan,"y"),"yr","day"))),(NOW()+(CONVERT(VLOOKUP(Table1[[#This Row],[JABATAN]],tbl_refJabatan,8,FALSE),"yr","day")-CONVERT(DATEDIF(H1943,NOW(),"y"),"yr","day")))),"Usia Salah"),"")</f>
        <v>24164.598911689813</v>
      </c>
      <c r="AA1943" s="167" t="str">
        <f ca="1">IF(Table1[[#This Row],[TGL.PENSIUN (usia )]]&lt;&gt;0,TEXT(Table1[[#This Row],[TGL.PENSIUN (usia )]],"yyyy"),"")</f>
        <v>1966</v>
      </c>
      <c r="AB19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Row],[JABATAN]],tbl_refJabatan,9,FALSE),"yr","day")-CONVERT(DATEDIF(M1943,tglAcuan,"y"),"yr","day"))),(NOW()+(CONVERT(VLOOKUP(Table1[[#This Row],[JABATAN]],tbl_refJabatan,9,FALSE),"yr","day")-CONVERT(DATEDIF(M1943,NOW(),"y"),"yr","day")))),"tgl SK salah"),"")</f>
        <v>43888.098911689813</v>
      </c>
      <c r="AC1943" s="167" t="str">
        <f ca="1">IF(Table1[[#This Row],[TGL. PENSIUN (jabatan )]]&lt;&gt;0,TEXT(Table1[[#This Row],[TGL. PENSIUN (jabatan )]],"yyyy"),"")</f>
        <v>2020</v>
      </c>
      <c r="AD19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4" spans="1:30" s="53" customFormat="1" ht="21.75" customHeight="1" x14ac:dyDescent="0.25">
      <c r="A1944" s="43">
        <f t="shared" si="67"/>
        <v>1939</v>
      </c>
      <c r="B1944" s="44" t="s">
        <v>3226</v>
      </c>
      <c r="C1944" s="44" t="s">
        <v>3431</v>
      </c>
      <c r="D1944" s="72" t="s">
        <v>48</v>
      </c>
      <c r="E1944" s="141" t="s">
        <v>3436</v>
      </c>
      <c r="F1944" s="43" t="s">
        <v>41</v>
      </c>
      <c r="G1944" s="46" t="s">
        <v>42</v>
      </c>
      <c r="H1944" s="95">
        <v>30352</v>
      </c>
      <c r="I1944" s="45"/>
      <c r="J1944" s="76"/>
      <c r="K1944" s="74" t="s">
        <v>56</v>
      </c>
      <c r="L1944" s="69" t="s">
        <v>3437</v>
      </c>
      <c r="M1944" s="95">
        <v>43866</v>
      </c>
      <c r="N1944" s="52" t="str">
        <f t="shared" ca="1" si="68"/>
        <v>41 Tahun 0 Bulan 22 hari</v>
      </c>
      <c r="O19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22 Hari </v>
      </c>
      <c r="P1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Row],[JABATAN]],tbl_refJabatan,2,FALSE),"yr","day")-CONVERT(DATEDIF(H1944,tglAcuan,"y"),"yr","day"))),(NOW()+(CONVERT(VLOOKUP(Table1[[#This Row],[JABATAN]],tbl_refJabatan,2,FALSE),"yr","day")-CONVERT(DATEDIF(H1944,NOW(),"y"),"yr","day")))),"Usia Salah"),"")</f>
        <v>52288.848911689813</v>
      </c>
      <c r="Q1944" s="167" t="str">
        <f ca="1">IF(Table1[[#This Row],[TGL. PENSIUN (usia)]]&lt;&gt;0,TEXT(Table1[[#This Row],[TGL. PENSIUN (usia)]],"yyyy"),"")</f>
        <v>2043</v>
      </c>
      <c r="R1944" s="166">
        <f ca="1">IF(AND(Table1[[#This Row],[TGL. PENSIUN (usia)]]&lt;&gt;"",Table1[[#This Row],[TGL. PENSIUN (usia)]]&lt;&gt;"USIA SALAH"),IF(tglAcuan&lt;&gt;0,(INT(CONVERT(VLOOKUP(Table1[[#This Row],[JABATAN]],tbl_refJabatan,2,FALSE),"yr","day")-CONVERT(DATEDIF(H1944,tglAcuan,"y"),"yr","day"))),(INT(CONVERT(VLOOKUP(Table1[[#This Row],[JABATAN]],tbl_refJabatan,2,FALSE),"yr","day")-CONVERT(DATEDIF(H1944,NOW(),"y"),"yr","day")))),"")</f>
        <v>6939</v>
      </c>
      <c r="S1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Row],[JABATAN]],tbl_refJabatan,4,FALSE),"yr","day")-CONVERT(DATEDIF(H1944,tglAcuan,"y"),"yr","day"))),(NOW()+(CONVERT(VLOOKUP(Table1[[#This Row],[JABATAN]],tbl_refJabatan,4,FALSE),"yr","day")-CONVERT(DATEDIF(H1944,NOW(),"y"),"yr","day")))),"Usia Salah"),"")</f>
        <v>52288.848911689813</v>
      </c>
      <c r="T1944" s="167" t="str">
        <f ca="1">IF(Table1[[#This Row],[TGL. PENSIUN ( usia )]]&lt;&gt;0,TEXT(Table1[[#This Row],[TGL. PENSIUN ( usia )]],"yyyy"),"")</f>
        <v>2043</v>
      </c>
      <c r="U1944" s="166">
        <f ca="1">IF(AND(Table1[[#This Row],[TGL. PENSIUN (usia)]]&lt;&gt;"",Table1[[#This Row],[TGL. PENSIUN (usia)]]&lt;&gt;"USIA SALAH"),IF(tglAcuan&lt;&gt;0,(INT(CONVERT(VLOOKUP(Table1[[#This Row],[JABATAN]],tbl_refJabatan,4,FALSE),"yr","day")-CONVERT(DATEDIF(H1944,tglAcuan,"y"),"yr","day"))),(INT(CONVERT(VLOOKUP(Table1[[#This Row],[JABATAN]],tbl_refJabatan,4,FALSE),"yr","day")-CONVERT(DATEDIF(H1944,NOW(),"y"),"yr","day")))),"")</f>
        <v>6939</v>
      </c>
      <c r="V1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Row],[JABATAN]],tbl_refJabatan,6,FALSE),"yr","day")-CONVERT(DATEDIF(H1944,tglAcuan,"y"),"yr","day"))),(NOW()+(CONVERT(VLOOKUP(Table1[[#This Row],[JABATAN]],tbl_refJabatan,6,FALSE),"yr","day")-CONVERT(DATEDIF(H1944,NOW(),"y"),"yr","day")))),"Usia Salah"),"")</f>
        <v>50827.848911689813</v>
      </c>
      <c r="W1944" s="167" t="str">
        <f ca="1">IF(Table1[[#This Row],[TGL.PENSIUN (usia)]]&lt;&gt;0,TEXT(Table1[[#This Row],[TGL.PENSIUN (usia)]],"yyyy"),"")</f>
        <v>2039</v>
      </c>
      <c r="X19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Row],[JABATAN]],tbl_refJabatan,7,FALSE),"yr","day")-CONVERT(DATEDIF(M1944,tglAcuan,"y"),"yr","day"))),(NOW()+(CONVERT(VLOOKUP(Table1[[#This Row],[JABATAN]],tbl_refJabatan,7,FALSE),"yr","day")-CONVERT(DATEDIF(M1944,NOW(),"y"),"yr","day")))),"tgl SK salah"),"")</f>
        <v>51193.098911689813</v>
      </c>
      <c r="Y1944" s="167" t="str">
        <f ca="1">IF(Table1[[#This Row],[TGL. PENSIUN (jabatan)]]&lt;&gt;0,TEXT(Table1[[#This Row],[TGL. PENSIUN (jabatan)]],"yyyy"),"")</f>
        <v>2040</v>
      </c>
      <c r="Z19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Row],[JABATAN]],tbl_refJabatan,8,FALSE),"yr","day")-CONVERT(DATEDIF(H1944,tglAcuan,"y"),"yr","day"))),(NOW()+(CONVERT(VLOOKUP(Table1[[#This Row],[JABATAN]],tbl_refJabatan,8,FALSE),"yr","day")-CONVERT(DATEDIF(H1944,NOW(),"y"),"yr","day")))),"Usia Salah"),"")</f>
        <v>50827.848911689813</v>
      </c>
      <c r="AA1944" s="167" t="str">
        <f ca="1">IF(Table1[[#This Row],[TGL.PENSIUN (usia )]]&lt;&gt;0,TEXT(Table1[[#This Row],[TGL.PENSIUN (usia )]],"yyyy"),"")</f>
        <v>2039</v>
      </c>
      <c r="AB19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Row],[JABATAN]],tbl_refJabatan,9,FALSE),"yr","day")-CONVERT(DATEDIF(M1944,tglAcuan,"y"),"yr","day"))),(NOW()+(CONVERT(VLOOKUP(Table1[[#This Row],[JABATAN]],tbl_refJabatan,9,FALSE),"yr","day")-CONVERT(DATEDIF(M1944,NOW(),"y"),"yr","day")))),"tgl SK salah"),"")</f>
        <v>51193.098911689813</v>
      </c>
      <c r="AC1944" s="167" t="str">
        <f ca="1">IF(Table1[[#This Row],[TGL. PENSIUN (jabatan )]]&lt;&gt;0,TEXT(Table1[[#This Row],[TGL. PENSIUN (jabatan )]],"yyyy"),"")</f>
        <v>2040</v>
      </c>
      <c r="AD19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5" spans="1:30" s="53" customFormat="1" ht="21.75" customHeight="1" x14ac:dyDescent="0.25">
      <c r="A1945" s="43">
        <f t="shared" si="67"/>
        <v>1940</v>
      </c>
      <c r="B1945" s="44" t="s">
        <v>3226</v>
      </c>
      <c r="C1945" s="44" t="s">
        <v>3431</v>
      </c>
      <c r="D1945" s="72" t="s">
        <v>52</v>
      </c>
      <c r="E1945" s="141" t="s">
        <v>3438</v>
      </c>
      <c r="F1945" s="43" t="s">
        <v>41</v>
      </c>
      <c r="G1945" s="46" t="s">
        <v>42</v>
      </c>
      <c r="H1945" s="95">
        <v>24899</v>
      </c>
      <c r="I1945" s="45"/>
      <c r="J1945" s="76"/>
      <c r="K1945" s="74" t="s">
        <v>43</v>
      </c>
      <c r="L1945" s="69" t="s">
        <v>3439</v>
      </c>
      <c r="M1945" s="95">
        <v>44543</v>
      </c>
      <c r="N1945" s="52" t="str">
        <f t="shared" ca="1" si="68"/>
        <v>55 Tahun 11 Bulan 25 hari</v>
      </c>
      <c r="O19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14 Hari </v>
      </c>
      <c r="P1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Row],[JABATAN]],tbl_refJabatan,2,FALSE),"yr","day")-CONVERT(DATEDIF(H1945,tglAcuan,"y"),"yr","day"))),(NOW()+(CONVERT(VLOOKUP(Table1[[#This Row],[JABATAN]],tbl_refJabatan,2,FALSE),"yr","day")-CONVERT(DATEDIF(H1945,NOW(),"y"),"yr","day")))),"Usia Salah"),"")</f>
        <v>47175.348911689813</v>
      </c>
      <c r="Q1945" s="167" t="str">
        <f ca="1">IF(Table1[[#This Row],[TGL. PENSIUN (usia)]]&lt;&gt;0,TEXT(Table1[[#This Row],[TGL. PENSIUN (usia)]],"yyyy"),"")</f>
        <v>2029</v>
      </c>
      <c r="R1945" s="166">
        <f ca="1">IF(AND(Table1[[#This Row],[TGL. PENSIUN (usia)]]&lt;&gt;"",Table1[[#This Row],[TGL. PENSIUN (usia)]]&lt;&gt;"USIA SALAH"),IF(tglAcuan&lt;&gt;0,(INT(CONVERT(VLOOKUP(Table1[[#This Row],[JABATAN]],tbl_refJabatan,2,FALSE),"yr","day")-CONVERT(DATEDIF(H1945,tglAcuan,"y"),"yr","day"))),(INT(CONVERT(VLOOKUP(Table1[[#This Row],[JABATAN]],tbl_refJabatan,2,FALSE),"yr","day")-CONVERT(DATEDIF(H1945,NOW(),"y"),"yr","day")))),"")</f>
        <v>1826</v>
      </c>
      <c r="S1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Row],[JABATAN]],tbl_refJabatan,4,FALSE),"yr","day")-CONVERT(DATEDIF(H1945,tglAcuan,"y"),"yr","day"))),(NOW()+(CONVERT(VLOOKUP(Table1[[#This Row],[JABATAN]],tbl_refJabatan,4,FALSE),"yr","day")-CONVERT(DATEDIF(H1945,NOW(),"y"),"yr","day")))),"Usia Salah"),"")</f>
        <v>47175.348911689813</v>
      </c>
      <c r="T1945" s="167" t="str">
        <f ca="1">IF(Table1[[#This Row],[TGL. PENSIUN ( usia )]]&lt;&gt;0,TEXT(Table1[[#This Row],[TGL. PENSIUN ( usia )]],"yyyy"),"")</f>
        <v>2029</v>
      </c>
      <c r="U1945" s="166">
        <f ca="1">IF(AND(Table1[[#This Row],[TGL. PENSIUN (usia)]]&lt;&gt;"",Table1[[#This Row],[TGL. PENSIUN (usia)]]&lt;&gt;"USIA SALAH"),IF(tglAcuan&lt;&gt;0,(INT(CONVERT(VLOOKUP(Table1[[#This Row],[JABATAN]],tbl_refJabatan,4,FALSE),"yr","day")-CONVERT(DATEDIF(H1945,tglAcuan,"y"),"yr","day"))),(INT(CONVERT(VLOOKUP(Table1[[#This Row],[JABATAN]],tbl_refJabatan,4,FALSE),"yr","day")-CONVERT(DATEDIF(H1945,NOW(),"y"),"yr","day")))),"")</f>
        <v>1826</v>
      </c>
      <c r="V1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Row],[JABATAN]],tbl_refJabatan,6,FALSE),"yr","day")-CONVERT(DATEDIF(H1945,tglAcuan,"y"),"yr","day"))),(NOW()+(CONVERT(VLOOKUP(Table1[[#This Row],[JABATAN]],tbl_refJabatan,6,FALSE),"yr","day")-CONVERT(DATEDIF(H1945,NOW(),"y"),"yr","day")))),"Usia Salah"),"")</f>
        <v>45714.348911689813</v>
      </c>
      <c r="W1945" s="167" t="str">
        <f ca="1">IF(Table1[[#This Row],[TGL.PENSIUN (usia)]]&lt;&gt;0,TEXT(Table1[[#This Row],[TGL.PENSIUN (usia)]],"yyyy"),"")</f>
        <v>2025</v>
      </c>
      <c r="X19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Row],[JABATAN]],tbl_refJabatan,7,FALSE),"yr","day")-CONVERT(DATEDIF(M1945,tglAcuan,"y"),"yr","day"))),(NOW()+(CONVERT(VLOOKUP(Table1[[#This Row],[JABATAN]],tbl_refJabatan,7,FALSE),"yr","day")-CONVERT(DATEDIF(M1945,NOW(),"y"),"yr","day")))),"tgl SK salah"),"")</f>
        <v>51923.598911689813</v>
      </c>
      <c r="Y1945" s="167" t="str">
        <f ca="1">IF(Table1[[#This Row],[TGL. PENSIUN (jabatan)]]&lt;&gt;0,TEXT(Table1[[#This Row],[TGL. PENSIUN (jabatan)]],"yyyy"),"")</f>
        <v>2042</v>
      </c>
      <c r="Z19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Row],[JABATAN]],tbl_refJabatan,8,FALSE),"yr","day")-CONVERT(DATEDIF(H1945,tglAcuan,"y"),"yr","day"))),(NOW()+(CONVERT(VLOOKUP(Table1[[#This Row],[JABATAN]],tbl_refJabatan,8,FALSE),"yr","day")-CONVERT(DATEDIF(H1945,NOW(),"y"),"yr","day")))),"Usia Salah"),"")</f>
        <v>45714.348911689813</v>
      </c>
      <c r="AA1945" s="167" t="str">
        <f ca="1">IF(Table1[[#This Row],[TGL.PENSIUN (usia )]]&lt;&gt;0,TEXT(Table1[[#This Row],[TGL.PENSIUN (usia )]],"yyyy"),"")</f>
        <v>2025</v>
      </c>
      <c r="AB19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Row],[JABATAN]],tbl_refJabatan,9,FALSE),"yr","day")-CONVERT(DATEDIF(M1945,tglAcuan,"y"),"yr","day"))),(NOW()+(CONVERT(VLOOKUP(Table1[[#This Row],[JABATAN]],tbl_refJabatan,9,FALSE),"yr","day")-CONVERT(DATEDIF(M1945,NOW(),"y"),"yr","day")))),"tgl SK salah"),"")</f>
        <v>51923.598911689813</v>
      </c>
      <c r="AC1945" s="167" t="str">
        <f ca="1">IF(Table1[[#This Row],[TGL. PENSIUN (jabatan )]]&lt;&gt;0,TEXT(Table1[[#This Row],[TGL. PENSIUN (jabatan )]],"yyyy"),"")</f>
        <v>2042</v>
      </c>
      <c r="AD19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6" spans="1:30" s="53" customFormat="1" ht="21.75" customHeight="1" x14ac:dyDescent="0.25">
      <c r="A1946" s="43">
        <f t="shared" si="67"/>
        <v>1941</v>
      </c>
      <c r="B1946" s="44" t="s">
        <v>3226</v>
      </c>
      <c r="C1946" s="44" t="s">
        <v>3431</v>
      </c>
      <c r="D1946" s="72" t="s">
        <v>54</v>
      </c>
      <c r="E1946" s="141" t="s">
        <v>3440</v>
      </c>
      <c r="F1946" s="43" t="s">
        <v>41</v>
      </c>
      <c r="G1946" s="46" t="s">
        <v>42</v>
      </c>
      <c r="H1946" s="95">
        <v>27012</v>
      </c>
      <c r="I1946" s="45"/>
      <c r="J1946" s="76"/>
      <c r="K1946" s="74" t="s">
        <v>90</v>
      </c>
      <c r="L1946" s="69" t="s">
        <v>3439</v>
      </c>
      <c r="M1946" s="95">
        <v>44543</v>
      </c>
      <c r="N1946" s="52" t="str">
        <f t="shared" ca="1" si="68"/>
        <v>50 Tahun 2 Bulan 13 hari</v>
      </c>
      <c r="O19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14 Hari </v>
      </c>
      <c r="P1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Row],[JABATAN]],tbl_refJabatan,2,FALSE),"yr","day")-CONVERT(DATEDIF(H1946,tglAcuan,"y"),"yr","day"))),(NOW()+(CONVERT(VLOOKUP(Table1[[#This Row],[JABATAN]],tbl_refJabatan,2,FALSE),"yr","day")-CONVERT(DATEDIF(H1946,NOW(),"y"),"yr","day")))),"Usia Salah"),"")</f>
        <v>49001.598911689813</v>
      </c>
      <c r="Q1946" s="167" t="str">
        <f ca="1">IF(Table1[[#This Row],[TGL. PENSIUN (usia)]]&lt;&gt;0,TEXT(Table1[[#This Row],[TGL. PENSIUN (usia)]],"yyyy"),"")</f>
        <v>2034</v>
      </c>
      <c r="R1946" s="166">
        <f ca="1">IF(AND(Table1[[#This Row],[TGL. PENSIUN (usia)]]&lt;&gt;"",Table1[[#This Row],[TGL. PENSIUN (usia)]]&lt;&gt;"USIA SALAH"),IF(tglAcuan&lt;&gt;0,(INT(CONVERT(VLOOKUP(Table1[[#This Row],[JABATAN]],tbl_refJabatan,2,FALSE),"yr","day")-CONVERT(DATEDIF(H1946,tglAcuan,"y"),"yr","day"))),(INT(CONVERT(VLOOKUP(Table1[[#This Row],[JABATAN]],tbl_refJabatan,2,FALSE),"yr","day")-CONVERT(DATEDIF(H1946,NOW(),"y"),"yr","day")))),"")</f>
        <v>3652</v>
      </c>
      <c r="S1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Row],[JABATAN]],tbl_refJabatan,4,FALSE),"yr","day")-CONVERT(DATEDIF(H1946,tglAcuan,"y"),"yr","day"))),(NOW()+(CONVERT(VLOOKUP(Table1[[#This Row],[JABATAN]],tbl_refJabatan,4,FALSE),"yr","day")-CONVERT(DATEDIF(H1946,NOW(),"y"),"yr","day")))),"Usia Salah"),"")</f>
        <v>49001.598911689813</v>
      </c>
      <c r="T1946" s="167" t="str">
        <f ca="1">IF(Table1[[#This Row],[TGL. PENSIUN ( usia )]]&lt;&gt;0,TEXT(Table1[[#This Row],[TGL. PENSIUN ( usia )]],"yyyy"),"")</f>
        <v>2034</v>
      </c>
      <c r="U1946" s="166">
        <f ca="1">IF(AND(Table1[[#This Row],[TGL. PENSIUN (usia)]]&lt;&gt;"",Table1[[#This Row],[TGL. PENSIUN (usia)]]&lt;&gt;"USIA SALAH"),IF(tglAcuan&lt;&gt;0,(INT(CONVERT(VLOOKUP(Table1[[#This Row],[JABATAN]],tbl_refJabatan,4,FALSE),"yr","day")-CONVERT(DATEDIF(H1946,tglAcuan,"y"),"yr","day"))),(INT(CONVERT(VLOOKUP(Table1[[#This Row],[JABATAN]],tbl_refJabatan,4,FALSE),"yr","day")-CONVERT(DATEDIF(H1946,NOW(),"y"),"yr","day")))),"")</f>
        <v>3652</v>
      </c>
      <c r="V1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Row],[JABATAN]],tbl_refJabatan,6,FALSE),"yr","day")-CONVERT(DATEDIF(H1946,tglAcuan,"y"),"yr","day"))),(NOW()+(CONVERT(VLOOKUP(Table1[[#This Row],[JABATAN]],tbl_refJabatan,6,FALSE),"yr","day")-CONVERT(DATEDIF(H1946,NOW(),"y"),"yr","day")))),"Usia Salah"),"")</f>
        <v>47540.598911689813</v>
      </c>
      <c r="W1946" s="167" t="str">
        <f ca="1">IF(Table1[[#This Row],[TGL.PENSIUN (usia)]]&lt;&gt;0,TEXT(Table1[[#This Row],[TGL.PENSIUN (usia)]],"yyyy"),"")</f>
        <v>2030</v>
      </c>
      <c r="X19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Row],[JABATAN]],tbl_refJabatan,7,FALSE),"yr","day")-CONVERT(DATEDIF(M1946,tglAcuan,"y"),"yr","day"))),(NOW()+(CONVERT(VLOOKUP(Table1[[#This Row],[JABATAN]],tbl_refJabatan,7,FALSE),"yr","day")-CONVERT(DATEDIF(M1946,NOW(),"y"),"yr","day")))),"tgl SK salah"),"")</f>
        <v>51923.598911689813</v>
      </c>
      <c r="Y1946" s="167" t="str">
        <f ca="1">IF(Table1[[#This Row],[TGL. PENSIUN (jabatan)]]&lt;&gt;0,TEXT(Table1[[#This Row],[TGL. PENSIUN (jabatan)]],"yyyy"),"")</f>
        <v>2042</v>
      </c>
      <c r="Z19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Row],[JABATAN]],tbl_refJabatan,8,FALSE),"yr","day")-CONVERT(DATEDIF(H1946,tglAcuan,"y"),"yr","day"))),(NOW()+(CONVERT(VLOOKUP(Table1[[#This Row],[JABATAN]],tbl_refJabatan,8,FALSE),"yr","day")-CONVERT(DATEDIF(H1946,NOW(),"y"),"yr","day")))),"Usia Salah"),"")</f>
        <v>47540.598911689813</v>
      </c>
      <c r="AA1946" s="167" t="str">
        <f ca="1">IF(Table1[[#This Row],[TGL.PENSIUN (usia )]]&lt;&gt;0,TEXT(Table1[[#This Row],[TGL.PENSIUN (usia )]],"yyyy"),"")</f>
        <v>2030</v>
      </c>
      <c r="AB19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Row],[JABATAN]],tbl_refJabatan,9,FALSE),"yr","day")-CONVERT(DATEDIF(M1946,tglAcuan,"y"),"yr","day"))),(NOW()+(CONVERT(VLOOKUP(Table1[[#This Row],[JABATAN]],tbl_refJabatan,9,FALSE),"yr","day")-CONVERT(DATEDIF(M1946,NOW(),"y"),"yr","day")))),"tgl SK salah"),"")</f>
        <v>51923.598911689813</v>
      </c>
      <c r="AC1946" s="167" t="str">
        <f ca="1">IF(Table1[[#This Row],[TGL. PENSIUN (jabatan )]]&lt;&gt;0,TEXT(Table1[[#This Row],[TGL. PENSIUN (jabatan )]],"yyyy"),"")</f>
        <v>2042</v>
      </c>
      <c r="AD19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7" spans="1:30" s="53" customFormat="1" ht="21.75" customHeight="1" x14ac:dyDescent="0.25">
      <c r="A1947" s="43">
        <f t="shared" si="67"/>
        <v>1942</v>
      </c>
      <c r="B1947" s="44" t="s">
        <v>3226</v>
      </c>
      <c r="C1947" s="44" t="s">
        <v>3431</v>
      </c>
      <c r="D1947" s="45" t="s">
        <v>57</v>
      </c>
      <c r="E1947" s="141" t="s">
        <v>3441</v>
      </c>
      <c r="F1947" s="43" t="s">
        <v>41</v>
      </c>
      <c r="G1947" s="46" t="s">
        <v>42</v>
      </c>
      <c r="H1947" s="95">
        <v>33230</v>
      </c>
      <c r="I1947" s="45"/>
      <c r="J1947" s="76"/>
      <c r="K1947" s="74" t="s">
        <v>56</v>
      </c>
      <c r="L1947" s="69" t="s">
        <v>3442</v>
      </c>
      <c r="M1947" s="95">
        <v>43416</v>
      </c>
      <c r="N1947" s="52" t="str">
        <f t="shared" ca="1" si="68"/>
        <v>33 Tahun 2 Bulan 4 hari</v>
      </c>
      <c r="O19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15 Hari </v>
      </c>
      <c r="P1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Row],[JABATAN]],tbl_refJabatan,2,FALSE),"yr","day")-CONVERT(DATEDIF(H1947,tglAcuan,"y"),"yr","day"))),(NOW()+(CONVERT(VLOOKUP(Table1[[#This Row],[JABATAN]],tbl_refJabatan,2,FALSE),"yr","day")-CONVERT(DATEDIF(H1947,NOW(),"y"),"yr","day")))),"Usia Salah"),"")</f>
        <v>55210.848911689813</v>
      </c>
      <c r="Q1947" s="167" t="str">
        <f ca="1">IF(Table1[[#This Row],[TGL. PENSIUN (usia)]]&lt;&gt;0,TEXT(Table1[[#This Row],[TGL. PENSIUN (usia)]],"yyyy"),"")</f>
        <v>2051</v>
      </c>
      <c r="R1947" s="166">
        <f ca="1">IF(AND(Table1[[#This Row],[TGL. PENSIUN (usia)]]&lt;&gt;"",Table1[[#This Row],[TGL. PENSIUN (usia)]]&lt;&gt;"USIA SALAH"),IF(tglAcuan&lt;&gt;0,(INT(CONVERT(VLOOKUP(Table1[[#This Row],[JABATAN]],tbl_refJabatan,2,FALSE),"yr","day")-CONVERT(DATEDIF(H1947,tglAcuan,"y"),"yr","day"))),(INT(CONVERT(VLOOKUP(Table1[[#This Row],[JABATAN]],tbl_refJabatan,2,FALSE),"yr","day")-CONVERT(DATEDIF(H1947,NOW(),"y"),"yr","day")))),"")</f>
        <v>9861</v>
      </c>
      <c r="S1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Row],[JABATAN]],tbl_refJabatan,4,FALSE),"yr","day")-CONVERT(DATEDIF(H1947,tglAcuan,"y"),"yr","day"))),(NOW()+(CONVERT(VLOOKUP(Table1[[#This Row],[JABATAN]],tbl_refJabatan,4,FALSE),"yr","day")-CONVERT(DATEDIF(H1947,NOW(),"y"),"yr","day")))),"Usia Salah"),"")</f>
        <v>55210.848911689813</v>
      </c>
      <c r="T1947" s="167" t="str">
        <f ca="1">IF(Table1[[#This Row],[TGL. PENSIUN ( usia )]]&lt;&gt;0,TEXT(Table1[[#This Row],[TGL. PENSIUN ( usia )]],"yyyy"),"")</f>
        <v>2051</v>
      </c>
      <c r="U1947" s="166">
        <f ca="1">IF(AND(Table1[[#This Row],[TGL. PENSIUN (usia)]]&lt;&gt;"",Table1[[#This Row],[TGL. PENSIUN (usia)]]&lt;&gt;"USIA SALAH"),IF(tglAcuan&lt;&gt;0,(INT(CONVERT(VLOOKUP(Table1[[#This Row],[JABATAN]],tbl_refJabatan,4,FALSE),"yr","day")-CONVERT(DATEDIF(H1947,tglAcuan,"y"),"yr","day"))),(INT(CONVERT(VLOOKUP(Table1[[#This Row],[JABATAN]],tbl_refJabatan,4,FALSE),"yr","day")-CONVERT(DATEDIF(H1947,NOW(),"y"),"yr","day")))),"")</f>
        <v>9861</v>
      </c>
      <c r="V1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Row],[JABATAN]],tbl_refJabatan,6,FALSE),"yr","day")-CONVERT(DATEDIF(H1947,tglAcuan,"y"),"yr","day"))),(NOW()+(CONVERT(VLOOKUP(Table1[[#This Row],[JABATAN]],tbl_refJabatan,6,FALSE),"yr","day")-CONVERT(DATEDIF(H1947,NOW(),"y"),"yr","day")))),"Usia Salah"),"")</f>
        <v>53749.848911689813</v>
      </c>
      <c r="W1947" s="167" t="str">
        <f ca="1">IF(Table1[[#This Row],[TGL.PENSIUN (usia)]]&lt;&gt;0,TEXT(Table1[[#This Row],[TGL.PENSIUN (usia)]],"yyyy"),"")</f>
        <v>2047</v>
      </c>
      <c r="X19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Row],[JABATAN]],tbl_refJabatan,7,FALSE),"yr","day")-CONVERT(DATEDIF(M1947,tglAcuan,"y"),"yr","day"))),(NOW()+(CONVERT(VLOOKUP(Table1[[#This Row],[JABATAN]],tbl_refJabatan,7,FALSE),"yr","day")-CONVERT(DATEDIF(M1947,NOW(),"y"),"yr","day")))),"tgl SK salah"),"")</f>
        <v>50827.848911689813</v>
      </c>
      <c r="Y1947" s="167" t="str">
        <f ca="1">IF(Table1[[#This Row],[TGL. PENSIUN (jabatan)]]&lt;&gt;0,TEXT(Table1[[#This Row],[TGL. PENSIUN (jabatan)]],"yyyy"),"")</f>
        <v>2039</v>
      </c>
      <c r="Z19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Row],[JABATAN]],tbl_refJabatan,8,FALSE),"yr","day")-CONVERT(DATEDIF(H1947,tglAcuan,"y"),"yr","day"))),(NOW()+(CONVERT(VLOOKUP(Table1[[#This Row],[JABATAN]],tbl_refJabatan,8,FALSE),"yr","day")-CONVERT(DATEDIF(H1947,NOW(),"y"),"yr","day")))),"Usia Salah"),"")</f>
        <v>53749.848911689813</v>
      </c>
      <c r="AA1947" s="167" t="str">
        <f ca="1">IF(Table1[[#This Row],[TGL.PENSIUN (usia )]]&lt;&gt;0,TEXT(Table1[[#This Row],[TGL.PENSIUN (usia )]],"yyyy"),"")</f>
        <v>2047</v>
      </c>
      <c r="AB19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Row],[JABATAN]],tbl_refJabatan,9,FALSE),"yr","day")-CONVERT(DATEDIF(M1947,tglAcuan,"y"),"yr","day"))),(NOW()+(CONVERT(VLOOKUP(Table1[[#This Row],[JABATAN]],tbl_refJabatan,9,FALSE),"yr","day")-CONVERT(DATEDIF(M1947,NOW(),"y"),"yr","day")))),"tgl SK salah"),"")</f>
        <v>50827.848911689813</v>
      </c>
      <c r="AC1947" s="167" t="str">
        <f ca="1">IF(Table1[[#This Row],[TGL. PENSIUN (jabatan )]]&lt;&gt;0,TEXT(Table1[[#This Row],[TGL. PENSIUN (jabatan )]],"yyyy"),"")</f>
        <v>2039</v>
      </c>
      <c r="AD19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8" spans="1:30" s="53" customFormat="1" ht="21.75" customHeight="1" x14ac:dyDescent="0.25">
      <c r="A1948" s="43">
        <f t="shared" si="67"/>
        <v>1943</v>
      </c>
      <c r="B1948" s="44" t="s">
        <v>3226</v>
      </c>
      <c r="C1948" s="44" t="s">
        <v>3431</v>
      </c>
      <c r="D1948" s="72" t="s">
        <v>59</v>
      </c>
      <c r="E1948" s="141" t="s">
        <v>3443</v>
      </c>
      <c r="F1948" s="43" t="s">
        <v>41</v>
      </c>
      <c r="G1948" s="46" t="s">
        <v>42</v>
      </c>
      <c r="H1948" s="95">
        <v>25694</v>
      </c>
      <c r="I1948" s="45"/>
      <c r="J1948" s="76"/>
      <c r="K1948" s="74" t="s">
        <v>56</v>
      </c>
      <c r="L1948" s="69" t="s">
        <v>3439</v>
      </c>
      <c r="M1948" s="95">
        <v>44543</v>
      </c>
      <c r="N1948" s="52" t="str">
        <f t="shared" ca="1" si="68"/>
        <v>53 Tahun 9 Bulan 21 hari</v>
      </c>
      <c r="O19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14 Hari </v>
      </c>
      <c r="P1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Row],[JABATAN]],tbl_refJabatan,2,FALSE),"yr","day")-CONVERT(DATEDIF(H1948,tglAcuan,"y"),"yr","day"))),(NOW()+(CONVERT(VLOOKUP(Table1[[#This Row],[JABATAN]],tbl_refJabatan,2,FALSE),"yr","day")-CONVERT(DATEDIF(H1948,NOW(),"y"),"yr","day")))),"Usia Salah"),"")</f>
        <v>47905.848911689813</v>
      </c>
      <c r="Q1948" s="167" t="str">
        <f ca="1">IF(Table1[[#This Row],[TGL. PENSIUN (usia)]]&lt;&gt;0,TEXT(Table1[[#This Row],[TGL. PENSIUN (usia)]],"yyyy"),"")</f>
        <v>2031</v>
      </c>
      <c r="R1948" s="166">
        <f ca="1">IF(AND(Table1[[#This Row],[TGL. PENSIUN (usia)]]&lt;&gt;"",Table1[[#This Row],[TGL. PENSIUN (usia)]]&lt;&gt;"USIA SALAH"),IF(tglAcuan&lt;&gt;0,(INT(CONVERT(VLOOKUP(Table1[[#This Row],[JABATAN]],tbl_refJabatan,2,FALSE),"yr","day")-CONVERT(DATEDIF(H1948,tglAcuan,"y"),"yr","day"))),(INT(CONVERT(VLOOKUP(Table1[[#This Row],[JABATAN]],tbl_refJabatan,2,FALSE),"yr","day")-CONVERT(DATEDIF(H1948,NOW(),"y"),"yr","day")))),"")</f>
        <v>2556</v>
      </c>
      <c r="S1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Row],[JABATAN]],tbl_refJabatan,4,FALSE),"yr","day")-CONVERT(DATEDIF(H1948,tglAcuan,"y"),"yr","day"))),(NOW()+(CONVERT(VLOOKUP(Table1[[#This Row],[JABATAN]],tbl_refJabatan,4,FALSE),"yr","day")-CONVERT(DATEDIF(H1948,NOW(),"y"),"yr","day")))),"Usia Salah"),"")</f>
        <v>47905.848911689813</v>
      </c>
      <c r="T1948" s="167" t="str">
        <f ca="1">IF(Table1[[#This Row],[TGL. PENSIUN ( usia )]]&lt;&gt;0,TEXT(Table1[[#This Row],[TGL. PENSIUN ( usia )]],"yyyy"),"")</f>
        <v>2031</v>
      </c>
      <c r="U1948" s="166">
        <f ca="1">IF(AND(Table1[[#This Row],[TGL. PENSIUN (usia)]]&lt;&gt;"",Table1[[#This Row],[TGL. PENSIUN (usia)]]&lt;&gt;"USIA SALAH"),IF(tglAcuan&lt;&gt;0,(INT(CONVERT(VLOOKUP(Table1[[#This Row],[JABATAN]],tbl_refJabatan,4,FALSE),"yr","day")-CONVERT(DATEDIF(H1948,tglAcuan,"y"),"yr","day"))),(INT(CONVERT(VLOOKUP(Table1[[#This Row],[JABATAN]],tbl_refJabatan,4,FALSE),"yr","day")-CONVERT(DATEDIF(H1948,NOW(),"y"),"yr","day")))),"")</f>
        <v>2556</v>
      </c>
      <c r="V1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Row],[JABATAN]],tbl_refJabatan,6,FALSE),"yr","day")-CONVERT(DATEDIF(H1948,tglAcuan,"y"),"yr","day"))),(NOW()+(CONVERT(VLOOKUP(Table1[[#This Row],[JABATAN]],tbl_refJabatan,6,FALSE),"yr","day")-CONVERT(DATEDIF(H1948,NOW(),"y"),"yr","day")))),"Usia Salah"),"")</f>
        <v>46444.848911689813</v>
      </c>
      <c r="W1948" s="167" t="str">
        <f ca="1">IF(Table1[[#This Row],[TGL.PENSIUN (usia)]]&lt;&gt;0,TEXT(Table1[[#This Row],[TGL.PENSIUN (usia)]],"yyyy"),"")</f>
        <v>2027</v>
      </c>
      <c r="X19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Row],[JABATAN]],tbl_refJabatan,7,FALSE),"yr","day")-CONVERT(DATEDIF(M1948,tglAcuan,"y"),"yr","day"))),(NOW()+(CONVERT(VLOOKUP(Table1[[#This Row],[JABATAN]],tbl_refJabatan,7,FALSE),"yr","day")-CONVERT(DATEDIF(M1948,NOW(),"y"),"yr","day")))),"tgl SK salah"),"")</f>
        <v>51923.598911689813</v>
      </c>
      <c r="Y1948" s="167" t="str">
        <f ca="1">IF(Table1[[#This Row],[TGL. PENSIUN (jabatan)]]&lt;&gt;0,TEXT(Table1[[#This Row],[TGL. PENSIUN (jabatan)]],"yyyy"),"")</f>
        <v>2042</v>
      </c>
      <c r="Z19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Row],[JABATAN]],tbl_refJabatan,8,FALSE),"yr","day")-CONVERT(DATEDIF(H1948,tglAcuan,"y"),"yr","day"))),(NOW()+(CONVERT(VLOOKUP(Table1[[#This Row],[JABATAN]],tbl_refJabatan,8,FALSE),"yr","day")-CONVERT(DATEDIF(H1948,NOW(),"y"),"yr","day")))),"Usia Salah"),"")</f>
        <v>46444.848911689813</v>
      </c>
      <c r="AA1948" s="167" t="str">
        <f ca="1">IF(Table1[[#This Row],[TGL.PENSIUN (usia )]]&lt;&gt;0,TEXT(Table1[[#This Row],[TGL.PENSIUN (usia )]],"yyyy"),"")</f>
        <v>2027</v>
      </c>
      <c r="AB19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Row],[JABATAN]],tbl_refJabatan,9,FALSE),"yr","day")-CONVERT(DATEDIF(M1948,tglAcuan,"y"),"yr","day"))),(NOW()+(CONVERT(VLOOKUP(Table1[[#This Row],[JABATAN]],tbl_refJabatan,9,FALSE),"yr","day")-CONVERT(DATEDIF(M1948,NOW(),"y"),"yr","day")))),"tgl SK salah"),"")</f>
        <v>51923.598911689813</v>
      </c>
      <c r="AC1948" s="167" t="str">
        <f ca="1">IF(Table1[[#This Row],[TGL. PENSIUN (jabatan )]]&lt;&gt;0,TEXT(Table1[[#This Row],[TGL. PENSIUN (jabatan )]],"yyyy"),"")</f>
        <v>2042</v>
      </c>
      <c r="AD19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49" spans="1:30" s="53" customFormat="1" ht="21.75" customHeight="1" x14ac:dyDescent="0.25">
      <c r="A1949" s="43">
        <f t="shared" si="67"/>
        <v>1944</v>
      </c>
      <c r="B1949" s="44" t="s">
        <v>3226</v>
      </c>
      <c r="C1949" s="44" t="s">
        <v>3431</v>
      </c>
      <c r="D1949" s="72" t="s">
        <v>61</v>
      </c>
      <c r="E1949" s="141" t="s">
        <v>3444</v>
      </c>
      <c r="F1949" s="43" t="s">
        <v>41</v>
      </c>
      <c r="G1949" s="46" t="s">
        <v>42</v>
      </c>
      <c r="H1949" s="95">
        <v>29794</v>
      </c>
      <c r="I1949" s="45"/>
      <c r="J1949" s="76"/>
      <c r="K1949" s="74" t="s">
        <v>56</v>
      </c>
      <c r="L1949" s="69" t="s">
        <v>3439</v>
      </c>
      <c r="M1949" s="95">
        <v>44543</v>
      </c>
      <c r="N1949" s="52" t="str">
        <f t="shared" ca="1" si="68"/>
        <v>42 Tahun 7 Bulan 0 hari</v>
      </c>
      <c r="O19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14 Hari </v>
      </c>
      <c r="P1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Row],[JABATAN]],tbl_refJabatan,2,FALSE),"yr","day")-CONVERT(DATEDIF(H1949,tglAcuan,"y"),"yr","day"))),(NOW()+(CONVERT(VLOOKUP(Table1[[#This Row],[JABATAN]],tbl_refJabatan,2,FALSE),"yr","day")-CONVERT(DATEDIF(H1949,NOW(),"y"),"yr","day")))),"Usia Salah"),"")</f>
        <v>51923.598911689813</v>
      </c>
      <c r="Q1949" s="167" t="str">
        <f ca="1">IF(Table1[[#This Row],[TGL. PENSIUN (usia)]]&lt;&gt;0,TEXT(Table1[[#This Row],[TGL. PENSIUN (usia)]],"yyyy"),"")</f>
        <v>2042</v>
      </c>
      <c r="R1949" s="166">
        <f ca="1">IF(AND(Table1[[#This Row],[TGL. PENSIUN (usia)]]&lt;&gt;"",Table1[[#This Row],[TGL. PENSIUN (usia)]]&lt;&gt;"USIA SALAH"),IF(tglAcuan&lt;&gt;0,(INT(CONVERT(VLOOKUP(Table1[[#This Row],[JABATAN]],tbl_refJabatan,2,FALSE),"yr","day")-CONVERT(DATEDIF(H1949,tglAcuan,"y"),"yr","day"))),(INT(CONVERT(VLOOKUP(Table1[[#This Row],[JABATAN]],tbl_refJabatan,2,FALSE),"yr","day")-CONVERT(DATEDIF(H1949,NOW(),"y"),"yr","day")))),"")</f>
        <v>6574</v>
      </c>
      <c r="S1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Row],[JABATAN]],tbl_refJabatan,4,FALSE),"yr","day")-CONVERT(DATEDIF(H1949,tglAcuan,"y"),"yr","day"))),(NOW()+(CONVERT(VLOOKUP(Table1[[#This Row],[JABATAN]],tbl_refJabatan,4,FALSE),"yr","day")-CONVERT(DATEDIF(H1949,NOW(),"y"),"yr","day")))),"Usia Salah"),"")</f>
        <v>51923.598911689813</v>
      </c>
      <c r="T1949" s="167" t="str">
        <f ca="1">IF(Table1[[#This Row],[TGL. PENSIUN ( usia )]]&lt;&gt;0,TEXT(Table1[[#This Row],[TGL. PENSIUN ( usia )]],"yyyy"),"")</f>
        <v>2042</v>
      </c>
      <c r="U1949" s="166">
        <f ca="1">IF(AND(Table1[[#This Row],[TGL. PENSIUN (usia)]]&lt;&gt;"",Table1[[#This Row],[TGL. PENSIUN (usia)]]&lt;&gt;"USIA SALAH"),IF(tglAcuan&lt;&gt;0,(INT(CONVERT(VLOOKUP(Table1[[#This Row],[JABATAN]],tbl_refJabatan,4,FALSE),"yr","day")-CONVERT(DATEDIF(H1949,tglAcuan,"y"),"yr","day"))),(INT(CONVERT(VLOOKUP(Table1[[#This Row],[JABATAN]],tbl_refJabatan,4,FALSE),"yr","day")-CONVERT(DATEDIF(H1949,NOW(),"y"),"yr","day")))),"")</f>
        <v>6574</v>
      </c>
      <c r="V1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Row],[JABATAN]],tbl_refJabatan,6,FALSE),"yr","day")-CONVERT(DATEDIF(H1949,tglAcuan,"y"),"yr","day"))),(NOW()+(CONVERT(VLOOKUP(Table1[[#This Row],[JABATAN]],tbl_refJabatan,6,FALSE),"yr","day")-CONVERT(DATEDIF(H1949,NOW(),"y"),"yr","day")))),"Usia Salah"),"")</f>
        <v>50462.598911689813</v>
      </c>
      <c r="W1949" s="167" t="str">
        <f ca="1">IF(Table1[[#This Row],[TGL.PENSIUN (usia)]]&lt;&gt;0,TEXT(Table1[[#This Row],[TGL.PENSIUN (usia)]],"yyyy"),"")</f>
        <v>2038</v>
      </c>
      <c r="X19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Row],[JABATAN]],tbl_refJabatan,7,FALSE),"yr","day")-CONVERT(DATEDIF(M1949,tglAcuan,"y"),"yr","day"))),(NOW()+(CONVERT(VLOOKUP(Table1[[#This Row],[JABATAN]],tbl_refJabatan,7,FALSE),"yr","day")-CONVERT(DATEDIF(M1949,NOW(),"y"),"yr","day")))),"tgl SK salah"),"")</f>
        <v>51923.598911689813</v>
      </c>
      <c r="Y1949" s="167" t="str">
        <f ca="1">IF(Table1[[#This Row],[TGL. PENSIUN (jabatan)]]&lt;&gt;0,TEXT(Table1[[#This Row],[TGL. PENSIUN (jabatan)]],"yyyy"),"")</f>
        <v>2042</v>
      </c>
      <c r="Z19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Row],[JABATAN]],tbl_refJabatan,8,FALSE),"yr","day")-CONVERT(DATEDIF(H1949,tglAcuan,"y"),"yr","day"))),(NOW()+(CONVERT(VLOOKUP(Table1[[#This Row],[JABATAN]],tbl_refJabatan,8,FALSE),"yr","day")-CONVERT(DATEDIF(H1949,NOW(),"y"),"yr","day")))),"Usia Salah"),"")</f>
        <v>50462.598911689813</v>
      </c>
      <c r="AA1949" s="167" t="str">
        <f ca="1">IF(Table1[[#This Row],[TGL.PENSIUN (usia )]]&lt;&gt;0,TEXT(Table1[[#This Row],[TGL.PENSIUN (usia )]],"yyyy"),"")</f>
        <v>2038</v>
      </c>
      <c r="AB19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Row],[JABATAN]],tbl_refJabatan,9,FALSE),"yr","day")-CONVERT(DATEDIF(M1949,tglAcuan,"y"),"yr","day"))),(NOW()+(CONVERT(VLOOKUP(Table1[[#This Row],[JABATAN]],tbl_refJabatan,9,FALSE),"yr","day")-CONVERT(DATEDIF(M1949,NOW(),"y"),"yr","day")))),"tgl SK salah"),"")</f>
        <v>51923.598911689813</v>
      </c>
      <c r="AC1949" s="167" t="str">
        <f ca="1">IF(Table1[[#This Row],[TGL. PENSIUN (jabatan )]]&lt;&gt;0,TEXT(Table1[[#This Row],[TGL. PENSIUN (jabatan )]],"yyyy"),"")</f>
        <v>2042</v>
      </c>
      <c r="AD19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0" spans="1:30" s="53" customFormat="1" ht="21.75" customHeight="1" x14ac:dyDescent="0.25">
      <c r="A1950" s="43">
        <f t="shared" si="67"/>
        <v>1945</v>
      </c>
      <c r="B1950" s="44" t="s">
        <v>3226</v>
      </c>
      <c r="C1950" s="44" t="s">
        <v>3431</v>
      </c>
      <c r="D1950" s="72" t="s">
        <v>63</v>
      </c>
      <c r="E1950" s="141" t="s">
        <v>2936</v>
      </c>
      <c r="F1950" s="43" t="s">
        <v>41</v>
      </c>
      <c r="G1950" s="46" t="s">
        <v>42</v>
      </c>
      <c r="H1950" s="95">
        <v>27100</v>
      </c>
      <c r="I1950" s="45"/>
      <c r="J1950" s="76"/>
      <c r="K1950" s="74" t="s">
        <v>43</v>
      </c>
      <c r="L1950" s="69" t="s">
        <v>3445</v>
      </c>
      <c r="M1950" s="95">
        <v>41983</v>
      </c>
      <c r="N1950" s="52" t="str">
        <f t="shared" ca="1" si="68"/>
        <v>49 Tahun 11 Bulan 15 hari</v>
      </c>
      <c r="O19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17 Hari </v>
      </c>
      <c r="P1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Row],[JABATAN]],tbl_refJabatan,2,FALSE),"yr","day")-CONVERT(DATEDIF(H1950,tglAcuan,"y"),"yr","day"))),(NOW()+(CONVERT(VLOOKUP(Table1[[#This Row],[JABATAN]],tbl_refJabatan,2,FALSE),"yr","day")-CONVERT(DATEDIF(H1950,NOW(),"y"),"yr","day")))),"Usia Salah"),"")</f>
        <v>49366.848911689813</v>
      </c>
      <c r="Q1950" s="167" t="str">
        <f ca="1">IF(Table1[[#This Row],[TGL. PENSIUN (usia)]]&lt;&gt;0,TEXT(Table1[[#This Row],[TGL. PENSIUN (usia)]],"yyyy"),"")</f>
        <v>2035</v>
      </c>
      <c r="R1950" s="166">
        <f ca="1">IF(AND(Table1[[#This Row],[TGL. PENSIUN (usia)]]&lt;&gt;"",Table1[[#This Row],[TGL. PENSIUN (usia)]]&lt;&gt;"USIA SALAH"),IF(tglAcuan&lt;&gt;0,(INT(CONVERT(VLOOKUP(Table1[[#This Row],[JABATAN]],tbl_refJabatan,2,FALSE),"yr","day")-CONVERT(DATEDIF(H1950,tglAcuan,"y"),"yr","day"))),(INT(CONVERT(VLOOKUP(Table1[[#This Row],[JABATAN]],tbl_refJabatan,2,FALSE),"yr","day")-CONVERT(DATEDIF(H1950,NOW(),"y"),"yr","day")))),"")</f>
        <v>4017</v>
      </c>
      <c r="S1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Row],[JABATAN]],tbl_refJabatan,4,FALSE),"yr","day")-CONVERT(DATEDIF(H1950,tglAcuan,"y"),"yr","day"))),(NOW()+(CONVERT(VLOOKUP(Table1[[#This Row],[JABATAN]],tbl_refJabatan,4,FALSE),"yr","day")-CONVERT(DATEDIF(H1950,NOW(),"y"),"yr","day")))),"Usia Salah"),"")</f>
        <v>34756.848911689813</v>
      </c>
      <c r="T1950" s="167" t="str">
        <f ca="1">IF(Table1[[#This Row],[TGL. PENSIUN ( usia )]]&lt;&gt;0,TEXT(Table1[[#This Row],[TGL. PENSIUN ( usia )]],"yyyy"),"")</f>
        <v>1995</v>
      </c>
      <c r="U1950" s="166">
        <f ca="1">IF(AND(Table1[[#This Row],[TGL. PENSIUN (usia)]]&lt;&gt;"",Table1[[#This Row],[TGL. PENSIUN (usia)]]&lt;&gt;"USIA SALAH"),IF(tglAcuan&lt;&gt;0,(INT(CONVERT(VLOOKUP(Table1[[#This Row],[JABATAN]],tbl_refJabatan,4,FALSE),"yr","day")-CONVERT(DATEDIF(H1950,tglAcuan,"y"),"yr","day"))),(INT(CONVERT(VLOOKUP(Table1[[#This Row],[JABATAN]],tbl_refJabatan,4,FALSE),"yr","day")-CONVERT(DATEDIF(H1950,NOW(),"y"),"yr","day")))),"")</f>
        <v>-10593</v>
      </c>
      <c r="V1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Row],[JABATAN]],tbl_refJabatan,6,FALSE),"yr","day")-CONVERT(DATEDIF(H1950,tglAcuan,"y"),"yr","day"))),(NOW()+(CONVERT(VLOOKUP(Table1[[#This Row],[JABATAN]],tbl_refJabatan,6,FALSE),"yr","day")-CONVERT(DATEDIF(H1950,NOW(),"y"),"yr","day")))),"Usia Salah"),"")</f>
        <v>27451.848911689813</v>
      </c>
      <c r="W1950" s="167" t="str">
        <f ca="1">IF(Table1[[#This Row],[TGL.PENSIUN (usia)]]&lt;&gt;0,TEXT(Table1[[#This Row],[TGL.PENSIUN (usia)]],"yyyy"),"")</f>
        <v>1975</v>
      </c>
      <c r="X19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Row],[JABATAN]],tbl_refJabatan,7,FALSE),"yr","day")-CONVERT(DATEDIF(M1950,tglAcuan,"y"),"yr","day"))),(NOW()+(CONVERT(VLOOKUP(Table1[[#This Row],[JABATAN]],tbl_refJabatan,7,FALSE),"yr","day")-CONVERT(DATEDIF(M1950,NOW(),"y"),"yr","day")))),"tgl SK salah"),"")</f>
        <v>63976.848911689813</v>
      </c>
      <c r="Y1950" s="167" t="str">
        <f ca="1">IF(Table1[[#This Row],[TGL. PENSIUN (jabatan)]]&lt;&gt;0,TEXT(Table1[[#This Row],[TGL. PENSIUN (jabatan)]],"yyyy"),"")</f>
        <v>2075</v>
      </c>
      <c r="Z19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Row],[JABATAN]],tbl_refJabatan,8,FALSE),"yr","day")-CONVERT(DATEDIF(H1950,tglAcuan,"y"),"yr","day"))),(NOW()+(CONVERT(VLOOKUP(Table1[[#This Row],[JABATAN]],tbl_refJabatan,8,FALSE),"yr","day")-CONVERT(DATEDIF(H1950,NOW(),"y"),"yr","day")))),"Usia Salah"),"")</f>
        <v>49366.848911689813</v>
      </c>
      <c r="AA1950" s="167" t="str">
        <f ca="1">IF(Table1[[#This Row],[TGL.PENSIUN (usia )]]&lt;&gt;0,TEXT(Table1[[#This Row],[TGL.PENSIUN (usia )]],"yyyy"),"")</f>
        <v>2035</v>
      </c>
      <c r="AB19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Row],[JABATAN]],tbl_refJabatan,9,FALSE),"yr","day")-CONVERT(DATEDIF(M1950,tglAcuan,"y"),"yr","day"))),(NOW()+(CONVERT(VLOOKUP(Table1[[#This Row],[JABATAN]],tbl_refJabatan,9,FALSE),"yr","day")-CONVERT(DATEDIF(M1950,NOW(),"y"),"yr","day")))),"tgl SK salah"),"")</f>
        <v>47540.598911689813</v>
      </c>
      <c r="AC1950" s="167" t="str">
        <f ca="1">IF(Table1[[#This Row],[TGL. PENSIUN (jabatan )]]&lt;&gt;0,TEXT(Table1[[#This Row],[TGL. PENSIUN (jabatan )]],"yyyy"),"")</f>
        <v>2030</v>
      </c>
      <c r="AD19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1" spans="1:30" s="53" customFormat="1" ht="21.75" customHeight="1" x14ac:dyDescent="0.25">
      <c r="A1951" s="43">
        <f t="shared" si="67"/>
        <v>1946</v>
      </c>
      <c r="B1951" s="44" t="s">
        <v>3226</v>
      </c>
      <c r="C1951" s="44" t="s">
        <v>3431</v>
      </c>
      <c r="D1951" s="72" t="s">
        <v>63</v>
      </c>
      <c r="E1951" s="141" t="s">
        <v>3446</v>
      </c>
      <c r="F1951" s="43" t="s">
        <v>41</v>
      </c>
      <c r="G1951" s="46" t="s">
        <v>42</v>
      </c>
      <c r="H1951" s="95">
        <v>27190</v>
      </c>
      <c r="I1951" s="45"/>
      <c r="J1951" s="76"/>
      <c r="K1951" s="74" t="s">
        <v>43</v>
      </c>
      <c r="L1951" s="69" t="s">
        <v>3447</v>
      </c>
      <c r="M1951" s="95">
        <v>39979</v>
      </c>
      <c r="N1951" s="52" t="str">
        <f t="shared" ca="1" si="68"/>
        <v>49 Tahun 8 Bulan 17 hari</v>
      </c>
      <c r="O19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8 Bulan 12 Hari </v>
      </c>
      <c r="P1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Row],[JABATAN]],tbl_refJabatan,2,FALSE),"yr","day")-CONVERT(DATEDIF(H1951,tglAcuan,"y"),"yr","day"))),(NOW()+(CONVERT(VLOOKUP(Table1[[#This Row],[JABATAN]],tbl_refJabatan,2,FALSE),"yr","day")-CONVERT(DATEDIF(H1951,NOW(),"y"),"yr","day")))),"Usia Salah"),"")</f>
        <v>49366.848911689813</v>
      </c>
      <c r="Q1951" s="167" t="str">
        <f ca="1">IF(Table1[[#This Row],[TGL. PENSIUN (usia)]]&lt;&gt;0,TEXT(Table1[[#This Row],[TGL. PENSIUN (usia)]],"yyyy"),"")</f>
        <v>2035</v>
      </c>
      <c r="R1951" s="166">
        <f ca="1">IF(AND(Table1[[#This Row],[TGL. PENSIUN (usia)]]&lt;&gt;"",Table1[[#This Row],[TGL. PENSIUN (usia)]]&lt;&gt;"USIA SALAH"),IF(tglAcuan&lt;&gt;0,(INT(CONVERT(VLOOKUP(Table1[[#This Row],[JABATAN]],tbl_refJabatan,2,FALSE),"yr","day")-CONVERT(DATEDIF(H1951,tglAcuan,"y"),"yr","day"))),(INT(CONVERT(VLOOKUP(Table1[[#This Row],[JABATAN]],tbl_refJabatan,2,FALSE),"yr","day")-CONVERT(DATEDIF(H1951,NOW(),"y"),"yr","day")))),"")</f>
        <v>4017</v>
      </c>
      <c r="S1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Row],[JABATAN]],tbl_refJabatan,4,FALSE),"yr","day")-CONVERT(DATEDIF(H1951,tglAcuan,"y"),"yr","day"))),(NOW()+(CONVERT(VLOOKUP(Table1[[#This Row],[JABATAN]],tbl_refJabatan,4,FALSE),"yr","day")-CONVERT(DATEDIF(H1951,NOW(),"y"),"yr","day")))),"Usia Salah"),"")</f>
        <v>34756.848911689813</v>
      </c>
      <c r="T1951" s="167" t="str">
        <f ca="1">IF(Table1[[#This Row],[TGL. PENSIUN ( usia )]]&lt;&gt;0,TEXT(Table1[[#This Row],[TGL. PENSIUN ( usia )]],"yyyy"),"")</f>
        <v>1995</v>
      </c>
      <c r="U1951" s="166">
        <f ca="1">IF(AND(Table1[[#This Row],[TGL. PENSIUN (usia)]]&lt;&gt;"",Table1[[#This Row],[TGL. PENSIUN (usia)]]&lt;&gt;"USIA SALAH"),IF(tglAcuan&lt;&gt;0,(INT(CONVERT(VLOOKUP(Table1[[#This Row],[JABATAN]],tbl_refJabatan,4,FALSE),"yr","day")-CONVERT(DATEDIF(H1951,tglAcuan,"y"),"yr","day"))),(INT(CONVERT(VLOOKUP(Table1[[#This Row],[JABATAN]],tbl_refJabatan,4,FALSE),"yr","day")-CONVERT(DATEDIF(H1951,NOW(),"y"),"yr","day")))),"")</f>
        <v>-10593</v>
      </c>
      <c r="V1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Row],[JABATAN]],tbl_refJabatan,6,FALSE),"yr","day")-CONVERT(DATEDIF(H1951,tglAcuan,"y"),"yr","day"))),(NOW()+(CONVERT(VLOOKUP(Table1[[#This Row],[JABATAN]],tbl_refJabatan,6,FALSE),"yr","day")-CONVERT(DATEDIF(H1951,NOW(),"y"),"yr","day")))),"Usia Salah"),"")</f>
        <v>27451.848911689813</v>
      </c>
      <c r="W1951" s="167" t="str">
        <f ca="1">IF(Table1[[#This Row],[TGL.PENSIUN (usia)]]&lt;&gt;0,TEXT(Table1[[#This Row],[TGL.PENSIUN (usia)]],"yyyy"),"")</f>
        <v>1975</v>
      </c>
      <c r="X19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Row],[JABATAN]],tbl_refJabatan,7,FALSE),"yr","day")-CONVERT(DATEDIF(M1951,tglAcuan,"y"),"yr","day"))),(NOW()+(CONVERT(VLOOKUP(Table1[[#This Row],[JABATAN]],tbl_refJabatan,7,FALSE),"yr","day")-CONVERT(DATEDIF(M1951,NOW(),"y"),"yr","day")))),"tgl SK salah"),"")</f>
        <v>62150.598911689813</v>
      </c>
      <c r="Y1951" s="167" t="str">
        <f ca="1">IF(Table1[[#This Row],[TGL. PENSIUN (jabatan)]]&lt;&gt;0,TEXT(Table1[[#This Row],[TGL. PENSIUN (jabatan)]],"yyyy"),"")</f>
        <v>2070</v>
      </c>
      <c r="Z19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Row],[JABATAN]],tbl_refJabatan,8,FALSE),"yr","day")-CONVERT(DATEDIF(H1951,tglAcuan,"y"),"yr","day"))),(NOW()+(CONVERT(VLOOKUP(Table1[[#This Row],[JABATAN]],tbl_refJabatan,8,FALSE),"yr","day")-CONVERT(DATEDIF(H1951,NOW(),"y"),"yr","day")))),"Usia Salah"),"")</f>
        <v>49366.848911689813</v>
      </c>
      <c r="AA1951" s="167" t="str">
        <f ca="1">IF(Table1[[#This Row],[TGL.PENSIUN (usia )]]&lt;&gt;0,TEXT(Table1[[#This Row],[TGL.PENSIUN (usia )]],"yyyy"),"")</f>
        <v>2035</v>
      </c>
      <c r="AB19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Row],[JABATAN]],tbl_refJabatan,9,FALSE),"yr","day")-CONVERT(DATEDIF(M1951,tglAcuan,"y"),"yr","day"))),(NOW()+(CONVERT(VLOOKUP(Table1[[#This Row],[JABATAN]],tbl_refJabatan,9,FALSE),"yr","day")-CONVERT(DATEDIF(M1951,NOW(),"y"),"yr","day")))),"tgl SK salah"),"")</f>
        <v>45714.348911689813</v>
      </c>
      <c r="AC1951" s="167" t="str">
        <f ca="1">IF(Table1[[#This Row],[TGL. PENSIUN (jabatan )]]&lt;&gt;0,TEXT(Table1[[#This Row],[TGL. PENSIUN (jabatan )]],"yyyy"),"")</f>
        <v>2025</v>
      </c>
      <c r="AD19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2" spans="1:30" s="53" customFormat="1" ht="21.75" customHeight="1" x14ac:dyDescent="0.25">
      <c r="A1952" s="43">
        <f t="shared" si="67"/>
        <v>1947</v>
      </c>
      <c r="B1952" s="44" t="s">
        <v>3226</v>
      </c>
      <c r="C1952" s="44" t="s">
        <v>3431</v>
      </c>
      <c r="D1952" s="72" t="s">
        <v>63</v>
      </c>
      <c r="E1952" s="141" t="s">
        <v>3448</v>
      </c>
      <c r="F1952" s="43" t="s">
        <v>41</v>
      </c>
      <c r="G1952" s="46" t="s">
        <v>42</v>
      </c>
      <c r="H1952" s="95">
        <v>27023</v>
      </c>
      <c r="I1952" s="45"/>
      <c r="J1952" s="76"/>
      <c r="K1952" s="74" t="s">
        <v>93</v>
      </c>
      <c r="L1952" s="69" t="s">
        <v>3449</v>
      </c>
      <c r="M1952" s="95">
        <v>40344</v>
      </c>
      <c r="N1952" s="52" t="str">
        <f t="shared" ca="1" si="68"/>
        <v>50 Tahun 2 Bulan 2 hari</v>
      </c>
      <c r="O19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8 Bulan 12 Hari </v>
      </c>
      <c r="P1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Row],[JABATAN]],tbl_refJabatan,2,FALSE),"yr","day")-CONVERT(DATEDIF(H1952,tglAcuan,"y"),"yr","day"))),(NOW()+(CONVERT(VLOOKUP(Table1[[#This Row],[JABATAN]],tbl_refJabatan,2,FALSE),"yr","day")-CONVERT(DATEDIF(H1952,NOW(),"y"),"yr","day")))),"Usia Salah"),"")</f>
        <v>49001.598911689813</v>
      </c>
      <c r="Q1952" s="167" t="str">
        <f ca="1">IF(Table1[[#This Row],[TGL. PENSIUN (usia)]]&lt;&gt;0,TEXT(Table1[[#This Row],[TGL. PENSIUN (usia)]],"yyyy"),"")</f>
        <v>2034</v>
      </c>
      <c r="R1952" s="166">
        <f ca="1">IF(AND(Table1[[#This Row],[TGL. PENSIUN (usia)]]&lt;&gt;"",Table1[[#This Row],[TGL. PENSIUN (usia)]]&lt;&gt;"USIA SALAH"),IF(tglAcuan&lt;&gt;0,(INT(CONVERT(VLOOKUP(Table1[[#This Row],[JABATAN]],tbl_refJabatan,2,FALSE),"yr","day")-CONVERT(DATEDIF(H1952,tglAcuan,"y"),"yr","day"))),(INT(CONVERT(VLOOKUP(Table1[[#This Row],[JABATAN]],tbl_refJabatan,2,FALSE),"yr","day")-CONVERT(DATEDIF(H1952,NOW(),"y"),"yr","day")))),"")</f>
        <v>3652</v>
      </c>
      <c r="S1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Row],[JABATAN]],tbl_refJabatan,4,FALSE),"yr","day")-CONVERT(DATEDIF(H1952,tglAcuan,"y"),"yr","day"))),(NOW()+(CONVERT(VLOOKUP(Table1[[#This Row],[JABATAN]],tbl_refJabatan,4,FALSE),"yr","day")-CONVERT(DATEDIF(H1952,NOW(),"y"),"yr","day")))),"Usia Salah"),"")</f>
        <v>34391.598911689813</v>
      </c>
      <c r="T1952" s="167" t="str">
        <f ca="1">IF(Table1[[#This Row],[TGL. PENSIUN ( usia )]]&lt;&gt;0,TEXT(Table1[[#This Row],[TGL. PENSIUN ( usia )]],"yyyy"),"")</f>
        <v>1994</v>
      </c>
      <c r="U1952" s="166">
        <f ca="1">IF(AND(Table1[[#This Row],[TGL. PENSIUN (usia)]]&lt;&gt;"",Table1[[#This Row],[TGL. PENSIUN (usia)]]&lt;&gt;"USIA SALAH"),IF(tglAcuan&lt;&gt;0,(INT(CONVERT(VLOOKUP(Table1[[#This Row],[JABATAN]],tbl_refJabatan,4,FALSE),"yr","day")-CONVERT(DATEDIF(H1952,tglAcuan,"y"),"yr","day"))),(INT(CONVERT(VLOOKUP(Table1[[#This Row],[JABATAN]],tbl_refJabatan,4,FALSE),"yr","day")-CONVERT(DATEDIF(H1952,NOW(),"y"),"yr","day")))),"")</f>
        <v>-10958</v>
      </c>
      <c r="V1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Row],[JABATAN]],tbl_refJabatan,6,FALSE),"yr","day")-CONVERT(DATEDIF(H1952,tglAcuan,"y"),"yr","day"))),(NOW()+(CONVERT(VLOOKUP(Table1[[#This Row],[JABATAN]],tbl_refJabatan,6,FALSE),"yr","day")-CONVERT(DATEDIF(H1952,NOW(),"y"),"yr","day")))),"Usia Salah"),"")</f>
        <v>27086.598911689813</v>
      </c>
      <c r="W1952" s="167" t="str">
        <f ca="1">IF(Table1[[#This Row],[TGL.PENSIUN (usia)]]&lt;&gt;0,TEXT(Table1[[#This Row],[TGL.PENSIUN (usia)]],"yyyy"),"")</f>
        <v>1974</v>
      </c>
      <c r="X19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Row],[JABATAN]],tbl_refJabatan,7,FALSE),"yr","day")-CONVERT(DATEDIF(M1952,tglAcuan,"y"),"yr","day"))),(NOW()+(CONVERT(VLOOKUP(Table1[[#This Row],[JABATAN]],tbl_refJabatan,7,FALSE),"yr","day")-CONVERT(DATEDIF(M1952,NOW(),"y"),"yr","day")))),"tgl SK salah"),"")</f>
        <v>62515.848911689813</v>
      </c>
      <c r="Y1952" s="167" t="str">
        <f ca="1">IF(Table1[[#This Row],[TGL. PENSIUN (jabatan)]]&lt;&gt;0,TEXT(Table1[[#This Row],[TGL. PENSIUN (jabatan)]],"yyyy"),"")</f>
        <v>2071</v>
      </c>
      <c r="Z19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Row],[JABATAN]],tbl_refJabatan,8,FALSE),"yr","day")-CONVERT(DATEDIF(H1952,tglAcuan,"y"),"yr","day"))),(NOW()+(CONVERT(VLOOKUP(Table1[[#This Row],[JABATAN]],tbl_refJabatan,8,FALSE),"yr","day")-CONVERT(DATEDIF(H1952,NOW(),"y"),"yr","day")))),"Usia Salah"),"")</f>
        <v>49001.598911689813</v>
      </c>
      <c r="AA1952" s="167" t="str">
        <f ca="1">IF(Table1[[#This Row],[TGL.PENSIUN (usia )]]&lt;&gt;0,TEXT(Table1[[#This Row],[TGL.PENSIUN (usia )]],"yyyy"),"")</f>
        <v>2034</v>
      </c>
      <c r="AB19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Row],[JABATAN]],tbl_refJabatan,9,FALSE),"yr","day")-CONVERT(DATEDIF(M1952,tglAcuan,"y"),"yr","day"))),(NOW()+(CONVERT(VLOOKUP(Table1[[#This Row],[JABATAN]],tbl_refJabatan,9,FALSE),"yr","day")-CONVERT(DATEDIF(M1952,NOW(),"y"),"yr","day")))),"tgl SK salah"),"")</f>
        <v>46079.598911689813</v>
      </c>
      <c r="AC1952" s="167" t="str">
        <f ca="1">IF(Table1[[#This Row],[TGL. PENSIUN (jabatan )]]&lt;&gt;0,TEXT(Table1[[#This Row],[TGL. PENSIUN (jabatan )]],"yyyy"),"")</f>
        <v>2026</v>
      </c>
      <c r="AD19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3" spans="1:30" s="53" customFormat="1" ht="21.75" customHeight="1" x14ac:dyDescent="0.25">
      <c r="A1953" s="43">
        <f t="shared" si="67"/>
        <v>1948</v>
      </c>
      <c r="B1953" s="44" t="s">
        <v>3226</v>
      </c>
      <c r="C1953" s="44" t="s">
        <v>3431</v>
      </c>
      <c r="D1953" s="72" t="s">
        <v>63</v>
      </c>
      <c r="E1953" s="141" t="s">
        <v>3450</v>
      </c>
      <c r="F1953" s="43" t="s">
        <v>41</v>
      </c>
      <c r="G1953" s="46" t="s">
        <v>42</v>
      </c>
      <c r="H1953" s="95">
        <v>22169</v>
      </c>
      <c r="I1953" s="45"/>
      <c r="J1953" s="76"/>
      <c r="K1953" s="74" t="s">
        <v>43</v>
      </c>
      <c r="L1953" s="69" t="s">
        <v>3451</v>
      </c>
      <c r="M1953" s="95">
        <v>40413</v>
      </c>
      <c r="N1953" s="52" t="str">
        <f t="shared" ca="1" si="68"/>
        <v>63 Tahun 5 Bulan 17 hari</v>
      </c>
      <c r="O19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4 Hari </v>
      </c>
      <c r="P1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Row],[JABATAN]],tbl_refJabatan,2,FALSE),"yr","day")-CONVERT(DATEDIF(H1953,tglAcuan,"y"),"yr","day"))),(NOW()+(CONVERT(VLOOKUP(Table1[[#This Row],[JABATAN]],tbl_refJabatan,2,FALSE),"yr","day")-CONVERT(DATEDIF(H1953,NOW(),"y"),"yr","day")))),"Usia Salah"),"")</f>
        <v>44253.348911689813</v>
      </c>
      <c r="Q1953" s="167" t="str">
        <f ca="1">IF(Table1[[#This Row],[TGL. PENSIUN (usia)]]&lt;&gt;0,TEXT(Table1[[#This Row],[TGL. PENSIUN (usia)]],"yyyy"),"")</f>
        <v>2021</v>
      </c>
      <c r="R1953" s="166">
        <f ca="1">IF(AND(Table1[[#This Row],[TGL. PENSIUN (usia)]]&lt;&gt;"",Table1[[#This Row],[TGL. PENSIUN (usia)]]&lt;&gt;"USIA SALAH"),IF(tglAcuan&lt;&gt;0,(INT(CONVERT(VLOOKUP(Table1[[#This Row],[JABATAN]],tbl_refJabatan,2,FALSE),"yr","day")-CONVERT(DATEDIF(H1953,tglAcuan,"y"),"yr","day"))),(INT(CONVERT(VLOOKUP(Table1[[#This Row],[JABATAN]],tbl_refJabatan,2,FALSE),"yr","day")-CONVERT(DATEDIF(H1953,NOW(),"y"),"yr","day")))),"")</f>
        <v>-1096</v>
      </c>
      <c r="S1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Row],[JABATAN]],tbl_refJabatan,4,FALSE),"yr","day")-CONVERT(DATEDIF(H1953,tglAcuan,"y"),"yr","day"))),(NOW()+(CONVERT(VLOOKUP(Table1[[#This Row],[JABATAN]],tbl_refJabatan,4,FALSE),"yr","day")-CONVERT(DATEDIF(H1953,NOW(),"y"),"yr","day")))),"Usia Salah"),"")</f>
        <v>29643.348911689813</v>
      </c>
      <c r="T1953" s="167" t="str">
        <f ca="1">IF(Table1[[#This Row],[TGL. PENSIUN ( usia )]]&lt;&gt;0,TEXT(Table1[[#This Row],[TGL. PENSIUN ( usia )]],"yyyy"),"")</f>
        <v>1981</v>
      </c>
      <c r="U1953" s="166">
        <f ca="1">IF(AND(Table1[[#This Row],[TGL. PENSIUN (usia)]]&lt;&gt;"",Table1[[#This Row],[TGL. PENSIUN (usia)]]&lt;&gt;"USIA SALAH"),IF(tglAcuan&lt;&gt;0,(INT(CONVERT(VLOOKUP(Table1[[#This Row],[JABATAN]],tbl_refJabatan,4,FALSE),"yr","day")-CONVERT(DATEDIF(H1953,tglAcuan,"y"),"yr","day"))),(INT(CONVERT(VLOOKUP(Table1[[#This Row],[JABATAN]],tbl_refJabatan,4,FALSE),"yr","day")-CONVERT(DATEDIF(H1953,NOW(),"y"),"yr","day")))),"")</f>
        <v>-15706</v>
      </c>
      <c r="V1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Row],[JABATAN]],tbl_refJabatan,6,FALSE),"yr","day")-CONVERT(DATEDIF(H1953,tglAcuan,"y"),"yr","day"))),(NOW()+(CONVERT(VLOOKUP(Table1[[#This Row],[JABATAN]],tbl_refJabatan,6,FALSE),"yr","day")-CONVERT(DATEDIF(H1953,NOW(),"y"),"yr","day")))),"Usia Salah"),"")</f>
        <v>22338.348911689813</v>
      </c>
      <c r="W1953" s="167" t="str">
        <f ca="1">IF(Table1[[#This Row],[TGL.PENSIUN (usia)]]&lt;&gt;0,TEXT(Table1[[#This Row],[TGL.PENSIUN (usia)]],"yyyy"),"")</f>
        <v>1961</v>
      </c>
      <c r="X19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Row],[JABATAN]],tbl_refJabatan,7,FALSE),"yr","day")-CONVERT(DATEDIF(M1953,tglAcuan,"y"),"yr","day"))),(NOW()+(CONVERT(VLOOKUP(Table1[[#This Row],[JABATAN]],tbl_refJabatan,7,FALSE),"yr","day")-CONVERT(DATEDIF(M1953,NOW(),"y"),"yr","day")))),"tgl SK salah"),"")</f>
        <v>62515.848911689813</v>
      </c>
      <c r="Y1953" s="167" t="str">
        <f ca="1">IF(Table1[[#This Row],[TGL. PENSIUN (jabatan)]]&lt;&gt;0,TEXT(Table1[[#This Row],[TGL. PENSIUN (jabatan)]],"yyyy"),"")</f>
        <v>2071</v>
      </c>
      <c r="Z19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Row],[JABATAN]],tbl_refJabatan,8,FALSE),"yr","day")-CONVERT(DATEDIF(H1953,tglAcuan,"y"),"yr","day"))),(NOW()+(CONVERT(VLOOKUP(Table1[[#This Row],[JABATAN]],tbl_refJabatan,8,FALSE),"yr","day")-CONVERT(DATEDIF(H1953,NOW(),"y"),"yr","day")))),"Usia Salah"),"")</f>
        <v>44253.348911689813</v>
      </c>
      <c r="AA1953" s="167" t="str">
        <f ca="1">IF(Table1[[#This Row],[TGL.PENSIUN (usia )]]&lt;&gt;0,TEXT(Table1[[#This Row],[TGL.PENSIUN (usia )]],"yyyy"),"")</f>
        <v>2021</v>
      </c>
      <c r="AB19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Row],[JABATAN]],tbl_refJabatan,9,FALSE),"yr","day")-CONVERT(DATEDIF(M1953,tglAcuan,"y"),"yr","day"))),(NOW()+(CONVERT(VLOOKUP(Table1[[#This Row],[JABATAN]],tbl_refJabatan,9,FALSE),"yr","day")-CONVERT(DATEDIF(M1953,NOW(),"y"),"yr","day")))),"tgl SK salah"),"")</f>
        <v>46079.598911689813</v>
      </c>
      <c r="AC1953" s="167" t="str">
        <f ca="1">IF(Table1[[#This Row],[TGL. PENSIUN (jabatan )]]&lt;&gt;0,TEXT(Table1[[#This Row],[TGL. PENSIUN (jabatan )]],"yyyy"),"")</f>
        <v>2026</v>
      </c>
      <c r="AD19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4" spans="1:30" s="53" customFormat="1" ht="21.75" customHeight="1" x14ac:dyDescent="0.25">
      <c r="A1954" s="43">
        <f t="shared" si="67"/>
        <v>1949</v>
      </c>
      <c r="B1954" s="44" t="s">
        <v>3226</v>
      </c>
      <c r="C1954" s="44" t="s">
        <v>3431</v>
      </c>
      <c r="D1954" s="45" t="s">
        <v>63</v>
      </c>
      <c r="E1954" s="141" t="s">
        <v>126</v>
      </c>
      <c r="F1954" s="43" t="s">
        <v>41</v>
      </c>
      <c r="G1954" s="46" t="s">
        <v>42</v>
      </c>
      <c r="H1954" s="95">
        <v>23874</v>
      </c>
      <c r="I1954" s="45"/>
      <c r="J1954" s="76"/>
      <c r="K1954" s="74" t="s">
        <v>93</v>
      </c>
      <c r="L1954" s="69" t="s">
        <v>3452</v>
      </c>
      <c r="M1954" s="95">
        <v>40413</v>
      </c>
      <c r="N1954" s="52" t="str">
        <f t="shared" ca="1" si="68"/>
        <v>58 Tahun 9 Bulan 15 hari</v>
      </c>
      <c r="O19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6 Bulan 4 Hari </v>
      </c>
      <c r="P1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Row],[JABATAN]],tbl_refJabatan,2,FALSE),"yr","day")-CONVERT(DATEDIF(H1954,tglAcuan,"y"),"yr","day"))),(NOW()+(CONVERT(VLOOKUP(Table1[[#This Row],[JABATAN]],tbl_refJabatan,2,FALSE),"yr","day")-CONVERT(DATEDIF(H1954,NOW(),"y"),"yr","day")))),"Usia Salah"),"")</f>
        <v>46079.598911689813</v>
      </c>
      <c r="Q1954" s="167" t="str">
        <f ca="1">IF(Table1[[#This Row],[TGL. PENSIUN (usia)]]&lt;&gt;0,TEXT(Table1[[#This Row],[TGL. PENSIUN (usia)]],"yyyy"),"")</f>
        <v>2026</v>
      </c>
      <c r="R1954" s="166">
        <f ca="1">IF(AND(Table1[[#This Row],[TGL. PENSIUN (usia)]]&lt;&gt;"",Table1[[#This Row],[TGL. PENSIUN (usia)]]&lt;&gt;"USIA SALAH"),IF(tglAcuan&lt;&gt;0,(INT(CONVERT(VLOOKUP(Table1[[#This Row],[JABATAN]],tbl_refJabatan,2,FALSE),"yr","day")-CONVERT(DATEDIF(H1954,tglAcuan,"y"),"yr","day"))),(INT(CONVERT(VLOOKUP(Table1[[#This Row],[JABATAN]],tbl_refJabatan,2,FALSE),"yr","day")-CONVERT(DATEDIF(H1954,NOW(),"y"),"yr","day")))),"")</f>
        <v>730</v>
      </c>
      <c r="S1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Row],[JABATAN]],tbl_refJabatan,4,FALSE),"yr","day")-CONVERT(DATEDIF(H1954,tglAcuan,"y"),"yr","day"))),(NOW()+(CONVERT(VLOOKUP(Table1[[#This Row],[JABATAN]],tbl_refJabatan,4,FALSE),"yr","day")-CONVERT(DATEDIF(H1954,NOW(),"y"),"yr","day")))),"Usia Salah"),"")</f>
        <v>31469.598911689813</v>
      </c>
      <c r="T1954" s="167" t="str">
        <f ca="1">IF(Table1[[#This Row],[TGL. PENSIUN ( usia )]]&lt;&gt;0,TEXT(Table1[[#This Row],[TGL. PENSIUN ( usia )]],"yyyy"),"")</f>
        <v>1986</v>
      </c>
      <c r="U1954" s="166">
        <f ca="1">IF(AND(Table1[[#This Row],[TGL. PENSIUN (usia)]]&lt;&gt;"",Table1[[#This Row],[TGL. PENSIUN (usia)]]&lt;&gt;"USIA SALAH"),IF(tglAcuan&lt;&gt;0,(INT(CONVERT(VLOOKUP(Table1[[#This Row],[JABATAN]],tbl_refJabatan,4,FALSE),"yr","day")-CONVERT(DATEDIF(H1954,tglAcuan,"y"),"yr","day"))),(INT(CONVERT(VLOOKUP(Table1[[#This Row],[JABATAN]],tbl_refJabatan,4,FALSE),"yr","day")-CONVERT(DATEDIF(H1954,NOW(),"y"),"yr","day")))),"")</f>
        <v>-13880</v>
      </c>
      <c r="V1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Row],[JABATAN]],tbl_refJabatan,6,FALSE),"yr","day")-CONVERT(DATEDIF(H1954,tglAcuan,"y"),"yr","day"))),(NOW()+(CONVERT(VLOOKUP(Table1[[#This Row],[JABATAN]],tbl_refJabatan,6,FALSE),"yr","day")-CONVERT(DATEDIF(H1954,NOW(),"y"),"yr","day")))),"Usia Salah"),"")</f>
        <v>24164.598911689813</v>
      </c>
      <c r="W1954" s="167" t="str">
        <f ca="1">IF(Table1[[#This Row],[TGL.PENSIUN (usia)]]&lt;&gt;0,TEXT(Table1[[#This Row],[TGL.PENSIUN (usia)]],"yyyy"),"")</f>
        <v>1966</v>
      </c>
      <c r="X19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Row],[JABATAN]],tbl_refJabatan,7,FALSE),"yr","day")-CONVERT(DATEDIF(M1954,tglAcuan,"y"),"yr","day"))),(NOW()+(CONVERT(VLOOKUP(Table1[[#This Row],[JABATAN]],tbl_refJabatan,7,FALSE),"yr","day")-CONVERT(DATEDIF(M1954,NOW(),"y"),"yr","day")))),"tgl SK salah"),"")</f>
        <v>62515.848911689813</v>
      </c>
      <c r="Y1954" s="167" t="str">
        <f ca="1">IF(Table1[[#This Row],[TGL. PENSIUN (jabatan)]]&lt;&gt;0,TEXT(Table1[[#This Row],[TGL. PENSIUN (jabatan)]],"yyyy"),"")</f>
        <v>2071</v>
      </c>
      <c r="Z19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Row],[JABATAN]],tbl_refJabatan,8,FALSE),"yr","day")-CONVERT(DATEDIF(H1954,tglAcuan,"y"),"yr","day"))),(NOW()+(CONVERT(VLOOKUP(Table1[[#This Row],[JABATAN]],tbl_refJabatan,8,FALSE),"yr","day")-CONVERT(DATEDIF(H1954,NOW(),"y"),"yr","day")))),"Usia Salah"),"")</f>
        <v>46079.598911689813</v>
      </c>
      <c r="AA1954" s="167" t="str">
        <f ca="1">IF(Table1[[#This Row],[TGL.PENSIUN (usia )]]&lt;&gt;0,TEXT(Table1[[#This Row],[TGL.PENSIUN (usia )]],"yyyy"),"")</f>
        <v>2026</v>
      </c>
      <c r="AB19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Row],[JABATAN]],tbl_refJabatan,9,FALSE),"yr","day")-CONVERT(DATEDIF(M1954,tglAcuan,"y"),"yr","day"))),(NOW()+(CONVERT(VLOOKUP(Table1[[#This Row],[JABATAN]],tbl_refJabatan,9,FALSE),"yr","day")-CONVERT(DATEDIF(M1954,NOW(),"y"),"yr","day")))),"tgl SK salah"),"")</f>
        <v>46079.598911689813</v>
      </c>
      <c r="AC1954" s="167" t="str">
        <f ca="1">IF(Table1[[#This Row],[TGL. PENSIUN (jabatan )]]&lt;&gt;0,TEXT(Table1[[#This Row],[TGL. PENSIUN (jabatan )]],"yyyy"),"")</f>
        <v>2026</v>
      </c>
      <c r="AD19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5" spans="1:30" s="53" customFormat="1" ht="21.75" customHeight="1" x14ac:dyDescent="0.25">
      <c r="A1955" s="43">
        <f t="shared" si="67"/>
        <v>1950</v>
      </c>
      <c r="B1955" s="44" t="s">
        <v>3226</v>
      </c>
      <c r="C1955" s="44" t="s">
        <v>3431</v>
      </c>
      <c r="D1955" s="72" t="s">
        <v>63</v>
      </c>
      <c r="E1955" s="141" t="s">
        <v>3453</v>
      </c>
      <c r="F1955" s="43" t="s">
        <v>41</v>
      </c>
      <c r="G1955" s="46" t="s">
        <v>42</v>
      </c>
      <c r="H1955" s="95">
        <v>33379</v>
      </c>
      <c r="I1955" s="45"/>
      <c r="J1955" s="76"/>
      <c r="K1955" s="74" t="s">
        <v>43</v>
      </c>
      <c r="L1955" s="69" t="s">
        <v>3454</v>
      </c>
      <c r="M1955" s="95">
        <v>42492</v>
      </c>
      <c r="N1955" s="52" t="str">
        <f t="shared" ca="1" si="68"/>
        <v>32 Tahun 9 Bulan 6 hari</v>
      </c>
      <c r="O19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25 Hari </v>
      </c>
      <c r="P1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Row],[JABATAN]],tbl_refJabatan,2,FALSE),"yr","day")-CONVERT(DATEDIF(H1955,tglAcuan,"y"),"yr","day"))),(NOW()+(CONVERT(VLOOKUP(Table1[[#This Row],[JABATAN]],tbl_refJabatan,2,FALSE),"yr","day")-CONVERT(DATEDIF(H1955,NOW(),"y"),"yr","day")))),"Usia Salah"),"")</f>
        <v>55576.098911689813</v>
      </c>
      <c r="Q1955" s="167" t="str">
        <f ca="1">IF(Table1[[#This Row],[TGL. PENSIUN (usia)]]&lt;&gt;0,TEXT(Table1[[#This Row],[TGL. PENSIUN (usia)]],"yyyy"),"")</f>
        <v>2052</v>
      </c>
      <c r="R1955" s="166">
        <f ca="1">IF(AND(Table1[[#This Row],[TGL. PENSIUN (usia)]]&lt;&gt;"",Table1[[#This Row],[TGL. PENSIUN (usia)]]&lt;&gt;"USIA SALAH"),IF(tglAcuan&lt;&gt;0,(INT(CONVERT(VLOOKUP(Table1[[#This Row],[JABATAN]],tbl_refJabatan,2,FALSE),"yr","day")-CONVERT(DATEDIF(H1955,tglAcuan,"y"),"yr","day"))),(INT(CONVERT(VLOOKUP(Table1[[#This Row],[JABATAN]],tbl_refJabatan,2,FALSE),"yr","day")-CONVERT(DATEDIF(H1955,NOW(),"y"),"yr","day")))),"")</f>
        <v>10227</v>
      </c>
      <c r="S1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Row],[JABATAN]],tbl_refJabatan,4,FALSE),"yr","day")-CONVERT(DATEDIF(H1955,tglAcuan,"y"),"yr","day"))),(NOW()+(CONVERT(VLOOKUP(Table1[[#This Row],[JABATAN]],tbl_refJabatan,4,FALSE),"yr","day")-CONVERT(DATEDIF(H1955,NOW(),"y"),"yr","day")))),"Usia Salah"),"")</f>
        <v>40966.098911689813</v>
      </c>
      <c r="T1955" s="167" t="str">
        <f ca="1">IF(Table1[[#This Row],[TGL. PENSIUN ( usia )]]&lt;&gt;0,TEXT(Table1[[#This Row],[TGL. PENSIUN ( usia )]],"yyyy"),"")</f>
        <v>2012</v>
      </c>
      <c r="U1955" s="166">
        <f ca="1">IF(AND(Table1[[#This Row],[TGL. PENSIUN (usia)]]&lt;&gt;"",Table1[[#This Row],[TGL. PENSIUN (usia)]]&lt;&gt;"USIA SALAH"),IF(tglAcuan&lt;&gt;0,(INT(CONVERT(VLOOKUP(Table1[[#This Row],[JABATAN]],tbl_refJabatan,4,FALSE),"yr","day")-CONVERT(DATEDIF(H1955,tglAcuan,"y"),"yr","day"))),(INT(CONVERT(VLOOKUP(Table1[[#This Row],[JABATAN]],tbl_refJabatan,4,FALSE),"yr","day")-CONVERT(DATEDIF(H1955,NOW(),"y"),"yr","day")))),"")</f>
        <v>-4383</v>
      </c>
      <c r="V1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Row],[JABATAN]],tbl_refJabatan,6,FALSE),"yr","day")-CONVERT(DATEDIF(H1955,tglAcuan,"y"),"yr","day"))),(NOW()+(CONVERT(VLOOKUP(Table1[[#This Row],[JABATAN]],tbl_refJabatan,6,FALSE),"yr","day")-CONVERT(DATEDIF(H1955,NOW(),"y"),"yr","day")))),"Usia Salah"),"")</f>
        <v>33661.098911689813</v>
      </c>
      <c r="W1955" s="167" t="str">
        <f ca="1">IF(Table1[[#This Row],[TGL.PENSIUN (usia)]]&lt;&gt;0,TEXT(Table1[[#This Row],[TGL.PENSIUN (usia)]],"yyyy"),"")</f>
        <v>1992</v>
      </c>
      <c r="X19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Row],[JABATAN]],tbl_refJabatan,7,FALSE),"yr","day")-CONVERT(DATEDIF(M1955,tglAcuan,"y"),"yr","day"))),(NOW()+(CONVERT(VLOOKUP(Table1[[#This Row],[JABATAN]],tbl_refJabatan,7,FALSE),"yr","day")-CONVERT(DATEDIF(M1955,NOW(),"y"),"yr","day")))),"tgl SK salah"),"")</f>
        <v>64707.348911689813</v>
      </c>
      <c r="Y1955" s="167" t="str">
        <f ca="1">IF(Table1[[#This Row],[TGL. PENSIUN (jabatan)]]&lt;&gt;0,TEXT(Table1[[#This Row],[TGL. PENSIUN (jabatan)]],"yyyy"),"")</f>
        <v>2077</v>
      </c>
      <c r="Z19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Row],[JABATAN]],tbl_refJabatan,8,FALSE),"yr","day")-CONVERT(DATEDIF(H1955,tglAcuan,"y"),"yr","day"))),(NOW()+(CONVERT(VLOOKUP(Table1[[#This Row],[JABATAN]],tbl_refJabatan,8,FALSE),"yr","day")-CONVERT(DATEDIF(H1955,NOW(),"y"),"yr","day")))),"Usia Salah"),"")</f>
        <v>55576.098911689813</v>
      </c>
      <c r="AA1955" s="167" t="str">
        <f ca="1">IF(Table1[[#This Row],[TGL.PENSIUN (usia )]]&lt;&gt;0,TEXT(Table1[[#This Row],[TGL.PENSIUN (usia )]],"yyyy"),"")</f>
        <v>2052</v>
      </c>
      <c r="AB19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Row],[JABATAN]],tbl_refJabatan,9,FALSE),"yr","day")-CONVERT(DATEDIF(M1955,tglAcuan,"y"),"yr","day"))),(NOW()+(CONVERT(VLOOKUP(Table1[[#This Row],[JABATAN]],tbl_refJabatan,9,FALSE),"yr","day")-CONVERT(DATEDIF(M1955,NOW(),"y"),"yr","day")))),"tgl SK salah"),"")</f>
        <v>48271.098911689813</v>
      </c>
      <c r="AC1955" s="167" t="str">
        <f ca="1">IF(Table1[[#This Row],[TGL. PENSIUN (jabatan )]]&lt;&gt;0,TEXT(Table1[[#This Row],[TGL. PENSIUN (jabatan )]],"yyyy"),"")</f>
        <v>2032</v>
      </c>
      <c r="AD19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6" spans="1:30" s="53" customFormat="1" ht="21.75" customHeight="1" x14ac:dyDescent="0.25">
      <c r="A1956" s="43">
        <f t="shared" si="67"/>
        <v>1951</v>
      </c>
      <c r="B1956" s="44" t="s">
        <v>3226</v>
      </c>
      <c r="C1956" s="44" t="s">
        <v>3455</v>
      </c>
      <c r="D1956" s="45" t="s">
        <v>39</v>
      </c>
      <c r="E1956" s="59" t="s">
        <v>873</v>
      </c>
      <c r="F1956" s="43" t="s">
        <v>41</v>
      </c>
      <c r="G1956" s="46" t="s">
        <v>42</v>
      </c>
      <c r="H1956" s="67">
        <v>22811</v>
      </c>
      <c r="I1956" s="45"/>
      <c r="J1956" s="76"/>
      <c r="K1956" s="74" t="s">
        <v>43</v>
      </c>
      <c r="L1956" s="63" t="s">
        <v>3456</v>
      </c>
      <c r="M1956" s="67">
        <v>43812</v>
      </c>
      <c r="N1956" s="52" t="str">
        <f t="shared" ca="1" si="68"/>
        <v>61 Tahun 8 Bulan 13 hari</v>
      </c>
      <c r="O19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1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Row],[JABATAN]],tbl_refJabatan,2,FALSE),"yr","day")-CONVERT(DATEDIF(H1956,tglAcuan,"y"),"yr","day"))),(NOW()+(CONVERT(VLOOKUP(Table1[[#This Row],[JABATAN]],tbl_refJabatan,2,FALSE),"yr","day")-CONVERT(DATEDIF(H1956,NOW(),"y"),"yr","day")))),"Usia Salah"),"")</f>
        <v>23068.848911689813</v>
      </c>
      <c r="Q1956" s="167" t="str">
        <f ca="1">IF(Table1[[#This Row],[TGL. PENSIUN (usia)]]&lt;&gt;0,TEXT(Table1[[#This Row],[TGL. PENSIUN (usia)]],"yyyy"),"")</f>
        <v>1963</v>
      </c>
      <c r="R1956" s="166">
        <f ca="1">IF(AND(Table1[[#This Row],[TGL. PENSIUN (usia)]]&lt;&gt;"",Table1[[#This Row],[TGL. PENSIUN (usia)]]&lt;&gt;"USIA SALAH"),IF(tglAcuan&lt;&gt;0,(INT(CONVERT(VLOOKUP(Table1[[#This Row],[JABATAN]],tbl_refJabatan,2,FALSE),"yr","day")-CONVERT(DATEDIF(H1956,tglAcuan,"y"),"yr","day"))),(INT(CONVERT(VLOOKUP(Table1[[#This Row],[JABATAN]],tbl_refJabatan,2,FALSE),"yr","day")-CONVERT(DATEDIF(H1956,NOW(),"y"),"yr","day")))),"")</f>
        <v>-22281</v>
      </c>
      <c r="S1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Row],[JABATAN]],tbl_refJabatan,4,FALSE),"yr","day")-CONVERT(DATEDIF(H1956,tglAcuan,"y"),"yr","day"))),(NOW()+(CONVERT(VLOOKUP(Table1[[#This Row],[JABATAN]],tbl_refJabatan,4,FALSE),"yr","day")-CONVERT(DATEDIF(H1956,NOW(),"y"),"yr","day")))),"Usia Salah"),"")</f>
        <v>23068.848911689813</v>
      </c>
      <c r="T1956" s="167" t="str">
        <f ca="1">IF(Table1[[#This Row],[TGL. PENSIUN ( usia )]]&lt;&gt;0,TEXT(Table1[[#This Row],[TGL. PENSIUN ( usia )]],"yyyy"),"")</f>
        <v>1963</v>
      </c>
      <c r="U1956" s="166">
        <f ca="1">IF(AND(Table1[[#This Row],[TGL. PENSIUN (usia)]]&lt;&gt;"",Table1[[#This Row],[TGL. PENSIUN (usia)]]&lt;&gt;"USIA SALAH"),IF(tglAcuan&lt;&gt;0,(INT(CONVERT(VLOOKUP(Table1[[#This Row],[JABATAN]],tbl_refJabatan,4,FALSE),"yr","day")-CONVERT(DATEDIF(H1956,tglAcuan,"y"),"yr","day"))),(INT(CONVERT(VLOOKUP(Table1[[#This Row],[JABATAN]],tbl_refJabatan,4,FALSE),"yr","day")-CONVERT(DATEDIF(H1956,NOW(),"y"),"yr","day")))),"")</f>
        <v>-22281</v>
      </c>
      <c r="V1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Row],[JABATAN]],tbl_refJabatan,6,FALSE),"yr","day")-CONVERT(DATEDIF(H1956,tglAcuan,"y"),"yr","day"))),(NOW()+(CONVERT(VLOOKUP(Table1[[#This Row],[JABATAN]],tbl_refJabatan,6,FALSE),"yr","day")-CONVERT(DATEDIF(H1956,NOW(),"y"),"yr","day")))),"Usia Salah"),"")</f>
        <v>23068.848911689813</v>
      </c>
      <c r="W1956" s="167" t="str">
        <f ca="1">IF(Table1[[#This Row],[TGL.PENSIUN (usia)]]&lt;&gt;0,TEXT(Table1[[#This Row],[TGL.PENSIUN (usia)]],"yyyy"),"")</f>
        <v>1963</v>
      </c>
      <c r="X19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Row],[JABATAN]],tbl_refJabatan,7,FALSE),"yr","day")-CONVERT(DATEDIF(M1956,tglAcuan,"y"),"yr","day"))),(NOW()+(CONVERT(VLOOKUP(Table1[[#This Row],[JABATAN]],tbl_refJabatan,7,FALSE),"yr","day")-CONVERT(DATEDIF(M1956,NOW(),"y"),"yr","day")))),"tgl SK salah"),"")</f>
        <v>43888.098911689813</v>
      </c>
      <c r="Y1956" s="167" t="str">
        <f ca="1">IF(Table1[[#This Row],[TGL. PENSIUN (jabatan)]]&lt;&gt;0,TEXT(Table1[[#This Row],[TGL. PENSIUN (jabatan)]],"yyyy"),"")</f>
        <v>2020</v>
      </c>
      <c r="Z19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Row],[JABATAN]],tbl_refJabatan,8,FALSE),"yr","day")-CONVERT(DATEDIF(H1956,tglAcuan,"y"),"yr","day"))),(NOW()+(CONVERT(VLOOKUP(Table1[[#This Row],[JABATAN]],tbl_refJabatan,8,FALSE),"yr","day")-CONVERT(DATEDIF(H1956,NOW(),"y"),"yr","day")))),"Usia Salah"),"")</f>
        <v>23068.848911689813</v>
      </c>
      <c r="AA1956" s="167" t="str">
        <f ca="1">IF(Table1[[#This Row],[TGL.PENSIUN (usia )]]&lt;&gt;0,TEXT(Table1[[#This Row],[TGL.PENSIUN (usia )]],"yyyy"),"")</f>
        <v>1963</v>
      </c>
      <c r="AB19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Row],[JABATAN]],tbl_refJabatan,9,FALSE),"yr","day")-CONVERT(DATEDIF(M1956,tglAcuan,"y"),"yr","day"))),(NOW()+(CONVERT(VLOOKUP(Table1[[#This Row],[JABATAN]],tbl_refJabatan,9,FALSE),"yr","day")-CONVERT(DATEDIF(M1956,NOW(),"y"),"yr","day")))),"tgl SK salah"),"")</f>
        <v>43888.098911689813</v>
      </c>
      <c r="AC1956" s="167" t="str">
        <f ca="1">IF(Table1[[#This Row],[TGL. PENSIUN (jabatan )]]&lt;&gt;0,TEXT(Table1[[#This Row],[TGL. PENSIUN (jabatan )]],"yyyy"),"")</f>
        <v>2020</v>
      </c>
      <c r="AD19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7" spans="1:30" s="88" customFormat="1" ht="21.75" customHeight="1" x14ac:dyDescent="0.25">
      <c r="A1957" s="43">
        <f t="shared" si="67"/>
        <v>1952</v>
      </c>
      <c r="B1957" s="44" t="s">
        <v>3226</v>
      </c>
      <c r="C1957" s="44" t="s">
        <v>3455</v>
      </c>
      <c r="D1957" s="45" t="s">
        <v>45</v>
      </c>
      <c r="E1957" s="59" t="s">
        <v>3457</v>
      </c>
      <c r="F1957" s="43" t="s">
        <v>41</v>
      </c>
      <c r="G1957" s="46" t="s">
        <v>42</v>
      </c>
      <c r="H1957" s="67">
        <v>29723</v>
      </c>
      <c r="I1957" s="45"/>
      <c r="J1957" s="76"/>
      <c r="K1957" s="74" t="s">
        <v>90</v>
      </c>
      <c r="L1957" s="63" t="s">
        <v>3458</v>
      </c>
      <c r="M1957" s="67">
        <v>44559</v>
      </c>
      <c r="N1957" s="52" t="str">
        <f t="shared" ca="1" si="68"/>
        <v>42 Tahun 9 Bulan 10 hari</v>
      </c>
      <c r="O19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29 Hari </v>
      </c>
      <c r="P195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1957" s="167" t="e">
        <f ca="1">IF(Table1[[#This Row],[TGL. PENSIUN (usia)]]&lt;&gt;0,TEXT(Table1[[#This Row],[TGL. PENSIUN (usia)]],"yyyy"),"")</f>
        <v>#REF!</v>
      </c>
      <c r="R1957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195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1957" s="167" t="e">
        <f ca="1">IF(Table1[[#This Row],[TGL. PENSIUN ( usia )]]&lt;&gt;0,TEXT(Table1[[#This Row],[TGL. PENSIUN ( usia )]],"yyyy"),"")</f>
        <v>#REF!</v>
      </c>
      <c r="U1957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195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1957" s="167" t="e">
        <f ca="1">IF(Table1[[#This Row],[TGL.PENSIUN (usia)]]&lt;&gt;0,TEXT(Table1[[#This Row],[TGL.PENSIUN (usia)]],"yyyy"),"")</f>
        <v>#REF!</v>
      </c>
      <c r="X19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Row],[JABATAN]],tbl_refJabatan,7,FALSE),"yr","day")-CONVERT(DATEDIF(M1957,tglAcuan,"y"),"yr","day"))),(NOW()+(CONVERT(VLOOKUP(Table1[[#This Row],[JABATAN]],tbl_refJabatan,7,FALSE),"yr","day")-CONVERT(DATEDIF(M1957,NOW(),"y"),"yr","day")))),"tgl SK salah"),"")</f>
        <v>44618.598911689813</v>
      </c>
      <c r="Y1957" s="167" t="str">
        <f ca="1">IF(Table1[[#This Row],[TGL. PENSIUN (jabatan)]]&lt;&gt;0,TEXT(Table1[[#This Row],[TGL. PENSIUN (jabatan)]],"yyyy"),"")</f>
        <v>2022</v>
      </c>
      <c r="Z1957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1957" s="167" t="e">
        <f ca="1">IF(Table1[[#This Row],[TGL.PENSIUN (usia )]]&lt;&gt;0,TEXT(Table1[[#This Row],[TGL.PENSIUN (usia )]],"yyyy"),"")</f>
        <v>#REF!</v>
      </c>
      <c r="AB19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Row],[JABATAN]],tbl_refJabatan,9,FALSE),"yr","day")-CONVERT(DATEDIF(M1957,tglAcuan,"y"),"yr","day"))),(NOW()+(CONVERT(VLOOKUP(Table1[[#This Row],[JABATAN]],tbl_refJabatan,9,FALSE),"yr","day")-CONVERT(DATEDIF(M1957,NOW(),"y"),"yr","day")))),"tgl SK salah"),"")</f>
        <v>44618.598911689813</v>
      </c>
      <c r="AC1957" s="167" t="str">
        <f ca="1">IF(Table1[[#This Row],[TGL. PENSIUN (jabatan )]]&lt;&gt;0,TEXT(Table1[[#This Row],[TGL. PENSIUN (jabatan )]],"yyyy"),"")</f>
        <v>2022</v>
      </c>
      <c r="AD1957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1958" spans="1:30" s="53" customFormat="1" ht="21.75" customHeight="1" x14ac:dyDescent="0.25">
      <c r="A1958" s="43">
        <f t="shared" si="67"/>
        <v>1953</v>
      </c>
      <c r="B1958" s="44" t="s">
        <v>3226</v>
      </c>
      <c r="C1958" s="44" t="s">
        <v>3455</v>
      </c>
      <c r="D1958" s="45" t="s">
        <v>48</v>
      </c>
      <c r="E1958" s="59" t="s">
        <v>3459</v>
      </c>
      <c r="F1958" s="43" t="s">
        <v>50</v>
      </c>
      <c r="G1958" s="46" t="s">
        <v>42</v>
      </c>
      <c r="H1958" s="67">
        <v>34505</v>
      </c>
      <c r="I1958" s="45"/>
      <c r="J1958" s="76"/>
      <c r="K1958" s="74" t="s">
        <v>56</v>
      </c>
      <c r="L1958" s="63" t="s">
        <v>3460</v>
      </c>
      <c r="M1958" s="67">
        <v>44209</v>
      </c>
      <c r="N1958" s="52" t="str">
        <f t="shared" ca="1" si="68"/>
        <v>29 Tahun 8 Bulan 7 hari</v>
      </c>
      <c r="O19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14 Hari </v>
      </c>
      <c r="P1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Row],[JABATAN]],tbl_refJabatan,2,FALSE),"yr","day")-CONVERT(DATEDIF(H1958,tglAcuan,"y"),"yr","day"))),(NOW()+(CONVERT(VLOOKUP(Table1[[#This Row],[JABATAN]],tbl_refJabatan,2,FALSE),"yr","day")-CONVERT(DATEDIF(H1958,NOW(),"y"),"yr","day")))),"Usia Salah"),"")</f>
        <v>56671.848911689813</v>
      </c>
      <c r="Q1958" s="167" t="str">
        <f ca="1">IF(Table1[[#This Row],[TGL. PENSIUN (usia)]]&lt;&gt;0,TEXT(Table1[[#This Row],[TGL. PENSIUN (usia)]],"yyyy"),"")</f>
        <v>2055</v>
      </c>
      <c r="R1958" s="166">
        <f ca="1">IF(AND(Table1[[#This Row],[TGL. PENSIUN (usia)]]&lt;&gt;"",Table1[[#This Row],[TGL. PENSIUN (usia)]]&lt;&gt;"USIA SALAH"),IF(tglAcuan&lt;&gt;0,(INT(CONVERT(VLOOKUP(Table1[[#This Row],[JABATAN]],tbl_refJabatan,2,FALSE),"yr","day")-CONVERT(DATEDIF(H1958,tglAcuan,"y"),"yr","day"))),(INT(CONVERT(VLOOKUP(Table1[[#This Row],[JABATAN]],tbl_refJabatan,2,FALSE),"yr","day")-CONVERT(DATEDIF(H1958,NOW(),"y"),"yr","day")))),"")</f>
        <v>11322</v>
      </c>
      <c r="S1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Row],[JABATAN]],tbl_refJabatan,4,FALSE),"yr","day")-CONVERT(DATEDIF(H1958,tglAcuan,"y"),"yr","day"))),(NOW()+(CONVERT(VLOOKUP(Table1[[#This Row],[JABATAN]],tbl_refJabatan,4,FALSE),"yr","day")-CONVERT(DATEDIF(H1958,NOW(),"y"),"yr","day")))),"Usia Salah"),"")</f>
        <v>56671.848911689813</v>
      </c>
      <c r="T1958" s="167" t="str">
        <f ca="1">IF(Table1[[#This Row],[TGL. PENSIUN ( usia )]]&lt;&gt;0,TEXT(Table1[[#This Row],[TGL. PENSIUN ( usia )]],"yyyy"),"")</f>
        <v>2055</v>
      </c>
      <c r="U1958" s="166">
        <f ca="1">IF(AND(Table1[[#This Row],[TGL. PENSIUN (usia)]]&lt;&gt;"",Table1[[#This Row],[TGL. PENSIUN (usia)]]&lt;&gt;"USIA SALAH"),IF(tglAcuan&lt;&gt;0,(INT(CONVERT(VLOOKUP(Table1[[#This Row],[JABATAN]],tbl_refJabatan,4,FALSE),"yr","day")-CONVERT(DATEDIF(H1958,tglAcuan,"y"),"yr","day"))),(INT(CONVERT(VLOOKUP(Table1[[#This Row],[JABATAN]],tbl_refJabatan,4,FALSE),"yr","day")-CONVERT(DATEDIF(H1958,NOW(),"y"),"yr","day")))),"")</f>
        <v>11322</v>
      </c>
      <c r="V1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Row],[JABATAN]],tbl_refJabatan,6,FALSE),"yr","day")-CONVERT(DATEDIF(H1958,tglAcuan,"y"),"yr","day"))),(NOW()+(CONVERT(VLOOKUP(Table1[[#This Row],[JABATAN]],tbl_refJabatan,6,FALSE),"yr","day")-CONVERT(DATEDIF(H1958,NOW(),"y"),"yr","day")))),"Usia Salah"),"")</f>
        <v>55210.848911689813</v>
      </c>
      <c r="W1958" s="167" t="str">
        <f ca="1">IF(Table1[[#This Row],[TGL.PENSIUN (usia)]]&lt;&gt;0,TEXT(Table1[[#This Row],[TGL.PENSIUN (usia)]],"yyyy"),"")</f>
        <v>2051</v>
      </c>
      <c r="X19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Row],[JABATAN]],tbl_refJabatan,7,FALSE),"yr","day")-CONVERT(DATEDIF(M1958,tglAcuan,"y"),"yr","day"))),(NOW()+(CONVERT(VLOOKUP(Table1[[#This Row],[JABATAN]],tbl_refJabatan,7,FALSE),"yr","day")-CONVERT(DATEDIF(M1958,NOW(),"y"),"yr","day")))),"tgl SK salah"),"")</f>
        <v>51558.348911689813</v>
      </c>
      <c r="Y1958" s="167" t="str">
        <f ca="1">IF(Table1[[#This Row],[TGL. PENSIUN (jabatan)]]&lt;&gt;0,TEXT(Table1[[#This Row],[TGL. PENSIUN (jabatan)]],"yyyy"),"")</f>
        <v>2041</v>
      </c>
      <c r="Z19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Row],[JABATAN]],tbl_refJabatan,8,FALSE),"yr","day")-CONVERT(DATEDIF(H1958,tglAcuan,"y"),"yr","day"))),(NOW()+(CONVERT(VLOOKUP(Table1[[#This Row],[JABATAN]],tbl_refJabatan,8,FALSE),"yr","day")-CONVERT(DATEDIF(H1958,NOW(),"y"),"yr","day")))),"Usia Salah"),"")</f>
        <v>55210.848911689813</v>
      </c>
      <c r="AA1958" s="167" t="str">
        <f ca="1">IF(Table1[[#This Row],[TGL.PENSIUN (usia )]]&lt;&gt;0,TEXT(Table1[[#This Row],[TGL.PENSIUN (usia )]],"yyyy"),"")</f>
        <v>2051</v>
      </c>
      <c r="AB19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Row],[JABATAN]],tbl_refJabatan,9,FALSE),"yr","day")-CONVERT(DATEDIF(M1958,tglAcuan,"y"),"yr","day"))),(NOW()+(CONVERT(VLOOKUP(Table1[[#This Row],[JABATAN]],tbl_refJabatan,9,FALSE),"yr","day")-CONVERT(DATEDIF(M1958,NOW(),"y"),"yr","day")))),"tgl SK salah"),"")</f>
        <v>51558.348911689813</v>
      </c>
      <c r="AC1958" s="167" t="str">
        <f ca="1">IF(Table1[[#This Row],[TGL. PENSIUN (jabatan )]]&lt;&gt;0,TEXT(Table1[[#This Row],[TGL. PENSIUN (jabatan )]],"yyyy"),"")</f>
        <v>2041</v>
      </c>
      <c r="AD19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59" spans="1:30" s="53" customFormat="1" ht="21.75" customHeight="1" x14ac:dyDescent="0.25">
      <c r="A1959" s="43">
        <f t="shared" si="67"/>
        <v>1954</v>
      </c>
      <c r="B1959" s="55" t="s">
        <v>3226</v>
      </c>
      <c r="C1959" s="55" t="s">
        <v>3455</v>
      </c>
      <c r="D1959" s="45" t="s">
        <v>52</v>
      </c>
      <c r="E1959" s="59" t="s">
        <v>3461</v>
      </c>
      <c r="F1959" s="43" t="s">
        <v>41</v>
      </c>
      <c r="G1959" s="46" t="s">
        <v>42</v>
      </c>
      <c r="H1959" s="67">
        <v>34229</v>
      </c>
      <c r="I1959" s="56"/>
      <c r="J1959" s="162"/>
      <c r="K1959" s="74" t="s">
        <v>43</v>
      </c>
      <c r="L1959" s="63" t="s">
        <v>3458</v>
      </c>
      <c r="M1959" s="67">
        <v>44559</v>
      </c>
      <c r="N1959" s="52" t="str">
        <f t="shared" ca="1" si="68"/>
        <v>30 Tahun 5 Bulan 10 hari</v>
      </c>
      <c r="O19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29 Hari </v>
      </c>
      <c r="P1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Row],[JABATAN]],tbl_refJabatan,2,FALSE),"yr","day")-CONVERT(DATEDIF(H1959,tglAcuan,"y"),"yr","day"))),(NOW()+(CONVERT(VLOOKUP(Table1[[#This Row],[JABATAN]],tbl_refJabatan,2,FALSE),"yr","day")-CONVERT(DATEDIF(H1959,NOW(),"y"),"yr","day")))),"Usia Salah"),"")</f>
        <v>56306.598911689813</v>
      </c>
      <c r="Q1959" s="167" t="str">
        <f ca="1">IF(Table1[[#This Row],[TGL. PENSIUN (usia)]]&lt;&gt;0,TEXT(Table1[[#This Row],[TGL. PENSIUN (usia)]],"yyyy"),"")</f>
        <v>2054</v>
      </c>
      <c r="R1959" s="166">
        <f ca="1">IF(AND(Table1[[#This Row],[TGL. PENSIUN (usia)]]&lt;&gt;"",Table1[[#This Row],[TGL. PENSIUN (usia)]]&lt;&gt;"USIA SALAH"),IF(tglAcuan&lt;&gt;0,(INT(CONVERT(VLOOKUP(Table1[[#This Row],[JABATAN]],tbl_refJabatan,2,FALSE),"yr","day")-CONVERT(DATEDIF(H1959,tglAcuan,"y"),"yr","day"))),(INT(CONVERT(VLOOKUP(Table1[[#This Row],[JABATAN]],tbl_refJabatan,2,FALSE),"yr","day")-CONVERT(DATEDIF(H1959,NOW(),"y"),"yr","day")))),"")</f>
        <v>10957</v>
      </c>
      <c r="S1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Row],[JABATAN]],tbl_refJabatan,4,FALSE),"yr","day")-CONVERT(DATEDIF(H1959,tglAcuan,"y"),"yr","day"))),(NOW()+(CONVERT(VLOOKUP(Table1[[#This Row],[JABATAN]],tbl_refJabatan,4,FALSE),"yr","day")-CONVERT(DATEDIF(H1959,NOW(),"y"),"yr","day")))),"Usia Salah"),"")</f>
        <v>56306.598911689813</v>
      </c>
      <c r="T1959" s="167" t="str">
        <f ca="1">IF(Table1[[#This Row],[TGL. PENSIUN ( usia )]]&lt;&gt;0,TEXT(Table1[[#This Row],[TGL. PENSIUN ( usia )]],"yyyy"),"")</f>
        <v>2054</v>
      </c>
      <c r="U1959" s="166">
        <f ca="1">IF(AND(Table1[[#This Row],[TGL. PENSIUN (usia)]]&lt;&gt;"",Table1[[#This Row],[TGL. PENSIUN (usia)]]&lt;&gt;"USIA SALAH"),IF(tglAcuan&lt;&gt;0,(INT(CONVERT(VLOOKUP(Table1[[#This Row],[JABATAN]],tbl_refJabatan,4,FALSE),"yr","day")-CONVERT(DATEDIF(H1959,tglAcuan,"y"),"yr","day"))),(INT(CONVERT(VLOOKUP(Table1[[#This Row],[JABATAN]],tbl_refJabatan,4,FALSE),"yr","day")-CONVERT(DATEDIF(H1959,NOW(),"y"),"yr","day")))),"")</f>
        <v>10957</v>
      </c>
      <c r="V1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Row],[JABATAN]],tbl_refJabatan,6,FALSE),"yr","day")-CONVERT(DATEDIF(H1959,tglAcuan,"y"),"yr","day"))),(NOW()+(CONVERT(VLOOKUP(Table1[[#This Row],[JABATAN]],tbl_refJabatan,6,FALSE),"yr","day")-CONVERT(DATEDIF(H1959,NOW(),"y"),"yr","day")))),"Usia Salah"),"")</f>
        <v>54845.598911689813</v>
      </c>
      <c r="W1959" s="167" t="str">
        <f ca="1">IF(Table1[[#This Row],[TGL.PENSIUN (usia)]]&lt;&gt;0,TEXT(Table1[[#This Row],[TGL.PENSIUN (usia)]],"yyyy"),"")</f>
        <v>2050</v>
      </c>
      <c r="X19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Row],[JABATAN]],tbl_refJabatan,7,FALSE),"yr","day")-CONVERT(DATEDIF(M1959,tglAcuan,"y"),"yr","day"))),(NOW()+(CONVERT(VLOOKUP(Table1[[#This Row],[JABATAN]],tbl_refJabatan,7,FALSE),"yr","day")-CONVERT(DATEDIF(M1959,NOW(),"y"),"yr","day")))),"tgl SK salah"),"")</f>
        <v>51923.598911689813</v>
      </c>
      <c r="Y1959" s="167" t="str">
        <f ca="1">IF(Table1[[#This Row],[TGL. PENSIUN (jabatan)]]&lt;&gt;0,TEXT(Table1[[#This Row],[TGL. PENSIUN (jabatan)]],"yyyy"),"")</f>
        <v>2042</v>
      </c>
      <c r="Z19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Row],[JABATAN]],tbl_refJabatan,8,FALSE),"yr","day")-CONVERT(DATEDIF(H1959,tglAcuan,"y"),"yr","day"))),(NOW()+(CONVERT(VLOOKUP(Table1[[#This Row],[JABATAN]],tbl_refJabatan,8,FALSE),"yr","day")-CONVERT(DATEDIF(H1959,NOW(),"y"),"yr","day")))),"Usia Salah"),"")</f>
        <v>54845.598911689813</v>
      </c>
      <c r="AA1959" s="167" t="str">
        <f ca="1">IF(Table1[[#This Row],[TGL.PENSIUN (usia )]]&lt;&gt;0,TEXT(Table1[[#This Row],[TGL.PENSIUN (usia )]],"yyyy"),"")</f>
        <v>2050</v>
      </c>
      <c r="AB19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Row],[JABATAN]],tbl_refJabatan,9,FALSE),"yr","day")-CONVERT(DATEDIF(M1959,tglAcuan,"y"),"yr","day"))),(NOW()+(CONVERT(VLOOKUP(Table1[[#This Row],[JABATAN]],tbl_refJabatan,9,FALSE),"yr","day")-CONVERT(DATEDIF(M1959,NOW(),"y"),"yr","day")))),"tgl SK salah"),"")</f>
        <v>51923.598911689813</v>
      </c>
      <c r="AC1959" s="167" t="str">
        <f ca="1">IF(Table1[[#This Row],[TGL. PENSIUN (jabatan )]]&lt;&gt;0,TEXT(Table1[[#This Row],[TGL. PENSIUN (jabatan )]],"yyyy"),"")</f>
        <v>2042</v>
      </c>
      <c r="AD19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0" spans="1:30" s="53" customFormat="1" ht="21.75" customHeight="1" x14ac:dyDescent="0.25">
      <c r="A1960" s="43">
        <f t="shared" si="67"/>
        <v>1955</v>
      </c>
      <c r="B1960" s="55" t="s">
        <v>3226</v>
      </c>
      <c r="C1960" s="55" t="s">
        <v>3455</v>
      </c>
      <c r="D1960" s="72" t="s">
        <v>54</v>
      </c>
      <c r="E1960" s="59" t="s">
        <v>3462</v>
      </c>
      <c r="F1960" s="43" t="s">
        <v>50</v>
      </c>
      <c r="G1960" s="46" t="s">
        <v>42</v>
      </c>
      <c r="H1960" s="67">
        <v>34584</v>
      </c>
      <c r="I1960" s="45"/>
      <c r="J1960" s="76"/>
      <c r="K1960" s="74" t="s">
        <v>116</v>
      </c>
      <c r="L1960" s="63" t="s">
        <v>3463</v>
      </c>
      <c r="M1960" s="67">
        <v>44284</v>
      </c>
      <c r="N1960" s="52" t="str">
        <f t="shared" ca="1" si="68"/>
        <v>29 Tahun 5 Bulan 20 hari</v>
      </c>
      <c r="O19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29 Hari </v>
      </c>
      <c r="P1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Row],[JABATAN]],tbl_refJabatan,2,FALSE),"yr","day")-CONVERT(DATEDIF(H1963,tglAcuan,"y"),"yr","day"))),(NOW()+(CONVERT(VLOOKUP(Table1[[#This Row],[JABATAN]],tbl_refJabatan,2,FALSE),"yr","day")-CONVERT(DATEDIF(H1963,NOW(),"y"),"yr","day")))),"Usia Salah"),"")</f>
        <v>46810.098911689813</v>
      </c>
      <c r="Q1960" s="167" t="str">
        <f ca="1">IF(Table1[[#This Row],[TGL. PENSIUN (usia)]]&lt;&gt;0,TEXT(Table1[[#This Row],[TGL. PENSIUN (usia)]],"yyyy"),"")</f>
        <v>2028</v>
      </c>
      <c r="R1960" s="166">
        <f ca="1">IF(AND(Table1[[#This Row],[TGL. PENSIUN (usia)]]&lt;&gt;"",Table1[[#This Row],[TGL. PENSIUN (usia)]]&lt;&gt;"USIA SALAH"),IF(tglAcuan&lt;&gt;0,(INT(CONVERT(VLOOKUP(Table1[[#This Row],[JABATAN]],tbl_refJabatan,2,FALSE),"yr","day")-CONVERT(DATEDIF(H1963,tglAcuan,"y"),"yr","day"))),(INT(CONVERT(VLOOKUP(Table1[[#This Row],[JABATAN]],tbl_refJabatan,2,FALSE),"yr","day")-CONVERT(DATEDIF(H1963,NOW(),"y"),"yr","day")))),"")</f>
        <v>1461</v>
      </c>
      <c r="S1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Row],[JABATAN]],tbl_refJabatan,4,FALSE),"yr","day")-CONVERT(DATEDIF(H1963,tglAcuan,"y"),"yr","day"))),(NOW()+(CONVERT(VLOOKUP(Table1[[#This Row],[JABATAN]],tbl_refJabatan,4,FALSE),"yr","day")-CONVERT(DATEDIF(H1963,NOW(),"y"),"yr","day")))),"Usia Salah"),"")</f>
        <v>46810.098911689813</v>
      </c>
      <c r="T1960" s="167" t="str">
        <f ca="1">IF(Table1[[#This Row],[TGL. PENSIUN ( usia )]]&lt;&gt;0,TEXT(Table1[[#This Row],[TGL. PENSIUN ( usia )]],"yyyy"),"")</f>
        <v>2028</v>
      </c>
      <c r="U1960" s="166">
        <f ca="1">IF(AND(Table1[[#This Row],[TGL. PENSIUN (usia)]]&lt;&gt;"",Table1[[#This Row],[TGL. PENSIUN (usia)]]&lt;&gt;"USIA SALAH"),IF(tglAcuan&lt;&gt;0,(INT(CONVERT(VLOOKUP(Table1[[#This Row],[JABATAN]],tbl_refJabatan,4,FALSE),"yr","day")-CONVERT(DATEDIF(H1963,tglAcuan,"y"),"yr","day"))),(INT(CONVERT(VLOOKUP(Table1[[#This Row],[JABATAN]],tbl_refJabatan,4,FALSE),"yr","day")-CONVERT(DATEDIF(H1963,NOW(),"y"),"yr","day")))),"")</f>
        <v>1461</v>
      </c>
      <c r="V1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Row],[JABATAN]],tbl_refJabatan,6,FALSE),"yr","day")-CONVERT(DATEDIF(H1963,tglAcuan,"y"),"yr","day"))),(NOW()+(CONVERT(VLOOKUP(Table1[[#This Row],[JABATAN]],tbl_refJabatan,6,FALSE),"yr","day")-CONVERT(DATEDIF(H1963,NOW(),"y"),"yr","day")))),"Usia Salah"),"")</f>
        <v>45349.098911689813</v>
      </c>
      <c r="W1960" s="167" t="str">
        <f ca="1">IF(Table1[[#This Row],[TGL.PENSIUN (usia)]]&lt;&gt;0,TEXT(Table1[[#This Row],[TGL.PENSIUN (usia)]],"yyyy"),"")</f>
        <v>2024</v>
      </c>
      <c r="X19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Row],[JABATAN]],tbl_refJabatan,7,FALSE),"yr","day")-CONVERT(DATEDIF(M1960,tglAcuan,"y"),"yr","day"))),(NOW()+(CONVERT(VLOOKUP(Table1[[#This Row],[JABATAN]],tbl_refJabatan,7,FALSE),"yr","day")-CONVERT(DATEDIF(M1960,NOW(),"y"),"yr","day")))),"tgl SK salah"),"")</f>
        <v>51923.598911689813</v>
      </c>
      <c r="Y1960" s="167" t="str">
        <f ca="1">IF(Table1[[#This Row],[TGL. PENSIUN (jabatan)]]&lt;&gt;0,TEXT(Table1[[#This Row],[TGL. PENSIUN (jabatan)]],"yyyy"),"")</f>
        <v>2042</v>
      </c>
      <c r="Z19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Row],[JABATAN]],tbl_refJabatan,8,FALSE),"yr","day")-CONVERT(DATEDIF(H1963,tglAcuan,"y"),"yr","day"))),(NOW()+(CONVERT(VLOOKUP(Table1[[#This Row],[JABATAN]],tbl_refJabatan,8,FALSE),"yr","day")-CONVERT(DATEDIF(H1963,NOW(),"y"),"yr","day")))),"Usia Salah"),"")</f>
        <v>45349.098911689813</v>
      </c>
      <c r="AA1960" s="167" t="str">
        <f ca="1">IF(Table1[[#This Row],[TGL.PENSIUN (usia )]]&lt;&gt;0,TEXT(Table1[[#This Row],[TGL.PENSIUN (usia )]],"yyyy"),"")</f>
        <v>2024</v>
      </c>
      <c r="AB19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Row],[JABATAN]],tbl_refJabatan,9,FALSE),"yr","day")-CONVERT(DATEDIF(M1960,tglAcuan,"y"),"yr","day"))),(NOW()+(CONVERT(VLOOKUP(Table1[[#This Row],[JABATAN]],tbl_refJabatan,9,FALSE),"yr","day")-CONVERT(DATEDIF(M1960,NOW(),"y"),"yr","day")))),"tgl SK salah"),"")</f>
        <v>51923.598911689813</v>
      </c>
      <c r="AC1960" s="167" t="str">
        <f ca="1">IF(Table1[[#This Row],[TGL. PENSIUN (jabatan )]]&lt;&gt;0,TEXT(Table1[[#This Row],[TGL. PENSIUN (jabatan )]],"yyyy"),"")</f>
        <v>2042</v>
      </c>
      <c r="AD19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61" spans="1:30" s="53" customFormat="1" ht="21.75" customHeight="1" x14ac:dyDescent="0.25">
      <c r="A1961" s="43">
        <f t="shared" si="67"/>
        <v>1956</v>
      </c>
      <c r="B1961" s="55" t="s">
        <v>3226</v>
      </c>
      <c r="C1961" s="55" t="s">
        <v>3455</v>
      </c>
      <c r="D1961" s="45" t="s">
        <v>57</v>
      </c>
      <c r="E1961" s="59" t="s">
        <v>1095</v>
      </c>
      <c r="F1961" s="43" t="s">
        <v>50</v>
      </c>
      <c r="G1961" s="46" t="s">
        <v>42</v>
      </c>
      <c r="H1961" s="67">
        <v>29166</v>
      </c>
      <c r="I1961" s="56"/>
      <c r="J1961" s="162"/>
      <c r="K1961" s="74" t="s">
        <v>43</v>
      </c>
      <c r="L1961" s="63" t="s">
        <v>3464</v>
      </c>
      <c r="M1961" s="67">
        <v>43388</v>
      </c>
      <c r="N1961" s="52" t="str">
        <f t="shared" ca="1" si="68"/>
        <v>44 Tahun 3 Bulan 20 hari</v>
      </c>
      <c r="O19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12 Hari </v>
      </c>
      <c r="P1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Row],[JABATAN]],tbl_refJabatan,2,FALSE),"yr","day")-CONVERT(DATEDIF(H1961,tglAcuan,"y"),"yr","day"))),(NOW()+(CONVERT(VLOOKUP(Table1[[#This Row],[JABATAN]],tbl_refJabatan,2,FALSE),"yr","day")-CONVERT(DATEDIF(H1961,NOW(),"y"),"yr","day")))),"Usia Salah"),"")</f>
        <v>51193.098911689813</v>
      </c>
      <c r="Q1961" s="167" t="str">
        <f ca="1">IF(Table1[[#This Row],[TGL. PENSIUN (usia)]]&lt;&gt;0,TEXT(Table1[[#This Row],[TGL. PENSIUN (usia)]],"yyyy"),"")</f>
        <v>2040</v>
      </c>
      <c r="R1961" s="166">
        <f ca="1">IF(AND(Table1[[#This Row],[TGL. PENSIUN (usia)]]&lt;&gt;"",Table1[[#This Row],[TGL. PENSIUN (usia)]]&lt;&gt;"USIA SALAH"),IF(tglAcuan&lt;&gt;0,(INT(CONVERT(VLOOKUP(Table1[[#This Row],[JABATAN]],tbl_refJabatan,2,FALSE),"yr","day")-CONVERT(DATEDIF(H1961,tglAcuan,"y"),"yr","day"))),(INT(CONVERT(VLOOKUP(Table1[[#This Row],[JABATAN]],tbl_refJabatan,2,FALSE),"yr","day")-CONVERT(DATEDIF(H1961,NOW(),"y"),"yr","day")))),"")</f>
        <v>5844</v>
      </c>
      <c r="S1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Row],[JABATAN]],tbl_refJabatan,4,FALSE),"yr","day")-CONVERT(DATEDIF(H1961,tglAcuan,"y"),"yr","day"))),(NOW()+(CONVERT(VLOOKUP(Table1[[#This Row],[JABATAN]],tbl_refJabatan,4,FALSE),"yr","day")-CONVERT(DATEDIF(H1961,NOW(),"y"),"yr","day")))),"Usia Salah"),"")</f>
        <v>51193.098911689813</v>
      </c>
      <c r="T1961" s="167" t="str">
        <f ca="1">IF(Table1[[#This Row],[TGL. PENSIUN ( usia )]]&lt;&gt;0,TEXT(Table1[[#This Row],[TGL. PENSIUN ( usia )]],"yyyy"),"")</f>
        <v>2040</v>
      </c>
      <c r="U1961" s="166">
        <f ca="1">IF(AND(Table1[[#This Row],[TGL. PENSIUN (usia)]]&lt;&gt;"",Table1[[#This Row],[TGL. PENSIUN (usia)]]&lt;&gt;"USIA SALAH"),IF(tglAcuan&lt;&gt;0,(INT(CONVERT(VLOOKUP(Table1[[#This Row],[JABATAN]],tbl_refJabatan,4,FALSE),"yr","day")-CONVERT(DATEDIF(H1961,tglAcuan,"y"),"yr","day"))),(INT(CONVERT(VLOOKUP(Table1[[#This Row],[JABATAN]],tbl_refJabatan,4,FALSE),"yr","day")-CONVERT(DATEDIF(H1961,NOW(),"y"),"yr","day")))),"")</f>
        <v>5844</v>
      </c>
      <c r="V1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Row],[JABATAN]],tbl_refJabatan,6,FALSE),"yr","day")-CONVERT(DATEDIF(H1961,tglAcuan,"y"),"yr","day"))),(NOW()+(CONVERT(VLOOKUP(Table1[[#This Row],[JABATAN]],tbl_refJabatan,6,FALSE),"yr","day")-CONVERT(DATEDIF(H1961,NOW(),"y"),"yr","day")))),"Usia Salah"),"")</f>
        <v>49732.098911689813</v>
      </c>
      <c r="W1961" s="167" t="str">
        <f ca="1">IF(Table1[[#This Row],[TGL.PENSIUN (usia)]]&lt;&gt;0,TEXT(Table1[[#This Row],[TGL.PENSIUN (usia)]],"yyyy"),"")</f>
        <v>2036</v>
      </c>
      <c r="X19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Row],[JABATAN]],tbl_refJabatan,7,FALSE),"yr","day")-CONVERT(DATEDIF(M1961,tglAcuan,"y"),"yr","day"))),(NOW()+(CONVERT(VLOOKUP(Table1[[#This Row],[JABATAN]],tbl_refJabatan,7,FALSE),"yr","day")-CONVERT(DATEDIF(M1961,NOW(),"y"),"yr","day")))),"tgl SK salah"),"")</f>
        <v>50827.848911689813</v>
      </c>
      <c r="Y1961" s="167" t="str">
        <f ca="1">IF(Table1[[#This Row],[TGL. PENSIUN (jabatan)]]&lt;&gt;0,TEXT(Table1[[#This Row],[TGL. PENSIUN (jabatan)]],"yyyy"),"")</f>
        <v>2039</v>
      </c>
      <c r="Z19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Row],[JABATAN]],tbl_refJabatan,8,FALSE),"yr","day")-CONVERT(DATEDIF(H1961,tglAcuan,"y"),"yr","day"))),(NOW()+(CONVERT(VLOOKUP(Table1[[#This Row],[JABATAN]],tbl_refJabatan,8,FALSE),"yr","day")-CONVERT(DATEDIF(H1961,NOW(),"y"),"yr","day")))),"Usia Salah"),"")</f>
        <v>49732.098911689813</v>
      </c>
      <c r="AA1961" s="167" t="str">
        <f ca="1">IF(Table1[[#This Row],[TGL.PENSIUN (usia )]]&lt;&gt;0,TEXT(Table1[[#This Row],[TGL.PENSIUN (usia )]],"yyyy"),"")</f>
        <v>2036</v>
      </c>
      <c r="AB19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Row],[JABATAN]],tbl_refJabatan,9,FALSE),"yr","day")-CONVERT(DATEDIF(M1961,tglAcuan,"y"),"yr","day"))),(NOW()+(CONVERT(VLOOKUP(Table1[[#This Row],[JABATAN]],tbl_refJabatan,9,FALSE),"yr","day")-CONVERT(DATEDIF(M1961,NOW(),"y"),"yr","day")))),"tgl SK salah"),"")</f>
        <v>50827.848911689813</v>
      </c>
      <c r="AC1961" s="167" t="str">
        <f ca="1">IF(Table1[[#This Row],[TGL. PENSIUN (jabatan )]]&lt;&gt;0,TEXT(Table1[[#This Row],[TGL. PENSIUN (jabatan )]],"yyyy"),"")</f>
        <v>2039</v>
      </c>
      <c r="AD19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2" spans="1:30" s="53" customFormat="1" ht="21.75" customHeight="1" x14ac:dyDescent="0.25">
      <c r="A1962" s="43">
        <f t="shared" si="67"/>
        <v>1957</v>
      </c>
      <c r="B1962" s="44" t="s">
        <v>3226</v>
      </c>
      <c r="C1962" s="44" t="s">
        <v>3455</v>
      </c>
      <c r="D1962" s="45" t="s">
        <v>59</v>
      </c>
      <c r="E1962" s="59" t="s">
        <v>3465</v>
      </c>
      <c r="F1962" s="43" t="s">
        <v>41</v>
      </c>
      <c r="G1962" s="46" t="s">
        <v>42</v>
      </c>
      <c r="H1962" s="67">
        <v>34813</v>
      </c>
      <c r="I1962" s="45"/>
      <c r="J1962" s="76"/>
      <c r="K1962" s="74" t="s">
        <v>56</v>
      </c>
      <c r="L1962" s="63" t="s">
        <v>3466</v>
      </c>
      <c r="M1962" s="67">
        <v>44746</v>
      </c>
      <c r="N1962" s="52" t="str">
        <f t="shared" ca="1" si="68"/>
        <v>28 Tahun 10 Bulan 3 hari</v>
      </c>
      <c r="O19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7 Bulan 23 Hari </v>
      </c>
      <c r="P1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Row],[JABATAN]],tbl_refJabatan,2,FALSE),"yr","day")-CONVERT(DATEDIF(H1962,tglAcuan,"y"),"yr","day"))),(NOW()+(CONVERT(VLOOKUP(Table1[[#This Row],[JABATAN]],tbl_refJabatan,2,FALSE),"yr","day")-CONVERT(DATEDIF(H1962,NOW(),"y"),"yr","day")))),"Usia Salah"),"")</f>
        <v>57037.098911689813</v>
      </c>
      <c r="Q1962" s="167" t="str">
        <f ca="1">IF(Table1[[#This Row],[TGL. PENSIUN (usia)]]&lt;&gt;0,TEXT(Table1[[#This Row],[TGL. PENSIUN (usia)]],"yyyy"),"")</f>
        <v>2056</v>
      </c>
      <c r="R1962" s="166">
        <f ca="1">IF(AND(Table1[[#This Row],[TGL. PENSIUN (usia)]]&lt;&gt;"",Table1[[#This Row],[TGL. PENSIUN (usia)]]&lt;&gt;"USIA SALAH"),IF(tglAcuan&lt;&gt;0,(INT(CONVERT(VLOOKUP(Table1[[#This Row],[JABATAN]],tbl_refJabatan,2,FALSE),"yr","day")-CONVERT(DATEDIF(H1962,tglAcuan,"y"),"yr","day"))),(INT(CONVERT(VLOOKUP(Table1[[#This Row],[JABATAN]],tbl_refJabatan,2,FALSE),"yr","day")-CONVERT(DATEDIF(H1962,NOW(),"y"),"yr","day")))),"")</f>
        <v>11688</v>
      </c>
      <c r="S1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Row],[JABATAN]],tbl_refJabatan,4,FALSE),"yr","day")-CONVERT(DATEDIF(H1962,tglAcuan,"y"),"yr","day"))),(NOW()+(CONVERT(VLOOKUP(Table1[[#This Row],[JABATAN]],tbl_refJabatan,4,FALSE),"yr","day")-CONVERT(DATEDIF(H1962,NOW(),"y"),"yr","day")))),"Usia Salah"),"")</f>
        <v>57037.098911689813</v>
      </c>
      <c r="T1962" s="167" t="str">
        <f ca="1">IF(Table1[[#This Row],[TGL. PENSIUN ( usia )]]&lt;&gt;0,TEXT(Table1[[#This Row],[TGL. PENSIUN ( usia )]],"yyyy"),"")</f>
        <v>2056</v>
      </c>
      <c r="U1962" s="166">
        <f ca="1">IF(AND(Table1[[#This Row],[TGL. PENSIUN (usia)]]&lt;&gt;"",Table1[[#This Row],[TGL. PENSIUN (usia)]]&lt;&gt;"USIA SALAH"),IF(tglAcuan&lt;&gt;0,(INT(CONVERT(VLOOKUP(Table1[[#This Row],[JABATAN]],tbl_refJabatan,4,FALSE),"yr","day")-CONVERT(DATEDIF(H1962,tglAcuan,"y"),"yr","day"))),(INT(CONVERT(VLOOKUP(Table1[[#This Row],[JABATAN]],tbl_refJabatan,4,FALSE),"yr","day")-CONVERT(DATEDIF(H1962,NOW(),"y"),"yr","day")))),"")</f>
        <v>11688</v>
      </c>
      <c r="V1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Row],[JABATAN]],tbl_refJabatan,6,FALSE),"yr","day")-CONVERT(DATEDIF(H1962,tglAcuan,"y"),"yr","day"))),(NOW()+(CONVERT(VLOOKUP(Table1[[#This Row],[JABATAN]],tbl_refJabatan,6,FALSE),"yr","day")-CONVERT(DATEDIF(H1962,NOW(),"y"),"yr","day")))),"Usia Salah"),"")</f>
        <v>55576.098911689813</v>
      </c>
      <c r="W1962" s="167" t="str">
        <f ca="1">IF(Table1[[#This Row],[TGL.PENSIUN (usia)]]&lt;&gt;0,TEXT(Table1[[#This Row],[TGL.PENSIUN (usia)]],"yyyy"),"")</f>
        <v>2052</v>
      </c>
      <c r="X19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Row],[JABATAN]],tbl_refJabatan,7,FALSE),"yr","day")-CONVERT(DATEDIF(M1962,tglAcuan,"y"),"yr","day"))),(NOW()+(CONVERT(VLOOKUP(Table1[[#This Row],[JABATAN]],tbl_refJabatan,7,FALSE),"yr","day")-CONVERT(DATEDIF(M1962,NOW(),"y"),"yr","day")))),"tgl SK salah"),"")</f>
        <v>52288.848911689813</v>
      </c>
      <c r="Y1962" s="167" t="str">
        <f ca="1">IF(Table1[[#This Row],[TGL. PENSIUN (jabatan)]]&lt;&gt;0,TEXT(Table1[[#This Row],[TGL. PENSIUN (jabatan)]],"yyyy"),"")</f>
        <v>2043</v>
      </c>
      <c r="Z19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Row],[JABATAN]],tbl_refJabatan,8,FALSE),"yr","day")-CONVERT(DATEDIF(H1962,tglAcuan,"y"),"yr","day"))),(NOW()+(CONVERT(VLOOKUP(Table1[[#This Row],[JABATAN]],tbl_refJabatan,8,FALSE),"yr","day")-CONVERT(DATEDIF(H1962,NOW(),"y"),"yr","day")))),"Usia Salah"),"")</f>
        <v>55576.098911689813</v>
      </c>
      <c r="AA1962" s="167" t="str">
        <f ca="1">IF(Table1[[#This Row],[TGL.PENSIUN (usia )]]&lt;&gt;0,TEXT(Table1[[#This Row],[TGL.PENSIUN (usia )]],"yyyy"),"")</f>
        <v>2052</v>
      </c>
      <c r="AB19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Row],[JABATAN]],tbl_refJabatan,9,FALSE),"yr","day")-CONVERT(DATEDIF(M1962,tglAcuan,"y"),"yr","day"))),(NOW()+(CONVERT(VLOOKUP(Table1[[#This Row],[JABATAN]],tbl_refJabatan,9,FALSE),"yr","day")-CONVERT(DATEDIF(M1962,NOW(),"y"),"yr","day")))),"tgl SK salah"),"")</f>
        <v>52288.848911689813</v>
      </c>
      <c r="AC1962" s="167" t="str">
        <f ca="1">IF(Table1[[#This Row],[TGL. PENSIUN (jabatan )]]&lt;&gt;0,TEXT(Table1[[#This Row],[TGL. PENSIUN (jabatan )]],"yyyy"),"")</f>
        <v>2043</v>
      </c>
      <c r="AD19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3" spans="1:30" s="53" customFormat="1" ht="21.75" customHeight="1" x14ac:dyDescent="0.25">
      <c r="A1963" s="43">
        <f t="shared" si="67"/>
        <v>1958</v>
      </c>
      <c r="B1963" s="44" t="s">
        <v>3226</v>
      </c>
      <c r="C1963" s="44" t="s">
        <v>3455</v>
      </c>
      <c r="D1963" s="45" t="s">
        <v>61</v>
      </c>
      <c r="E1963" s="59" t="s">
        <v>3467</v>
      </c>
      <c r="F1963" s="43" t="s">
        <v>41</v>
      </c>
      <c r="G1963" s="46" t="s">
        <v>42</v>
      </c>
      <c r="H1963" s="67">
        <v>24666</v>
      </c>
      <c r="I1963" s="56"/>
      <c r="J1963" s="162"/>
      <c r="K1963" s="74" t="s">
        <v>43</v>
      </c>
      <c r="L1963" s="63" t="s">
        <v>3460</v>
      </c>
      <c r="M1963" s="67">
        <v>44209</v>
      </c>
      <c r="N1963" s="52" t="str">
        <f t="shared" ca="1" si="68"/>
        <v>56 Tahun 7 Bulan 14 hari</v>
      </c>
      <c r="O19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14 Hari </v>
      </c>
      <c r="P1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Row],[JABATAN]],tbl_refJabatan,2,FALSE),"yr","day")-CONVERT(DATEDIF(H1957,tglAcuan,"y"),"yr","day"))),(NOW()+(CONVERT(VLOOKUP(Table1[[#This Row],[JABATAN]],tbl_refJabatan,2,FALSE),"yr","day")-CONVERT(DATEDIF(H1957,NOW(),"y"),"yr","day")))),"Usia Salah"),"")</f>
        <v>51923.598911689813</v>
      </c>
      <c r="Q1963" s="167" t="str">
        <f ca="1">IF(Table1[[#This Row],[TGL. PENSIUN (usia)]]&lt;&gt;0,TEXT(Table1[[#This Row],[TGL. PENSIUN (usia)]],"yyyy"),"")</f>
        <v>2042</v>
      </c>
      <c r="R1963" s="166">
        <f ca="1">IF(AND(Table1[[#This Row],[TGL. PENSIUN (usia)]]&lt;&gt;"",Table1[[#This Row],[TGL. PENSIUN (usia)]]&lt;&gt;"USIA SALAH"),IF(tglAcuan&lt;&gt;0,(INT(CONVERT(VLOOKUP(Table1[[#This Row],[JABATAN]],tbl_refJabatan,2,FALSE),"yr","day")-CONVERT(DATEDIF(H1957,tglAcuan,"y"),"yr","day"))),(INT(CONVERT(VLOOKUP(Table1[[#This Row],[JABATAN]],tbl_refJabatan,2,FALSE),"yr","day")-CONVERT(DATEDIF(H1957,NOW(),"y"),"yr","day")))),"")</f>
        <v>6574</v>
      </c>
      <c r="S1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Row],[JABATAN]],tbl_refJabatan,4,FALSE),"yr","day")-CONVERT(DATEDIF(H1957,tglAcuan,"y"),"yr","day"))),(NOW()+(CONVERT(VLOOKUP(Table1[[#This Row],[JABATAN]],tbl_refJabatan,4,FALSE),"yr","day")-CONVERT(DATEDIF(H1957,NOW(),"y"),"yr","day")))),"Usia Salah"),"")</f>
        <v>51923.598911689813</v>
      </c>
      <c r="T1963" s="167" t="str">
        <f ca="1">IF(Table1[[#This Row],[TGL. PENSIUN ( usia )]]&lt;&gt;0,TEXT(Table1[[#This Row],[TGL. PENSIUN ( usia )]],"yyyy"),"")</f>
        <v>2042</v>
      </c>
      <c r="U1963" s="166">
        <f ca="1">IF(AND(Table1[[#This Row],[TGL. PENSIUN (usia)]]&lt;&gt;"",Table1[[#This Row],[TGL. PENSIUN (usia)]]&lt;&gt;"USIA SALAH"),IF(tglAcuan&lt;&gt;0,(INT(CONVERT(VLOOKUP(Table1[[#This Row],[JABATAN]],tbl_refJabatan,4,FALSE),"yr","day")-CONVERT(DATEDIF(H1957,tglAcuan,"y"),"yr","day"))),(INT(CONVERT(VLOOKUP(Table1[[#This Row],[JABATAN]],tbl_refJabatan,4,FALSE),"yr","day")-CONVERT(DATEDIF(H1957,NOW(),"y"),"yr","day")))),"")</f>
        <v>6574</v>
      </c>
      <c r="V1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Row],[JABATAN]],tbl_refJabatan,6,FALSE),"yr","day")-CONVERT(DATEDIF(H1957,tglAcuan,"y"),"yr","day"))),(NOW()+(CONVERT(VLOOKUP(Table1[[#This Row],[JABATAN]],tbl_refJabatan,6,FALSE),"yr","day")-CONVERT(DATEDIF(H1957,NOW(),"y"),"yr","day")))),"Usia Salah"),"")</f>
        <v>50462.598911689813</v>
      </c>
      <c r="W1963" s="167" t="str">
        <f ca="1">IF(Table1[[#This Row],[TGL.PENSIUN (usia)]]&lt;&gt;0,TEXT(Table1[[#This Row],[TGL.PENSIUN (usia)]],"yyyy"),"")</f>
        <v>2038</v>
      </c>
      <c r="X19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Row],[JABATAN]],tbl_refJabatan,7,FALSE),"yr","day")-CONVERT(DATEDIF(M1963,tglAcuan,"y"),"yr","day"))),(NOW()+(CONVERT(VLOOKUP(Table1[[#This Row],[JABATAN]],tbl_refJabatan,7,FALSE),"yr","day")-CONVERT(DATEDIF(M1963,NOW(),"y"),"yr","day")))),"tgl SK salah"),"")</f>
        <v>51558.348911689813</v>
      </c>
      <c r="Y1963" s="167" t="str">
        <f ca="1">IF(Table1[[#This Row],[TGL. PENSIUN (jabatan)]]&lt;&gt;0,TEXT(Table1[[#This Row],[TGL. PENSIUN (jabatan)]],"yyyy"),"")</f>
        <v>2041</v>
      </c>
      <c r="Z19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Row],[JABATAN]],tbl_refJabatan,8,FALSE),"yr","day")-CONVERT(DATEDIF(H1957,tglAcuan,"y"),"yr","day"))),(NOW()+(CONVERT(VLOOKUP(Table1[[#This Row],[JABATAN]],tbl_refJabatan,8,FALSE),"yr","day")-CONVERT(DATEDIF(H1957,NOW(),"y"),"yr","day")))),"Usia Salah"),"")</f>
        <v>50462.598911689813</v>
      </c>
      <c r="AA1963" s="167" t="str">
        <f ca="1">IF(Table1[[#This Row],[TGL.PENSIUN (usia )]]&lt;&gt;0,TEXT(Table1[[#This Row],[TGL.PENSIUN (usia )]],"yyyy"),"")</f>
        <v>2038</v>
      </c>
      <c r="AB19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Row],[JABATAN]],tbl_refJabatan,9,FALSE),"yr","day")-CONVERT(DATEDIF(M1963,tglAcuan,"y"),"yr","day"))),(NOW()+(CONVERT(VLOOKUP(Table1[[#This Row],[JABATAN]],tbl_refJabatan,9,FALSE),"yr","day")-CONVERT(DATEDIF(M1963,NOW(),"y"),"yr","day")))),"tgl SK salah"),"")</f>
        <v>51558.348911689813</v>
      </c>
      <c r="AC1963" s="167" t="str">
        <f ca="1">IF(Table1[[#This Row],[TGL. PENSIUN (jabatan )]]&lt;&gt;0,TEXT(Table1[[#This Row],[TGL. PENSIUN (jabatan )]],"yyyy"),"")</f>
        <v>2041</v>
      </c>
      <c r="AD19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4" spans="1:30" s="53" customFormat="1" ht="21.75" customHeight="1" x14ac:dyDescent="0.25">
      <c r="A1964" s="43">
        <f t="shared" si="67"/>
        <v>1959</v>
      </c>
      <c r="B1964" s="44" t="s">
        <v>3226</v>
      </c>
      <c r="C1964" s="44" t="s">
        <v>3455</v>
      </c>
      <c r="D1964" s="72" t="s">
        <v>63</v>
      </c>
      <c r="E1964" s="59" t="s">
        <v>883</v>
      </c>
      <c r="F1964" s="43" t="s">
        <v>41</v>
      </c>
      <c r="G1964" s="46" t="s">
        <v>42</v>
      </c>
      <c r="H1964" s="67">
        <v>28355</v>
      </c>
      <c r="I1964" s="45"/>
      <c r="J1964" s="76"/>
      <c r="K1964" s="63" t="s">
        <v>43</v>
      </c>
      <c r="L1964" s="63" t="s">
        <v>3468</v>
      </c>
      <c r="M1964" s="67">
        <v>42081</v>
      </c>
      <c r="N1964" s="52" t="str">
        <f t="shared" ca="1" si="68"/>
        <v>46 Tahun 6 Bulan 9 hari</v>
      </c>
      <c r="O19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9 Hari </v>
      </c>
      <c r="P1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Row],[JABATAN]],tbl_refJabatan,2,FALSE),"yr","day")-CONVERT(DATEDIF(H1964,tglAcuan,"y"),"yr","day"))),(NOW()+(CONVERT(VLOOKUP(Table1[[#This Row],[JABATAN]],tbl_refJabatan,2,FALSE),"yr","day")-CONVERT(DATEDIF(H1964,NOW(),"y"),"yr","day")))),"Usia Salah"),"")</f>
        <v>50462.598911689813</v>
      </c>
      <c r="Q1964" s="167" t="str">
        <f ca="1">IF(Table1[[#This Row],[TGL. PENSIUN (usia)]]&lt;&gt;0,TEXT(Table1[[#This Row],[TGL. PENSIUN (usia)]],"yyyy"),"")</f>
        <v>2038</v>
      </c>
      <c r="R1964" s="166">
        <f ca="1">IF(AND(Table1[[#This Row],[TGL. PENSIUN (usia)]]&lt;&gt;"",Table1[[#This Row],[TGL. PENSIUN (usia)]]&lt;&gt;"USIA SALAH"),IF(tglAcuan&lt;&gt;0,(INT(CONVERT(VLOOKUP(Table1[[#This Row],[JABATAN]],tbl_refJabatan,2,FALSE),"yr","day")-CONVERT(DATEDIF(H1964,tglAcuan,"y"),"yr","day"))),(INT(CONVERT(VLOOKUP(Table1[[#This Row],[JABATAN]],tbl_refJabatan,2,FALSE),"yr","day")-CONVERT(DATEDIF(H1964,NOW(),"y"),"yr","day")))),"")</f>
        <v>5113</v>
      </c>
      <c r="S1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Row],[JABATAN]],tbl_refJabatan,4,FALSE),"yr","day")-CONVERT(DATEDIF(H1964,tglAcuan,"y"),"yr","day"))),(NOW()+(CONVERT(VLOOKUP(Table1[[#This Row],[JABATAN]],tbl_refJabatan,4,FALSE),"yr","day")-CONVERT(DATEDIF(H1964,NOW(),"y"),"yr","day")))),"Usia Salah"),"")</f>
        <v>35852.598911689813</v>
      </c>
      <c r="T1964" s="167" t="str">
        <f ca="1">IF(Table1[[#This Row],[TGL. PENSIUN ( usia )]]&lt;&gt;0,TEXT(Table1[[#This Row],[TGL. PENSIUN ( usia )]],"yyyy"),"")</f>
        <v>1998</v>
      </c>
      <c r="U1964" s="166">
        <f ca="1">IF(AND(Table1[[#This Row],[TGL. PENSIUN (usia)]]&lt;&gt;"",Table1[[#This Row],[TGL. PENSIUN (usia)]]&lt;&gt;"USIA SALAH"),IF(tglAcuan&lt;&gt;0,(INT(CONVERT(VLOOKUP(Table1[[#This Row],[JABATAN]],tbl_refJabatan,4,FALSE),"yr","day")-CONVERT(DATEDIF(H1964,tglAcuan,"y"),"yr","day"))),(INT(CONVERT(VLOOKUP(Table1[[#This Row],[JABATAN]],tbl_refJabatan,4,FALSE),"yr","day")-CONVERT(DATEDIF(H1964,NOW(),"y"),"yr","day")))),"")</f>
        <v>-9497</v>
      </c>
      <c r="V1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Row],[JABATAN]],tbl_refJabatan,6,FALSE),"yr","day")-CONVERT(DATEDIF(H1964,tglAcuan,"y"),"yr","day"))),(NOW()+(CONVERT(VLOOKUP(Table1[[#This Row],[JABATAN]],tbl_refJabatan,6,FALSE),"yr","day")-CONVERT(DATEDIF(H1964,NOW(),"y"),"yr","day")))),"Usia Salah"),"")</f>
        <v>28547.598911689813</v>
      </c>
      <c r="W1964" s="167" t="str">
        <f ca="1">IF(Table1[[#This Row],[TGL.PENSIUN (usia)]]&lt;&gt;0,TEXT(Table1[[#This Row],[TGL.PENSIUN (usia)]],"yyyy"),"")</f>
        <v>1978</v>
      </c>
      <c r="X19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Row],[JABATAN]],tbl_refJabatan,7,FALSE),"yr","day")-CONVERT(DATEDIF(M1964,tglAcuan,"y"),"yr","day"))),(NOW()+(CONVERT(VLOOKUP(Table1[[#This Row],[JABATAN]],tbl_refJabatan,7,FALSE),"yr","day")-CONVERT(DATEDIF(M1964,NOW(),"y"),"yr","day")))),"tgl SK salah"),"")</f>
        <v>64342.098911689813</v>
      </c>
      <c r="Y1964" s="167" t="str">
        <f ca="1">IF(Table1[[#This Row],[TGL. PENSIUN (jabatan)]]&lt;&gt;0,TEXT(Table1[[#This Row],[TGL. PENSIUN (jabatan)]],"yyyy"),"")</f>
        <v>2076</v>
      </c>
      <c r="Z19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Row],[JABATAN]],tbl_refJabatan,8,FALSE),"yr","day")-CONVERT(DATEDIF(H1964,tglAcuan,"y"),"yr","day"))),(NOW()+(CONVERT(VLOOKUP(Table1[[#This Row],[JABATAN]],tbl_refJabatan,8,FALSE),"yr","day")-CONVERT(DATEDIF(H1964,NOW(),"y"),"yr","day")))),"Usia Salah"),"")</f>
        <v>50462.598911689813</v>
      </c>
      <c r="AA1964" s="167" t="str">
        <f ca="1">IF(Table1[[#This Row],[TGL.PENSIUN (usia )]]&lt;&gt;0,TEXT(Table1[[#This Row],[TGL.PENSIUN (usia )]],"yyyy"),"")</f>
        <v>2038</v>
      </c>
      <c r="AB19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Row],[JABATAN]],tbl_refJabatan,9,FALSE),"yr","day")-CONVERT(DATEDIF(M1964,tglAcuan,"y"),"yr","day"))),(NOW()+(CONVERT(VLOOKUP(Table1[[#This Row],[JABATAN]],tbl_refJabatan,9,FALSE),"yr","day")-CONVERT(DATEDIF(M1964,NOW(),"y"),"yr","day")))),"tgl SK salah"),"")</f>
        <v>47905.848911689813</v>
      </c>
      <c r="AC1964" s="167" t="str">
        <f ca="1">IF(Table1[[#This Row],[TGL. PENSIUN (jabatan )]]&lt;&gt;0,TEXT(Table1[[#This Row],[TGL. PENSIUN (jabatan )]],"yyyy"),"")</f>
        <v>2031</v>
      </c>
      <c r="AD19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5" spans="1:30" s="53" customFormat="1" ht="21.75" customHeight="1" x14ac:dyDescent="0.25">
      <c r="A1965" s="43">
        <f t="shared" si="67"/>
        <v>1960</v>
      </c>
      <c r="B1965" s="44" t="s">
        <v>3226</v>
      </c>
      <c r="C1965" s="44" t="s">
        <v>3455</v>
      </c>
      <c r="D1965" s="72" t="s">
        <v>63</v>
      </c>
      <c r="E1965" s="59" t="s">
        <v>828</v>
      </c>
      <c r="F1965" s="43" t="s">
        <v>41</v>
      </c>
      <c r="G1965" s="46" t="s">
        <v>42</v>
      </c>
      <c r="H1965" s="67">
        <v>27366</v>
      </c>
      <c r="I1965" s="45"/>
      <c r="J1965" s="76"/>
      <c r="K1965" s="63" t="s">
        <v>43</v>
      </c>
      <c r="L1965" s="63" t="s">
        <v>3469</v>
      </c>
      <c r="M1965" s="67">
        <v>43300</v>
      </c>
      <c r="N1965" s="52" t="str">
        <f t="shared" ca="1" si="68"/>
        <v>49 Tahun 2 Bulan 24 hari</v>
      </c>
      <c r="O19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7 Bulan 8 Hari </v>
      </c>
      <c r="P1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Row],[JABATAN]],tbl_refJabatan,2,FALSE),"yr","day")-CONVERT(DATEDIF(H1965,tglAcuan,"y"),"yr","day"))),(NOW()+(CONVERT(VLOOKUP(Table1[[#This Row],[JABATAN]],tbl_refJabatan,2,FALSE),"yr","day")-CONVERT(DATEDIF(H1965,NOW(),"y"),"yr","day")))),"Usia Salah"),"")</f>
        <v>49366.848911689813</v>
      </c>
      <c r="Q1965" s="167" t="str">
        <f ca="1">IF(Table1[[#This Row],[TGL. PENSIUN (usia)]]&lt;&gt;0,TEXT(Table1[[#This Row],[TGL. PENSIUN (usia)]],"yyyy"),"")</f>
        <v>2035</v>
      </c>
      <c r="R1965" s="166">
        <f ca="1">IF(AND(Table1[[#This Row],[TGL. PENSIUN (usia)]]&lt;&gt;"",Table1[[#This Row],[TGL. PENSIUN (usia)]]&lt;&gt;"USIA SALAH"),IF(tglAcuan&lt;&gt;0,(INT(CONVERT(VLOOKUP(Table1[[#This Row],[JABATAN]],tbl_refJabatan,2,FALSE),"yr","day")-CONVERT(DATEDIF(H1965,tglAcuan,"y"),"yr","day"))),(INT(CONVERT(VLOOKUP(Table1[[#This Row],[JABATAN]],tbl_refJabatan,2,FALSE),"yr","day")-CONVERT(DATEDIF(H1965,NOW(),"y"),"yr","day")))),"")</f>
        <v>4017</v>
      </c>
      <c r="S1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Row],[JABATAN]],tbl_refJabatan,4,FALSE),"yr","day")-CONVERT(DATEDIF(H1965,tglAcuan,"y"),"yr","day"))),(NOW()+(CONVERT(VLOOKUP(Table1[[#This Row],[JABATAN]],tbl_refJabatan,4,FALSE),"yr","day")-CONVERT(DATEDIF(H1965,NOW(),"y"),"yr","day")))),"Usia Salah"),"")</f>
        <v>34756.848911689813</v>
      </c>
      <c r="T1965" s="167" t="str">
        <f ca="1">IF(Table1[[#This Row],[TGL. PENSIUN ( usia )]]&lt;&gt;0,TEXT(Table1[[#This Row],[TGL. PENSIUN ( usia )]],"yyyy"),"")</f>
        <v>1995</v>
      </c>
      <c r="U1965" s="166">
        <f ca="1">IF(AND(Table1[[#This Row],[TGL. PENSIUN (usia)]]&lt;&gt;"",Table1[[#This Row],[TGL. PENSIUN (usia)]]&lt;&gt;"USIA SALAH"),IF(tglAcuan&lt;&gt;0,(INT(CONVERT(VLOOKUP(Table1[[#This Row],[JABATAN]],tbl_refJabatan,4,FALSE),"yr","day")-CONVERT(DATEDIF(H1965,tglAcuan,"y"),"yr","day"))),(INT(CONVERT(VLOOKUP(Table1[[#This Row],[JABATAN]],tbl_refJabatan,4,FALSE),"yr","day")-CONVERT(DATEDIF(H1965,NOW(),"y"),"yr","day")))),"")</f>
        <v>-10593</v>
      </c>
      <c r="V1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Row],[JABATAN]],tbl_refJabatan,6,FALSE),"yr","day")-CONVERT(DATEDIF(H1965,tglAcuan,"y"),"yr","day"))),(NOW()+(CONVERT(VLOOKUP(Table1[[#This Row],[JABATAN]],tbl_refJabatan,6,FALSE),"yr","day")-CONVERT(DATEDIF(H1965,NOW(),"y"),"yr","day")))),"Usia Salah"),"")</f>
        <v>27451.848911689813</v>
      </c>
      <c r="W1965" s="167" t="str">
        <f ca="1">IF(Table1[[#This Row],[TGL.PENSIUN (usia)]]&lt;&gt;0,TEXT(Table1[[#This Row],[TGL.PENSIUN (usia)]],"yyyy"),"")</f>
        <v>1975</v>
      </c>
      <c r="X19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Row],[JABATAN]],tbl_refJabatan,7,FALSE),"yr","day")-CONVERT(DATEDIF(M1965,tglAcuan,"y"),"yr","day"))),(NOW()+(CONVERT(VLOOKUP(Table1[[#This Row],[JABATAN]],tbl_refJabatan,7,FALSE),"yr","day")-CONVERT(DATEDIF(M1965,NOW(),"y"),"yr","day")))),"tgl SK salah"),"")</f>
        <v>65437.848911689813</v>
      </c>
      <c r="Y1965" s="167" t="str">
        <f ca="1">IF(Table1[[#This Row],[TGL. PENSIUN (jabatan)]]&lt;&gt;0,TEXT(Table1[[#This Row],[TGL. PENSIUN (jabatan)]],"yyyy"),"")</f>
        <v>2079</v>
      </c>
      <c r="Z19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Row],[JABATAN]],tbl_refJabatan,8,FALSE),"yr","day")-CONVERT(DATEDIF(H1965,tglAcuan,"y"),"yr","day"))),(NOW()+(CONVERT(VLOOKUP(Table1[[#This Row],[JABATAN]],tbl_refJabatan,8,FALSE),"yr","day")-CONVERT(DATEDIF(H1965,NOW(),"y"),"yr","day")))),"Usia Salah"),"")</f>
        <v>49366.848911689813</v>
      </c>
      <c r="AA1965" s="167" t="str">
        <f ca="1">IF(Table1[[#This Row],[TGL.PENSIUN (usia )]]&lt;&gt;0,TEXT(Table1[[#This Row],[TGL.PENSIUN (usia )]],"yyyy"),"")</f>
        <v>2035</v>
      </c>
      <c r="AB19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Row],[JABATAN]],tbl_refJabatan,9,FALSE),"yr","day")-CONVERT(DATEDIF(M1965,tglAcuan,"y"),"yr","day"))),(NOW()+(CONVERT(VLOOKUP(Table1[[#This Row],[JABATAN]],tbl_refJabatan,9,FALSE),"yr","day")-CONVERT(DATEDIF(M1965,NOW(),"y"),"yr","day")))),"tgl SK salah"),"")</f>
        <v>49001.598911689813</v>
      </c>
      <c r="AC1965" s="167" t="str">
        <f ca="1">IF(Table1[[#This Row],[TGL. PENSIUN (jabatan )]]&lt;&gt;0,TEXT(Table1[[#This Row],[TGL. PENSIUN (jabatan )]],"yyyy"),"")</f>
        <v>2034</v>
      </c>
      <c r="AD19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6" spans="1:30" s="53" customFormat="1" ht="21.75" customHeight="1" x14ac:dyDescent="0.25">
      <c r="A1966" s="43">
        <f t="shared" si="67"/>
        <v>1961</v>
      </c>
      <c r="B1966" s="44" t="s">
        <v>3226</v>
      </c>
      <c r="C1966" s="44" t="s">
        <v>3455</v>
      </c>
      <c r="D1966" s="72" t="s">
        <v>63</v>
      </c>
      <c r="E1966" s="59" t="s">
        <v>3470</v>
      </c>
      <c r="F1966" s="43" t="s">
        <v>41</v>
      </c>
      <c r="G1966" s="46" t="s">
        <v>42</v>
      </c>
      <c r="H1966" s="67">
        <v>27989</v>
      </c>
      <c r="I1966" s="45"/>
      <c r="J1966" s="76"/>
      <c r="K1966" s="63" t="s">
        <v>43</v>
      </c>
      <c r="L1966" s="63" t="s">
        <v>3471</v>
      </c>
      <c r="M1966" s="67">
        <v>42044</v>
      </c>
      <c r="N1966" s="52" t="str">
        <f t="shared" ca="1" si="68"/>
        <v>47 Tahun 6 Bulan 10 hari</v>
      </c>
      <c r="O19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18 Hari </v>
      </c>
      <c r="P1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Row],[JABATAN]],tbl_refJabatan,2,FALSE),"yr","day")-CONVERT(DATEDIF(H1966,tglAcuan,"y"),"yr","day"))),(NOW()+(CONVERT(VLOOKUP(Table1[[#This Row],[JABATAN]],tbl_refJabatan,2,FALSE),"yr","day")-CONVERT(DATEDIF(H1966,NOW(),"y"),"yr","day")))),"Usia Salah"),"")</f>
        <v>50097.348911689813</v>
      </c>
      <c r="Q1966" s="167" t="str">
        <f ca="1">IF(Table1[[#This Row],[TGL. PENSIUN (usia)]]&lt;&gt;0,TEXT(Table1[[#This Row],[TGL. PENSIUN (usia)]],"yyyy"),"")</f>
        <v>2037</v>
      </c>
      <c r="R1966" s="166">
        <f ca="1">IF(AND(Table1[[#This Row],[TGL. PENSIUN (usia)]]&lt;&gt;"",Table1[[#This Row],[TGL. PENSIUN (usia)]]&lt;&gt;"USIA SALAH"),IF(tglAcuan&lt;&gt;0,(INT(CONVERT(VLOOKUP(Table1[[#This Row],[JABATAN]],tbl_refJabatan,2,FALSE),"yr","day")-CONVERT(DATEDIF(H1966,tglAcuan,"y"),"yr","day"))),(INT(CONVERT(VLOOKUP(Table1[[#This Row],[JABATAN]],tbl_refJabatan,2,FALSE),"yr","day")-CONVERT(DATEDIF(H1966,NOW(),"y"),"yr","day")))),"")</f>
        <v>4748</v>
      </c>
      <c r="S1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Row],[JABATAN]],tbl_refJabatan,4,FALSE),"yr","day")-CONVERT(DATEDIF(H1966,tglAcuan,"y"),"yr","day"))),(NOW()+(CONVERT(VLOOKUP(Table1[[#This Row],[JABATAN]],tbl_refJabatan,4,FALSE),"yr","day")-CONVERT(DATEDIF(H1966,NOW(),"y"),"yr","day")))),"Usia Salah"),"")</f>
        <v>35487.348911689813</v>
      </c>
      <c r="T1966" s="167" t="str">
        <f ca="1">IF(Table1[[#This Row],[TGL. PENSIUN ( usia )]]&lt;&gt;0,TEXT(Table1[[#This Row],[TGL. PENSIUN ( usia )]],"yyyy"),"")</f>
        <v>1997</v>
      </c>
      <c r="U1966" s="166">
        <f ca="1">IF(AND(Table1[[#This Row],[TGL. PENSIUN (usia)]]&lt;&gt;"",Table1[[#This Row],[TGL. PENSIUN (usia)]]&lt;&gt;"USIA SALAH"),IF(tglAcuan&lt;&gt;0,(INT(CONVERT(VLOOKUP(Table1[[#This Row],[JABATAN]],tbl_refJabatan,4,FALSE),"yr","day")-CONVERT(DATEDIF(H1966,tglAcuan,"y"),"yr","day"))),(INT(CONVERT(VLOOKUP(Table1[[#This Row],[JABATAN]],tbl_refJabatan,4,FALSE),"yr","day")-CONVERT(DATEDIF(H1966,NOW(),"y"),"yr","day")))),"")</f>
        <v>-9862</v>
      </c>
      <c r="V1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Row],[JABATAN]],tbl_refJabatan,6,FALSE),"yr","day")-CONVERT(DATEDIF(H1966,tglAcuan,"y"),"yr","day"))),(NOW()+(CONVERT(VLOOKUP(Table1[[#This Row],[JABATAN]],tbl_refJabatan,6,FALSE),"yr","day")-CONVERT(DATEDIF(H1966,NOW(),"y"),"yr","day")))),"Usia Salah"),"")</f>
        <v>28182.348911689813</v>
      </c>
      <c r="W1966" s="167" t="str">
        <f ca="1">IF(Table1[[#This Row],[TGL.PENSIUN (usia)]]&lt;&gt;0,TEXT(Table1[[#This Row],[TGL.PENSIUN (usia)]],"yyyy"),"")</f>
        <v>1977</v>
      </c>
      <c r="X19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Row],[JABATAN]],tbl_refJabatan,7,FALSE),"yr","day")-CONVERT(DATEDIF(M1966,tglAcuan,"y"),"yr","day"))),(NOW()+(CONVERT(VLOOKUP(Table1[[#This Row],[JABATAN]],tbl_refJabatan,7,FALSE),"yr","day")-CONVERT(DATEDIF(M1966,NOW(),"y"),"yr","day")))),"tgl SK salah"),"")</f>
        <v>63976.848911689813</v>
      </c>
      <c r="Y1966" s="167" t="str">
        <f ca="1">IF(Table1[[#This Row],[TGL. PENSIUN (jabatan)]]&lt;&gt;0,TEXT(Table1[[#This Row],[TGL. PENSIUN (jabatan)]],"yyyy"),"")</f>
        <v>2075</v>
      </c>
      <c r="Z19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Row],[JABATAN]],tbl_refJabatan,8,FALSE),"yr","day")-CONVERT(DATEDIF(H1966,tglAcuan,"y"),"yr","day"))),(NOW()+(CONVERT(VLOOKUP(Table1[[#This Row],[JABATAN]],tbl_refJabatan,8,FALSE),"yr","day")-CONVERT(DATEDIF(H1966,NOW(),"y"),"yr","day")))),"Usia Salah"),"")</f>
        <v>50097.348911689813</v>
      </c>
      <c r="AA1966" s="167" t="str">
        <f ca="1">IF(Table1[[#This Row],[TGL.PENSIUN (usia )]]&lt;&gt;0,TEXT(Table1[[#This Row],[TGL.PENSIUN (usia )]],"yyyy"),"")</f>
        <v>2037</v>
      </c>
      <c r="AB19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Row],[JABATAN]],tbl_refJabatan,9,FALSE),"yr","day")-CONVERT(DATEDIF(M1966,tglAcuan,"y"),"yr","day"))),(NOW()+(CONVERT(VLOOKUP(Table1[[#This Row],[JABATAN]],tbl_refJabatan,9,FALSE),"yr","day")-CONVERT(DATEDIF(M1966,NOW(),"y"),"yr","day")))),"tgl SK salah"),"")</f>
        <v>47540.598911689813</v>
      </c>
      <c r="AC1966" s="167" t="str">
        <f ca="1">IF(Table1[[#This Row],[TGL. PENSIUN (jabatan )]]&lt;&gt;0,TEXT(Table1[[#This Row],[TGL. PENSIUN (jabatan )]],"yyyy"),"")</f>
        <v>2030</v>
      </c>
      <c r="AD19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7" spans="1:30" s="53" customFormat="1" ht="21.75" customHeight="1" x14ac:dyDescent="0.25">
      <c r="A1967" s="43">
        <f t="shared" si="67"/>
        <v>1962</v>
      </c>
      <c r="B1967" s="44" t="s">
        <v>3226</v>
      </c>
      <c r="C1967" s="44" t="s">
        <v>3455</v>
      </c>
      <c r="D1967" s="72" t="s">
        <v>63</v>
      </c>
      <c r="E1967" s="59" t="s">
        <v>3472</v>
      </c>
      <c r="F1967" s="43" t="s">
        <v>41</v>
      </c>
      <c r="G1967" s="46" t="s">
        <v>42</v>
      </c>
      <c r="H1967" s="67">
        <v>21972</v>
      </c>
      <c r="I1967" s="45"/>
      <c r="J1967" s="76"/>
      <c r="K1967" s="63" t="s">
        <v>93</v>
      </c>
      <c r="L1967" s="63" t="s">
        <v>3473</v>
      </c>
      <c r="M1967" s="67">
        <v>41311</v>
      </c>
      <c r="N1967" s="52" t="str">
        <f t="shared" ca="1" si="68"/>
        <v>64 Tahun 0 Bulan 1 hari</v>
      </c>
      <c r="O19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0 Bulan 21 Hari </v>
      </c>
      <c r="P1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Row],[JABATAN]],tbl_refJabatan,2,FALSE),"yr","day")-CONVERT(DATEDIF(H1967,tglAcuan,"y"),"yr","day"))),(NOW()+(CONVERT(VLOOKUP(Table1[[#This Row],[JABATAN]],tbl_refJabatan,2,FALSE),"yr","day")-CONVERT(DATEDIF(H1967,NOW(),"y"),"yr","day")))),"Usia Salah"),"")</f>
        <v>43888.098911689813</v>
      </c>
      <c r="Q1967" s="167" t="str">
        <f ca="1">IF(Table1[[#This Row],[TGL. PENSIUN (usia)]]&lt;&gt;0,TEXT(Table1[[#This Row],[TGL. PENSIUN (usia)]],"yyyy"),"")</f>
        <v>2020</v>
      </c>
      <c r="R1967" s="166">
        <f ca="1">IF(AND(Table1[[#This Row],[TGL. PENSIUN (usia)]]&lt;&gt;"",Table1[[#This Row],[TGL. PENSIUN (usia)]]&lt;&gt;"USIA SALAH"),IF(tglAcuan&lt;&gt;0,(INT(CONVERT(VLOOKUP(Table1[[#This Row],[JABATAN]],tbl_refJabatan,2,FALSE),"yr","day")-CONVERT(DATEDIF(H1967,tglAcuan,"y"),"yr","day"))),(INT(CONVERT(VLOOKUP(Table1[[#This Row],[JABATAN]],tbl_refJabatan,2,FALSE),"yr","day")-CONVERT(DATEDIF(H1967,NOW(),"y"),"yr","day")))),"")</f>
        <v>-1461</v>
      </c>
      <c r="S1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Row],[JABATAN]],tbl_refJabatan,4,FALSE),"yr","day")-CONVERT(DATEDIF(H1967,tglAcuan,"y"),"yr","day"))),(NOW()+(CONVERT(VLOOKUP(Table1[[#This Row],[JABATAN]],tbl_refJabatan,4,FALSE),"yr","day")-CONVERT(DATEDIF(H1967,NOW(),"y"),"yr","day")))),"Usia Salah"),"")</f>
        <v>29278.098911689813</v>
      </c>
      <c r="T1967" s="167" t="str">
        <f ca="1">IF(Table1[[#This Row],[TGL. PENSIUN ( usia )]]&lt;&gt;0,TEXT(Table1[[#This Row],[TGL. PENSIUN ( usia )]],"yyyy"),"")</f>
        <v>1980</v>
      </c>
      <c r="U1967" s="166">
        <f ca="1">IF(AND(Table1[[#This Row],[TGL. PENSIUN (usia)]]&lt;&gt;"",Table1[[#This Row],[TGL. PENSIUN (usia)]]&lt;&gt;"USIA SALAH"),IF(tglAcuan&lt;&gt;0,(INT(CONVERT(VLOOKUP(Table1[[#This Row],[JABATAN]],tbl_refJabatan,4,FALSE),"yr","day")-CONVERT(DATEDIF(H1967,tglAcuan,"y"),"yr","day"))),(INT(CONVERT(VLOOKUP(Table1[[#This Row],[JABATAN]],tbl_refJabatan,4,FALSE),"yr","day")-CONVERT(DATEDIF(H1967,NOW(),"y"),"yr","day")))),"")</f>
        <v>-16071</v>
      </c>
      <c r="V1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Row],[JABATAN]],tbl_refJabatan,6,FALSE),"yr","day")-CONVERT(DATEDIF(H1967,tglAcuan,"y"),"yr","day"))),(NOW()+(CONVERT(VLOOKUP(Table1[[#This Row],[JABATAN]],tbl_refJabatan,6,FALSE),"yr","day")-CONVERT(DATEDIF(H1967,NOW(),"y"),"yr","day")))),"Usia Salah"),"")</f>
        <v>21973.098911689813</v>
      </c>
      <c r="W1967" s="167" t="str">
        <f ca="1">IF(Table1[[#This Row],[TGL.PENSIUN (usia)]]&lt;&gt;0,TEXT(Table1[[#This Row],[TGL.PENSIUN (usia)]],"yyyy"),"")</f>
        <v>1960</v>
      </c>
      <c r="X19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Row],[JABATAN]],tbl_refJabatan,7,FALSE),"yr","day")-CONVERT(DATEDIF(M1967,tglAcuan,"y"),"yr","day"))),(NOW()+(CONVERT(VLOOKUP(Table1[[#This Row],[JABATAN]],tbl_refJabatan,7,FALSE),"yr","day")-CONVERT(DATEDIF(M1967,NOW(),"y"),"yr","day")))),"tgl SK salah"),"")</f>
        <v>63246.348911689813</v>
      </c>
      <c r="Y1967" s="167" t="str">
        <f ca="1">IF(Table1[[#This Row],[TGL. PENSIUN (jabatan)]]&lt;&gt;0,TEXT(Table1[[#This Row],[TGL. PENSIUN (jabatan)]],"yyyy"),"")</f>
        <v>2073</v>
      </c>
      <c r="Z19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Row],[JABATAN]],tbl_refJabatan,8,FALSE),"yr","day")-CONVERT(DATEDIF(H1967,tglAcuan,"y"),"yr","day"))),(NOW()+(CONVERT(VLOOKUP(Table1[[#This Row],[JABATAN]],tbl_refJabatan,8,FALSE),"yr","day")-CONVERT(DATEDIF(H1967,NOW(),"y"),"yr","day")))),"Usia Salah"),"")</f>
        <v>43888.098911689813</v>
      </c>
      <c r="AA1967" s="167" t="str">
        <f ca="1">IF(Table1[[#This Row],[TGL.PENSIUN (usia )]]&lt;&gt;0,TEXT(Table1[[#This Row],[TGL.PENSIUN (usia )]],"yyyy"),"")</f>
        <v>2020</v>
      </c>
      <c r="AB19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Row],[JABATAN]],tbl_refJabatan,9,FALSE),"yr","day")-CONVERT(DATEDIF(M1967,tglAcuan,"y"),"yr","day"))),(NOW()+(CONVERT(VLOOKUP(Table1[[#This Row],[JABATAN]],tbl_refJabatan,9,FALSE),"yr","day")-CONVERT(DATEDIF(M1967,NOW(),"y"),"yr","day")))),"tgl SK salah"),"")</f>
        <v>46810.098911689813</v>
      </c>
      <c r="AC1967" s="167" t="str">
        <f ca="1">IF(Table1[[#This Row],[TGL. PENSIUN (jabatan )]]&lt;&gt;0,TEXT(Table1[[#This Row],[TGL. PENSIUN (jabatan )]],"yyyy"),"")</f>
        <v>2028</v>
      </c>
      <c r="AD19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68" spans="1:30" s="53" customFormat="1" ht="21.75" customHeight="1" x14ac:dyDescent="0.25">
      <c r="A1968" s="43">
        <f t="shared" si="67"/>
        <v>1963</v>
      </c>
      <c r="B1968" s="44" t="s">
        <v>3226</v>
      </c>
      <c r="C1968" s="44" t="s">
        <v>3455</v>
      </c>
      <c r="D1968" s="45" t="s">
        <v>63</v>
      </c>
      <c r="E1968" s="59" t="s">
        <v>74</v>
      </c>
      <c r="F1968" s="43" t="s">
        <v>41</v>
      </c>
      <c r="G1968" s="46" t="s">
        <v>42</v>
      </c>
      <c r="H1968" s="67">
        <v>26482</v>
      </c>
      <c r="I1968" s="45"/>
      <c r="J1968" s="76"/>
      <c r="K1968" s="63" t="s">
        <v>93</v>
      </c>
      <c r="L1968" s="63" t="s">
        <v>3474</v>
      </c>
      <c r="M1968" s="67">
        <v>39834</v>
      </c>
      <c r="N1968" s="52" t="str">
        <f t="shared" ca="1" si="68"/>
        <v>51 Tahun 7 Bulan 25 hari</v>
      </c>
      <c r="O19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6 Hari </v>
      </c>
      <c r="P1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Row],[JABATAN]],tbl_refJabatan,2,FALSE),"yr","day")-CONVERT(DATEDIF(H1968,tglAcuan,"y"),"yr","day"))),(NOW()+(CONVERT(VLOOKUP(Table1[[#This Row],[JABATAN]],tbl_refJabatan,2,FALSE),"yr","day")-CONVERT(DATEDIF(H1968,NOW(),"y"),"yr","day")))),"Usia Salah"),"")</f>
        <v>48636.348911689813</v>
      </c>
      <c r="Q1968" s="167" t="str">
        <f ca="1">IF(Table1[[#This Row],[TGL. PENSIUN (usia)]]&lt;&gt;0,TEXT(Table1[[#This Row],[TGL. PENSIUN (usia)]],"yyyy"),"")</f>
        <v>2033</v>
      </c>
      <c r="R1968" s="166">
        <f ca="1">IF(AND(Table1[[#This Row],[TGL. PENSIUN (usia)]]&lt;&gt;"",Table1[[#This Row],[TGL. PENSIUN (usia)]]&lt;&gt;"USIA SALAH"),IF(tglAcuan&lt;&gt;0,(INT(CONVERT(VLOOKUP(Table1[[#This Row],[JABATAN]],tbl_refJabatan,2,FALSE),"yr","day")-CONVERT(DATEDIF(H1968,tglAcuan,"y"),"yr","day"))),(INT(CONVERT(VLOOKUP(Table1[[#This Row],[JABATAN]],tbl_refJabatan,2,FALSE),"yr","day")-CONVERT(DATEDIF(H1968,NOW(),"y"),"yr","day")))),"")</f>
        <v>3287</v>
      </c>
      <c r="S1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Row],[JABATAN]],tbl_refJabatan,4,FALSE),"yr","day")-CONVERT(DATEDIF(H1968,tglAcuan,"y"),"yr","day"))),(NOW()+(CONVERT(VLOOKUP(Table1[[#This Row],[JABATAN]],tbl_refJabatan,4,FALSE),"yr","day")-CONVERT(DATEDIF(H1968,NOW(),"y"),"yr","day")))),"Usia Salah"),"")</f>
        <v>34026.348911689813</v>
      </c>
      <c r="T1968" s="167" t="str">
        <f ca="1">IF(Table1[[#This Row],[TGL. PENSIUN ( usia )]]&lt;&gt;0,TEXT(Table1[[#This Row],[TGL. PENSIUN ( usia )]],"yyyy"),"")</f>
        <v>1993</v>
      </c>
      <c r="U1968" s="166">
        <f ca="1">IF(AND(Table1[[#This Row],[TGL. PENSIUN (usia)]]&lt;&gt;"",Table1[[#This Row],[TGL. PENSIUN (usia)]]&lt;&gt;"USIA SALAH"),IF(tglAcuan&lt;&gt;0,(INT(CONVERT(VLOOKUP(Table1[[#This Row],[JABATAN]],tbl_refJabatan,4,FALSE),"yr","day")-CONVERT(DATEDIF(H1968,tglAcuan,"y"),"yr","day"))),(INT(CONVERT(VLOOKUP(Table1[[#This Row],[JABATAN]],tbl_refJabatan,4,FALSE),"yr","day")-CONVERT(DATEDIF(H1968,NOW(),"y"),"yr","day")))),"")</f>
        <v>-11323</v>
      </c>
      <c r="V1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Row],[JABATAN]],tbl_refJabatan,6,FALSE),"yr","day")-CONVERT(DATEDIF(H1968,tglAcuan,"y"),"yr","day"))),(NOW()+(CONVERT(VLOOKUP(Table1[[#This Row],[JABATAN]],tbl_refJabatan,6,FALSE),"yr","day")-CONVERT(DATEDIF(H1968,NOW(),"y"),"yr","day")))),"Usia Salah"),"")</f>
        <v>26721.348911689813</v>
      </c>
      <c r="W1968" s="167" t="str">
        <f ca="1">IF(Table1[[#This Row],[TGL.PENSIUN (usia)]]&lt;&gt;0,TEXT(Table1[[#This Row],[TGL.PENSIUN (usia)]],"yyyy"),"")</f>
        <v>1973</v>
      </c>
      <c r="X19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Row],[JABATAN]],tbl_refJabatan,7,FALSE),"yr","day")-CONVERT(DATEDIF(M1968,tglAcuan,"y"),"yr","day"))),(NOW()+(CONVERT(VLOOKUP(Table1[[#This Row],[JABATAN]],tbl_refJabatan,7,FALSE),"yr","day")-CONVERT(DATEDIF(M1968,NOW(),"y"),"yr","day")))),"tgl SK salah"),"")</f>
        <v>61785.348911689813</v>
      </c>
      <c r="Y1968" s="167" t="str">
        <f ca="1">IF(Table1[[#This Row],[TGL. PENSIUN (jabatan)]]&lt;&gt;0,TEXT(Table1[[#This Row],[TGL. PENSIUN (jabatan)]],"yyyy"),"")</f>
        <v>2069</v>
      </c>
      <c r="Z19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Row],[JABATAN]],tbl_refJabatan,8,FALSE),"yr","day")-CONVERT(DATEDIF(H1968,tglAcuan,"y"),"yr","day"))),(NOW()+(CONVERT(VLOOKUP(Table1[[#This Row],[JABATAN]],tbl_refJabatan,8,FALSE),"yr","day")-CONVERT(DATEDIF(H1968,NOW(),"y"),"yr","day")))),"Usia Salah"),"")</f>
        <v>48636.348911689813</v>
      </c>
      <c r="AA1968" s="167" t="str">
        <f ca="1">IF(Table1[[#This Row],[TGL.PENSIUN (usia )]]&lt;&gt;0,TEXT(Table1[[#This Row],[TGL.PENSIUN (usia )]],"yyyy"),"")</f>
        <v>2033</v>
      </c>
      <c r="AB19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Row],[JABATAN]],tbl_refJabatan,9,FALSE),"yr","day")-CONVERT(DATEDIF(M1968,tglAcuan,"y"),"yr","day"))),(NOW()+(CONVERT(VLOOKUP(Table1[[#This Row],[JABATAN]],tbl_refJabatan,9,FALSE),"yr","day")-CONVERT(DATEDIF(M1968,NOW(),"y"),"yr","day")))),"tgl SK salah"),"")</f>
        <v>45349.098911689813</v>
      </c>
      <c r="AC1968" s="167" t="str">
        <f ca="1">IF(Table1[[#This Row],[TGL. PENSIUN (jabatan )]]&lt;&gt;0,TEXT(Table1[[#This Row],[TGL. PENSIUN (jabatan )]],"yyyy"),"")</f>
        <v>2024</v>
      </c>
      <c r="AD19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69" spans="1:30" s="53" customFormat="1" ht="21.75" customHeight="1" x14ac:dyDescent="0.25">
      <c r="A1969" s="43">
        <f t="shared" si="67"/>
        <v>1964</v>
      </c>
      <c r="B1969" s="44" t="s">
        <v>3226</v>
      </c>
      <c r="C1969" s="44" t="s">
        <v>3475</v>
      </c>
      <c r="D1969" s="45" t="s">
        <v>39</v>
      </c>
      <c r="E1969" s="182" t="s">
        <v>3476</v>
      </c>
      <c r="F1969" s="43" t="s">
        <v>41</v>
      </c>
      <c r="G1969" s="46" t="s">
        <v>42</v>
      </c>
      <c r="H1969" s="228" t="s">
        <v>3477</v>
      </c>
      <c r="I1969" s="45"/>
      <c r="J1969" s="76"/>
      <c r="K1969" s="63" t="s">
        <v>56</v>
      </c>
      <c r="L1969" s="63" t="s">
        <v>3478</v>
      </c>
      <c r="M1969" s="67">
        <v>43444</v>
      </c>
      <c r="N1969" s="52" t="str">
        <f t="shared" ca="1" si="68"/>
        <v>50 Tahun 6 Bulan 15 hari</v>
      </c>
      <c r="O19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1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Row],[JABATAN]],tbl_refJabatan,2,FALSE),"yr","day")-CONVERT(DATEDIF(H1969,tglAcuan,"y"),"yr","day"))),(NOW()+(CONVERT(VLOOKUP(Table1[[#This Row],[JABATAN]],tbl_refJabatan,2,FALSE),"yr","day")-CONVERT(DATEDIF(H1969,NOW(),"y"),"yr","day")))),"Usia Salah"),"")</f>
        <v>27086.598911689813</v>
      </c>
      <c r="Q1969" s="167" t="str">
        <f ca="1">IF(Table1[[#This Row],[TGL. PENSIUN (usia)]]&lt;&gt;0,TEXT(Table1[[#This Row],[TGL. PENSIUN (usia)]],"yyyy"),"")</f>
        <v>1974</v>
      </c>
      <c r="R1969" s="166">
        <f ca="1">IF(AND(Table1[[#This Row],[TGL. PENSIUN (usia)]]&lt;&gt;"",Table1[[#This Row],[TGL. PENSIUN (usia)]]&lt;&gt;"USIA SALAH"),IF(tglAcuan&lt;&gt;0,(INT(CONVERT(VLOOKUP(Table1[[#This Row],[JABATAN]],tbl_refJabatan,2,FALSE),"yr","day")-CONVERT(DATEDIF(H1969,tglAcuan,"y"),"yr","day"))),(INT(CONVERT(VLOOKUP(Table1[[#This Row],[JABATAN]],tbl_refJabatan,2,FALSE),"yr","day")-CONVERT(DATEDIF(H1969,NOW(),"y"),"yr","day")))),"")</f>
        <v>-18263</v>
      </c>
      <c r="S1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Row],[JABATAN]],tbl_refJabatan,4,FALSE),"yr","day")-CONVERT(DATEDIF(H1969,tglAcuan,"y"),"yr","day"))),(NOW()+(CONVERT(VLOOKUP(Table1[[#This Row],[JABATAN]],tbl_refJabatan,4,FALSE),"yr","day")-CONVERT(DATEDIF(H1969,NOW(),"y"),"yr","day")))),"Usia Salah"),"")</f>
        <v>27086.598911689813</v>
      </c>
      <c r="T1969" s="167" t="str">
        <f ca="1">IF(Table1[[#This Row],[TGL. PENSIUN ( usia )]]&lt;&gt;0,TEXT(Table1[[#This Row],[TGL. PENSIUN ( usia )]],"yyyy"),"")</f>
        <v>1974</v>
      </c>
      <c r="U1969" s="166">
        <f ca="1">IF(AND(Table1[[#This Row],[TGL. PENSIUN (usia)]]&lt;&gt;"",Table1[[#This Row],[TGL. PENSIUN (usia)]]&lt;&gt;"USIA SALAH"),IF(tglAcuan&lt;&gt;0,(INT(CONVERT(VLOOKUP(Table1[[#This Row],[JABATAN]],tbl_refJabatan,4,FALSE),"yr","day")-CONVERT(DATEDIF(H1969,tglAcuan,"y"),"yr","day"))),(INT(CONVERT(VLOOKUP(Table1[[#This Row],[JABATAN]],tbl_refJabatan,4,FALSE),"yr","day")-CONVERT(DATEDIF(H1969,NOW(),"y"),"yr","day")))),"")</f>
        <v>-18263</v>
      </c>
      <c r="V1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Row],[JABATAN]],tbl_refJabatan,6,FALSE),"yr","day")-CONVERT(DATEDIF(H1969,tglAcuan,"y"),"yr","day"))),(NOW()+(CONVERT(VLOOKUP(Table1[[#This Row],[JABATAN]],tbl_refJabatan,6,FALSE),"yr","day")-CONVERT(DATEDIF(H1969,NOW(),"y"),"yr","day")))),"Usia Salah"),"")</f>
        <v>27086.598911689813</v>
      </c>
      <c r="W1969" s="167" t="str">
        <f ca="1">IF(Table1[[#This Row],[TGL.PENSIUN (usia)]]&lt;&gt;0,TEXT(Table1[[#This Row],[TGL.PENSIUN (usia)]],"yyyy"),"")</f>
        <v>1974</v>
      </c>
      <c r="X19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Row],[JABATAN]],tbl_refJabatan,7,FALSE),"yr","day")-CONVERT(DATEDIF(M1969,tglAcuan,"y"),"yr","day"))),(NOW()+(CONVERT(VLOOKUP(Table1[[#This Row],[JABATAN]],tbl_refJabatan,7,FALSE),"yr","day")-CONVERT(DATEDIF(M1969,NOW(),"y"),"yr","day")))),"tgl SK salah"),"")</f>
        <v>43522.848911689813</v>
      </c>
      <c r="Y1969" s="167" t="str">
        <f ca="1">IF(Table1[[#This Row],[TGL. PENSIUN (jabatan)]]&lt;&gt;0,TEXT(Table1[[#This Row],[TGL. PENSIUN (jabatan)]],"yyyy"),"")</f>
        <v>2019</v>
      </c>
      <c r="Z19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Row],[JABATAN]],tbl_refJabatan,8,FALSE),"yr","day")-CONVERT(DATEDIF(H1969,tglAcuan,"y"),"yr","day"))),(NOW()+(CONVERT(VLOOKUP(Table1[[#This Row],[JABATAN]],tbl_refJabatan,8,FALSE),"yr","day")-CONVERT(DATEDIF(H1969,NOW(),"y"),"yr","day")))),"Usia Salah"),"")</f>
        <v>27086.598911689813</v>
      </c>
      <c r="AA1969" s="167" t="str">
        <f ca="1">IF(Table1[[#This Row],[TGL.PENSIUN (usia )]]&lt;&gt;0,TEXT(Table1[[#This Row],[TGL.PENSIUN (usia )]],"yyyy"),"")</f>
        <v>1974</v>
      </c>
      <c r="AB19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Row],[JABATAN]],tbl_refJabatan,9,FALSE),"yr","day")-CONVERT(DATEDIF(M1969,tglAcuan,"y"),"yr","day"))),(NOW()+(CONVERT(VLOOKUP(Table1[[#This Row],[JABATAN]],tbl_refJabatan,9,FALSE),"yr","day")-CONVERT(DATEDIF(M1969,NOW(),"y"),"yr","day")))),"tgl SK salah"),"")</f>
        <v>43522.848911689813</v>
      </c>
      <c r="AC1969" s="167" t="str">
        <f ca="1">IF(Table1[[#This Row],[TGL. PENSIUN (jabatan )]]&lt;&gt;0,TEXT(Table1[[#This Row],[TGL. PENSIUN (jabatan )]],"yyyy"),"")</f>
        <v>2019</v>
      </c>
      <c r="AD19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0" spans="1:30" s="88" customFormat="1" ht="21.75" customHeight="1" x14ac:dyDescent="0.25">
      <c r="A1970" s="43">
        <f t="shared" si="67"/>
        <v>1965</v>
      </c>
      <c r="B1970" s="44" t="s">
        <v>3226</v>
      </c>
      <c r="C1970" s="44" t="s">
        <v>3475</v>
      </c>
      <c r="D1970" s="72" t="s">
        <v>45</v>
      </c>
      <c r="E1970" s="182" t="s">
        <v>3479</v>
      </c>
      <c r="F1970" s="43" t="s">
        <v>50</v>
      </c>
      <c r="G1970" s="46" t="s">
        <v>42</v>
      </c>
      <c r="H1970" s="228" t="s">
        <v>3480</v>
      </c>
      <c r="I1970" s="45"/>
      <c r="J1970" s="76"/>
      <c r="K1970" s="63" t="s">
        <v>43</v>
      </c>
      <c r="L1970" s="68" t="s">
        <v>3481</v>
      </c>
      <c r="M1970" s="68" t="s">
        <v>3482</v>
      </c>
      <c r="N1970" s="52" t="str">
        <f t="shared" ca="1" si="68"/>
        <v>28 Tahun 11 Bulan 5 hari</v>
      </c>
      <c r="O19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Row],[JABATAN]],tbl_refJabatan,2,FALSE),"yr","day")-CONVERT(DATEDIF(H1970,tglAcuan,"y"),"yr","day"))),(NOW()+(CONVERT(VLOOKUP(Table1[[#This Row],[JABATAN]],tbl_refJabatan,2,FALSE),"yr","day")-CONVERT(DATEDIF(H1970,NOW(),"y"),"yr","day")))),"Usia Salah"),"")</f>
        <v>35122.098911689813</v>
      </c>
      <c r="Q1970" s="167" t="str">
        <f ca="1">IF(Table1[[#This Row],[TGL. PENSIUN (usia)]]&lt;&gt;0,TEXT(Table1[[#This Row],[TGL. PENSIUN (usia)]],"yyyy"),"")</f>
        <v>1996</v>
      </c>
      <c r="R1970" s="166">
        <f ca="1">IF(AND(Table1[[#This Row],[TGL. PENSIUN (usia)]]&lt;&gt;"",Table1[[#This Row],[TGL. PENSIUN (usia)]]&lt;&gt;"USIA SALAH"),IF(tglAcuan&lt;&gt;0,(INT(CONVERT(VLOOKUP(Table1[[#This Row],[JABATAN]],tbl_refJabatan,2,FALSE),"yr","day")-CONVERT(DATEDIF(H1970,tglAcuan,"y"),"yr","day"))),(INT(CONVERT(VLOOKUP(Table1[[#This Row],[JABATAN]],tbl_refJabatan,2,FALSE),"yr","day")-CONVERT(DATEDIF(H1970,NOW(),"y"),"yr","day")))),"")</f>
        <v>-10227</v>
      </c>
      <c r="S1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Row],[JABATAN]],tbl_refJabatan,4,FALSE),"yr","day")-CONVERT(DATEDIF(H1970,tglAcuan,"y"),"yr","day"))),(NOW()+(CONVERT(VLOOKUP(Table1[[#This Row],[JABATAN]],tbl_refJabatan,4,FALSE),"yr","day")-CONVERT(DATEDIF(H1970,NOW(),"y"),"yr","day")))),"Usia Salah"),"")</f>
        <v>35122.098911689813</v>
      </c>
      <c r="T1970" s="167" t="str">
        <f ca="1">IF(Table1[[#This Row],[TGL. PENSIUN ( usia )]]&lt;&gt;0,TEXT(Table1[[#This Row],[TGL. PENSIUN ( usia )]],"yyyy"),"")</f>
        <v>1996</v>
      </c>
      <c r="U1970" s="166">
        <f ca="1">IF(AND(Table1[[#This Row],[TGL. PENSIUN (usia)]]&lt;&gt;"",Table1[[#This Row],[TGL. PENSIUN (usia)]]&lt;&gt;"USIA SALAH"),IF(tglAcuan&lt;&gt;0,(INT(CONVERT(VLOOKUP(Table1[[#This Row],[JABATAN]],tbl_refJabatan,4,FALSE),"yr","day")-CONVERT(DATEDIF(H1970,tglAcuan,"y"),"yr","day"))),(INT(CONVERT(VLOOKUP(Table1[[#This Row],[JABATAN]],tbl_refJabatan,4,FALSE),"yr","day")-CONVERT(DATEDIF(H1970,NOW(),"y"),"yr","day")))),"")</f>
        <v>-10227</v>
      </c>
      <c r="V1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Row],[JABATAN]],tbl_refJabatan,6,FALSE),"yr","day")-CONVERT(DATEDIF(H1970,tglAcuan,"y"),"yr","day"))),(NOW()+(CONVERT(VLOOKUP(Table1[[#This Row],[JABATAN]],tbl_refJabatan,6,FALSE),"yr","day")-CONVERT(DATEDIF(H1970,NOW(),"y"),"yr","day")))),"Usia Salah"),"")</f>
        <v>35122.098911689813</v>
      </c>
      <c r="W1970" s="167" t="str">
        <f ca="1">IF(Table1[[#This Row],[TGL.PENSIUN (usia)]]&lt;&gt;0,TEXT(Table1[[#This Row],[TGL.PENSIUN (usia)]],"yyyy"),"")</f>
        <v>1996</v>
      </c>
      <c r="X19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Row],[JABATAN]],tbl_refJabatan,7,FALSE),"yr","day")-CONVERT(DATEDIF(M1970,tglAcuan,"y"),"yr","day"))),(NOW()+(CONVERT(VLOOKUP(Table1[[#This Row],[JABATAN]],tbl_refJabatan,7,FALSE),"yr","day")-CONVERT(DATEDIF(M1970,NOW(),"y"),"yr","day")))),"tgl SK salah"),"")</f>
        <v>43522.848911689813</v>
      </c>
      <c r="Y1970" s="167" t="str">
        <f ca="1">IF(Table1[[#This Row],[TGL. PENSIUN (jabatan)]]&lt;&gt;0,TEXT(Table1[[#This Row],[TGL. PENSIUN (jabatan)]],"yyyy"),"")</f>
        <v>2019</v>
      </c>
      <c r="Z19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Row],[JABATAN]],tbl_refJabatan,8,FALSE),"yr","day")-CONVERT(DATEDIF(H1970,tglAcuan,"y"),"yr","day"))),(NOW()+(CONVERT(VLOOKUP(Table1[[#This Row],[JABATAN]],tbl_refJabatan,8,FALSE),"yr","day")-CONVERT(DATEDIF(H1970,NOW(),"y"),"yr","day")))),"Usia Salah"),"")</f>
        <v>35122.098911689813</v>
      </c>
      <c r="AA1970" s="167" t="str">
        <f ca="1">IF(Table1[[#This Row],[TGL.PENSIUN (usia )]]&lt;&gt;0,TEXT(Table1[[#This Row],[TGL.PENSIUN (usia )]],"yyyy"),"")</f>
        <v>1996</v>
      </c>
      <c r="AB19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Row],[JABATAN]],tbl_refJabatan,9,FALSE),"yr","day")-CONVERT(DATEDIF(M1970,tglAcuan,"y"),"yr","day"))),(NOW()+(CONVERT(VLOOKUP(Table1[[#This Row],[JABATAN]],tbl_refJabatan,9,FALSE),"yr","day")-CONVERT(DATEDIF(M1970,NOW(),"y"),"yr","day")))),"tgl SK salah"),"")</f>
        <v>43522.848911689813</v>
      </c>
      <c r="AC1970" s="167" t="str">
        <f ca="1">IF(Table1[[#This Row],[TGL. PENSIUN (jabatan )]]&lt;&gt;0,TEXT(Table1[[#This Row],[TGL. PENSIUN (jabatan )]],"yyyy"),"")</f>
        <v>2019</v>
      </c>
      <c r="AD19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1" spans="1:30" s="53" customFormat="1" ht="21.75" customHeight="1" x14ac:dyDescent="0.25">
      <c r="A1971" s="43">
        <f t="shared" si="67"/>
        <v>1966</v>
      </c>
      <c r="B1971" s="44" t="s">
        <v>3226</v>
      </c>
      <c r="C1971" s="44" t="s">
        <v>3475</v>
      </c>
      <c r="D1971" s="72" t="s">
        <v>48</v>
      </c>
      <c r="E1971" s="182" t="s">
        <v>3483</v>
      </c>
      <c r="F1971" s="43" t="s">
        <v>41</v>
      </c>
      <c r="G1971" s="46" t="s">
        <v>42</v>
      </c>
      <c r="H1971" s="228" t="s">
        <v>3484</v>
      </c>
      <c r="I1971" s="45"/>
      <c r="J1971" s="76"/>
      <c r="K1971" s="63" t="s">
        <v>56</v>
      </c>
      <c r="L1971" s="68" t="s">
        <v>3481</v>
      </c>
      <c r="M1971" s="68" t="s">
        <v>3482</v>
      </c>
      <c r="N1971" s="52" t="str">
        <f t="shared" ca="1" si="68"/>
        <v>32 Tahun 5 Bulan 5 hari</v>
      </c>
      <c r="O19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Row],[JABATAN]],tbl_refJabatan,2,FALSE),"yr","day")-CONVERT(DATEDIF(H1971,tglAcuan,"y"),"yr","day"))),(NOW()+(CONVERT(VLOOKUP(Table1[[#This Row],[JABATAN]],tbl_refJabatan,2,FALSE),"yr","day")-CONVERT(DATEDIF(H1971,NOW(),"y"),"yr","day")))),"Usia Salah"),"")</f>
        <v>55576.098911689813</v>
      </c>
      <c r="Q1971" s="167" t="str">
        <f ca="1">IF(Table1[[#This Row],[TGL. PENSIUN (usia)]]&lt;&gt;0,TEXT(Table1[[#This Row],[TGL. PENSIUN (usia)]],"yyyy"),"")</f>
        <v>2052</v>
      </c>
      <c r="R1971" s="166">
        <f ca="1">IF(AND(Table1[[#This Row],[TGL. PENSIUN (usia)]]&lt;&gt;"",Table1[[#This Row],[TGL. PENSIUN (usia)]]&lt;&gt;"USIA SALAH"),IF(tglAcuan&lt;&gt;0,(INT(CONVERT(VLOOKUP(Table1[[#This Row],[JABATAN]],tbl_refJabatan,2,FALSE),"yr","day")-CONVERT(DATEDIF(H1971,tglAcuan,"y"),"yr","day"))),(INT(CONVERT(VLOOKUP(Table1[[#This Row],[JABATAN]],tbl_refJabatan,2,FALSE),"yr","day")-CONVERT(DATEDIF(H1971,NOW(),"y"),"yr","day")))),"")</f>
        <v>10227</v>
      </c>
      <c r="S1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Row],[JABATAN]],tbl_refJabatan,4,FALSE),"yr","day")-CONVERT(DATEDIF(H1971,tglAcuan,"y"),"yr","day"))),(NOW()+(CONVERT(VLOOKUP(Table1[[#This Row],[JABATAN]],tbl_refJabatan,4,FALSE),"yr","day")-CONVERT(DATEDIF(H1971,NOW(),"y"),"yr","day")))),"Usia Salah"),"")</f>
        <v>55576.098911689813</v>
      </c>
      <c r="T1971" s="167" t="str">
        <f ca="1">IF(Table1[[#This Row],[TGL. PENSIUN ( usia )]]&lt;&gt;0,TEXT(Table1[[#This Row],[TGL. PENSIUN ( usia )]],"yyyy"),"")</f>
        <v>2052</v>
      </c>
      <c r="U1971" s="166">
        <f ca="1">IF(AND(Table1[[#This Row],[TGL. PENSIUN (usia)]]&lt;&gt;"",Table1[[#This Row],[TGL. PENSIUN (usia)]]&lt;&gt;"USIA SALAH"),IF(tglAcuan&lt;&gt;0,(INT(CONVERT(VLOOKUP(Table1[[#This Row],[JABATAN]],tbl_refJabatan,4,FALSE),"yr","day")-CONVERT(DATEDIF(H1971,tglAcuan,"y"),"yr","day"))),(INT(CONVERT(VLOOKUP(Table1[[#This Row],[JABATAN]],tbl_refJabatan,4,FALSE),"yr","day")-CONVERT(DATEDIF(H1971,NOW(),"y"),"yr","day")))),"")</f>
        <v>10227</v>
      </c>
      <c r="V1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Row],[JABATAN]],tbl_refJabatan,6,FALSE),"yr","day")-CONVERT(DATEDIF(H1971,tglAcuan,"y"),"yr","day"))),(NOW()+(CONVERT(VLOOKUP(Table1[[#This Row],[JABATAN]],tbl_refJabatan,6,FALSE),"yr","day")-CONVERT(DATEDIF(H1971,NOW(),"y"),"yr","day")))),"Usia Salah"),"")</f>
        <v>54115.098911689813</v>
      </c>
      <c r="W1971" s="167" t="str">
        <f ca="1">IF(Table1[[#This Row],[TGL.PENSIUN (usia)]]&lt;&gt;0,TEXT(Table1[[#This Row],[TGL.PENSIUN (usia)]],"yyyy"),"")</f>
        <v>2048</v>
      </c>
      <c r="X19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Row],[JABATAN]],tbl_refJabatan,7,FALSE),"yr","day")-CONVERT(DATEDIF(M1971,tglAcuan,"y"),"yr","day"))),(NOW()+(CONVERT(VLOOKUP(Table1[[#This Row],[JABATAN]],tbl_refJabatan,7,FALSE),"yr","day")-CONVERT(DATEDIF(M1971,NOW(),"y"),"yr","day")))),"tgl SK salah"),"")</f>
        <v>50827.848911689813</v>
      </c>
      <c r="Y1971" s="167" t="str">
        <f ca="1">IF(Table1[[#This Row],[TGL. PENSIUN (jabatan)]]&lt;&gt;0,TEXT(Table1[[#This Row],[TGL. PENSIUN (jabatan)]],"yyyy"),"")</f>
        <v>2039</v>
      </c>
      <c r="Z19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Row],[JABATAN]],tbl_refJabatan,8,FALSE),"yr","day")-CONVERT(DATEDIF(H1971,tglAcuan,"y"),"yr","day"))),(NOW()+(CONVERT(VLOOKUP(Table1[[#This Row],[JABATAN]],tbl_refJabatan,8,FALSE),"yr","day")-CONVERT(DATEDIF(H1971,NOW(),"y"),"yr","day")))),"Usia Salah"),"")</f>
        <v>54115.098911689813</v>
      </c>
      <c r="AA1971" s="167" t="str">
        <f ca="1">IF(Table1[[#This Row],[TGL.PENSIUN (usia )]]&lt;&gt;0,TEXT(Table1[[#This Row],[TGL.PENSIUN (usia )]],"yyyy"),"")</f>
        <v>2048</v>
      </c>
      <c r="AB19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Row],[JABATAN]],tbl_refJabatan,9,FALSE),"yr","day")-CONVERT(DATEDIF(M1971,tglAcuan,"y"),"yr","day"))),(NOW()+(CONVERT(VLOOKUP(Table1[[#This Row],[JABATAN]],tbl_refJabatan,9,FALSE),"yr","day")-CONVERT(DATEDIF(M1971,NOW(),"y"),"yr","day")))),"tgl SK salah"),"")</f>
        <v>50827.848911689813</v>
      </c>
      <c r="AC1971" s="167" t="str">
        <f ca="1">IF(Table1[[#This Row],[TGL. PENSIUN (jabatan )]]&lt;&gt;0,TEXT(Table1[[#This Row],[TGL. PENSIUN (jabatan )]],"yyyy"),"")</f>
        <v>2039</v>
      </c>
      <c r="AD19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2" spans="1:30" s="53" customFormat="1" ht="21.75" customHeight="1" x14ac:dyDescent="0.25">
      <c r="A1972" s="43">
        <f t="shared" si="67"/>
        <v>1967</v>
      </c>
      <c r="B1972" s="44" t="s">
        <v>3226</v>
      </c>
      <c r="C1972" s="44" t="s">
        <v>3475</v>
      </c>
      <c r="D1972" s="72" t="s">
        <v>52</v>
      </c>
      <c r="E1972" s="182" t="s">
        <v>136</v>
      </c>
      <c r="F1972" s="43" t="s">
        <v>41</v>
      </c>
      <c r="G1972" s="46" t="s">
        <v>42</v>
      </c>
      <c r="H1972" s="228" t="s">
        <v>3485</v>
      </c>
      <c r="I1972" s="45"/>
      <c r="J1972" s="76"/>
      <c r="K1972" s="63" t="s">
        <v>43</v>
      </c>
      <c r="L1972" s="68" t="s">
        <v>3481</v>
      </c>
      <c r="M1972" s="68" t="s">
        <v>3482</v>
      </c>
      <c r="N1972" s="52" t="str">
        <f t="shared" ca="1" si="68"/>
        <v>49 Tahun 8 Bulan 19 hari</v>
      </c>
      <c r="O19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Row],[JABATAN]],tbl_refJabatan,2,FALSE),"yr","day")-CONVERT(DATEDIF(H1972,tglAcuan,"y"),"yr","day"))),(NOW()+(CONVERT(VLOOKUP(Table1[[#This Row],[JABATAN]],tbl_refJabatan,2,FALSE),"yr","day")-CONVERT(DATEDIF(H1972,NOW(),"y"),"yr","day")))),"Usia Salah"),"")</f>
        <v>49366.848911689813</v>
      </c>
      <c r="Q1972" s="167" t="str">
        <f ca="1">IF(Table1[[#This Row],[TGL. PENSIUN (usia)]]&lt;&gt;0,TEXT(Table1[[#This Row],[TGL. PENSIUN (usia)]],"yyyy"),"")</f>
        <v>2035</v>
      </c>
      <c r="R1972" s="166">
        <f ca="1">IF(AND(Table1[[#This Row],[TGL. PENSIUN (usia)]]&lt;&gt;"",Table1[[#This Row],[TGL. PENSIUN (usia)]]&lt;&gt;"USIA SALAH"),IF(tglAcuan&lt;&gt;0,(INT(CONVERT(VLOOKUP(Table1[[#This Row],[JABATAN]],tbl_refJabatan,2,FALSE),"yr","day")-CONVERT(DATEDIF(H1972,tglAcuan,"y"),"yr","day"))),(INT(CONVERT(VLOOKUP(Table1[[#This Row],[JABATAN]],tbl_refJabatan,2,FALSE),"yr","day")-CONVERT(DATEDIF(H1972,NOW(),"y"),"yr","day")))),"")</f>
        <v>4017</v>
      </c>
      <c r="S1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Row],[JABATAN]],tbl_refJabatan,4,FALSE),"yr","day")-CONVERT(DATEDIF(H1972,tglAcuan,"y"),"yr","day"))),(NOW()+(CONVERT(VLOOKUP(Table1[[#This Row],[JABATAN]],tbl_refJabatan,4,FALSE),"yr","day")-CONVERT(DATEDIF(H1972,NOW(),"y"),"yr","day")))),"Usia Salah"),"")</f>
        <v>49366.848911689813</v>
      </c>
      <c r="T1972" s="167" t="str">
        <f ca="1">IF(Table1[[#This Row],[TGL. PENSIUN ( usia )]]&lt;&gt;0,TEXT(Table1[[#This Row],[TGL. PENSIUN ( usia )]],"yyyy"),"")</f>
        <v>2035</v>
      </c>
      <c r="U1972" s="166">
        <f ca="1">IF(AND(Table1[[#This Row],[TGL. PENSIUN (usia)]]&lt;&gt;"",Table1[[#This Row],[TGL. PENSIUN (usia)]]&lt;&gt;"USIA SALAH"),IF(tglAcuan&lt;&gt;0,(INT(CONVERT(VLOOKUP(Table1[[#This Row],[JABATAN]],tbl_refJabatan,4,FALSE),"yr","day")-CONVERT(DATEDIF(H1972,tglAcuan,"y"),"yr","day"))),(INT(CONVERT(VLOOKUP(Table1[[#This Row],[JABATAN]],tbl_refJabatan,4,FALSE),"yr","day")-CONVERT(DATEDIF(H1972,NOW(),"y"),"yr","day")))),"")</f>
        <v>4017</v>
      </c>
      <c r="V1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Row],[JABATAN]],tbl_refJabatan,6,FALSE),"yr","day")-CONVERT(DATEDIF(H1972,tglAcuan,"y"),"yr","day"))),(NOW()+(CONVERT(VLOOKUP(Table1[[#This Row],[JABATAN]],tbl_refJabatan,6,FALSE),"yr","day")-CONVERT(DATEDIF(H1972,NOW(),"y"),"yr","day")))),"Usia Salah"),"")</f>
        <v>47905.848911689813</v>
      </c>
      <c r="W1972" s="167" t="str">
        <f ca="1">IF(Table1[[#This Row],[TGL.PENSIUN (usia)]]&lt;&gt;0,TEXT(Table1[[#This Row],[TGL.PENSIUN (usia)]],"yyyy"),"")</f>
        <v>2031</v>
      </c>
      <c r="X19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Row],[JABATAN]],tbl_refJabatan,7,FALSE),"yr","day")-CONVERT(DATEDIF(M1972,tglAcuan,"y"),"yr","day"))),(NOW()+(CONVERT(VLOOKUP(Table1[[#This Row],[JABATAN]],tbl_refJabatan,7,FALSE),"yr","day")-CONVERT(DATEDIF(M1972,NOW(),"y"),"yr","day")))),"tgl SK salah"),"")</f>
        <v>50827.848911689813</v>
      </c>
      <c r="Y1972" s="167" t="str">
        <f ca="1">IF(Table1[[#This Row],[TGL. PENSIUN (jabatan)]]&lt;&gt;0,TEXT(Table1[[#This Row],[TGL. PENSIUN (jabatan)]],"yyyy"),"")</f>
        <v>2039</v>
      </c>
      <c r="Z19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Row],[JABATAN]],tbl_refJabatan,8,FALSE),"yr","day")-CONVERT(DATEDIF(H1972,tglAcuan,"y"),"yr","day"))),(NOW()+(CONVERT(VLOOKUP(Table1[[#This Row],[JABATAN]],tbl_refJabatan,8,FALSE),"yr","day")-CONVERT(DATEDIF(H1972,NOW(),"y"),"yr","day")))),"Usia Salah"),"")</f>
        <v>47905.848911689813</v>
      </c>
      <c r="AA1972" s="167" t="str">
        <f ca="1">IF(Table1[[#This Row],[TGL.PENSIUN (usia )]]&lt;&gt;0,TEXT(Table1[[#This Row],[TGL.PENSIUN (usia )]],"yyyy"),"")</f>
        <v>2031</v>
      </c>
      <c r="AB19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Row],[JABATAN]],tbl_refJabatan,9,FALSE),"yr","day")-CONVERT(DATEDIF(M1972,tglAcuan,"y"),"yr","day"))),(NOW()+(CONVERT(VLOOKUP(Table1[[#This Row],[JABATAN]],tbl_refJabatan,9,FALSE),"yr","day")-CONVERT(DATEDIF(M1972,NOW(),"y"),"yr","day")))),"tgl SK salah"),"")</f>
        <v>50827.848911689813</v>
      </c>
      <c r="AC1972" s="167" t="str">
        <f ca="1">IF(Table1[[#This Row],[TGL. PENSIUN (jabatan )]]&lt;&gt;0,TEXT(Table1[[#This Row],[TGL. PENSIUN (jabatan )]],"yyyy"),"")</f>
        <v>2039</v>
      </c>
      <c r="AD19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3" spans="1:30" s="53" customFormat="1" ht="21.75" customHeight="1" x14ac:dyDescent="0.25">
      <c r="A1973" s="43">
        <f t="shared" si="67"/>
        <v>1968</v>
      </c>
      <c r="B1973" s="44" t="s">
        <v>3226</v>
      </c>
      <c r="C1973" s="44" t="s">
        <v>3475</v>
      </c>
      <c r="D1973" s="72" t="s">
        <v>54</v>
      </c>
      <c r="E1973" s="182" t="s">
        <v>3486</v>
      </c>
      <c r="F1973" s="43" t="s">
        <v>41</v>
      </c>
      <c r="G1973" s="46" t="s">
        <v>42</v>
      </c>
      <c r="H1973" s="228" t="s">
        <v>3487</v>
      </c>
      <c r="I1973" s="45"/>
      <c r="J1973" s="76"/>
      <c r="K1973" s="63" t="s">
        <v>93</v>
      </c>
      <c r="L1973" s="68" t="s">
        <v>3481</v>
      </c>
      <c r="M1973" s="68" t="s">
        <v>3482</v>
      </c>
      <c r="N1973" s="52" t="str">
        <f t="shared" ca="1" si="68"/>
        <v>59 Tahun 5 Bulan 22 hari</v>
      </c>
      <c r="O19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Row],[JABATAN]],tbl_refJabatan,2,FALSE),"yr","day")-CONVERT(DATEDIF(H1973,tglAcuan,"y"),"yr","day"))),(NOW()+(CONVERT(VLOOKUP(Table1[[#This Row],[JABATAN]],tbl_refJabatan,2,FALSE),"yr","day")-CONVERT(DATEDIF(H1973,NOW(),"y"),"yr","day")))),"Usia Salah"),"")</f>
        <v>45714.348911689813</v>
      </c>
      <c r="Q1973" s="167" t="str">
        <f ca="1">IF(Table1[[#This Row],[TGL. PENSIUN (usia)]]&lt;&gt;0,TEXT(Table1[[#This Row],[TGL. PENSIUN (usia)]],"yyyy"),"")</f>
        <v>2025</v>
      </c>
      <c r="R1973" s="166">
        <f ca="1">IF(AND(Table1[[#This Row],[TGL. PENSIUN (usia)]]&lt;&gt;"",Table1[[#This Row],[TGL. PENSIUN (usia)]]&lt;&gt;"USIA SALAH"),IF(tglAcuan&lt;&gt;0,(INT(CONVERT(VLOOKUP(Table1[[#This Row],[JABATAN]],tbl_refJabatan,2,FALSE),"yr","day")-CONVERT(DATEDIF(H1973,tglAcuan,"y"),"yr","day"))),(INT(CONVERT(VLOOKUP(Table1[[#This Row],[JABATAN]],tbl_refJabatan,2,FALSE),"yr","day")-CONVERT(DATEDIF(H1973,NOW(),"y"),"yr","day")))),"")</f>
        <v>365</v>
      </c>
      <c r="S1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Row],[JABATAN]],tbl_refJabatan,4,FALSE),"yr","day")-CONVERT(DATEDIF(H1973,tglAcuan,"y"),"yr","day"))),(NOW()+(CONVERT(VLOOKUP(Table1[[#This Row],[JABATAN]],tbl_refJabatan,4,FALSE),"yr","day")-CONVERT(DATEDIF(H1973,NOW(),"y"),"yr","day")))),"Usia Salah"),"")</f>
        <v>45714.348911689813</v>
      </c>
      <c r="T1973" s="167" t="str">
        <f ca="1">IF(Table1[[#This Row],[TGL. PENSIUN ( usia )]]&lt;&gt;0,TEXT(Table1[[#This Row],[TGL. PENSIUN ( usia )]],"yyyy"),"")</f>
        <v>2025</v>
      </c>
      <c r="U1973" s="166">
        <f ca="1">IF(AND(Table1[[#This Row],[TGL. PENSIUN (usia)]]&lt;&gt;"",Table1[[#This Row],[TGL. PENSIUN (usia)]]&lt;&gt;"USIA SALAH"),IF(tglAcuan&lt;&gt;0,(INT(CONVERT(VLOOKUP(Table1[[#This Row],[JABATAN]],tbl_refJabatan,4,FALSE),"yr","day")-CONVERT(DATEDIF(H1973,tglAcuan,"y"),"yr","day"))),(INT(CONVERT(VLOOKUP(Table1[[#This Row],[JABATAN]],tbl_refJabatan,4,FALSE),"yr","day")-CONVERT(DATEDIF(H1973,NOW(),"y"),"yr","day")))),"")</f>
        <v>365</v>
      </c>
      <c r="V1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Row],[JABATAN]],tbl_refJabatan,6,FALSE),"yr","day")-CONVERT(DATEDIF(H1973,tglAcuan,"y"),"yr","day"))),(NOW()+(CONVERT(VLOOKUP(Table1[[#This Row],[JABATAN]],tbl_refJabatan,6,FALSE),"yr","day")-CONVERT(DATEDIF(H1973,NOW(),"y"),"yr","day")))),"Usia Salah"),"")</f>
        <v>44253.348911689813</v>
      </c>
      <c r="W1973" s="167" t="str">
        <f ca="1">IF(Table1[[#This Row],[TGL.PENSIUN (usia)]]&lt;&gt;0,TEXT(Table1[[#This Row],[TGL.PENSIUN (usia)]],"yyyy"),"")</f>
        <v>2021</v>
      </c>
      <c r="X19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Row],[JABATAN]],tbl_refJabatan,7,FALSE),"yr","day")-CONVERT(DATEDIF(M1973,tglAcuan,"y"),"yr","day"))),(NOW()+(CONVERT(VLOOKUP(Table1[[#This Row],[JABATAN]],tbl_refJabatan,7,FALSE),"yr","day")-CONVERT(DATEDIF(M1973,NOW(),"y"),"yr","day")))),"tgl SK salah"),"")</f>
        <v>50827.848911689813</v>
      </c>
      <c r="Y1973" s="167" t="str">
        <f ca="1">IF(Table1[[#This Row],[TGL. PENSIUN (jabatan)]]&lt;&gt;0,TEXT(Table1[[#This Row],[TGL. PENSIUN (jabatan)]],"yyyy"),"")</f>
        <v>2039</v>
      </c>
      <c r="Z19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Row],[JABATAN]],tbl_refJabatan,8,FALSE),"yr","day")-CONVERT(DATEDIF(H1973,tglAcuan,"y"),"yr","day"))),(NOW()+(CONVERT(VLOOKUP(Table1[[#This Row],[JABATAN]],tbl_refJabatan,8,FALSE),"yr","day")-CONVERT(DATEDIF(H1973,NOW(),"y"),"yr","day")))),"Usia Salah"),"")</f>
        <v>44253.348911689813</v>
      </c>
      <c r="AA1973" s="167" t="str">
        <f ca="1">IF(Table1[[#This Row],[TGL.PENSIUN (usia )]]&lt;&gt;0,TEXT(Table1[[#This Row],[TGL.PENSIUN (usia )]],"yyyy"),"")</f>
        <v>2021</v>
      </c>
      <c r="AB19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Row],[JABATAN]],tbl_refJabatan,9,FALSE),"yr","day")-CONVERT(DATEDIF(M1973,tglAcuan,"y"),"yr","day"))),(NOW()+(CONVERT(VLOOKUP(Table1[[#This Row],[JABATAN]],tbl_refJabatan,9,FALSE),"yr","day")-CONVERT(DATEDIF(M1973,NOW(),"y"),"yr","day")))),"tgl SK salah"),"")</f>
        <v>50827.848911689813</v>
      </c>
      <c r="AC1973" s="167" t="str">
        <f ca="1">IF(Table1[[#This Row],[TGL. PENSIUN (jabatan )]]&lt;&gt;0,TEXT(Table1[[#This Row],[TGL. PENSIUN (jabatan )]],"yyyy"),"")</f>
        <v>2039</v>
      </c>
      <c r="AD19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4" spans="1:30" s="53" customFormat="1" ht="21.75" customHeight="1" x14ac:dyDescent="0.25">
      <c r="A1974" s="43">
        <f t="shared" si="67"/>
        <v>1969</v>
      </c>
      <c r="B1974" s="44" t="s">
        <v>3226</v>
      </c>
      <c r="C1974" s="44" t="s">
        <v>3475</v>
      </c>
      <c r="D1974" s="72" t="s">
        <v>57</v>
      </c>
      <c r="E1974" s="182" t="s">
        <v>3488</v>
      </c>
      <c r="F1974" s="43" t="s">
        <v>50</v>
      </c>
      <c r="G1974" s="46" t="s">
        <v>42</v>
      </c>
      <c r="H1974" s="228" t="s">
        <v>3489</v>
      </c>
      <c r="I1974" s="45"/>
      <c r="J1974" s="76"/>
      <c r="K1974" s="63" t="s">
        <v>56</v>
      </c>
      <c r="L1974" s="68" t="s">
        <v>3481</v>
      </c>
      <c r="M1974" s="68" t="s">
        <v>3482</v>
      </c>
      <c r="N1974" s="52" t="str">
        <f t="shared" ca="1" si="68"/>
        <v>53 Tahun 0 Bulan 19 hari</v>
      </c>
      <c r="O19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Row],[JABATAN]],tbl_refJabatan,2,FALSE),"yr","day")-CONVERT(DATEDIF(H1974,tglAcuan,"y"),"yr","day"))),(NOW()+(CONVERT(VLOOKUP(Table1[[#This Row],[JABATAN]],tbl_refJabatan,2,FALSE),"yr","day")-CONVERT(DATEDIF(H1974,NOW(),"y"),"yr","day")))),"Usia Salah"),"")</f>
        <v>47905.848911689813</v>
      </c>
      <c r="Q1974" s="167" t="str">
        <f ca="1">IF(Table1[[#This Row],[TGL. PENSIUN (usia)]]&lt;&gt;0,TEXT(Table1[[#This Row],[TGL. PENSIUN (usia)]],"yyyy"),"")</f>
        <v>2031</v>
      </c>
      <c r="R1974" s="166">
        <f ca="1">IF(AND(Table1[[#This Row],[TGL. PENSIUN (usia)]]&lt;&gt;"",Table1[[#This Row],[TGL. PENSIUN (usia)]]&lt;&gt;"USIA SALAH"),IF(tglAcuan&lt;&gt;0,(INT(CONVERT(VLOOKUP(Table1[[#This Row],[JABATAN]],tbl_refJabatan,2,FALSE),"yr","day")-CONVERT(DATEDIF(H1974,tglAcuan,"y"),"yr","day"))),(INT(CONVERT(VLOOKUP(Table1[[#This Row],[JABATAN]],tbl_refJabatan,2,FALSE),"yr","day")-CONVERT(DATEDIF(H1974,NOW(),"y"),"yr","day")))),"")</f>
        <v>2556</v>
      </c>
      <c r="S1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Row],[JABATAN]],tbl_refJabatan,4,FALSE),"yr","day")-CONVERT(DATEDIF(H1974,tglAcuan,"y"),"yr","day"))),(NOW()+(CONVERT(VLOOKUP(Table1[[#This Row],[JABATAN]],tbl_refJabatan,4,FALSE),"yr","day")-CONVERT(DATEDIF(H1974,NOW(),"y"),"yr","day")))),"Usia Salah"),"")</f>
        <v>47905.848911689813</v>
      </c>
      <c r="T1974" s="167" t="str">
        <f ca="1">IF(Table1[[#This Row],[TGL. PENSIUN ( usia )]]&lt;&gt;0,TEXT(Table1[[#This Row],[TGL. PENSIUN ( usia )]],"yyyy"),"")</f>
        <v>2031</v>
      </c>
      <c r="U1974" s="166">
        <f ca="1">IF(AND(Table1[[#This Row],[TGL. PENSIUN (usia)]]&lt;&gt;"",Table1[[#This Row],[TGL. PENSIUN (usia)]]&lt;&gt;"USIA SALAH"),IF(tglAcuan&lt;&gt;0,(INT(CONVERT(VLOOKUP(Table1[[#This Row],[JABATAN]],tbl_refJabatan,4,FALSE),"yr","day")-CONVERT(DATEDIF(H1974,tglAcuan,"y"),"yr","day"))),(INT(CONVERT(VLOOKUP(Table1[[#This Row],[JABATAN]],tbl_refJabatan,4,FALSE),"yr","day")-CONVERT(DATEDIF(H1974,NOW(),"y"),"yr","day")))),"")</f>
        <v>2556</v>
      </c>
      <c r="V1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Row],[JABATAN]],tbl_refJabatan,6,FALSE),"yr","day")-CONVERT(DATEDIF(H1974,tglAcuan,"y"),"yr","day"))),(NOW()+(CONVERT(VLOOKUP(Table1[[#This Row],[JABATAN]],tbl_refJabatan,6,FALSE),"yr","day")-CONVERT(DATEDIF(H1974,NOW(),"y"),"yr","day")))),"Usia Salah"),"")</f>
        <v>46444.848911689813</v>
      </c>
      <c r="W1974" s="167" t="str">
        <f ca="1">IF(Table1[[#This Row],[TGL.PENSIUN (usia)]]&lt;&gt;0,TEXT(Table1[[#This Row],[TGL.PENSIUN (usia)]],"yyyy"),"")</f>
        <v>2027</v>
      </c>
      <c r="X19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Row],[JABATAN]],tbl_refJabatan,7,FALSE),"yr","day")-CONVERT(DATEDIF(M1974,tglAcuan,"y"),"yr","day"))),(NOW()+(CONVERT(VLOOKUP(Table1[[#This Row],[JABATAN]],tbl_refJabatan,7,FALSE),"yr","day")-CONVERT(DATEDIF(M1974,NOW(),"y"),"yr","day")))),"tgl SK salah"),"")</f>
        <v>50827.848911689813</v>
      </c>
      <c r="Y1974" s="167" t="str">
        <f ca="1">IF(Table1[[#This Row],[TGL. PENSIUN (jabatan)]]&lt;&gt;0,TEXT(Table1[[#This Row],[TGL. PENSIUN (jabatan)]],"yyyy"),"")</f>
        <v>2039</v>
      </c>
      <c r="Z19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Row],[JABATAN]],tbl_refJabatan,8,FALSE),"yr","day")-CONVERT(DATEDIF(H1974,tglAcuan,"y"),"yr","day"))),(NOW()+(CONVERT(VLOOKUP(Table1[[#This Row],[JABATAN]],tbl_refJabatan,8,FALSE),"yr","day")-CONVERT(DATEDIF(H1974,NOW(),"y"),"yr","day")))),"Usia Salah"),"")</f>
        <v>46444.848911689813</v>
      </c>
      <c r="AA1974" s="167" t="str">
        <f ca="1">IF(Table1[[#This Row],[TGL.PENSIUN (usia )]]&lt;&gt;0,TEXT(Table1[[#This Row],[TGL.PENSIUN (usia )]],"yyyy"),"")</f>
        <v>2027</v>
      </c>
      <c r="AB19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Row],[JABATAN]],tbl_refJabatan,9,FALSE),"yr","day")-CONVERT(DATEDIF(M1974,tglAcuan,"y"),"yr","day"))),(NOW()+(CONVERT(VLOOKUP(Table1[[#This Row],[JABATAN]],tbl_refJabatan,9,FALSE),"yr","day")-CONVERT(DATEDIF(M1974,NOW(),"y"),"yr","day")))),"tgl SK salah"),"")</f>
        <v>50827.848911689813</v>
      </c>
      <c r="AC1974" s="167" t="str">
        <f ca="1">IF(Table1[[#This Row],[TGL. PENSIUN (jabatan )]]&lt;&gt;0,TEXT(Table1[[#This Row],[TGL. PENSIUN (jabatan )]],"yyyy"),"")</f>
        <v>2039</v>
      </c>
      <c r="AD19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5" spans="1:30" s="53" customFormat="1" ht="21.75" customHeight="1" x14ac:dyDescent="0.25">
      <c r="A1975" s="43">
        <f t="shared" si="67"/>
        <v>1970</v>
      </c>
      <c r="B1975" s="44" t="s">
        <v>3226</v>
      </c>
      <c r="C1975" s="44" t="s">
        <v>3475</v>
      </c>
      <c r="D1975" s="72" t="s">
        <v>59</v>
      </c>
      <c r="E1975" s="297" t="s">
        <v>3490</v>
      </c>
      <c r="F1975" s="43" t="s">
        <v>41</v>
      </c>
      <c r="G1975" s="46" t="s">
        <v>42</v>
      </c>
      <c r="H1975" s="67">
        <v>33667</v>
      </c>
      <c r="I1975" s="45"/>
      <c r="J1975" s="76"/>
      <c r="K1975" s="63" t="s">
        <v>56</v>
      </c>
      <c r="L1975" s="63" t="s">
        <v>3491</v>
      </c>
      <c r="M1975" s="67">
        <v>44448</v>
      </c>
      <c r="N1975" s="52" t="str">
        <f t="shared" ca="1" si="68"/>
        <v>31 Tahun 11 Bulan 23 hari</v>
      </c>
      <c r="O19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18 Hari </v>
      </c>
      <c r="P1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Row],[JABATAN]],tbl_refJabatan,2,FALSE),"yr","day")-CONVERT(DATEDIF(H1975,tglAcuan,"y"),"yr","day"))),(NOW()+(CONVERT(VLOOKUP(Table1[[#This Row],[JABATAN]],tbl_refJabatan,2,FALSE),"yr","day")-CONVERT(DATEDIF(H1975,NOW(),"y"),"yr","day")))),"Usia Salah"),"")</f>
        <v>55941.348911689813</v>
      </c>
      <c r="Q1975" s="167" t="str">
        <f ca="1">IF(Table1[[#This Row],[TGL. PENSIUN (usia)]]&lt;&gt;0,TEXT(Table1[[#This Row],[TGL. PENSIUN (usia)]],"yyyy"),"")</f>
        <v>2053</v>
      </c>
      <c r="R1975" s="166">
        <f ca="1">IF(AND(Table1[[#This Row],[TGL. PENSIUN (usia)]]&lt;&gt;"",Table1[[#This Row],[TGL. PENSIUN (usia)]]&lt;&gt;"USIA SALAH"),IF(tglAcuan&lt;&gt;0,(INT(CONVERT(VLOOKUP(Table1[[#This Row],[JABATAN]],tbl_refJabatan,2,FALSE),"yr","day")-CONVERT(DATEDIF(H1975,tglAcuan,"y"),"yr","day"))),(INT(CONVERT(VLOOKUP(Table1[[#This Row],[JABATAN]],tbl_refJabatan,2,FALSE),"yr","day")-CONVERT(DATEDIF(H1975,NOW(),"y"),"yr","day")))),"")</f>
        <v>10592</v>
      </c>
      <c r="S1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Row],[JABATAN]],tbl_refJabatan,4,FALSE),"yr","day")-CONVERT(DATEDIF(H1975,tglAcuan,"y"),"yr","day"))),(NOW()+(CONVERT(VLOOKUP(Table1[[#This Row],[JABATAN]],tbl_refJabatan,4,FALSE),"yr","day")-CONVERT(DATEDIF(H1975,NOW(),"y"),"yr","day")))),"Usia Salah"),"")</f>
        <v>55941.348911689813</v>
      </c>
      <c r="T1975" s="167" t="str">
        <f ca="1">IF(Table1[[#This Row],[TGL. PENSIUN ( usia )]]&lt;&gt;0,TEXT(Table1[[#This Row],[TGL. PENSIUN ( usia )]],"yyyy"),"")</f>
        <v>2053</v>
      </c>
      <c r="U1975" s="166">
        <f ca="1">IF(AND(Table1[[#This Row],[TGL. PENSIUN (usia)]]&lt;&gt;"",Table1[[#This Row],[TGL. PENSIUN (usia)]]&lt;&gt;"USIA SALAH"),IF(tglAcuan&lt;&gt;0,(INT(CONVERT(VLOOKUP(Table1[[#This Row],[JABATAN]],tbl_refJabatan,4,FALSE),"yr","day")-CONVERT(DATEDIF(H1975,tglAcuan,"y"),"yr","day"))),(INT(CONVERT(VLOOKUP(Table1[[#This Row],[JABATAN]],tbl_refJabatan,4,FALSE),"yr","day")-CONVERT(DATEDIF(H1975,NOW(),"y"),"yr","day")))),"")</f>
        <v>10592</v>
      </c>
      <c r="V1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Row],[JABATAN]],tbl_refJabatan,6,FALSE),"yr","day")-CONVERT(DATEDIF(H1975,tglAcuan,"y"),"yr","day"))),(NOW()+(CONVERT(VLOOKUP(Table1[[#This Row],[JABATAN]],tbl_refJabatan,6,FALSE),"yr","day")-CONVERT(DATEDIF(H1975,NOW(),"y"),"yr","day")))),"Usia Salah"),"")</f>
        <v>54480.348911689813</v>
      </c>
      <c r="W1975" s="167" t="str">
        <f ca="1">IF(Table1[[#This Row],[TGL.PENSIUN (usia)]]&lt;&gt;0,TEXT(Table1[[#This Row],[TGL.PENSIUN (usia)]],"yyyy"),"")</f>
        <v>2049</v>
      </c>
      <c r="X19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Row],[JABATAN]],tbl_refJabatan,7,FALSE),"yr","day")-CONVERT(DATEDIF(M1975,tglAcuan,"y"),"yr","day"))),(NOW()+(CONVERT(VLOOKUP(Table1[[#This Row],[JABATAN]],tbl_refJabatan,7,FALSE),"yr","day")-CONVERT(DATEDIF(M1975,NOW(),"y"),"yr","day")))),"tgl SK salah"),"")</f>
        <v>51923.598911689813</v>
      </c>
      <c r="Y1975" s="167" t="str">
        <f ca="1">IF(Table1[[#This Row],[TGL. PENSIUN (jabatan)]]&lt;&gt;0,TEXT(Table1[[#This Row],[TGL. PENSIUN (jabatan)]],"yyyy"),"")</f>
        <v>2042</v>
      </c>
      <c r="Z19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Row],[JABATAN]],tbl_refJabatan,8,FALSE),"yr","day")-CONVERT(DATEDIF(H1975,tglAcuan,"y"),"yr","day"))),(NOW()+(CONVERT(VLOOKUP(Table1[[#This Row],[JABATAN]],tbl_refJabatan,8,FALSE),"yr","day")-CONVERT(DATEDIF(H1975,NOW(),"y"),"yr","day")))),"Usia Salah"),"")</f>
        <v>54480.348911689813</v>
      </c>
      <c r="AA1975" s="167" t="str">
        <f ca="1">IF(Table1[[#This Row],[TGL.PENSIUN (usia )]]&lt;&gt;0,TEXT(Table1[[#This Row],[TGL.PENSIUN (usia )]],"yyyy"),"")</f>
        <v>2049</v>
      </c>
      <c r="AB19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Row],[JABATAN]],tbl_refJabatan,9,FALSE),"yr","day")-CONVERT(DATEDIF(M1975,tglAcuan,"y"),"yr","day"))),(NOW()+(CONVERT(VLOOKUP(Table1[[#This Row],[JABATAN]],tbl_refJabatan,9,FALSE),"yr","day")-CONVERT(DATEDIF(M1975,NOW(),"y"),"yr","day")))),"tgl SK salah"),"")</f>
        <v>51923.598911689813</v>
      </c>
      <c r="AC1975" s="167" t="str">
        <f ca="1">IF(Table1[[#This Row],[TGL. PENSIUN (jabatan )]]&lt;&gt;0,TEXT(Table1[[#This Row],[TGL. PENSIUN (jabatan )]],"yyyy"),"")</f>
        <v>2042</v>
      </c>
      <c r="AD19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6" spans="1:30" s="53" customFormat="1" ht="21.75" customHeight="1" x14ac:dyDescent="0.25">
      <c r="A1976" s="43">
        <f t="shared" si="67"/>
        <v>1971</v>
      </c>
      <c r="B1976" s="44" t="s">
        <v>3226</v>
      </c>
      <c r="C1976" s="44" t="s">
        <v>3475</v>
      </c>
      <c r="D1976" s="72" t="s">
        <v>61</v>
      </c>
      <c r="E1976" s="182" t="s">
        <v>3492</v>
      </c>
      <c r="F1976" s="43" t="s">
        <v>41</v>
      </c>
      <c r="G1976" s="46" t="s">
        <v>42</v>
      </c>
      <c r="H1976" s="228" t="s">
        <v>3493</v>
      </c>
      <c r="I1976" s="45"/>
      <c r="J1976" s="76"/>
      <c r="K1976" s="63" t="s">
        <v>43</v>
      </c>
      <c r="L1976" s="68" t="s">
        <v>3481</v>
      </c>
      <c r="M1976" s="68" t="s">
        <v>3482</v>
      </c>
      <c r="N1976" s="52" t="str">
        <f t="shared" ca="1" si="68"/>
        <v>55 Tahun 5 Bulan 20 hari</v>
      </c>
      <c r="O19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1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Row],[JABATAN]],tbl_refJabatan,2,FALSE),"yr","day")-CONVERT(DATEDIF(H1976,tglAcuan,"y"),"yr","day"))),(NOW()+(CONVERT(VLOOKUP(Table1[[#This Row],[JABATAN]],tbl_refJabatan,2,FALSE),"yr","day")-CONVERT(DATEDIF(H1976,NOW(),"y"),"yr","day")))),"Usia Salah"),"")</f>
        <v>47175.348911689813</v>
      </c>
      <c r="Q1976" s="167" t="str">
        <f ca="1">IF(Table1[[#This Row],[TGL. PENSIUN (usia)]]&lt;&gt;0,TEXT(Table1[[#This Row],[TGL. PENSIUN (usia)]],"yyyy"),"")</f>
        <v>2029</v>
      </c>
      <c r="R1976" s="166">
        <f ca="1">IF(AND(Table1[[#This Row],[TGL. PENSIUN (usia)]]&lt;&gt;"",Table1[[#This Row],[TGL. PENSIUN (usia)]]&lt;&gt;"USIA SALAH"),IF(tglAcuan&lt;&gt;0,(INT(CONVERT(VLOOKUP(Table1[[#This Row],[JABATAN]],tbl_refJabatan,2,FALSE),"yr","day")-CONVERT(DATEDIF(H1976,tglAcuan,"y"),"yr","day"))),(INT(CONVERT(VLOOKUP(Table1[[#This Row],[JABATAN]],tbl_refJabatan,2,FALSE),"yr","day")-CONVERT(DATEDIF(H1976,NOW(),"y"),"yr","day")))),"")</f>
        <v>1826</v>
      </c>
      <c r="S1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Row],[JABATAN]],tbl_refJabatan,4,FALSE),"yr","day")-CONVERT(DATEDIF(H1976,tglAcuan,"y"),"yr","day"))),(NOW()+(CONVERT(VLOOKUP(Table1[[#This Row],[JABATAN]],tbl_refJabatan,4,FALSE),"yr","day")-CONVERT(DATEDIF(H1976,NOW(),"y"),"yr","day")))),"Usia Salah"),"")</f>
        <v>47175.348911689813</v>
      </c>
      <c r="T1976" s="167" t="str">
        <f ca="1">IF(Table1[[#This Row],[TGL. PENSIUN ( usia )]]&lt;&gt;0,TEXT(Table1[[#This Row],[TGL. PENSIUN ( usia )]],"yyyy"),"")</f>
        <v>2029</v>
      </c>
      <c r="U1976" s="166">
        <f ca="1">IF(AND(Table1[[#This Row],[TGL. PENSIUN (usia)]]&lt;&gt;"",Table1[[#This Row],[TGL. PENSIUN (usia)]]&lt;&gt;"USIA SALAH"),IF(tglAcuan&lt;&gt;0,(INT(CONVERT(VLOOKUP(Table1[[#This Row],[JABATAN]],tbl_refJabatan,4,FALSE),"yr","day")-CONVERT(DATEDIF(H1976,tglAcuan,"y"),"yr","day"))),(INT(CONVERT(VLOOKUP(Table1[[#This Row],[JABATAN]],tbl_refJabatan,4,FALSE),"yr","day")-CONVERT(DATEDIF(H1976,NOW(),"y"),"yr","day")))),"")</f>
        <v>1826</v>
      </c>
      <c r="V1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Row],[JABATAN]],tbl_refJabatan,6,FALSE),"yr","day")-CONVERT(DATEDIF(H1976,tglAcuan,"y"),"yr","day"))),(NOW()+(CONVERT(VLOOKUP(Table1[[#This Row],[JABATAN]],tbl_refJabatan,6,FALSE),"yr","day")-CONVERT(DATEDIF(H1976,NOW(),"y"),"yr","day")))),"Usia Salah"),"")</f>
        <v>45714.348911689813</v>
      </c>
      <c r="W1976" s="167" t="str">
        <f ca="1">IF(Table1[[#This Row],[TGL.PENSIUN (usia)]]&lt;&gt;0,TEXT(Table1[[#This Row],[TGL.PENSIUN (usia)]],"yyyy"),"")</f>
        <v>2025</v>
      </c>
      <c r="X19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Row],[JABATAN]],tbl_refJabatan,7,FALSE),"yr","day")-CONVERT(DATEDIF(M1976,tglAcuan,"y"),"yr","day"))),(NOW()+(CONVERT(VLOOKUP(Table1[[#This Row],[JABATAN]],tbl_refJabatan,7,FALSE),"yr","day")-CONVERT(DATEDIF(M1976,NOW(),"y"),"yr","day")))),"tgl SK salah"),"")</f>
        <v>50827.848911689813</v>
      </c>
      <c r="Y1976" s="167" t="str">
        <f ca="1">IF(Table1[[#This Row],[TGL. PENSIUN (jabatan)]]&lt;&gt;0,TEXT(Table1[[#This Row],[TGL. PENSIUN (jabatan)]],"yyyy"),"")</f>
        <v>2039</v>
      </c>
      <c r="Z19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Row],[JABATAN]],tbl_refJabatan,8,FALSE),"yr","day")-CONVERT(DATEDIF(H1976,tglAcuan,"y"),"yr","day"))),(NOW()+(CONVERT(VLOOKUP(Table1[[#This Row],[JABATAN]],tbl_refJabatan,8,FALSE),"yr","day")-CONVERT(DATEDIF(H1976,NOW(),"y"),"yr","day")))),"Usia Salah"),"")</f>
        <v>45714.348911689813</v>
      </c>
      <c r="AA1976" s="167" t="str">
        <f ca="1">IF(Table1[[#This Row],[TGL.PENSIUN (usia )]]&lt;&gt;0,TEXT(Table1[[#This Row],[TGL.PENSIUN (usia )]],"yyyy"),"")</f>
        <v>2025</v>
      </c>
      <c r="AB19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Row],[JABATAN]],tbl_refJabatan,9,FALSE),"yr","day")-CONVERT(DATEDIF(M1976,tglAcuan,"y"),"yr","day"))),(NOW()+(CONVERT(VLOOKUP(Table1[[#This Row],[JABATAN]],tbl_refJabatan,9,FALSE),"yr","day")-CONVERT(DATEDIF(M1976,NOW(),"y"),"yr","day")))),"tgl SK salah"),"")</f>
        <v>50827.848911689813</v>
      </c>
      <c r="AC1976" s="167" t="str">
        <f ca="1">IF(Table1[[#This Row],[TGL. PENSIUN (jabatan )]]&lt;&gt;0,TEXT(Table1[[#This Row],[TGL. PENSIUN (jabatan )]],"yyyy"),"")</f>
        <v>2039</v>
      </c>
      <c r="AD19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7" spans="1:30" s="53" customFormat="1" ht="21.75" customHeight="1" x14ac:dyDescent="0.25">
      <c r="A1977" s="43">
        <f t="shared" si="67"/>
        <v>1972</v>
      </c>
      <c r="B1977" s="44" t="s">
        <v>3226</v>
      </c>
      <c r="C1977" s="44" t="s">
        <v>3475</v>
      </c>
      <c r="D1977" s="72" t="s">
        <v>63</v>
      </c>
      <c r="E1977" s="182" t="s">
        <v>3494</v>
      </c>
      <c r="F1977" s="43" t="s">
        <v>41</v>
      </c>
      <c r="G1977" s="46" t="s">
        <v>42</v>
      </c>
      <c r="H1977" s="228" t="s">
        <v>3495</v>
      </c>
      <c r="I1977" s="45"/>
      <c r="J1977" s="76"/>
      <c r="K1977" s="63" t="s">
        <v>43</v>
      </c>
      <c r="L1977" s="68" t="s">
        <v>3496</v>
      </c>
      <c r="M1977" s="67">
        <v>42068</v>
      </c>
      <c r="N1977" s="52" t="str">
        <f t="shared" ca="1" si="68"/>
        <v>30 Tahun 10 Bulan 28 hari</v>
      </c>
      <c r="O19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22 Hari </v>
      </c>
      <c r="P1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Row],[JABATAN]],tbl_refJabatan,2,FALSE),"yr","day")-CONVERT(DATEDIF(H1977,tglAcuan,"y"),"yr","day"))),(NOW()+(CONVERT(VLOOKUP(Table1[[#This Row],[JABATAN]],tbl_refJabatan,2,FALSE),"yr","day")-CONVERT(DATEDIF(H1977,NOW(),"y"),"yr","day")))),"Usia Salah"),"")</f>
        <v>56306.598911689813</v>
      </c>
      <c r="Q1977" s="167" t="str">
        <f ca="1">IF(Table1[[#This Row],[TGL. PENSIUN (usia)]]&lt;&gt;0,TEXT(Table1[[#This Row],[TGL. PENSIUN (usia)]],"yyyy"),"")</f>
        <v>2054</v>
      </c>
      <c r="R1977" s="166">
        <f ca="1">IF(AND(Table1[[#This Row],[TGL. PENSIUN (usia)]]&lt;&gt;"",Table1[[#This Row],[TGL. PENSIUN (usia)]]&lt;&gt;"USIA SALAH"),IF(tglAcuan&lt;&gt;0,(INT(CONVERT(VLOOKUP(Table1[[#This Row],[JABATAN]],tbl_refJabatan,2,FALSE),"yr","day")-CONVERT(DATEDIF(H1977,tglAcuan,"y"),"yr","day"))),(INT(CONVERT(VLOOKUP(Table1[[#This Row],[JABATAN]],tbl_refJabatan,2,FALSE),"yr","day")-CONVERT(DATEDIF(H1977,NOW(),"y"),"yr","day")))),"")</f>
        <v>10957</v>
      </c>
      <c r="S1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Row],[JABATAN]],tbl_refJabatan,4,FALSE),"yr","day")-CONVERT(DATEDIF(H1977,tglAcuan,"y"),"yr","day"))),(NOW()+(CONVERT(VLOOKUP(Table1[[#This Row],[JABATAN]],tbl_refJabatan,4,FALSE),"yr","day")-CONVERT(DATEDIF(H1977,NOW(),"y"),"yr","day")))),"Usia Salah"),"")</f>
        <v>41696.598911689813</v>
      </c>
      <c r="T1977" s="167" t="str">
        <f ca="1">IF(Table1[[#This Row],[TGL. PENSIUN ( usia )]]&lt;&gt;0,TEXT(Table1[[#This Row],[TGL. PENSIUN ( usia )]],"yyyy"),"")</f>
        <v>2014</v>
      </c>
      <c r="U1977" s="166">
        <f ca="1">IF(AND(Table1[[#This Row],[TGL. PENSIUN (usia)]]&lt;&gt;"",Table1[[#This Row],[TGL. PENSIUN (usia)]]&lt;&gt;"USIA SALAH"),IF(tglAcuan&lt;&gt;0,(INT(CONVERT(VLOOKUP(Table1[[#This Row],[JABATAN]],tbl_refJabatan,4,FALSE),"yr","day")-CONVERT(DATEDIF(H1977,tglAcuan,"y"),"yr","day"))),(INT(CONVERT(VLOOKUP(Table1[[#This Row],[JABATAN]],tbl_refJabatan,4,FALSE),"yr","day")-CONVERT(DATEDIF(H1977,NOW(),"y"),"yr","day")))),"")</f>
        <v>-3653</v>
      </c>
      <c r="V1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Row],[JABATAN]],tbl_refJabatan,6,FALSE),"yr","day")-CONVERT(DATEDIF(H1977,tglAcuan,"y"),"yr","day"))),(NOW()+(CONVERT(VLOOKUP(Table1[[#This Row],[JABATAN]],tbl_refJabatan,6,FALSE),"yr","day")-CONVERT(DATEDIF(H1977,NOW(),"y"),"yr","day")))),"Usia Salah"),"")</f>
        <v>34391.598911689813</v>
      </c>
      <c r="W1977" s="167" t="str">
        <f ca="1">IF(Table1[[#This Row],[TGL.PENSIUN (usia)]]&lt;&gt;0,TEXT(Table1[[#This Row],[TGL.PENSIUN (usia)]],"yyyy"),"")</f>
        <v>1994</v>
      </c>
      <c r="X19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Row],[JABATAN]],tbl_refJabatan,7,FALSE),"yr","day")-CONVERT(DATEDIF(M1977,tglAcuan,"y"),"yr","day"))),(NOW()+(CONVERT(VLOOKUP(Table1[[#This Row],[JABATAN]],tbl_refJabatan,7,FALSE),"yr","day")-CONVERT(DATEDIF(M1977,NOW(),"y"),"yr","day")))),"tgl SK salah"),"")</f>
        <v>64342.098911689813</v>
      </c>
      <c r="Y1977" s="167" t="str">
        <f ca="1">IF(Table1[[#This Row],[TGL. PENSIUN (jabatan)]]&lt;&gt;0,TEXT(Table1[[#This Row],[TGL. PENSIUN (jabatan)]],"yyyy"),"")</f>
        <v>2076</v>
      </c>
      <c r="Z19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Row],[JABATAN]],tbl_refJabatan,8,FALSE),"yr","day")-CONVERT(DATEDIF(H1977,tglAcuan,"y"),"yr","day"))),(NOW()+(CONVERT(VLOOKUP(Table1[[#This Row],[JABATAN]],tbl_refJabatan,8,FALSE),"yr","day")-CONVERT(DATEDIF(H1977,NOW(),"y"),"yr","day")))),"Usia Salah"),"")</f>
        <v>56306.598911689813</v>
      </c>
      <c r="AA1977" s="167" t="str">
        <f ca="1">IF(Table1[[#This Row],[TGL.PENSIUN (usia )]]&lt;&gt;0,TEXT(Table1[[#This Row],[TGL.PENSIUN (usia )]],"yyyy"),"")</f>
        <v>2054</v>
      </c>
      <c r="AB19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Row],[JABATAN]],tbl_refJabatan,9,FALSE),"yr","day")-CONVERT(DATEDIF(M1977,tglAcuan,"y"),"yr","day"))),(NOW()+(CONVERT(VLOOKUP(Table1[[#This Row],[JABATAN]],tbl_refJabatan,9,FALSE),"yr","day")-CONVERT(DATEDIF(M1977,NOW(),"y"),"yr","day")))),"tgl SK salah"),"")</f>
        <v>47905.848911689813</v>
      </c>
      <c r="AC1977" s="167" t="str">
        <f ca="1">IF(Table1[[#This Row],[TGL. PENSIUN (jabatan )]]&lt;&gt;0,TEXT(Table1[[#This Row],[TGL. PENSIUN (jabatan )]],"yyyy"),"")</f>
        <v>2031</v>
      </c>
      <c r="AD19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8" spans="1:30" s="53" customFormat="1" ht="21.75" customHeight="1" x14ac:dyDescent="0.25">
      <c r="A1978" s="43">
        <f t="shared" si="67"/>
        <v>1973</v>
      </c>
      <c r="B1978" s="44" t="s">
        <v>3226</v>
      </c>
      <c r="C1978" s="44" t="s">
        <v>3475</v>
      </c>
      <c r="D1978" s="72" t="s">
        <v>63</v>
      </c>
      <c r="E1978" s="182" t="s">
        <v>3497</v>
      </c>
      <c r="F1978" s="43" t="s">
        <v>41</v>
      </c>
      <c r="G1978" s="46" t="s">
        <v>42</v>
      </c>
      <c r="H1978" s="228" t="s">
        <v>3498</v>
      </c>
      <c r="I1978" s="45"/>
      <c r="J1978" s="76"/>
      <c r="K1978" s="63" t="s">
        <v>43</v>
      </c>
      <c r="L1978" s="68" t="s">
        <v>3499</v>
      </c>
      <c r="M1978" s="67">
        <v>42068</v>
      </c>
      <c r="N1978" s="52" t="str">
        <f t="shared" ca="1" si="68"/>
        <v>41 Tahun 7 Bulan 15 hari</v>
      </c>
      <c r="O19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22 Hari </v>
      </c>
      <c r="P1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Row],[JABATAN]],tbl_refJabatan,2,FALSE),"yr","day")-CONVERT(DATEDIF(H1978,tglAcuan,"y"),"yr","day"))),(NOW()+(CONVERT(VLOOKUP(Table1[[#This Row],[JABATAN]],tbl_refJabatan,2,FALSE),"yr","day")-CONVERT(DATEDIF(H1978,NOW(),"y"),"yr","day")))),"Usia Salah"),"")</f>
        <v>52288.848911689813</v>
      </c>
      <c r="Q1978" s="167" t="str">
        <f ca="1">IF(Table1[[#This Row],[TGL. PENSIUN (usia)]]&lt;&gt;0,TEXT(Table1[[#This Row],[TGL. PENSIUN (usia)]],"yyyy"),"")</f>
        <v>2043</v>
      </c>
      <c r="R1978" s="166">
        <f ca="1">IF(AND(Table1[[#This Row],[TGL. PENSIUN (usia)]]&lt;&gt;"",Table1[[#This Row],[TGL. PENSIUN (usia)]]&lt;&gt;"USIA SALAH"),IF(tglAcuan&lt;&gt;0,(INT(CONVERT(VLOOKUP(Table1[[#This Row],[JABATAN]],tbl_refJabatan,2,FALSE),"yr","day")-CONVERT(DATEDIF(H1978,tglAcuan,"y"),"yr","day"))),(INT(CONVERT(VLOOKUP(Table1[[#This Row],[JABATAN]],tbl_refJabatan,2,FALSE),"yr","day")-CONVERT(DATEDIF(H1978,NOW(),"y"),"yr","day")))),"")</f>
        <v>6939</v>
      </c>
      <c r="S1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Row],[JABATAN]],tbl_refJabatan,4,FALSE),"yr","day")-CONVERT(DATEDIF(H1978,tglAcuan,"y"),"yr","day"))),(NOW()+(CONVERT(VLOOKUP(Table1[[#This Row],[JABATAN]],tbl_refJabatan,4,FALSE),"yr","day")-CONVERT(DATEDIF(H1978,NOW(),"y"),"yr","day")))),"Usia Salah"),"")</f>
        <v>37678.848911689813</v>
      </c>
      <c r="T1978" s="167" t="str">
        <f ca="1">IF(Table1[[#This Row],[TGL. PENSIUN ( usia )]]&lt;&gt;0,TEXT(Table1[[#This Row],[TGL. PENSIUN ( usia )]],"yyyy"),"")</f>
        <v>2003</v>
      </c>
      <c r="U1978" s="166">
        <f ca="1">IF(AND(Table1[[#This Row],[TGL. PENSIUN (usia)]]&lt;&gt;"",Table1[[#This Row],[TGL. PENSIUN (usia)]]&lt;&gt;"USIA SALAH"),IF(tglAcuan&lt;&gt;0,(INT(CONVERT(VLOOKUP(Table1[[#This Row],[JABATAN]],tbl_refJabatan,4,FALSE),"yr","day")-CONVERT(DATEDIF(H1978,tglAcuan,"y"),"yr","day"))),(INT(CONVERT(VLOOKUP(Table1[[#This Row],[JABATAN]],tbl_refJabatan,4,FALSE),"yr","day")-CONVERT(DATEDIF(H1978,NOW(),"y"),"yr","day")))),"")</f>
        <v>-7671</v>
      </c>
      <c r="V1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Row],[JABATAN]],tbl_refJabatan,6,FALSE),"yr","day")-CONVERT(DATEDIF(H1978,tglAcuan,"y"),"yr","day"))),(NOW()+(CONVERT(VLOOKUP(Table1[[#This Row],[JABATAN]],tbl_refJabatan,6,FALSE),"yr","day")-CONVERT(DATEDIF(H1978,NOW(),"y"),"yr","day")))),"Usia Salah"),"")</f>
        <v>30373.848911689813</v>
      </c>
      <c r="W1978" s="167" t="str">
        <f ca="1">IF(Table1[[#This Row],[TGL.PENSIUN (usia)]]&lt;&gt;0,TEXT(Table1[[#This Row],[TGL.PENSIUN (usia)]],"yyyy"),"")</f>
        <v>1983</v>
      </c>
      <c r="X19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Row],[JABATAN]],tbl_refJabatan,7,FALSE),"yr","day")-CONVERT(DATEDIF(M1978,tglAcuan,"y"),"yr","day"))),(NOW()+(CONVERT(VLOOKUP(Table1[[#This Row],[JABATAN]],tbl_refJabatan,7,FALSE),"yr","day")-CONVERT(DATEDIF(M1978,NOW(),"y"),"yr","day")))),"tgl SK salah"),"")</f>
        <v>64342.098911689813</v>
      </c>
      <c r="Y1978" s="167" t="str">
        <f ca="1">IF(Table1[[#This Row],[TGL. PENSIUN (jabatan)]]&lt;&gt;0,TEXT(Table1[[#This Row],[TGL. PENSIUN (jabatan)]],"yyyy"),"")</f>
        <v>2076</v>
      </c>
      <c r="Z19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Row],[JABATAN]],tbl_refJabatan,8,FALSE),"yr","day")-CONVERT(DATEDIF(H1978,tglAcuan,"y"),"yr","day"))),(NOW()+(CONVERT(VLOOKUP(Table1[[#This Row],[JABATAN]],tbl_refJabatan,8,FALSE),"yr","day")-CONVERT(DATEDIF(H1978,NOW(),"y"),"yr","day")))),"Usia Salah"),"")</f>
        <v>52288.848911689813</v>
      </c>
      <c r="AA1978" s="167" t="str">
        <f ca="1">IF(Table1[[#This Row],[TGL.PENSIUN (usia )]]&lt;&gt;0,TEXT(Table1[[#This Row],[TGL.PENSIUN (usia )]],"yyyy"),"")</f>
        <v>2043</v>
      </c>
      <c r="AB19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Row],[JABATAN]],tbl_refJabatan,9,FALSE),"yr","day")-CONVERT(DATEDIF(M1978,tglAcuan,"y"),"yr","day"))),(NOW()+(CONVERT(VLOOKUP(Table1[[#This Row],[JABATAN]],tbl_refJabatan,9,FALSE),"yr","day")-CONVERT(DATEDIF(M1978,NOW(),"y"),"yr","day")))),"tgl SK salah"),"")</f>
        <v>47905.848911689813</v>
      </c>
      <c r="AC1978" s="167" t="str">
        <f ca="1">IF(Table1[[#This Row],[TGL. PENSIUN (jabatan )]]&lt;&gt;0,TEXT(Table1[[#This Row],[TGL. PENSIUN (jabatan )]],"yyyy"),"")</f>
        <v>2031</v>
      </c>
      <c r="AD19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79" spans="1:30" s="53" customFormat="1" ht="21.75" customHeight="1" x14ac:dyDescent="0.25">
      <c r="A1979" s="43">
        <f t="shared" si="67"/>
        <v>1974</v>
      </c>
      <c r="B1979" s="44" t="s">
        <v>3226</v>
      </c>
      <c r="C1979" s="44" t="s">
        <v>3475</v>
      </c>
      <c r="D1979" s="72" t="s">
        <v>63</v>
      </c>
      <c r="E1979" s="182" t="s">
        <v>3500</v>
      </c>
      <c r="F1979" s="43" t="s">
        <v>41</v>
      </c>
      <c r="G1979" s="46" t="s">
        <v>42</v>
      </c>
      <c r="H1979" s="228" t="s">
        <v>3501</v>
      </c>
      <c r="I1979" s="45"/>
      <c r="J1979" s="76"/>
      <c r="K1979" s="63" t="s">
        <v>56</v>
      </c>
      <c r="L1979" s="68" t="s">
        <v>3502</v>
      </c>
      <c r="M1979" s="67">
        <v>42494</v>
      </c>
      <c r="N1979" s="52" t="str">
        <f t="shared" ca="1" si="68"/>
        <v>38 Tahun 4 Bulan 26 hari</v>
      </c>
      <c r="O19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23 Hari </v>
      </c>
      <c r="P1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Row],[JABATAN]],tbl_refJabatan,2,FALSE),"yr","day")-CONVERT(DATEDIF(H1979,tglAcuan,"y"),"yr","day"))),(NOW()+(CONVERT(VLOOKUP(Table1[[#This Row],[JABATAN]],tbl_refJabatan,2,FALSE),"yr","day")-CONVERT(DATEDIF(H1979,NOW(),"y"),"yr","day")))),"Usia Salah"),"")</f>
        <v>53384.598911689813</v>
      </c>
      <c r="Q1979" s="167" t="str">
        <f ca="1">IF(Table1[[#This Row],[TGL. PENSIUN (usia)]]&lt;&gt;0,TEXT(Table1[[#This Row],[TGL. PENSIUN (usia)]],"yyyy"),"")</f>
        <v>2046</v>
      </c>
      <c r="R1979" s="166">
        <f ca="1">IF(AND(Table1[[#This Row],[TGL. PENSIUN (usia)]]&lt;&gt;"",Table1[[#This Row],[TGL. PENSIUN (usia)]]&lt;&gt;"USIA SALAH"),IF(tglAcuan&lt;&gt;0,(INT(CONVERT(VLOOKUP(Table1[[#This Row],[JABATAN]],tbl_refJabatan,2,FALSE),"yr","day")-CONVERT(DATEDIF(H1979,tglAcuan,"y"),"yr","day"))),(INT(CONVERT(VLOOKUP(Table1[[#This Row],[JABATAN]],tbl_refJabatan,2,FALSE),"yr","day")-CONVERT(DATEDIF(H1979,NOW(),"y"),"yr","day")))),"")</f>
        <v>8035</v>
      </c>
      <c r="S1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Row],[JABATAN]],tbl_refJabatan,4,FALSE),"yr","day")-CONVERT(DATEDIF(H1979,tglAcuan,"y"),"yr","day"))),(NOW()+(CONVERT(VLOOKUP(Table1[[#This Row],[JABATAN]],tbl_refJabatan,4,FALSE),"yr","day")-CONVERT(DATEDIF(H1979,NOW(),"y"),"yr","day")))),"Usia Salah"),"")</f>
        <v>38774.598911689813</v>
      </c>
      <c r="T1979" s="167" t="str">
        <f ca="1">IF(Table1[[#This Row],[TGL. PENSIUN ( usia )]]&lt;&gt;0,TEXT(Table1[[#This Row],[TGL. PENSIUN ( usia )]],"yyyy"),"")</f>
        <v>2006</v>
      </c>
      <c r="U1979" s="166">
        <f ca="1">IF(AND(Table1[[#This Row],[TGL. PENSIUN (usia)]]&lt;&gt;"",Table1[[#This Row],[TGL. PENSIUN (usia)]]&lt;&gt;"USIA SALAH"),IF(tglAcuan&lt;&gt;0,(INT(CONVERT(VLOOKUP(Table1[[#This Row],[JABATAN]],tbl_refJabatan,4,FALSE),"yr","day")-CONVERT(DATEDIF(H1979,tglAcuan,"y"),"yr","day"))),(INT(CONVERT(VLOOKUP(Table1[[#This Row],[JABATAN]],tbl_refJabatan,4,FALSE),"yr","day")-CONVERT(DATEDIF(H1979,NOW(),"y"),"yr","day")))),"")</f>
        <v>-6575</v>
      </c>
      <c r="V1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Row],[JABATAN]],tbl_refJabatan,6,FALSE),"yr","day")-CONVERT(DATEDIF(H1979,tglAcuan,"y"),"yr","day"))),(NOW()+(CONVERT(VLOOKUP(Table1[[#This Row],[JABATAN]],tbl_refJabatan,6,FALSE),"yr","day")-CONVERT(DATEDIF(H1979,NOW(),"y"),"yr","day")))),"Usia Salah"),"")</f>
        <v>31469.598911689813</v>
      </c>
      <c r="W1979" s="167" t="str">
        <f ca="1">IF(Table1[[#This Row],[TGL.PENSIUN (usia)]]&lt;&gt;0,TEXT(Table1[[#This Row],[TGL.PENSIUN (usia)]],"yyyy"),"")</f>
        <v>1986</v>
      </c>
      <c r="X19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Row],[JABATAN]],tbl_refJabatan,7,FALSE),"yr","day")-CONVERT(DATEDIF(M1979,tglAcuan,"y"),"yr","day"))),(NOW()+(CONVERT(VLOOKUP(Table1[[#This Row],[JABATAN]],tbl_refJabatan,7,FALSE),"yr","day")-CONVERT(DATEDIF(M1979,NOW(),"y"),"yr","day")))),"tgl SK salah"),"")</f>
        <v>64707.348911689813</v>
      </c>
      <c r="Y1979" s="167" t="str">
        <f ca="1">IF(Table1[[#This Row],[TGL. PENSIUN (jabatan)]]&lt;&gt;0,TEXT(Table1[[#This Row],[TGL. PENSIUN (jabatan)]],"yyyy"),"")</f>
        <v>2077</v>
      </c>
      <c r="Z19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Row],[JABATAN]],tbl_refJabatan,8,FALSE),"yr","day")-CONVERT(DATEDIF(H1979,tglAcuan,"y"),"yr","day"))),(NOW()+(CONVERT(VLOOKUP(Table1[[#This Row],[JABATAN]],tbl_refJabatan,8,FALSE),"yr","day")-CONVERT(DATEDIF(H1979,NOW(),"y"),"yr","day")))),"Usia Salah"),"")</f>
        <v>53384.598911689813</v>
      </c>
      <c r="AA1979" s="167" t="str">
        <f ca="1">IF(Table1[[#This Row],[TGL.PENSIUN (usia )]]&lt;&gt;0,TEXT(Table1[[#This Row],[TGL.PENSIUN (usia )]],"yyyy"),"")</f>
        <v>2046</v>
      </c>
      <c r="AB19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Row],[JABATAN]],tbl_refJabatan,9,FALSE),"yr","day")-CONVERT(DATEDIF(M1979,tglAcuan,"y"),"yr","day"))),(NOW()+(CONVERT(VLOOKUP(Table1[[#This Row],[JABATAN]],tbl_refJabatan,9,FALSE),"yr","day")-CONVERT(DATEDIF(M1979,NOW(),"y"),"yr","day")))),"tgl SK salah"),"")</f>
        <v>48271.098911689813</v>
      </c>
      <c r="AC1979" s="167" t="str">
        <f ca="1">IF(Table1[[#This Row],[TGL. PENSIUN (jabatan )]]&lt;&gt;0,TEXT(Table1[[#This Row],[TGL. PENSIUN (jabatan )]],"yyyy"),"")</f>
        <v>2032</v>
      </c>
      <c r="AD19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0" spans="1:30" s="53" customFormat="1" ht="21.75" customHeight="1" x14ac:dyDescent="0.25">
      <c r="A1980" s="43">
        <f t="shared" si="67"/>
        <v>1975</v>
      </c>
      <c r="B1980" s="44" t="s">
        <v>3226</v>
      </c>
      <c r="C1980" s="44" t="s">
        <v>3475</v>
      </c>
      <c r="D1980" s="72" t="s">
        <v>63</v>
      </c>
      <c r="E1980" s="182" t="s">
        <v>265</v>
      </c>
      <c r="F1980" s="43" t="s">
        <v>41</v>
      </c>
      <c r="G1980" s="46" t="s">
        <v>42</v>
      </c>
      <c r="H1980" s="228" t="s">
        <v>3503</v>
      </c>
      <c r="I1980" s="45"/>
      <c r="J1980" s="76"/>
      <c r="K1980" s="63" t="s">
        <v>43</v>
      </c>
      <c r="L1980" s="68" t="s">
        <v>3504</v>
      </c>
      <c r="M1980" s="67">
        <v>42494</v>
      </c>
      <c r="N1980" s="52" t="str">
        <f t="shared" ca="1" si="68"/>
        <v>45 Tahun 7 Bulan 21 hari</v>
      </c>
      <c r="O19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23 Hari </v>
      </c>
      <c r="P1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Row],[JABATAN]],tbl_refJabatan,2,FALSE),"yr","day")-CONVERT(DATEDIF(H1980,tglAcuan,"y"),"yr","day"))),(NOW()+(CONVERT(VLOOKUP(Table1[[#This Row],[JABATAN]],tbl_refJabatan,2,FALSE),"yr","day")-CONVERT(DATEDIF(H1980,NOW(),"y"),"yr","day")))),"Usia Salah"),"")</f>
        <v>50827.848911689813</v>
      </c>
      <c r="Q1980" s="167" t="str">
        <f ca="1">IF(Table1[[#This Row],[TGL. PENSIUN (usia)]]&lt;&gt;0,TEXT(Table1[[#This Row],[TGL. PENSIUN (usia)]],"yyyy"),"")</f>
        <v>2039</v>
      </c>
      <c r="R1980" s="166">
        <f ca="1">IF(AND(Table1[[#This Row],[TGL. PENSIUN (usia)]]&lt;&gt;"",Table1[[#This Row],[TGL. PENSIUN (usia)]]&lt;&gt;"USIA SALAH"),IF(tglAcuan&lt;&gt;0,(INT(CONVERT(VLOOKUP(Table1[[#This Row],[JABATAN]],tbl_refJabatan,2,FALSE),"yr","day")-CONVERT(DATEDIF(H1980,tglAcuan,"y"),"yr","day"))),(INT(CONVERT(VLOOKUP(Table1[[#This Row],[JABATAN]],tbl_refJabatan,2,FALSE),"yr","day")-CONVERT(DATEDIF(H1980,NOW(),"y"),"yr","day")))),"")</f>
        <v>5478</v>
      </c>
      <c r="S1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Row],[JABATAN]],tbl_refJabatan,4,FALSE),"yr","day")-CONVERT(DATEDIF(H1980,tglAcuan,"y"),"yr","day"))),(NOW()+(CONVERT(VLOOKUP(Table1[[#This Row],[JABATAN]],tbl_refJabatan,4,FALSE),"yr","day")-CONVERT(DATEDIF(H1980,NOW(),"y"),"yr","day")))),"Usia Salah"),"")</f>
        <v>36217.848911689813</v>
      </c>
      <c r="T1980" s="167" t="str">
        <f ca="1">IF(Table1[[#This Row],[TGL. PENSIUN ( usia )]]&lt;&gt;0,TEXT(Table1[[#This Row],[TGL. PENSIUN ( usia )]],"yyyy"),"")</f>
        <v>1999</v>
      </c>
      <c r="U1980" s="166">
        <f ca="1">IF(AND(Table1[[#This Row],[TGL. PENSIUN (usia)]]&lt;&gt;"",Table1[[#This Row],[TGL. PENSIUN (usia)]]&lt;&gt;"USIA SALAH"),IF(tglAcuan&lt;&gt;0,(INT(CONVERT(VLOOKUP(Table1[[#This Row],[JABATAN]],tbl_refJabatan,4,FALSE),"yr","day")-CONVERT(DATEDIF(H1980,tglAcuan,"y"),"yr","day"))),(INT(CONVERT(VLOOKUP(Table1[[#This Row],[JABATAN]],tbl_refJabatan,4,FALSE),"yr","day")-CONVERT(DATEDIF(H1980,NOW(),"y"),"yr","day")))),"")</f>
        <v>-9132</v>
      </c>
      <c r="V1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Row],[JABATAN]],tbl_refJabatan,6,FALSE),"yr","day")-CONVERT(DATEDIF(H1980,tglAcuan,"y"),"yr","day"))),(NOW()+(CONVERT(VLOOKUP(Table1[[#This Row],[JABATAN]],tbl_refJabatan,6,FALSE),"yr","day")-CONVERT(DATEDIF(H1980,NOW(),"y"),"yr","day")))),"Usia Salah"),"")</f>
        <v>28912.848911689813</v>
      </c>
      <c r="W1980" s="167" t="str">
        <f ca="1">IF(Table1[[#This Row],[TGL.PENSIUN (usia)]]&lt;&gt;0,TEXT(Table1[[#This Row],[TGL.PENSIUN (usia)]],"yyyy"),"")</f>
        <v>1979</v>
      </c>
      <c r="X19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Row],[JABATAN]],tbl_refJabatan,7,FALSE),"yr","day")-CONVERT(DATEDIF(M1980,tglAcuan,"y"),"yr","day"))),(NOW()+(CONVERT(VLOOKUP(Table1[[#This Row],[JABATAN]],tbl_refJabatan,7,FALSE),"yr","day")-CONVERT(DATEDIF(M1980,NOW(),"y"),"yr","day")))),"tgl SK salah"),"")</f>
        <v>64707.348911689813</v>
      </c>
      <c r="Y1980" s="167" t="str">
        <f ca="1">IF(Table1[[#This Row],[TGL. PENSIUN (jabatan)]]&lt;&gt;0,TEXT(Table1[[#This Row],[TGL. PENSIUN (jabatan)]],"yyyy"),"")</f>
        <v>2077</v>
      </c>
      <c r="Z19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Row],[JABATAN]],tbl_refJabatan,8,FALSE),"yr","day")-CONVERT(DATEDIF(H1980,tglAcuan,"y"),"yr","day"))),(NOW()+(CONVERT(VLOOKUP(Table1[[#This Row],[JABATAN]],tbl_refJabatan,8,FALSE),"yr","day")-CONVERT(DATEDIF(H1980,NOW(),"y"),"yr","day")))),"Usia Salah"),"")</f>
        <v>50827.848911689813</v>
      </c>
      <c r="AA1980" s="167" t="str">
        <f ca="1">IF(Table1[[#This Row],[TGL.PENSIUN (usia )]]&lt;&gt;0,TEXT(Table1[[#This Row],[TGL.PENSIUN (usia )]],"yyyy"),"")</f>
        <v>2039</v>
      </c>
      <c r="AB19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Row],[JABATAN]],tbl_refJabatan,9,FALSE),"yr","day")-CONVERT(DATEDIF(M1980,tglAcuan,"y"),"yr","day"))),(NOW()+(CONVERT(VLOOKUP(Table1[[#This Row],[JABATAN]],tbl_refJabatan,9,FALSE),"yr","day")-CONVERT(DATEDIF(M1980,NOW(),"y"),"yr","day")))),"tgl SK salah"),"")</f>
        <v>48271.098911689813</v>
      </c>
      <c r="AC1980" s="167" t="str">
        <f ca="1">IF(Table1[[#This Row],[TGL. PENSIUN (jabatan )]]&lt;&gt;0,TEXT(Table1[[#This Row],[TGL. PENSIUN (jabatan )]],"yyyy"),"")</f>
        <v>2032</v>
      </c>
      <c r="AD19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1" spans="1:30" s="53" customFormat="1" ht="21.75" customHeight="1" x14ac:dyDescent="0.25">
      <c r="A1981" s="43">
        <f t="shared" si="67"/>
        <v>1976</v>
      </c>
      <c r="B1981" s="44" t="s">
        <v>3226</v>
      </c>
      <c r="C1981" s="44" t="s">
        <v>3475</v>
      </c>
      <c r="D1981" s="72" t="s">
        <v>63</v>
      </c>
      <c r="E1981" s="182" t="s">
        <v>3023</v>
      </c>
      <c r="F1981" s="43" t="s">
        <v>41</v>
      </c>
      <c r="G1981" s="46" t="s">
        <v>42</v>
      </c>
      <c r="H1981" s="228" t="s">
        <v>3505</v>
      </c>
      <c r="I1981" s="45"/>
      <c r="J1981" s="76"/>
      <c r="K1981" s="63" t="s">
        <v>43</v>
      </c>
      <c r="L1981" s="68" t="s">
        <v>3506</v>
      </c>
      <c r="M1981" s="67">
        <v>39055</v>
      </c>
      <c r="N1981" s="52" t="str">
        <f t="shared" ca="1" si="68"/>
        <v>49 Tahun 5 Bulan 21 hari</v>
      </c>
      <c r="O19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17 Tahun 2 Bulan 23 Hari </v>
      </c>
      <c r="P1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Row],[JABATAN]],tbl_refJabatan,2,FALSE),"yr","day")-CONVERT(DATEDIF(H1981,tglAcuan,"y"),"yr","day"))),(NOW()+(CONVERT(VLOOKUP(Table1[[#This Row],[JABATAN]],tbl_refJabatan,2,FALSE),"yr","day")-CONVERT(DATEDIF(H1981,NOW(),"y"),"yr","day")))),"Usia Salah"),"")</f>
        <v>49366.848911689813</v>
      </c>
      <c r="Q1981" s="167" t="str">
        <f ca="1">IF(Table1[[#This Row],[TGL. PENSIUN (usia)]]&lt;&gt;0,TEXT(Table1[[#This Row],[TGL. PENSIUN (usia)]],"yyyy"),"")</f>
        <v>2035</v>
      </c>
      <c r="R1981" s="166">
        <f ca="1">IF(AND(Table1[[#This Row],[TGL. PENSIUN (usia)]]&lt;&gt;"",Table1[[#This Row],[TGL. PENSIUN (usia)]]&lt;&gt;"USIA SALAH"),IF(tglAcuan&lt;&gt;0,(INT(CONVERT(VLOOKUP(Table1[[#This Row],[JABATAN]],tbl_refJabatan,2,FALSE),"yr","day")-CONVERT(DATEDIF(H1981,tglAcuan,"y"),"yr","day"))),(INT(CONVERT(VLOOKUP(Table1[[#This Row],[JABATAN]],tbl_refJabatan,2,FALSE),"yr","day")-CONVERT(DATEDIF(H1981,NOW(),"y"),"yr","day")))),"")</f>
        <v>4017</v>
      </c>
      <c r="S1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Row],[JABATAN]],tbl_refJabatan,4,FALSE),"yr","day")-CONVERT(DATEDIF(H1981,tglAcuan,"y"),"yr","day"))),(NOW()+(CONVERT(VLOOKUP(Table1[[#This Row],[JABATAN]],tbl_refJabatan,4,FALSE),"yr","day")-CONVERT(DATEDIF(H1981,NOW(),"y"),"yr","day")))),"Usia Salah"),"")</f>
        <v>34756.848911689813</v>
      </c>
      <c r="T1981" s="167" t="str">
        <f ca="1">IF(Table1[[#This Row],[TGL. PENSIUN ( usia )]]&lt;&gt;0,TEXT(Table1[[#This Row],[TGL. PENSIUN ( usia )]],"yyyy"),"")</f>
        <v>1995</v>
      </c>
      <c r="U1981" s="166">
        <f ca="1">IF(AND(Table1[[#This Row],[TGL. PENSIUN (usia)]]&lt;&gt;"",Table1[[#This Row],[TGL. PENSIUN (usia)]]&lt;&gt;"USIA SALAH"),IF(tglAcuan&lt;&gt;0,(INT(CONVERT(VLOOKUP(Table1[[#This Row],[JABATAN]],tbl_refJabatan,4,FALSE),"yr","day")-CONVERT(DATEDIF(H1981,tglAcuan,"y"),"yr","day"))),(INT(CONVERT(VLOOKUP(Table1[[#This Row],[JABATAN]],tbl_refJabatan,4,FALSE),"yr","day")-CONVERT(DATEDIF(H1981,NOW(),"y"),"yr","day")))),"")</f>
        <v>-10593</v>
      </c>
      <c r="V1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Row],[JABATAN]],tbl_refJabatan,6,FALSE),"yr","day")-CONVERT(DATEDIF(H1981,tglAcuan,"y"),"yr","day"))),(NOW()+(CONVERT(VLOOKUP(Table1[[#This Row],[JABATAN]],tbl_refJabatan,6,FALSE),"yr","day")-CONVERT(DATEDIF(H1981,NOW(),"y"),"yr","day")))),"Usia Salah"),"")</f>
        <v>27451.848911689813</v>
      </c>
      <c r="W1981" s="167" t="str">
        <f ca="1">IF(Table1[[#This Row],[TGL.PENSIUN (usia)]]&lt;&gt;0,TEXT(Table1[[#This Row],[TGL.PENSIUN (usia)]],"yyyy"),"")</f>
        <v>1975</v>
      </c>
      <c r="X19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Row],[JABATAN]],tbl_refJabatan,7,FALSE),"yr","day")-CONVERT(DATEDIF(M1981,tglAcuan,"y"),"yr","day"))),(NOW()+(CONVERT(VLOOKUP(Table1[[#This Row],[JABATAN]],tbl_refJabatan,7,FALSE),"yr","day")-CONVERT(DATEDIF(M1981,NOW(),"y"),"yr","day")))),"tgl SK salah"),"")</f>
        <v>61054.848911689813</v>
      </c>
      <c r="Y1981" s="167" t="str">
        <f ca="1">IF(Table1[[#This Row],[TGL. PENSIUN (jabatan)]]&lt;&gt;0,TEXT(Table1[[#This Row],[TGL. PENSIUN (jabatan)]],"yyyy"),"")</f>
        <v>2067</v>
      </c>
      <c r="Z19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Row],[JABATAN]],tbl_refJabatan,8,FALSE),"yr","day")-CONVERT(DATEDIF(H1981,tglAcuan,"y"),"yr","day"))),(NOW()+(CONVERT(VLOOKUP(Table1[[#This Row],[JABATAN]],tbl_refJabatan,8,FALSE),"yr","day")-CONVERT(DATEDIF(H1981,NOW(),"y"),"yr","day")))),"Usia Salah"),"")</f>
        <v>49366.848911689813</v>
      </c>
      <c r="AA1981" s="167" t="str">
        <f ca="1">IF(Table1[[#This Row],[TGL.PENSIUN (usia )]]&lt;&gt;0,TEXT(Table1[[#This Row],[TGL.PENSIUN (usia )]],"yyyy"),"")</f>
        <v>2035</v>
      </c>
      <c r="AB19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Row],[JABATAN]],tbl_refJabatan,9,FALSE),"yr","day")-CONVERT(DATEDIF(M1981,tglAcuan,"y"),"yr","day"))),(NOW()+(CONVERT(VLOOKUP(Table1[[#This Row],[JABATAN]],tbl_refJabatan,9,FALSE),"yr","day")-CONVERT(DATEDIF(M1981,NOW(),"y"),"yr","day")))),"tgl SK salah"),"")</f>
        <v>44618.598911689813</v>
      </c>
      <c r="AC1981" s="167" t="str">
        <f ca="1">IF(Table1[[#This Row],[TGL. PENSIUN (jabatan )]]&lt;&gt;0,TEXT(Table1[[#This Row],[TGL. PENSIUN (jabatan )]],"yyyy"),"")</f>
        <v>2022</v>
      </c>
      <c r="AD19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2" spans="1:30" s="53" customFormat="1" ht="21.75" customHeight="1" x14ac:dyDescent="0.25">
      <c r="A1982" s="43">
        <f t="shared" si="67"/>
        <v>1977</v>
      </c>
      <c r="B1982" s="44" t="s">
        <v>3226</v>
      </c>
      <c r="C1982" s="44" t="s">
        <v>3475</v>
      </c>
      <c r="D1982" s="72" t="s">
        <v>63</v>
      </c>
      <c r="E1982" s="182" t="s">
        <v>1107</v>
      </c>
      <c r="F1982" s="43" t="s">
        <v>41</v>
      </c>
      <c r="G1982" s="46" t="s">
        <v>42</v>
      </c>
      <c r="H1982" s="228" t="s">
        <v>3507</v>
      </c>
      <c r="I1982" s="45"/>
      <c r="J1982" s="76"/>
      <c r="K1982" s="63" t="s">
        <v>43</v>
      </c>
      <c r="L1982" s="68" t="s">
        <v>3508</v>
      </c>
      <c r="M1982" s="67">
        <v>42068</v>
      </c>
      <c r="N1982" s="52" t="str">
        <f t="shared" ca="1" si="68"/>
        <v>40 Tahun 7 Bulan 3 hari</v>
      </c>
      <c r="O19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22 Hari </v>
      </c>
      <c r="P1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Row],[JABATAN]],tbl_refJabatan,2,FALSE),"yr","day")-CONVERT(DATEDIF(H1982,tglAcuan,"y"),"yr","day"))),(NOW()+(CONVERT(VLOOKUP(Table1[[#This Row],[JABATAN]],tbl_refJabatan,2,FALSE),"yr","day")-CONVERT(DATEDIF(H1982,NOW(),"y"),"yr","day")))),"Usia Salah"),"")</f>
        <v>52654.098911689813</v>
      </c>
      <c r="Q1982" s="167" t="str">
        <f ca="1">IF(Table1[[#This Row],[TGL. PENSIUN (usia)]]&lt;&gt;0,TEXT(Table1[[#This Row],[TGL. PENSIUN (usia)]],"yyyy"),"")</f>
        <v>2044</v>
      </c>
      <c r="R1982" s="166">
        <f ca="1">IF(AND(Table1[[#This Row],[TGL. PENSIUN (usia)]]&lt;&gt;"",Table1[[#This Row],[TGL. PENSIUN (usia)]]&lt;&gt;"USIA SALAH"),IF(tglAcuan&lt;&gt;0,(INT(CONVERT(VLOOKUP(Table1[[#This Row],[JABATAN]],tbl_refJabatan,2,FALSE),"yr","day")-CONVERT(DATEDIF(H1982,tglAcuan,"y"),"yr","day"))),(INT(CONVERT(VLOOKUP(Table1[[#This Row],[JABATAN]],tbl_refJabatan,2,FALSE),"yr","day")-CONVERT(DATEDIF(H1982,NOW(),"y"),"yr","day")))),"")</f>
        <v>7305</v>
      </c>
      <c r="S1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Row],[JABATAN]],tbl_refJabatan,4,FALSE),"yr","day")-CONVERT(DATEDIF(H1982,tglAcuan,"y"),"yr","day"))),(NOW()+(CONVERT(VLOOKUP(Table1[[#This Row],[JABATAN]],tbl_refJabatan,4,FALSE),"yr","day")-CONVERT(DATEDIF(H1982,NOW(),"y"),"yr","day")))),"Usia Salah"),"")</f>
        <v>38044.098911689813</v>
      </c>
      <c r="T1982" s="167" t="str">
        <f ca="1">IF(Table1[[#This Row],[TGL. PENSIUN ( usia )]]&lt;&gt;0,TEXT(Table1[[#This Row],[TGL. PENSIUN ( usia )]],"yyyy"),"")</f>
        <v>2004</v>
      </c>
      <c r="U1982" s="166">
        <f ca="1">IF(AND(Table1[[#This Row],[TGL. PENSIUN (usia)]]&lt;&gt;"",Table1[[#This Row],[TGL. PENSIUN (usia)]]&lt;&gt;"USIA SALAH"),IF(tglAcuan&lt;&gt;0,(INT(CONVERT(VLOOKUP(Table1[[#This Row],[JABATAN]],tbl_refJabatan,4,FALSE),"yr","day")-CONVERT(DATEDIF(H1982,tglAcuan,"y"),"yr","day"))),(INT(CONVERT(VLOOKUP(Table1[[#This Row],[JABATAN]],tbl_refJabatan,4,FALSE),"yr","day")-CONVERT(DATEDIF(H1982,NOW(),"y"),"yr","day")))),"")</f>
        <v>-7305</v>
      </c>
      <c r="V1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Row],[JABATAN]],tbl_refJabatan,6,FALSE),"yr","day")-CONVERT(DATEDIF(H1982,tglAcuan,"y"),"yr","day"))),(NOW()+(CONVERT(VLOOKUP(Table1[[#This Row],[JABATAN]],tbl_refJabatan,6,FALSE),"yr","day")-CONVERT(DATEDIF(H1982,NOW(),"y"),"yr","day")))),"Usia Salah"),"")</f>
        <v>30739.098911689813</v>
      </c>
      <c r="W1982" s="167" t="str">
        <f ca="1">IF(Table1[[#This Row],[TGL.PENSIUN (usia)]]&lt;&gt;0,TEXT(Table1[[#This Row],[TGL.PENSIUN (usia)]],"yyyy"),"")</f>
        <v>1984</v>
      </c>
      <c r="X19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Row],[JABATAN]],tbl_refJabatan,7,FALSE),"yr","day")-CONVERT(DATEDIF(M1982,tglAcuan,"y"),"yr","day"))),(NOW()+(CONVERT(VLOOKUP(Table1[[#This Row],[JABATAN]],tbl_refJabatan,7,FALSE),"yr","day")-CONVERT(DATEDIF(M1982,NOW(),"y"),"yr","day")))),"tgl SK salah"),"")</f>
        <v>64342.098911689813</v>
      </c>
      <c r="Y1982" s="167" t="str">
        <f ca="1">IF(Table1[[#This Row],[TGL. PENSIUN (jabatan)]]&lt;&gt;0,TEXT(Table1[[#This Row],[TGL. PENSIUN (jabatan)]],"yyyy"),"")</f>
        <v>2076</v>
      </c>
      <c r="Z19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Row],[JABATAN]],tbl_refJabatan,8,FALSE),"yr","day")-CONVERT(DATEDIF(H1982,tglAcuan,"y"),"yr","day"))),(NOW()+(CONVERT(VLOOKUP(Table1[[#This Row],[JABATAN]],tbl_refJabatan,8,FALSE),"yr","day")-CONVERT(DATEDIF(H1982,NOW(),"y"),"yr","day")))),"Usia Salah"),"")</f>
        <v>52654.098911689813</v>
      </c>
      <c r="AA1982" s="167" t="str">
        <f ca="1">IF(Table1[[#This Row],[TGL.PENSIUN (usia )]]&lt;&gt;0,TEXT(Table1[[#This Row],[TGL.PENSIUN (usia )]],"yyyy"),"")</f>
        <v>2044</v>
      </c>
      <c r="AB19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Row],[JABATAN]],tbl_refJabatan,9,FALSE),"yr","day")-CONVERT(DATEDIF(M1982,tglAcuan,"y"),"yr","day"))),(NOW()+(CONVERT(VLOOKUP(Table1[[#This Row],[JABATAN]],tbl_refJabatan,9,FALSE),"yr","day")-CONVERT(DATEDIF(M1982,NOW(),"y"),"yr","day")))),"tgl SK salah"),"")</f>
        <v>47905.848911689813</v>
      </c>
      <c r="AC1982" s="167" t="str">
        <f ca="1">IF(Table1[[#This Row],[TGL. PENSIUN (jabatan )]]&lt;&gt;0,TEXT(Table1[[#This Row],[TGL. PENSIUN (jabatan )]],"yyyy"),"")</f>
        <v>2031</v>
      </c>
      <c r="AD19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3" spans="1:30" s="53" customFormat="1" ht="21.75" customHeight="1" x14ac:dyDescent="0.25">
      <c r="A1983" s="43">
        <f t="shared" si="67"/>
        <v>1978</v>
      </c>
      <c r="B1983" s="44" t="s">
        <v>3226</v>
      </c>
      <c r="C1983" s="44" t="s">
        <v>3475</v>
      </c>
      <c r="D1983" s="72" t="s">
        <v>63</v>
      </c>
      <c r="E1983" s="182" t="s">
        <v>3509</v>
      </c>
      <c r="F1983" s="43" t="s">
        <v>41</v>
      </c>
      <c r="G1983" s="46" t="s">
        <v>42</v>
      </c>
      <c r="H1983" s="228" t="s">
        <v>3510</v>
      </c>
      <c r="I1983" s="45"/>
      <c r="J1983" s="76"/>
      <c r="K1983" s="63" t="s">
        <v>56</v>
      </c>
      <c r="L1983" s="68" t="s">
        <v>3511</v>
      </c>
      <c r="M1983" s="67">
        <v>44186</v>
      </c>
      <c r="N1983" s="52" t="str">
        <f t="shared" ca="1" si="68"/>
        <v>34 Tahun 7 Bulan 12 hari</v>
      </c>
      <c r="O19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6 Hari </v>
      </c>
      <c r="P1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Row],[JABATAN]],tbl_refJabatan,2,FALSE),"yr","day")-CONVERT(DATEDIF(H1983,tglAcuan,"y"),"yr","day"))),(NOW()+(CONVERT(VLOOKUP(Table1[[#This Row],[JABATAN]],tbl_refJabatan,2,FALSE),"yr","day")-CONVERT(DATEDIF(H1983,NOW(),"y"),"yr","day")))),"Usia Salah"),"")</f>
        <v>54845.598911689813</v>
      </c>
      <c r="Q1983" s="167" t="str">
        <f ca="1">IF(Table1[[#This Row],[TGL. PENSIUN (usia)]]&lt;&gt;0,TEXT(Table1[[#This Row],[TGL. PENSIUN (usia)]],"yyyy"),"")</f>
        <v>2050</v>
      </c>
      <c r="R1983" s="166">
        <f ca="1">IF(AND(Table1[[#This Row],[TGL. PENSIUN (usia)]]&lt;&gt;"",Table1[[#This Row],[TGL. PENSIUN (usia)]]&lt;&gt;"USIA SALAH"),IF(tglAcuan&lt;&gt;0,(INT(CONVERT(VLOOKUP(Table1[[#This Row],[JABATAN]],tbl_refJabatan,2,FALSE),"yr","day")-CONVERT(DATEDIF(H1983,tglAcuan,"y"),"yr","day"))),(INT(CONVERT(VLOOKUP(Table1[[#This Row],[JABATAN]],tbl_refJabatan,2,FALSE),"yr","day")-CONVERT(DATEDIF(H1983,NOW(),"y"),"yr","day")))),"")</f>
        <v>9496</v>
      </c>
      <c r="S1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Row],[JABATAN]],tbl_refJabatan,4,FALSE),"yr","day")-CONVERT(DATEDIF(H1983,tglAcuan,"y"),"yr","day"))),(NOW()+(CONVERT(VLOOKUP(Table1[[#This Row],[JABATAN]],tbl_refJabatan,4,FALSE),"yr","day")-CONVERT(DATEDIF(H1983,NOW(),"y"),"yr","day")))),"Usia Salah"),"")</f>
        <v>40235.598911689813</v>
      </c>
      <c r="T1983" s="167" t="str">
        <f ca="1">IF(Table1[[#This Row],[TGL. PENSIUN ( usia )]]&lt;&gt;0,TEXT(Table1[[#This Row],[TGL. PENSIUN ( usia )]],"yyyy"),"")</f>
        <v>2010</v>
      </c>
      <c r="U1983" s="166">
        <f ca="1">IF(AND(Table1[[#This Row],[TGL. PENSIUN (usia)]]&lt;&gt;"",Table1[[#This Row],[TGL. PENSIUN (usia)]]&lt;&gt;"USIA SALAH"),IF(tglAcuan&lt;&gt;0,(INT(CONVERT(VLOOKUP(Table1[[#This Row],[JABATAN]],tbl_refJabatan,4,FALSE),"yr","day")-CONVERT(DATEDIF(H1983,tglAcuan,"y"),"yr","day"))),(INT(CONVERT(VLOOKUP(Table1[[#This Row],[JABATAN]],tbl_refJabatan,4,FALSE),"yr","day")-CONVERT(DATEDIF(H1983,NOW(),"y"),"yr","day")))),"")</f>
        <v>-5114</v>
      </c>
      <c r="V1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Row],[JABATAN]],tbl_refJabatan,6,FALSE),"yr","day")-CONVERT(DATEDIF(H1983,tglAcuan,"y"),"yr","day"))),(NOW()+(CONVERT(VLOOKUP(Table1[[#This Row],[JABATAN]],tbl_refJabatan,6,FALSE),"yr","day")-CONVERT(DATEDIF(H1983,NOW(),"y"),"yr","day")))),"Usia Salah"),"")</f>
        <v>32930.598911689813</v>
      </c>
      <c r="W1983" s="167" t="str">
        <f ca="1">IF(Table1[[#This Row],[TGL.PENSIUN (usia)]]&lt;&gt;0,TEXT(Table1[[#This Row],[TGL.PENSIUN (usia)]],"yyyy"),"")</f>
        <v>1990</v>
      </c>
      <c r="X19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Row],[JABATAN]],tbl_refJabatan,7,FALSE),"yr","day")-CONVERT(DATEDIF(M1983,tglAcuan,"y"),"yr","day"))),(NOW()+(CONVERT(VLOOKUP(Table1[[#This Row],[JABATAN]],tbl_refJabatan,7,FALSE),"yr","day")-CONVERT(DATEDIF(M1983,NOW(),"y"),"yr","day")))),"tgl SK salah"),"")</f>
        <v>66168.348911689813</v>
      </c>
      <c r="Y1983" s="167" t="str">
        <f ca="1">IF(Table1[[#This Row],[TGL. PENSIUN (jabatan)]]&lt;&gt;0,TEXT(Table1[[#This Row],[TGL. PENSIUN (jabatan)]],"yyyy"),"")</f>
        <v>2081</v>
      </c>
      <c r="Z19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Row],[JABATAN]],tbl_refJabatan,8,FALSE),"yr","day")-CONVERT(DATEDIF(H1983,tglAcuan,"y"),"yr","day"))),(NOW()+(CONVERT(VLOOKUP(Table1[[#This Row],[JABATAN]],tbl_refJabatan,8,FALSE),"yr","day")-CONVERT(DATEDIF(H1983,NOW(),"y"),"yr","day")))),"Usia Salah"),"")</f>
        <v>54845.598911689813</v>
      </c>
      <c r="AA1983" s="167" t="str">
        <f ca="1">IF(Table1[[#This Row],[TGL.PENSIUN (usia )]]&lt;&gt;0,TEXT(Table1[[#This Row],[TGL.PENSIUN (usia )]],"yyyy"),"")</f>
        <v>2050</v>
      </c>
      <c r="AB19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Row],[JABATAN]],tbl_refJabatan,9,FALSE),"yr","day")-CONVERT(DATEDIF(M1983,tglAcuan,"y"),"yr","day"))),(NOW()+(CONVERT(VLOOKUP(Table1[[#This Row],[JABATAN]],tbl_refJabatan,9,FALSE),"yr","day")-CONVERT(DATEDIF(M1983,NOW(),"y"),"yr","day")))),"tgl SK salah"),"")</f>
        <v>49732.098911689813</v>
      </c>
      <c r="AC1983" s="167" t="str">
        <f ca="1">IF(Table1[[#This Row],[TGL. PENSIUN (jabatan )]]&lt;&gt;0,TEXT(Table1[[#This Row],[TGL. PENSIUN (jabatan )]],"yyyy"),"")</f>
        <v>2036</v>
      </c>
      <c r="AD19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4" spans="1:30" s="53" customFormat="1" ht="21.75" customHeight="1" x14ac:dyDescent="0.25">
      <c r="A1984" s="43">
        <f t="shared" si="67"/>
        <v>1979</v>
      </c>
      <c r="B1984" s="44" t="s">
        <v>3226</v>
      </c>
      <c r="C1984" s="44" t="s">
        <v>3475</v>
      </c>
      <c r="D1984" s="72" t="s">
        <v>63</v>
      </c>
      <c r="E1984" s="182" t="s">
        <v>3512</v>
      </c>
      <c r="F1984" s="43" t="s">
        <v>41</v>
      </c>
      <c r="G1984" s="46" t="s">
        <v>42</v>
      </c>
      <c r="H1984" s="228" t="s">
        <v>3513</v>
      </c>
      <c r="I1984" s="45"/>
      <c r="J1984" s="76"/>
      <c r="K1984" s="63" t="s">
        <v>43</v>
      </c>
      <c r="L1984" s="68" t="s">
        <v>3514</v>
      </c>
      <c r="M1984" s="67">
        <v>40626</v>
      </c>
      <c r="N1984" s="52" t="str">
        <f t="shared" ca="1" si="68"/>
        <v>51 Tahun 9 Bulan 11 hari</v>
      </c>
      <c r="O19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11 Bulan 3 Hari </v>
      </c>
      <c r="P1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Row],[JABATAN]],tbl_refJabatan,2,FALSE),"yr","day")-CONVERT(DATEDIF(H1984,tglAcuan,"y"),"yr","day"))),(NOW()+(CONVERT(VLOOKUP(Table1[[#This Row],[JABATAN]],tbl_refJabatan,2,FALSE),"yr","day")-CONVERT(DATEDIF(H1984,NOW(),"y"),"yr","day")))),"Usia Salah"),"")</f>
        <v>48636.348911689813</v>
      </c>
      <c r="Q1984" s="167" t="str">
        <f ca="1">IF(Table1[[#This Row],[TGL. PENSIUN (usia)]]&lt;&gt;0,TEXT(Table1[[#This Row],[TGL. PENSIUN (usia)]],"yyyy"),"")</f>
        <v>2033</v>
      </c>
      <c r="R1984" s="166">
        <f ca="1">IF(AND(Table1[[#This Row],[TGL. PENSIUN (usia)]]&lt;&gt;"",Table1[[#This Row],[TGL. PENSIUN (usia)]]&lt;&gt;"USIA SALAH"),IF(tglAcuan&lt;&gt;0,(INT(CONVERT(VLOOKUP(Table1[[#This Row],[JABATAN]],tbl_refJabatan,2,FALSE),"yr","day")-CONVERT(DATEDIF(H1984,tglAcuan,"y"),"yr","day"))),(INT(CONVERT(VLOOKUP(Table1[[#This Row],[JABATAN]],tbl_refJabatan,2,FALSE),"yr","day")-CONVERT(DATEDIF(H1984,NOW(),"y"),"yr","day")))),"")</f>
        <v>3287</v>
      </c>
      <c r="S1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Row],[JABATAN]],tbl_refJabatan,4,FALSE),"yr","day")-CONVERT(DATEDIF(H1984,tglAcuan,"y"),"yr","day"))),(NOW()+(CONVERT(VLOOKUP(Table1[[#This Row],[JABATAN]],tbl_refJabatan,4,FALSE),"yr","day")-CONVERT(DATEDIF(H1984,NOW(),"y"),"yr","day")))),"Usia Salah"),"")</f>
        <v>34026.348911689813</v>
      </c>
      <c r="T1984" s="167" t="str">
        <f ca="1">IF(Table1[[#This Row],[TGL. PENSIUN ( usia )]]&lt;&gt;0,TEXT(Table1[[#This Row],[TGL. PENSIUN ( usia )]],"yyyy"),"")</f>
        <v>1993</v>
      </c>
      <c r="U1984" s="166">
        <f ca="1">IF(AND(Table1[[#This Row],[TGL. PENSIUN (usia)]]&lt;&gt;"",Table1[[#This Row],[TGL. PENSIUN (usia)]]&lt;&gt;"USIA SALAH"),IF(tglAcuan&lt;&gt;0,(INT(CONVERT(VLOOKUP(Table1[[#This Row],[JABATAN]],tbl_refJabatan,4,FALSE),"yr","day")-CONVERT(DATEDIF(H1984,tglAcuan,"y"),"yr","day"))),(INT(CONVERT(VLOOKUP(Table1[[#This Row],[JABATAN]],tbl_refJabatan,4,FALSE),"yr","day")-CONVERT(DATEDIF(H1984,NOW(),"y"),"yr","day")))),"")</f>
        <v>-11323</v>
      </c>
      <c r="V1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Row],[JABATAN]],tbl_refJabatan,6,FALSE),"yr","day")-CONVERT(DATEDIF(H1984,tglAcuan,"y"),"yr","day"))),(NOW()+(CONVERT(VLOOKUP(Table1[[#This Row],[JABATAN]],tbl_refJabatan,6,FALSE),"yr","day")-CONVERT(DATEDIF(H1984,NOW(),"y"),"yr","day")))),"Usia Salah"),"")</f>
        <v>26721.348911689813</v>
      </c>
      <c r="W1984" s="167" t="str">
        <f ca="1">IF(Table1[[#This Row],[TGL.PENSIUN (usia)]]&lt;&gt;0,TEXT(Table1[[#This Row],[TGL.PENSIUN (usia)]],"yyyy"),"")</f>
        <v>1973</v>
      </c>
      <c r="X19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Row],[JABATAN]],tbl_refJabatan,7,FALSE),"yr","day")-CONVERT(DATEDIF(M1984,tglAcuan,"y"),"yr","day"))),(NOW()+(CONVERT(VLOOKUP(Table1[[#This Row],[JABATAN]],tbl_refJabatan,7,FALSE),"yr","day")-CONVERT(DATEDIF(M1984,NOW(),"y"),"yr","day")))),"tgl SK salah"),"")</f>
        <v>62881.098911689813</v>
      </c>
      <c r="Y1984" s="167" t="str">
        <f ca="1">IF(Table1[[#This Row],[TGL. PENSIUN (jabatan)]]&lt;&gt;0,TEXT(Table1[[#This Row],[TGL. PENSIUN (jabatan)]],"yyyy"),"")</f>
        <v>2072</v>
      </c>
      <c r="Z19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Row],[JABATAN]],tbl_refJabatan,8,FALSE),"yr","day")-CONVERT(DATEDIF(H1984,tglAcuan,"y"),"yr","day"))),(NOW()+(CONVERT(VLOOKUP(Table1[[#This Row],[JABATAN]],tbl_refJabatan,8,FALSE),"yr","day")-CONVERT(DATEDIF(H1984,NOW(),"y"),"yr","day")))),"Usia Salah"),"")</f>
        <v>48636.348911689813</v>
      </c>
      <c r="AA1984" s="167" t="str">
        <f ca="1">IF(Table1[[#This Row],[TGL.PENSIUN (usia )]]&lt;&gt;0,TEXT(Table1[[#This Row],[TGL.PENSIUN (usia )]],"yyyy"),"")</f>
        <v>2033</v>
      </c>
      <c r="AB19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Row],[JABATAN]],tbl_refJabatan,9,FALSE),"yr","day")-CONVERT(DATEDIF(M1984,tglAcuan,"y"),"yr","day"))),(NOW()+(CONVERT(VLOOKUP(Table1[[#This Row],[JABATAN]],tbl_refJabatan,9,FALSE),"yr","day")-CONVERT(DATEDIF(M1984,NOW(),"y"),"yr","day")))),"tgl SK salah"),"")</f>
        <v>46444.848911689813</v>
      </c>
      <c r="AC1984" s="167" t="str">
        <f ca="1">IF(Table1[[#This Row],[TGL. PENSIUN (jabatan )]]&lt;&gt;0,TEXT(Table1[[#This Row],[TGL. PENSIUN (jabatan )]],"yyyy"),"")</f>
        <v>2027</v>
      </c>
      <c r="AD19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5" spans="1:30" s="53" customFormat="1" ht="21.75" customHeight="1" x14ac:dyDescent="0.25">
      <c r="A1985" s="43">
        <f t="shared" si="67"/>
        <v>1980</v>
      </c>
      <c r="B1985" s="44" t="s">
        <v>3226</v>
      </c>
      <c r="C1985" s="44" t="s">
        <v>3515</v>
      </c>
      <c r="D1985" s="45" t="s">
        <v>39</v>
      </c>
      <c r="E1985" s="141" t="s">
        <v>3516</v>
      </c>
      <c r="F1985" s="43" t="s">
        <v>41</v>
      </c>
      <c r="G1985" s="46" t="s">
        <v>42</v>
      </c>
      <c r="H1985" s="95">
        <v>23678</v>
      </c>
      <c r="I1985" s="45"/>
      <c r="J1985" s="76"/>
      <c r="K1985" s="63" t="s">
        <v>43</v>
      </c>
      <c r="L1985" s="63" t="s">
        <v>3517</v>
      </c>
      <c r="M1985" s="71" t="s">
        <v>396</v>
      </c>
      <c r="N1985" s="52" t="str">
        <f t="shared" ca="1" si="68"/>
        <v>59 Tahun 3 Bulan 30 hari</v>
      </c>
      <c r="O19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1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Row],[JABATAN]],tbl_refJabatan,2,FALSE),"yr","day")-CONVERT(DATEDIF(H1985,tglAcuan,"y"),"yr","day"))),(NOW()+(CONVERT(VLOOKUP(Table1[[#This Row],[JABATAN]],tbl_refJabatan,2,FALSE),"yr","day")-CONVERT(DATEDIF(H1985,NOW(),"y"),"yr","day")))),"Usia Salah"),"")</f>
        <v>23799.348911689813</v>
      </c>
      <c r="Q1985" s="167" t="str">
        <f ca="1">IF(Table1[[#This Row],[TGL. PENSIUN (usia)]]&lt;&gt;0,TEXT(Table1[[#This Row],[TGL. PENSIUN (usia)]],"yyyy"),"")</f>
        <v>1965</v>
      </c>
      <c r="R1985" s="166">
        <f ca="1">IF(AND(Table1[[#This Row],[TGL. PENSIUN (usia)]]&lt;&gt;"",Table1[[#This Row],[TGL. PENSIUN (usia)]]&lt;&gt;"USIA SALAH"),IF(tglAcuan&lt;&gt;0,(INT(CONVERT(VLOOKUP(Table1[[#This Row],[JABATAN]],tbl_refJabatan,2,FALSE),"yr","day")-CONVERT(DATEDIF(H1985,tglAcuan,"y"),"yr","day"))),(INT(CONVERT(VLOOKUP(Table1[[#This Row],[JABATAN]],tbl_refJabatan,2,FALSE),"yr","day")-CONVERT(DATEDIF(H1985,NOW(),"y"),"yr","day")))),"")</f>
        <v>-21550</v>
      </c>
      <c r="S1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Row],[JABATAN]],tbl_refJabatan,4,FALSE),"yr","day")-CONVERT(DATEDIF(H1985,tglAcuan,"y"),"yr","day"))),(NOW()+(CONVERT(VLOOKUP(Table1[[#This Row],[JABATAN]],tbl_refJabatan,4,FALSE),"yr","day")-CONVERT(DATEDIF(H1985,NOW(),"y"),"yr","day")))),"Usia Salah"),"")</f>
        <v>23799.348911689813</v>
      </c>
      <c r="T1985" s="167" t="str">
        <f ca="1">IF(Table1[[#This Row],[TGL. PENSIUN ( usia )]]&lt;&gt;0,TEXT(Table1[[#This Row],[TGL. PENSIUN ( usia )]],"yyyy"),"")</f>
        <v>1965</v>
      </c>
      <c r="U1985" s="166">
        <f ca="1">IF(AND(Table1[[#This Row],[TGL. PENSIUN (usia)]]&lt;&gt;"",Table1[[#This Row],[TGL. PENSIUN (usia)]]&lt;&gt;"USIA SALAH"),IF(tglAcuan&lt;&gt;0,(INT(CONVERT(VLOOKUP(Table1[[#This Row],[JABATAN]],tbl_refJabatan,4,FALSE),"yr","day")-CONVERT(DATEDIF(H1985,tglAcuan,"y"),"yr","day"))),(INT(CONVERT(VLOOKUP(Table1[[#This Row],[JABATAN]],tbl_refJabatan,4,FALSE),"yr","day")-CONVERT(DATEDIF(H1985,NOW(),"y"),"yr","day")))),"")</f>
        <v>-21550</v>
      </c>
      <c r="V1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Row],[JABATAN]],tbl_refJabatan,6,FALSE),"yr","day")-CONVERT(DATEDIF(H1985,tglAcuan,"y"),"yr","day"))),(NOW()+(CONVERT(VLOOKUP(Table1[[#This Row],[JABATAN]],tbl_refJabatan,6,FALSE),"yr","day")-CONVERT(DATEDIF(H1985,NOW(),"y"),"yr","day")))),"Usia Salah"),"")</f>
        <v>23799.348911689813</v>
      </c>
      <c r="W1985" s="167" t="str">
        <f ca="1">IF(Table1[[#This Row],[TGL.PENSIUN (usia)]]&lt;&gt;0,TEXT(Table1[[#This Row],[TGL.PENSIUN (usia)]],"yyyy"),"")</f>
        <v>1965</v>
      </c>
      <c r="X19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Row],[JABATAN]],tbl_refJabatan,7,FALSE),"yr","day")-CONVERT(DATEDIF(M1985,tglAcuan,"y"),"yr","day"))),(NOW()+(CONVERT(VLOOKUP(Table1[[#This Row],[JABATAN]],tbl_refJabatan,7,FALSE),"yr","day")-CONVERT(DATEDIF(M1985,NOW(),"y"),"yr","day")))),"tgl SK salah"),"")</f>
        <v>45349.098911689813</v>
      </c>
      <c r="Y1985" s="167" t="str">
        <f ca="1">IF(Table1[[#This Row],[TGL. PENSIUN (jabatan)]]&lt;&gt;0,TEXT(Table1[[#This Row],[TGL. PENSIUN (jabatan)]],"yyyy"),"")</f>
        <v>2024</v>
      </c>
      <c r="Z19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Row],[JABATAN]],tbl_refJabatan,8,FALSE),"yr","day")-CONVERT(DATEDIF(H1985,tglAcuan,"y"),"yr","day"))),(NOW()+(CONVERT(VLOOKUP(Table1[[#This Row],[JABATAN]],tbl_refJabatan,8,FALSE),"yr","day")-CONVERT(DATEDIF(H1985,NOW(),"y"),"yr","day")))),"Usia Salah"),"")</f>
        <v>23799.348911689813</v>
      </c>
      <c r="AA1985" s="167" t="str">
        <f ca="1">IF(Table1[[#This Row],[TGL.PENSIUN (usia )]]&lt;&gt;0,TEXT(Table1[[#This Row],[TGL.PENSIUN (usia )]],"yyyy"),"")</f>
        <v>1965</v>
      </c>
      <c r="AB19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Row],[JABATAN]],tbl_refJabatan,9,FALSE),"yr","day")-CONVERT(DATEDIF(M1985,tglAcuan,"y"),"yr","day"))),(NOW()+(CONVERT(VLOOKUP(Table1[[#This Row],[JABATAN]],tbl_refJabatan,9,FALSE),"yr","day")-CONVERT(DATEDIF(M1985,NOW(),"y"),"yr","day")))),"tgl SK salah"),"")</f>
        <v>45349.098911689813</v>
      </c>
      <c r="AC1985" s="167" t="str">
        <f ca="1">IF(Table1[[#This Row],[TGL. PENSIUN (jabatan )]]&lt;&gt;0,TEXT(Table1[[#This Row],[TGL. PENSIUN (jabatan )]],"yyyy"),"")</f>
        <v>2024</v>
      </c>
      <c r="AD19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86" spans="1:30" s="88" customFormat="1" ht="21.75" customHeight="1" x14ac:dyDescent="0.25">
      <c r="A1986" s="43">
        <f t="shared" si="67"/>
        <v>1981</v>
      </c>
      <c r="B1986" s="44" t="s">
        <v>3226</v>
      </c>
      <c r="C1986" s="44" t="s">
        <v>3515</v>
      </c>
      <c r="D1986" s="72" t="s">
        <v>45</v>
      </c>
      <c r="E1986" s="141" t="s">
        <v>3516</v>
      </c>
      <c r="F1986" s="43" t="s">
        <v>41</v>
      </c>
      <c r="G1986" s="46" t="s">
        <v>42</v>
      </c>
      <c r="H1986" s="95">
        <v>23678</v>
      </c>
      <c r="I1986" s="45"/>
      <c r="J1986" s="76"/>
      <c r="K1986" s="63" t="s">
        <v>43</v>
      </c>
      <c r="L1986" s="90" t="s">
        <v>3518</v>
      </c>
      <c r="M1986" s="71">
        <v>43794</v>
      </c>
      <c r="N1986" s="52" t="str">
        <f t="shared" ca="1" si="68"/>
        <v>59 Tahun 3 Bulan 30 hari</v>
      </c>
      <c r="O19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2 Hari </v>
      </c>
      <c r="P1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Row],[JABATAN]],tbl_refJabatan,2,FALSE),"yr","day")-CONVERT(DATEDIF(H1986,tglAcuan,"y"),"yr","day"))),(NOW()+(CONVERT(VLOOKUP(Table1[[#This Row],[JABATAN]],tbl_refJabatan,2,FALSE),"yr","day")-CONVERT(DATEDIF(H1986,NOW(),"y"),"yr","day")))),"Usia Salah"),"")</f>
        <v>23799.348911689813</v>
      </c>
      <c r="Q1986" s="167" t="str">
        <f ca="1">IF(Table1[[#This Row],[TGL. PENSIUN (usia)]]&lt;&gt;0,TEXT(Table1[[#This Row],[TGL. PENSIUN (usia)]],"yyyy"),"")</f>
        <v>1965</v>
      </c>
      <c r="R1986" s="166">
        <f ca="1">IF(AND(Table1[[#This Row],[TGL. PENSIUN (usia)]]&lt;&gt;"",Table1[[#This Row],[TGL. PENSIUN (usia)]]&lt;&gt;"USIA SALAH"),IF(tglAcuan&lt;&gt;0,(INT(CONVERT(VLOOKUP(Table1[[#This Row],[JABATAN]],tbl_refJabatan,2,FALSE),"yr","day")-CONVERT(DATEDIF(H1986,tglAcuan,"y"),"yr","day"))),(INT(CONVERT(VLOOKUP(Table1[[#This Row],[JABATAN]],tbl_refJabatan,2,FALSE),"yr","day")-CONVERT(DATEDIF(H1986,NOW(),"y"),"yr","day")))),"")</f>
        <v>-21550</v>
      </c>
      <c r="S1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Row],[JABATAN]],tbl_refJabatan,4,FALSE),"yr","day")-CONVERT(DATEDIF(H1986,tglAcuan,"y"),"yr","day"))),(NOW()+(CONVERT(VLOOKUP(Table1[[#This Row],[JABATAN]],tbl_refJabatan,4,FALSE),"yr","day")-CONVERT(DATEDIF(H1986,NOW(),"y"),"yr","day")))),"Usia Salah"),"")</f>
        <v>23799.348911689813</v>
      </c>
      <c r="T1986" s="167" t="str">
        <f ca="1">IF(Table1[[#This Row],[TGL. PENSIUN ( usia )]]&lt;&gt;0,TEXT(Table1[[#This Row],[TGL. PENSIUN ( usia )]],"yyyy"),"")</f>
        <v>1965</v>
      </c>
      <c r="U1986" s="166">
        <f ca="1">IF(AND(Table1[[#This Row],[TGL. PENSIUN (usia)]]&lt;&gt;"",Table1[[#This Row],[TGL. PENSIUN (usia)]]&lt;&gt;"USIA SALAH"),IF(tglAcuan&lt;&gt;0,(INT(CONVERT(VLOOKUP(Table1[[#This Row],[JABATAN]],tbl_refJabatan,4,FALSE),"yr","day")-CONVERT(DATEDIF(H1986,tglAcuan,"y"),"yr","day"))),(INT(CONVERT(VLOOKUP(Table1[[#This Row],[JABATAN]],tbl_refJabatan,4,FALSE),"yr","day")-CONVERT(DATEDIF(H1986,NOW(),"y"),"yr","day")))),"")</f>
        <v>-21550</v>
      </c>
      <c r="V1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Row],[JABATAN]],tbl_refJabatan,6,FALSE),"yr","day")-CONVERT(DATEDIF(H1986,tglAcuan,"y"),"yr","day"))),(NOW()+(CONVERT(VLOOKUP(Table1[[#This Row],[JABATAN]],tbl_refJabatan,6,FALSE),"yr","day")-CONVERT(DATEDIF(H1986,NOW(),"y"),"yr","day")))),"Usia Salah"),"")</f>
        <v>23799.348911689813</v>
      </c>
      <c r="W1986" s="167" t="str">
        <f ca="1">IF(Table1[[#This Row],[TGL.PENSIUN (usia)]]&lt;&gt;0,TEXT(Table1[[#This Row],[TGL.PENSIUN (usia)]],"yyyy"),"")</f>
        <v>1965</v>
      </c>
      <c r="X19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Row],[JABATAN]],tbl_refJabatan,7,FALSE),"yr","day")-CONVERT(DATEDIF(M1986,tglAcuan,"y"),"yr","day"))),(NOW()+(CONVERT(VLOOKUP(Table1[[#This Row],[JABATAN]],tbl_refJabatan,7,FALSE),"yr","day")-CONVERT(DATEDIF(M1986,NOW(),"y"),"yr","day")))),"tgl SK salah"),"")</f>
        <v>43888.098911689813</v>
      </c>
      <c r="Y1986" s="167" t="str">
        <f ca="1">IF(Table1[[#This Row],[TGL. PENSIUN (jabatan)]]&lt;&gt;0,TEXT(Table1[[#This Row],[TGL. PENSIUN (jabatan)]],"yyyy"),"")</f>
        <v>2020</v>
      </c>
      <c r="Z19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Row],[JABATAN]],tbl_refJabatan,8,FALSE),"yr","day")-CONVERT(DATEDIF(H1986,tglAcuan,"y"),"yr","day"))),(NOW()+(CONVERT(VLOOKUP(Table1[[#This Row],[JABATAN]],tbl_refJabatan,8,FALSE),"yr","day")-CONVERT(DATEDIF(H1986,NOW(),"y"),"yr","day")))),"Usia Salah"),"")</f>
        <v>23799.348911689813</v>
      </c>
      <c r="AA1986" s="167" t="str">
        <f ca="1">IF(Table1[[#This Row],[TGL.PENSIUN (usia )]]&lt;&gt;0,TEXT(Table1[[#This Row],[TGL.PENSIUN (usia )]],"yyyy"),"")</f>
        <v>1965</v>
      </c>
      <c r="AB19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Row],[JABATAN]],tbl_refJabatan,9,FALSE),"yr","day")-CONVERT(DATEDIF(M1986,tglAcuan,"y"),"yr","day"))),(NOW()+(CONVERT(VLOOKUP(Table1[[#This Row],[JABATAN]],tbl_refJabatan,9,FALSE),"yr","day")-CONVERT(DATEDIF(M1986,NOW(),"y"),"yr","day")))),"tgl SK salah"),"")</f>
        <v>43888.098911689813</v>
      </c>
      <c r="AC1986" s="167" t="str">
        <f ca="1">IF(Table1[[#This Row],[TGL. PENSIUN (jabatan )]]&lt;&gt;0,TEXT(Table1[[#This Row],[TGL. PENSIUN (jabatan )]],"yyyy"),"")</f>
        <v>2020</v>
      </c>
      <c r="AD19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7" spans="1:30" s="53" customFormat="1" ht="21.75" customHeight="1" x14ac:dyDescent="0.25">
      <c r="A1987" s="43">
        <f t="shared" si="67"/>
        <v>1982</v>
      </c>
      <c r="B1987" s="44" t="s">
        <v>3226</v>
      </c>
      <c r="C1987" s="44" t="s">
        <v>3515</v>
      </c>
      <c r="D1987" s="72" t="s">
        <v>48</v>
      </c>
      <c r="E1987" s="141" t="s">
        <v>3519</v>
      </c>
      <c r="F1987" s="43" t="s">
        <v>41</v>
      </c>
      <c r="G1987" s="46" t="s">
        <v>42</v>
      </c>
      <c r="H1987" s="125">
        <v>30934</v>
      </c>
      <c r="I1987" s="45"/>
      <c r="J1987" s="76"/>
      <c r="K1987" s="63" t="s">
        <v>43</v>
      </c>
      <c r="L1987" s="90" t="s">
        <v>3520</v>
      </c>
      <c r="M1987" s="67">
        <v>39732</v>
      </c>
      <c r="N1987" s="52" t="str">
        <f t="shared" ca="1" si="68"/>
        <v>39 Tahun 5 Bulan 18 hari</v>
      </c>
      <c r="O19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4 Bulan 16 Hari </v>
      </c>
      <c r="P1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Row],[JABATAN]],tbl_refJabatan,2,FALSE),"yr","day")-CONVERT(DATEDIF(H1987,tglAcuan,"y"),"yr","day"))),(NOW()+(CONVERT(VLOOKUP(Table1[[#This Row],[JABATAN]],tbl_refJabatan,2,FALSE),"yr","day")-CONVERT(DATEDIF(H1987,NOW(),"y"),"yr","day")))),"Usia Salah"),"")</f>
        <v>53019.348911689813</v>
      </c>
      <c r="Q1987" s="167" t="str">
        <f ca="1">IF(Table1[[#This Row],[TGL. PENSIUN (usia)]]&lt;&gt;0,TEXT(Table1[[#This Row],[TGL. PENSIUN (usia)]],"yyyy"),"")</f>
        <v>2045</v>
      </c>
      <c r="R1987" s="166">
        <f ca="1">IF(AND(Table1[[#This Row],[TGL. PENSIUN (usia)]]&lt;&gt;"",Table1[[#This Row],[TGL. PENSIUN (usia)]]&lt;&gt;"USIA SALAH"),IF(tglAcuan&lt;&gt;0,(INT(CONVERT(VLOOKUP(Table1[[#This Row],[JABATAN]],tbl_refJabatan,2,FALSE),"yr","day")-CONVERT(DATEDIF(H1987,tglAcuan,"y"),"yr","day"))),(INT(CONVERT(VLOOKUP(Table1[[#This Row],[JABATAN]],tbl_refJabatan,2,FALSE),"yr","day")-CONVERT(DATEDIF(H1987,NOW(),"y"),"yr","day")))),"")</f>
        <v>7670</v>
      </c>
      <c r="S1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Row],[JABATAN]],tbl_refJabatan,4,FALSE),"yr","day")-CONVERT(DATEDIF(H1987,tglAcuan,"y"),"yr","day"))),(NOW()+(CONVERT(VLOOKUP(Table1[[#This Row],[JABATAN]],tbl_refJabatan,4,FALSE),"yr","day")-CONVERT(DATEDIF(H1987,NOW(),"y"),"yr","day")))),"Usia Salah"),"")</f>
        <v>53019.348911689813</v>
      </c>
      <c r="T1987" s="167" t="str">
        <f ca="1">IF(Table1[[#This Row],[TGL. PENSIUN ( usia )]]&lt;&gt;0,TEXT(Table1[[#This Row],[TGL. PENSIUN ( usia )]],"yyyy"),"")</f>
        <v>2045</v>
      </c>
      <c r="U1987" s="166">
        <f ca="1">IF(AND(Table1[[#This Row],[TGL. PENSIUN (usia)]]&lt;&gt;"",Table1[[#This Row],[TGL. PENSIUN (usia)]]&lt;&gt;"USIA SALAH"),IF(tglAcuan&lt;&gt;0,(INT(CONVERT(VLOOKUP(Table1[[#This Row],[JABATAN]],tbl_refJabatan,4,FALSE),"yr","day")-CONVERT(DATEDIF(H1987,tglAcuan,"y"),"yr","day"))),(INT(CONVERT(VLOOKUP(Table1[[#This Row],[JABATAN]],tbl_refJabatan,4,FALSE),"yr","day")-CONVERT(DATEDIF(H1987,NOW(),"y"),"yr","day")))),"")</f>
        <v>7670</v>
      </c>
      <c r="V1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Row],[JABATAN]],tbl_refJabatan,6,FALSE),"yr","day")-CONVERT(DATEDIF(H1987,tglAcuan,"y"),"yr","day"))),(NOW()+(CONVERT(VLOOKUP(Table1[[#This Row],[JABATAN]],tbl_refJabatan,6,FALSE),"yr","day")-CONVERT(DATEDIF(H1987,NOW(),"y"),"yr","day")))),"Usia Salah"),"")</f>
        <v>51558.348911689813</v>
      </c>
      <c r="W1987" s="167" t="str">
        <f ca="1">IF(Table1[[#This Row],[TGL.PENSIUN (usia)]]&lt;&gt;0,TEXT(Table1[[#This Row],[TGL.PENSIUN (usia)]],"yyyy"),"")</f>
        <v>2041</v>
      </c>
      <c r="X19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Row],[JABATAN]],tbl_refJabatan,7,FALSE),"yr","day")-CONVERT(DATEDIF(M1987,tglAcuan,"y"),"yr","day"))),(NOW()+(CONVERT(VLOOKUP(Table1[[#This Row],[JABATAN]],tbl_refJabatan,7,FALSE),"yr","day")-CONVERT(DATEDIF(M1987,NOW(),"y"),"yr","day")))),"tgl SK salah"),"")</f>
        <v>47175.348911689813</v>
      </c>
      <c r="Y1987" s="167" t="str">
        <f ca="1">IF(Table1[[#This Row],[TGL. PENSIUN (jabatan)]]&lt;&gt;0,TEXT(Table1[[#This Row],[TGL. PENSIUN (jabatan)]],"yyyy"),"")</f>
        <v>2029</v>
      </c>
      <c r="Z19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Row],[JABATAN]],tbl_refJabatan,8,FALSE),"yr","day")-CONVERT(DATEDIF(H1987,tglAcuan,"y"),"yr","day"))),(NOW()+(CONVERT(VLOOKUP(Table1[[#This Row],[JABATAN]],tbl_refJabatan,8,FALSE),"yr","day")-CONVERT(DATEDIF(H1987,NOW(),"y"),"yr","day")))),"Usia Salah"),"")</f>
        <v>51558.348911689813</v>
      </c>
      <c r="AA1987" s="167" t="str">
        <f ca="1">IF(Table1[[#This Row],[TGL.PENSIUN (usia )]]&lt;&gt;0,TEXT(Table1[[#This Row],[TGL.PENSIUN (usia )]],"yyyy"),"")</f>
        <v>2041</v>
      </c>
      <c r="AB19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Row],[JABATAN]],tbl_refJabatan,9,FALSE),"yr","day")-CONVERT(DATEDIF(M1987,tglAcuan,"y"),"yr","day"))),(NOW()+(CONVERT(VLOOKUP(Table1[[#This Row],[JABATAN]],tbl_refJabatan,9,FALSE),"yr","day")-CONVERT(DATEDIF(M1987,NOW(),"y"),"yr","day")))),"tgl SK salah"),"")</f>
        <v>47175.348911689813</v>
      </c>
      <c r="AC1987" s="167" t="str">
        <f ca="1">IF(Table1[[#This Row],[TGL. PENSIUN (jabatan )]]&lt;&gt;0,TEXT(Table1[[#This Row],[TGL. PENSIUN (jabatan )]],"yyyy"),"")</f>
        <v>2029</v>
      </c>
      <c r="AD19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8" spans="1:30" s="53" customFormat="1" ht="21.75" customHeight="1" x14ac:dyDescent="0.25">
      <c r="A1988" s="43">
        <f t="shared" si="67"/>
        <v>1983</v>
      </c>
      <c r="B1988" s="44" t="s">
        <v>3226</v>
      </c>
      <c r="C1988" s="44" t="s">
        <v>3515</v>
      </c>
      <c r="D1988" s="72" t="s">
        <v>52</v>
      </c>
      <c r="E1988" s="141" t="s">
        <v>3521</v>
      </c>
      <c r="F1988" s="43" t="s">
        <v>41</v>
      </c>
      <c r="G1988" s="46" t="s">
        <v>42</v>
      </c>
      <c r="H1988" s="125">
        <v>25359</v>
      </c>
      <c r="I1988" s="45"/>
      <c r="J1988" s="76"/>
      <c r="K1988" s="63" t="s">
        <v>56</v>
      </c>
      <c r="L1988" s="63" t="s">
        <v>3522</v>
      </c>
      <c r="M1988" s="67" t="s">
        <v>3523</v>
      </c>
      <c r="N1988" s="52" t="str">
        <f t="shared" ca="1" si="68"/>
        <v>54 Tahun 8 Bulan 22 hari</v>
      </c>
      <c r="O19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24 Tahun 3 Bulan 12 Hari </v>
      </c>
      <c r="P1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Row],[JABATAN]],tbl_refJabatan,2,FALSE),"yr","day")-CONVERT(DATEDIF(H1988,tglAcuan,"y"),"yr","day"))),(NOW()+(CONVERT(VLOOKUP(Table1[[#This Row],[JABATAN]],tbl_refJabatan,2,FALSE),"yr","day")-CONVERT(DATEDIF(H1988,NOW(),"y"),"yr","day")))),"Usia Salah"),"")</f>
        <v>47540.598911689813</v>
      </c>
      <c r="Q1988" s="167" t="str">
        <f ca="1">IF(Table1[[#This Row],[TGL. PENSIUN (usia)]]&lt;&gt;0,TEXT(Table1[[#This Row],[TGL. PENSIUN (usia)]],"yyyy"),"")</f>
        <v>2030</v>
      </c>
      <c r="R1988" s="166">
        <f ca="1">IF(AND(Table1[[#This Row],[TGL. PENSIUN (usia)]]&lt;&gt;"",Table1[[#This Row],[TGL. PENSIUN (usia)]]&lt;&gt;"USIA SALAH"),IF(tglAcuan&lt;&gt;0,(INT(CONVERT(VLOOKUP(Table1[[#This Row],[JABATAN]],tbl_refJabatan,2,FALSE),"yr","day")-CONVERT(DATEDIF(H1988,tglAcuan,"y"),"yr","day"))),(INT(CONVERT(VLOOKUP(Table1[[#This Row],[JABATAN]],tbl_refJabatan,2,FALSE),"yr","day")-CONVERT(DATEDIF(H1988,NOW(),"y"),"yr","day")))),"")</f>
        <v>2191</v>
      </c>
      <c r="S1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Row],[JABATAN]],tbl_refJabatan,4,FALSE),"yr","day")-CONVERT(DATEDIF(H1988,tglAcuan,"y"),"yr","day"))),(NOW()+(CONVERT(VLOOKUP(Table1[[#This Row],[JABATAN]],tbl_refJabatan,4,FALSE),"yr","day")-CONVERT(DATEDIF(H1988,NOW(),"y"),"yr","day")))),"Usia Salah"),"")</f>
        <v>47540.598911689813</v>
      </c>
      <c r="T1988" s="167" t="str">
        <f ca="1">IF(Table1[[#This Row],[TGL. PENSIUN ( usia )]]&lt;&gt;0,TEXT(Table1[[#This Row],[TGL. PENSIUN ( usia )]],"yyyy"),"")</f>
        <v>2030</v>
      </c>
      <c r="U1988" s="166">
        <f ca="1">IF(AND(Table1[[#This Row],[TGL. PENSIUN (usia)]]&lt;&gt;"",Table1[[#This Row],[TGL. PENSIUN (usia)]]&lt;&gt;"USIA SALAH"),IF(tglAcuan&lt;&gt;0,(INT(CONVERT(VLOOKUP(Table1[[#This Row],[JABATAN]],tbl_refJabatan,4,FALSE),"yr","day")-CONVERT(DATEDIF(H1988,tglAcuan,"y"),"yr","day"))),(INT(CONVERT(VLOOKUP(Table1[[#This Row],[JABATAN]],tbl_refJabatan,4,FALSE),"yr","day")-CONVERT(DATEDIF(H1988,NOW(),"y"),"yr","day")))),"")</f>
        <v>2191</v>
      </c>
      <c r="V1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Row],[JABATAN]],tbl_refJabatan,6,FALSE),"yr","day")-CONVERT(DATEDIF(H1988,tglAcuan,"y"),"yr","day"))),(NOW()+(CONVERT(VLOOKUP(Table1[[#This Row],[JABATAN]],tbl_refJabatan,6,FALSE),"yr","day")-CONVERT(DATEDIF(H1988,NOW(),"y"),"yr","day")))),"Usia Salah"),"")</f>
        <v>46079.598911689813</v>
      </c>
      <c r="W1988" s="167" t="str">
        <f ca="1">IF(Table1[[#This Row],[TGL.PENSIUN (usia)]]&lt;&gt;0,TEXT(Table1[[#This Row],[TGL.PENSIUN (usia)]],"yyyy"),"")</f>
        <v>2026</v>
      </c>
      <c r="X19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Row],[JABATAN]],tbl_refJabatan,7,FALSE),"yr","day")-CONVERT(DATEDIF(M1988,tglAcuan,"y"),"yr","day"))),(NOW()+(CONVERT(VLOOKUP(Table1[[#This Row],[JABATAN]],tbl_refJabatan,7,FALSE),"yr","day")-CONVERT(DATEDIF(M1988,NOW(),"y"),"yr","day")))),"tgl SK salah"),"")</f>
        <v>43888.098911689813</v>
      </c>
      <c r="Y1988" s="167" t="str">
        <f ca="1">IF(Table1[[#This Row],[TGL. PENSIUN (jabatan)]]&lt;&gt;0,TEXT(Table1[[#This Row],[TGL. PENSIUN (jabatan)]],"yyyy"),"")</f>
        <v>2020</v>
      </c>
      <c r="Z19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Row],[JABATAN]],tbl_refJabatan,8,FALSE),"yr","day")-CONVERT(DATEDIF(H1988,tglAcuan,"y"),"yr","day"))),(NOW()+(CONVERT(VLOOKUP(Table1[[#This Row],[JABATAN]],tbl_refJabatan,8,FALSE),"yr","day")-CONVERT(DATEDIF(H1988,NOW(),"y"),"yr","day")))),"Usia Salah"),"")</f>
        <v>46079.598911689813</v>
      </c>
      <c r="AA1988" s="167" t="str">
        <f ca="1">IF(Table1[[#This Row],[TGL.PENSIUN (usia )]]&lt;&gt;0,TEXT(Table1[[#This Row],[TGL.PENSIUN (usia )]],"yyyy"),"")</f>
        <v>2026</v>
      </c>
      <c r="AB19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Row],[JABATAN]],tbl_refJabatan,9,FALSE),"yr","day")-CONVERT(DATEDIF(M1988,tglAcuan,"y"),"yr","day"))),(NOW()+(CONVERT(VLOOKUP(Table1[[#This Row],[JABATAN]],tbl_refJabatan,9,FALSE),"yr","day")-CONVERT(DATEDIF(M1988,NOW(),"y"),"yr","day")))),"tgl SK salah"),"")</f>
        <v>43888.098911689813</v>
      </c>
      <c r="AC1988" s="167" t="str">
        <f ca="1">IF(Table1[[#This Row],[TGL. PENSIUN (jabatan )]]&lt;&gt;0,TEXT(Table1[[#This Row],[TGL. PENSIUN (jabatan )]],"yyyy"),"")</f>
        <v>2020</v>
      </c>
      <c r="AD19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89" spans="1:30" s="53" customFormat="1" ht="21.75" customHeight="1" x14ac:dyDescent="0.25">
      <c r="A1989" s="43">
        <f t="shared" si="67"/>
        <v>1984</v>
      </c>
      <c r="B1989" s="44" t="s">
        <v>3226</v>
      </c>
      <c r="C1989" s="44" t="s">
        <v>3515</v>
      </c>
      <c r="D1989" s="72" t="s">
        <v>54</v>
      </c>
      <c r="E1989" s="141" t="s">
        <v>3524</v>
      </c>
      <c r="F1989" s="43" t="s">
        <v>41</v>
      </c>
      <c r="G1989" s="46" t="s">
        <v>42</v>
      </c>
      <c r="H1989" s="125">
        <v>23377</v>
      </c>
      <c r="I1989" s="45"/>
      <c r="J1989" s="76"/>
      <c r="K1989" s="63" t="s">
        <v>43</v>
      </c>
      <c r="L1989" s="63" t="s">
        <v>3525</v>
      </c>
      <c r="M1989" s="67" t="s">
        <v>3526</v>
      </c>
      <c r="N1989" s="52" t="str">
        <f t="shared" ca="1" si="68"/>
        <v>60 Tahun 1 Bulan 26 hari</v>
      </c>
      <c r="O19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21 Tahun 3 Bulan 28 Hari </v>
      </c>
      <c r="P1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Row],[JABATAN]],tbl_refJabatan,2,FALSE),"yr","day")-CONVERT(DATEDIF(H1989,tglAcuan,"y"),"yr","day"))),(NOW()+(CONVERT(VLOOKUP(Table1[[#This Row],[JABATAN]],tbl_refJabatan,2,FALSE),"yr","day")-CONVERT(DATEDIF(H1989,NOW(),"y"),"yr","day")))),"Usia Salah"),"")</f>
        <v>45349.098911689813</v>
      </c>
      <c r="Q1989" s="167" t="str">
        <f ca="1">IF(Table1[[#This Row],[TGL. PENSIUN (usia)]]&lt;&gt;0,TEXT(Table1[[#This Row],[TGL. PENSIUN (usia)]],"yyyy"),"")</f>
        <v>2024</v>
      </c>
      <c r="R1989" s="166">
        <f ca="1">IF(AND(Table1[[#This Row],[TGL. PENSIUN (usia)]]&lt;&gt;"",Table1[[#This Row],[TGL. PENSIUN (usia)]]&lt;&gt;"USIA SALAH"),IF(tglAcuan&lt;&gt;0,(INT(CONVERT(VLOOKUP(Table1[[#This Row],[JABATAN]],tbl_refJabatan,2,FALSE),"yr","day")-CONVERT(DATEDIF(H1989,tglAcuan,"y"),"yr","day"))),(INT(CONVERT(VLOOKUP(Table1[[#This Row],[JABATAN]],tbl_refJabatan,2,FALSE),"yr","day")-CONVERT(DATEDIF(H1989,NOW(),"y"),"yr","day")))),"")</f>
        <v>0</v>
      </c>
      <c r="S1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Row],[JABATAN]],tbl_refJabatan,4,FALSE),"yr","day")-CONVERT(DATEDIF(H1989,tglAcuan,"y"),"yr","day"))),(NOW()+(CONVERT(VLOOKUP(Table1[[#This Row],[JABATAN]],tbl_refJabatan,4,FALSE),"yr","day")-CONVERT(DATEDIF(H1989,NOW(),"y"),"yr","day")))),"Usia Salah"),"")</f>
        <v>45349.098911689813</v>
      </c>
      <c r="T1989" s="167" t="str">
        <f ca="1">IF(Table1[[#This Row],[TGL. PENSIUN ( usia )]]&lt;&gt;0,TEXT(Table1[[#This Row],[TGL. PENSIUN ( usia )]],"yyyy"),"")</f>
        <v>2024</v>
      </c>
      <c r="U1989" s="166">
        <f ca="1">IF(AND(Table1[[#This Row],[TGL. PENSIUN (usia)]]&lt;&gt;"",Table1[[#This Row],[TGL. PENSIUN (usia)]]&lt;&gt;"USIA SALAH"),IF(tglAcuan&lt;&gt;0,(INT(CONVERT(VLOOKUP(Table1[[#This Row],[JABATAN]],tbl_refJabatan,4,FALSE),"yr","day")-CONVERT(DATEDIF(H1989,tglAcuan,"y"),"yr","day"))),(INT(CONVERT(VLOOKUP(Table1[[#This Row],[JABATAN]],tbl_refJabatan,4,FALSE),"yr","day")-CONVERT(DATEDIF(H1989,NOW(),"y"),"yr","day")))),"")</f>
        <v>0</v>
      </c>
      <c r="V1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Row],[JABATAN]],tbl_refJabatan,6,FALSE),"yr","day")-CONVERT(DATEDIF(H1989,tglAcuan,"y"),"yr","day"))),(NOW()+(CONVERT(VLOOKUP(Table1[[#This Row],[JABATAN]],tbl_refJabatan,6,FALSE),"yr","day")-CONVERT(DATEDIF(H1989,NOW(),"y"),"yr","day")))),"Usia Salah"),"")</f>
        <v>43888.098911689813</v>
      </c>
      <c r="W1989" s="167" t="str">
        <f ca="1">IF(Table1[[#This Row],[TGL.PENSIUN (usia)]]&lt;&gt;0,TEXT(Table1[[#This Row],[TGL.PENSIUN (usia)]],"yyyy"),"")</f>
        <v>2020</v>
      </c>
      <c r="X19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Row],[JABATAN]],tbl_refJabatan,7,FALSE),"yr","day")-CONVERT(DATEDIF(M1989,tglAcuan,"y"),"yr","day"))),(NOW()+(CONVERT(VLOOKUP(Table1[[#This Row],[JABATAN]],tbl_refJabatan,7,FALSE),"yr","day")-CONVERT(DATEDIF(M1989,NOW(),"y"),"yr","day")))),"tgl SK salah"),"")</f>
        <v>44983.848911689813</v>
      </c>
      <c r="Y1989" s="167" t="str">
        <f ca="1">IF(Table1[[#This Row],[TGL. PENSIUN (jabatan)]]&lt;&gt;0,TEXT(Table1[[#This Row],[TGL. PENSIUN (jabatan)]],"yyyy"),"")</f>
        <v>2023</v>
      </c>
      <c r="Z19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Row],[JABATAN]],tbl_refJabatan,8,FALSE),"yr","day")-CONVERT(DATEDIF(H1989,tglAcuan,"y"),"yr","day"))),(NOW()+(CONVERT(VLOOKUP(Table1[[#This Row],[JABATAN]],tbl_refJabatan,8,FALSE),"yr","day")-CONVERT(DATEDIF(H1989,NOW(),"y"),"yr","day")))),"Usia Salah"),"")</f>
        <v>43888.098911689813</v>
      </c>
      <c r="AA1989" s="167" t="str">
        <f ca="1">IF(Table1[[#This Row],[TGL.PENSIUN (usia )]]&lt;&gt;0,TEXT(Table1[[#This Row],[TGL.PENSIUN (usia )]],"yyyy"),"")</f>
        <v>2020</v>
      </c>
      <c r="AB19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Row],[JABATAN]],tbl_refJabatan,9,FALSE),"yr","day")-CONVERT(DATEDIF(M1989,tglAcuan,"y"),"yr","day"))),(NOW()+(CONVERT(VLOOKUP(Table1[[#This Row],[JABATAN]],tbl_refJabatan,9,FALSE),"yr","day")-CONVERT(DATEDIF(M1989,NOW(),"y"),"yr","day")))),"tgl SK salah"),"")</f>
        <v>44983.848911689813</v>
      </c>
      <c r="AC1989" s="167" t="str">
        <f ca="1">IF(Table1[[#This Row],[TGL. PENSIUN (jabatan )]]&lt;&gt;0,TEXT(Table1[[#This Row],[TGL. PENSIUN (jabatan )]],"yyyy"),"")</f>
        <v>2023</v>
      </c>
      <c r="AD19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90" spans="1:30" s="53" customFormat="1" ht="21.75" customHeight="1" x14ac:dyDescent="0.25">
      <c r="A1990" s="43">
        <f t="shared" si="67"/>
        <v>1985</v>
      </c>
      <c r="B1990" s="44" t="s">
        <v>3226</v>
      </c>
      <c r="C1990" s="44" t="s">
        <v>3515</v>
      </c>
      <c r="D1990" s="72" t="s">
        <v>57</v>
      </c>
      <c r="E1990" s="141" t="s">
        <v>3527</v>
      </c>
      <c r="F1990" s="43" t="s">
        <v>41</v>
      </c>
      <c r="G1990" s="46" t="s">
        <v>42</v>
      </c>
      <c r="H1990" s="95">
        <v>24888</v>
      </c>
      <c r="I1990" s="45"/>
      <c r="J1990" s="76"/>
      <c r="K1990" s="63" t="s">
        <v>43</v>
      </c>
      <c r="L1990" s="63" t="s">
        <v>3528</v>
      </c>
      <c r="M1990" s="67">
        <v>36998</v>
      </c>
      <c r="N1990" s="52" t="str">
        <f t="shared" ca="1" si="68"/>
        <v>56 Tahun 0 Bulan 7 hari</v>
      </c>
      <c r="O19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22 Tahun 10 Bulan 10 Hari </v>
      </c>
      <c r="P1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Row],[JABATAN]],tbl_refJabatan,2,FALSE),"yr","day")-CONVERT(DATEDIF(H1990,tglAcuan,"y"),"yr","day"))),(NOW()+(CONVERT(VLOOKUP(Table1[[#This Row],[JABATAN]],tbl_refJabatan,2,FALSE),"yr","day")-CONVERT(DATEDIF(H1990,NOW(),"y"),"yr","day")))),"Usia Salah"),"")</f>
        <v>46810.098911689813</v>
      </c>
      <c r="Q1990" s="167" t="str">
        <f ca="1">IF(Table1[[#This Row],[TGL. PENSIUN (usia)]]&lt;&gt;0,TEXT(Table1[[#This Row],[TGL. PENSIUN (usia)]],"yyyy"),"")</f>
        <v>2028</v>
      </c>
      <c r="R1990" s="166">
        <f ca="1">IF(AND(Table1[[#This Row],[TGL. PENSIUN (usia)]]&lt;&gt;"",Table1[[#This Row],[TGL. PENSIUN (usia)]]&lt;&gt;"USIA SALAH"),IF(tglAcuan&lt;&gt;0,(INT(CONVERT(VLOOKUP(Table1[[#This Row],[JABATAN]],tbl_refJabatan,2,FALSE),"yr","day")-CONVERT(DATEDIF(H1990,tglAcuan,"y"),"yr","day"))),(INT(CONVERT(VLOOKUP(Table1[[#This Row],[JABATAN]],tbl_refJabatan,2,FALSE),"yr","day")-CONVERT(DATEDIF(H1990,NOW(),"y"),"yr","day")))),"")</f>
        <v>1461</v>
      </c>
      <c r="S1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Row],[JABATAN]],tbl_refJabatan,4,FALSE),"yr","day")-CONVERT(DATEDIF(H1990,tglAcuan,"y"),"yr","day"))),(NOW()+(CONVERT(VLOOKUP(Table1[[#This Row],[JABATAN]],tbl_refJabatan,4,FALSE),"yr","day")-CONVERT(DATEDIF(H1990,NOW(),"y"),"yr","day")))),"Usia Salah"),"")</f>
        <v>46810.098911689813</v>
      </c>
      <c r="T1990" s="167" t="str">
        <f ca="1">IF(Table1[[#This Row],[TGL. PENSIUN ( usia )]]&lt;&gt;0,TEXT(Table1[[#This Row],[TGL. PENSIUN ( usia )]],"yyyy"),"")</f>
        <v>2028</v>
      </c>
      <c r="U1990" s="166">
        <f ca="1">IF(AND(Table1[[#This Row],[TGL. PENSIUN (usia)]]&lt;&gt;"",Table1[[#This Row],[TGL. PENSIUN (usia)]]&lt;&gt;"USIA SALAH"),IF(tglAcuan&lt;&gt;0,(INT(CONVERT(VLOOKUP(Table1[[#This Row],[JABATAN]],tbl_refJabatan,4,FALSE),"yr","day")-CONVERT(DATEDIF(H1990,tglAcuan,"y"),"yr","day"))),(INT(CONVERT(VLOOKUP(Table1[[#This Row],[JABATAN]],tbl_refJabatan,4,FALSE),"yr","day")-CONVERT(DATEDIF(H1990,NOW(),"y"),"yr","day")))),"")</f>
        <v>1461</v>
      </c>
      <c r="V1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Row],[JABATAN]],tbl_refJabatan,6,FALSE),"yr","day")-CONVERT(DATEDIF(H1990,tglAcuan,"y"),"yr","day"))),(NOW()+(CONVERT(VLOOKUP(Table1[[#This Row],[JABATAN]],tbl_refJabatan,6,FALSE),"yr","day")-CONVERT(DATEDIF(H1990,NOW(),"y"),"yr","day")))),"Usia Salah"),"")</f>
        <v>45349.098911689813</v>
      </c>
      <c r="W1990" s="167" t="str">
        <f ca="1">IF(Table1[[#This Row],[TGL.PENSIUN (usia)]]&lt;&gt;0,TEXT(Table1[[#This Row],[TGL.PENSIUN (usia)]],"yyyy"),"")</f>
        <v>2024</v>
      </c>
      <c r="X19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Row],[JABATAN]],tbl_refJabatan,7,FALSE),"yr","day")-CONVERT(DATEDIF(M1990,tglAcuan,"y"),"yr","day"))),(NOW()+(CONVERT(VLOOKUP(Table1[[#This Row],[JABATAN]],tbl_refJabatan,7,FALSE),"yr","day")-CONVERT(DATEDIF(M1990,NOW(),"y"),"yr","day")))),"tgl SK salah"),"")</f>
        <v>44618.598911689813</v>
      </c>
      <c r="Y1990" s="167" t="str">
        <f ca="1">IF(Table1[[#This Row],[TGL. PENSIUN (jabatan)]]&lt;&gt;0,TEXT(Table1[[#This Row],[TGL. PENSIUN (jabatan)]],"yyyy"),"")</f>
        <v>2022</v>
      </c>
      <c r="Z19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Row],[JABATAN]],tbl_refJabatan,8,FALSE),"yr","day")-CONVERT(DATEDIF(H1990,tglAcuan,"y"),"yr","day"))),(NOW()+(CONVERT(VLOOKUP(Table1[[#This Row],[JABATAN]],tbl_refJabatan,8,FALSE),"yr","day")-CONVERT(DATEDIF(H1990,NOW(),"y"),"yr","day")))),"Usia Salah"),"")</f>
        <v>45349.098911689813</v>
      </c>
      <c r="AA1990" s="167" t="str">
        <f ca="1">IF(Table1[[#This Row],[TGL.PENSIUN (usia )]]&lt;&gt;0,TEXT(Table1[[#This Row],[TGL.PENSIUN (usia )]],"yyyy"),"")</f>
        <v>2024</v>
      </c>
      <c r="AB19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Row],[JABATAN]],tbl_refJabatan,9,FALSE),"yr","day")-CONVERT(DATEDIF(M1990,tglAcuan,"y"),"yr","day"))),(NOW()+(CONVERT(VLOOKUP(Table1[[#This Row],[JABATAN]],tbl_refJabatan,9,FALSE),"yr","day")-CONVERT(DATEDIF(M1990,NOW(),"y"),"yr","day")))),"tgl SK salah"),"")</f>
        <v>44618.598911689813</v>
      </c>
      <c r="AC1990" s="167" t="str">
        <f ca="1">IF(Table1[[#This Row],[TGL. PENSIUN (jabatan )]]&lt;&gt;0,TEXT(Table1[[#This Row],[TGL. PENSIUN (jabatan )]],"yyyy"),"")</f>
        <v>2022</v>
      </c>
      <c r="AD19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91" spans="1:30" s="53" customFormat="1" ht="21.75" customHeight="1" x14ac:dyDescent="0.25">
      <c r="A1991" s="43">
        <f t="shared" si="67"/>
        <v>1986</v>
      </c>
      <c r="B1991" s="44" t="s">
        <v>3226</v>
      </c>
      <c r="C1991" s="44" t="s">
        <v>3515</v>
      </c>
      <c r="D1991" s="72" t="s">
        <v>59</v>
      </c>
      <c r="E1991" s="141" t="s">
        <v>3529</v>
      </c>
      <c r="F1991" s="43" t="s">
        <v>41</v>
      </c>
      <c r="G1991" s="46" t="s">
        <v>42</v>
      </c>
      <c r="H1991" s="125">
        <v>35831</v>
      </c>
      <c r="I1991" s="45"/>
      <c r="J1991" s="76"/>
      <c r="K1991" s="63" t="s">
        <v>56</v>
      </c>
      <c r="L1991" s="63" t="s">
        <v>3530</v>
      </c>
      <c r="M1991" s="94" t="s">
        <v>3531</v>
      </c>
      <c r="N1991" s="52" t="str">
        <f t="shared" ca="1" si="68"/>
        <v>26 Tahun 0 Bulan 22 hari</v>
      </c>
      <c r="O19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6 Bulan 24 Hari </v>
      </c>
      <c r="P1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Row],[JABATAN]],tbl_refJabatan,2,FALSE),"yr","day")-CONVERT(DATEDIF(H1991,tglAcuan,"y"),"yr","day"))),(NOW()+(CONVERT(VLOOKUP(Table1[[#This Row],[JABATAN]],tbl_refJabatan,2,FALSE),"yr","day")-CONVERT(DATEDIF(H1991,NOW(),"y"),"yr","day")))),"Usia Salah"),"")</f>
        <v>57767.598911689813</v>
      </c>
      <c r="Q1991" s="167" t="str">
        <f ca="1">IF(Table1[[#This Row],[TGL. PENSIUN (usia)]]&lt;&gt;0,TEXT(Table1[[#This Row],[TGL. PENSIUN (usia)]],"yyyy"),"")</f>
        <v>2058</v>
      </c>
      <c r="R1991" s="166">
        <f ca="1">IF(AND(Table1[[#This Row],[TGL. PENSIUN (usia)]]&lt;&gt;"",Table1[[#This Row],[TGL. PENSIUN (usia)]]&lt;&gt;"USIA SALAH"),IF(tglAcuan&lt;&gt;0,(INT(CONVERT(VLOOKUP(Table1[[#This Row],[JABATAN]],tbl_refJabatan,2,FALSE),"yr","day")-CONVERT(DATEDIF(H1991,tglAcuan,"y"),"yr","day"))),(INT(CONVERT(VLOOKUP(Table1[[#This Row],[JABATAN]],tbl_refJabatan,2,FALSE),"yr","day")-CONVERT(DATEDIF(H1991,NOW(),"y"),"yr","day")))),"")</f>
        <v>12418</v>
      </c>
      <c r="S1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Row],[JABATAN]],tbl_refJabatan,4,FALSE),"yr","day")-CONVERT(DATEDIF(H1991,tglAcuan,"y"),"yr","day"))),(NOW()+(CONVERT(VLOOKUP(Table1[[#This Row],[JABATAN]],tbl_refJabatan,4,FALSE),"yr","day")-CONVERT(DATEDIF(H1991,NOW(),"y"),"yr","day")))),"Usia Salah"),"")</f>
        <v>57767.598911689813</v>
      </c>
      <c r="T1991" s="167" t="str">
        <f ca="1">IF(Table1[[#This Row],[TGL. PENSIUN ( usia )]]&lt;&gt;0,TEXT(Table1[[#This Row],[TGL. PENSIUN ( usia )]],"yyyy"),"")</f>
        <v>2058</v>
      </c>
      <c r="U1991" s="166">
        <f ca="1">IF(AND(Table1[[#This Row],[TGL. PENSIUN (usia)]]&lt;&gt;"",Table1[[#This Row],[TGL. PENSIUN (usia)]]&lt;&gt;"USIA SALAH"),IF(tglAcuan&lt;&gt;0,(INT(CONVERT(VLOOKUP(Table1[[#This Row],[JABATAN]],tbl_refJabatan,4,FALSE),"yr","day")-CONVERT(DATEDIF(H1991,tglAcuan,"y"),"yr","day"))),(INT(CONVERT(VLOOKUP(Table1[[#This Row],[JABATAN]],tbl_refJabatan,4,FALSE),"yr","day")-CONVERT(DATEDIF(H1991,NOW(),"y"),"yr","day")))),"")</f>
        <v>12418</v>
      </c>
      <c r="V1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Row],[JABATAN]],tbl_refJabatan,6,FALSE),"yr","day")-CONVERT(DATEDIF(H1991,tglAcuan,"y"),"yr","day"))),(NOW()+(CONVERT(VLOOKUP(Table1[[#This Row],[JABATAN]],tbl_refJabatan,6,FALSE),"yr","day")-CONVERT(DATEDIF(H1991,NOW(),"y"),"yr","day")))),"Usia Salah"),"")</f>
        <v>56306.598911689813</v>
      </c>
      <c r="W1991" s="167" t="str">
        <f ca="1">IF(Table1[[#This Row],[TGL.PENSIUN (usia)]]&lt;&gt;0,TEXT(Table1[[#This Row],[TGL.PENSIUN (usia)]],"yyyy"),"")</f>
        <v>2054</v>
      </c>
      <c r="X19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Row],[JABATAN]],tbl_refJabatan,7,FALSE),"yr","day")-CONVERT(DATEDIF(M1991,tglAcuan,"y"),"yr","day"))),(NOW()+(CONVERT(VLOOKUP(Table1[[#This Row],[JABATAN]],tbl_refJabatan,7,FALSE),"yr","day")-CONVERT(DATEDIF(M1991,NOW(),"y"),"yr","day")))),"tgl SK salah"),"")</f>
        <v>52288.848911689813</v>
      </c>
      <c r="Y1991" s="167" t="str">
        <f ca="1">IF(Table1[[#This Row],[TGL. PENSIUN (jabatan)]]&lt;&gt;0,TEXT(Table1[[#This Row],[TGL. PENSIUN (jabatan)]],"yyyy"),"")</f>
        <v>2043</v>
      </c>
      <c r="Z19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Row],[JABATAN]],tbl_refJabatan,8,FALSE),"yr","day")-CONVERT(DATEDIF(H1991,tglAcuan,"y"),"yr","day"))),(NOW()+(CONVERT(VLOOKUP(Table1[[#This Row],[JABATAN]],tbl_refJabatan,8,FALSE),"yr","day")-CONVERT(DATEDIF(H1991,NOW(),"y"),"yr","day")))),"Usia Salah"),"")</f>
        <v>56306.598911689813</v>
      </c>
      <c r="AA1991" s="167" t="str">
        <f ca="1">IF(Table1[[#This Row],[TGL.PENSIUN (usia )]]&lt;&gt;0,TEXT(Table1[[#This Row],[TGL.PENSIUN (usia )]],"yyyy"),"")</f>
        <v>2054</v>
      </c>
      <c r="AB19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Row],[JABATAN]],tbl_refJabatan,9,FALSE),"yr","day")-CONVERT(DATEDIF(M1991,tglAcuan,"y"),"yr","day"))),(NOW()+(CONVERT(VLOOKUP(Table1[[#This Row],[JABATAN]],tbl_refJabatan,9,FALSE),"yr","day")-CONVERT(DATEDIF(M1991,NOW(),"y"),"yr","day")))),"tgl SK salah"),"")</f>
        <v>52288.848911689813</v>
      </c>
      <c r="AC1991" s="167" t="str">
        <f ca="1">IF(Table1[[#This Row],[TGL. PENSIUN (jabatan )]]&lt;&gt;0,TEXT(Table1[[#This Row],[TGL. PENSIUN (jabatan )]],"yyyy"),"")</f>
        <v>2043</v>
      </c>
      <c r="AD19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2" spans="1:30" s="53" customFormat="1" ht="21.75" customHeight="1" x14ac:dyDescent="0.25">
      <c r="A1992" s="43">
        <f t="shared" si="67"/>
        <v>1987</v>
      </c>
      <c r="B1992" s="44" t="s">
        <v>3226</v>
      </c>
      <c r="C1992" s="44" t="s">
        <v>3515</v>
      </c>
      <c r="D1992" s="72" t="s">
        <v>61</v>
      </c>
      <c r="E1992" s="141" t="s">
        <v>3532</v>
      </c>
      <c r="F1992" s="43" t="s">
        <v>41</v>
      </c>
      <c r="G1992" s="46" t="s">
        <v>42</v>
      </c>
      <c r="H1992" s="125">
        <v>24689</v>
      </c>
      <c r="I1992" s="45"/>
      <c r="J1992" s="76"/>
      <c r="K1992" s="63" t="s">
        <v>43</v>
      </c>
      <c r="L1992" s="63" t="s">
        <v>3533</v>
      </c>
      <c r="M1992" s="71">
        <v>37559</v>
      </c>
      <c r="N1992" s="52" t="str">
        <f t="shared" ca="1" si="68"/>
        <v>56 Tahun 6 Bulan 22 hari</v>
      </c>
      <c r="O19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21 Tahun 3 Bulan 28 Hari </v>
      </c>
      <c r="P1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Row],[JABATAN]],tbl_refJabatan,2,FALSE),"yr","day")-CONVERT(DATEDIF(H1992,tglAcuan,"y"),"yr","day"))),(NOW()+(CONVERT(VLOOKUP(Table1[[#This Row],[JABATAN]],tbl_refJabatan,2,FALSE),"yr","day")-CONVERT(DATEDIF(H1992,NOW(),"y"),"yr","day")))),"Usia Salah"),"")</f>
        <v>46810.098911689813</v>
      </c>
      <c r="Q1992" s="167" t="str">
        <f ca="1">IF(Table1[[#This Row],[TGL. PENSIUN (usia)]]&lt;&gt;0,TEXT(Table1[[#This Row],[TGL. PENSIUN (usia)]],"yyyy"),"")</f>
        <v>2028</v>
      </c>
      <c r="R1992" s="166">
        <f ca="1">IF(AND(Table1[[#This Row],[TGL. PENSIUN (usia)]]&lt;&gt;"",Table1[[#This Row],[TGL. PENSIUN (usia)]]&lt;&gt;"USIA SALAH"),IF(tglAcuan&lt;&gt;0,(INT(CONVERT(VLOOKUP(Table1[[#This Row],[JABATAN]],tbl_refJabatan,2,FALSE),"yr","day")-CONVERT(DATEDIF(H1992,tglAcuan,"y"),"yr","day"))),(INT(CONVERT(VLOOKUP(Table1[[#This Row],[JABATAN]],tbl_refJabatan,2,FALSE),"yr","day")-CONVERT(DATEDIF(H1992,NOW(),"y"),"yr","day")))),"")</f>
        <v>1461</v>
      </c>
      <c r="S1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Row],[JABATAN]],tbl_refJabatan,4,FALSE),"yr","day")-CONVERT(DATEDIF(H1992,tglAcuan,"y"),"yr","day"))),(NOW()+(CONVERT(VLOOKUP(Table1[[#This Row],[JABATAN]],tbl_refJabatan,4,FALSE),"yr","day")-CONVERT(DATEDIF(H1992,NOW(),"y"),"yr","day")))),"Usia Salah"),"")</f>
        <v>46810.098911689813</v>
      </c>
      <c r="T1992" s="167" t="str">
        <f ca="1">IF(Table1[[#This Row],[TGL. PENSIUN ( usia )]]&lt;&gt;0,TEXT(Table1[[#This Row],[TGL. PENSIUN ( usia )]],"yyyy"),"")</f>
        <v>2028</v>
      </c>
      <c r="U1992" s="166">
        <f ca="1">IF(AND(Table1[[#This Row],[TGL. PENSIUN (usia)]]&lt;&gt;"",Table1[[#This Row],[TGL. PENSIUN (usia)]]&lt;&gt;"USIA SALAH"),IF(tglAcuan&lt;&gt;0,(INT(CONVERT(VLOOKUP(Table1[[#This Row],[JABATAN]],tbl_refJabatan,4,FALSE),"yr","day")-CONVERT(DATEDIF(H1992,tglAcuan,"y"),"yr","day"))),(INT(CONVERT(VLOOKUP(Table1[[#This Row],[JABATAN]],tbl_refJabatan,4,FALSE),"yr","day")-CONVERT(DATEDIF(H1992,NOW(),"y"),"yr","day")))),"")</f>
        <v>1461</v>
      </c>
      <c r="V1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Row],[JABATAN]],tbl_refJabatan,6,FALSE),"yr","day")-CONVERT(DATEDIF(H1992,tglAcuan,"y"),"yr","day"))),(NOW()+(CONVERT(VLOOKUP(Table1[[#This Row],[JABATAN]],tbl_refJabatan,6,FALSE),"yr","day")-CONVERT(DATEDIF(H1992,NOW(),"y"),"yr","day")))),"Usia Salah"),"")</f>
        <v>45349.098911689813</v>
      </c>
      <c r="W1992" s="167" t="str">
        <f ca="1">IF(Table1[[#This Row],[TGL.PENSIUN (usia)]]&lt;&gt;0,TEXT(Table1[[#This Row],[TGL.PENSIUN (usia)]],"yyyy"),"")</f>
        <v>2024</v>
      </c>
      <c r="X19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Row],[JABATAN]],tbl_refJabatan,7,FALSE),"yr","day")-CONVERT(DATEDIF(M1992,tglAcuan,"y"),"yr","day"))),(NOW()+(CONVERT(VLOOKUP(Table1[[#This Row],[JABATAN]],tbl_refJabatan,7,FALSE),"yr","day")-CONVERT(DATEDIF(M1992,NOW(),"y"),"yr","day")))),"tgl SK salah"),"")</f>
        <v>44983.848911689813</v>
      </c>
      <c r="Y1992" s="167" t="str">
        <f ca="1">IF(Table1[[#This Row],[TGL. PENSIUN (jabatan)]]&lt;&gt;0,TEXT(Table1[[#This Row],[TGL. PENSIUN (jabatan)]],"yyyy"),"")</f>
        <v>2023</v>
      </c>
      <c r="Z19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Row],[JABATAN]],tbl_refJabatan,8,FALSE),"yr","day")-CONVERT(DATEDIF(H1992,tglAcuan,"y"),"yr","day"))),(NOW()+(CONVERT(VLOOKUP(Table1[[#This Row],[JABATAN]],tbl_refJabatan,8,FALSE),"yr","day")-CONVERT(DATEDIF(H1992,NOW(),"y"),"yr","day")))),"Usia Salah"),"")</f>
        <v>45349.098911689813</v>
      </c>
      <c r="AA1992" s="167" t="str">
        <f ca="1">IF(Table1[[#This Row],[TGL.PENSIUN (usia )]]&lt;&gt;0,TEXT(Table1[[#This Row],[TGL.PENSIUN (usia )]],"yyyy"),"")</f>
        <v>2024</v>
      </c>
      <c r="AB19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Row],[JABATAN]],tbl_refJabatan,9,FALSE),"yr","day")-CONVERT(DATEDIF(M1992,tglAcuan,"y"),"yr","day"))),(NOW()+(CONVERT(VLOOKUP(Table1[[#This Row],[JABATAN]],tbl_refJabatan,9,FALSE),"yr","day")-CONVERT(DATEDIF(M1992,NOW(),"y"),"yr","day")))),"tgl SK salah"),"")</f>
        <v>44983.848911689813</v>
      </c>
      <c r="AC1992" s="167" t="str">
        <f ca="1">IF(Table1[[#This Row],[TGL. PENSIUN (jabatan )]]&lt;&gt;0,TEXT(Table1[[#This Row],[TGL. PENSIUN (jabatan )]],"yyyy"),"")</f>
        <v>2023</v>
      </c>
      <c r="AD19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1993" spans="1:30" s="53" customFormat="1" ht="21.75" customHeight="1" x14ac:dyDescent="0.25">
      <c r="A1993" s="43">
        <f t="shared" ref="A1993:A2056" si="69">ROW()-5</f>
        <v>1988</v>
      </c>
      <c r="B1993" s="44" t="s">
        <v>3226</v>
      </c>
      <c r="C1993" s="44" t="s">
        <v>3515</v>
      </c>
      <c r="D1993" s="72" t="s">
        <v>63</v>
      </c>
      <c r="E1993" s="141" t="s">
        <v>3534</v>
      </c>
      <c r="F1993" s="43" t="s">
        <v>41</v>
      </c>
      <c r="G1993" s="46" t="s">
        <v>42</v>
      </c>
      <c r="H1993" s="125">
        <v>26489</v>
      </c>
      <c r="I1993" s="45"/>
      <c r="J1993" s="76"/>
      <c r="K1993" s="63" t="s">
        <v>43</v>
      </c>
      <c r="L1993" s="63" t="s">
        <v>3535</v>
      </c>
      <c r="M1993" s="77">
        <v>38687</v>
      </c>
      <c r="N1993" s="52" t="str">
        <f t="shared" ca="1" si="68"/>
        <v>51 Tahun 7 Bulan 18 hari</v>
      </c>
      <c r="O19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18 Tahun 2 Bulan 26 Hari </v>
      </c>
      <c r="P1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Row],[JABATAN]],tbl_refJabatan,2,FALSE),"yr","day")-CONVERT(DATEDIF(H1993,tglAcuan,"y"),"yr","day"))),(NOW()+(CONVERT(VLOOKUP(Table1[[#This Row],[JABATAN]],tbl_refJabatan,2,FALSE),"yr","day")-CONVERT(DATEDIF(H1993,NOW(),"y"),"yr","day")))),"Usia Salah"),"")</f>
        <v>48636.348911689813</v>
      </c>
      <c r="Q1993" s="167" t="str">
        <f ca="1">IF(Table1[[#This Row],[TGL. PENSIUN (usia)]]&lt;&gt;0,TEXT(Table1[[#This Row],[TGL. PENSIUN (usia)]],"yyyy"),"")</f>
        <v>2033</v>
      </c>
      <c r="R1993" s="166">
        <f ca="1">IF(AND(Table1[[#This Row],[TGL. PENSIUN (usia)]]&lt;&gt;"",Table1[[#This Row],[TGL. PENSIUN (usia)]]&lt;&gt;"USIA SALAH"),IF(tglAcuan&lt;&gt;0,(INT(CONVERT(VLOOKUP(Table1[[#This Row],[JABATAN]],tbl_refJabatan,2,FALSE),"yr","day")-CONVERT(DATEDIF(H1993,tglAcuan,"y"),"yr","day"))),(INT(CONVERT(VLOOKUP(Table1[[#This Row],[JABATAN]],tbl_refJabatan,2,FALSE),"yr","day")-CONVERT(DATEDIF(H1993,NOW(),"y"),"yr","day")))),"")</f>
        <v>3287</v>
      </c>
      <c r="S1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Row],[JABATAN]],tbl_refJabatan,4,FALSE),"yr","day")-CONVERT(DATEDIF(H1993,tglAcuan,"y"),"yr","day"))),(NOW()+(CONVERT(VLOOKUP(Table1[[#This Row],[JABATAN]],tbl_refJabatan,4,FALSE),"yr","day")-CONVERT(DATEDIF(H1993,NOW(),"y"),"yr","day")))),"Usia Salah"),"")</f>
        <v>34026.348911689813</v>
      </c>
      <c r="T1993" s="167" t="str">
        <f ca="1">IF(Table1[[#This Row],[TGL. PENSIUN ( usia )]]&lt;&gt;0,TEXT(Table1[[#This Row],[TGL. PENSIUN ( usia )]],"yyyy"),"")</f>
        <v>1993</v>
      </c>
      <c r="U1993" s="166">
        <f ca="1">IF(AND(Table1[[#This Row],[TGL. PENSIUN (usia)]]&lt;&gt;"",Table1[[#This Row],[TGL. PENSIUN (usia)]]&lt;&gt;"USIA SALAH"),IF(tglAcuan&lt;&gt;0,(INT(CONVERT(VLOOKUP(Table1[[#This Row],[JABATAN]],tbl_refJabatan,4,FALSE),"yr","day")-CONVERT(DATEDIF(H1993,tglAcuan,"y"),"yr","day"))),(INT(CONVERT(VLOOKUP(Table1[[#This Row],[JABATAN]],tbl_refJabatan,4,FALSE),"yr","day")-CONVERT(DATEDIF(H1993,NOW(),"y"),"yr","day")))),"")</f>
        <v>-11323</v>
      </c>
      <c r="V1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Row],[JABATAN]],tbl_refJabatan,6,FALSE),"yr","day")-CONVERT(DATEDIF(H1993,tglAcuan,"y"),"yr","day"))),(NOW()+(CONVERT(VLOOKUP(Table1[[#This Row],[JABATAN]],tbl_refJabatan,6,FALSE),"yr","day")-CONVERT(DATEDIF(H1993,NOW(),"y"),"yr","day")))),"Usia Salah"),"")</f>
        <v>26721.348911689813</v>
      </c>
      <c r="W1993" s="167" t="str">
        <f ca="1">IF(Table1[[#This Row],[TGL.PENSIUN (usia)]]&lt;&gt;0,TEXT(Table1[[#This Row],[TGL.PENSIUN (usia)]],"yyyy"),"")</f>
        <v>1973</v>
      </c>
      <c r="X19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Row],[JABATAN]],tbl_refJabatan,7,FALSE),"yr","day")-CONVERT(DATEDIF(M1993,tglAcuan,"y"),"yr","day"))),(NOW()+(CONVERT(VLOOKUP(Table1[[#This Row],[JABATAN]],tbl_refJabatan,7,FALSE),"yr","day")-CONVERT(DATEDIF(M1993,NOW(),"y"),"yr","day")))),"tgl SK salah"),"")</f>
        <v>60689.598911689813</v>
      </c>
      <c r="Y1993" s="167" t="str">
        <f ca="1">IF(Table1[[#This Row],[TGL. PENSIUN (jabatan)]]&lt;&gt;0,TEXT(Table1[[#This Row],[TGL. PENSIUN (jabatan)]],"yyyy"),"")</f>
        <v>2066</v>
      </c>
      <c r="Z19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Row],[JABATAN]],tbl_refJabatan,8,FALSE),"yr","day")-CONVERT(DATEDIF(H1993,tglAcuan,"y"),"yr","day"))),(NOW()+(CONVERT(VLOOKUP(Table1[[#This Row],[JABATAN]],tbl_refJabatan,8,FALSE),"yr","day")-CONVERT(DATEDIF(H1993,NOW(),"y"),"yr","day")))),"Usia Salah"),"")</f>
        <v>48636.348911689813</v>
      </c>
      <c r="AA1993" s="167" t="str">
        <f ca="1">IF(Table1[[#This Row],[TGL.PENSIUN (usia )]]&lt;&gt;0,TEXT(Table1[[#This Row],[TGL.PENSIUN (usia )]],"yyyy"),"")</f>
        <v>2033</v>
      </c>
      <c r="AB19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Row],[JABATAN]],tbl_refJabatan,9,FALSE),"yr","day")-CONVERT(DATEDIF(M1993,tglAcuan,"y"),"yr","day"))),(NOW()+(CONVERT(VLOOKUP(Table1[[#This Row],[JABATAN]],tbl_refJabatan,9,FALSE),"yr","day")-CONVERT(DATEDIF(M1993,NOW(),"y"),"yr","day")))),"tgl SK salah"),"")</f>
        <v>44253.348911689813</v>
      </c>
      <c r="AC1993" s="167" t="str">
        <f ca="1">IF(Table1[[#This Row],[TGL. PENSIUN (jabatan )]]&lt;&gt;0,TEXT(Table1[[#This Row],[TGL. PENSIUN (jabatan )]],"yyyy"),"")</f>
        <v>2021</v>
      </c>
      <c r="AD19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4" spans="1:30" s="53" customFormat="1" ht="21.75" customHeight="1" x14ac:dyDescent="0.25">
      <c r="A1994" s="43">
        <f t="shared" si="69"/>
        <v>1989</v>
      </c>
      <c r="B1994" s="44" t="s">
        <v>3226</v>
      </c>
      <c r="C1994" s="44" t="s">
        <v>3515</v>
      </c>
      <c r="D1994" s="45" t="s">
        <v>63</v>
      </c>
      <c r="E1994" s="141" t="s">
        <v>128</v>
      </c>
      <c r="F1994" s="43" t="s">
        <v>41</v>
      </c>
      <c r="G1994" s="46" t="s">
        <v>42</v>
      </c>
      <c r="H1994" s="125">
        <v>26241</v>
      </c>
      <c r="I1994" s="45"/>
      <c r="J1994" s="76"/>
      <c r="K1994" s="63" t="s">
        <v>93</v>
      </c>
      <c r="L1994" s="63" t="s">
        <v>3536</v>
      </c>
      <c r="M1994" s="77">
        <v>41347</v>
      </c>
      <c r="N1994" s="52" t="str">
        <f t="shared" ref="N1994:N2063" ca="1" si="70">IFERROR(IF(H1994&lt;&gt;0,IF(tglAcuan&lt;&gt;0,DATEDIF(H1994,tglAcuan,"y")&amp;" Tahun "&amp;DATEDIF(H1994,tglAcuan,"ym")&amp;" Bulan "&amp;DATEDIF(H1994,tglAcuan,"md")&amp;" hari",DATEDIF(H1994,NOW(),"y")&amp;" Tahun "&amp;DATEDIF(H1994,NOW(),"ym")&amp;" Bulan "&amp;DATEDIF(H1994,NOW(),"md")&amp;" hari"),"tgl lahir salah/ null"),"tgl lahir salah")</f>
        <v>52 Tahun 3 Bulan 23 hari</v>
      </c>
      <c r="O19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11 Bulan 13 Hari </v>
      </c>
      <c r="P1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Row],[JABATAN]],tbl_refJabatan,2,FALSE),"yr","day")-CONVERT(DATEDIF(H1994,tglAcuan,"y"),"yr","day"))),(NOW()+(CONVERT(VLOOKUP(Table1[[#This Row],[JABATAN]],tbl_refJabatan,2,FALSE),"yr","day")-CONVERT(DATEDIF(H1994,NOW(),"y"),"yr","day")))),"Usia Salah"),"")</f>
        <v>48271.098911689813</v>
      </c>
      <c r="Q1994" s="167" t="str">
        <f ca="1">IF(Table1[[#This Row],[TGL. PENSIUN (usia)]]&lt;&gt;0,TEXT(Table1[[#This Row],[TGL. PENSIUN (usia)]],"yyyy"),"")</f>
        <v>2032</v>
      </c>
      <c r="R1994" s="166">
        <f ca="1">IF(AND(Table1[[#This Row],[TGL. PENSIUN (usia)]]&lt;&gt;"",Table1[[#This Row],[TGL. PENSIUN (usia)]]&lt;&gt;"USIA SALAH"),IF(tglAcuan&lt;&gt;0,(INT(CONVERT(VLOOKUP(Table1[[#This Row],[JABATAN]],tbl_refJabatan,2,FALSE),"yr","day")-CONVERT(DATEDIF(H1994,tglAcuan,"y"),"yr","day"))),(INT(CONVERT(VLOOKUP(Table1[[#This Row],[JABATAN]],tbl_refJabatan,2,FALSE),"yr","day")-CONVERT(DATEDIF(H1994,NOW(),"y"),"yr","day")))),"")</f>
        <v>2922</v>
      </c>
      <c r="S1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Row],[JABATAN]],tbl_refJabatan,4,FALSE),"yr","day")-CONVERT(DATEDIF(H1994,tglAcuan,"y"),"yr","day"))),(NOW()+(CONVERT(VLOOKUP(Table1[[#This Row],[JABATAN]],tbl_refJabatan,4,FALSE),"yr","day")-CONVERT(DATEDIF(H1994,NOW(),"y"),"yr","day")))),"Usia Salah"),"")</f>
        <v>33661.098911689813</v>
      </c>
      <c r="T1994" s="167" t="str">
        <f ca="1">IF(Table1[[#This Row],[TGL. PENSIUN ( usia )]]&lt;&gt;0,TEXT(Table1[[#This Row],[TGL. PENSIUN ( usia )]],"yyyy"),"")</f>
        <v>1992</v>
      </c>
      <c r="U1994" s="166">
        <f ca="1">IF(AND(Table1[[#This Row],[TGL. PENSIUN (usia)]]&lt;&gt;"",Table1[[#This Row],[TGL. PENSIUN (usia)]]&lt;&gt;"USIA SALAH"),IF(tglAcuan&lt;&gt;0,(INT(CONVERT(VLOOKUP(Table1[[#This Row],[JABATAN]],tbl_refJabatan,4,FALSE),"yr","day")-CONVERT(DATEDIF(H1994,tglAcuan,"y"),"yr","day"))),(INT(CONVERT(VLOOKUP(Table1[[#This Row],[JABATAN]],tbl_refJabatan,4,FALSE),"yr","day")-CONVERT(DATEDIF(H1994,NOW(),"y"),"yr","day")))),"")</f>
        <v>-11688</v>
      </c>
      <c r="V1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Row],[JABATAN]],tbl_refJabatan,6,FALSE),"yr","day")-CONVERT(DATEDIF(H1994,tglAcuan,"y"),"yr","day"))),(NOW()+(CONVERT(VLOOKUP(Table1[[#This Row],[JABATAN]],tbl_refJabatan,6,FALSE),"yr","day")-CONVERT(DATEDIF(H1994,NOW(),"y"),"yr","day")))),"Usia Salah"),"")</f>
        <v>26356.098911689813</v>
      </c>
      <c r="W1994" s="167" t="str">
        <f ca="1">IF(Table1[[#This Row],[TGL.PENSIUN (usia)]]&lt;&gt;0,TEXT(Table1[[#This Row],[TGL.PENSIUN (usia)]],"yyyy"),"")</f>
        <v>1972</v>
      </c>
      <c r="X19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Row],[JABATAN]],tbl_refJabatan,7,FALSE),"yr","day")-CONVERT(DATEDIF(M1994,tglAcuan,"y"),"yr","day"))),(NOW()+(CONVERT(VLOOKUP(Table1[[#This Row],[JABATAN]],tbl_refJabatan,7,FALSE),"yr","day")-CONVERT(DATEDIF(M1994,NOW(),"y"),"yr","day")))),"tgl SK salah"),"")</f>
        <v>63611.598911689813</v>
      </c>
      <c r="Y1994" s="167" t="str">
        <f ca="1">IF(Table1[[#This Row],[TGL. PENSIUN (jabatan)]]&lt;&gt;0,TEXT(Table1[[#This Row],[TGL. PENSIUN (jabatan)]],"yyyy"),"")</f>
        <v>2074</v>
      </c>
      <c r="Z19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Row],[JABATAN]],tbl_refJabatan,8,FALSE),"yr","day")-CONVERT(DATEDIF(H1994,tglAcuan,"y"),"yr","day"))),(NOW()+(CONVERT(VLOOKUP(Table1[[#This Row],[JABATAN]],tbl_refJabatan,8,FALSE),"yr","day")-CONVERT(DATEDIF(H1994,NOW(),"y"),"yr","day")))),"Usia Salah"),"")</f>
        <v>48271.098911689813</v>
      </c>
      <c r="AA1994" s="167" t="str">
        <f ca="1">IF(Table1[[#This Row],[TGL.PENSIUN (usia )]]&lt;&gt;0,TEXT(Table1[[#This Row],[TGL.PENSIUN (usia )]],"yyyy"),"")</f>
        <v>2032</v>
      </c>
      <c r="AB19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Row],[JABATAN]],tbl_refJabatan,9,FALSE),"yr","day")-CONVERT(DATEDIF(M1994,tglAcuan,"y"),"yr","day"))),(NOW()+(CONVERT(VLOOKUP(Table1[[#This Row],[JABATAN]],tbl_refJabatan,9,FALSE),"yr","day")-CONVERT(DATEDIF(M1994,NOW(),"y"),"yr","day")))),"tgl SK salah"),"")</f>
        <v>47175.348911689813</v>
      </c>
      <c r="AC1994" s="167" t="str">
        <f ca="1">IF(Table1[[#This Row],[TGL. PENSIUN (jabatan )]]&lt;&gt;0,TEXT(Table1[[#This Row],[TGL. PENSIUN (jabatan )]],"yyyy"),"")</f>
        <v>2029</v>
      </c>
      <c r="AD19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5" spans="1:30" s="53" customFormat="1" ht="21.75" customHeight="1" x14ac:dyDescent="0.25">
      <c r="A1995" s="43">
        <f t="shared" si="69"/>
        <v>1990</v>
      </c>
      <c r="B1995" s="44" t="s">
        <v>3226</v>
      </c>
      <c r="C1995" s="44" t="s">
        <v>3515</v>
      </c>
      <c r="D1995" s="72" t="s">
        <v>63</v>
      </c>
      <c r="E1995" s="141" t="s">
        <v>1096</v>
      </c>
      <c r="F1995" s="43" t="s">
        <v>41</v>
      </c>
      <c r="G1995" s="46" t="s">
        <v>42</v>
      </c>
      <c r="H1995" s="125">
        <v>30418</v>
      </c>
      <c r="I1995" s="45"/>
      <c r="J1995" s="76"/>
      <c r="K1995" s="63" t="s">
        <v>43</v>
      </c>
      <c r="L1995" s="63" t="s">
        <v>3537</v>
      </c>
      <c r="M1995" s="77">
        <v>41928</v>
      </c>
      <c r="N1995" s="52" t="str">
        <f t="shared" ca="1" si="70"/>
        <v>40 Tahun 10 Bulan 15 hari</v>
      </c>
      <c r="O19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11 Hari </v>
      </c>
      <c r="P1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Row],[JABATAN]],tbl_refJabatan,2,FALSE),"yr","day")-CONVERT(DATEDIF(H1995,tglAcuan,"y"),"yr","day"))),(NOW()+(CONVERT(VLOOKUP(Table1[[#This Row],[JABATAN]],tbl_refJabatan,2,FALSE),"yr","day")-CONVERT(DATEDIF(H1995,NOW(),"y"),"yr","day")))),"Usia Salah"),"")</f>
        <v>52654.098911689813</v>
      </c>
      <c r="Q1995" s="167" t="str">
        <f ca="1">IF(Table1[[#This Row],[TGL. PENSIUN (usia)]]&lt;&gt;0,TEXT(Table1[[#This Row],[TGL. PENSIUN (usia)]],"yyyy"),"")</f>
        <v>2044</v>
      </c>
      <c r="R1995" s="166">
        <f ca="1">IF(AND(Table1[[#This Row],[TGL. PENSIUN (usia)]]&lt;&gt;"",Table1[[#This Row],[TGL. PENSIUN (usia)]]&lt;&gt;"USIA SALAH"),IF(tglAcuan&lt;&gt;0,(INT(CONVERT(VLOOKUP(Table1[[#This Row],[JABATAN]],tbl_refJabatan,2,FALSE),"yr","day")-CONVERT(DATEDIF(H1995,tglAcuan,"y"),"yr","day"))),(INT(CONVERT(VLOOKUP(Table1[[#This Row],[JABATAN]],tbl_refJabatan,2,FALSE),"yr","day")-CONVERT(DATEDIF(H1995,NOW(),"y"),"yr","day")))),"")</f>
        <v>7305</v>
      </c>
      <c r="S1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Row],[JABATAN]],tbl_refJabatan,4,FALSE),"yr","day")-CONVERT(DATEDIF(H1995,tglAcuan,"y"),"yr","day"))),(NOW()+(CONVERT(VLOOKUP(Table1[[#This Row],[JABATAN]],tbl_refJabatan,4,FALSE),"yr","day")-CONVERT(DATEDIF(H1995,NOW(),"y"),"yr","day")))),"Usia Salah"),"")</f>
        <v>38044.098911689813</v>
      </c>
      <c r="T1995" s="167" t="str">
        <f ca="1">IF(Table1[[#This Row],[TGL. PENSIUN ( usia )]]&lt;&gt;0,TEXT(Table1[[#This Row],[TGL. PENSIUN ( usia )]],"yyyy"),"")</f>
        <v>2004</v>
      </c>
      <c r="U1995" s="166">
        <f ca="1">IF(AND(Table1[[#This Row],[TGL. PENSIUN (usia)]]&lt;&gt;"",Table1[[#This Row],[TGL. PENSIUN (usia)]]&lt;&gt;"USIA SALAH"),IF(tglAcuan&lt;&gt;0,(INT(CONVERT(VLOOKUP(Table1[[#This Row],[JABATAN]],tbl_refJabatan,4,FALSE),"yr","day")-CONVERT(DATEDIF(H1995,tglAcuan,"y"),"yr","day"))),(INT(CONVERT(VLOOKUP(Table1[[#This Row],[JABATAN]],tbl_refJabatan,4,FALSE),"yr","day")-CONVERT(DATEDIF(H1995,NOW(),"y"),"yr","day")))),"")</f>
        <v>-7305</v>
      </c>
      <c r="V1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Row],[JABATAN]],tbl_refJabatan,6,FALSE),"yr","day")-CONVERT(DATEDIF(H1995,tglAcuan,"y"),"yr","day"))),(NOW()+(CONVERT(VLOOKUP(Table1[[#This Row],[JABATAN]],tbl_refJabatan,6,FALSE),"yr","day")-CONVERT(DATEDIF(H1995,NOW(),"y"),"yr","day")))),"Usia Salah"),"")</f>
        <v>30739.098911689813</v>
      </c>
      <c r="W1995" s="167" t="str">
        <f ca="1">IF(Table1[[#This Row],[TGL.PENSIUN (usia)]]&lt;&gt;0,TEXT(Table1[[#This Row],[TGL.PENSIUN (usia)]],"yyyy"),"")</f>
        <v>1984</v>
      </c>
      <c r="X19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Row],[JABATAN]],tbl_refJabatan,7,FALSE),"yr","day")-CONVERT(DATEDIF(M1995,tglAcuan,"y"),"yr","day"))),(NOW()+(CONVERT(VLOOKUP(Table1[[#This Row],[JABATAN]],tbl_refJabatan,7,FALSE),"yr","day")-CONVERT(DATEDIF(M1995,NOW(),"y"),"yr","day")))),"tgl SK salah"),"")</f>
        <v>63976.848911689813</v>
      </c>
      <c r="Y1995" s="167" t="str">
        <f ca="1">IF(Table1[[#This Row],[TGL. PENSIUN (jabatan)]]&lt;&gt;0,TEXT(Table1[[#This Row],[TGL. PENSIUN (jabatan)]],"yyyy"),"")</f>
        <v>2075</v>
      </c>
      <c r="Z19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Row],[JABATAN]],tbl_refJabatan,8,FALSE),"yr","day")-CONVERT(DATEDIF(H1995,tglAcuan,"y"),"yr","day"))),(NOW()+(CONVERT(VLOOKUP(Table1[[#This Row],[JABATAN]],tbl_refJabatan,8,FALSE),"yr","day")-CONVERT(DATEDIF(H1995,NOW(),"y"),"yr","day")))),"Usia Salah"),"")</f>
        <v>52654.098911689813</v>
      </c>
      <c r="AA1995" s="167" t="str">
        <f ca="1">IF(Table1[[#This Row],[TGL.PENSIUN (usia )]]&lt;&gt;0,TEXT(Table1[[#This Row],[TGL.PENSIUN (usia )]],"yyyy"),"")</f>
        <v>2044</v>
      </c>
      <c r="AB19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Row],[JABATAN]],tbl_refJabatan,9,FALSE),"yr","day")-CONVERT(DATEDIF(M1995,tglAcuan,"y"),"yr","day"))),(NOW()+(CONVERT(VLOOKUP(Table1[[#This Row],[JABATAN]],tbl_refJabatan,9,FALSE),"yr","day")-CONVERT(DATEDIF(M1995,NOW(),"y"),"yr","day")))),"tgl SK salah"),"")</f>
        <v>47540.598911689813</v>
      </c>
      <c r="AC1995" s="167" t="str">
        <f ca="1">IF(Table1[[#This Row],[TGL. PENSIUN (jabatan )]]&lt;&gt;0,TEXT(Table1[[#This Row],[TGL. PENSIUN (jabatan )]],"yyyy"),"")</f>
        <v>2030</v>
      </c>
      <c r="AD19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6" spans="1:30" s="53" customFormat="1" ht="21.75" customHeight="1" x14ac:dyDescent="0.25">
      <c r="A1996" s="43">
        <f t="shared" si="69"/>
        <v>1991</v>
      </c>
      <c r="B1996" s="44" t="s">
        <v>3226</v>
      </c>
      <c r="C1996" s="44" t="s">
        <v>3515</v>
      </c>
      <c r="D1996" s="72" t="s">
        <v>63</v>
      </c>
      <c r="E1996" s="141" t="s">
        <v>3472</v>
      </c>
      <c r="F1996" s="43" t="s">
        <v>41</v>
      </c>
      <c r="G1996" s="46" t="s">
        <v>42</v>
      </c>
      <c r="H1996" s="125">
        <v>20793</v>
      </c>
      <c r="I1996" s="45"/>
      <c r="J1996" s="76"/>
      <c r="K1996" s="63" t="s">
        <v>93</v>
      </c>
      <c r="L1996" s="63" t="s">
        <v>3538</v>
      </c>
      <c r="M1996" s="77">
        <v>41046</v>
      </c>
      <c r="N1996" s="52" t="str">
        <f t="shared" ca="1" si="70"/>
        <v>67 Tahun 2 Bulan 23 hari</v>
      </c>
      <c r="O19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9 Bulan 10 Hari </v>
      </c>
      <c r="P1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Row],[JABATAN]],tbl_refJabatan,2,FALSE),"yr","day")-CONVERT(DATEDIF(H1996,tglAcuan,"y"),"yr","day"))),(NOW()+(CONVERT(VLOOKUP(Table1[[#This Row],[JABATAN]],tbl_refJabatan,2,FALSE),"yr","day")-CONVERT(DATEDIF(H1996,NOW(),"y"),"yr","day")))),"Usia Salah"),"")</f>
        <v>42792.348911689813</v>
      </c>
      <c r="Q1996" s="167" t="str">
        <f ca="1">IF(Table1[[#This Row],[TGL. PENSIUN (usia)]]&lt;&gt;0,TEXT(Table1[[#This Row],[TGL. PENSIUN (usia)]],"yyyy"),"")</f>
        <v>2017</v>
      </c>
      <c r="R1996" s="166">
        <f ca="1">IF(AND(Table1[[#This Row],[TGL. PENSIUN (usia)]]&lt;&gt;"",Table1[[#This Row],[TGL. PENSIUN (usia)]]&lt;&gt;"USIA SALAH"),IF(tglAcuan&lt;&gt;0,(INT(CONVERT(VLOOKUP(Table1[[#This Row],[JABATAN]],tbl_refJabatan,2,FALSE),"yr","day")-CONVERT(DATEDIF(H1996,tglAcuan,"y"),"yr","day"))),(INT(CONVERT(VLOOKUP(Table1[[#This Row],[JABATAN]],tbl_refJabatan,2,FALSE),"yr","day")-CONVERT(DATEDIF(H1996,NOW(),"y"),"yr","day")))),"")</f>
        <v>-2557</v>
      </c>
      <c r="S1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Row],[JABATAN]],tbl_refJabatan,4,FALSE),"yr","day")-CONVERT(DATEDIF(H1996,tglAcuan,"y"),"yr","day"))),(NOW()+(CONVERT(VLOOKUP(Table1[[#This Row],[JABATAN]],tbl_refJabatan,4,FALSE),"yr","day")-CONVERT(DATEDIF(H1996,NOW(),"y"),"yr","day")))),"Usia Salah"),"")</f>
        <v>28182.348911689813</v>
      </c>
      <c r="T1996" s="167" t="str">
        <f ca="1">IF(Table1[[#This Row],[TGL. PENSIUN ( usia )]]&lt;&gt;0,TEXT(Table1[[#This Row],[TGL. PENSIUN ( usia )]],"yyyy"),"")</f>
        <v>1977</v>
      </c>
      <c r="U1996" s="166">
        <f ca="1">IF(AND(Table1[[#This Row],[TGL. PENSIUN (usia)]]&lt;&gt;"",Table1[[#This Row],[TGL. PENSIUN (usia)]]&lt;&gt;"USIA SALAH"),IF(tglAcuan&lt;&gt;0,(INT(CONVERT(VLOOKUP(Table1[[#This Row],[JABATAN]],tbl_refJabatan,4,FALSE),"yr","day")-CONVERT(DATEDIF(H1996,tglAcuan,"y"),"yr","day"))),(INT(CONVERT(VLOOKUP(Table1[[#This Row],[JABATAN]],tbl_refJabatan,4,FALSE),"yr","day")-CONVERT(DATEDIF(H1996,NOW(),"y"),"yr","day")))),"")</f>
        <v>-17167</v>
      </c>
      <c r="V1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Row],[JABATAN]],tbl_refJabatan,6,FALSE),"yr","day")-CONVERT(DATEDIF(H1996,tglAcuan,"y"),"yr","day"))),(NOW()+(CONVERT(VLOOKUP(Table1[[#This Row],[JABATAN]],tbl_refJabatan,6,FALSE),"yr","day")-CONVERT(DATEDIF(H1996,NOW(),"y"),"yr","day")))),"Usia Salah"),"")</f>
        <v>20877.348911689813</v>
      </c>
      <c r="W1996" s="167" t="str">
        <f ca="1">IF(Table1[[#This Row],[TGL.PENSIUN (usia)]]&lt;&gt;0,TEXT(Table1[[#This Row],[TGL.PENSIUN (usia)]],"yyyy"),"")</f>
        <v>1957</v>
      </c>
      <c r="X19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Row],[JABATAN]],tbl_refJabatan,7,FALSE),"yr","day")-CONVERT(DATEDIF(M1996,tglAcuan,"y"),"yr","day"))),(NOW()+(CONVERT(VLOOKUP(Table1[[#This Row],[JABATAN]],tbl_refJabatan,7,FALSE),"yr","day")-CONVERT(DATEDIF(M1996,NOW(),"y"),"yr","day")))),"tgl SK salah"),"")</f>
        <v>63246.348911689813</v>
      </c>
      <c r="Y1996" s="167" t="str">
        <f ca="1">IF(Table1[[#This Row],[TGL. PENSIUN (jabatan)]]&lt;&gt;0,TEXT(Table1[[#This Row],[TGL. PENSIUN (jabatan)]],"yyyy"),"")</f>
        <v>2073</v>
      </c>
      <c r="Z19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Row],[JABATAN]],tbl_refJabatan,8,FALSE),"yr","day")-CONVERT(DATEDIF(H1996,tglAcuan,"y"),"yr","day"))),(NOW()+(CONVERT(VLOOKUP(Table1[[#This Row],[JABATAN]],tbl_refJabatan,8,FALSE),"yr","day")-CONVERT(DATEDIF(H1996,NOW(),"y"),"yr","day")))),"Usia Salah"),"")</f>
        <v>42792.348911689813</v>
      </c>
      <c r="AA1996" s="167" t="str">
        <f ca="1">IF(Table1[[#This Row],[TGL.PENSIUN (usia )]]&lt;&gt;0,TEXT(Table1[[#This Row],[TGL.PENSIUN (usia )]],"yyyy"),"")</f>
        <v>2017</v>
      </c>
      <c r="AB19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Row],[JABATAN]],tbl_refJabatan,9,FALSE),"yr","day")-CONVERT(DATEDIF(M1996,tglAcuan,"y"),"yr","day"))),(NOW()+(CONVERT(VLOOKUP(Table1[[#This Row],[JABATAN]],tbl_refJabatan,9,FALSE),"yr","day")-CONVERT(DATEDIF(M1996,NOW(),"y"),"yr","day")))),"tgl SK salah"),"")</f>
        <v>46810.098911689813</v>
      </c>
      <c r="AC1996" s="167" t="str">
        <f ca="1">IF(Table1[[#This Row],[TGL. PENSIUN (jabatan )]]&lt;&gt;0,TEXT(Table1[[#This Row],[TGL. PENSIUN (jabatan )]],"yyyy"),"")</f>
        <v>2028</v>
      </c>
      <c r="AD19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7" spans="1:30" s="53" customFormat="1" ht="21.75" customHeight="1" x14ac:dyDescent="0.25">
      <c r="A1997" s="43">
        <f t="shared" si="69"/>
        <v>1992</v>
      </c>
      <c r="B1997" s="44" t="s">
        <v>3226</v>
      </c>
      <c r="C1997" s="44" t="s">
        <v>3515</v>
      </c>
      <c r="D1997" s="72" t="s">
        <v>63</v>
      </c>
      <c r="E1997" s="141" t="s">
        <v>3539</v>
      </c>
      <c r="F1997" s="43" t="s">
        <v>41</v>
      </c>
      <c r="G1997" s="46" t="s">
        <v>42</v>
      </c>
      <c r="H1997" s="94" t="s">
        <v>3540</v>
      </c>
      <c r="I1997" s="45"/>
      <c r="J1997" s="76"/>
      <c r="K1997" s="63" t="s">
        <v>43</v>
      </c>
      <c r="L1997" s="63" t="s">
        <v>3541</v>
      </c>
      <c r="M1997" s="77">
        <v>42516</v>
      </c>
      <c r="N1997" s="52" t="str">
        <f t="shared" ca="1" si="70"/>
        <v>43 Tahun 2 Bulan 16 hari</v>
      </c>
      <c r="O19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9 Bulan 1 Hari </v>
      </c>
      <c r="P1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Row],[JABATAN]],tbl_refJabatan,2,FALSE),"yr","day")-CONVERT(DATEDIF(H1997,tglAcuan,"y"),"yr","day"))),(NOW()+(CONVERT(VLOOKUP(Table1[[#This Row],[JABATAN]],tbl_refJabatan,2,FALSE),"yr","day")-CONVERT(DATEDIF(H1997,NOW(),"y"),"yr","day")))),"Usia Salah"),"")</f>
        <v>51558.348911689813</v>
      </c>
      <c r="Q1997" s="167" t="str">
        <f ca="1">IF(Table1[[#This Row],[TGL. PENSIUN (usia)]]&lt;&gt;0,TEXT(Table1[[#This Row],[TGL. PENSIUN (usia)]],"yyyy"),"")</f>
        <v>2041</v>
      </c>
      <c r="R1997" s="166">
        <f ca="1">IF(AND(Table1[[#This Row],[TGL. PENSIUN (usia)]]&lt;&gt;"",Table1[[#This Row],[TGL. PENSIUN (usia)]]&lt;&gt;"USIA SALAH"),IF(tglAcuan&lt;&gt;0,(INT(CONVERT(VLOOKUP(Table1[[#This Row],[JABATAN]],tbl_refJabatan,2,FALSE),"yr","day")-CONVERT(DATEDIF(H1997,tglAcuan,"y"),"yr","day"))),(INT(CONVERT(VLOOKUP(Table1[[#This Row],[JABATAN]],tbl_refJabatan,2,FALSE),"yr","day")-CONVERT(DATEDIF(H1997,NOW(),"y"),"yr","day")))),"")</f>
        <v>6209</v>
      </c>
      <c r="S1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Row],[JABATAN]],tbl_refJabatan,4,FALSE),"yr","day")-CONVERT(DATEDIF(H1997,tglAcuan,"y"),"yr","day"))),(NOW()+(CONVERT(VLOOKUP(Table1[[#This Row],[JABATAN]],tbl_refJabatan,4,FALSE),"yr","day")-CONVERT(DATEDIF(H1997,NOW(),"y"),"yr","day")))),"Usia Salah"),"")</f>
        <v>36948.348911689813</v>
      </c>
      <c r="T1997" s="167" t="str">
        <f ca="1">IF(Table1[[#This Row],[TGL. PENSIUN ( usia )]]&lt;&gt;0,TEXT(Table1[[#This Row],[TGL. PENSIUN ( usia )]],"yyyy"),"")</f>
        <v>2001</v>
      </c>
      <c r="U1997" s="166">
        <f ca="1">IF(AND(Table1[[#This Row],[TGL. PENSIUN (usia)]]&lt;&gt;"",Table1[[#This Row],[TGL. PENSIUN (usia)]]&lt;&gt;"USIA SALAH"),IF(tglAcuan&lt;&gt;0,(INT(CONVERT(VLOOKUP(Table1[[#This Row],[JABATAN]],tbl_refJabatan,4,FALSE),"yr","day")-CONVERT(DATEDIF(H1997,tglAcuan,"y"),"yr","day"))),(INT(CONVERT(VLOOKUP(Table1[[#This Row],[JABATAN]],tbl_refJabatan,4,FALSE),"yr","day")-CONVERT(DATEDIF(H1997,NOW(),"y"),"yr","day")))),"")</f>
        <v>-8401</v>
      </c>
      <c r="V1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Row],[JABATAN]],tbl_refJabatan,6,FALSE),"yr","day")-CONVERT(DATEDIF(H1997,tglAcuan,"y"),"yr","day"))),(NOW()+(CONVERT(VLOOKUP(Table1[[#This Row],[JABATAN]],tbl_refJabatan,6,FALSE),"yr","day")-CONVERT(DATEDIF(H1997,NOW(),"y"),"yr","day")))),"Usia Salah"),"")</f>
        <v>29643.348911689813</v>
      </c>
      <c r="W1997" s="167" t="str">
        <f ca="1">IF(Table1[[#This Row],[TGL.PENSIUN (usia)]]&lt;&gt;0,TEXT(Table1[[#This Row],[TGL.PENSIUN (usia)]],"yyyy"),"")</f>
        <v>1981</v>
      </c>
      <c r="X19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Row],[JABATAN]],tbl_refJabatan,7,FALSE),"yr","day")-CONVERT(DATEDIF(M1997,tglAcuan,"y"),"yr","day"))),(NOW()+(CONVERT(VLOOKUP(Table1[[#This Row],[JABATAN]],tbl_refJabatan,7,FALSE),"yr","day")-CONVERT(DATEDIF(M1997,NOW(),"y"),"yr","day")))),"tgl SK salah"),"")</f>
        <v>64707.348911689813</v>
      </c>
      <c r="Y1997" s="167" t="str">
        <f ca="1">IF(Table1[[#This Row],[TGL. PENSIUN (jabatan)]]&lt;&gt;0,TEXT(Table1[[#This Row],[TGL. PENSIUN (jabatan)]],"yyyy"),"")</f>
        <v>2077</v>
      </c>
      <c r="Z19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Row],[JABATAN]],tbl_refJabatan,8,FALSE),"yr","day")-CONVERT(DATEDIF(H1997,tglAcuan,"y"),"yr","day"))),(NOW()+(CONVERT(VLOOKUP(Table1[[#This Row],[JABATAN]],tbl_refJabatan,8,FALSE),"yr","day")-CONVERT(DATEDIF(H1997,NOW(),"y"),"yr","day")))),"Usia Salah"),"")</f>
        <v>51558.348911689813</v>
      </c>
      <c r="AA1997" s="167" t="str">
        <f ca="1">IF(Table1[[#This Row],[TGL.PENSIUN (usia )]]&lt;&gt;0,TEXT(Table1[[#This Row],[TGL.PENSIUN (usia )]],"yyyy"),"")</f>
        <v>2041</v>
      </c>
      <c r="AB19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Row],[JABATAN]],tbl_refJabatan,9,FALSE),"yr","day")-CONVERT(DATEDIF(M1997,tglAcuan,"y"),"yr","day"))),(NOW()+(CONVERT(VLOOKUP(Table1[[#This Row],[JABATAN]],tbl_refJabatan,9,FALSE),"yr","day")-CONVERT(DATEDIF(M1997,NOW(),"y"),"yr","day")))),"tgl SK salah"),"")</f>
        <v>48271.098911689813</v>
      </c>
      <c r="AC1997" s="167" t="str">
        <f ca="1">IF(Table1[[#This Row],[TGL. PENSIUN (jabatan )]]&lt;&gt;0,TEXT(Table1[[#This Row],[TGL. PENSIUN (jabatan )]],"yyyy"),"")</f>
        <v>2032</v>
      </c>
      <c r="AD19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8" spans="1:30" s="53" customFormat="1" ht="21.75" customHeight="1" x14ac:dyDescent="0.25">
      <c r="A1998" s="43">
        <f t="shared" si="69"/>
        <v>1993</v>
      </c>
      <c r="B1998" s="44" t="s">
        <v>3226</v>
      </c>
      <c r="C1998" s="44" t="s">
        <v>3515</v>
      </c>
      <c r="D1998" s="72" t="s">
        <v>63</v>
      </c>
      <c r="E1998" s="141" t="s">
        <v>844</v>
      </c>
      <c r="F1998" s="43" t="s">
        <v>41</v>
      </c>
      <c r="G1998" s="46" t="s">
        <v>42</v>
      </c>
      <c r="H1998" s="125">
        <v>24696</v>
      </c>
      <c r="I1998" s="45"/>
      <c r="J1998" s="76"/>
      <c r="K1998" s="63" t="s">
        <v>93</v>
      </c>
      <c r="L1998" s="63" t="s">
        <v>3542</v>
      </c>
      <c r="M1998" s="77">
        <v>41046</v>
      </c>
      <c r="N1998" s="52" t="str">
        <f t="shared" ca="1" si="70"/>
        <v>56 Tahun 6 Bulan 15 hari</v>
      </c>
      <c r="O19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9 Bulan 10 Hari </v>
      </c>
      <c r="P1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Row],[JABATAN]],tbl_refJabatan,2,FALSE),"yr","day")-CONVERT(DATEDIF(H1998,tglAcuan,"y"),"yr","day"))),(NOW()+(CONVERT(VLOOKUP(Table1[[#This Row],[JABATAN]],tbl_refJabatan,2,FALSE),"yr","day")-CONVERT(DATEDIF(H1998,NOW(),"y"),"yr","day")))),"Usia Salah"),"")</f>
        <v>46810.098911689813</v>
      </c>
      <c r="Q1998" s="167" t="str">
        <f ca="1">IF(Table1[[#This Row],[TGL. PENSIUN (usia)]]&lt;&gt;0,TEXT(Table1[[#This Row],[TGL. PENSIUN (usia)]],"yyyy"),"")</f>
        <v>2028</v>
      </c>
      <c r="R1998" s="166">
        <f ca="1">IF(AND(Table1[[#This Row],[TGL. PENSIUN (usia)]]&lt;&gt;"",Table1[[#This Row],[TGL. PENSIUN (usia)]]&lt;&gt;"USIA SALAH"),IF(tglAcuan&lt;&gt;0,(INT(CONVERT(VLOOKUP(Table1[[#This Row],[JABATAN]],tbl_refJabatan,2,FALSE),"yr","day")-CONVERT(DATEDIF(H1998,tglAcuan,"y"),"yr","day"))),(INT(CONVERT(VLOOKUP(Table1[[#This Row],[JABATAN]],tbl_refJabatan,2,FALSE),"yr","day")-CONVERT(DATEDIF(H1998,NOW(),"y"),"yr","day")))),"")</f>
        <v>1461</v>
      </c>
      <c r="S1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Row],[JABATAN]],tbl_refJabatan,4,FALSE),"yr","day")-CONVERT(DATEDIF(H1998,tglAcuan,"y"),"yr","day"))),(NOW()+(CONVERT(VLOOKUP(Table1[[#This Row],[JABATAN]],tbl_refJabatan,4,FALSE),"yr","day")-CONVERT(DATEDIF(H1998,NOW(),"y"),"yr","day")))),"Usia Salah"),"")</f>
        <v>32200.098911689813</v>
      </c>
      <c r="T1998" s="167" t="str">
        <f ca="1">IF(Table1[[#This Row],[TGL. PENSIUN ( usia )]]&lt;&gt;0,TEXT(Table1[[#This Row],[TGL. PENSIUN ( usia )]],"yyyy"),"")</f>
        <v>1988</v>
      </c>
      <c r="U1998" s="166">
        <f ca="1">IF(AND(Table1[[#This Row],[TGL. PENSIUN (usia)]]&lt;&gt;"",Table1[[#This Row],[TGL. PENSIUN (usia)]]&lt;&gt;"USIA SALAH"),IF(tglAcuan&lt;&gt;0,(INT(CONVERT(VLOOKUP(Table1[[#This Row],[JABATAN]],tbl_refJabatan,4,FALSE),"yr","day")-CONVERT(DATEDIF(H1998,tglAcuan,"y"),"yr","day"))),(INT(CONVERT(VLOOKUP(Table1[[#This Row],[JABATAN]],tbl_refJabatan,4,FALSE),"yr","day")-CONVERT(DATEDIF(H1998,NOW(),"y"),"yr","day")))),"")</f>
        <v>-13149</v>
      </c>
      <c r="V1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Row],[JABATAN]],tbl_refJabatan,6,FALSE),"yr","day")-CONVERT(DATEDIF(H1998,tglAcuan,"y"),"yr","day"))),(NOW()+(CONVERT(VLOOKUP(Table1[[#This Row],[JABATAN]],tbl_refJabatan,6,FALSE),"yr","day")-CONVERT(DATEDIF(H1998,NOW(),"y"),"yr","day")))),"Usia Salah"),"")</f>
        <v>24895.098911689813</v>
      </c>
      <c r="W1998" s="167" t="str">
        <f ca="1">IF(Table1[[#This Row],[TGL.PENSIUN (usia)]]&lt;&gt;0,TEXT(Table1[[#This Row],[TGL.PENSIUN (usia)]],"yyyy"),"")</f>
        <v>1968</v>
      </c>
      <c r="X19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Row],[JABATAN]],tbl_refJabatan,7,FALSE),"yr","day")-CONVERT(DATEDIF(M1998,tglAcuan,"y"),"yr","day"))),(NOW()+(CONVERT(VLOOKUP(Table1[[#This Row],[JABATAN]],tbl_refJabatan,7,FALSE),"yr","day")-CONVERT(DATEDIF(M1998,NOW(),"y"),"yr","day")))),"tgl SK salah"),"")</f>
        <v>63246.348911689813</v>
      </c>
      <c r="Y1998" s="167" t="str">
        <f ca="1">IF(Table1[[#This Row],[TGL. PENSIUN (jabatan)]]&lt;&gt;0,TEXT(Table1[[#This Row],[TGL. PENSIUN (jabatan)]],"yyyy"),"")</f>
        <v>2073</v>
      </c>
      <c r="Z19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Row],[JABATAN]],tbl_refJabatan,8,FALSE),"yr","day")-CONVERT(DATEDIF(H1998,tglAcuan,"y"),"yr","day"))),(NOW()+(CONVERT(VLOOKUP(Table1[[#This Row],[JABATAN]],tbl_refJabatan,8,FALSE),"yr","day")-CONVERT(DATEDIF(H1998,NOW(),"y"),"yr","day")))),"Usia Salah"),"")</f>
        <v>46810.098911689813</v>
      </c>
      <c r="AA1998" s="167" t="str">
        <f ca="1">IF(Table1[[#This Row],[TGL.PENSIUN (usia )]]&lt;&gt;0,TEXT(Table1[[#This Row],[TGL.PENSIUN (usia )]],"yyyy"),"")</f>
        <v>2028</v>
      </c>
      <c r="AB19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Row],[JABATAN]],tbl_refJabatan,9,FALSE),"yr","day")-CONVERT(DATEDIF(M1998,tglAcuan,"y"),"yr","day"))),(NOW()+(CONVERT(VLOOKUP(Table1[[#This Row],[JABATAN]],tbl_refJabatan,9,FALSE),"yr","day")-CONVERT(DATEDIF(M1998,NOW(),"y"),"yr","day")))),"tgl SK salah"),"")</f>
        <v>46810.098911689813</v>
      </c>
      <c r="AC1998" s="167" t="str">
        <f ca="1">IF(Table1[[#This Row],[TGL. PENSIUN (jabatan )]]&lt;&gt;0,TEXT(Table1[[#This Row],[TGL. PENSIUN (jabatan )]],"yyyy"),"")</f>
        <v>2028</v>
      </c>
      <c r="AD19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1999" spans="1:30" s="53" customFormat="1" ht="21.75" customHeight="1" x14ac:dyDescent="0.25">
      <c r="A1999" s="43">
        <f t="shared" si="69"/>
        <v>1994</v>
      </c>
      <c r="B1999" s="44" t="s">
        <v>3226</v>
      </c>
      <c r="C1999" s="44" t="s">
        <v>3515</v>
      </c>
      <c r="D1999" s="72" t="s">
        <v>63</v>
      </c>
      <c r="E1999" s="141" t="s">
        <v>3543</v>
      </c>
      <c r="F1999" s="43" t="s">
        <v>41</v>
      </c>
      <c r="G1999" s="46" t="s">
        <v>42</v>
      </c>
      <c r="H1999" s="125">
        <v>23707</v>
      </c>
      <c r="I1999" s="45"/>
      <c r="J1999" s="76"/>
      <c r="K1999" s="63" t="s">
        <v>43</v>
      </c>
      <c r="L1999" s="63" t="s">
        <v>3544</v>
      </c>
      <c r="M1999" s="77">
        <v>41997</v>
      </c>
      <c r="N1999" s="52" t="str">
        <f t="shared" ca="1" si="70"/>
        <v>59 Tahun 3 Bulan 1 hari</v>
      </c>
      <c r="O19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3 Hari </v>
      </c>
      <c r="P1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Row],[JABATAN]],tbl_refJabatan,2,FALSE),"yr","day")-CONVERT(DATEDIF(H1999,tglAcuan,"y"),"yr","day"))),(NOW()+(CONVERT(VLOOKUP(Table1[[#This Row],[JABATAN]],tbl_refJabatan,2,FALSE),"yr","day")-CONVERT(DATEDIF(H1999,NOW(),"y"),"yr","day")))),"Usia Salah"),"")</f>
        <v>45714.348911689813</v>
      </c>
      <c r="Q1999" s="167" t="str">
        <f ca="1">IF(Table1[[#This Row],[TGL. PENSIUN (usia)]]&lt;&gt;0,TEXT(Table1[[#This Row],[TGL. PENSIUN (usia)]],"yyyy"),"")</f>
        <v>2025</v>
      </c>
      <c r="R1999" s="166">
        <f ca="1">IF(AND(Table1[[#This Row],[TGL. PENSIUN (usia)]]&lt;&gt;"",Table1[[#This Row],[TGL. PENSIUN (usia)]]&lt;&gt;"USIA SALAH"),IF(tglAcuan&lt;&gt;0,(INT(CONVERT(VLOOKUP(Table1[[#This Row],[JABATAN]],tbl_refJabatan,2,FALSE),"yr","day")-CONVERT(DATEDIF(H1999,tglAcuan,"y"),"yr","day"))),(INT(CONVERT(VLOOKUP(Table1[[#This Row],[JABATAN]],tbl_refJabatan,2,FALSE),"yr","day")-CONVERT(DATEDIF(H1999,NOW(),"y"),"yr","day")))),"")</f>
        <v>365</v>
      </c>
      <c r="S1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Row],[JABATAN]],tbl_refJabatan,4,FALSE),"yr","day")-CONVERT(DATEDIF(H1999,tglAcuan,"y"),"yr","day"))),(NOW()+(CONVERT(VLOOKUP(Table1[[#This Row],[JABATAN]],tbl_refJabatan,4,FALSE),"yr","day")-CONVERT(DATEDIF(H1999,NOW(),"y"),"yr","day")))),"Usia Salah"),"")</f>
        <v>31104.348911689813</v>
      </c>
      <c r="T1999" s="167" t="str">
        <f ca="1">IF(Table1[[#This Row],[TGL. PENSIUN ( usia )]]&lt;&gt;0,TEXT(Table1[[#This Row],[TGL. PENSIUN ( usia )]],"yyyy"),"")</f>
        <v>1985</v>
      </c>
      <c r="U1999" s="166">
        <f ca="1">IF(AND(Table1[[#This Row],[TGL. PENSIUN (usia)]]&lt;&gt;"",Table1[[#This Row],[TGL. PENSIUN (usia)]]&lt;&gt;"USIA SALAH"),IF(tglAcuan&lt;&gt;0,(INT(CONVERT(VLOOKUP(Table1[[#This Row],[JABATAN]],tbl_refJabatan,4,FALSE),"yr","day")-CONVERT(DATEDIF(H1999,tglAcuan,"y"),"yr","day"))),(INT(CONVERT(VLOOKUP(Table1[[#This Row],[JABATAN]],tbl_refJabatan,4,FALSE),"yr","day")-CONVERT(DATEDIF(H1999,NOW(),"y"),"yr","day")))),"")</f>
        <v>-14245</v>
      </c>
      <c r="V1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Row],[JABATAN]],tbl_refJabatan,6,FALSE),"yr","day")-CONVERT(DATEDIF(H1999,tglAcuan,"y"),"yr","day"))),(NOW()+(CONVERT(VLOOKUP(Table1[[#This Row],[JABATAN]],tbl_refJabatan,6,FALSE),"yr","day")-CONVERT(DATEDIF(H1999,NOW(),"y"),"yr","day")))),"Usia Salah"),"")</f>
        <v>23799.348911689813</v>
      </c>
      <c r="W1999" s="167" t="str">
        <f ca="1">IF(Table1[[#This Row],[TGL.PENSIUN (usia)]]&lt;&gt;0,TEXT(Table1[[#This Row],[TGL.PENSIUN (usia)]],"yyyy"),"")</f>
        <v>1965</v>
      </c>
      <c r="X19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Row],[JABATAN]],tbl_refJabatan,7,FALSE),"yr","day")-CONVERT(DATEDIF(M1999,tglAcuan,"y"),"yr","day"))),(NOW()+(CONVERT(VLOOKUP(Table1[[#This Row],[JABATAN]],tbl_refJabatan,7,FALSE),"yr","day")-CONVERT(DATEDIF(M1999,NOW(),"y"),"yr","day")))),"tgl SK salah"),"")</f>
        <v>63976.848911689813</v>
      </c>
      <c r="Y1999" s="167" t="str">
        <f ca="1">IF(Table1[[#This Row],[TGL. PENSIUN (jabatan)]]&lt;&gt;0,TEXT(Table1[[#This Row],[TGL. PENSIUN (jabatan)]],"yyyy"),"")</f>
        <v>2075</v>
      </c>
      <c r="Z19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Row],[JABATAN]],tbl_refJabatan,8,FALSE),"yr","day")-CONVERT(DATEDIF(H1999,tglAcuan,"y"),"yr","day"))),(NOW()+(CONVERT(VLOOKUP(Table1[[#This Row],[JABATAN]],tbl_refJabatan,8,FALSE),"yr","day")-CONVERT(DATEDIF(H1999,NOW(),"y"),"yr","day")))),"Usia Salah"),"")</f>
        <v>45714.348911689813</v>
      </c>
      <c r="AA1999" s="167" t="str">
        <f ca="1">IF(Table1[[#This Row],[TGL.PENSIUN (usia )]]&lt;&gt;0,TEXT(Table1[[#This Row],[TGL.PENSIUN (usia )]],"yyyy"),"")</f>
        <v>2025</v>
      </c>
      <c r="AB19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Row],[JABATAN]],tbl_refJabatan,9,FALSE),"yr","day")-CONVERT(DATEDIF(M1999,tglAcuan,"y"),"yr","day"))),(NOW()+(CONVERT(VLOOKUP(Table1[[#This Row],[JABATAN]],tbl_refJabatan,9,FALSE),"yr","day")-CONVERT(DATEDIF(M1999,NOW(),"y"),"yr","day")))),"tgl SK salah"),"")</f>
        <v>47540.598911689813</v>
      </c>
      <c r="AC1999" s="167" t="str">
        <f ca="1">IF(Table1[[#This Row],[TGL. PENSIUN (jabatan )]]&lt;&gt;0,TEXT(Table1[[#This Row],[TGL. PENSIUN (jabatan )]],"yyyy"),"")</f>
        <v>2030</v>
      </c>
      <c r="AD19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0" spans="1:30" s="53" customFormat="1" ht="21.75" customHeight="1" x14ac:dyDescent="0.25">
      <c r="A2000" s="43">
        <f t="shared" si="69"/>
        <v>1995</v>
      </c>
      <c r="B2000" s="44" t="s">
        <v>3226</v>
      </c>
      <c r="C2000" s="44" t="s">
        <v>3545</v>
      </c>
      <c r="D2000" s="45" t="s">
        <v>39</v>
      </c>
      <c r="E2000" s="101" t="s">
        <v>3546</v>
      </c>
      <c r="F2000" s="43" t="s">
        <v>41</v>
      </c>
      <c r="G2000" s="63" t="s">
        <v>42</v>
      </c>
      <c r="H2000" s="71">
        <v>25308</v>
      </c>
      <c r="I2000" s="45"/>
      <c r="J2000" s="76"/>
      <c r="K2000" s="63" t="s">
        <v>43</v>
      </c>
      <c r="L2000" s="79" t="s">
        <v>3547</v>
      </c>
      <c r="M2000" s="80">
        <v>43812</v>
      </c>
      <c r="N2000" s="52" t="str">
        <f t="shared" ca="1" si="70"/>
        <v>54 Tahun 10 Bulan 12 hari</v>
      </c>
      <c r="O20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Row],[JABATAN]],tbl_refJabatan,2,FALSE),"yr","day")-CONVERT(DATEDIF(H2000,tglAcuan,"y"),"yr","day"))),(NOW()+(CONVERT(VLOOKUP(Table1[[#This Row],[JABATAN]],tbl_refJabatan,2,FALSE),"yr","day")-CONVERT(DATEDIF(H2000,NOW(),"y"),"yr","day")))),"Usia Salah"),"")</f>
        <v>25625.598911689813</v>
      </c>
      <c r="Q2000" s="167" t="str">
        <f ca="1">IF(Table1[[#This Row],[TGL. PENSIUN (usia)]]&lt;&gt;0,TEXT(Table1[[#This Row],[TGL. PENSIUN (usia)]],"yyyy"),"")</f>
        <v>1970</v>
      </c>
      <c r="R2000" s="166">
        <f ca="1">IF(AND(Table1[[#This Row],[TGL. PENSIUN (usia)]]&lt;&gt;"",Table1[[#This Row],[TGL. PENSIUN (usia)]]&lt;&gt;"USIA SALAH"),IF(tglAcuan&lt;&gt;0,(INT(CONVERT(VLOOKUP(Table1[[#This Row],[JABATAN]],tbl_refJabatan,2,FALSE),"yr","day")-CONVERT(DATEDIF(H2000,tglAcuan,"y"),"yr","day"))),(INT(CONVERT(VLOOKUP(Table1[[#This Row],[JABATAN]],tbl_refJabatan,2,FALSE),"yr","day")-CONVERT(DATEDIF(H2000,NOW(),"y"),"yr","day")))),"")</f>
        <v>-19724</v>
      </c>
      <c r="S2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Row],[JABATAN]],tbl_refJabatan,4,FALSE),"yr","day")-CONVERT(DATEDIF(H2000,tglAcuan,"y"),"yr","day"))),(NOW()+(CONVERT(VLOOKUP(Table1[[#This Row],[JABATAN]],tbl_refJabatan,4,FALSE),"yr","day")-CONVERT(DATEDIF(H2000,NOW(),"y"),"yr","day")))),"Usia Salah"),"")</f>
        <v>25625.598911689813</v>
      </c>
      <c r="T2000" s="167" t="str">
        <f ca="1">IF(Table1[[#This Row],[TGL. PENSIUN ( usia )]]&lt;&gt;0,TEXT(Table1[[#This Row],[TGL. PENSIUN ( usia )]],"yyyy"),"")</f>
        <v>1970</v>
      </c>
      <c r="U2000" s="166">
        <f ca="1">IF(AND(Table1[[#This Row],[TGL. PENSIUN (usia)]]&lt;&gt;"",Table1[[#This Row],[TGL. PENSIUN (usia)]]&lt;&gt;"USIA SALAH"),IF(tglAcuan&lt;&gt;0,(INT(CONVERT(VLOOKUP(Table1[[#This Row],[JABATAN]],tbl_refJabatan,4,FALSE),"yr","day")-CONVERT(DATEDIF(H2000,tglAcuan,"y"),"yr","day"))),(INT(CONVERT(VLOOKUP(Table1[[#This Row],[JABATAN]],tbl_refJabatan,4,FALSE),"yr","day")-CONVERT(DATEDIF(H2000,NOW(),"y"),"yr","day")))),"")</f>
        <v>-19724</v>
      </c>
      <c r="V2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Row],[JABATAN]],tbl_refJabatan,6,FALSE),"yr","day")-CONVERT(DATEDIF(H2000,tglAcuan,"y"),"yr","day"))),(NOW()+(CONVERT(VLOOKUP(Table1[[#This Row],[JABATAN]],tbl_refJabatan,6,FALSE),"yr","day")-CONVERT(DATEDIF(H2000,NOW(),"y"),"yr","day")))),"Usia Salah"),"")</f>
        <v>25625.598911689813</v>
      </c>
      <c r="W2000" s="167" t="str">
        <f ca="1">IF(Table1[[#This Row],[TGL.PENSIUN (usia)]]&lt;&gt;0,TEXT(Table1[[#This Row],[TGL.PENSIUN (usia)]],"yyyy"),"")</f>
        <v>1970</v>
      </c>
      <c r="X20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Row],[JABATAN]],tbl_refJabatan,7,FALSE),"yr","day")-CONVERT(DATEDIF(M2000,tglAcuan,"y"),"yr","day"))),(NOW()+(CONVERT(VLOOKUP(Table1[[#This Row],[JABATAN]],tbl_refJabatan,7,FALSE),"yr","day")-CONVERT(DATEDIF(M2000,NOW(),"y"),"yr","day")))),"tgl SK salah"),"")</f>
        <v>43888.098911689813</v>
      </c>
      <c r="Y2000" s="167" t="str">
        <f ca="1">IF(Table1[[#This Row],[TGL. PENSIUN (jabatan)]]&lt;&gt;0,TEXT(Table1[[#This Row],[TGL. PENSIUN (jabatan)]],"yyyy"),"")</f>
        <v>2020</v>
      </c>
      <c r="Z20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Row],[JABATAN]],tbl_refJabatan,8,FALSE),"yr","day")-CONVERT(DATEDIF(H2000,tglAcuan,"y"),"yr","day"))),(NOW()+(CONVERT(VLOOKUP(Table1[[#This Row],[JABATAN]],tbl_refJabatan,8,FALSE),"yr","day")-CONVERT(DATEDIF(H2000,NOW(),"y"),"yr","day")))),"Usia Salah"),"")</f>
        <v>25625.598911689813</v>
      </c>
      <c r="AA2000" s="167" t="str">
        <f ca="1">IF(Table1[[#This Row],[TGL.PENSIUN (usia )]]&lt;&gt;0,TEXT(Table1[[#This Row],[TGL.PENSIUN (usia )]],"yyyy"),"")</f>
        <v>1970</v>
      </c>
      <c r="AB20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Row],[JABATAN]],tbl_refJabatan,9,FALSE),"yr","day")-CONVERT(DATEDIF(M2000,tglAcuan,"y"),"yr","day"))),(NOW()+(CONVERT(VLOOKUP(Table1[[#This Row],[JABATAN]],tbl_refJabatan,9,FALSE),"yr","day")-CONVERT(DATEDIF(M2000,NOW(),"y"),"yr","day")))),"tgl SK salah"),"")</f>
        <v>43888.098911689813</v>
      </c>
      <c r="AC2000" s="167" t="str">
        <f ca="1">IF(Table1[[#This Row],[TGL. PENSIUN (jabatan )]]&lt;&gt;0,TEXT(Table1[[#This Row],[TGL. PENSIUN (jabatan )]],"yyyy"),"")</f>
        <v>2020</v>
      </c>
      <c r="AD20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1" spans="1:30" s="88" customFormat="1" ht="21.75" customHeight="1" x14ac:dyDescent="0.25">
      <c r="A2001" s="43">
        <f t="shared" si="69"/>
        <v>1996</v>
      </c>
      <c r="B2001" s="44" t="s">
        <v>3226</v>
      </c>
      <c r="C2001" s="44" t="s">
        <v>3545</v>
      </c>
      <c r="D2001" s="72" t="s">
        <v>45</v>
      </c>
      <c r="E2001" s="101" t="s">
        <v>817</v>
      </c>
      <c r="F2001" s="43"/>
      <c r="G2001" s="63"/>
      <c r="H2001" s="71"/>
      <c r="I2001" s="45"/>
      <c r="J2001" s="76"/>
      <c r="K2001" s="63"/>
      <c r="L2001" s="79"/>
      <c r="M2001" s="80"/>
      <c r="N2001" s="52" t="str">
        <f t="shared" ca="1" si="70"/>
        <v>tgl lahir salah/ null</v>
      </c>
      <c r="O20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0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Row],[JABATAN]],tbl_refJabatan,2,FALSE),"yr","day")-CONVERT(DATEDIF(H2001,tglAcuan,"y"),"yr","day"))),(NOW()+(CONVERT(VLOOKUP(Table1[[#This Row],[JABATAN]],tbl_refJabatan,2,FALSE),"yr","day")-CONVERT(DATEDIF(H2001,NOW(),"y"),"yr","day")))),"Usia Salah"),"")</f>
        <v>Usia Salah</v>
      </c>
      <c r="Q2001" s="167" t="str">
        <f ca="1">IF(Table1[[#This Row],[TGL. PENSIUN (usia)]]&lt;&gt;0,TEXT(Table1[[#This Row],[TGL. PENSIUN (usia)]],"yyyy"),"")</f>
        <v>Usia Salah</v>
      </c>
      <c r="R2001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Row],[JABATAN]],tbl_refJabatan,2,FALSE),"yr","day")-CONVERT(DATEDIF(H2001,tglAcuan,"y"),"yr","day"))),(INT(CONVERT(VLOOKUP(Table1[[#This Row],[JABATAN]],tbl_refJabatan,2,FALSE),"yr","day")-CONVERT(DATEDIF(H2001,NOW(),"y"),"yr","day")))),"")</f>
        <v/>
      </c>
      <c r="S20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Row],[JABATAN]],tbl_refJabatan,4,FALSE),"yr","day")-CONVERT(DATEDIF(H2001,tglAcuan,"y"),"yr","day"))),(NOW()+(CONVERT(VLOOKUP(Table1[[#This Row],[JABATAN]],tbl_refJabatan,4,FALSE),"yr","day")-CONVERT(DATEDIF(H2001,NOW(),"y"),"yr","day")))),"Usia Salah"),"")</f>
        <v>Usia Salah</v>
      </c>
      <c r="T2001" s="167" t="str">
        <f ca="1">IF(Table1[[#This Row],[TGL. PENSIUN ( usia )]]&lt;&gt;0,TEXT(Table1[[#This Row],[TGL. PENSIUN ( usia )]],"yyyy"),"")</f>
        <v>Usia Salah</v>
      </c>
      <c r="U2001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Row],[JABATAN]],tbl_refJabatan,4,FALSE),"yr","day")-CONVERT(DATEDIF(H2001,tglAcuan,"y"),"yr","day"))),(INT(CONVERT(VLOOKUP(Table1[[#This Row],[JABATAN]],tbl_refJabatan,4,FALSE),"yr","day")-CONVERT(DATEDIF(H2001,NOW(),"y"),"yr","day")))),"")</f>
        <v/>
      </c>
      <c r="V20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Row],[JABATAN]],tbl_refJabatan,6,FALSE),"yr","day")-CONVERT(DATEDIF(H2001,tglAcuan,"y"),"yr","day"))),(NOW()+(CONVERT(VLOOKUP(Table1[[#This Row],[JABATAN]],tbl_refJabatan,6,FALSE),"yr","day")-CONVERT(DATEDIF(H2001,NOW(),"y"),"yr","day")))),"Usia Salah"),"")</f>
        <v>Usia Salah</v>
      </c>
      <c r="W2001" s="167" t="str">
        <f ca="1">IF(Table1[[#This Row],[TGL.PENSIUN (usia)]]&lt;&gt;0,TEXT(Table1[[#This Row],[TGL.PENSIUN (usia)]],"yyyy"),"")</f>
        <v>Usia Salah</v>
      </c>
      <c r="X200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Row],[JABATAN]],tbl_refJabatan,7,FALSE),"yr","day")-CONVERT(DATEDIF(M2001,tglAcuan,"y"),"yr","day"))),(NOW()+(CONVERT(VLOOKUP(Table1[[#This Row],[JABATAN]],tbl_refJabatan,7,FALSE),"yr","day")-CONVERT(DATEDIF(M2001,NOW(),"y"),"yr","day")))),"tgl SK salah"),"")</f>
        <v>tgl SK salah</v>
      </c>
      <c r="Y2001" s="167" t="str">
        <f ca="1">IF(Table1[[#This Row],[TGL. PENSIUN (jabatan)]]&lt;&gt;0,TEXT(Table1[[#This Row],[TGL. PENSIUN (jabatan)]],"yyyy"),"")</f>
        <v>tgl SK salah</v>
      </c>
      <c r="Z2001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Row],[JABATAN]],tbl_refJabatan,8,FALSE),"yr","day")-CONVERT(DATEDIF(H2001,tglAcuan,"y"),"yr","day"))),(NOW()+(CONVERT(VLOOKUP(Table1[[#This Row],[JABATAN]],tbl_refJabatan,8,FALSE),"yr","day")-CONVERT(DATEDIF(H2001,NOW(),"y"),"yr","day")))),"Usia Salah"),"")</f>
        <v>Usia Salah</v>
      </c>
      <c r="AA2001" s="167" t="str">
        <f ca="1">IF(Table1[[#This Row],[TGL.PENSIUN (usia )]]&lt;&gt;0,TEXT(Table1[[#This Row],[TGL.PENSIUN (usia )]],"yyyy"),"")</f>
        <v>Usia Salah</v>
      </c>
      <c r="AB2001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Row],[JABATAN]],tbl_refJabatan,9,FALSE),"yr","day")-CONVERT(DATEDIF(M2001,tglAcuan,"y"),"yr","day"))),(NOW()+(CONVERT(VLOOKUP(Table1[[#This Row],[JABATAN]],tbl_refJabatan,9,FALSE),"yr","day")-CONVERT(DATEDIF(M2001,NOW(),"y"),"yr","day")))),"tgl SK salah"),"")</f>
        <v>tgl SK salah</v>
      </c>
      <c r="AC2001" s="167" t="str">
        <f ca="1">IF(Table1[[#This Row],[TGL. PENSIUN (jabatan )]]&lt;&gt;0,TEXT(Table1[[#This Row],[TGL. PENSIUN (jabatan )]],"yyyy"),"")</f>
        <v>tgl SK salah</v>
      </c>
      <c r="AD20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2" spans="1:30" s="53" customFormat="1" ht="21.75" customHeight="1" x14ac:dyDescent="0.25">
      <c r="A2002" s="43">
        <f t="shared" si="69"/>
        <v>1997</v>
      </c>
      <c r="B2002" s="44" t="s">
        <v>3226</v>
      </c>
      <c r="C2002" s="44" t="s">
        <v>3545</v>
      </c>
      <c r="D2002" s="72" t="s">
        <v>48</v>
      </c>
      <c r="E2002" s="101" t="s">
        <v>3548</v>
      </c>
      <c r="F2002" s="43" t="s">
        <v>41</v>
      </c>
      <c r="G2002" s="63" t="s">
        <v>42</v>
      </c>
      <c r="H2002" s="71">
        <v>31252</v>
      </c>
      <c r="I2002" s="45"/>
      <c r="J2002" s="76"/>
      <c r="K2002" s="63" t="s">
        <v>43</v>
      </c>
      <c r="L2002" s="79" t="s">
        <v>3549</v>
      </c>
      <c r="M2002" s="80">
        <v>43391</v>
      </c>
      <c r="N2002" s="52" t="str">
        <f t="shared" ca="1" si="70"/>
        <v>38 Tahun 7 Bulan 3 hari</v>
      </c>
      <c r="O20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2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Row],[JABATAN]],tbl_refJabatan,2,FALSE),"yr","day")-CONVERT(DATEDIF(H2002,tglAcuan,"y"),"yr","day"))),(NOW()+(CONVERT(VLOOKUP(Table1[[#This Row],[JABATAN]],tbl_refJabatan,2,FALSE),"yr","day")-CONVERT(DATEDIF(H2002,NOW(),"y"),"yr","day")))),"Usia Salah"),"")</f>
        <v>53384.598911689813</v>
      </c>
      <c r="Q2002" s="167" t="str">
        <f ca="1">IF(Table1[[#This Row],[TGL. PENSIUN (usia)]]&lt;&gt;0,TEXT(Table1[[#This Row],[TGL. PENSIUN (usia)]],"yyyy"),"")</f>
        <v>2046</v>
      </c>
      <c r="R2002" s="166">
        <f ca="1">IF(AND(Table1[[#This Row],[TGL. PENSIUN (usia)]]&lt;&gt;"",Table1[[#This Row],[TGL. PENSIUN (usia)]]&lt;&gt;"USIA SALAH"),IF(tglAcuan&lt;&gt;0,(INT(CONVERT(VLOOKUP(Table1[[#This Row],[JABATAN]],tbl_refJabatan,2,FALSE),"yr","day")-CONVERT(DATEDIF(H2002,tglAcuan,"y"),"yr","day"))),(INT(CONVERT(VLOOKUP(Table1[[#This Row],[JABATAN]],tbl_refJabatan,2,FALSE),"yr","day")-CONVERT(DATEDIF(H2002,NOW(),"y"),"yr","day")))),"")</f>
        <v>8035</v>
      </c>
      <c r="S2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Row],[JABATAN]],tbl_refJabatan,4,FALSE),"yr","day")-CONVERT(DATEDIF(H2002,tglAcuan,"y"),"yr","day"))),(NOW()+(CONVERT(VLOOKUP(Table1[[#This Row],[JABATAN]],tbl_refJabatan,4,FALSE),"yr","day")-CONVERT(DATEDIF(H2002,NOW(),"y"),"yr","day")))),"Usia Salah"),"")</f>
        <v>53384.598911689813</v>
      </c>
      <c r="T2002" s="167" t="str">
        <f ca="1">IF(Table1[[#This Row],[TGL. PENSIUN ( usia )]]&lt;&gt;0,TEXT(Table1[[#This Row],[TGL. PENSIUN ( usia )]],"yyyy"),"")</f>
        <v>2046</v>
      </c>
      <c r="U2002" s="166">
        <f ca="1">IF(AND(Table1[[#This Row],[TGL. PENSIUN (usia)]]&lt;&gt;"",Table1[[#This Row],[TGL. PENSIUN (usia)]]&lt;&gt;"USIA SALAH"),IF(tglAcuan&lt;&gt;0,(INT(CONVERT(VLOOKUP(Table1[[#This Row],[JABATAN]],tbl_refJabatan,4,FALSE),"yr","day")-CONVERT(DATEDIF(H2002,tglAcuan,"y"),"yr","day"))),(INT(CONVERT(VLOOKUP(Table1[[#This Row],[JABATAN]],tbl_refJabatan,4,FALSE),"yr","day")-CONVERT(DATEDIF(H2002,NOW(),"y"),"yr","day")))),"")</f>
        <v>8035</v>
      </c>
      <c r="V2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Row],[JABATAN]],tbl_refJabatan,6,FALSE),"yr","day")-CONVERT(DATEDIF(H2002,tglAcuan,"y"),"yr","day"))),(NOW()+(CONVERT(VLOOKUP(Table1[[#This Row],[JABATAN]],tbl_refJabatan,6,FALSE),"yr","day")-CONVERT(DATEDIF(H2002,NOW(),"y"),"yr","day")))),"Usia Salah"),"")</f>
        <v>51923.598911689813</v>
      </c>
      <c r="W2002" s="167" t="str">
        <f ca="1">IF(Table1[[#This Row],[TGL.PENSIUN (usia)]]&lt;&gt;0,TEXT(Table1[[#This Row],[TGL.PENSIUN (usia)]],"yyyy"),"")</f>
        <v>2042</v>
      </c>
      <c r="X20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Row],[JABATAN]],tbl_refJabatan,7,FALSE),"yr","day")-CONVERT(DATEDIF(M2002,tglAcuan,"y"),"yr","day"))),(NOW()+(CONVERT(VLOOKUP(Table1[[#This Row],[JABATAN]],tbl_refJabatan,7,FALSE),"yr","day")-CONVERT(DATEDIF(M2002,NOW(),"y"),"yr","day")))),"tgl SK salah"),"")</f>
        <v>50827.848911689813</v>
      </c>
      <c r="Y2002" s="167" t="str">
        <f ca="1">IF(Table1[[#This Row],[TGL. PENSIUN (jabatan)]]&lt;&gt;0,TEXT(Table1[[#This Row],[TGL. PENSIUN (jabatan)]],"yyyy"),"")</f>
        <v>2039</v>
      </c>
      <c r="Z20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Row],[JABATAN]],tbl_refJabatan,8,FALSE),"yr","day")-CONVERT(DATEDIF(H2002,tglAcuan,"y"),"yr","day"))),(NOW()+(CONVERT(VLOOKUP(Table1[[#This Row],[JABATAN]],tbl_refJabatan,8,FALSE),"yr","day")-CONVERT(DATEDIF(H2002,NOW(),"y"),"yr","day")))),"Usia Salah"),"")</f>
        <v>51923.598911689813</v>
      </c>
      <c r="AA2002" s="167" t="str">
        <f ca="1">IF(Table1[[#This Row],[TGL.PENSIUN (usia )]]&lt;&gt;0,TEXT(Table1[[#This Row],[TGL.PENSIUN (usia )]],"yyyy"),"")</f>
        <v>2042</v>
      </c>
      <c r="AB20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Row],[JABATAN]],tbl_refJabatan,9,FALSE),"yr","day")-CONVERT(DATEDIF(M2002,tglAcuan,"y"),"yr","day"))),(NOW()+(CONVERT(VLOOKUP(Table1[[#This Row],[JABATAN]],tbl_refJabatan,9,FALSE),"yr","day")-CONVERT(DATEDIF(M2002,NOW(),"y"),"yr","day")))),"tgl SK salah"),"")</f>
        <v>50827.848911689813</v>
      </c>
      <c r="AC2002" s="167" t="str">
        <f ca="1">IF(Table1[[#This Row],[TGL. PENSIUN (jabatan )]]&lt;&gt;0,TEXT(Table1[[#This Row],[TGL. PENSIUN (jabatan )]],"yyyy"),"")</f>
        <v>2039</v>
      </c>
      <c r="AD20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3" spans="1:30" s="53" customFormat="1" ht="21.75" customHeight="1" x14ac:dyDescent="0.25">
      <c r="A2003" s="43">
        <f t="shared" si="69"/>
        <v>1998</v>
      </c>
      <c r="B2003" s="44" t="s">
        <v>3226</v>
      </c>
      <c r="C2003" s="44" t="s">
        <v>3545</v>
      </c>
      <c r="D2003" s="72" t="s">
        <v>52</v>
      </c>
      <c r="E2003" s="101" t="s">
        <v>3550</v>
      </c>
      <c r="F2003" s="43" t="s">
        <v>41</v>
      </c>
      <c r="G2003" s="63" t="s">
        <v>42</v>
      </c>
      <c r="H2003" s="71">
        <v>23258</v>
      </c>
      <c r="I2003" s="45"/>
      <c r="J2003" s="76"/>
      <c r="K2003" s="63" t="s">
        <v>43</v>
      </c>
      <c r="L2003" s="79" t="s">
        <v>3551</v>
      </c>
      <c r="M2003" s="80">
        <v>43391</v>
      </c>
      <c r="N2003" s="52" t="str">
        <f t="shared" ca="1" si="70"/>
        <v>60 Tahun 5 Bulan 23 hari</v>
      </c>
      <c r="O20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2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Row],[JABATAN]],tbl_refJabatan,2,FALSE),"yr","day")-CONVERT(DATEDIF(H2003,tglAcuan,"y"),"yr","day"))),(NOW()+(CONVERT(VLOOKUP(Table1[[#This Row],[JABATAN]],tbl_refJabatan,2,FALSE),"yr","day")-CONVERT(DATEDIF(H2003,NOW(),"y"),"yr","day")))),"Usia Salah"),"")</f>
        <v>45349.098911689813</v>
      </c>
      <c r="Q2003" s="167" t="str">
        <f ca="1">IF(Table1[[#This Row],[TGL. PENSIUN (usia)]]&lt;&gt;0,TEXT(Table1[[#This Row],[TGL. PENSIUN (usia)]],"yyyy"),"")</f>
        <v>2024</v>
      </c>
      <c r="R2003" s="166">
        <f ca="1">IF(AND(Table1[[#This Row],[TGL. PENSIUN (usia)]]&lt;&gt;"",Table1[[#This Row],[TGL. PENSIUN (usia)]]&lt;&gt;"USIA SALAH"),IF(tglAcuan&lt;&gt;0,(INT(CONVERT(VLOOKUP(Table1[[#This Row],[JABATAN]],tbl_refJabatan,2,FALSE),"yr","day")-CONVERT(DATEDIF(H2003,tglAcuan,"y"),"yr","day"))),(INT(CONVERT(VLOOKUP(Table1[[#This Row],[JABATAN]],tbl_refJabatan,2,FALSE),"yr","day")-CONVERT(DATEDIF(H2003,NOW(),"y"),"yr","day")))),"")</f>
        <v>0</v>
      </c>
      <c r="S2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Row],[JABATAN]],tbl_refJabatan,4,FALSE),"yr","day")-CONVERT(DATEDIF(H2003,tglAcuan,"y"),"yr","day"))),(NOW()+(CONVERT(VLOOKUP(Table1[[#This Row],[JABATAN]],tbl_refJabatan,4,FALSE),"yr","day")-CONVERT(DATEDIF(H2003,NOW(),"y"),"yr","day")))),"Usia Salah"),"")</f>
        <v>45349.098911689813</v>
      </c>
      <c r="T2003" s="167" t="str">
        <f ca="1">IF(Table1[[#This Row],[TGL. PENSIUN ( usia )]]&lt;&gt;0,TEXT(Table1[[#This Row],[TGL. PENSIUN ( usia )]],"yyyy"),"")</f>
        <v>2024</v>
      </c>
      <c r="U2003" s="166">
        <f ca="1">IF(AND(Table1[[#This Row],[TGL. PENSIUN (usia)]]&lt;&gt;"",Table1[[#This Row],[TGL. PENSIUN (usia)]]&lt;&gt;"USIA SALAH"),IF(tglAcuan&lt;&gt;0,(INT(CONVERT(VLOOKUP(Table1[[#This Row],[JABATAN]],tbl_refJabatan,4,FALSE),"yr","day")-CONVERT(DATEDIF(H2003,tglAcuan,"y"),"yr","day"))),(INT(CONVERT(VLOOKUP(Table1[[#This Row],[JABATAN]],tbl_refJabatan,4,FALSE),"yr","day")-CONVERT(DATEDIF(H2003,NOW(),"y"),"yr","day")))),"")</f>
        <v>0</v>
      </c>
      <c r="V2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Row],[JABATAN]],tbl_refJabatan,6,FALSE),"yr","day")-CONVERT(DATEDIF(H2003,tglAcuan,"y"),"yr","day"))),(NOW()+(CONVERT(VLOOKUP(Table1[[#This Row],[JABATAN]],tbl_refJabatan,6,FALSE),"yr","day")-CONVERT(DATEDIF(H2003,NOW(),"y"),"yr","day")))),"Usia Salah"),"")</f>
        <v>43888.098911689813</v>
      </c>
      <c r="W2003" s="167" t="str">
        <f ca="1">IF(Table1[[#This Row],[TGL.PENSIUN (usia)]]&lt;&gt;0,TEXT(Table1[[#This Row],[TGL.PENSIUN (usia)]],"yyyy"),"")</f>
        <v>2020</v>
      </c>
      <c r="X20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Row],[JABATAN]],tbl_refJabatan,7,FALSE),"yr","day")-CONVERT(DATEDIF(M2003,tglAcuan,"y"),"yr","day"))),(NOW()+(CONVERT(VLOOKUP(Table1[[#This Row],[JABATAN]],tbl_refJabatan,7,FALSE),"yr","day")-CONVERT(DATEDIF(M2003,NOW(),"y"),"yr","day")))),"tgl SK salah"),"")</f>
        <v>50827.848911689813</v>
      </c>
      <c r="Y2003" s="167" t="str">
        <f ca="1">IF(Table1[[#This Row],[TGL. PENSIUN (jabatan)]]&lt;&gt;0,TEXT(Table1[[#This Row],[TGL. PENSIUN (jabatan)]],"yyyy"),"")</f>
        <v>2039</v>
      </c>
      <c r="Z20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Row],[JABATAN]],tbl_refJabatan,8,FALSE),"yr","day")-CONVERT(DATEDIF(H2003,tglAcuan,"y"),"yr","day"))),(NOW()+(CONVERT(VLOOKUP(Table1[[#This Row],[JABATAN]],tbl_refJabatan,8,FALSE),"yr","day")-CONVERT(DATEDIF(H2003,NOW(),"y"),"yr","day")))),"Usia Salah"),"")</f>
        <v>43888.098911689813</v>
      </c>
      <c r="AA2003" s="167" t="str">
        <f ca="1">IF(Table1[[#This Row],[TGL.PENSIUN (usia )]]&lt;&gt;0,TEXT(Table1[[#This Row],[TGL.PENSIUN (usia )]],"yyyy"),"")</f>
        <v>2020</v>
      </c>
      <c r="AB20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Row],[JABATAN]],tbl_refJabatan,9,FALSE),"yr","day")-CONVERT(DATEDIF(M2003,tglAcuan,"y"),"yr","day"))),(NOW()+(CONVERT(VLOOKUP(Table1[[#This Row],[JABATAN]],tbl_refJabatan,9,FALSE),"yr","day")-CONVERT(DATEDIF(M2003,NOW(),"y"),"yr","day")))),"tgl SK salah"),"")</f>
        <v>50827.848911689813</v>
      </c>
      <c r="AC2003" s="167" t="str">
        <f ca="1">IF(Table1[[#This Row],[TGL. PENSIUN (jabatan )]]&lt;&gt;0,TEXT(Table1[[#This Row],[TGL. PENSIUN (jabatan )]],"yyyy"),"")</f>
        <v>2039</v>
      </c>
      <c r="AD20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04" spans="1:30" s="53" customFormat="1" ht="21.75" customHeight="1" x14ac:dyDescent="0.25">
      <c r="A2004" s="43">
        <f t="shared" si="69"/>
        <v>1999</v>
      </c>
      <c r="B2004" s="44" t="s">
        <v>3226</v>
      </c>
      <c r="C2004" s="44" t="s">
        <v>3545</v>
      </c>
      <c r="D2004" s="72" t="s">
        <v>54</v>
      </c>
      <c r="E2004" s="101" t="s">
        <v>3552</v>
      </c>
      <c r="F2004" s="43" t="s">
        <v>41</v>
      </c>
      <c r="G2004" s="63" t="s">
        <v>42</v>
      </c>
      <c r="H2004" s="71">
        <v>30648</v>
      </c>
      <c r="I2004" s="45"/>
      <c r="J2004" s="76"/>
      <c r="K2004" s="63" t="s">
        <v>43</v>
      </c>
      <c r="L2004" s="79" t="s">
        <v>3553</v>
      </c>
      <c r="M2004" s="80">
        <v>43391</v>
      </c>
      <c r="N2004" s="52" t="str">
        <f t="shared" ca="1" si="70"/>
        <v>40 Tahun 2 Bulan 30 hari</v>
      </c>
      <c r="O20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2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Row],[JABATAN]],tbl_refJabatan,2,FALSE),"yr","day")-CONVERT(DATEDIF(H2004,tglAcuan,"y"),"yr","day"))),(NOW()+(CONVERT(VLOOKUP(Table1[[#This Row],[JABATAN]],tbl_refJabatan,2,FALSE),"yr","day")-CONVERT(DATEDIF(H2004,NOW(),"y"),"yr","day")))),"Usia Salah"),"")</f>
        <v>52654.098911689813</v>
      </c>
      <c r="Q2004" s="167" t="str">
        <f ca="1">IF(Table1[[#This Row],[TGL. PENSIUN (usia)]]&lt;&gt;0,TEXT(Table1[[#This Row],[TGL. PENSIUN (usia)]],"yyyy"),"")</f>
        <v>2044</v>
      </c>
      <c r="R2004" s="166">
        <f ca="1">IF(AND(Table1[[#This Row],[TGL. PENSIUN (usia)]]&lt;&gt;"",Table1[[#This Row],[TGL. PENSIUN (usia)]]&lt;&gt;"USIA SALAH"),IF(tglAcuan&lt;&gt;0,(INT(CONVERT(VLOOKUP(Table1[[#This Row],[JABATAN]],tbl_refJabatan,2,FALSE),"yr","day")-CONVERT(DATEDIF(H2004,tglAcuan,"y"),"yr","day"))),(INT(CONVERT(VLOOKUP(Table1[[#This Row],[JABATAN]],tbl_refJabatan,2,FALSE),"yr","day")-CONVERT(DATEDIF(H2004,NOW(),"y"),"yr","day")))),"")</f>
        <v>7305</v>
      </c>
      <c r="S2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Row],[JABATAN]],tbl_refJabatan,4,FALSE),"yr","day")-CONVERT(DATEDIF(H2004,tglAcuan,"y"),"yr","day"))),(NOW()+(CONVERT(VLOOKUP(Table1[[#This Row],[JABATAN]],tbl_refJabatan,4,FALSE),"yr","day")-CONVERT(DATEDIF(H2004,NOW(),"y"),"yr","day")))),"Usia Salah"),"")</f>
        <v>52654.098911689813</v>
      </c>
      <c r="T2004" s="167" t="str">
        <f ca="1">IF(Table1[[#This Row],[TGL. PENSIUN ( usia )]]&lt;&gt;0,TEXT(Table1[[#This Row],[TGL. PENSIUN ( usia )]],"yyyy"),"")</f>
        <v>2044</v>
      </c>
      <c r="U2004" s="166">
        <f ca="1">IF(AND(Table1[[#This Row],[TGL. PENSIUN (usia)]]&lt;&gt;"",Table1[[#This Row],[TGL. PENSIUN (usia)]]&lt;&gt;"USIA SALAH"),IF(tglAcuan&lt;&gt;0,(INT(CONVERT(VLOOKUP(Table1[[#This Row],[JABATAN]],tbl_refJabatan,4,FALSE),"yr","day")-CONVERT(DATEDIF(H2004,tglAcuan,"y"),"yr","day"))),(INT(CONVERT(VLOOKUP(Table1[[#This Row],[JABATAN]],tbl_refJabatan,4,FALSE),"yr","day")-CONVERT(DATEDIF(H2004,NOW(),"y"),"yr","day")))),"")</f>
        <v>7305</v>
      </c>
      <c r="V2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Row],[JABATAN]],tbl_refJabatan,6,FALSE),"yr","day")-CONVERT(DATEDIF(H2004,tglAcuan,"y"),"yr","day"))),(NOW()+(CONVERT(VLOOKUP(Table1[[#This Row],[JABATAN]],tbl_refJabatan,6,FALSE),"yr","day")-CONVERT(DATEDIF(H2004,NOW(),"y"),"yr","day")))),"Usia Salah"),"")</f>
        <v>51193.098911689813</v>
      </c>
      <c r="W2004" s="167" t="str">
        <f ca="1">IF(Table1[[#This Row],[TGL.PENSIUN (usia)]]&lt;&gt;0,TEXT(Table1[[#This Row],[TGL.PENSIUN (usia)]],"yyyy"),"")</f>
        <v>2040</v>
      </c>
      <c r="X20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Row],[JABATAN]],tbl_refJabatan,7,FALSE),"yr","day")-CONVERT(DATEDIF(M2004,tglAcuan,"y"),"yr","day"))),(NOW()+(CONVERT(VLOOKUP(Table1[[#This Row],[JABATAN]],tbl_refJabatan,7,FALSE),"yr","day")-CONVERT(DATEDIF(M2004,NOW(),"y"),"yr","day")))),"tgl SK salah"),"")</f>
        <v>50827.848911689813</v>
      </c>
      <c r="Y2004" s="167" t="str">
        <f ca="1">IF(Table1[[#This Row],[TGL. PENSIUN (jabatan)]]&lt;&gt;0,TEXT(Table1[[#This Row],[TGL. PENSIUN (jabatan)]],"yyyy"),"")</f>
        <v>2039</v>
      </c>
      <c r="Z20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Row],[JABATAN]],tbl_refJabatan,8,FALSE),"yr","day")-CONVERT(DATEDIF(H2004,tglAcuan,"y"),"yr","day"))),(NOW()+(CONVERT(VLOOKUP(Table1[[#This Row],[JABATAN]],tbl_refJabatan,8,FALSE),"yr","day")-CONVERT(DATEDIF(H2004,NOW(),"y"),"yr","day")))),"Usia Salah"),"")</f>
        <v>51193.098911689813</v>
      </c>
      <c r="AA2004" s="167" t="str">
        <f ca="1">IF(Table1[[#This Row],[TGL.PENSIUN (usia )]]&lt;&gt;0,TEXT(Table1[[#This Row],[TGL.PENSIUN (usia )]],"yyyy"),"")</f>
        <v>2040</v>
      </c>
      <c r="AB20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Row],[JABATAN]],tbl_refJabatan,9,FALSE),"yr","day")-CONVERT(DATEDIF(M2004,tglAcuan,"y"),"yr","day"))),(NOW()+(CONVERT(VLOOKUP(Table1[[#This Row],[JABATAN]],tbl_refJabatan,9,FALSE),"yr","day")-CONVERT(DATEDIF(M2004,NOW(),"y"),"yr","day")))),"tgl SK salah"),"")</f>
        <v>50827.848911689813</v>
      </c>
      <c r="AC2004" s="167" t="str">
        <f ca="1">IF(Table1[[#This Row],[TGL. PENSIUN (jabatan )]]&lt;&gt;0,TEXT(Table1[[#This Row],[TGL. PENSIUN (jabatan )]],"yyyy"),"")</f>
        <v>2039</v>
      </c>
      <c r="AD20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5" spans="1:30" s="53" customFormat="1" ht="21.75" customHeight="1" x14ac:dyDescent="0.25">
      <c r="A2005" s="43">
        <f t="shared" si="69"/>
        <v>2000</v>
      </c>
      <c r="B2005" s="44" t="s">
        <v>3226</v>
      </c>
      <c r="C2005" s="44" t="s">
        <v>3545</v>
      </c>
      <c r="D2005" s="45" t="s">
        <v>57</v>
      </c>
      <c r="E2005" s="101" t="s">
        <v>3554</v>
      </c>
      <c r="F2005" s="43" t="s">
        <v>50</v>
      </c>
      <c r="G2005" s="63" t="s">
        <v>3555</v>
      </c>
      <c r="H2005" s="71">
        <v>30272</v>
      </c>
      <c r="I2005" s="45"/>
      <c r="J2005" s="76"/>
      <c r="K2005" s="63" t="s">
        <v>43</v>
      </c>
      <c r="L2005" s="79" t="s">
        <v>3556</v>
      </c>
      <c r="M2005" s="80">
        <v>43391</v>
      </c>
      <c r="N2005" s="52" t="str">
        <f t="shared" ca="1" si="70"/>
        <v>41 Tahun 3 Bulan 10 hari</v>
      </c>
      <c r="O20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2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Row],[JABATAN]],tbl_refJabatan,2,FALSE),"yr","day")-CONVERT(DATEDIF(H2005,tglAcuan,"y"),"yr","day"))),(NOW()+(CONVERT(VLOOKUP(Table1[[#This Row],[JABATAN]],tbl_refJabatan,2,FALSE),"yr","day")-CONVERT(DATEDIF(H2005,NOW(),"y"),"yr","day")))),"Usia Salah"),"")</f>
        <v>52288.848911689813</v>
      </c>
      <c r="Q2005" s="167" t="str">
        <f ca="1">IF(Table1[[#This Row],[TGL. PENSIUN (usia)]]&lt;&gt;0,TEXT(Table1[[#This Row],[TGL. PENSIUN (usia)]],"yyyy"),"")</f>
        <v>2043</v>
      </c>
      <c r="R2005" s="166">
        <f ca="1">IF(AND(Table1[[#This Row],[TGL. PENSIUN (usia)]]&lt;&gt;"",Table1[[#This Row],[TGL. PENSIUN (usia)]]&lt;&gt;"USIA SALAH"),IF(tglAcuan&lt;&gt;0,(INT(CONVERT(VLOOKUP(Table1[[#This Row],[JABATAN]],tbl_refJabatan,2,FALSE),"yr","day")-CONVERT(DATEDIF(H2005,tglAcuan,"y"),"yr","day"))),(INT(CONVERT(VLOOKUP(Table1[[#This Row],[JABATAN]],tbl_refJabatan,2,FALSE),"yr","day")-CONVERT(DATEDIF(H2005,NOW(),"y"),"yr","day")))),"")</f>
        <v>6939</v>
      </c>
      <c r="S2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Row],[JABATAN]],tbl_refJabatan,4,FALSE),"yr","day")-CONVERT(DATEDIF(H2005,tglAcuan,"y"),"yr","day"))),(NOW()+(CONVERT(VLOOKUP(Table1[[#This Row],[JABATAN]],tbl_refJabatan,4,FALSE),"yr","day")-CONVERT(DATEDIF(H2005,NOW(),"y"),"yr","day")))),"Usia Salah"),"")</f>
        <v>52288.848911689813</v>
      </c>
      <c r="T2005" s="167" t="str">
        <f ca="1">IF(Table1[[#This Row],[TGL. PENSIUN ( usia )]]&lt;&gt;0,TEXT(Table1[[#This Row],[TGL. PENSIUN ( usia )]],"yyyy"),"")</f>
        <v>2043</v>
      </c>
      <c r="U2005" s="166">
        <f ca="1">IF(AND(Table1[[#This Row],[TGL. PENSIUN (usia)]]&lt;&gt;"",Table1[[#This Row],[TGL. PENSIUN (usia)]]&lt;&gt;"USIA SALAH"),IF(tglAcuan&lt;&gt;0,(INT(CONVERT(VLOOKUP(Table1[[#This Row],[JABATAN]],tbl_refJabatan,4,FALSE),"yr","day")-CONVERT(DATEDIF(H2005,tglAcuan,"y"),"yr","day"))),(INT(CONVERT(VLOOKUP(Table1[[#This Row],[JABATAN]],tbl_refJabatan,4,FALSE),"yr","day")-CONVERT(DATEDIF(H2005,NOW(),"y"),"yr","day")))),"")</f>
        <v>6939</v>
      </c>
      <c r="V2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Row],[JABATAN]],tbl_refJabatan,6,FALSE),"yr","day")-CONVERT(DATEDIF(H2005,tglAcuan,"y"),"yr","day"))),(NOW()+(CONVERT(VLOOKUP(Table1[[#This Row],[JABATAN]],tbl_refJabatan,6,FALSE),"yr","day")-CONVERT(DATEDIF(H2005,NOW(),"y"),"yr","day")))),"Usia Salah"),"")</f>
        <v>50827.848911689813</v>
      </c>
      <c r="W2005" s="167" t="str">
        <f ca="1">IF(Table1[[#This Row],[TGL.PENSIUN (usia)]]&lt;&gt;0,TEXT(Table1[[#This Row],[TGL.PENSIUN (usia)]],"yyyy"),"")</f>
        <v>2039</v>
      </c>
      <c r="X20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Row],[JABATAN]],tbl_refJabatan,7,FALSE),"yr","day")-CONVERT(DATEDIF(M2005,tglAcuan,"y"),"yr","day"))),(NOW()+(CONVERT(VLOOKUP(Table1[[#This Row],[JABATAN]],tbl_refJabatan,7,FALSE),"yr","day")-CONVERT(DATEDIF(M2005,NOW(),"y"),"yr","day")))),"tgl SK salah"),"")</f>
        <v>50827.848911689813</v>
      </c>
      <c r="Y2005" s="167" t="str">
        <f ca="1">IF(Table1[[#This Row],[TGL. PENSIUN (jabatan)]]&lt;&gt;0,TEXT(Table1[[#This Row],[TGL. PENSIUN (jabatan)]],"yyyy"),"")</f>
        <v>2039</v>
      </c>
      <c r="Z20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Row],[JABATAN]],tbl_refJabatan,8,FALSE),"yr","day")-CONVERT(DATEDIF(H2005,tglAcuan,"y"),"yr","day"))),(NOW()+(CONVERT(VLOOKUP(Table1[[#This Row],[JABATAN]],tbl_refJabatan,8,FALSE),"yr","day")-CONVERT(DATEDIF(H2005,NOW(),"y"),"yr","day")))),"Usia Salah"),"")</f>
        <v>50827.848911689813</v>
      </c>
      <c r="AA2005" s="167" t="str">
        <f ca="1">IF(Table1[[#This Row],[TGL.PENSIUN (usia )]]&lt;&gt;0,TEXT(Table1[[#This Row],[TGL.PENSIUN (usia )]],"yyyy"),"")</f>
        <v>2039</v>
      </c>
      <c r="AB20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Row],[JABATAN]],tbl_refJabatan,9,FALSE),"yr","day")-CONVERT(DATEDIF(M2005,tglAcuan,"y"),"yr","day"))),(NOW()+(CONVERT(VLOOKUP(Table1[[#This Row],[JABATAN]],tbl_refJabatan,9,FALSE),"yr","day")-CONVERT(DATEDIF(M2005,NOW(),"y"),"yr","day")))),"tgl SK salah"),"")</f>
        <v>50827.848911689813</v>
      </c>
      <c r="AC2005" s="167" t="str">
        <f ca="1">IF(Table1[[#This Row],[TGL. PENSIUN (jabatan )]]&lt;&gt;0,TEXT(Table1[[#This Row],[TGL. PENSIUN (jabatan )]],"yyyy"),"")</f>
        <v>2039</v>
      </c>
      <c r="AD20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6" spans="1:30" s="53" customFormat="1" ht="21.75" customHeight="1" x14ac:dyDescent="0.25">
      <c r="A2006" s="43">
        <f t="shared" si="69"/>
        <v>2001</v>
      </c>
      <c r="B2006" s="44" t="s">
        <v>3226</v>
      </c>
      <c r="C2006" s="44" t="s">
        <v>3545</v>
      </c>
      <c r="D2006" s="72" t="s">
        <v>59</v>
      </c>
      <c r="E2006" s="101" t="s">
        <v>3557</v>
      </c>
      <c r="F2006" s="43" t="s">
        <v>50</v>
      </c>
      <c r="G2006" s="63" t="s">
        <v>42</v>
      </c>
      <c r="H2006" s="71">
        <v>33935</v>
      </c>
      <c r="I2006" s="45"/>
      <c r="J2006" s="76"/>
      <c r="K2006" s="63" t="s">
        <v>56</v>
      </c>
      <c r="L2006" s="79" t="s">
        <v>3558</v>
      </c>
      <c r="M2006" s="229" t="s">
        <v>3559</v>
      </c>
      <c r="N2006" s="52" t="str">
        <f t="shared" ca="1" si="70"/>
        <v>31 Tahun 3 Bulan 0 hari</v>
      </c>
      <c r="O20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 Hari </v>
      </c>
      <c r="P2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Row],[JABATAN]],tbl_refJabatan,2,FALSE),"yr","day")-CONVERT(DATEDIF(H2006,tglAcuan,"y"),"yr","day"))),(NOW()+(CONVERT(VLOOKUP(Table1[[#This Row],[JABATAN]],tbl_refJabatan,2,FALSE),"yr","day")-CONVERT(DATEDIF(H2006,NOW(),"y"),"yr","day")))),"Usia Salah"),"")</f>
        <v>55941.348911689813</v>
      </c>
      <c r="Q2006" s="167" t="str">
        <f ca="1">IF(Table1[[#This Row],[TGL. PENSIUN (usia)]]&lt;&gt;0,TEXT(Table1[[#This Row],[TGL. PENSIUN (usia)]],"yyyy"),"")</f>
        <v>2053</v>
      </c>
      <c r="R2006" s="166">
        <f ca="1">IF(AND(Table1[[#This Row],[TGL. PENSIUN (usia)]]&lt;&gt;"",Table1[[#This Row],[TGL. PENSIUN (usia)]]&lt;&gt;"USIA SALAH"),IF(tglAcuan&lt;&gt;0,(INT(CONVERT(VLOOKUP(Table1[[#This Row],[JABATAN]],tbl_refJabatan,2,FALSE),"yr","day")-CONVERT(DATEDIF(H2006,tglAcuan,"y"),"yr","day"))),(INT(CONVERT(VLOOKUP(Table1[[#This Row],[JABATAN]],tbl_refJabatan,2,FALSE),"yr","day")-CONVERT(DATEDIF(H2006,NOW(),"y"),"yr","day")))),"")</f>
        <v>10592</v>
      </c>
      <c r="S2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Row],[JABATAN]],tbl_refJabatan,4,FALSE),"yr","day")-CONVERT(DATEDIF(H2006,tglAcuan,"y"),"yr","day"))),(NOW()+(CONVERT(VLOOKUP(Table1[[#This Row],[JABATAN]],tbl_refJabatan,4,FALSE),"yr","day")-CONVERT(DATEDIF(H2006,NOW(),"y"),"yr","day")))),"Usia Salah"),"")</f>
        <v>55941.348911689813</v>
      </c>
      <c r="T2006" s="167" t="str">
        <f ca="1">IF(Table1[[#This Row],[TGL. PENSIUN ( usia )]]&lt;&gt;0,TEXT(Table1[[#This Row],[TGL. PENSIUN ( usia )]],"yyyy"),"")</f>
        <v>2053</v>
      </c>
      <c r="U2006" s="166">
        <f ca="1">IF(AND(Table1[[#This Row],[TGL. PENSIUN (usia)]]&lt;&gt;"",Table1[[#This Row],[TGL. PENSIUN (usia)]]&lt;&gt;"USIA SALAH"),IF(tglAcuan&lt;&gt;0,(INT(CONVERT(VLOOKUP(Table1[[#This Row],[JABATAN]],tbl_refJabatan,4,FALSE),"yr","day")-CONVERT(DATEDIF(H2006,tglAcuan,"y"),"yr","day"))),(INT(CONVERT(VLOOKUP(Table1[[#This Row],[JABATAN]],tbl_refJabatan,4,FALSE),"yr","day")-CONVERT(DATEDIF(H2006,NOW(),"y"),"yr","day")))),"")</f>
        <v>10592</v>
      </c>
      <c r="V2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Row],[JABATAN]],tbl_refJabatan,6,FALSE),"yr","day")-CONVERT(DATEDIF(H2006,tglAcuan,"y"),"yr","day"))),(NOW()+(CONVERT(VLOOKUP(Table1[[#This Row],[JABATAN]],tbl_refJabatan,6,FALSE),"yr","day")-CONVERT(DATEDIF(H2006,NOW(),"y"),"yr","day")))),"Usia Salah"),"")</f>
        <v>54480.348911689813</v>
      </c>
      <c r="W2006" s="167" t="str">
        <f ca="1">IF(Table1[[#This Row],[TGL.PENSIUN (usia)]]&lt;&gt;0,TEXT(Table1[[#This Row],[TGL.PENSIUN (usia)]],"yyyy"),"")</f>
        <v>2049</v>
      </c>
      <c r="X20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Row],[JABATAN]],tbl_refJabatan,7,FALSE),"yr","day")-CONVERT(DATEDIF(M2006,tglAcuan,"y"),"yr","day"))),(NOW()+(CONVERT(VLOOKUP(Table1[[#This Row],[JABATAN]],tbl_refJabatan,7,FALSE),"yr","day")-CONVERT(DATEDIF(M2006,NOW(),"y"),"yr","day")))),"tgl SK salah"),"")</f>
        <v>51558.348911689813</v>
      </c>
      <c r="Y2006" s="167" t="str">
        <f ca="1">IF(Table1[[#This Row],[TGL. PENSIUN (jabatan)]]&lt;&gt;0,TEXT(Table1[[#This Row],[TGL. PENSIUN (jabatan)]],"yyyy"),"")</f>
        <v>2041</v>
      </c>
      <c r="Z20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Row],[JABATAN]],tbl_refJabatan,8,FALSE),"yr","day")-CONVERT(DATEDIF(H2006,tglAcuan,"y"),"yr","day"))),(NOW()+(CONVERT(VLOOKUP(Table1[[#This Row],[JABATAN]],tbl_refJabatan,8,FALSE),"yr","day")-CONVERT(DATEDIF(H2006,NOW(),"y"),"yr","day")))),"Usia Salah"),"")</f>
        <v>54480.348911689813</v>
      </c>
      <c r="AA2006" s="167" t="str">
        <f ca="1">IF(Table1[[#This Row],[TGL.PENSIUN (usia )]]&lt;&gt;0,TEXT(Table1[[#This Row],[TGL.PENSIUN (usia )]],"yyyy"),"")</f>
        <v>2049</v>
      </c>
      <c r="AB20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Row],[JABATAN]],tbl_refJabatan,9,FALSE),"yr","day")-CONVERT(DATEDIF(M2006,tglAcuan,"y"),"yr","day"))),(NOW()+(CONVERT(VLOOKUP(Table1[[#This Row],[JABATAN]],tbl_refJabatan,9,FALSE),"yr","day")-CONVERT(DATEDIF(M2006,NOW(),"y"),"yr","day")))),"tgl SK salah"),"")</f>
        <v>51558.348911689813</v>
      </c>
      <c r="AC2006" s="167" t="str">
        <f ca="1">IF(Table1[[#This Row],[TGL. PENSIUN (jabatan )]]&lt;&gt;0,TEXT(Table1[[#This Row],[TGL. PENSIUN (jabatan )]],"yyyy"),"")</f>
        <v>2041</v>
      </c>
      <c r="AD20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7" spans="1:30" s="53" customFormat="1" ht="21.75" customHeight="1" x14ac:dyDescent="0.25">
      <c r="A2007" s="43">
        <f t="shared" si="69"/>
        <v>2002</v>
      </c>
      <c r="B2007" s="44" t="s">
        <v>3226</v>
      </c>
      <c r="C2007" s="44" t="s">
        <v>3545</v>
      </c>
      <c r="D2007" s="72" t="s">
        <v>61</v>
      </c>
      <c r="E2007" s="101" t="s">
        <v>3560</v>
      </c>
      <c r="F2007" s="43" t="s">
        <v>41</v>
      </c>
      <c r="G2007" s="63" t="s">
        <v>42</v>
      </c>
      <c r="H2007" s="71">
        <v>35524</v>
      </c>
      <c r="I2007" s="45"/>
      <c r="J2007" s="76"/>
      <c r="K2007" s="63" t="s">
        <v>43</v>
      </c>
      <c r="L2007" s="79" t="s">
        <v>3561</v>
      </c>
      <c r="M2007" s="80">
        <v>43916</v>
      </c>
      <c r="N2007" s="52" t="str">
        <f t="shared" ca="1" si="70"/>
        <v>26 Tahun 10 Bulan 23 hari</v>
      </c>
      <c r="O20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 Hari </v>
      </c>
      <c r="P2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Row],[JABATAN]],tbl_refJabatan,2,FALSE),"yr","day")-CONVERT(DATEDIF(H2007,tglAcuan,"y"),"yr","day"))),(NOW()+(CONVERT(VLOOKUP(Table1[[#This Row],[JABATAN]],tbl_refJabatan,2,FALSE),"yr","day")-CONVERT(DATEDIF(H2007,NOW(),"y"),"yr","day")))),"Usia Salah"),"")</f>
        <v>57767.598911689813</v>
      </c>
      <c r="Q2007" s="167" t="str">
        <f ca="1">IF(Table1[[#This Row],[TGL. PENSIUN (usia)]]&lt;&gt;0,TEXT(Table1[[#This Row],[TGL. PENSIUN (usia)]],"yyyy"),"")</f>
        <v>2058</v>
      </c>
      <c r="R2007" s="166">
        <f ca="1">IF(AND(Table1[[#This Row],[TGL. PENSIUN (usia)]]&lt;&gt;"",Table1[[#This Row],[TGL. PENSIUN (usia)]]&lt;&gt;"USIA SALAH"),IF(tglAcuan&lt;&gt;0,(INT(CONVERT(VLOOKUP(Table1[[#This Row],[JABATAN]],tbl_refJabatan,2,FALSE),"yr","day")-CONVERT(DATEDIF(H2007,tglAcuan,"y"),"yr","day"))),(INT(CONVERT(VLOOKUP(Table1[[#This Row],[JABATAN]],tbl_refJabatan,2,FALSE),"yr","day")-CONVERT(DATEDIF(H2007,NOW(),"y"),"yr","day")))),"")</f>
        <v>12418</v>
      </c>
      <c r="S2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Row],[JABATAN]],tbl_refJabatan,4,FALSE),"yr","day")-CONVERT(DATEDIF(H2007,tglAcuan,"y"),"yr","day"))),(NOW()+(CONVERT(VLOOKUP(Table1[[#This Row],[JABATAN]],tbl_refJabatan,4,FALSE),"yr","day")-CONVERT(DATEDIF(H2007,NOW(),"y"),"yr","day")))),"Usia Salah"),"")</f>
        <v>57767.598911689813</v>
      </c>
      <c r="T2007" s="167" t="str">
        <f ca="1">IF(Table1[[#This Row],[TGL. PENSIUN ( usia )]]&lt;&gt;0,TEXT(Table1[[#This Row],[TGL. PENSIUN ( usia )]],"yyyy"),"")</f>
        <v>2058</v>
      </c>
      <c r="U2007" s="166">
        <f ca="1">IF(AND(Table1[[#This Row],[TGL. PENSIUN (usia)]]&lt;&gt;"",Table1[[#This Row],[TGL. PENSIUN (usia)]]&lt;&gt;"USIA SALAH"),IF(tglAcuan&lt;&gt;0,(INT(CONVERT(VLOOKUP(Table1[[#This Row],[JABATAN]],tbl_refJabatan,4,FALSE),"yr","day")-CONVERT(DATEDIF(H2007,tglAcuan,"y"),"yr","day"))),(INT(CONVERT(VLOOKUP(Table1[[#This Row],[JABATAN]],tbl_refJabatan,4,FALSE),"yr","day")-CONVERT(DATEDIF(H2007,NOW(),"y"),"yr","day")))),"")</f>
        <v>12418</v>
      </c>
      <c r="V2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Row],[JABATAN]],tbl_refJabatan,6,FALSE),"yr","day")-CONVERT(DATEDIF(H2007,tglAcuan,"y"),"yr","day"))),(NOW()+(CONVERT(VLOOKUP(Table1[[#This Row],[JABATAN]],tbl_refJabatan,6,FALSE),"yr","day")-CONVERT(DATEDIF(H2007,NOW(),"y"),"yr","day")))),"Usia Salah"),"")</f>
        <v>56306.598911689813</v>
      </c>
      <c r="W2007" s="167" t="str">
        <f ca="1">IF(Table1[[#This Row],[TGL.PENSIUN (usia)]]&lt;&gt;0,TEXT(Table1[[#This Row],[TGL.PENSIUN (usia)]],"yyyy"),"")</f>
        <v>2054</v>
      </c>
      <c r="X20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Row],[JABATAN]],tbl_refJabatan,7,FALSE),"yr","day")-CONVERT(DATEDIF(M2007,tglAcuan,"y"),"yr","day"))),(NOW()+(CONVERT(VLOOKUP(Table1[[#This Row],[JABATAN]],tbl_refJabatan,7,FALSE),"yr","day")-CONVERT(DATEDIF(M2007,NOW(),"y"),"yr","day")))),"tgl SK salah"),"")</f>
        <v>51558.348911689813</v>
      </c>
      <c r="Y2007" s="167" t="str">
        <f ca="1">IF(Table1[[#This Row],[TGL. PENSIUN (jabatan)]]&lt;&gt;0,TEXT(Table1[[#This Row],[TGL. PENSIUN (jabatan)]],"yyyy"),"")</f>
        <v>2041</v>
      </c>
      <c r="Z20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Row],[JABATAN]],tbl_refJabatan,8,FALSE),"yr","day")-CONVERT(DATEDIF(H2007,tglAcuan,"y"),"yr","day"))),(NOW()+(CONVERT(VLOOKUP(Table1[[#This Row],[JABATAN]],tbl_refJabatan,8,FALSE),"yr","day")-CONVERT(DATEDIF(H2007,NOW(),"y"),"yr","day")))),"Usia Salah"),"")</f>
        <v>56306.598911689813</v>
      </c>
      <c r="AA2007" s="167" t="str">
        <f ca="1">IF(Table1[[#This Row],[TGL.PENSIUN (usia )]]&lt;&gt;0,TEXT(Table1[[#This Row],[TGL.PENSIUN (usia )]],"yyyy"),"")</f>
        <v>2054</v>
      </c>
      <c r="AB20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Row],[JABATAN]],tbl_refJabatan,9,FALSE),"yr","day")-CONVERT(DATEDIF(M2007,tglAcuan,"y"),"yr","day"))),(NOW()+(CONVERT(VLOOKUP(Table1[[#This Row],[JABATAN]],tbl_refJabatan,9,FALSE),"yr","day")-CONVERT(DATEDIF(M2007,NOW(),"y"),"yr","day")))),"tgl SK salah"),"")</f>
        <v>51558.348911689813</v>
      </c>
      <c r="AC2007" s="167" t="str">
        <f ca="1">IF(Table1[[#This Row],[TGL. PENSIUN (jabatan )]]&lt;&gt;0,TEXT(Table1[[#This Row],[TGL. PENSIUN (jabatan )]],"yyyy"),"")</f>
        <v>2041</v>
      </c>
      <c r="AD20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8" spans="1:30" s="53" customFormat="1" ht="21.75" customHeight="1" x14ac:dyDescent="0.25">
      <c r="A2008" s="43">
        <f t="shared" si="69"/>
        <v>2003</v>
      </c>
      <c r="B2008" s="44" t="s">
        <v>3226</v>
      </c>
      <c r="C2008" s="44" t="s">
        <v>3545</v>
      </c>
      <c r="D2008" s="72" t="s">
        <v>63</v>
      </c>
      <c r="E2008" s="101" t="s">
        <v>144</v>
      </c>
      <c r="F2008" s="43" t="s">
        <v>41</v>
      </c>
      <c r="G2008" s="63" t="s">
        <v>42</v>
      </c>
      <c r="H2008" s="71">
        <v>25275</v>
      </c>
      <c r="I2008" s="45"/>
      <c r="J2008" s="76"/>
      <c r="K2008" s="63" t="s">
        <v>43</v>
      </c>
      <c r="L2008" s="168" t="s">
        <v>3562</v>
      </c>
      <c r="M2008" s="80">
        <v>43391</v>
      </c>
      <c r="N2008" s="52" t="str">
        <f t="shared" ca="1" si="70"/>
        <v>54 Tahun 11 Bulan 14 hari</v>
      </c>
      <c r="O20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9 Hari </v>
      </c>
      <c r="P2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Row],[JABATAN]],tbl_refJabatan,2,FALSE),"yr","day")-CONVERT(DATEDIF(H2008,tglAcuan,"y"),"yr","day"))),(NOW()+(CONVERT(VLOOKUP(Table1[[#This Row],[JABATAN]],tbl_refJabatan,2,FALSE),"yr","day")-CONVERT(DATEDIF(H2008,NOW(),"y"),"yr","day")))),"Usia Salah"),"")</f>
        <v>47540.598911689813</v>
      </c>
      <c r="Q2008" s="167" t="str">
        <f ca="1">IF(Table1[[#This Row],[TGL. PENSIUN (usia)]]&lt;&gt;0,TEXT(Table1[[#This Row],[TGL. PENSIUN (usia)]],"yyyy"),"")</f>
        <v>2030</v>
      </c>
      <c r="R2008" s="166">
        <f ca="1">IF(AND(Table1[[#This Row],[TGL. PENSIUN (usia)]]&lt;&gt;"",Table1[[#This Row],[TGL. PENSIUN (usia)]]&lt;&gt;"USIA SALAH"),IF(tglAcuan&lt;&gt;0,(INT(CONVERT(VLOOKUP(Table1[[#This Row],[JABATAN]],tbl_refJabatan,2,FALSE),"yr","day")-CONVERT(DATEDIF(H2008,tglAcuan,"y"),"yr","day"))),(INT(CONVERT(VLOOKUP(Table1[[#This Row],[JABATAN]],tbl_refJabatan,2,FALSE),"yr","day")-CONVERT(DATEDIF(H2008,NOW(),"y"),"yr","day")))),"")</f>
        <v>2191</v>
      </c>
      <c r="S2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Row],[JABATAN]],tbl_refJabatan,4,FALSE),"yr","day")-CONVERT(DATEDIF(H2008,tglAcuan,"y"),"yr","day"))),(NOW()+(CONVERT(VLOOKUP(Table1[[#This Row],[JABATAN]],tbl_refJabatan,4,FALSE),"yr","day")-CONVERT(DATEDIF(H2008,NOW(),"y"),"yr","day")))),"Usia Salah"),"")</f>
        <v>32930.598911689813</v>
      </c>
      <c r="T2008" s="167" t="str">
        <f ca="1">IF(Table1[[#This Row],[TGL. PENSIUN ( usia )]]&lt;&gt;0,TEXT(Table1[[#This Row],[TGL. PENSIUN ( usia )]],"yyyy"),"")</f>
        <v>1990</v>
      </c>
      <c r="U2008" s="166">
        <f ca="1">IF(AND(Table1[[#This Row],[TGL. PENSIUN (usia)]]&lt;&gt;"",Table1[[#This Row],[TGL. PENSIUN (usia)]]&lt;&gt;"USIA SALAH"),IF(tglAcuan&lt;&gt;0,(INT(CONVERT(VLOOKUP(Table1[[#This Row],[JABATAN]],tbl_refJabatan,4,FALSE),"yr","day")-CONVERT(DATEDIF(H2008,tglAcuan,"y"),"yr","day"))),(INT(CONVERT(VLOOKUP(Table1[[#This Row],[JABATAN]],tbl_refJabatan,4,FALSE),"yr","day")-CONVERT(DATEDIF(H2008,NOW(),"y"),"yr","day")))),"")</f>
        <v>-12419</v>
      </c>
      <c r="V2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Row],[JABATAN]],tbl_refJabatan,6,FALSE),"yr","day")-CONVERT(DATEDIF(H2008,tglAcuan,"y"),"yr","day"))),(NOW()+(CONVERT(VLOOKUP(Table1[[#This Row],[JABATAN]],tbl_refJabatan,6,FALSE),"yr","day")-CONVERT(DATEDIF(H2008,NOW(),"y"),"yr","day")))),"Usia Salah"),"")</f>
        <v>25625.598911689813</v>
      </c>
      <c r="W2008" s="167" t="str">
        <f ca="1">IF(Table1[[#This Row],[TGL.PENSIUN (usia)]]&lt;&gt;0,TEXT(Table1[[#This Row],[TGL.PENSIUN (usia)]],"yyyy"),"")</f>
        <v>1970</v>
      </c>
      <c r="X20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Row],[JABATAN]],tbl_refJabatan,7,FALSE),"yr","day")-CONVERT(DATEDIF(M2008,tglAcuan,"y"),"yr","day"))),(NOW()+(CONVERT(VLOOKUP(Table1[[#This Row],[JABATAN]],tbl_refJabatan,7,FALSE),"yr","day")-CONVERT(DATEDIF(M2008,NOW(),"y"),"yr","day")))),"tgl SK salah"),"")</f>
        <v>65437.848911689813</v>
      </c>
      <c r="Y2008" s="167" t="str">
        <f ca="1">IF(Table1[[#This Row],[TGL. PENSIUN (jabatan)]]&lt;&gt;0,TEXT(Table1[[#This Row],[TGL. PENSIUN (jabatan)]],"yyyy"),"")</f>
        <v>2079</v>
      </c>
      <c r="Z20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Row],[JABATAN]],tbl_refJabatan,8,FALSE),"yr","day")-CONVERT(DATEDIF(H2008,tglAcuan,"y"),"yr","day"))),(NOW()+(CONVERT(VLOOKUP(Table1[[#This Row],[JABATAN]],tbl_refJabatan,8,FALSE),"yr","day")-CONVERT(DATEDIF(H2008,NOW(),"y"),"yr","day")))),"Usia Salah"),"")</f>
        <v>47540.598911689813</v>
      </c>
      <c r="AA2008" s="167" t="str">
        <f ca="1">IF(Table1[[#This Row],[TGL.PENSIUN (usia )]]&lt;&gt;0,TEXT(Table1[[#This Row],[TGL.PENSIUN (usia )]],"yyyy"),"")</f>
        <v>2030</v>
      </c>
      <c r="AB20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Row],[JABATAN]],tbl_refJabatan,9,FALSE),"yr","day")-CONVERT(DATEDIF(M2008,tglAcuan,"y"),"yr","day"))),(NOW()+(CONVERT(VLOOKUP(Table1[[#This Row],[JABATAN]],tbl_refJabatan,9,FALSE),"yr","day")-CONVERT(DATEDIF(M2008,NOW(),"y"),"yr","day")))),"tgl SK salah"),"")</f>
        <v>49001.598911689813</v>
      </c>
      <c r="AC2008" s="167" t="str">
        <f ca="1">IF(Table1[[#This Row],[TGL. PENSIUN (jabatan )]]&lt;&gt;0,TEXT(Table1[[#This Row],[TGL. PENSIUN (jabatan )]],"yyyy"),"")</f>
        <v>2034</v>
      </c>
      <c r="AD20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09" spans="1:30" s="53" customFormat="1" ht="21.75" customHeight="1" x14ac:dyDescent="0.25">
      <c r="A2009" s="43">
        <f t="shared" si="69"/>
        <v>2004</v>
      </c>
      <c r="B2009" s="44" t="s">
        <v>3226</v>
      </c>
      <c r="C2009" s="44" t="s">
        <v>3545</v>
      </c>
      <c r="D2009" s="72" t="s">
        <v>63</v>
      </c>
      <c r="E2009" s="101" t="s">
        <v>1227</v>
      </c>
      <c r="F2009" s="43" t="s">
        <v>41</v>
      </c>
      <c r="G2009" s="63" t="s">
        <v>42</v>
      </c>
      <c r="H2009" s="71">
        <v>26007</v>
      </c>
      <c r="I2009" s="45"/>
      <c r="J2009" s="76"/>
      <c r="K2009" s="63" t="s">
        <v>43</v>
      </c>
      <c r="L2009" s="79" t="s">
        <v>3563</v>
      </c>
      <c r="M2009" s="80">
        <v>43887</v>
      </c>
      <c r="N2009" s="52" t="str">
        <f t="shared" ca="1" si="70"/>
        <v>52 Tahun 11 Bulan 12 hari</v>
      </c>
      <c r="O20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1 Hari </v>
      </c>
      <c r="P2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Row],[JABATAN]],tbl_refJabatan,2,FALSE),"yr","day")-CONVERT(DATEDIF(H2009,tglAcuan,"y"),"yr","day"))),(NOW()+(CONVERT(VLOOKUP(Table1[[#This Row],[JABATAN]],tbl_refJabatan,2,FALSE),"yr","day")-CONVERT(DATEDIF(H2009,NOW(),"y"),"yr","day")))),"Usia Salah"),"")</f>
        <v>48271.098911689813</v>
      </c>
      <c r="Q2009" s="167" t="str">
        <f ca="1">IF(Table1[[#This Row],[TGL. PENSIUN (usia)]]&lt;&gt;0,TEXT(Table1[[#This Row],[TGL. PENSIUN (usia)]],"yyyy"),"")</f>
        <v>2032</v>
      </c>
      <c r="R2009" s="166">
        <f ca="1">IF(AND(Table1[[#This Row],[TGL. PENSIUN (usia)]]&lt;&gt;"",Table1[[#This Row],[TGL. PENSIUN (usia)]]&lt;&gt;"USIA SALAH"),IF(tglAcuan&lt;&gt;0,(INT(CONVERT(VLOOKUP(Table1[[#This Row],[JABATAN]],tbl_refJabatan,2,FALSE),"yr","day")-CONVERT(DATEDIF(H2009,tglAcuan,"y"),"yr","day"))),(INT(CONVERT(VLOOKUP(Table1[[#This Row],[JABATAN]],tbl_refJabatan,2,FALSE),"yr","day")-CONVERT(DATEDIF(H2009,NOW(),"y"),"yr","day")))),"")</f>
        <v>2922</v>
      </c>
      <c r="S2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Row],[JABATAN]],tbl_refJabatan,4,FALSE),"yr","day")-CONVERT(DATEDIF(H2009,tglAcuan,"y"),"yr","day"))),(NOW()+(CONVERT(VLOOKUP(Table1[[#This Row],[JABATAN]],tbl_refJabatan,4,FALSE),"yr","day")-CONVERT(DATEDIF(H2009,NOW(),"y"),"yr","day")))),"Usia Salah"),"")</f>
        <v>33661.098911689813</v>
      </c>
      <c r="T2009" s="167" t="str">
        <f ca="1">IF(Table1[[#This Row],[TGL. PENSIUN ( usia )]]&lt;&gt;0,TEXT(Table1[[#This Row],[TGL. PENSIUN ( usia )]],"yyyy"),"")</f>
        <v>1992</v>
      </c>
      <c r="U2009" s="166">
        <f ca="1">IF(AND(Table1[[#This Row],[TGL. PENSIUN (usia)]]&lt;&gt;"",Table1[[#This Row],[TGL. PENSIUN (usia)]]&lt;&gt;"USIA SALAH"),IF(tglAcuan&lt;&gt;0,(INT(CONVERT(VLOOKUP(Table1[[#This Row],[JABATAN]],tbl_refJabatan,4,FALSE),"yr","day")-CONVERT(DATEDIF(H2009,tglAcuan,"y"),"yr","day"))),(INT(CONVERT(VLOOKUP(Table1[[#This Row],[JABATAN]],tbl_refJabatan,4,FALSE),"yr","day")-CONVERT(DATEDIF(H2009,NOW(),"y"),"yr","day")))),"")</f>
        <v>-11688</v>
      </c>
      <c r="V2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Row],[JABATAN]],tbl_refJabatan,6,FALSE),"yr","day")-CONVERT(DATEDIF(H2009,tglAcuan,"y"),"yr","day"))),(NOW()+(CONVERT(VLOOKUP(Table1[[#This Row],[JABATAN]],tbl_refJabatan,6,FALSE),"yr","day")-CONVERT(DATEDIF(H2009,NOW(),"y"),"yr","day")))),"Usia Salah"),"")</f>
        <v>26356.098911689813</v>
      </c>
      <c r="W2009" s="167" t="str">
        <f ca="1">IF(Table1[[#This Row],[TGL.PENSIUN (usia)]]&lt;&gt;0,TEXT(Table1[[#This Row],[TGL.PENSIUN (usia)]],"yyyy"),"")</f>
        <v>1972</v>
      </c>
      <c r="X20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Row],[JABATAN]],tbl_refJabatan,7,FALSE),"yr","day")-CONVERT(DATEDIF(M2009,tglAcuan,"y"),"yr","day"))),(NOW()+(CONVERT(VLOOKUP(Table1[[#This Row],[JABATAN]],tbl_refJabatan,7,FALSE),"yr","day")-CONVERT(DATEDIF(M2009,NOW(),"y"),"yr","day")))),"tgl SK salah"),"")</f>
        <v>65803.098911689813</v>
      </c>
      <c r="Y2009" s="167" t="str">
        <f ca="1">IF(Table1[[#This Row],[TGL. PENSIUN (jabatan)]]&lt;&gt;0,TEXT(Table1[[#This Row],[TGL. PENSIUN (jabatan)]],"yyyy"),"")</f>
        <v>2080</v>
      </c>
      <c r="Z20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Row],[JABATAN]],tbl_refJabatan,8,FALSE),"yr","day")-CONVERT(DATEDIF(H2009,tglAcuan,"y"),"yr","day"))),(NOW()+(CONVERT(VLOOKUP(Table1[[#This Row],[JABATAN]],tbl_refJabatan,8,FALSE),"yr","day")-CONVERT(DATEDIF(H2009,NOW(),"y"),"yr","day")))),"Usia Salah"),"")</f>
        <v>48271.098911689813</v>
      </c>
      <c r="AA2009" s="167" t="str">
        <f ca="1">IF(Table1[[#This Row],[TGL.PENSIUN (usia )]]&lt;&gt;0,TEXT(Table1[[#This Row],[TGL.PENSIUN (usia )]],"yyyy"),"")</f>
        <v>2032</v>
      </c>
      <c r="AB20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Row],[JABATAN]],tbl_refJabatan,9,FALSE),"yr","day")-CONVERT(DATEDIF(M2009,tglAcuan,"y"),"yr","day"))),(NOW()+(CONVERT(VLOOKUP(Table1[[#This Row],[JABATAN]],tbl_refJabatan,9,FALSE),"yr","day")-CONVERT(DATEDIF(M2009,NOW(),"y"),"yr","day")))),"tgl SK salah"),"")</f>
        <v>49366.848911689813</v>
      </c>
      <c r="AC2009" s="167" t="str">
        <f ca="1">IF(Table1[[#This Row],[TGL. PENSIUN (jabatan )]]&lt;&gt;0,TEXT(Table1[[#This Row],[TGL. PENSIUN (jabatan )]],"yyyy"),"")</f>
        <v>2035</v>
      </c>
      <c r="AD20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0" spans="1:30" s="53" customFormat="1" ht="21.75" customHeight="1" x14ac:dyDescent="0.25">
      <c r="A2010" s="43">
        <f t="shared" si="69"/>
        <v>2005</v>
      </c>
      <c r="B2010" s="44" t="s">
        <v>3226</v>
      </c>
      <c r="C2010" s="44" t="s">
        <v>3545</v>
      </c>
      <c r="D2010" s="72" t="s">
        <v>63</v>
      </c>
      <c r="E2010" s="101" t="s">
        <v>1052</v>
      </c>
      <c r="F2010" s="43" t="s">
        <v>41</v>
      </c>
      <c r="G2010" s="63" t="s">
        <v>42</v>
      </c>
      <c r="H2010" s="71">
        <v>32294</v>
      </c>
      <c r="I2010" s="45"/>
      <c r="J2010" s="76"/>
      <c r="K2010" s="63" t="s">
        <v>43</v>
      </c>
      <c r="L2010" s="79" t="s">
        <v>3564</v>
      </c>
      <c r="M2010" s="80">
        <v>41967</v>
      </c>
      <c r="N2010" s="52" t="str">
        <f t="shared" ca="1" si="70"/>
        <v>35 Tahun 8 Bulan 27 hari</v>
      </c>
      <c r="O20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3 Hari </v>
      </c>
      <c r="P2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Row],[JABATAN]],tbl_refJabatan,2,FALSE),"yr","day")-CONVERT(DATEDIF(H2010,tglAcuan,"y"),"yr","day"))),(NOW()+(CONVERT(VLOOKUP(Table1[[#This Row],[JABATAN]],tbl_refJabatan,2,FALSE),"yr","day")-CONVERT(DATEDIF(H2010,NOW(),"y"),"yr","day")))),"Usia Salah"),"")</f>
        <v>54480.348911689813</v>
      </c>
      <c r="Q2010" s="167" t="str">
        <f ca="1">IF(Table1[[#This Row],[TGL. PENSIUN (usia)]]&lt;&gt;0,TEXT(Table1[[#This Row],[TGL. PENSIUN (usia)]],"yyyy"),"")</f>
        <v>2049</v>
      </c>
      <c r="R2010" s="166">
        <f ca="1">IF(AND(Table1[[#This Row],[TGL. PENSIUN (usia)]]&lt;&gt;"",Table1[[#This Row],[TGL. PENSIUN (usia)]]&lt;&gt;"USIA SALAH"),IF(tglAcuan&lt;&gt;0,(INT(CONVERT(VLOOKUP(Table1[[#This Row],[JABATAN]],tbl_refJabatan,2,FALSE),"yr","day")-CONVERT(DATEDIF(H2010,tglAcuan,"y"),"yr","day"))),(INT(CONVERT(VLOOKUP(Table1[[#This Row],[JABATAN]],tbl_refJabatan,2,FALSE),"yr","day")-CONVERT(DATEDIF(H2010,NOW(),"y"),"yr","day")))),"")</f>
        <v>9131</v>
      </c>
      <c r="S2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Row],[JABATAN]],tbl_refJabatan,4,FALSE),"yr","day")-CONVERT(DATEDIF(H2010,tglAcuan,"y"),"yr","day"))),(NOW()+(CONVERT(VLOOKUP(Table1[[#This Row],[JABATAN]],tbl_refJabatan,4,FALSE),"yr","day")-CONVERT(DATEDIF(H2010,NOW(),"y"),"yr","day")))),"Usia Salah"),"")</f>
        <v>39870.348911689813</v>
      </c>
      <c r="T2010" s="167" t="str">
        <f ca="1">IF(Table1[[#This Row],[TGL. PENSIUN ( usia )]]&lt;&gt;0,TEXT(Table1[[#This Row],[TGL. PENSIUN ( usia )]],"yyyy"),"")</f>
        <v>2009</v>
      </c>
      <c r="U2010" s="166">
        <f ca="1">IF(AND(Table1[[#This Row],[TGL. PENSIUN (usia)]]&lt;&gt;"",Table1[[#This Row],[TGL. PENSIUN (usia)]]&lt;&gt;"USIA SALAH"),IF(tglAcuan&lt;&gt;0,(INT(CONVERT(VLOOKUP(Table1[[#This Row],[JABATAN]],tbl_refJabatan,4,FALSE),"yr","day")-CONVERT(DATEDIF(H2010,tglAcuan,"y"),"yr","day"))),(INT(CONVERT(VLOOKUP(Table1[[#This Row],[JABATAN]],tbl_refJabatan,4,FALSE),"yr","day")-CONVERT(DATEDIF(H2010,NOW(),"y"),"yr","day")))),"")</f>
        <v>-5479</v>
      </c>
      <c r="V2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Row],[JABATAN]],tbl_refJabatan,6,FALSE),"yr","day")-CONVERT(DATEDIF(H2010,tglAcuan,"y"),"yr","day"))),(NOW()+(CONVERT(VLOOKUP(Table1[[#This Row],[JABATAN]],tbl_refJabatan,6,FALSE),"yr","day")-CONVERT(DATEDIF(H2010,NOW(),"y"),"yr","day")))),"Usia Salah"),"")</f>
        <v>32565.348911689813</v>
      </c>
      <c r="W2010" s="167" t="str">
        <f ca="1">IF(Table1[[#This Row],[TGL.PENSIUN (usia)]]&lt;&gt;0,TEXT(Table1[[#This Row],[TGL.PENSIUN (usia)]],"yyyy"),"")</f>
        <v>1989</v>
      </c>
      <c r="X20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Row],[JABATAN]],tbl_refJabatan,7,FALSE),"yr","day")-CONVERT(DATEDIF(M2010,tglAcuan,"y"),"yr","day"))),(NOW()+(CONVERT(VLOOKUP(Table1[[#This Row],[JABATAN]],tbl_refJabatan,7,FALSE),"yr","day")-CONVERT(DATEDIF(M2010,NOW(),"y"),"yr","day")))),"tgl SK salah"),"")</f>
        <v>63976.848911689813</v>
      </c>
      <c r="Y2010" s="167" t="str">
        <f ca="1">IF(Table1[[#This Row],[TGL. PENSIUN (jabatan)]]&lt;&gt;0,TEXT(Table1[[#This Row],[TGL. PENSIUN (jabatan)]],"yyyy"),"")</f>
        <v>2075</v>
      </c>
      <c r="Z20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Row],[JABATAN]],tbl_refJabatan,8,FALSE),"yr","day")-CONVERT(DATEDIF(H2010,tglAcuan,"y"),"yr","day"))),(NOW()+(CONVERT(VLOOKUP(Table1[[#This Row],[JABATAN]],tbl_refJabatan,8,FALSE),"yr","day")-CONVERT(DATEDIF(H2010,NOW(),"y"),"yr","day")))),"Usia Salah"),"")</f>
        <v>54480.348911689813</v>
      </c>
      <c r="AA2010" s="167" t="str">
        <f ca="1">IF(Table1[[#This Row],[TGL.PENSIUN (usia )]]&lt;&gt;0,TEXT(Table1[[#This Row],[TGL.PENSIUN (usia )]],"yyyy"),"")</f>
        <v>2049</v>
      </c>
      <c r="AB20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Row],[JABATAN]],tbl_refJabatan,9,FALSE),"yr","day")-CONVERT(DATEDIF(M2010,tglAcuan,"y"),"yr","day"))),(NOW()+(CONVERT(VLOOKUP(Table1[[#This Row],[JABATAN]],tbl_refJabatan,9,FALSE),"yr","day")-CONVERT(DATEDIF(M2010,NOW(),"y"),"yr","day")))),"tgl SK salah"),"")</f>
        <v>47540.598911689813</v>
      </c>
      <c r="AC2010" s="167" t="str">
        <f ca="1">IF(Table1[[#This Row],[TGL. PENSIUN (jabatan )]]&lt;&gt;0,TEXT(Table1[[#This Row],[TGL. PENSIUN (jabatan )]],"yyyy"),"")</f>
        <v>2030</v>
      </c>
      <c r="AD20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1" spans="1:30" s="53" customFormat="1" ht="21.75" customHeight="1" x14ac:dyDescent="0.25">
      <c r="A2011" s="43">
        <f t="shared" si="69"/>
        <v>2006</v>
      </c>
      <c r="B2011" s="44" t="s">
        <v>3226</v>
      </c>
      <c r="C2011" s="44" t="s">
        <v>3545</v>
      </c>
      <c r="D2011" s="72" t="s">
        <v>63</v>
      </c>
      <c r="E2011" s="101" t="s">
        <v>3565</v>
      </c>
      <c r="F2011" s="43" t="s">
        <v>41</v>
      </c>
      <c r="G2011" s="63" t="s">
        <v>42</v>
      </c>
      <c r="H2011" s="71">
        <v>33109</v>
      </c>
      <c r="I2011" s="45"/>
      <c r="J2011" s="76"/>
      <c r="K2011" s="63" t="s">
        <v>43</v>
      </c>
      <c r="L2011" s="79" t="s">
        <v>3566</v>
      </c>
      <c r="M2011" s="80">
        <v>44077</v>
      </c>
      <c r="N2011" s="52" t="str">
        <f t="shared" ca="1" si="70"/>
        <v>33 Tahun 6 Bulan 3 hari</v>
      </c>
      <c r="O20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5 Bulan 24 Hari </v>
      </c>
      <c r="P2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Row],[JABATAN]],tbl_refJabatan,2,FALSE),"yr","day")-CONVERT(DATEDIF(H2011,tglAcuan,"y"),"yr","day"))),(NOW()+(CONVERT(VLOOKUP(Table1[[#This Row],[JABATAN]],tbl_refJabatan,2,FALSE),"yr","day")-CONVERT(DATEDIF(H2011,NOW(),"y"),"yr","day")))),"Usia Salah"),"")</f>
        <v>55210.848911689813</v>
      </c>
      <c r="Q2011" s="167" t="str">
        <f ca="1">IF(Table1[[#This Row],[TGL. PENSIUN (usia)]]&lt;&gt;0,TEXT(Table1[[#This Row],[TGL. PENSIUN (usia)]],"yyyy"),"")</f>
        <v>2051</v>
      </c>
      <c r="R2011" s="166">
        <f ca="1">IF(AND(Table1[[#This Row],[TGL. PENSIUN (usia)]]&lt;&gt;"",Table1[[#This Row],[TGL. PENSIUN (usia)]]&lt;&gt;"USIA SALAH"),IF(tglAcuan&lt;&gt;0,(INT(CONVERT(VLOOKUP(Table1[[#This Row],[JABATAN]],tbl_refJabatan,2,FALSE),"yr","day")-CONVERT(DATEDIF(H2011,tglAcuan,"y"),"yr","day"))),(INT(CONVERT(VLOOKUP(Table1[[#This Row],[JABATAN]],tbl_refJabatan,2,FALSE),"yr","day")-CONVERT(DATEDIF(H2011,NOW(),"y"),"yr","day")))),"")</f>
        <v>9861</v>
      </c>
      <c r="S2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Row],[JABATAN]],tbl_refJabatan,4,FALSE),"yr","day")-CONVERT(DATEDIF(H2011,tglAcuan,"y"),"yr","day"))),(NOW()+(CONVERT(VLOOKUP(Table1[[#This Row],[JABATAN]],tbl_refJabatan,4,FALSE),"yr","day")-CONVERT(DATEDIF(H2011,NOW(),"y"),"yr","day")))),"Usia Salah"),"")</f>
        <v>40600.848911689813</v>
      </c>
      <c r="T2011" s="167" t="str">
        <f ca="1">IF(Table1[[#This Row],[TGL. PENSIUN ( usia )]]&lt;&gt;0,TEXT(Table1[[#This Row],[TGL. PENSIUN ( usia )]],"yyyy"),"")</f>
        <v>2011</v>
      </c>
      <c r="U2011" s="166">
        <f ca="1">IF(AND(Table1[[#This Row],[TGL. PENSIUN (usia)]]&lt;&gt;"",Table1[[#This Row],[TGL. PENSIUN (usia)]]&lt;&gt;"USIA SALAH"),IF(tglAcuan&lt;&gt;0,(INT(CONVERT(VLOOKUP(Table1[[#This Row],[JABATAN]],tbl_refJabatan,4,FALSE),"yr","day")-CONVERT(DATEDIF(H2011,tglAcuan,"y"),"yr","day"))),(INT(CONVERT(VLOOKUP(Table1[[#This Row],[JABATAN]],tbl_refJabatan,4,FALSE),"yr","day")-CONVERT(DATEDIF(H2011,NOW(),"y"),"yr","day")))),"")</f>
        <v>-4749</v>
      </c>
      <c r="V2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Row],[JABATAN]],tbl_refJabatan,6,FALSE),"yr","day")-CONVERT(DATEDIF(H2011,tglAcuan,"y"),"yr","day"))),(NOW()+(CONVERT(VLOOKUP(Table1[[#This Row],[JABATAN]],tbl_refJabatan,6,FALSE),"yr","day")-CONVERT(DATEDIF(H2011,NOW(),"y"),"yr","day")))),"Usia Salah"),"")</f>
        <v>33295.848911689813</v>
      </c>
      <c r="W2011" s="167" t="str">
        <f ca="1">IF(Table1[[#This Row],[TGL.PENSIUN (usia)]]&lt;&gt;0,TEXT(Table1[[#This Row],[TGL.PENSIUN (usia)]],"yyyy"),"")</f>
        <v>1991</v>
      </c>
      <c r="X20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Row],[JABATAN]],tbl_refJabatan,7,FALSE),"yr","day")-CONVERT(DATEDIF(M2011,tglAcuan,"y"),"yr","day"))),(NOW()+(CONVERT(VLOOKUP(Table1[[#This Row],[JABATAN]],tbl_refJabatan,7,FALSE),"yr","day")-CONVERT(DATEDIF(M2011,NOW(),"y"),"yr","day")))),"tgl SK salah"),"")</f>
        <v>66168.348911689813</v>
      </c>
      <c r="Y2011" s="167" t="str">
        <f ca="1">IF(Table1[[#This Row],[TGL. PENSIUN (jabatan)]]&lt;&gt;0,TEXT(Table1[[#This Row],[TGL. PENSIUN (jabatan)]],"yyyy"),"")</f>
        <v>2081</v>
      </c>
      <c r="Z20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Row],[JABATAN]],tbl_refJabatan,8,FALSE),"yr","day")-CONVERT(DATEDIF(H2011,tglAcuan,"y"),"yr","day"))),(NOW()+(CONVERT(VLOOKUP(Table1[[#This Row],[JABATAN]],tbl_refJabatan,8,FALSE),"yr","day")-CONVERT(DATEDIF(H2011,NOW(),"y"),"yr","day")))),"Usia Salah"),"")</f>
        <v>55210.848911689813</v>
      </c>
      <c r="AA2011" s="167" t="str">
        <f ca="1">IF(Table1[[#This Row],[TGL.PENSIUN (usia )]]&lt;&gt;0,TEXT(Table1[[#This Row],[TGL.PENSIUN (usia )]],"yyyy"),"")</f>
        <v>2051</v>
      </c>
      <c r="AB20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Row],[JABATAN]],tbl_refJabatan,9,FALSE),"yr","day")-CONVERT(DATEDIF(M2011,tglAcuan,"y"),"yr","day"))),(NOW()+(CONVERT(VLOOKUP(Table1[[#This Row],[JABATAN]],tbl_refJabatan,9,FALSE),"yr","day")-CONVERT(DATEDIF(M2011,NOW(),"y"),"yr","day")))),"tgl SK salah"),"")</f>
        <v>49732.098911689813</v>
      </c>
      <c r="AC2011" s="167" t="str">
        <f ca="1">IF(Table1[[#This Row],[TGL. PENSIUN (jabatan )]]&lt;&gt;0,TEXT(Table1[[#This Row],[TGL. PENSIUN (jabatan )]],"yyyy"),"")</f>
        <v>2036</v>
      </c>
      <c r="AD20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2" spans="1:30" s="53" customFormat="1" ht="21.75" customHeight="1" x14ac:dyDescent="0.25">
      <c r="A2012" s="43">
        <f t="shared" si="69"/>
        <v>2007</v>
      </c>
      <c r="B2012" s="44" t="s">
        <v>3226</v>
      </c>
      <c r="C2012" s="44" t="s">
        <v>3567</v>
      </c>
      <c r="D2012" s="45" t="s">
        <v>39</v>
      </c>
      <c r="E2012" s="141" t="s">
        <v>3568</v>
      </c>
      <c r="F2012" s="43" t="s">
        <v>41</v>
      </c>
      <c r="G2012" s="46" t="s">
        <v>42</v>
      </c>
      <c r="H2012" s="47">
        <v>25535</v>
      </c>
      <c r="I2012" s="45"/>
      <c r="J2012" s="76"/>
      <c r="K2012" s="74" t="s">
        <v>43</v>
      </c>
      <c r="L2012" s="69" t="s">
        <v>3569</v>
      </c>
      <c r="M2012" s="193">
        <v>43812</v>
      </c>
      <c r="N2012" s="52" t="str">
        <f t="shared" ca="1" si="70"/>
        <v>54 Tahun 2 Bulan 30 hari</v>
      </c>
      <c r="O20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Row],[JABATAN]],tbl_refJabatan,2,FALSE),"yr","day")-CONVERT(DATEDIF(H2012,tglAcuan,"y"),"yr","day"))),(NOW()+(CONVERT(VLOOKUP(Table1[[#This Row],[JABATAN]],tbl_refJabatan,2,FALSE),"yr","day")-CONVERT(DATEDIF(H2012,NOW(),"y"),"yr","day")))),"Usia Salah"),"")</f>
        <v>25625.598911689813</v>
      </c>
      <c r="Q2012" s="167" t="str">
        <f ca="1">IF(Table1[[#This Row],[TGL. PENSIUN (usia)]]&lt;&gt;0,TEXT(Table1[[#This Row],[TGL. PENSIUN (usia)]],"yyyy"),"")</f>
        <v>1970</v>
      </c>
      <c r="R2012" s="166">
        <f ca="1">IF(AND(Table1[[#This Row],[TGL. PENSIUN (usia)]]&lt;&gt;"",Table1[[#This Row],[TGL. PENSIUN (usia)]]&lt;&gt;"USIA SALAH"),IF(tglAcuan&lt;&gt;0,(INT(CONVERT(VLOOKUP(Table1[[#This Row],[JABATAN]],tbl_refJabatan,2,FALSE),"yr","day")-CONVERT(DATEDIF(H2012,tglAcuan,"y"),"yr","day"))),(INT(CONVERT(VLOOKUP(Table1[[#This Row],[JABATAN]],tbl_refJabatan,2,FALSE),"yr","day")-CONVERT(DATEDIF(H2012,NOW(),"y"),"yr","day")))),"")</f>
        <v>-19724</v>
      </c>
      <c r="S2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Row],[JABATAN]],tbl_refJabatan,4,FALSE),"yr","day")-CONVERT(DATEDIF(H2012,tglAcuan,"y"),"yr","day"))),(NOW()+(CONVERT(VLOOKUP(Table1[[#This Row],[JABATAN]],tbl_refJabatan,4,FALSE),"yr","day")-CONVERT(DATEDIF(H2012,NOW(),"y"),"yr","day")))),"Usia Salah"),"")</f>
        <v>25625.598911689813</v>
      </c>
      <c r="T2012" s="167" t="str">
        <f ca="1">IF(Table1[[#This Row],[TGL. PENSIUN ( usia )]]&lt;&gt;0,TEXT(Table1[[#This Row],[TGL. PENSIUN ( usia )]],"yyyy"),"")</f>
        <v>1970</v>
      </c>
      <c r="U2012" s="166">
        <f ca="1">IF(AND(Table1[[#This Row],[TGL. PENSIUN (usia)]]&lt;&gt;"",Table1[[#This Row],[TGL. PENSIUN (usia)]]&lt;&gt;"USIA SALAH"),IF(tglAcuan&lt;&gt;0,(INT(CONVERT(VLOOKUP(Table1[[#This Row],[JABATAN]],tbl_refJabatan,4,FALSE),"yr","day")-CONVERT(DATEDIF(H2012,tglAcuan,"y"),"yr","day"))),(INT(CONVERT(VLOOKUP(Table1[[#This Row],[JABATAN]],tbl_refJabatan,4,FALSE),"yr","day")-CONVERT(DATEDIF(H2012,NOW(),"y"),"yr","day")))),"")</f>
        <v>-19724</v>
      </c>
      <c r="V2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Row],[JABATAN]],tbl_refJabatan,6,FALSE),"yr","day")-CONVERT(DATEDIF(H2012,tglAcuan,"y"),"yr","day"))),(NOW()+(CONVERT(VLOOKUP(Table1[[#This Row],[JABATAN]],tbl_refJabatan,6,FALSE),"yr","day")-CONVERT(DATEDIF(H2012,NOW(),"y"),"yr","day")))),"Usia Salah"),"")</f>
        <v>25625.598911689813</v>
      </c>
      <c r="W2012" s="167" t="str">
        <f ca="1">IF(Table1[[#This Row],[TGL.PENSIUN (usia)]]&lt;&gt;0,TEXT(Table1[[#This Row],[TGL.PENSIUN (usia)]],"yyyy"),"")</f>
        <v>1970</v>
      </c>
      <c r="X20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Row],[JABATAN]],tbl_refJabatan,7,FALSE),"yr","day")-CONVERT(DATEDIF(M2012,tglAcuan,"y"),"yr","day"))),(NOW()+(CONVERT(VLOOKUP(Table1[[#This Row],[JABATAN]],tbl_refJabatan,7,FALSE),"yr","day")-CONVERT(DATEDIF(M2012,NOW(),"y"),"yr","day")))),"tgl SK salah"),"")</f>
        <v>43888.098911689813</v>
      </c>
      <c r="Y2012" s="167" t="str">
        <f ca="1">IF(Table1[[#This Row],[TGL. PENSIUN (jabatan)]]&lt;&gt;0,TEXT(Table1[[#This Row],[TGL. PENSIUN (jabatan)]],"yyyy"),"")</f>
        <v>2020</v>
      </c>
      <c r="Z20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Row],[JABATAN]],tbl_refJabatan,8,FALSE),"yr","day")-CONVERT(DATEDIF(H2012,tglAcuan,"y"),"yr","day"))),(NOW()+(CONVERT(VLOOKUP(Table1[[#This Row],[JABATAN]],tbl_refJabatan,8,FALSE),"yr","day")-CONVERT(DATEDIF(H2012,NOW(),"y"),"yr","day")))),"Usia Salah"),"")</f>
        <v>25625.598911689813</v>
      </c>
      <c r="AA2012" s="167" t="str">
        <f ca="1">IF(Table1[[#This Row],[TGL.PENSIUN (usia )]]&lt;&gt;0,TEXT(Table1[[#This Row],[TGL.PENSIUN (usia )]],"yyyy"),"")</f>
        <v>1970</v>
      </c>
      <c r="AB20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Row],[JABATAN]],tbl_refJabatan,9,FALSE),"yr","day")-CONVERT(DATEDIF(M2012,tglAcuan,"y"),"yr","day"))),(NOW()+(CONVERT(VLOOKUP(Table1[[#This Row],[JABATAN]],tbl_refJabatan,9,FALSE),"yr","day")-CONVERT(DATEDIF(M2012,NOW(),"y"),"yr","day")))),"tgl SK salah"),"")</f>
        <v>43888.098911689813</v>
      </c>
      <c r="AC2012" s="167" t="str">
        <f ca="1">IF(Table1[[#This Row],[TGL. PENSIUN (jabatan )]]&lt;&gt;0,TEXT(Table1[[#This Row],[TGL. PENSIUN (jabatan )]],"yyyy"),"")</f>
        <v>2020</v>
      </c>
      <c r="AD20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3" spans="1:30" s="88" customFormat="1" ht="21.75" customHeight="1" x14ac:dyDescent="0.25">
      <c r="A2013" s="43">
        <f t="shared" si="69"/>
        <v>2008</v>
      </c>
      <c r="B2013" s="44" t="s">
        <v>3226</v>
      </c>
      <c r="C2013" s="44" t="s">
        <v>3567</v>
      </c>
      <c r="D2013" s="72" t="s">
        <v>45</v>
      </c>
      <c r="E2013" s="141" t="s">
        <v>3570</v>
      </c>
      <c r="F2013" s="43" t="s">
        <v>41</v>
      </c>
      <c r="G2013" s="46" t="s">
        <v>42</v>
      </c>
      <c r="H2013" s="95">
        <v>33055</v>
      </c>
      <c r="I2013" s="45"/>
      <c r="J2013" s="76"/>
      <c r="K2013" s="74" t="s">
        <v>56</v>
      </c>
      <c r="L2013" s="43" t="s">
        <v>3571</v>
      </c>
      <c r="M2013" s="80">
        <v>44910</v>
      </c>
      <c r="N2013" s="52" t="str">
        <f t="shared" ca="1" si="70"/>
        <v>33 Tahun 7 Bulan 26 hari</v>
      </c>
      <c r="O20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12 Hari </v>
      </c>
      <c r="P201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Row],[JABATAN]],tbl_refJabatan,2,FALSE),"yr","day")-CONVERT(DATEDIF(#REF!,tglAcuan,"y"),"yr","day"))),(NOW()+(CONVERT(VLOOKUP(Table1[[#This Row],[JABATAN]],tbl_refJabatan,2,FALSE),"yr","day")-CONVERT(DATEDIF(#REF!,NOW(),"y"),"yr","day")))),"Usia Salah"),"")</f>
        <v>#REF!</v>
      </c>
      <c r="Q2013" s="167" t="e">
        <f ca="1">IF(Table1[[#This Row],[TGL. PENSIUN (usia)]]&lt;&gt;0,TEXT(Table1[[#This Row],[TGL. PENSIUN (usia)]],"yyyy"),"")</f>
        <v>#REF!</v>
      </c>
      <c r="R2013" s="166" t="e">
        <f ca="1">IF(AND(Table1[[#This Row],[TGL. PENSIUN (usia)]]&lt;&gt;"",Table1[[#This Row],[TGL. PENSIUN (usia)]]&lt;&gt;"USIA SALAH"),IF(tglAcuan&lt;&gt;0,(INT(CONVERT(VLOOKUP(Table1[[#This Row],[JABATAN]],tbl_refJabatan,2,FALSE),"yr","day")-CONVERT(DATEDIF(#REF!,tglAcuan,"y"),"yr","day"))),(INT(CONVERT(VLOOKUP(Table1[[#This Row],[JABATAN]],tbl_refJabatan,2,FALSE),"yr","day")-CONVERT(DATEDIF(#REF!,NOW(),"y"),"yr","day")))),"")</f>
        <v>#REF!</v>
      </c>
      <c r="S201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Row],[JABATAN]],tbl_refJabatan,4,FALSE),"yr","day")-CONVERT(DATEDIF(#REF!,tglAcuan,"y"),"yr","day"))),(NOW()+(CONVERT(VLOOKUP(Table1[[#This Row],[JABATAN]],tbl_refJabatan,4,FALSE),"yr","day")-CONVERT(DATEDIF(#REF!,NOW(),"y"),"yr","day")))),"Usia Salah"),"")</f>
        <v>#REF!</v>
      </c>
      <c r="T2013" s="167" t="e">
        <f ca="1">IF(Table1[[#This Row],[TGL. PENSIUN ( usia )]]&lt;&gt;0,TEXT(Table1[[#This Row],[TGL. PENSIUN ( usia )]],"yyyy"),"")</f>
        <v>#REF!</v>
      </c>
      <c r="U2013" s="166" t="e">
        <f ca="1">IF(AND(Table1[[#This Row],[TGL. PENSIUN (usia)]]&lt;&gt;"",Table1[[#This Row],[TGL. PENSIUN (usia)]]&lt;&gt;"USIA SALAH"),IF(tglAcuan&lt;&gt;0,(INT(CONVERT(VLOOKUP(Table1[[#This Row],[JABATAN]],tbl_refJabatan,4,FALSE),"yr","day")-CONVERT(DATEDIF(#REF!,tglAcuan,"y"),"yr","day"))),(INT(CONVERT(VLOOKUP(Table1[[#This Row],[JABATAN]],tbl_refJabatan,4,FALSE),"yr","day")-CONVERT(DATEDIF(#REF!,NOW(),"y"),"yr","day")))),"")</f>
        <v>#REF!</v>
      </c>
      <c r="V201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Row],[JABATAN]],tbl_refJabatan,6,FALSE),"yr","day")-CONVERT(DATEDIF(#REF!,tglAcuan,"y"),"yr","day"))),(NOW()+(CONVERT(VLOOKUP(Table1[[#This Row],[JABATAN]],tbl_refJabatan,6,FALSE),"yr","day")-CONVERT(DATEDIF(#REF!,NOW(),"y"),"yr","day")))),"Usia Salah"),"")</f>
        <v>#REF!</v>
      </c>
      <c r="W2013" s="167" t="e">
        <f ca="1">IF(Table1[[#This Row],[TGL.PENSIUN (usia)]]&lt;&gt;0,TEXT(Table1[[#This Row],[TGL.PENSIUN (usia)]],"yyyy"),"")</f>
        <v>#REF!</v>
      </c>
      <c r="X20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Row],[JABATAN]],tbl_refJabatan,7,FALSE),"yr","day")-CONVERT(DATEDIF(M2013,tglAcuan,"y"),"yr","day"))),(NOW()+(CONVERT(VLOOKUP(Table1[[#This Row],[JABATAN]],tbl_refJabatan,7,FALSE),"yr","day")-CONVERT(DATEDIF(M2013,NOW(),"y"),"yr","day")))),"tgl SK salah"),"")</f>
        <v>44983.848911689813</v>
      </c>
      <c r="Y2013" s="167" t="str">
        <f ca="1">IF(Table1[[#This Row],[TGL. PENSIUN (jabatan)]]&lt;&gt;0,TEXT(Table1[[#This Row],[TGL. PENSIUN (jabatan)]],"yyyy"),"")</f>
        <v>2023</v>
      </c>
      <c r="Z2013" s="167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Row],[JABATAN]],tbl_refJabatan,8,FALSE),"yr","day")-CONVERT(DATEDIF(#REF!,tglAcuan,"y"),"yr","day"))),(NOW()+(CONVERT(VLOOKUP(Table1[[#This Row],[JABATAN]],tbl_refJabatan,8,FALSE),"yr","day")-CONVERT(DATEDIF(#REF!,NOW(),"y"),"yr","day")))),"Usia Salah"),"")</f>
        <v>#REF!</v>
      </c>
      <c r="AA2013" s="167" t="e">
        <f ca="1">IF(Table1[[#This Row],[TGL.PENSIUN (usia )]]&lt;&gt;0,TEXT(Table1[[#This Row],[TGL.PENSIUN (usia )]],"yyyy"),"")</f>
        <v>#REF!</v>
      </c>
      <c r="AB20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Row],[JABATAN]],tbl_refJabatan,9,FALSE),"yr","day")-CONVERT(DATEDIF(M2013,tglAcuan,"y"),"yr","day"))),(NOW()+(CONVERT(VLOOKUP(Table1[[#This Row],[JABATAN]],tbl_refJabatan,9,FALSE),"yr","day")-CONVERT(DATEDIF(M2013,NOW(),"y"),"yr","day")))),"tgl SK salah"),"")</f>
        <v>44983.848911689813</v>
      </c>
      <c r="AC2013" s="167" t="str">
        <f ca="1">IF(Table1[[#This Row],[TGL. PENSIUN (jabatan )]]&lt;&gt;0,TEXT(Table1[[#This Row],[TGL. PENSIUN (jabatan )]],"yyyy"),"")</f>
        <v>2023</v>
      </c>
      <c r="AD2013" s="249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#REF!</v>
      </c>
    </row>
    <row r="2014" spans="1:30" s="53" customFormat="1" ht="21.75" customHeight="1" x14ac:dyDescent="0.25">
      <c r="A2014" s="43">
        <f t="shared" si="69"/>
        <v>2009</v>
      </c>
      <c r="B2014" s="44" t="s">
        <v>3226</v>
      </c>
      <c r="C2014" s="44" t="s">
        <v>3567</v>
      </c>
      <c r="D2014" s="72" t="s">
        <v>48</v>
      </c>
      <c r="E2014" s="141" t="s">
        <v>3572</v>
      </c>
      <c r="F2014" s="43" t="s">
        <v>41</v>
      </c>
      <c r="G2014" s="46" t="s">
        <v>42</v>
      </c>
      <c r="H2014" s="95">
        <v>32929</v>
      </c>
      <c r="I2014" s="45"/>
      <c r="J2014" s="76"/>
      <c r="K2014" s="74" t="s">
        <v>56</v>
      </c>
      <c r="L2014" s="43" t="s">
        <v>3573</v>
      </c>
      <c r="M2014" s="80">
        <v>44910</v>
      </c>
      <c r="N2014" s="52" t="str">
        <f t="shared" ca="1" si="70"/>
        <v>34 Tahun 0 Bulan 2 hari</v>
      </c>
      <c r="O20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12 Hari </v>
      </c>
      <c r="P2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Row],[JABATAN]],tbl_refJabatan,2,FALSE),"yr","day")-CONVERT(DATEDIF(H2014,tglAcuan,"y"),"yr","day"))),(NOW()+(CONVERT(VLOOKUP(Table1[[#This Row],[JABATAN]],tbl_refJabatan,2,FALSE),"yr","day")-CONVERT(DATEDIF(H2014,NOW(),"y"),"yr","day")))),"Usia Salah"),"")</f>
        <v>54845.598911689813</v>
      </c>
      <c r="Q2014" s="167" t="str">
        <f ca="1">IF(Table1[[#This Row],[TGL. PENSIUN (usia)]]&lt;&gt;0,TEXT(Table1[[#This Row],[TGL. PENSIUN (usia)]],"yyyy"),"")</f>
        <v>2050</v>
      </c>
      <c r="R2014" s="166">
        <f ca="1">IF(AND(Table1[[#This Row],[TGL. PENSIUN (usia)]]&lt;&gt;"",Table1[[#This Row],[TGL. PENSIUN (usia)]]&lt;&gt;"USIA SALAH"),IF(tglAcuan&lt;&gt;0,(INT(CONVERT(VLOOKUP(Table1[[#This Row],[JABATAN]],tbl_refJabatan,2,FALSE),"yr","day")-CONVERT(DATEDIF(H2014,tglAcuan,"y"),"yr","day"))),(INT(CONVERT(VLOOKUP(Table1[[#This Row],[JABATAN]],tbl_refJabatan,2,FALSE),"yr","day")-CONVERT(DATEDIF(H2014,NOW(),"y"),"yr","day")))),"")</f>
        <v>9496</v>
      </c>
      <c r="S2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Row],[JABATAN]],tbl_refJabatan,4,FALSE),"yr","day")-CONVERT(DATEDIF(H2014,tglAcuan,"y"),"yr","day"))),(NOW()+(CONVERT(VLOOKUP(Table1[[#This Row],[JABATAN]],tbl_refJabatan,4,FALSE),"yr","day")-CONVERT(DATEDIF(H2014,NOW(),"y"),"yr","day")))),"Usia Salah"),"")</f>
        <v>54845.598911689813</v>
      </c>
      <c r="T2014" s="167" t="str">
        <f ca="1">IF(Table1[[#This Row],[TGL. PENSIUN ( usia )]]&lt;&gt;0,TEXT(Table1[[#This Row],[TGL. PENSIUN ( usia )]],"yyyy"),"")</f>
        <v>2050</v>
      </c>
      <c r="U2014" s="166">
        <f ca="1">IF(AND(Table1[[#This Row],[TGL. PENSIUN (usia)]]&lt;&gt;"",Table1[[#This Row],[TGL. PENSIUN (usia)]]&lt;&gt;"USIA SALAH"),IF(tglAcuan&lt;&gt;0,(INT(CONVERT(VLOOKUP(Table1[[#This Row],[JABATAN]],tbl_refJabatan,4,FALSE),"yr","day")-CONVERT(DATEDIF(H2014,tglAcuan,"y"),"yr","day"))),(INT(CONVERT(VLOOKUP(Table1[[#This Row],[JABATAN]],tbl_refJabatan,4,FALSE),"yr","day")-CONVERT(DATEDIF(H2014,NOW(),"y"),"yr","day")))),"")</f>
        <v>9496</v>
      </c>
      <c r="V2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Row],[JABATAN]],tbl_refJabatan,6,FALSE),"yr","day")-CONVERT(DATEDIF(H2014,tglAcuan,"y"),"yr","day"))),(NOW()+(CONVERT(VLOOKUP(Table1[[#This Row],[JABATAN]],tbl_refJabatan,6,FALSE),"yr","day")-CONVERT(DATEDIF(H2014,NOW(),"y"),"yr","day")))),"Usia Salah"),"")</f>
        <v>53384.598911689813</v>
      </c>
      <c r="W2014" s="167" t="str">
        <f ca="1">IF(Table1[[#This Row],[TGL.PENSIUN (usia)]]&lt;&gt;0,TEXT(Table1[[#This Row],[TGL.PENSIUN (usia)]],"yyyy"),"")</f>
        <v>2046</v>
      </c>
      <c r="X20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Row],[JABATAN]],tbl_refJabatan,7,FALSE),"yr","day")-CONVERT(DATEDIF(M2014,tglAcuan,"y"),"yr","day"))),(NOW()+(CONVERT(VLOOKUP(Table1[[#This Row],[JABATAN]],tbl_refJabatan,7,FALSE),"yr","day")-CONVERT(DATEDIF(M2014,NOW(),"y"),"yr","day")))),"tgl SK salah"),"")</f>
        <v>52288.848911689813</v>
      </c>
      <c r="Y2014" s="167" t="str">
        <f ca="1">IF(Table1[[#This Row],[TGL. PENSIUN (jabatan)]]&lt;&gt;0,TEXT(Table1[[#This Row],[TGL. PENSIUN (jabatan)]],"yyyy"),"")</f>
        <v>2043</v>
      </c>
      <c r="Z20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Row],[JABATAN]],tbl_refJabatan,8,FALSE),"yr","day")-CONVERT(DATEDIF(H2014,tglAcuan,"y"),"yr","day"))),(NOW()+(CONVERT(VLOOKUP(Table1[[#This Row],[JABATAN]],tbl_refJabatan,8,FALSE),"yr","day")-CONVERT(DATEDIF(H2014,NOW(),"y"),"yr","day")))),"Usia Salah"),"")</f>
        <v>53384.598911689813</v>
      </c>
      <c r="AA2014" s="167" t="str">
        <f ca="1">IF(Table1[[#This Row],[TGL.PENSIUN (usia )]]&lt;&gt;0,TEXT(Table1[[#This Row],[TGL.PENSIUN (usia )]],"yyyy"),"")</f>
        <v>2046</v>
      </c>
      <c r="AB20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Row],[JABATAN]],tbl_refJabatan,9,FALSE),"yr","day")-CONVERT(DATEDIF(M2014,tglAcuan,"y"),"yr","day"))),(NOW()+(CONVERT(VLOOKUP(Table1[[#This Row],[JABATAN]],tbl_refJabatan,9,FALSE),"yr","day")-CONVERT(DATEDIF(M2014,NOW(),"y"),"yr","day")))),"tgl SK salah"),"")</f>
        <v>52288.848911689813</v>
      </c>
      <c r="AC2014" s="167" t="str">
        <f ca="1">IF(Table1[[#This Row],[TGL. PENSIUN (jabatan )]]&lt;&gt;0,TEXT(Table1[[#This Row],[TGL. PENSIUN (jabatan )]],"yyyy"),"")</f>
        <v>2043</v>
      </c>
      <c r="AD20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5" spans="1:30" s="53" customFormat="1" ht="21.75" customHeight="1" x14ac:dyDescent="0.25">
      <c r="A2015" s="43">
        <f t="shared" si="69"/>
        <v>2010</v>
      </c>
      <c r="B2015" s="44" t="s">
        <v>3226</v>
      </c>
      <c r="C2015" s="44" t="s">
        <v>3567</v>
      </c>
      <c r="D2015" s="72" t="s">
        <v>52</v>
      </c>
      <c r="E2015" s="141" t="s">
        <v>817</v>
      </c>
      <c r="F2015" s="43"/>
      <c r="G2015" s="46"/>
      <c r="H2015" s="95"/>
      <c r="I2015" s="45"/>
      <c r="J2015" s="76"/>
      <c r="K2015" s="74"/>
      <c r="L2015" s="69"/>
      <c r="M2015" s="193">
        <v>43398</v>
      </c>
      <c r="N2015" s="52" t="str">
        <f t="shared" ca="1" si="70"/>
        <v>tgl lahir salah/ null</v>
      </c>
      <c r="O20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0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Row],[JABATAN]],tbl_refJabatan,2,FALSE),"yr","day")-CONVERT(DATEDIF(H2015,tglAcuan,"y"),"yr","day"))),(NOW()+(CONVERT(VLOOKUP(Table1[[#This Row],[JABATAN]],tbl_refJabatan,2,FALSE),"yr","day")-CONVERT(DATEDIF(H2015,NOW(),"y"),"yr","day")))),"Usia Salah"),"")</f>
        <v>Usia Salah</v>
      </c>
      <c r="Q2015" s="167" t="str">
        <f ca="1">IF(Table1[[#This Row],[TGL. PENSIUN (usia)]]&lt;&gt;0,TEXT(Table1[[#This Row],[TGL. PENSIUN (usia)]],"yyyy"),"")</f>
        <v>Usia Salah</v>
      </c>
      <c r="R201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Row],[JABATAN]],tbl_refJabatan,2,FALSE),"yr","day")-CONVERT(DATEDIF(H2015,tglAcuan,"y"),"yr","day"))),(INT(CONVERT(VLOOKUP(Table1[[#This Row],[JABATAN]],tbl_refJabatan,2,FALSE),"yr","day")-CONVERT(DATEDIF(H2015,NOW(),"y"),"yr","day")))),"")</f>
        <v/>
      </c>
      <c r="S20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Row],[JABATAN]],tbl_refJabatan,4,FALSE),"yr","day")-CONVERT(DATEDIF(H2015,tglAcuan,"y"),"yr","day"))),(NOW()+(CONVERT(VLOOKUP(Table1[[#This Row],[JABATAN]],tbl_refJabatan,4,FALSE),"yr","day")-CONVERT(DATEDIF(H2015,NOW(),"y"),"yr","day")))),"Usia Salah"),"")</f>
        <v>Usia Salah</v>
      </c>
      <c r="T2015" s="167" t="str">
        <f ca="1">IF(Table1[[#This Row],[TGL. PENSIUN ( usia )]]&lt;&gt;0,TEXT(Table1[[#This Row],[TGL. PENSIUN ( usia )]],"yyyy"),"")</f>
        <v>Usia Salah</v>
      </c>
      <c r="U201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Row],[JABATAN]],tbl_refJabatan,4,FALSE),"yr","day")-CONVERT(DATEDIF(H2015,tglAcuan,"y"),"yr","day"))),(INT(CONVERT(VLOOKUP(Table1[[#This Row],[JABATAN]],tbl_refJabatan,4,FALSE),"yr","day")-CONVERT(DATEDIF(H2015,NOW(),"y"),"yr","day")))),"")</f>
        <v/>
      </c>
      <c r="V20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Row],[JABATAN]],tbl_refJabatan,6,FALSE),"yr","day")-CONVERT(DATEDIF(H2015,tglAcuan,"y"),"yr","day"))),(NOW()+(CONVERT(VLOOKUP(Table1[[#This Row],[JABATAN]],tbl_refJabatan,6,FALSE),"yr","day")-CONVERT(DATEDIF(H2015,NOW(),"y"),"yr","day")))),"Usia Salah"),"")</f>
        <v>Usia Salah</v>
      </c>
      <c r="W2015" s="167" t="str">
        <f ca="1">IF(Table1[[#This Row],[TGL.PENSIUN (usia)]]&lt;&gt;0,TEXT(Table1[[#This Row],[TGL.PENSIUN (usia)]],"yyyy"),"")</f>
        <v>Usia Salah</v>
      </c>
      <c r="X20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Row],[JABATAN]],tbl_refJabatan,7,FALSE),"yr","day")-CONVERT(DATEDIF(M2015,tglAcuan,"y"),"yr","day"))),(NOW()+(CONVERT(VLOOKUP(Table1[[#This Row],[JABATAN]],tbl_refJabatan,7,FALSE),"yr","day")-CONVERT(DATEDIF(M2015,NOW(),"y"),"yr","day")))),"tgl SK salah"),"")</f>
        <v>50827.848911689813</v>
      </c>
      <c r="Y2015" s="167" t="str">
        <f ca="1">IF(Table1[[#This Row],[TGL. PENSIUN (jabatan)]]&lt;&gt;0,TEXT(Table1[[#This Row],[TGL. PENSIUN (jabatan)]],"yyyy"),"")</f>
        <v>2039</v>
      </c>
      <c r="Z20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Row],[JABATAN]],tbl_refJabatan,8,FALSE),"yr","day")-CONVERT(DATEDIF(H2015,tglAcuan,"y"),"yr","day"))),(NOW()+(CONVERT(VLOOKUP(Table1[[#This Row],[JABATAN]],tbl_refJabatan,8,FALSE),"yr","day")-CONVERT(DATEDIF(H2015,NOW(),"y"),"yr","day")))),"Usia Salah"),"")</f>
        <v>Usia Salah</v>
      </c>
      <c r="AA2015" s="167" t="str">
        <f ca="1">IF(Table1[[#This Row],[TGL.PENSIUN (usia )]]&lt;&gt;0,TEXT(Table1[[#This Row],[TGL.PENSIUN (usia )]],"yyyy"),"")</f>
        <v>Usia Salah</v>
      </c>
      <c r="AB20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Row],[JABATAN]],tbl_refJabatan,9,FALSE),"yr","day")-CONVERT(DATEDIF(M2015,tglAcuan,"y"),"yr","day"))),(NOW()+(CONVERT(VLOOKUP(Table1[[#This Row],[JABATAN]],tbl_refJabatan,9,FALSE),"yr","day")-CONVERT(DATEDIF(M2015,NOW(),"y"),"yr","day")))),"tgl SK salah"),"")</f>
        <v>50827.848911689813</v>
      </c>
      <c r="AC2015" s="167" t="str">
        <f ca="1">IF(Table1[[#This Row],[TGL. PENSIUN (jabatan )]]&lt;&gt;0,TEXT(Table1[[#This Row],[TGL. PENSIUN (jabatan )]],"yyyy"),"")</f>
        <v>2039</v>
      </c>
      <c r="AD20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6" spans="1:30" s="53" customFormat="1" ht="21.75" customHeight="1" x14ac:dyDescent="0.25">
      <c r="A2016" s="43">
        <f t="shared" si="69"/>
        <v>2011</v>
      </c>
      <c r="B2016" s="44" t="s">
        <v>3226</v>
      </c>
      <c r="C2016" s="44" t="s">
        <v>3567</v>
      </c>
      <c r="D2016" s="45" t="s">
        <v>54</v>
      </c>
      <c r="E2016" s="141" t="s">
        <v>138</v>
      </c>
      <c r="F2016" s="43"/>
      <c r="G2016" s="46"/>
      <c r="H2016" s="95"/>
      <c r="I2016" s="45"/>
      <c r="J2016" s="76"/>
      <c r="K2016" s="74"/>
      <c r="L2016" s="43"/>
      <c r="M2016" s="193"/>
      <c r="N2016" s="52" t="str">
        <f t="shared" ca="1" si="70"/>
        <v>tgl lahir salah/ null</v>
      </c>
      <c r="O20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0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Row],[JABATAN]],tbl_refJabatan,2,FALSE),"yr","day")-CONVERT(DATEDIF(H2016,tglAcuan,"y"),"yr","day"))),(NOW()+(CONVERT(VLOOKUP(Table1[[#This Row],[JABATAN]],tbl_refJabatan,2,FALSE),"yr","day")-CONVERT(DATEDIF(H2016,NOW(),"y"),"yr","day")))),"Usia Salah"),"")</f>
        <v>Usia Salah</v>
      </c>
      <c r="Q2016" s="167" t="str">
        <f ca="1">IF(Table1[[#This Row],[TGL. PENSIUN (usia)]]&lt;&gt;0,TEXT(Table1[[#This Row],[TGL. PENSIUN (usia)]],"yyyy"),"")</f>
        <v>Usia Salah</v>
      </c>
      <c r="R2016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Row],[JABATAN]],tbl_refJabatan,2,FALSE),"yr","day")-CONVERT(DATEDIF(H2016,tglAcuan,"y"),"yr","day"))),(INT(CONVERT(VLOOKUP(Table1[[#This Row],[JABATAN]],tbl_refJabatan,2,FALSE),"yr","day")-CONVERT(DATEDIF(H2016,NOW(),"y"),"yr","day")))),"")</f>
        <v/>
      </c>
      <c r="S20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Row],[JABATAN]],tbl_refJabatan,4,FALSE),"yr","day")-CONVERT(DATEDIF(H2016,tglAcuan,"y"),"yr","day"))),(NOW()+(CONVERT(VLOOKUP(Table1[[#This Row],[JABATAN]],tbl_refJabatan,4,FALSE),"yr","day")-CONVERT(DATEDIF(H2016,NOW(),"y"),"yr","day")))),"Usia Salah"),"")</f>
        <v>Usia Salah</v>
      </c>
      <c r="T2016" s="167" t="str">
        <f ca="1">IF(Table1[[#This Row],[TGL. PENSIUN ( usia )]]&lt;&gt;0,TEXT(Table1[[#This Row],[TGL. PENSIUN ( usia )]],"yyyy"),"")</f>
        <v>Usia Salah</v>
      </c>
      <c r="U2016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Row],[JABATAN]],tbl_refJabatan,4,FALSE),"yr","day")-CONVERT(DATEDIF(H2016,tglAcuan,"y"),"yr","day"))),(INT(CONVERT(VLOOKUP(Table1[[#This Row],[JABATAN]],tbl_refJabatan,4,FALSE),"yr","day")-CONVERT(DATEDIF(H2016,NOW(),"y"),"yr","day")))),"")</f>
        <v/>
      </c>
      <c r="V20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Row],[JABATAN]],tbl_refJabatan,6,FALSE),"yr","day")-CONVERT(DATEDIF(H2016,tglAcuan,"y"),"yr","day"))),(NOW()+(CONVERT(VLOOKUP(Table1[[#This Row],[JABATAN]],tbl_refJabatan,6,FALSE),"yr","day")-CONVERT(DATEDIF(H2016,NOW(),"y"),"yr","day")))),"Usia Salah"),"")</f>
        <v>Usia Salah</v>
      </c>
      <c r="W2016" s="167" t="str">
        <f ca="1">IF(Table1[[#This Row],[TGL.PENSIUN (usia)]]&lt;&gt;0,TEXT(Table1[[#This Row],[TGL.PENSIUN (usia)]],"yyyy"),"")</f>
        <v>Usia Salah</v>
      </c>
      <c r="X201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Row],[JABATAN]],tbl_refJabatan,7,FALSE),"yr","day")-CONVERT(DATEDIF(M2016,tglAcuan,"y"),"yr","day"))),(NOW()+(CONVERT(VLOOKUP(Table1[[#This Row],[JABATAN]],tbl_refJabatan,7,FALSE),"yr","day")-CONVERT(DATEDIF(M2016,NOW(),"y"),"yr","day")))),"tgl SK salah"),"")</f>
        <v>tgl SK salah</v>
      </c>
      <c r="Y2016" s="167" t="str">
        <f ca="1">IF(Table1[[#This Row],[TGL. PENSIUN (jabatan)]]&lt;&gt;0,TEXT(Table1[[#This Row],[TGL. PENSIUN (jabatan)]],"yyyy"),"")</f>
        <v>tgl SK salah</v>
      </c>
      <c r="Z2016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Row],[JABATAN]],tbl_refJabatan,8,FALSE),"yr","day")-CONVERT(DATEDIF(H2016,tglAcuan,"y"),"yr","day"))),(NOW()+(CONVERT(VLOOKUP(Table1[[#This Row],[JABATAN]],tbl_refJabatan,8,FALSE),"yr","day")-CONVERT(DATEDIF(H2016,NOW(),"y"),"yr","day")))),"Usia Salah"),"")</f>
        <v>Usia Salah</v>
      </c>
      <c r="AA2016" s="167" t="str">
        <f ca="1">IF(Table1[[#This Row],[TGL.PENSIUN (usia )]]&lt;&gt;0,TEXT(Table1[[#This Row],[TGL.PENSIUN (usia )]],"yyyy"),"")</f>
        <v>Usia Salah</v>
      </c>
      <c r="AB2016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Row],[JABATAN]],tbl_refJabatan,9,FALSE),"yr","day")-CONVERT(DATEDIF(M2016,tglAcuan,"y"),"yr","day"))),(NOW()+(CONVERT(VLOOKUP(Table1[[#This Row],[JABATAN]],tbl_refJabatan,9,FALSE),"yr","day")-CONVERT(DATEDIF(M2016,NOW(),"y"),"yr","day")))),"tgl SK salah"),"")</f>
        <v>tgl SK salah</v>
      </c>
      <c r="AC2016" s="167" t="str">
        <f ca="1">IF(Table1[[#This Row],[TGL. PENSIUN (jabatan )]]&lt;&gt;0,TEXT(Table1[[#This Row],[TGL. PENSIUN (jabatan )]],"yyyy"),"")</f>
        <v>tgl SK salah</v>
      </c>
      <c r="AD20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7" spans="1:30" s="53" customFormat="1" ht="21.75" customHeight="1" x14ac:dyDescent="0.25">
      <c r="A2017" s="43">
        <f t="shared" si="69"/>
        <v>2012</v>
      </c>
      <c r="B2017" s="44" t="s">
        <v>3226</v>
      </c>
      <c r="C2017" s="44" t="s">
        <v>3567</v>
      </c>
      <c r="D2017" s="72" t="s">
        <v>57</v>
      </c>
      <c r="E2017" s="141" t="s">
        <v>280</v>
      </c>
      <c r="F2017" s="43" t="s">
        <v>50</v>
      </c>
      <c r="G2017" s="46" t="s">
        <v>42</v>
      </c>
      <c r="H2017" s="95">
        <v>27031</v>
      </c>
      <c r="I2017" s="45"/>
      <c r="J2017" s="76"/>
      <c r="K2017" s="74" t="s">
        <v>93</v>
      </c>
      <c r="L2017" s="69" t="s">
        <v>3574</v>
      </c>
      <c r="M2017" s="193">
        <v>43398</v>
      </c>
      <c r="N2017" s="52" t="str">
        <f t="shared" ca="1" si="70"/>
        <v>50 Tahun 1 Bulan 25 hari</v>
      </c>
      <c r="O20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Row],[JABATAN]],tbl_refJabatan,2,FALSE),"yr","day")-CONVERT(DATEDIF(H2017,tglAcuan,"y"),"yr","day"))),(NOW()+(CONVERT(VLOOKUP(Table1[[#This Row],[JABATAN]],tbl_refJabatan,2,FALSE),"yr","day")-CONVERT(DATEDIF(H2017,NOW(),"y"),"yr","day")))),"Usia Salah"),"")</f>
        <v>49001.598911689813</v>
      </c>
      <c r="Q2017" s="167" t="str">
        <f ca="1">IF(Table1[[#This Row],[TGL. PENSIUN (usia)]]&lt;&gt;0,TEXT(Table1[[#This Row],[TGL. PENSIUN (usia)]],"yyyy"),"")</f>
        <v>2034</v>
      </c>
      <c r="R2017" s="166">
        <f ca="1">IF(AND(Table1[[#This Row],[TGL. PENSIUN (usia)]]&lt;&gt;"",Table1[[#This Row],[TGL. PENSIUN (usia)]]&lt;&gt;"USIA SALAH"),IF(tglAcuan&lt;&gt;0,(INT(CONVERT(VLOOKUP(Table1[[#This Row],[JABATAN]],tbl_refJabatan,2,FALSE),"yr","day")-CONVERT(DATEDIF(H2017,tglAcuan,"y"),"yr","day"))),(INT(CONVERT(VLOOKUP(Table1[[#This Row],[JABATAN]],tbl_refJabatan,2,FALSE),"yr","day")-CONVERT(DATEDIF(H2017,NOW(),"y"),"yr","day")))),"")</f>
        <v>3652</v>
      </c>
      <c r="S2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Row],[JABATAN]],tbl_refJabatan,4,FALSE),"yr","day")-CONVERT(DATEDIF(H2017,tglAcuan,"y"),"yr","day"))),(NOW()+(CONVERT(VLOOKUP(Table1[[#This Row],[JABATAN]],tbl_refJabatan,4,FALSE),"yr","day")-CONVERT(DATEDIF(H2017,NOW(),"y"),"yr","day")))),"Usia Salah"),"")</f>
        <v>49001.598911689813</v>
      </c>
      <c r="T2017" s="167" t="str">
        <f ca="1">IF(Table1[[#This Row],[TGL. PENSIUN ( usia )]]&lt;&gt;0,TEXT(Table1[[#This Row],[TGL. PENSIUN ( usia )]],"yyyy"),"")</f>
        <v>2034</v>
      </c>
      <c r="U2017" s="166">
        <f ca="1">IF(AND(Table1[[#This Row],[TGL. PENSIUN (usia)]]&lt;&gt;"",Table1[[#This Row],[TGL. PENSIUN (usia)]]&lt;&gt;"USIA SALAH"),IF(tglAcuan&lt;&gt;0,(INT(CONVERT(VLOOKUP(Table1[[#This Row],[JABATAN]],tbl_refJabatan,4,FALSE),"yr","day")-CONVERT(DATEDIF(H2017,tglAcuan,"y"),"yr","day"))),(INT(CONVERT(VLOOKUP(Table1[[#This Row],[JABATAN]],tbl_refJabatan,4,FALSE),"yr","day")-CONVERT(DATEDIF(H2017,NOW(),"y"),"yr","day")))),"")</f>
        <v>3652</v>
      </c>
      <c r="V2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Row],[JABATAN]],tbl_refJabatan,6,FALSE),"yr","day")-CONVERT(DATEDIF(H2017,tglAcuan,"y"),"yr","day"))),(NOW()+(CONVERT(VLOOKUP(Table1[[#This Row],[JABATAN]],tbl_refJabatan,6,FALSE),"yr","day")-CONVERT(DATEDIF(H2017,NOW(),"y"),"yr","day")))),"Usia Salah"),"")</f>
        <v>47540.598911689813</v>
      </c>
      <c r="W2017" s="167" t="str">
        <f ca="1">IF(Table1[[#This Row],[TGL.PENSIUN (usia)]]&lt;&gt;0,TEXT(Table1[[#This Row],[TGL.PENSIUN (usia)]],"yyyy"),"")</f>
        <v>2030</v>
      </c>
      <c r="X20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Row],[JABATAN]],tbl_refJabatan,7,FALSE),"yr","day")-CONVERT(DATEDIF(M2017,tglAcuan,"y"),"yr","day"))),(NOW()+(CONVERT(VLOOKUP(Table1[[#This Row],[JABATAN]],tbl_refJabatan,7,FALSE),"yr","day")-CONVERT(DATEDIF(M2017,NOW(),"y"),"yr","day")))),"tgl SK salah"),"")</f>
        <v>50827.848911689813</v>
      </c>
      <c r="Y2017" s="167" t="str">
        <f ca="1">IF(Table1[[#This Row],[TGL. PENSIUN (jabatan)]]&lt;&gt;0,TEXT(Table1[[#This Row],[TGL. PENSIUN (jabatan)]],"yyyy"),"")</f>
        <v>2039</v>
      </c>
      <c r="Z20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Row],[JABATAN]],tbl_refJabatan,8,FALSE),"yr","day")-CONVERT(DATEDIF(H2017,tglAcuan,"y"),"yr","day"))),(NOW()+(CONVERT(VLOOKUP(Table1[[#This Row],[JABATAN]],tbl_refJabatan,8,FALSE),"yr","day")-CONVERT(DATEDIF(H2017,NOW(),"y"),"yr","day")))),"Usia Salah"),"")</f>
        <v>47540.598911689813</v>
      </c>
      <c r="AA2017" s="167" t="str">
        <f ca="1">IF(Table1[[#This Row],[TGL.PENSIUN (usia )]]&lt;&gt;0,TEXT(Table1[[#This Row],[TGL.PENSIUN (usia )]],"yyyy"),"")</f>
        <v>2030</v>
      </c>
      <c r="AB20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Row],[JABATAN]],tbl_refJabatan,9,FALSE),"yr","day")-CONVERT(DATEDIF(M2017,tglAcuan,"y"),"yr","day"))),(NOW()+(CONVERT(VLOOKUP(Table1[[#This Row],[JABATAN]],tbl_refJabatan,9,FALSE),"yr","day")-CONVERT(DATEDIF(M2017,NOW(),"y"),"yr","day")))),"tgl SK salah"),"")</f>
        <v>50827.848911689813</v>
      </c>
      <c r="AC2017" s="167" t="str">
        <f ca="1">IF(Table1[[#This Row],[TGL. PENSIUN (jabatan )]]&lt;&gt;0,TEXT(Table1[[#This Row],[TGL. PENSIUN (jabatan )]],"yyyy"),"")</f>
        <v>2039</v>
      </c>
      <c r="AD20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8" spans="1:30" s="53" customFormat="1" ht="21.75" customHeight="1" x14ac:dyDescent="0.25">
      <c r="A2018" s="43">
        <f t="shared" si="69"/>
        <v>2013</v>
      </c>
      <c r="B2018" s="44" t="s">
        <v>3226</v>
      </c>
      <c r="C2018" s="44" t="s">
        <v>3567</v>
      </c>
      <c r="D2018" s="72" t="s">
        <v>59</v>
      </c>
      <c r="E2018" s="141" t="s">
        <v>3575</v>
      </c>
      <c r="F2018" s="43" t="s">
        <v>50</v>
      </c>
      <c r="G2018" s="46" t="s">
        <v>42</v>
      </c>
      <c r="H2018" s="95">
        <v>32566</v>
      </c>
      <c r="I2018" s="45"/>
      <c r="J2018" s="76"/>
      <c r="K2018" s="74" t="s">
        <v>56</v>
      </c>
      <c r="L2018" s="69" t="s">
        <v>3574</v>
      </c>
      <c r="M2018" s="193">
        <v>43398</v>
      </c>
      <c r="N2018" s="52" t="str">
        <f t="shared" ca="1" si="70"/>
        <v>35 Tahun 0 Bulan 0 hari</v>
      </c>
      <c r="O20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Row],[JABATAN]],tbl_refJabatan,2,FALSE),"yr","day")-CONVERT(DATEDIF(H2018,tglAcuan,"y"),"yr","day"))),(NOW()+(CONVERT(VLOOKUP(Table1[[#This Row],[JABATAN]],tbl_refJabatan,2,FALSE),"yr","day")-CONVERT(DATEDIF(H2018,NOW(),"y"),"yr","day")))),"Usia Salah"),"")</f>
        <v>54480.348911689813</v>
      </c>
      <c r="Q2018" s="167" t="str">
        <f ca="1">IF(Table1[[#This Row],[TGL. PENSIUN (usia)]]&lt;&gt;0,TEXT(Table1[[#This Row],[TGL. PENSIUN (usia)]],"yyyy"),"")</f>
        <v>2049</v>
      </c>
      <c r="R2018" s="166">
        <f ca="1">IF(AND(Table1[[#This Row],[TGL. PENSIUN (usia)]]&lt;&gt;"",Table1[[#This Row],[TGL. PENSIUN (usia)]]&lt;&gt;"USIA SALAH"),IF(tglAcuan&lt;&gt;0,(INT(CONVERT(VLOOKUP(Table1[[#This Row],[JABATAN]],tbl_refJabatan,2,FALSE),"yr","day")-CONVERT(DATEDIF(H2018,tglAcuan,"y"),"yr","day"))),(INT(CONVERT(VLOOKUP(Table1[[#This Row],[JABATAN]],tbl_refJabatan,2,FALSE),"yr","day")-CONVERT(DATEDIF(H2018,NOW(),"y"),"yr","day")))),"")</f>
        <v>9131</v>
      </c>
      <c r="S2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Row],[JABATAN]],tbl_refJabatan,4,FALSE),"yr","day")-CONVERT(DATEDIF(H2018,tglAcuan,"y"),"yr","day"))),(NOW()+(CONVERT(VLOOKUP(Table1[[#This Row],[JABATAN]],tbl_refJabatan,4,FALSE),"yr","day")-CONVERT(DATEDIF(H2018,NOW(),"y"),"yr","day")))),"Usia Salah"),"")</f>
        <v>54480.348911689813</v>
      </c>
      <c r="T2018" s="167" t="str">
        <f ca="1">IF(Table1[[#This Row],[TGL. PENSIUN ( usia )]]&lt;&gt;0,TEXT(Table1[[#This Row],[TGL. PENSIUN ( usia )]],"yyyy"),"")</f>
        <v>2049</v>
      </c>
      <c r="U2018" s="166">
        <f ca="1">IF(AND(Table1[[#This Row],[TGL. PENSIUN (usia)]]&lt;&gt;"",Table1[[#This Row],[TGL. PENSIUN (usia)]]&lt;&gt;"USIA SALAH"),IF(tglAcuan&lt;&gt;0,(INT(CONVERT(VLOOKUP(Table1[[#This Row],[JABATAN]],tbl_refJabatan,4,FALSE),"yr","day")-CONVERT(DATEDIF(H2018,tglAcuan,"y"),"yr","day"))),(INT(CONVERT(VLOOKUP(Table1[[#This Row],[JABATAN]],tbl_refJabatan,4,FALSE),"yr","day")-CONVERT(DATEDIF(H2018,NOW(),"y"),"yr","day")))),"")</f>
        <v>9131</v>
      </c>
      <c r="V2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Row],[JABATAN]],tbl_refJabatan,6,FALSE),"yr","day")-CONVERT(DATEDIF(H2018,tglAcuan,"y"),"yr","day"))),(NOW()+(CONVERT(VLOOKUP(Table1[[#This Row],[JABATAN]],tbl_refJabatan,6,FALSE),"yr","day")-CONVERT(DATEDIF(H2018,NOW(),"y"),"yr","day")))),"Usia Salah"),"")</f>
        <v>53019.348911689813</v>
      </c>
      <c r="W2018" s="167" t="str">
        <f ca="1">IF(Table1[[#This Row],[TGL.PENSIUN (usia)]]&lt;&gt;0,TEXT(Table1[[#This Row],[TGL.PENSIUN (usia)]],"yyyy"),"")</f>
        <v>2045</v>
      </c>
      <c r="X20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Row],[JABATAN]],tbl_refJabatan,7,FALSE),"yr","day")-CONVERT(DATEDIF(M2018,tglAcuan,"y"),"yr","day"))),(NOW()+(CONVERT(VLOOKUP(Table1[[#This Row],[JABATAN]],tbl_refJabatan,7,FALSE),"yr","day")-CONVERT(DATEDIF(M2018,NOW(),"y"),"yr","day")))),"tgl SK salah"),"")</f>
        <v>50827.848911689813</v>
      </c>
      <c r="Y2018" s="167" t="str">
        <f ca="1">IF(Table1[[#This Row],[TGL. PENSIUN (jabatan)]]&lt;&gt;0,TEXT(Table1[[#This Row],[TGL. PENSIUN (jabatan)]],"yyyy"),"")</f>
        <v>2039</v>
      </c>
      <c r="Z20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Row],[JABATAN]],tbl_refJabatan,8,FALSE),"yr","day")-CONVERT(DATEDIF(H2018,tglAcuan,"y"),"yr","day"))),(NOW()+(CONVERT(VLOOKUP(Table1[[#This Row],[JABATAN]],tbl_refJabatan,8,FALSE),"yr","day")-CONVERT(DATEDIF(H2018,NOW(),"y"),"yr","day")))),"Usia Salah"),"")</f>
        <v>53019.348911689813</v>
      </c>
      <c r="AA2018" s="167" t="str">
        <f ca="1">IF(Table1[[#This Row],[TGL.PENSIUN (usia )]]&lt;&gt;0,TEXT(Table1[[#This Row],[TGL.PENSIUN (usia )]],"yyyy"),"")</f>
        <v>2045</v>
      </c>
      <c r="AB20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Row],[JABATAN]],tbl_refJabatan,9,FALSE),"yr","day")-CONVERT(DATEDIF(M2018,tglAcuan,"y"),"yr","day"))),(NOW()+(CONVERT(VLOOKUP(Table1[[#This Row],[JABATAN]],tbl_refJabatan,9,FALSE),"yr","day")-CONVERT(DATEDIF(M2018,NOW(),"y"),"yr","day")))),"tgl SK salah"),"")</f>
        <v>50827.848911689813</v>
      </c>
      <c r="AC2018" s="167" t="str">
        <f ca="1">IF(Table1[[#This Row],[TGL. PENSIUN (jabatan )]]&lt;&gt;0,TEXT(Table1[[#This Row],[TGL. PENSIUN (jabatan )]],"yyyy"),"")</f>
        <v>2039</v>
      </c>
      <c r="AD20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19" spans="1:30" s="53" customFormat="1" ht="21.75" customHeight="1" x14ac:dyDescent="0.25">
      <c r="A2019" s="43">
        <f t="shared" si="69"/>
        <v>2014</v>
      </c>
      <c r="B2019" s="44" t="s">
        <v>3226</v>
      </c>
      <c r="C2019" s="44" t="s">
        <v>3567</v>
      </c>
      <c r="D2019" s="72" t="s">
        <v>61</v>
      </c>
      <c r="E2019" s="141" t="s">
        <v>3576</v>
      </c>
      <c r="F2019" s="43" t="s">
        <v>50</v>
      </c>
      <c r="G2019" s="46" t="s">
        <v>42</v>
      </c>
      <c r="H2019" s="95">
        <v>27283</v>
      </c>
      <c r="I2019" s="45"/>
      <c r="J2019" s="76"/>
      <c r="K2019" s="74" t="s">
        <v>43</v>
      </c>
      <c r="L2019" s="69" t="s">
        <v>3574</v>
      </c>
      <c r="M2019" s="193">
        <v>43398</v>
      </c>
      <c r="N2019" s="52" t="str">
        <f t="shared" ca="1" si="70"/>
        <v>49 Tahun 5 Bulan 16 hari</v>
      </c>
      <c r="O20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Row],[JABATAN]],tbl_refJabatan,2,FALSE),"yr","day")-CONVERT(DATEDIF(H2019,tglAcuan,"y"),"yr","day"))),(NOW()+(CONVERT(VLOOKUP(Table1[[#This Row],[JABATAN]],tbl_refJabatan,2,FALSE),"yr","day")-CONVERT(DATEDIF(H2019,NOW(),"y"),"yr","day")))),"Usia Salah"),"")</f>
        <v>49366.848911689813</v>
      </c>
      <c r="Q2019" s="167" t="str">
        <f ca="1">IF(Table1[[#This Row],[TGL. PENSIUN (usia)]]&lt;&gt;0,TEXT(Table1[[#This Row],[TGL. PENSIUN (usia)]],"yyyy"),"")</f>
        <v>2035</v>
      </c>
      <c r="R2019" s="166">
        <f ca="1">IF(AND(Table1[[#This Row],[TGL. PENSIUN (usia)]]&lt;&gt;"",Table1[[#This Row],[TGL. PENSIUN (usia)]]&lt;&gt;"USIA SALAH"),IF(tglAcuan&lt;&gt;0,(INT(CONVERT(VLOOKUP(Table1[[#This Row],[JABATAN]],tbl_refJabatan,2,FALSE),"yr","day")-CONVERT(DATEDIF(H2019,tglAcuan,"y"),"yr","day"))),(INT(CONVERT(VLOOKUP(Table1[[#This Row],[JABATAN]],tbl_refJabatan,2,FALSE),"yr","day")-CONVERT(DATEDIF(H2019,NOW(),"y"),"yr","day")))),"")</f>
        <v>4017</v>
      </c>
      <c r="S2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Row],[JABATAN]],tbl_refJabatan,4,FALSE),"yr","day")-CONVERT(DATEDIF(H2019,tglAcuan,"y"),"yr","day"))),(NOW()+(CONVERT(VLOOKUP(Table1[[#This Row],[JABATAN]],tbl_refJabatan,4,FALSE),"yr","day")-CONVERT(DATEDIF(H2019,NOW(),"y"),"yr","day")))),"Usia Salah"),"")</f>
        <v>49366.848911689813</v>
      </c>
      <c r="T2019" s="167" t="str">
        <f ca="1">IF(Table1[[#This Row],[TGL. PENSIUN ( usia )]]&lt;&gt;0,TEXT(Table1[[#This Row],[TGL. PENSIUN ( usia )]],"yyyy"),"")</f>
        <v>2035</v>
      </c>
      <c r="U2019" s="166">
        <f ca="1">IF(AND(Table1[[#This Row],[TGL. PENSIUN (usia)]]&lt;&gt;"",Table1[[#This Row],[TGL. PENSIUN (usia)]]&lt;&gt;"USIA SALAH"),IF(tglAcuan&lt;&gt;0,(INT(CONVERT(VLOOKUP(Table1[[#This Row],[JABATAN]],tbl_refJabatan,4,FALSE),"yr","day")-CONVERT(DATEDIF(H2019,tglAcuan,"y"),"yr","day"))),(INT(CONVERT(VLOOKUP(Table1[[#This Row],[JABATAN]],tbl_refJabatan,4,FALSE),"yr","day")-CONVERT(DATEDIF(H2019,NOW(),"y"),"yr","day")))),"")</f>
        <v>4017</v>
      </c>
      <c r="V2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Row],[JABATAN]],tbl_refJabatan,6,FALSE),"yr","day")-CONVERT(DATEDIF(H2019,tglAcuan,"y"),"yr","day"))),(NOW()+(CONVERT(VLOOKUP(Table1[[#This Row],[JABATAN]],tbl_refJabatan,6,FALSE),"yr","day")-CONVERT(DATEDIF(H2019,NOW(),"y"),"yr","day")))),"Usia Salah"),"")</f>
        <v>47905.848911689813</v>
      </c>
      <c r="W2019" s="167" t="str">
        <f ca="1">IF(Table1[[#This Row],[TGL.PENSIUN (usia)]]&lt;&gt;0,TEXT(Table1[[#This Row],[TGL.PENSIUN (usia)]],"yyyy"),"")</f>
        <v>2031</v>
      </c>
      <c r="X20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Row],[JABATAN]],tbl_refJabatan,7,FALSE),"yr","day")-CONVERT(DATEDIF(M2019,tglAcuan,"y"),"yr","day"))),(NOW()+(CONVERT(VLOOKUP(Table1[[#This Row],[JABATAN]],tbl_refJabatan,7,FALSE),"yr","day")-CONVERT(DATEDIF(M2019,NOW(),"y"),"yr","day")))),"tgl SK salah"),"")</f>
        <v>50827.848911689813</v>
      </c>
      <c r="Y2019" s="167" t="str">
        <f ca="1">IF(Table1[[#This Row],[TGL. PENSIUN (jabatan)]]&lt;&gt;0,TEXT(Table1[[#This Row],[TGL. PENSIUN (jabatan)]],"yyyy"),"")</f>
        <v>2039</v>
      </c>
      <c r="Z20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Row],[JABATAN]],tbl_refJabatan,8,FALSE),"yr","day")-CONVERT(DATEDIF(H2019,tglAcuan,"y"),"yr","day"))),(NOW()+(CONVERT(VLOOKUP(Table1[[#This Row],[JABATAN]],tbl_refJabatan,8,FALSE),"yr","day")-CONVERT(DATEDIF(H2019,NOW(),"y"),"yr","day")))),"Usia Salah"),"")</f>
        <v>47905.848911689813</v>
      </c>
      <c r="AA2019" s="167" t="str">
        <f ca="1">IF(Table1[[#This Row],[TGL.PENSIUN (usia )]]&lt;&gt;0,TEXT(Table1[[#This Row],[TGL.PENSIUN (usia )]],"yyyy"),"")</f>
        <v>2031</v>
      </c>
      <c r="AB20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Row],[JABATAN]],tbl_refJabatan,9,FALSE),"yr","day")-CONVERT(DATEDIF(M2019,tglAcuan,"y"),"yr","day"))),(NOW()+(CONVERT(VLOOKUP(Table1[[#This Row],[JABATAN]],tbl_refJabatan,9,FALSE),"yr","day")-CONVERT(DATEDIF(M2019,NOW(),"y"),"yr","day")))),"tgl SK salah"),"")</f>
        <v>50827.848911689813</v>
      </c>
      <c r="AC2019" s="167" t="str">
        <f ca="1">IF(Table1[[#This Row],[TGL. PENSIUN (jabatan )]]&lt;&gt;0,TEXT(Table1[[#This Row],[TGL. PENSIUN (jabatan )]],"yyyy"),"")</f>
        <v>2039</v>
      </c>
      <c r="AD20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0" spans="1:30" s="53" customFormat="1" ht="21.75" customHeight="1" x14ac:dyDescent="0.25">
      <c r="A2020" s="43">
        <f t="shared" si="69"/>
        <v>2015</v>
      </c>
      <c r="B2020" s="44" t="s">
        <v>3226</v>
      </c>
      <c r="C2020" s="44" t="s">
        <v>3567</v>
      </c>
      <c r="D2020" s="72" t="s">
        <v>63</v>
      </c>
      <c r="E2020" s="141" t="s">
        <v>580</v>
      </c>
      <c r="F2020" s="43" t="s">
        <v>41</v>
      </c>
      <c r="G2020" s="46" t="s">
        <v>42</v>
      </c>
      <c r="H2020" s="95">
        <v>24271</v>
      </c>
      <c r="I2020" s="45"/>
      <c r="J2020" s="76"/>
      <c r="K2020" s="74" t="s">
        <v>93</v>
      </c>
      <c r="L2020" s="69" t="s">
        <v>3577</v>
      </c>
      <c r="M2020" s="193">
        <v>40975</v>
      </c>
      <c r="N2020" s="52" t="str">
        <f t="shared" ca="1" si="70"/>
        <v>57 Tahun 8 Bulan 14 hari</v>
      </c>
      <c r="O20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11 Bulan 20 Hari </v>
      </c>
      <c r="P2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Row],[JABATAN]],tbl_refJabatan,2,FALSE),"yr","day")-CONVERT(DATEDIF(H2020,tglAcuan,"y"),"yr","day"))),(NOW()+(CONVERT(VLOOKUP(Table1[[#This Row],[JABATAN]],tbl_refJabatan,2,FALSE),"yr","day")-CONVERT(DATEDIF(H2020,NOW(),"y"),"yr","day")))),"Usia Salah"),"")</f>
        <v>46444.848911689813</v>
      </c>
      <c r="Q2020" s="167" t="str">
        <f ca="1">IF(Table1[[#This Row],[TGL. PENSIUN (usia)]]&lt;&gt;0,TEXT(Table1[[#This Row],[TGL. PENSIUN (usia)]],"yyyy"),"")</f>
        <v>2027</v>
      </c>
      <c r="R2020" s="166">
        <f ca="1">IF(AND(Table1[[#This Row],[TGL. PENSIUN (usia)]]&lt;&gt;"",Table1[[#This Row],[TGL. PENSIUN (usia)]]&lt;&gt;"USIA SALAH"),IF(tglAcuan&lt;&gt;0,(INT(CONVERT(VLOOKUP(Table1[[#This Row],[JABATAN]],tbl_refJabatan,2,FALSE),"yr","day")-CONVERT(DATEDIF(H2020,tglAcuan,"y"),"yr","day"))),(INT(CONVERT(VLOOKUP(Table1[[#This Row],[JABATAN]],tbl_refJabatan,2,FALSE),"yr","day")-CONVERT(DATEDIF(H2020,NOW(),"y"),"yr","day")))),"")</f>
        <v>1095</v>
      </c>
      <c r="S2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Row],[JABATAN]],tbl_refJabatan,4,FALSE),"yr","day")-CONVERT(DATEDIF(H2020,tglAcuan,"y"),"yr","day"))),(NOW()+(CONVERT(VLOOKUP(Table1[[#This Row],[JABATAN]],tbl_refJabatan,4,FALSE),"yr","day")-CONVERT(DATEDIF(H2020,NOW(),"y"),"yr","day")))),"Usia Salah"),"")</f>
        <v>31834.848911689813</v>
      </c>
      <c r="T2020" s="167" t="str">
        <f ca="1">IF(Table1[[#This Row],[TGL. PENSIUN ( usia )]]&lt;&gt;0,TEXT(Table1[[#This Row],[TGL. PENSIUN ( usia )]],"yyyy"),"")</f>
        <v>1987</v>
      </c>
      <c r="U2020" s="166">
        <f ca="1">IF(AND(Table1[[#This Row],[TGL. PENSIUN (usia)]]&lt;&gt;"",Table1[[#This Row],[TGL. PENSIUN (usia)]]&lt;&gt;"USIA SALAH"),IF(tglAcuan&lt;&gt;0,(INT(CONVERT(VLOOKUP(Table1[[#This Row],[JABATAN]],tbl_refJabatan,4,FALSE),"yr","day")-CONVERT(DATEDIF(H2020,tglAcuan,"y"),"yr","day"))),(INT(CONVERT(VLOOKUP(Table1[[#This Row],[JABATAN]],tbl_refJabatan,4,FALSE),"yr","day")-CONVERT(DATEDIF(H2020,NOW(),"y"),"yr","day")))),"")</f>
        <v>-13515</v>
      </c>
      <c r="V2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Row],[JABATAN]],tbl_refJabatan,6,FALSE),"yr","day")-CONVERT(DATEDIF(H2020,tglAcuan,"y"),"yr","day"))),(NOW()+(CONVERT(VLOOKUP(Table1[[#This Row],[JABATAN]],tbl_refJabatan,6,FALSE),"yr","day")-CONVERT(DATEDIF(H2020,NOW(),"y"),"yr","day")))),"Usia Salah"),"")</f>
        <v>24529.848911689813</v>
      </c>
      <c r="W2020" s="167" t="str">
        <f ca="1">IF(Table1[[#This Row],[TGL.PENSIUN (usia)]]&lt;&gt;0,TEXT(Table1[[#This Row],[TGL.PENSIUN (usia)]],"yyyy"),"")</f>
        <v>1967</v>
      </c>
      <c r="X20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Row],[JABATAN]],tbl_refJabatan,7,FALSE),"yr","day")-CONVERT(DATEDIF(M2020,tglAcuan,"y"),"yr","day"))),(NOW()+(CONVERT(VLOOKUP(Table1[[#This Row],[JABATAN]],tbl_refJabatan,7,FALSE),"yr","day")-CONVERT(DATEDIF(M2020,NOW(),"y"),"yr","day")))),"tgl SK salah"),"")</f>
        <v>63246.348911689813</v>
      </c>
      <c r="Y2020" s="167" t="str">
        <f ca="1">IF(Table1[[#This Row],[TGL. PENSIUN (jabatan)]]&lt;&gt;0,TEXT(Table1[[#This Row],[TGL. PENSIUN (jabatan)]],"yyyy"),"")</f>
        <v>2073</v>
      </c>
      <c r="Z20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Row],[JABATAN]],tbl_refJabatan,8,FALSE),"yr","day")-CONVERT(DATEDIF(H2020,tglAcuan,"y"),"yr","day"))),(NOW()+(CONVERT(VLOOKUP(Table1[[#This Row],[JABATAN]],tbl_refJabatan,8,FALSE),"yr","day")-CONVERT(DATEDIF(H2020,NOW(),"y"),"yr","day")))),"Usia Salah"),"")</f>
        <v>46444.848911689813</v>
      </c>
      <c r="AA2020" s="167" t="str">
        <f ca="1">IF(Table1[[#This Row],[TGL.PENSIUN (usia )]]&lt;&gt;0,TEXT(Table1[[#This Row],[TGL.PENSIUN (usia )]],"yyyy"),"")</f>
        <v>2027</v>
      </c>
      <c r="AB20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Row],[JABATAN]],tbl_refJabatan,9,FALSE),"yr","day")-CONVERT(DATEDIF(M2020,tglAcuan,"y"),"yr","day"))),(NOW()+(CONVERT(VLOOKUP(Table1[[#This Row],[JABATAN]],tbl_refJabatan,9,FALSE),"yr","day")-CONVERT(DATEDIF(M2020,NOW(),"y"),"yr","day")))),"tgl SK salah"),"")</f>
        <v>46810.098911689813</v>
      </c>
      <c r="AC2020" s="167" t="str">
        <f ca="1">IF(Table1[[#This Row],[TGL. PENSIUN (jabatan )]]&lt;&gt;0,TEXT(Table1[[#This Row],[TGL. PENSIUN (jabatan )]],"yyyy"),"")</f>
        <v>2028</v>
      </c>
      <c r="AD20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1" spans="1:30" s="53" customFormat="1" ht="21.75" customHeight="1" x14ac:dyDescent="0.25">
      <c r="A2021" s="43">
        <f t="shared" si="69"/>
        <v>2016</v>
      </c>
      <c r="B2021" s="44" t="s">
        <v>3226</v>
      </c>
      <c r="C2021" s="44" t="s">
        <v>3567</v>
      </c>
      <c r="D2021" s="72" t="s">
        <v>63</v>
      </c>
      <c r="E2021" s="141" t="s">
        <v>3578</v>
      </c>
      <c r="F2021" s="43" t="s">
        <v>41</v>
      </c>
      <c r="G2021" s="46" t="s">
        <v>42</v>
      </c>
      <c r="H2021" s="95">
        <v>31625</v>
      </c>
      <c r="I2021" s="45"/>
      <c r="J2021" s="76"/>
      <c r="K2021" s="74" t="s">
        <v>56</v>
      </c>
      <c r="L2021" s="69" t="s">
        <v>3579</v>
      </c>
      <c r="M2021" s="193">
        <v>41992</v>
      </c>
      <c r="N2021" s="52" t="str">
        <f t="shared" ca="1" si="70"/>
        <v>37 Tahun 6 Bulan 26 hari</v>
      </c>
      <c r="O20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8 Hari </v>
      </c>
      <c r="P2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Row],[JABATAN]],tbl_refJabatan,2,FALSE),"yr","day")-CONVERT(DATEDIF(H2021,tglAcuan,"y"),"yr","day"))),(NOW()+(CONVERT(VLOOKUP(Table1[[#This Row],[JABATAN]],tbl_refJabatan,2,FALSE),"yr","day")-CONVERT(DATEDIF(H2021,NOW(),"y"),"yr","day")))),"Usia Salah"),"")</f>
        <v>53749.848911689813</v>
      </c>
      <c r="Q2021" s="167" t="str">
        <f ca="1">IF(Table1[[#This Row],[TGL. PENSIUN (usia)]]&lt;&gt;0,TEXT(Table1[[#This Row],[TGL. PENSIUN (usia)]],"yyyy"),"")</f>
        <v>2047</v>
      </c>
      <c r="R2021" s="166">
        <f ca="1">IF(AND(Table1[[#This Row],[TGL. PENSIUN (usia)]]&lt;&gt;"",Table1[[#This Row],[TGL. PENSIUN (usia)]]&lt;&gt;"USIA SALAH"),IF(tglAcuan&lt;&gt;0,(INT(CONVERT(VLOOKUP(Table1[[#This Row],[JABATAN]],tbl_refJabatan,2,FALSE),"yr","day")-CONVERT(DATEDIF(H2021,tglAcuan,"y"),"yr","day"))),(INT(CONVERT(VLOOKUP(Table1[[#This Row],[JABATAN]],tbl_refJabatan,2,FALSE),"yr","day")-CONVERT(DATEDIF(H2021,NOW(),"y"),"yr","day")))),"")</f>
        <v>8400</v>
      </c>
      <c r="S2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Row],[JABATAN]],tbl_refJabatan,4,FALSE),"yr","day")-CONVERT(DATEDIF(H2021,tglAcuan,"y"),"yr","day"))),(NOW()+(CONVERT(VLOOKUP(Table1[[#This Row],[JABATAN]],tbl_refJabatan,4,FALSE),"yr","day")-CONVERT(DATEDIF(H2021,NOW(),"y"),"yr","day")))),"Usia Salah"),"")</f>
        <v>39139.848911689813</v>
      </c>
      <c r="T2021" s="167" t="str">
        <f ca="1">IF(Table1[[#This Row],[TGL. PENSIUN ( usia )]]&lt;&gt;0,TEXT(Table1[[#This Row],[TGL. PENSIUN ( usia )]],"yyyy"),"")</f>
        <v>2007</v>
      </c>
      <c r="U2021" s="166">
        <f ca="1">IF(AND(Table1[[#This Row],[TGL. PENSIUN (usia)]]&lt;&gt;"",Table1[[#This Row],[TGL. PENSIUN (usia)]]&lt;&gt;"USIA SALAH"),IF(tglAcuan&lt;&gt;0,(INT(CONVERT(VLOOKUP(Table1[[#This Row],[JABATAN]],tbl_refJabatan,4,FALSE),"yr","day")-CONVERT(DATEDIF(H2021,tglAcuan,"y"),"yr","day"))),(INT(CONVERT(VLOOKUP(Table1[[#This Row],[JABATAN]],tbl_refJabatan,4,FALSE),"yr","day")-CONVERT(DATEDIF(H2021,NOW(),"y"),"yr","day")))),"")</f>
        <v>-6210</v>
      </c>
      <c r="V2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Row],[JABATAN]],tbl_refJabatan,6,FALSE),"yr","day")-CONVERT(DATEDIF(H2021,tglAcuan,"y"),"yr","day"))),(NOW()+(CONVERT(VLOOKUP(Table1[[#This Row],[JABATAN]],tbl_refJabatan,6,FALSE),"yr","day")-CONVERT(DATEDIF(H2021,NOW(),"y"),"yr","day")))),"Usia Salah"),"")</f>
        <v>31834.848911689813</v>
      </c>
      <c r="W2021" s="167" t="str">
        <f ca="1">IF(Table1[[#This Row],[TGL.PENSIUN (usia)]]&lt;&gt;0,TEXT(Table1[[#This Row],[TGL.PENSIUN (usia)]],"yyyy"),"")</f>
        <v>1987</v>
      </c>
      <c r="X20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Row],[JABATAN]],tbl_refJabatan,7,FALSE),"yr","day")-CONVERT(DATEDIF(M2021,tglAcuan,"y"),"yr","day"))),(NOW()+(CONVERT(VLOOKUP(Table1[[#This Row],[JABATAN]],tbl_refJabatan,7,FALSE),"yr","day")-CONVERT(DATEDIF(M2021,NOW(),"y"),"yr","day")))),"tgl SK salah"),"")</f>
        <v>63976.848911689813</v>
      </c>
      <c r="Y2021" s="167" t="str">
        <f ca="1">IF(Table1[[#This Row],[TGL. PENSIUN (jabatan)]]&lt;&gt;0,TEXT(Table1[[#This Row],[TGL. PENSIUN (jabatan)]],"yyyy"),"")</f>
        <v>2075</v>
      </c>
      <c r="Z20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Row],[JABATAN]],tbl_refJabatan,8,FALSE),"yr","day")-CONVERT(DATEDIF(H2021,tglAcuan,"y"),"yr","day"))),(NOW()+(CONVERT(VLOOKUP(Table1[[#This Row],[JABATAN]],tbl_refJabatan,8,FALSE),"yr","day")-CONVERT(DATEDIF(H2021,NOW(),"y"),"yr","day")))),"Usia Salah"),"")</f>
        <v>53749.848911689813</v>
      </c>
      <c r="AA2021" s="167" t="str">
        <f ca="1">IF(Table1[[#This Row],[TGL.PENSIUN (usia )]]&lt;&gt;0,TEXT(Table1[[#This Row],[TGL.PENSIUN (usia )]],"yyyy"),"")</f>
        <v>2047</v>
      </c>
      <c r="AB20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Row],[JABATAN]],tbl_refJabatan,9,FALSE),"yr","day")-CONVERT(DATEDIF(M2021,tglAcuan,"y"),"yr","day"))),(NOW()+(CONVERT(VLOOKUP(Table1[[#This Row],[JABATAN]],tbl_refJabatan,9,FALSE),"yr","day")-CONVERT(DATEDIF(M2021,NOW(),"y"),"yr","day")))),"tgl SK salah"),"")</f>
        <v>47540.598911689813</v>
      </c>
      <c r="AC2021" s="167" t="str">
        <f ca="1">IF(Table1[[#This Row],[TGL. PENSIUN (jabatan )]]&lt;&gt;0,TEXT(Table1[[#This Row],[TGL. PENSIUN (jabatan )]],"yyyy"),"")</f>
        <v>2030</v>
      </c>
      <c r="AD20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2" spans="1:30" s="53" customFormat="1" ht="21.75" customHeight="1" x14ac:dyDescent="0.25">
      <c r="A2022" s="43">
        <f t="shared" si="69"/>
        <v>2017</v>
      </c>
      <c r="B2022" s="44" t="s">
        <v>3226</v>
      </c>
      <c r="C2022" s="44" t="s">
        <v>3567</v>
      </c>
      <c r="D2022" s="45" t="s">
        <v>63</v>
      </c>
      <c r="E2022" s="141" t="s">
        <v>817</v>
      </c>
      <c r="F2022" s="43"/>
      <c r="G2022" s="46"/>
      <c r="H2022" s="95"/>
      <c r="I2022" s="45"/>
      <c r="J2022" s="76"/>
      <c r="K2022" s="74"/>
      <c r="L2022" s="69"/>
      <c r="M2022" s="193"/>
      <c r="N2022" s="52" t="str">
        <f t="shared" ca="1" si="70"/>
        <v>tgl lahir salah/ null</v>
      </c>
      <c r="O20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02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Row],[JABATAN]],tbl_refJabatan,2,FALSE),"yr","day")-CONVERT(DATEDIF(H2022,tglAcuan,"y"),"yr","day"))),(NOW()+(CONVERT(VLOOKUP(Table1[[#This Row],[JABATAN]],tbl_refJabatan,2,FALSE),"yr","day")-CONVERT(DATEDIF(H2022,NOW(),"y"),"yr","day")))),"Usia Salah"),"")</f>
        <v>Usia Salah</v>
      </c>
      <c r="Q2022" s="167" t="str">
        <f ca="1">IF(Table1[[#This Row],[TGL. PENSIUN (usia)]]&lt;&gt;0,TEXT(Table1[[#This Row],[TGL. PENSIUN (usia)]],"yyyy"),"")</f>
        <v>Usia Salah</v>
      </c>
      <c r="R2022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Row],[JABATAN]],tbl_refJabatan,2,FALSE),"yr","day")-CONVERT(DATEDIF(H2022,tglAcuan,"y"),"yr","day"))),(INT(CONVERT(VLOOKUP(Table1[[#This Row],[JABATAN]],tbl_refJabatan,2,FALSE),"yr","day")-CONVERT(DATEDIF(H2022,NOW(),"y"),"yr","day")))),"")</f>
        <v/>
      </c>
      <c r="S202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Row],[JABATAN]],tbl_refJabatan,4,FALSE),"yr","day")-CONVERT(DATEDIF(H2022,tglAcuan,"y"),"yr","day"))),(NOW()+(CONVERT(VLOOKUP(Table1[[#This Row],[JABATAN]],tbl_refJabatan,4,FALSE),"yr","day")-CONVERT(DATEDIF(H2022,NOW(),"y"),"yr","day")))),"Usia Salah"),"")</f>
        <v>Usia Salah</v>
      </c>
      <c r="T2022" s="167" t="str">
        <f ca="1">IF(Table1[[#This Row],[TGL. PENSIUN ( usia )]]&lt;&gt;0,TEXT(Table1[[#This Row],[TGL. PENSIUN ( usia )]],"yyyy"),"")</f>
        <v>Usia Salah</v>
      </c>
      <c r="U2022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Row],[JABATAN]],tbl_refJabatan,4,FALSE),"yr","day")-CONVERT(DATEDIF(H2022,tglAcuan,"y"),"yr","day"))),(INT(CONVERT(VLOOKUP(Table1[[#This Row],[JABATAN]],tbl_refJabatan,4,FALSE),"yr","day")-CONVERT(DATEDIF(H2022,NOW(),"y"),"yr","day")))),"")</f>
        <v/>
      </c>
      <c r="V202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Row],[JABATAN]],tbl_refJabatan,6,FALSE),"yr","day")-CONVERT(DATEDIF(H2022,tglAcuan,"y"),"yr","day"))),(NOW()+(CONVERT(VLOOKUP(Table1[[#This Row],[JABATAN]],tbl_refJabatan,6,FALSE),"yr","day")-CONVERT(DATEDIF(H2022,NOW(),"y"),"yr","day")))),"Usia Salah"),"")</f>
        <v>Usia Salah</v>
      </c>
      <c r="W2022" s="167" t="str">
        <f ca="1">IF(Table1[[#This Row],[TGL.PENSIUN (usia)]]&lt;&gt;0,TEXT(Table1[[#This Row],[TGL.PENSIUN (usia)]],"yyyy"),"")</f>
        <v>Usia Salah</v>
      </c>
      <c r="X202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Row],[JABATAN]],tbl_refJabatan,7,FALSE),"yr","day")-CONVERT(DATEDIF(M2022,tglAcuan,"y"),"yr","day"))),(NOW()+(CONVERT(VLOOKUP(Table1[[#This Row],[JABATAN]],tbl_refJabatan,7,FALSE),"yr","day")-CONVERT(DATEDIF(M2022,NOW(),"y"),"yr","day")))),"tgl SK salah"),"")</f>
        <v>tgl SK salah</v>
      </c>
      <c r="Y2022" s="167" t="str">
        <f ca="1">IF(Table1[[#This Row],[TGL. PENSIUN (jabatan)]]&lt;&gt;0,TEXT(Table1[[#This Row],[TGL. PENSIUN (jabatan)]],"yyyy"),"")</f>
        <v>tgl SK salah</v>
      </c>
      <c r="Z2022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Row],[JABATAN]],tbl_refJabatan,8,FALSE),"yr","day")-CONVERT(DATEDIF(H2022,tglAcuan,"y"),"yr","day"))),(NOW()+(CONVERT(VLOOKUP(Table1[[#This Row],[JABATAN]],tbl_refJabatan,8,FALSE),"yr","day")-CONVERT(DATEDIF(H2022,NOW(),"y"),"yr","day")))),"Usia Salah"),"")</f>
        <v>Usia Salah</v>
      </c>
      <c r="AA2022" s="167" t="str">
        <f ca="1">IF(Table1[[#This Row],[TGL.PENSIUN (usia )]]&lt;&gt;0,TEXT(Table1[[#This Row],[TGL.PENSIUN (usia )]],"yyyy"),"")</f>
        <v>Usia Salah</v>
      </c>
      <c r="AB2022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Row],[JABATAN]],tbl_refJabatan,9,FALSE),"yr","day")-CONVERT(DATEDIF(M2022,tglAcuan,"y"),"yr","day"))),(NOW()+(CONVERT(VLOOKUP(Table1[[#This Row],[JABATAN]],tbl_refJabatan,9,FALSE),"yr","day")-CONVERT(DATEDIF(M2022,NOW(),"y"),"yr","day")))),"tgl SK salah"),"")</f>
        <v>tgl SK salah</v>
      </c>
      <c r="AC2022" s="167" t="str">
        <f ca="1">IF(Table1[[#This Row],[TGL. PENSIUN (jabatan )]]&lt;&gt;0,TEXT(Table1[[#This Row],[TGL. PENSIUN (jabatan )]],"yyyy"),"")</f>
        <v>tgl SK salah</v>
      </c>
      <c r="AD20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3" spans="1:30" s="53" customFormat="1" ht="21.75" customHeight="1" x14ac:dyDescent="0.25">
      <c r="A2023" s="43">
        <f t="shared" si="69"/>
        <v>2018</v>
      </c>
      <c r="B2023" s="44" t="s">
        <v>3226</v>
      </c>
      <c r="C2023" s="44" t="s">
        <v>3567</v>
      </c>
      <c r="D2023" s="72" t="s">
        <v>63</v>
      </c>
      <c r="E2023" s="141" t="s">
        <v>3580</v>
      </c>
      <c r="F2023" s="43" t="s">
        <v>41</v>
      </c>
      <c r="G2023" s="46" t="s">
        <v>42</v>
      </c>
      <c r="H2023" s="95">
        <v>34168</v>
      </c>
      <c r="I2023" s="45"/>
      <c r="J2023" s="76"/>
      <c r="K2023" s="74" t="s">
        <v>56</v>
      </c>
      <c r="L2023" s="69" t="s">
        <v>3581</v>
      </c>
      <c r="M2023" s="193">
        <v>41992</v>
      </c>
      <c r="N2023" s="52" t="str">
        <f t="shared" ca="1" si="70"/>
        <v>30 Tahun 7 Bulan 9 hari</v>
      </c>
      <c r="O20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8 Hari </v>
      </c>
      <c r="P2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Row],[JABATAN]],tbl_refJabatan,2,FALSE),"yr","day")-CONVERT(DATEDIF(H2023,tglAcuan,"y"),"yr","day"))),(NOW()+(CONVERT(VLOOKUP(Table1[[#This Row],[JABATAN]],tbl_refJabatan,2,FALSE),"yr","day")-CONVERT(DATEDIF(H2023,NOW(),"y"),"yr","day")))),"Usia Salah"),"")</f>
        <v>56306.598911689813</v>
      </c>
      <c r="Q2023" s="167" t="str">
        <f ca="1">IF(Table1[[#This Row],[TGL. PENSIUN (usia)]]&lt;&gt;0,TEXT(Table1[[#This Row],[TGL. PENSIUN (usia)]],"yyyy"),"")</f>
        <v>2054</v>
      </c>
      <c r="R2023" s="166">
        <f ca="1">IF(AND(Table1[[#This Row],[TGL. PENSIUN (usia)]]&lt;&gt;"",Table1[[#This Row],[TGL. PENSIUN (usia)]]&lt;&gt;"USIA SALAH"),IF(tglAcuan&lt;&gt;0,(INT(CONVERT(VLOOKUP(Table1[[#This Row],[JABATAN]],tbl_refJabatan,2,FALSE),"yr","day")-CONVERT(DATEDIF(H2023,tglAcuan,"y"),"yr","day"))),(INT(CONVERT(VLOOKUP(Table1[[#This Row],[JABATAN]],tbl_refJabatan,2,FALSE),"yr","day")-CONVERT(DATEDIF(H2023,NOW(),"y"),"yr","day")))),"")</f>
        <v>10957</v>
      </c>
      <c r="S2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Row],[JABATAN]],tbl_refJabatan,4,FALSE),"yr","day")-CONVERT(DATEDIF(H2023,tglAcuan,"y"),"yr","day"))),(NOW()+(CONVERT(VLOOKUP(Table1[[#This Row],[JABATAN]],tbl_refJabatan,4,FALSE),"yr","day")-CONVERT(DATEDIF(H2023,NOW(),"y"),"yr","day")))),"Usia Salah"),"")</f>
        <v>41696.598911689813</v>
      </c>
      <c r="T2023" s="167" t="str">
        <f ca="1">IF(Table1[[#This Row],[TGL. PENSIUN ( usia )]]&lt;&gt;0,TEXT(Table1[[#This Row],[TGL. PENSIUN ( usia )]],"yyyy"),"")</f>
        <v>2014</v>
      </c>
      <c r="U2023" s="166">
        <f ca="1">IF(AND(Table1[[#This Row],[TGL. PENSIUN (usia)]]&lt;&gt;"",Table1[[#This Row],[TGL. PENSIUN (usia)]]&lt;&gt;"USIA SALAH"),IF(tglAcuan&lt;&gt;0,(INT(CONVERT(VLOOKUP(Table1[[#This Row],[JABATAN]],tbl_refJabatan,4,FALSE),"yr","day")-CONVERT(DATEDIF(H2023,tglAcuan,"y"),"yr","day"))),(INT(CONVERT(VLOOKUP(Table1[[#This Row],[JABATAN]],tbl_refJabatan,4,FALSE),"yr","day")-CONVERT(DATEDIF(H2023,NOW(),"y"),"yr","day")))),"")</f>
        <v>-3653</v>
      </c>
      <c r="V2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Row],[JABATAN]],tbl_refJabatan,6,FALSE),"yr","day")-CONVERT(DATEDIF(H2023,tglAcuan,"y"),"yr","day"))),(NOW()+(CONVERT(VLOOKUP(Table1[[#This Row],[JABATAN]],tbl_refJabatan,6,FALSE),"yr","day")-CONVERT(DATEDIF(H2023,NOW(),"y"),"yr","day")))),"Usia Salah"),"")</f>
        <v>34391.598911689813</v>
      </c>
      <c r="W2023" s="167" t="str">
        <f ca="1">IF(Table1[[#This Row],[TGL.PENSIUN (usia)]]&lt;&gt;0,TEXT(Table1[[#This Row],[TGL.PENSIUN (usia)]],"yyyy"),"")</f>
        <v>1994</v>
      </c>
      <c r="X20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Row],[JABATAN]],tbl_refJabatan,7,FALSE),"yr","day")-CONVERT(DATEDIF(M2023,tglAcuan,"y"),"yr","day"))),(NOW()+(CONVERT(VLOOKUP(Table1[[#This Row],[JABATAN]],tbl_refJabatan,7,FALSE),"yr","day")-CONVERT(DATEDIF(M2023,NOW(),"y"),"yr","day")))),"tgl SK salah"),"")</f>
        <v>63976.848911689813</v>
      </c>
      <c r="Y2023" s="167" t="str">
        <f ca="1">IF(Table1[[#This Row],[TGL. PENSIUN (jabatan)]]&lt;&gt;0,TEXT(Table1[[#This Row],[TGL. PENSIUN (jabatan)]],"yyyy"),"")</f>
        <v>2075</v>
      </c>
      <c r="Z20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Row],[JABATAN]],tbl_refJabatan,8,FALSE),"yr","day")-CONVERT(DATEDIF(H2023,tglAcuan,"y"),"yr","day"))),(NOW()+(CONVERT(VLOOKUP(Table1[[#This Row],[JABATAN]],tbl_refJabatan,8,FALSE),"yr","day")-CONVERT(DATEDIF(H2023,NOW(),"y"),"yr","day")))),"Usia Salah"),"")</f>
        <v>56306.598911689813</v>
      </c>
      <c r="AA2023" s="167" t="str">
        <f ca="1">IF(Table1[[#This Row],[TGL.PENSIUN (usia )]]&lt;&gt;0,TEXT(Table1[[#This Row],[TGL.PENSIUN (usia )]],"yyyy"),"")</f>
        <v>2054</v>
      </c>
      <c r="AB20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Row],[JABATAN]],tbl_refJabatan,9,FALSE),"yr","day")-CONVERT(DATEDIF(M2023,tglAcuan,"y"),"yr","day"))),(NOW()+(CONVERT(VLOOKUP(Table1[[#This Row],[JABATAN]],tbl_refJabatan,9,FALSE),"yr","day")-CONVERT(DATEDIF(M2023,NOW(),"y"),"yr","day")))),"tgl SK salah"),"")</f>
        <v>47540.598911689813</v>
      </c>
      <c r="AC2023" s="167" t="str">
        <f ca="1">IF(Table1[[#This Row],[TGL. PENSIUN (jabatan )]]&lt;&gt;0,TEXT(Table1[[#This Row],[TGL. PENSIUN (jabatan )]],"yyyy"),"")</f>
        <v>2030</v>
      </c>
      <c r="AD20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4" spans="1:30" s="53" customFormat="1" ht="21.75" customHeight="1" x14ac:dyDescent="0.25">
      <c r="A2024" s="43">
        <f t="shared" si="69"/>
        <v>2019</v>
      </c>
      <c r="B2024" s="44" t="s">
        <v>3226</v>
      </c>
      <c r="C2024" s="44" t="s">
        <v>3567</v>
      </c>
      <c r="D2024" s="72" t="s">
        <v>63</v>
      </c>
      <c r="E2024" s="141" t="s">
        <v>1331</v>
      </c>
      <c r="F2024" s="43" t="s">
        <v>41</v>
      </c>
      <c r="G2024" s="46" t="s">
        <v>42</v>
      </c>
      <c r="H2024" s="142" t="s">
        <v>3582</v>
      </c>
      <c r="I2024" s="45"/>
      <c r="J2024" s="76"/>
      <c r="K2024" s="74" t="s">
        <v>43</v>
      </c>
      <c r="L2024" s="69" t="s">
        <v>3583</v>
      </c>
      <c r="M2024" s="193">
        <v>44305</v>
      </c>
      <c r="N2024" s="52" t="str">
        <f t="shared" ca="1" si="70"/>
        <v>43 Tahun 2 Bulan 12 hari</v>
      </c>
      <c r="O20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10 Bulan 8 Hari </v>
      </c>
      <c r="P2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Row],[JABATAN]],tbl_refJabatan,2,FALSE),"yr","day")-CONVERT(DATEDIF(H2024,tglAcuan,"y"),"yr","day"))),(NOW()+(CONVERT(VLOOKUP(Table1[[#This Row],[JABATAN]],tbl_refJabatan,2,FALSE),"yr","day")-CONVERT(DATEDIF(H2024,NOW(),"y"),"yr","day")))),"Usia Salah"),"")</f>
        <v>51558.348911689813</v>
      </c>
      <c r="Q2024" s="167" t="str">
        <f ca="1">IF(Table1[[#This Row],[TGL. PENSIUN (usia)]]&lt;&gt;0,TEXT(Table1[[#This Row],[TGL. PENSIUN (usia)]],"yyyy"),"")</f>
        <v>2041</v>
      </c>
      <c r="R2024" s="166">
        <f ca="1">IF(AND(Table1[[#This Row],[TGL. PENSIUN (usia)]]&lt;&gt;"",Table1[[#This Row],[TGL. PENSIUN (usia)]]&lt;&gt;"USIA SALAH"),IF(tglAcuan&lt;&gt;0,(INT(CONVERT(VLOOKUP(Table1[[#This Row],[JABATAN]],tbl_refJabatan,2,FALSE),"yr","day")-CONVERT(DATEDIF(H2024,tglAcuan,"y"),"yr","day"))),(INT(CONVERT(VLOOKUP(Table1[[#This Row],[JABATAN]],tbl_refJabatan,2,FALSE),"yr","day")-CONVERT(DATEDIF(H2024,NOW(),"y"),"yr","day")))),"")</f>
        <v>6209</v>
      </c>
      <c r="S2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Row],[JABATAN]],tbl_refJabatan,4,FALSE),"yr","day")-CONVERT(DATEDIF(H2024,tglAcuan,"y"),"yr","day"))),(NOW()+(CONVERT(VLOOKUP(Table1[[#This Row],[JABATAN]],tbl_refJabatan,4,FALSE),"yr","day")-CONVERT(DATEDIF(H2024,NOW(),"y"),"yr","day")))),"Usia Salah"),"")</f>
        <v>36948.348911689813</v>
      </c>
      <c r="T2024" s="167" t="str">
        <f ca="1">IF(Table1[[#This Row],[TGL. PENSIUN ( usia )]]&lt;&gt;0,TEXT(Table1[[#This Row],[TGL. PENSIUN ( usia )]],"yyyy"),"")</f>
        <v>2001</v>
      </c>
      <c r="U2024" s="166">
        <f ca="1">IF(AND(Table1[[#This Row],[TGL. PENSIUN (usia)]]&lt;&gt;"",Table1[[#This Row],[TGL. PENSIUN (usia)]]&lt;&gt;"USIA SALAH"),IF(tglAcuan&lt;&gt;0,(INT(CONVERT(VLOOKUP(Table1[[#This Row],[JABATAN]],tbl_refJabatan,4,FALSE),"yr","day")-CONVERT(DATEDIF(H2024,tglAcuan,"y"),"yr","day"))),(INT(CONVERT(VLOOKUP(Table1[[#This Row],[JABATAN]],tbl_refJabatan,4,FALSE),"yr","day")-CONVERT(DATEDIF(H2024,NOW(),"y"),"yr","day")))),"")</f>
        <v>-8401</v>
      </c>
      <c r="V2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Row],[JABATAN]],tbl_refJabatan,6,FALSE),"yr","day")-CONVERT(DATEDIF(H2024,tglAcuan,"y"),"yr","day"))),(NOW()+(CONVERT(VLOOKUP(Table1[[#This Row],[JABATAN]],tbl_refJabatan,6,FALSE),"yr","day")-CONVERT(DATEDIF(H2024,NOW(),"y"),"yr","day")))),"Usia Salah"),"")</f>
        <v>29643.348911689813</v>
      </c>
      <c r="W2024" s="167" t="str">
        <f ca="1">IF(Table1[[#This Row],[TGL.PENSIUN (usia)]]&lt;&gt;0,TEXT(Table1[[#This Row],[TGL.PENSIUN (usia)]],"yyyy"),"")</f>
        <v>1981</v>
      </c>
      <c r="X20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Row],[JABATAN]],tbl_refJabatan,7,FALSE),"yr","day")-CONVERT(DATEDIF(M2024,tglAcuan,"y"),"yr","day"))),(NOW()+(CONVERT(VLOOKUP(Table1[[#This Row],[JABATAN]],tbl_refJabatan,7,FALSE),"yr","day")-CONVERT(DATEDIF(M2024,NOW(),"y"),"yr","day")))),"tgl SK salah"),"")</f>
        <v>66533.598911689813</v>
      </c>
      <c r="Y2024" s="167" t="str">
        <f ca="1">IF(Table1[[#This Row],[TGL. PENSIUN (jabatan)]]&lt;&gt;0,TEXT(Table1[[#This Row],[TGL. PENSIUN (jabatan)]],"yyyy"),"")</f>
        <v>2082</v>
      </c>
      <c r="Z20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Row],[JABATAN]],tbl_refJabatan,8,FALSE),"yr","day")-CONVERT(DATEDIF(H2024,tglAcuan,"y"),"yr","day"))),(NOW()+(CONVERT(VLOOKUP(Table1[[#This Row],[JABATAN]],tbl_refJabatan,8,FALSE),"yr","day")-CONVERT(DATEDIF(H2024,NOW(),"y"),"yr","day")))),"Usia Salah"),"")</f>
        <v>51558.348911689813</v>
      </c>
      <c r="AA2024" s="167" t="str">
        <f ca="1">IF(Table1[[#This Row],[TGL.PENSIUN (usia )]]&lt;&gt;0,TEXT(Table1[[#This Row],[TGL.PENSIUN (usia )]],"yyyy"),"")</f>
        <v>2041</v>
      </c>
      <c r="AB20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Row],[JABATAN]],tbl_refJabatan,9,FALSE),"yr","day")-CONVERT(DATEDIF(M2024,tglAcuan,"y"),"yr","day"))),(NOW()+(CONVERT(VLOOKUP(Table1[[#This Row],[JABATAN]],tbl_refJabatan,9,FALSE),"yr","day")-CONVERT(DATEDIF(M2024,NOW(),"y"),"yr","day")))),"tgl SK salah"),"")</f>
        <v>50097.348911689813</v>
      </c>
      <c r="AC2024" s="167" t="str">
        <f ca="1">IF(Table1[[#This Row],[TGL. PENSIUN (jabatan )]]&lt;&gt;0,TEXT(Table1[[#This Row],[TGL. PENSIUN (jabatan )]],"yyyy"),"")</f>
        <v>2037</v>
      </c>
      <c r="AD20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5" spans="1:30" s="53" customFormat="1" ht="21.75" customHeight="1" x14ac:dyDescent="0.25">
      <c r="A2025" s="43">
        <f t="shared" si="69"/>
        <v>2020</v>
      </c>
      <c r="B2025" s="44" t="s">
        <v>3226</v>
      </c>
      <c r="C2025" s="44" t="s">
        <v>2238</v>
      </c>
      <c r="D2025" s="45" t="s">
        <v>39</v>
      </c>
      <c r="E2025" s="73" t="s">
        <v>3584</v>
      </c>
      <c r="F2025" s="43" t="s">
        <v>41</v>
      </c>
      <c r="G2025" s="46" t="s">
        <v>42</v>
      </c>
      <c r="H2025" s="184">
        <v>20274</v>
      </c>
      <c r="I2025" s="45"/>
      <c r="J2025" s="76"/>
      <c r="K2025" s="74" t="s">
        <v>56</v>
      </c>
      <c r="L2025" s="87" t="s">
        <v>3585</v>
      </c>
      <c r="M2025" s="85">
        <v>43812</v>
      </c>
      <c r="N2025" s="52" t="str">
        <f t="shared" ca="1" si="70"/>
        <v>68 Tahun 7 Bulan 23 hari</v>
      </c>
      <c r="O20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Row],[JABATAN]],tbl_refJabatan,2,FALSE),"yr","day")-CONVERT(DATEDIF(H2025,tglAcuan,"y"),"yr","day"))),(NOW()+(CONVERT(VLOOKUP(Table1[[#This Row],[JABATAN]],tbl_refJabatan,2,FALSE),"yr","day")-CONVERT(DATEDIF(H2025,NOW(),"y"),"yr","day")))),"Usia Salah"),"")</f>
        <v>20512.098911689813</v>
      </c>
      <c r="Q2025" s="167" t="str">
        <f ca="1">IF(Table1[[#This Row],[TGL. PENSIUN (usia)]]&lt;&gt;0,TEXT(Table1[[#This Row],[TGL. PENSIUN (usia)]],"yyyy"),"")</f>
        <v>1956</v>
      </c>
      <c r="R2025" s="166">
        <f ca="1">IF(AND(Table1[[#This Row],[TGL. PENSIUN (usia)]]&lt;&gt;"",Table1[[#This Row],[TGL. PENSIUN (usia)]]&lt;&gt;"USIA SALAH"),IF(tglAcuan&lt;&gt;0,(INT(CONVERT(VLOOKUP(Table1[[#This Row],[JABATAN]],tbl_refJabatan,2,FALSE),"yr","day")-CONVERT(DATEDIF(H2025,tglAcuan,"y"),"yr","day"))),(INT(CONVERT(VLOOKUP(Table1[[#This Row],[JABATAN]],tbl_refJabatan,2,FALSE),"yr","day")-CONVERT(DATEDIF(H2025,NOW(),"y"),"yr","day")))),"")</f>
        <v>-24837</v>
      </c>
      <c r="S2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Row],[JABATAN]],tbl_refJabatan,4,FALSE),"yr","day")-CONVERT(DATEDIF(H2025,tglAcuan,"y"),"yr","day"))),(NOW()+(CONVERT(VLOOKUP(Table1[[#This Row],[JABATAN]],tbl_refJabatan,4,FALSE),"yr","day")-CONVERT(DATEDIF(H2025,NOW(),"y"),"yr","day")))),"Usia Salah"),"")</f>
        <v>20512.098911689813</v>
      </c>
      <c r="T2025" s="167" t="str">
        <f ca="1">IF(Table1[[#This Row],[TGL. PENSIUN ( usia )]]&lt;&gt;0,TEXT(Table1[[#This Row],[TGL. PENSIUN ( usia )]],"yyyy"),"")</f>
        <v>1956</v>
      </c>
      <c r="U2025" s="166">
        <f ca="1">IF(AND(Table1[[#This Row],[TGL. PENSIUN (usia)]]&lt;&gt;"",Table1[[#This Row],[TGL. PENSIUN (usia)]]&lt;&gt;"USIA SALAH"),IF(tglAcuan&lt;&gt;0,(INT(CONVERT(VLOOKUP(Table1[[#This Row],[JABATAN]],tbl_refJabatan,4,FALSE),"yr","day")-CONVERT(DATEDIF(H2025,tglAcuan,"y"),"yr","day"))),(INT(CONVERT(VLOOKUP(Table1[[#This Row],[JABATAN]],tbl_refJabatan,4,FALSE),"yr","day")-CONVERT(DATEDIF(H2025,NOW(),"y"),"yr","day")))),"")</f>
        <v>-24837</v>
      </c>
      <c r="V2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Row],[JABATAN]],tbl_refJabatan,6,FALSE),"yr","day")-CONVERT(DATEDIF(H2025,tglAcuan,"y"),"yr","day"))),(NOW()+(CONVERT(VLOOKUP(Table1[[#This Row],[JABATAN]],tbl_refJabatan,6,FALSE),"yr","day")-CONVERT(DATEDIF(H2025,NOW(),"y"),"yr","day")))),"Usia Salah"),"")</f>
        <v>20512.098911689813</v>
      </c>
      <c r="W2025" s="167" t="str">
        <f ca="1">IF(Table1[[#This Row],[TGL.PENSIUN (usia)]]&lt;&gt;0,TEXT(Table1[[#This Row],[TGL.PENSIUN (usia)]],"yyyy"),"")</f>
        <v>1956</v>
      </c>
      <c r="X20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Row],[JABATAN]],tbl_refJabatan,7,FALSE),"yr","day")-CONVERT(DATEDIF(M2025,tglAcuan,"y"),"yr","day"))),(NOW()+(CONVERT(VLOOKUP(Table1[[#This Row],[JABATAN]],tbl_refJabatan,7,FALSE),"yr","day")-CONVERT(DATEDIF(M2025,NOW(),"y"),"yr","day")))),"tgl SK salah"),"")</f>
        <v>43888.098911689813</v>
      </c>
      <c r="Y2025" s="167" t="str">
        <f ca="1">IF(Table1[[#This Row],[TGL. PENSIUN (jabatan)]]&lt;&gt;0,TEXT(Table1[[#This Row],[TGL. PENSIUN (jabatan)]],"yyyy"),"")</f>
        <v>2020</v>
      </c>
      <c r="Z20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Row],[JABATAN]],tbl_refJabatan,8,FALSE),"yr","day")-CONVERT(DATEDIF(H2025,tglAcuan,"y"),"yr","day"))),(NOW()+(CONVERT(VLOOKUP(Table1[[#This Row],[JABATAN]],tbl_refJabatan,8,FALSE),"yr","day")-CONVERT(DATEDIF(H2025,NOW(),"y"),"yr","day")))),"Usia Salah"),"")</f>
        <v>20512.098911689813</v>
      </c>
      <c r="AA2025" s="167" t="str">
        <f ca="1">IF(Table1[[#This Row],[TGL.PENSIUN (usia )]]&lt;&gt;0,TEXT(Table1[[#This Row],[TGL.PENSIUN (usia )]],"yyyy"),"")</f>
        <v>1956</v>
      </c>
      <c r="AB20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Row],[JABATAN]],tbl_refJabatan,9,FALSE),"yr","day")-CONVERT(DATEDIF(M2025,tglAcuan,"y"),"yr","day"))),(NOW()+(CONVERT(VLOOKUP(Table1[[#This Row],[JABATAN]],tbl_refJabatan,9,FALSE),"yr","day")-CONVERT(DATEDIF(M2025,NOW(),"y"),"yr","day")))),"tgl SK salah"),"")</f>
        <v>43888.098911689813</v>
      </c>
      <c r="AC2025" s="167" t="str">
        <f ca="1">IF(Table1[[#This Row],[TGL. PENSIUN (jabatan )]]&lt;&gt;0,TEXT(Table1[[#This Row],[TGL. PENSIUN (jabatan )]],"yyyy"),"")</f>
        <v>2020</v>
      </c>
      <c r="AD20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6" spans="1:30" s="88" customFormat="1" ht="21.75" customHeight="1" x14ac:dyDescent="0.25">
      <c r="A2026" s="43">
        <f t="shared" si="69"/>
        <v>2021</v>
      </c>
      <c r="B2026" s="44" t="s">
        <v>3226</v>
      </c>
      <c r="C2026" s="44" t="s">
        <v>2238</v>
      </c>
      <c r="D2026" s="72" t="s">
        <v>45</v>
      </c>
      <c r="E2026" s="182" t="s">
        <v>3586</v>
      </c>
      <c r="F2026" s="43" t="s">
        <v>41</v>
      </c>
      <c r="G2026" s="46" t="s">
        <v>42</v>
      </c>
      <c r="H2026" s="184">
        <v>33458</v>
      </c>
      <c r="I2026" s="45"/>
      <c r="J2026" s="76"/>
      <c r="K2026" s="74" t="s">
        <v>43</v>
      </c>
      <c r="L2026" s="70" t="s">
        <v>3587</v>
      </c>
      <c r="M2026" s="85">
        <v>44200</v>
      </c>
      <c r="N2026" s="52" t="str">
        <f t="shared" ca="1" si="70"/>
        <v>32 Tahun 6 Bulan 19 hari</v>
      </c>
      <c r="O20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23 Hari </v>
      </c>
      <c r="P2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Row],[JABATAN]],tbl_refJabatan,2,FALSE),"yr","day")-CONVERT(DATEDIF(H2026,tglAcuan,"y"),"yr","day"))),(NOW()+(CONVERT(VLOOKUP(Table1[[#This Row],[JABATAN]],tbl_refJabatan,2,FALSE),"yr","day")-CONVERT(DATEDIF(H2026,NOW(),"y"),"yr","day")))),"Usia Salah"),"")</f>
        <v>33661.098911689813</v>
      </c>
      <c r="Q2026" s="167" t="str">
        <f ca="1">IF(Table1[[#This Row],[TGL. PENSIUN (usia)]]&lt;&gt;0,TEXT(Table1[[#This Row],[TGL. PENSIUN (usia)]],"yyyy"),"")</f>
        <v>1992</v>
      </c>
      <c r="R2026" s="166">
        <f ca="1">IF(AND(Table1[[#This Row],[TGL. PENSIUN (usia)]]&lt;&gt;"",Table1[[#This Row],[TGL. PENSIUN (usia)]]&lt;&gt;"USIA SALAH"),IF(tglAcuan&lt;&gt;0,(INT(CONVERT(VLOOKUP(Table1[[#This Row],[JABATAN]],tbl_refJabatan,2,FALSE),"yr","day")-CONVERT(DATEDIF(H2026,tglAcuan,"y"),"yr","day"))),(INT(CONVERT(VLOOKUP(Table1[[#This Row],[JABATAN]],tbl_refJabatan,2,FALSE),"yr","day")-CONVERT(DATEDIF(H2026,NOW(),"y"),"yr","day")))),"")</f>
        <v>-11688</v>
      </c>
      <c r="S2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Row],[JABATAN]],tbl_refJabatan,4,FALSE),"yr","day")-CONVERT(DATEDIF(H2026,tglAcuan,"y"),"yr","day"))),(NOW()+(CONVERT(VLOOKUP(Table1[[#This Row],[JABATAN]],tbl_refJabatan,4,FALSE),"yr","day")-CONVERT(DATEDIF(H2026,NOW(),"y"),"yr","day")))),"Usia Salah"),"")</f>
        <v>33661.098911689813</v>
      </c>
      <c r="T2026" s="167" t="str">
        <f ca="1">IF(Table1[[#This Row],[TGL. PENSIUN ( usia )]]&lt;&gt;0,TEXT(Table1[[#This Row],[TGL. PENSIUN ( usia )]],"yyyy"),"")</f>
        <v>1992</v>
      </c>
      <c r="U2026" s="166">
        <f ca="1">IF(AND(Table1[[#This Row],[TGL. PENSIUN (usia)]]&lt;&gt;"",Table1[[#This Row],[TGL. PENSIUN (usia)]]&lt;&gt;"USIA SALAH"),IF(tglAcuan&lt;&gt;0,(INT(CONVERT(VLOOKUP(Table1[[#This Row],[JABATAN]],tbl_refJabatan,4,FALSE),"yr","day")-CONVERT(DATEDIF(H2026,tglAcuan,"y"),"yr","day"))),(INT(CONVERT(VLOOKUP(Table1[[#This Row],[JABATAN]],tbl_refJabatan,4,FALSE),"yr","day")-CONVERT(DATEDIF(H2026,NOW(),"y"),"yr","day")))),"")</f>
        <v>-11688</v>
      </c>
      <c r="V2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Row],[JABATAN]],tbl_refJabatan,6,FALSE),"yr","day")-CONVERT(DATEDIF(H2026,tglAcuan,"y"),"yr","day"))),(NOW()+(CONVERT(VLOOKUP(Table1[[#This Row],[JABATAN]],tbl_refJabatan,6,FALSE),"yr","day")-CONVERT(DATEDIF(H2026,NOW(),"y"),"yr","day")))),"Usia Salah"),"")</f>
        <v>33661.098911689813</v>
      </c>
      <c r="W2026" s="167" t="str">
        <f ca="1">IF(Table1[[#This Row],[TGL.PENSIUN (usia)]]&lt;&gt;0,TEXT(Table1[[#This Row],[TGL.PENSIUN (usia)]],"yyyy"),"")</f>
        <v>1992</v>
      </c>
      <c r="X20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Row],[JABATAN]],tbl_refJabatan,7,FALSE),"yr","day")-CONVERT(DATEDIF(M2026,tglAcuan,"y"),"yr","day"))),(NOW()+(CONVERT(VLOOKUP(Table1[[#This Row],[JABATAN]],tbl_refJabatan,7,FALSE),"yr","day")-CONVERT(DATEDIF(M2026,NOW(),"y"),"yr","day")))),"tgl SK salah"),"")</f>
        <v>44253.348911689813</v>
      </c>
      <c r="Y2026" s="167" t="str">
        <f ca="1">IF(Table1[[#This Row],[TGL. PENSIUN (jabatan)]]&lt;&gt;0,TEXT(Table1[[#This Row],[TGL. PENSIUN (jabatan)]],"yyyy"),"")</f>
        <v>2021</v>
      </c>
      <c r="Z20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Row],[JABATAN]],tbl_refJabatan,8,FALSE),"yr","day")-CONVERT(DATEDIF(H2026,tglAcuan,"y"),"yr","day"))),(NOW()+(CONVERT(VLOOKUP(Table1[[#This Row],[JABATAN]],tbl_refJabatan,8,FALSE),"yr","day")-CONVERT(DATEDIF(H2026,NOW(),"y"),"yr","day")))),"Usia Salah"),"")</f>
        <v>33661.098911689813</v>
      </c>
      <c r="AA2026" s="167" t="str">
        <f ca="1">IF(Table1[[#This Row],[TGL.PENSIUN (usia )]]&lt;&gt;0,TEXT(Table1[[#This Row],[TGL.PENSIUN (usia )]],"yyyy"),"")</f>
        <v>1992</v>
      </c>
      <c r="AB20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Row],[JABATAN]],tbl_refJabatan,9,FALSE),"yr","day")-CONVERT(DATEDIF(M2026,tglAcuan,"y"),"yr","day"))),(NOW()+(CONVERT(VLOOKUP(Table1[[#This Row],[JABATAN]],tbl_refJabatan,9,FALSE),"yr","day")-CONVERT(DATEDIF(M2026,NOW(),"y"),"yr","day")))),"tgl SK salah"),"")</f>
        <v>44253.348911689813</v>
      </c>
      <c r="AC2026" s="167" t="str">
        <f ca="1">IF(Table1[[#This Row],[TGL. PENSIUN (jabatan )]]&lt;&gt;0,TEXT(Table1[[#This Row],[TGL. PENSIUN (jabatan )]],"yyyy"),"")</f>
        <v>2021</v>
      </c>
      <c r="AD20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7" spans="1:30" s="53" customFormat="1" ht="21.75" customHeight="1" x14ac:dyDescent="0.25">
      <c r="A2027" s="43">
        <f t="shared" si="69"/>
        <v>2022</v>
      </c>
      <c r="B2027" s="44" t="s">
        <v>3226</v>
      </c>
      <c r="C2027" s="44" t="s">
        <v>2238</v>
      </c>
      <c r="D2027" s="72" t="s">
        <v>48</v>
      </c>
      <c r="E2027" s="182" t="s">
        <v>3588</v>
      </c>
      <c r="F2027" s="43" t="s">
        <v>41</v>
      </c>
      <c r="G2027" s="46" t="s">
        <v>42</v>
      </c>
      <c r="H2027" s="184">
        <v>28909</v>
      </c>
      <c r="I2027" s="45"/>
      <c r="J2027" s="76"/>
      <c r="K2027" s="74" t="s">
        <v>43</v>
      </c>
      <c r="L2027" s="70" t="s">
        <v>3589</v>
      </c>
      <c r="M2027" s="85">
        <v>44930</v>
      </c>
      <c r="N2027" s="52" t="str">
        <f t="shared" ca="1" si="70"/>
        <v>45 Tahun 0 Bulan 4 hari</v>
      </c>
      <c r="O20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23 Hari </v>
      </c>
      <c r="P2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Row],[JABATAN]],tbl_refJabatan,2,FALSE),"yr","day")-CONVERT(DATEDIF(H2027,tglAcuan,"y"),"yr","day"))),(NOW()+(CONVERT(VLOOKUP(Table1[[#This Row],[JABATAN]],tbl_refJabatan,2,FALSE),"yr","day")-CONVERT(DATEDIF(H2027,NOW(),"y"),"yr","day")))),"Usia Salah"),"")</f>
        <v>50827.848911689813</v>
      </c>
      <c r="Q2027" s="167" t="str">
        <f ca="1">IF(Table1[[#This Row],[TGL. PENSIUN (usia)]]&lt;&gt;0,TEXT(Table1[[#This Row],[TGL. PENSIUN (usia)]],"yyyy"),"")</f>
        <v>2039</v>
      </c>
      <c r="R2027" s="166">
        <f ca="1">IF(AND(Table1[[#This Row],[TGL. PENSIUN (usia)]]&lt;&gt;"",Table1[[#This Row],[TGL. PENSIUN (usia)]]&lt;&gt;"USIA SALAH"),IF(tglAcuan&lt;&gt;0,(INT(CONVERT(VLOOKUP(Table1[[#This Row],[JABATAN]],tbl_refJabatan,2,FALSE),"yr","day")-CONVERT(DATEDIF(H2027,tglAcuan,"y"),"yr","day"))),(INT(CONVERT(VLOOKUP(Table1[[#This Row],[JABATAN]],tbl_refJabatan,2,FALSE),"yr","day")-CONVERT(DATEDIF(H2027,NOW(),"y"),"yr","day")))),"")</f>
        <v>5478</v>
      </c>
      <c r="S2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Row],[JABATAN]],tbl_refJabatan,4,FALSE),"yr","day")-CONVERT(DATEDIF(H2027,tglAcuan,"y"),"yr","day"))),(NOW()+(CONVERT(VLOOKUP(Table1[[#This Row],[JABATAN]],tbl_refJabatan,4,FALSE),"yr","day")-CONVERT(DATEDIF(H2027,NOW(),"y"),"yr","day")))),"Usia Salah"),"")</f>
        <v>50827.848911689813</v>
      </c>
      <c r="T2027" s="167" t="str">
        <f ca="1">IF(Table1[[#This Row],[TGL. PENSIUN ( usia )]]&lt;&gt;0,TEXT(Table1[[#This Row],[TGL. PENSIUN ( usia )]],"yyyy"),"")</f>
        <v>2039</v>
      </c>
      <c r="U2027" s="166">
        <f ca="1">IF(AND(Table1[[#This Row],[TGL. PENSIUN (usia)]]&lt;&gt;"",Table1[[#This Row],[TGL. PENSIUN (usia)]]&lt;&gt;"USIA SALAH"),IF(tglAcuan&lt;&gt;0,(INT(CONVERT(VLOOKUP(Table1[[#This Row],[JABATAN]],tbl_refJabatan,4,FALSE),"yr","day")-CONVERT(DATEDIF(H2027,tglAcuan,"y"),"yr","day"))),(INT(CONVERT(VLOOKUP(Table1[[#This Row],[JABATAN]],tbl_refJabatan,4,FALSE),"yr","day")-CONVERT(DATEDIF(H2027,NOW(),"y"),"yr","day")))),"")</f>
        <v>5478</v>
      </c>
      <c r="V2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Row],[JABATAN]],tbl_refJabatan,6,FALSE),"yr","day")-CONVERT(DATEDIF(H2027,tglAcuan,"y"),"yr","day"))),(NOW()+(CONVERT(VLOOKUP(Table1[[#This Row],[JABATAN]],tbl_refJabatan,6,FALSE),"yr","day")-CONVERT(DATEDIF(H2027,NOW(),"y"),"yr","day")))),"Usia Salah"),"")</f>
        <v>49366.848911689813</v>
      </c>
      <c r="W2027" s="167" t="str">
        <f ca="1">IF(Table1[[#This Row],[TGL.PENSIUN (usia)]]&lt;&gt;0,TEXT(Table1[[#This Row],[TGL.PENSIUN (usia)]],"yyyy"),"")</f>
        <v>2035</v>
      </c>
      <c r="X20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Row],[JABATAN]],tbl_refJabatan,7,FALSE),"yr","day")-CONVERT(DATEDIF(M2027,tglAcuan,"y"),"yr","day"))),(NOW()+(CONVERT(VLOOKUP(Table1[[#This Row],[JABATAN]],tbl_refJabatan,7,FALSE),"yr","day")-CONVERT(DATEDIF(M2027,NOW(),"y"),"yr","day")))),"tgl SK salah"),"")</f>
        <v>52288.848911689813</v>
      </c>
      <c r="Y2027" s="167" t="str">
        <f ca="1">IF(Table1[[#This Row],[TGL. PENSIUN (jabatan)]]&lt;&gt;0,TEXT(Table1[[#This Row],[TGL. PENSIUN (jabatan)]],"yyyy"),"")</f>
        <v>2043</v>
      </c>
      <c r="Z20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Row],[JABATAN]],tbl_refJabatan,8,FALSE),"yr","day")-CONVERT(DATEDIF(H2027,tglAcuan,"y"),"yr","day"))),(NOW()+(CONVERT(VLOOKUP(Table1[[#This Row],[JABATAN]],tbl_refJabatan,8,FALSE),"yr","day")-CONVERT(DATEDIF(H2027,NOW(),"y"),"yr","day")))),"Usia Salah"),"")</f>
        <v>49366.848911689813</v>
      </c>
      <c r="AA2027" s="167" t="str">
        <f ca="1">IF(Table1[[#This Row],[TGL.PENSIUN (usia )]]&lt;&gt;0,TEXT(Table1[[#This Row],[TGL.PENSIUN (usia )]],"yyyy"),"")</f>
        <v>2035</v>
      </c>
      <c r="AB20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Row],[JABATAN]],tbl_refJabatan,9,FALSE),"yr","day")-CONVERT(DATEDIF(M2027,tglAcuan,"y"),"yr","day"))),(NOW()+(CONVERT(VLOOKUP(Table1[[#This Row],[JABATAN]],tbl_refJabatan,9,FALSE),"yr","day")-CONVERT(DATEDIF(M2027,NOW(),"y"),"yr","day")))),"tgl SK salah"),"")</f>
        <v>52288.848911689813</v>
      </c>
      <c r="AC2027" s="167" t="str">
        <f ca="1">IF(Table1[[#This Row],[TGL. PENSIUN (jabatan )]]&lt;&gt;0,TEXT(Table1[[#This Row],[TGL. PENSIUN (jabatan )]],"yyyy"),"")</f>
        <v>2043</v>
      </c>
      <c r="AD20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28" spans="1:30" s="53" customFormat="1" ht="21.75" customHeight="1" x14ac:dyDescent="0.25">
      <c r="A2028" s="43">
        <f t="shared" si="69"/>
        <v>2023</v>
      </c>
      <c r="B2028" s="44" t="s">
        <v>3226</v>
      </c>
      <c r="C2028" s="44" t="s">
        <v>2238</v>
      </c>
      <c r="D2028" s="72" t="s">
        <v>52</v>
      </c>
      <c r="E2028" s="182" t="s">
        <v>3590</v>
      </c>
      <c r="F2028" s="43" t="s">
        <v>41</v>
      </c>
      <c r="G2028" s="46" t="s">
        <v>42</v>
      </c>
      <c r="H2028" s="184">
        <v>23329</v>
      </c>
      <c r="I2028" s="45"/>
      <c r="J2028" s="76"/>
      <c r="K2028" s="74" t="s">
        <v>43</v>
      </c>
      <c r="L2028" s="70" t="s">
        <v>3591</v>
      </c>
      <c r="M2028" s="85">
        <v>43395</v>
      </c>
      <c r="N2028" s="52" t="str">
        <f t="shared" ca="1" si="70"/>
        <v>60 Tahun 3 Bulan 13 hari</v>
      </c>
      <c r="O20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5 Hari </v>
      </c>
      <c r="P2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Row],[JABATAN]],tbl_refJabatan,2,FALSE),"yr","day")-CONVERT(DATEDIF(H2028,tglAcuan,"y"),"yr","day"))),(NOW()+(CONVERT(VLOOKUP(Table1[[#This Row],[JABATAN]],tbl_refJabatan,2,FALSE),"yr","day")-CONVERT(DATEDIF(H2028,NOW(),"y"),"yr","day")))),"Usia Salah"),"")</f>
        <v>45349.098911689813</v>
      </c>
      <c r="Q2028" s="167" t="str">
        <f ca="1">IF(Table1[[#This Row],[TGL. PENSIUN (usia)]]&lt;&gt;0,TEXT(Table1[[#This Row],[TGL. PENSIUN (usia)]],"yyyy"),"")</f>
        <v>2024</v>
      </c>
      <c r="R2028" s="166">
        <f ca="1">IF(AND(Table1[[#This Row],[TGL. PENSIUN (usia)]]&lt;&gt;"",Table1[[#This Row],[TGL. PENSIUN (usia)]]&lt;&gt;"USIA SALAH"),IF(tglAcuan&lt;&gt;0,(INT(CONVERT(VLOOKUP(Table1[[#This Row],[JABATAN]],tbl_refJabatan,2,FALSE),"yr","day")-CONVERT(DATEDIF(H2028,tglAcuan,"y"),"yr","day"))),(INT(CONVERT(VLOOKUP(Table1[[#This Row],[JABATAN]],tbl_refJabatan,2,FALSE),"yr","day")-CONVERT(DATEDIF(H2028,NOW(),"y"),"yr","day")))),"")</f>
        <v>0</v>
      </c>
      <c r="S2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Row],[JABATAN]],tbl_refJabatan,4,FALSE),"yr","day")-CONVERT(DATEDIF(H2028,tglAcuan,"y"),"yr","day"))),(NOW()+(CONVERT(VLOOKUP(Table1[[#This Row],[JABATAN]],tbl_refJabatan,4,FALSE),"yr","day")-CONVERT(DATEDIF(H2028,NOW(),"y"),"yr","day")))),"Usia Salah"),"")</f>
        <v>45349.098911689813</v>
      </c>
      <c r="T2028" s="167" t="str">
        <f ca="1">IF(Table1[[#This Row],[TGL. PENSIUN ( usia )]]&lt;&gt;0,TEXT(Table1[[#This Row],[TGL. PENSIUN ( usia )]],"yyyy"),"")</f>
        <v>2024</v>
      </c>
      <c r="U2028" s="166">
        <f ca="1">IF(AND(Table1[[#This Row],[TGL. PENSIUN (usia)]]&lt;&gt;"",Table1[[#This Row],[TGL. PENSIUN (usia)]]&lt;&gt;"USIA SALAH"),IF(tglAcuan&lt;&gt;0,(INT(CONVERT(VLOOKUP(Table1[[#This Row],[JABATAN]],tbl_refJabatan,4,FALSE),"yr","day")-CONVERT(DATEDIF(H2028,tglAcuan,"y"),"yr","day"))),(INT(CONVERT(VLOOKUP(Table1[[#This Row],[JABATAN]],tbl_refJabatan,4,FALSE),"yr","day")-CONVERT(DATEDIF(H2028,NOW(),"y"),"yr","day")))),"")</f>
        <v>0</v>
      </c>
      <c r="V2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Row],[JABATAN]],tbl_refJabatan,6,FALSE),"yr","day")-CONVERT(DATEDIF(H2028,tglAcuan,"y"),"yr","day"))),(NOW()+(CONVERT(VLOOKUP(Table1[[#This Row],[JABATAN]],tbl_refJabatan,6,FALSE),"yr","day")-CONVERT(DATEDIF(H2028,NOW(),"y"),"yr","day")))),"Usia Salah"),"")</f>
        <v>43888.098911689813</v>
      </c>
      <c r="W2028" s="167" t="str">
        <f ca="1">IF(Table1[[#This Row],[TGL.PENSIUN (usia)]]&lt;&gt;0,TEXT(Table1[[#This Row],[TGL.PENSIUN (usia)]],"yyyy"),"")</f>
        <v>2020</v>
      </c>
      <c r="X20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Row],[JABATAN]],tbl_refJabatan,7,FALSE),"yr","day")-CONVERT(DATEDIF(M2028,tglAcuan,"y"),"yr","day"))),(NOW()+(CONVERT(VLOOKUP(Table1[[#This Row],[JABATAN]],tbl_refJabatan,7,FALSE),"yr","day")-CONVERT(DATEDIF(M2028,NOW(),"y"),"yr","day")))),"tgl SK salah"),"")</f>
        <v>50827.848911689813</v>
      </c>
      <c r="Y2028" s="167" t="str">
        <f ca="1">IF(Table1[[#This Row],[TGL. PENSIUN (jabatan)]]&lt;&gt;0,TEXT(Table1[[#This Row],[TGL. PENSIUN (jabatan)]],"yyyy"),"")</f>
        <v>2039</v>
      </c>
      <c r="Z20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Row],[JABATAN]],tbl_refJabatan,8,FALSE),"yr","day")-CONVERT(DATEDIF(H2028,tglAcuan,"y"),"yr","day"))),(NOW()+(CONVERT(VLOOKUP(Table1[[#This Row],[JABATAN]],tbl_refJabatan,8,FALSE),"yr","day")-CONVERT(DATEDIF(H2028,NOW(),"y"),"yr","day")))),"Usia Salah"),"")</f>
        <v>43888.098911689813</v>
      </c>
      <c r="AA2028" s="167" t="str">
        <f ca="1">IF(Table1[[#This Row],[TGL.PENSIUN (usia )]]&lt;&gt;0,TEXT(Table1[[#This Row],[TGL.PENSIUN (usia )]],"yyyy"),"")</f>
        <v>2020</v>
      </c>
      <c r="AB20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Row],[JABATAN]],tbl_refJabatan,9,FALSE),"yr","day")-CONVERT(DATEDIF(M2028,tglAcuan,"y"),"yr","day"))),(NOW()+(CONVERT(VLOOKUP(Table1[[#This Row],[JABATAN]],tbl_refJabatan,9,FALSE),"yr","day")-CONVERT(DATEDIF(M2028,NOW(),"y"),"yr","day")))),"tgl SK salah"),"")</f>
        <v>50827.848911689813</v>
      </c>
      <c r="AC2028" s="167" t="str">
        <f ca="1">IF(Table1[[#This Row],[TGL. PENSIUN (jabatan )]]&lt;&gt;0,TEXT(Table1[[#This Row],[TGL. PENSIUN (jabatan )]],"yyyy"),"")</f>
        <v>2039</v>
      </c>
      <c r="AD20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29" spans="1:30" s="53" customFormat="1" ht="21.75" customHeight="1" x14ac:dyDescent="0.25">
      <c r="A2029" s="43">
        <f t="shared" si="69"/>
        <v>2024</v>
      </c>
      <c r="B2029" s="44" t="s">
        <v>3226</v>
      </c>
      <c r="C2029" s="44" t="s">
        <v>2238</v>
      </c>
      <c r="D2029" s="72" t="s">
        <v>54</v>
      </c>
      <c r="E2029" s="182" t="s">
        <v>138</v>
      </c>
      <c r="F2029" s="43"/>
      <c r="G2029" s="46"/>
      <c r="H2029" s="184"/>
      <c r="I2029" s="45"/>
      <c r="J2029" s="76"/>
      <c r="K2029" s="74"/>
      <c r="L2029" s="49"/>
      <c r="M2029" s="184"/>
      <c r="N2029" s="52" t="str">
        <f t="shared" ca="1" si="70"/>
        <v>tgl lahir salah/ null</v>
      </c>
      <c r="O20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02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Row],[JABATAN]],tbl_refJabatan,2,FALSE),"yr","day")-CONVERT(DATEDIF(H2029,tglAcuan,"y"),"yr","day"))),(NOW()+(CONVERT(VLOOKUP(Table1[[#This Row],[JABATAN]],tbl_refJabatan,2,FALSE),"yr","day")-CONVERT(DATEDIF(H2029,NOW(),"y"),"yr","day")))),"Usia Salah"),"")</f>
        <v>Usia Salah</v>
      </c>
      <c r="Q2029" s="167" t="str">
        <f ca="1">IF(Table1[[#This Row],[TGL. PENSIUN (usia)]]&lt;&gt;0,TEXT(Table1[[#This Row],[TGL. PENSIUN (usia)]],"yyyy"),"")</f>
        <v>Usia Salah</v>
      </c>
      <c r="R2029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Row],[JABATAN]],tbl_refJabatan,2,FALSE),"yr","day")-CONVERT(DATEDIF(H2029,tglAcuan,"y"),"yr","day"))),(INT(CONVERT(VLOOKUP(Table1[[#This Row],[JABATAN]],tbl_refJabatan,2,FALSE),"yr","day")-CONVERT(DATEDIF(H2029,NOW(),"y"),"yr","day")))),"")</f>
        <v/>
      </c>
      <c r="S202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Row],[JABATAN]],tbl_refJabatan,4,FALSE),"yr","day")-CONVERT(DATEDIF(H2029,tglAcuan,"y"),"yr","day"))),(NOW()+(CONVERT(VLOOKUP(Table1[[#This Row],[JABATAN]],tbl_refJabatan,4,FALSE),"yr","day")-CONVERT(DATEDIF(H2029,NOW(),"y"),"yr","day")))),"Usia Salah"),"")</f>
        <v>Usia Salah</v>
      </c>
      <c r="T2029" s="167" t="str">
        <f ca="1">IF(Table1[[#This Row],[TGL. PENSIUN ( usia )]]&lt;&gt;0,TEXT(Table1[[#This Row],[TGL. PENSIUN ( usia )]],"yyyy"),"")</f>
        <v>Usia Salah</v>
      </c>
      <c r="U2029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Row],[JABATAN]],tbl_refJabatan,4,FALSE),"yr","day")-CONVERT(DATEDIF(H2029,tglAcuan,"y"),"yr","day"))),(INT(CONVERT(VLOOKUP(Table1[[#This Row],[JABATAN]],tbl_refJabatan,4,FALSE),"yr","day")-CONVERT(DATEDIF(H2029,NOW(),"y"),"yr","day")))),"")</f>
        <v/>
      </c>
      <c r="V202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Row],[JABATAN]],tbl_refJabatan,6,FALSE),"yr","day")-CONVERT(DATEDIF(H2029,tglAcuan,"y"),"yr","day"))),(NOW()+(CONVERT(VLOOKUP(Table1[[#This Row],[JABATAN]],tbl_refJabatan,6,FALSE),"yr","day")-CONVERT(DATEDIF(H2029,NOW(),"y"),"yr","day")))),"Usia Salah"),"")</f>
        <v>Usia Salah</v>
      </c>
      <c r="W2029" s="167" t="str">
        <f ca="1">IF(Table1[[#This Row],[TGL.PENSIUN (usia)]]&lt;&gt;0,TEXT(Table1[[#This Row],[TGL.PENSIUN (usia)]],"yyyy"),"")</f>
        <v>Usia Salah</v>
      </c>
      <c r="X202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Row],[JABATAN]],tbl_refJabatan,7,FALSE),"yr","day")-CONVERT(DATEDIF(M2029,tglAcuan,"y"),"yr","day"))),(NOW()+(CONVERT(VLOOKUP(Table1[[#This Row],[JABATAN]],tbl_refJabatan,7,FALSE),"yr","day")-CONVERT(DATEDIF(M2029,NOW(),"y"),"yr","day")))),"tgl SK salah"),"")</f>
        <v>tgl SK salah</v>
      </c>
      <c r="Y2029" s="167" t="str">
        <f ca="1">IF(Table1[[#This Row],[TGL. PENSIUN (jabatan)]]&lt;&gt;0,TEXT(Table1[[#This Row],[TGL. PENSIUN (jabatan)]],"yyyy"),"")</f>
        <v>tgl SK salah</v>
      </c>
      <c r="Z2029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Row],[JABATAN]],tbl_refJabatan,8,FALSE),"yr","day")-CONVERT(DATEDIF(H2029,tglAcuan,"y"),"yr","day"))),(NOW()+(CONVERT(VLOOKUP(Table1[[#This Row],[JABATAN]],tbl_refJabatan,8,FALSE),"yr","day")-CONVERT(DATEDIF(H2029,NOW(),"y"),"yr","day")))),"Usia Salah"),"")</f>
        <v>Usia Salah</v>
      </c>
      <c r="AA2029" s="167" t="str">
        <f ca="1">IF(Table1[[#This Row],[TGL.PENSIUN (usia )]]&lt;&gt;0,TEXT(Table1[[#This Row],[TGL.PENSIUN (usia )]],"yyyy"),"")</f>
        <v>Usia Salah</v>
      </c>
      <c r="AB2029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Row],[JABATAN]],tbl_refJabatan,9,FALSE),"yr","day")-CONVERT(DATEDIF(M2029,tglAcuan,"y"),"yr","day"))),(NOW()+(CONVERT(VLOOKUP(Table1[[#This Row],[JABATAN]],tbl_refJabatan,9,FALSE),"yr","day")-CONVERT(DATEDIF(M2029,NOW(),"y"),"yr","day")))),"tgl SK salah"),"")</f>
        <v>tgl SK salah</v>
      </c>
      <c r="AC2029" s="167" t="str">
        <f ca="1">IF(Table1[[#This Row],[TGL. PENSIUN (jabatan )]]&lt;&gt;0,TEXT(Table1[[#This Row],[TGL. PENSIUN (jabatan )]],"yyyy"),"")</f>
        <v>tgl SK salah</v>
      </c>
      <c r="AD20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0" spans="1:30" s="53" customFormat="1" ht="21.75" customHeight="1" x14ac:dyDescent="0.25">
      <c r="A2030" s="43">
        <f t="shared" si="69"/>
        <v>2025</v>
      </c>
      <c r="B2030" s="44" t="s">
        <v>3226</v>
      </c>
      <c r="C2030" s="44" t="s">
        <v>2238</v>
      </c>
      <c r="D2030" s="45" t="s">
        <v>57</v>
      </c>
      <c r="E2030" s="182" t="s">
        <v>3592</v>
      </c>
      <c r="F2030" s="43" t="s">
        <v>41</v>
      </c>
      <c r="G2030" s="46" t="s">
        <v>42</v>
      </c>
      <c r="H2030" s="184">
        <v>29009</v>
      </c>
      <c r="I2030" s="45"/>
      <c r="J2030" s="76"/>
      <c r="K2030" s="74" t="s">
        <v>56</v>
      </c>
      <c r="L2030" s="70" t="s">
        <v>3589</v>
      </c>
      <c r="M2030" s="85">
        <v>44930</v>
      </c>
      <c r="N2030" s="52" t="str">
        <f t="shared" ca="1" si="70"/>
        <v>44 Tahun 8 Bulan 24 hari</v>
      </c>
      <c r="O20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23 Hari </v>
      </c>
      <c r="P2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Row],[JABATAN]],tbl_refJabatan,2,FALSE),"yr","day")-CONVERT(DATEDIF(H2030,tglAcuan,"y"),"yr","day"))),(NOW()+(CONVERT(VLOOKUP(Table1[[#This Row],[JABATAN]],tbl_refJabatan,2,FALSE),"yr","day")-CONVERT(DATEDIF(H2030,NOW(),"y"),"yr","day")))),"Usia Salah"),"")</f>
        <v>51193.098911689813</v>
      </c>
      <c r="Q2030" s="167" t="str">
        <f ca="1">IF(Table1[[#This Row],[TGL. PENSIUN (usia)]]&lt;&gt;0,TEXT(Table1[[#This Row],[TGL. PENSIUN (usia)]],"yyyy"),"")</f>
        <v>2040</v>
      </c>
      <c r="R2030" s="166">
        <f ca="1">IF(AND(Table1[[#This Row],[TGL. PENSIUN (usia)]]&lt;&gt;"",Table1[[#This Row],[TGL. PENSIUN (usia)]]&lt;&gt;"USIA SALAH"),IF(tglAcuan&lt;&gt;0,(INT(CONVERT(VLOOKUP(Table1[[#This Row],[JABATAN]],tbl_refJabatan,2,FALSE),"yr","day")-CONVERT(DATEDIF(H2030,tglAcuan,"y"),"yr","day"))),(INT(CONVERT(VLOOKUP(Table1[[#This Row],[JABATAN]],tbl_refJabatan,2,FALSE),"yr","day")-CONVERT(DATEDIF(H2030,NOW(),"y"),"yr","day")))),"")</f>
        <v>5844</v>
      </c>
      <c r="S2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Row],[JABATAN]],tbl_refJabatan,4,FALSE),"yr","day")-CONVERT(DATEDIF(H2030,tglAcuan,"y"),"yr","day"))),(NOW()+(CONVERT(VLOOKUP(Table1[[#This Row],[JABATAN]],tbl_refJabatan,4,FALSE),"yr","day")-CONVERT(DATEDIF(H2030,NOW(),"y"),"yr","day")))),"Usia Salah"),"")</f>
        <v>51193.098911689813</v>
      </c>
      <c r="T2030" s="167" t="str">
        <f ca="1">IF(Table1[[#This Row],[TGL. PENSIUN ( usia )]]&lt;&gt;0,TEXT(Table1[[#This Row],[TGL. PENSIUN ( usia )]],"yyyy"),"")</f>
        <v>2040</v>
      </c>
      <c r="U2030" s="166">
        <f ca="1">IF(AND(Table1[[#This Row],[TGL. PENSIUN (usia)]]&lt;&gt;"",Table1[[#This Row],[TGL. PENSIUN (usia)]]&lt;&gt;"USIA SALAH"),IF(tglAcuan&lt;&gt;0,(INT(CONVERT(VLOOKUP(Table1[[#This Row],[JABATAN]],tbl_refJabatan,4,FALSE),"yr","day")-CONVERT(DATEDIF(H2030,tglAcuan,"y"),"yr","day"))),(INT(CONVERT(VLOOKUP(Table1[[#This Row],[JABATAN]],tbl_refJabatan,4,FALSE),"yr","day")-CONVERT(DATEDIF(H2030,NOW(),"y"),"yr","day")))),"")</f>
        <v>5844</v>
      </c>
      <c r="V2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Row],[JABATAN]],tbl_refJabatan,6,FALSE),"yr","day")-CONVERT(DATEDIF(H2030,tglAcuan,"y"),"yr","day"))),(NOW()+(CONVERT(VLOOKUP(Table1[[#This Row],[JABATAN]],tbl_refJabatan,6,FALSE),"yr","day")-CONVERT(DATEDIF(H2030,NOW(),"y"),"yr","day")))),"Usia Salah"),"")</f>
        <v>49732.098911689813</v>
      </c>
      <c r="W2030" s="167" t="str">
        <f ca="1">IF(Table1[[#This Row],[TGL.PENSIUN (usia)]]&lt;&gt;0,TEXT(Table1[[#This Row],[TGL.PENSIUN (usia)]],"yyyy"),"")</f>
        <v>2036</v>
      </c>
      <c r="X20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Row],[JABATAN]],tbl_refJabatan,7,FALSE),"yr","day")-CONVERT(DATEDIF(M2030,tglAcuan,"y"),"yr","day"))),(NOW()+(CONVERT(VLOOKUP(Table1[[#This Row],[JABATAN]],tbl_refJabatan,7,FALSE),"yr","day")-CONVERT(DATEDIF(M2030,NOW(),"y"),"yr","day")))),"tgl SK salah"),"")</f>
        <v>52288.848911689813</v>
      </c>
      <c r="Y2030" s="167" t="str">
        <f ca="1">IF(Table1[[#This Row],[TGL. PENSIUN (jabatan)]]&lt;&gt;0,TEXT(Table1[[#This Row],[TGL. PENSIUN (jabatan)]],"yyyy"),"")</f>
        <v>2043</v>
      </c>
      <c r="Z20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Row],[JABATAN]],tbl_refJabatan,8,FALSE),"yr","day")-CONVERT(DATEDIF(H2030,tglAcuan,"y"),"yr","day"))),(NOW()+(CONVERT(VLOOKUP(Table1[[#This Row],[JABATAN]],tbl_refJabatan,8,FALSE),"yr","day")-CONVERT(DATEDIF(H2030,NOW(),"y"),"yr","day")))),"Usia Salah"),"")</f>
        <v>49732.098911689813</v>
      </c>
      <c r="AA2030" s="167" t="str">
        <f ca="1">IF(Table1[[#This Row],[TGL.PENSIUN (usia )]]&lt;&gt;0,TEXT(Table1[[#This Row],[TGL.PENSIUN (usia )]],"yyyy"),"")</f>
        <v>2036</v>
      </c>
      <c r="AB20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Row],[JABATAN]],tbl_refJabatan,9,FALSE),"yr","day")-CONVERT(DATEDIF(M2030,tglAcuan,"y"),"yr","day"))),(NOW()+(CONVERT(VLOOKUP(Table1[[#This Row],[JABATAN]],tbl_refJabatan,9,FALSE),"yr","day")-CONVERT(DATEDIF(M2030,NOW(),"y"),"yr","day")))),"tgl SK salah"),"")</f>
        <v>52288.848911689813</v>
      </c>
      <c r="AC2030" s="167" t="str">
        <f ca="1">IF(Table1[[#This Row],[TGL. PENSIUN (jabatan )]]&lt;&gt;0,TEXT(Table1[[#This Row],[TGL. PENSIUN (jabatan )]],"yyyy"),"")</f>
        <v>2043</v>
      </c>
      <c r="AD20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1" spans="1:30" s="53" customFormat="1" ht="21.75" customHeight="1" x14ac:dyDescent="0.25">
      <c r="A2031" s="43">
        <f t="shared" si="69"/>
        <v>2026</v>
      </c>
      <c r="B2031" s="44" t="s">
        <v>3226</v>
      </c>
      <c r="C2031" s="44" t="s">
        <v>2238</v>
      </c>
      <c r="D2031" s="72" t="s">
        <v>59</v>
      </c>
      <c r="E2031" s="182" t="s">
        <v>3593</v>
      </c>
      <c r="F2031" s="43" t="s">
        <v>41</v>
      </c>
      <c r="G2031" s="46" t="s">
        <v>42</v>
      </c>
      <c r="H2031" s="184">
        <v>32296</v>
      </c>
      <c r="I2031" s="45"/>
      <c r="J2031" s="76"/>
      <c r="K2031" s="74" t="s">
        <v>43</v>
      </c>
      <c r="L2031" s="70" t="s">
        <v>3594</v>
      </c>
      <c r="M2031" s="85">
        <v>44200</v>
      </c>
      <c r="N2031" s="52" t="str">
        <f t="shared" ca="1" si="70"/>
        <v>35 Tahun 8 Bulan 25 hari</v>
      </c>
      <c r="O20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23 Hari </v>
      </c>
      <c r="P2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Row],[JABATAN]],tbl_refJabatan,2,FALSE),"yr","day")-CONVERT(DATEDIF(H2031,tglAcuan,"y"),"yr","day"))),(NOW()+(CONVERT(VLOOKUP(Table1[[#This Row],[JABATAN]],tbl_refJabatan,2,FALSE),"yr","day")-CONVERT(DATEDIF(H2031,NOW(),"y"),"yr","day")))),"Usia Salah"),"")</f>
        <v>54480.348911689813</v>
      </c>
      <c r="Q2031" s="167" t="str">
        <f ca="1">IF(Table1[[#This Row],[TGL. PENSIUN (usia)]]&lt;&gt;0,TEXT(Table1[[#This Row],[TGL. PENSIUN (usia)]],"yyyy"),"")</f>
        <v>2049</v>
      </c>
      <c r="R2031" s="166">
        <f ca="1">IF(AND(Table1[[#This Row],[TGL. PENSIUN (usia)]]&lt;&gt;"",Table1[[#This Row],[TGL. PENSIUN (usia)]]&lt;&gt;"USIA SALAH"),IF(tglAcuan&lt;&gt;0,(INT(CONVERT(VLOOKUP(Table1[[#This Row],[JABATAN]],tbl_refJabatan,2,FALSE),"yr","day")-CONVERT(DATEDIF(H2031,tglAcuan,"y"),"yr","day"))),(INT(CONVERT(VLOOKUP(Table1[[#This Row],[JABATAN]],tbl_refJabatan,2,FALSE),"yr","day")-CONVERT(DATEDIF(H2031,NOW(),"y"),"yr","day")))),"")</f>
        <v>9131</v>
      </c>
      <c r="S2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Row],[JABATAN]],tbl_refJabatan,4,FALSE),"yr","day")-CONVERT(DATEDIF(H2031,tglAcuan,"y"),"yr","day"))),(NOW()+(CONVERT(VLOOKUP(Table1[[#This Row],[JABATAN]],tbl_refJabatan,4,FALSE),"yr","day")-CONVERT(DATEDIF(H2031,NOW(),"y"),"yr","day")))),"Usia Salah"),"")</f>
        <v>54480.348911689813</v>
      </c>
      <c r="T2031" s="167" t="str">
        <f ca="1">IF(Table1[[#This Row],[TGL. PENSIUN ( usia )]]&lt;&gt;0,TEXT(Table1[[#This Row],[TGL. PENSIUN ( usia )]],"yyyy"),"")</f>
        <v>2049</v>
      </c>
      <c r="U2031" s="166">
        <f ca="1">IF(AND(Table1[[#This Row],[TGL. PENSIUN (usia)]]&lt;&gt;"",Table1[[#This Row],[TGL. PENSIUN (usia)]]&lt;&gt;"USIA SALAH"),IF(tglAcuan&lt;&gt;0,(INT(CONVERT(VLOOKUP(Table1[[#This Row],[JABATAN]],tbl_refJabatan,4,FALSE),"yr","day")-CONVERT(DATEDIF(H2031,tglAcuan,"y"),"yr","day"))),(INT(CONVERT(VLOOKUP(Table1[[#This Row],[JABATAN]],tbl_refJabatan,4,FALSE),"yr","day")-CONVERT(DATEDIF(H2031,NOW(),"y"),"yr","day")))),"")</f>
        <v>9131</v>
      </c>
      <c r="V2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Row],[JABATAN]],tbl_refJabatan,6,FALSE),"yr","day")-CONVERT(DATEDIF(H2031,tglAcuan,"y"),"yr","day"))),(NOW()+(CONVERT(VLOOKUP(Table1[[#This Row],[JABATAN]],tbl_refJabatan,6,FALSE),"yr","day")-CONVERT(DATEDIF(H2031,NOW(),"y"),"yr","day")))),"Usia Salah"),"")</f>
        <v>53019.348911689813</v>
      </c>
      <c r="W2031" s="167" t="str">
        <f ca="1">IF(Table1[[#This Row],[TGL.PENSIUN (usia)]]&lt;&gt;0,TEXT(Table1[[#This Row],[TGL.PENSIUN (usia)]],"yyyy"),"")</f>
        <v>2045</v>
      </c>
      <c r="X20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Row],[JABATAN]],tbl_refJabatan,7,FALSE),"yr","day")-CONVERT(DATEDIF(M2031,tglAcuan,"y"),"yr","day"))),(NOW()+(CONVERT(VLOOKUP(Table1[[#This Row],[JABATAN]],tbl_refJabatan,7,FALSE),"yr","day")-CONVERT(DATEDIF(M2031,NOW(),"y"),"yr","day")))),"tgl SK salah"),"")</f>
        <v>51558.348911689813</v>
      </c>
      <c r="Y2031" s="167" t="str">
        <f ca="1">IF(Table1[[#This Row],[TGL. PENSIUN (jabatan)]]&lt;&gt;0,TEXT(Table1[[#This Row],[TGL. PENSIUN (jabatan)]],"yyyy"),"")</f>
        <v>2041</v>
      </c>
      <c r="Z20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Row],[JABATAN]],tbl_refJabatan,8,FALSE),"yr","day")-CONVERT(DATEDIF(H2031,tglAcuan,"y"),"yr","day"))),(NOW()+(CONVERT(VLOOKUP(Table1[[#This Row],[JABATAN]],tbl_refJabatan,8,FALSE),"yr","day")-CONVERT(DATEDIF(H2031,NOW(),"y"),"yr","day")))),"Usia Salah"),"")</f>
        <v>53019.348911689813</v>
      </c>
      <c r="AA2031" s="167" t="str">
        <f ca="1">IF(Table1[[#This Row],[TGL.PENSIUN (usia )]]&lt;&gt;0,TEXT(Table1[[#This Row],[TGL.PENSIUN (usia )]],"yyyy"),"")</f>
        <v>2045</v>
      </c>
      <c r="AB20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Row],[JABATAN]],tbl_refJabatan,9,FALSE),"yr","day")-CONVERT(DATEDIF(M2031,tglAcuan,"y"),"yr","day"))),(NOW()+(CONVERT(VLOOKUP(Table1[[#This Row],[JABATAN]],tbl_refJabatan,9,FALSE),"yr","day")-CONVERT(DATEDIF(M2031,NOW(),"y"),"yr","day")))),"tgl SK salah"),"")</f>
        <v>51558.348911689813</v>
      </c>
      <c r="AC2031" s="167" t="str">
        <f ca="1">IF(Table1[[#This Row],[TGL. PENSIUN (jabatan )]]&lt;&gt;0,TEXT(Table1[[#This Row],[TGL. PENSIUN (jabatan )]],"yyyy"),"")</f>
        <v>2041</v>
      </c>
      <c r="AD20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2" spans="1:30" s="53" customFormat="1" ht="21.75" customHeight="1" x14ac:dyDescent="0.25">
      <c r="A2032" s="43">
        <f t="shared" si="69"/>
        <v>2027</v>
      </c>
      <c r="B2032" s="44" t="s">
        <v>3226</v>
      </c>
      <c r="C2032" s="44" t="s">
        <v>2238</v>
      </c>
      <c r="D2032" s="72" t="s">
        <v>61</v>
      </c>
      <c r="E2032" s="182" t="s">
        <v>3595</v>
      </c>
      <c r="F2032" s="43" t="s">
        <v>50</v>
      </c>
      <c r="G2032" s="46" t="s">
        <v>42</v>
      </c>
      <c r="H2032" s="184">
        <v>35813</v>
      </c>
      <c r="I2032" s="45"/>
      <c r="J2032" s="76"/>
      <c r="K2032" s="74" t="s">
        <v>56</v>
      </c>
      <c r="L2032" s="70" t="s">
        <v>3589</v>
      </c>
      <c r="M2032" s="85">
        <v>44930</v>
      </c>
      <c r="N2032" s="52" t="str">
        <f t="shared" ca="1" si="70"/>
        <v>26 Tahun 1 Bulan 9 hari</v>
      </c>
      <c r="O20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23 Hari </v>
      </c>
      <c r="P2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Row],[JABATAN]],tbl_refJabatan,2,FALSE),"yr","day")-CONVERT(DATEDIF(H2032,tglAcuan,"y"),"yr","day"))),(NOW()+(CONVERT(VLOOKUP(Table1[[#This Row],[JABATAN]],tbl_refJabatan,2,FALSE),"yr","day")-CONVERT(DATEDIF(H2032,NOW(),"y"),"yr","day")))),"Usia Salah"),"")</f>
        <v>57767.598911689813</v>
      </c>
      <c r="Q2032" s="167" t="str">
        <f ca="1">IF(Table1[[#This Row],[TGL. PENSIUN (usia)]]&lt;&gt;0,TEXT(Table1[[#This Row],[TGL. PENSIUN (usia)]],"yyyy"),"")</f>
        <v>2058</v>
      </c>
      <c r="R2032" s="166">
        <f ca="1">IF(AND(Table1[[#This Row],[TGL. PENSIUN (usia)]]&lt;&gt;"",Table1[[#This Row],[TGL. PENSIUN (usia)]]&lt;&gt;"USIA SALAH"),IF(tglAcuan&lt;&gt;0,(INT(CONVERT(VLOOKUP(Table1[[#This Row],[JABATAN]],tbl_refJabatan,2,FALSE),"yr","day")-CONVERT(DATEDIF(H2032,tglAcuan,"y"),"yr","day"))),(INT(CONVERT(VLOOKUP(Table1[[#This Row],[JABATAN]],tbl_refJabatan,2,FALSE),"yr","day")-CONVERT(DATEDIF(H2032,NOW(),"y"),"yr","day")))),"")</f>
        <v>12418</v>
      </c>
      <c r="S2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Row],[JABATAN]],tbl_refJabatan,4,FALSE),"yr","day")-CONVERT(DATEDIF(H2032,tglAcuan,"y"),"yr","day"))),(NOW()+(CONVERT(VLOOKUP(Table1[[#This Row],[JABATAN]],tbl_refJabatan,4,FALSE),"yr","day")-CONVERT(DATEDIF(H2032,NOW(),"y"),"yr","day")))),"Usia Salah"),"")</f>
        <v>57767.598911689813</v>
      </c>
      <c r="T2032" s="167" t="str">
        <f ca="1">IF(Table1[[#This Row],[TGL. PENSIUN ( usia )]]&lt;&gt;0,TEXT(Table1[[#This Row],[TGL. PENSIUN ( usia )]],"yyyy"),"")</f>
        <v>2058</v>
      </c>
      <c r="U2032" s="166">
        <f ca="1">IF(AND(Table1[[#This Row],[TGL. PENSIUN (usia)]]&lt;&gt;"",Table1[[#This Row],[TGL. PENSIUN (usia)]]&lt;&gt;"USIA SALAH"),IF(tglAcuan&lt;&gt;0,(INT(CONVERT(VLOOKUP(Table1[[#This Row],[JABATAN]],tbl_refJabatan,4,FALSE),"yr","day")-CONVERT(DATEDIF(H2032,tglAcuan,"y"),"yr","day"))),(INT(CONVERT(VLOOKUP(Table1[[#This Row],[JABATAN]],tbl_refJabatan,4,FALSE),"yr","day")-CONVERT(DATEDIF(H2032,NOW(),"y"),"yr","day")))),"")</f>
        <v>12418</v>
      </c>
      <c r="V2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Row],[JABATAN]],tbl_refJabatan,6,FALSE),"yr","day")-CONVERT(DATEDIF(H2032,tglAcuan,"y"),"yr","day"))),(NOW()+(CONVERT(VLOOKUP(Table1[[#This Row],[JABATAN]],tbl_refJabatan,6,FALSE),"yr","day")-CONVERT(DATEDIF(H2032,NOW(),"y"),"yr","day")))),"Usia Salah"),"")</f>
        <v>56306.598911689813</v>
      </c>
      <c r="W2032" s="167" t="str">
        <f ca="1">IF(Table1[[#This Row],[TGL.PENSIUN (usia)]]&lt;&gt;0,TEXT(Table1[[#This Row],[TGL.PENSIUN (usia)]],"yyyy"),"")</f>
        <v>2054</v>
      </c>
      <c r="X20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Row],[JABATAN]],tbl_refJabatan,7,FALSE),"yr","day")-CONVERT(DATEDIF(M2032,tglAcuan,"y"),"yr","day"))),(NOW()+(CONVERT(VLOOKUP(Table1[[#This Row],[JABATAN]],tbl_refJabatan,7,FALSE),"yr","day")-CONVERT(DATEDIF(M2032,NOW(),"y"),"yr","day")))),"tgl SK salah"),"")</f>
        <v>52288.848911689813</v>
      </c>
      <c r="Y2032" s="167" t="str">
        <f ca="1">IF(Table1[[#This Row],[TGL. PENSIUN (jabatan)]]&lt;&gt;0,TEXT(Table1[[#This Row],[TGL. PENSIUN (jabatan)]],"yyyy"),"")</f>
        <v>2043</v>
      </c>
      <c r="Z20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Row],[JABATAN]],tbl_refJabatan,8,FALSE),"yr","day")-CONVERT(DATEDIF(H2032,tglAcuan,"y"),"yr","day"))),(NOW()+(CONVERT(VLOOKUP(Table1[[#This Row],[JABATAN]],tbl_refJabatan,8,FALSE),"yr","day")-CONVERT(DATEDIF(H2032,NOW(),"y"),"yr","day")))),"Usia Salah"),"")</f>
        <v>56306.598911689813</v>
      </c>
      <c r="AA2032" s="167" t="str">
        <f ca="1">IF(Table1[[#This Row],[TGL.PENSIUN (usia )]]&lt;&gt;0,TEXT(Table1[[#This Row],[TGL.PENSIUN (usia )]],"yyyy"),"")</f>
        <v>2054</v>
      </c>
      <c r="AB20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Row],[JABATAN]],tbl_refJabatan,9,FALSE),"yr","day")-CONVERT(DATEDIF(M2032,tglAcuan,"y"),"yr","day"))),(NOW()+(CONVERT(VLOOKUP(Table1[[#This Row],[JABATAN]],tbl_refJabatan,9,FALSE),"yr","day")-CONVERT(DATEDIF(M2032,NOW(),"y"),"yr","day")))),"tgl SK salah"),"")</f>
        <v>52288.848911689813</v>
      </c>
      <c r="AC2032" s="167" t="str">
        <f ca="1">IF(Table1[[#This Row],[TGL. PENSIUN (jabatan )]]&lt;&gt;0,TEXT(Table1[[#This Row],[TGL. PENSIUN (jabatan )]],"yyyy"),"")</f>
        <v>2043</v>
      </c>
      <c r="AD20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3" spans="1:30" s="53" customFormat="1" ht="21.75" customHeight="1" x14ac:dyDescent="0.25">
      <c r="A2033" s="43">
        <f t="shared" si="69"/>
        <v>2028</v>
      </c>
      <c r="B2033" s="44" t="s">
        <v>3226</v>
      </c>
      <c r="C2033" s="44" t="s">
        <v>2238</v>
      </c>
      <c r="D2033" s="72" t="s">
        <v>63</v>
      </c>
      <c r="E2033" s="283" t="s">
        <v>3596</v>
      </c>
      <c r="F2033" s="43" t="s">
        <v>41</v>
      </c>
      <c r="G2033" s="46" t="s">
        <v>42</v>
      </c>
      <c r="H2033" s="85">
        <v>27474</v>
      </c>
      <c r="I2033" s="45"/>
      <c r="J2033" s="76"/>
      <c r="K2033" s="74" t="s">
        <v>56</v>
      </c>
      <c r="L2033" s="87" t="s">
        <v>3597</v>
      </c>
      <c r="M2033" s="85">
        <v>41940</v>
      </c>
      <c r="N2033" s="52" t="str">
        <f t="shared" ca="1" si="70"/>
        <v>48 Tahun 11 Bulan 6 hari</v>
      </c>
      <c r="O20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30 Hari </v>
      </c>
      <c r="P2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Row],[JABATAN]],tbl_refJabatan,2,FALSE),"yr","day")-CONVERT(DATEDIF(H2033,tglAcuan,"y"),"yr","day"))),(NOW()+(CONVERT(VLOOKUP(Table1[[#This Row],[JABATAN]],tbl_refJabatan,2,FALSE),"yr","day")-CONVERT(DATEDIF(H2033,NOW(),"y"),"yr","day")))),"Usia Salah"),"")</f>
        <v>49732.098911689813</v>
      </c>
      <c r="Q2033" s="167" t="str">
        <f ca="1">IF(Table1[[#This Row],[TGL. PENSIUN (usia)]]&lt;&gt;0,TEXT(Table1[[#This Row],[TGL. PENSIUN (usia)]],"yyyy"),"")</f>
        <v>2036</v>
      </c>
      <c r="R2033" s="166">
        <f ca="1">IF(AND(Table1[[#This Row],[TGL. PENSIUN (usia)]]&lt;&gt;"",Table1[[#This Row],[TGL. PENSIUN (usia)]]&lt;&gt;"USIA SALAH"),IF(tglAcuan&lt;&gt;0,(INT(CONVERT(VLOOKUP(Table1[[#This Row],[JABATAN]],tbl_refJabatan,2,FALSE),"yr","day")-CONVERT(DATEDIF(H2033,tglAcuan,"y"),"yr","day"))),(INT(CONVERT(VLOOKUP(Table1[[#This Row],[JABATAN]],tbl_refJabatan,2,FALSE),"yr","day")-CONVERT(DATEDIF(H2033,NOW(),"y"),"yr","day")))),"")</f>
        <v>4383</v>
      </c>
      <c r="S2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Row],[JABATAN]],tbl_refJabatan,4,FALSE),"yr","day")-CONVERT(DATEDIF(H2033,tglAcuan,"y"),"yr","day"))),(NOW()+(CONVERT(VLOOKUP(Table1[[#This Row],[JABATAN]],tbl_refJabatan,4,FALSE),"yr","day")-CONVERT(DATEDIF(H2033,NOW(),"y"),"yr","day")))),"Usia Salah"),"")</f>
        <v>35122.098911689813</v>
      </c>
      <c r="T2033" s="167" t="str">
        <f ca="1">IF(Table1[[#This Row],[TGL. PENSIUN ( usia )]]&lt;&gt;0,TEXT(Table1[[#This Row],[TGL. PENSIUN ( usia )]],"yyyy"),"")</f>
        <v>1996</v>
      </c>
      <c r="U2033" s="166">
        <f ca="1">IF(AND(Table1[[#This Row],[TGL. PENSIUN (usia)]]&lt;&gt;"",Table1[[#This Row],[TGL. PENSIUN (usia)]]&lt;&gt;"USIA SALAH"),IF(tglAcuan&lt;&gt;0,(INT(CONVERT(VLOOKUP(Table1[[#This Row],[JABATAN]],tbl_refJabatan,4,FALSE),"yr","day")-CONVERT(DATEDIF(H2033,tglAcuan,"y"),"yr","day"))),(INT(CONVERT(VLOOKUP(Table1[[#This Row],[JABATAN]],tbl_refJabatan,4,FALSE),"yr","day")-CONVERT(DATEDIF(H2033,NOW(),"y"),"yr","day")))),"")</f>
        <v>-10227</v>
      </c>
      <c r="V2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Row],[JABATAN]],tbl_refJabatan,6,FALSE),"yr","day")-CONVERT(DATEDIF(H2033,tglAcuan,"y"),"yr","day"))),(NOW()+(CONVERT(VLOOKUP(Table1[[#This Row],[JABATAN]],tbl_refJabatan,6,FALSE),"yr","day")-CONVERT(DATEDIF(H2033,NOW(),"y"),"yr","day")))),"Usia Salah"),"")</f>
        <v>27817.098911689813</v>
      </c>
      <c r="W2033" s="167" t="str">
        <f ca="1">IF(Table1[[#This Row],[TGL.PENSIUN (usia)]]&lt;&gt;0,TEXT(Table1[[#This Row],[TGL.PENSIUN (usia)]],"yyyy"),"")</f>
        <v>1976</v>
      </c>
      <c r="X20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Row],[JABATAN]],tbl_refJabatan,7,FALSE),"yr","day")-CONVERT(DATEDIF(M2033,tglAcuan,"y"),"yr","day"))),(NOW()+(CONVERT(VLOOKUP(Table1[[#This Row],[JABATAN]],tbl_refJabatan,7,FALSE),"yr","day")-CONVERT(DATEDIF(M2033,NOW(),"y"),"yr","day")))),"tgl SK salah"),"")</f>
        <v>63976.848911689813</v>
      </c>
      <c r="Y2033" s="167" t="str">
        <f ca="1">IF(Table1[[#This Row],[TGL. PENSIUN (jabatan)]]&lt;&gt;0,TEXT(Table1[[#This Row],[TGL. PENSIUN (jabatan)]],"yyyy"),"")</f>
        <v>2075</v>
      </c>
      <c r="Z20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Row],[JABATAN]],tbl_refJabatan,8,FALSE),"yr","day")-CONVERT(DATEDIF(H2033,tglAcuan,"y"),"yr","day"))),(NOW()+(CONVERT(VLOOKUP(Table1[[#This Row],[JABATAN]],tbl_refJabatan,8,FALSE),"yr","day")-CONVERT(DATEDIF(H2033,NOW(),"y"),"yr","day")))),"Usia Salah"),"")</f>
        <v>49732.098911689813</v>
      </c>
      <c r="AA2033" s="167" t="str">
        <f ca="1">IF(Table1[[#This Row],[TGL.PENSIUN (usia )]]&lt;&gt;0,TEXT(Table1[[#This Row],[TGL.PENSIUN (usia )]],"yyyy"),"")</f>
        <v>2036</v>
      </c>
      <c r="AB20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Row],[JABATAN]],tbl_refJabatan,9,FALSE),"yr","day")-CONVERT(DATEDIF(M2033,tglAcuan,"y"),"yr","day"))),(NOW()+(CONVERT(VLOOKUP(Table1[[#This Row],[JABATAN]],tbl_refJabatan,9,FALSE),"yr","day")-CONVERT(DATEDIF(M2033,NOW(),"y"),"yr","day")))),"tgl SK salah"),"")</f>
        <v>47540.598911689813</v>
      </c>
      <c r="AC2033" s="167" t="str">
        <f ca="1">IF(Table1[[#This Row],[TGL. PENSIUN (jabatan )]]&lt;&gt;0,TEXT(Table1[[#This Row],[TGL. PENSIUN (jabatan )]],"yyyy"),"")</f>
        <v>2030</v>
      </c>
      <c r="AD20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4" spans="1:30" s="53" customFormat="1" ht="21.75" customHeight="1" x14ac:dyDescent="0.25">
      <c r="A2034" s="43">
        <f t="shared" si="69"/>
        <v>2029</v>
      </c>
      <c r="B2034" s="44" t="s">
        <v>3226</v>
      </c>
      <c r="C2034" s="44" t="s">
        <v>2238</v>
      </c>
      <c r="D2034" s="72" t="s">
        <v>63</v>
      </c>
      <c r="E2034" s="283" t="s">
        <v>3598</v>
      </c>
      <c r="F2034" s="43" t="s">
        <v>41</v>
      </c>
      <c r="G2034" s="46" t="s">
        <v>42</v>
      </c>
      <c r="H2034" s="85">
        <v>28709</v>
      </c>
      <c r="I2034" s="45"/>
      <c r="J2034" s="76"/>
      <c r="K2034" s="74" t="s">
        <v>43</v>
      </c>
      <c r="L2034" s="87" t="s">
        <v>3599</v>
      </c>
      <c r="M2034" s="85">
        <v>41991</v>
      </c>
      <c r="N2034" s="52" t="str">
        <f t="shared" ca="1" si="70"/>
        <v>45 Tahun 6 Bulan 20 hari</v>
      </c>
      <c r="O20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9 Hari </v>
      </c>
      <c r="P2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Row],[JABATAN]],tbl_refJabatan,2,FALSE),"yr","day")-CONVERT(DATEDIF(H2034,tglAcuan,"y"),"yr","day"))),(NOW()+(CONVERT(VLOOKUP(Table1[[#This Row],[JABATAN]],tbl_refJabatan,2,FALSE),"yr","day")-CONVERT(DATEDIF(H2034,NOW(),"y"),"yr","day")))),"Usia Salah"),"")</f>
        <v>50827.848911689813</v>
      </c>
      <c r="Q2034" s="167" t="str">
        <f ca="1">IF(Table1[[#This Row],[TGL. PENSIUN (usia)]]&lt;&gt;0,TEXT(Table1[[#This Row],[TGL. PENSIUN (usia)]],"yyyy"),"")</f>
        <v>2039</v>
      </c>
      <c r="R2034" s="166">
        <f ca="1">IF(AND(Table1[[#This Row],[TGL. PENSIUN (usia)]]&lt;&gt;"",Table1[[#This Row],[TGL. PENSIUN (usia)]]&lt;&gt;"USIA SALAH"),IF(tglAcuan&lt;&gt;0,(INT(CONVERT(VLOOKUP(Table1[[#This Row],[JABATAN]],tbl_refJabatan,2,FALSE),"yr","day")-CONVERT(DATEDIF(H2034,tglAcuan,"y"),"yr","day"))),(INT(CONVERT(VLOOKUP(Table1[[#This Row],[JABATAN]],tbl_refJabatan,2,FALSE),"yr","day")-CONVERT(DATEDIF(H2034,NOW(),"y"),"yr","day")))),"")</f>
        <v>5478</v>
      </c>
      <c r="S2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Row],[JABATAN]],tbl_refJabatan,4,FALSE),"yr","day")-CONVERT(DATEDIF(H2034,tglAcuan,"y"),"yr","day"))),(NOW()+(CONVERT(VLOOKUP(Table1[[#This Row],[JABATAN]],tbl_refJabatan,4,FALSE),"yr","day")-CONVERT(DATEDIF(H2034,NOW(),"y"),"yr","day")))),"Usia Salah"),"")</f>
        <v>36217.848911689813</v>
      </c>
      <c r="T2034" s="167" t="str">
        <f ca="1">IF(Table1[[#This Row],[TGL. PENSIUN ( usia )]]&lt;&gt;0,TEXT(Table1[[#This Row],[TGL. PENSIUN ( usia )]],"yyyy"),"")</f>
        <v>1999</v>
      </c>
      <c r="U2034" s="166">
        <f ca="1">IF(AND(Table1[[#This Row],[TGL. PENSIUN (usia)]]&lt;&gt;"",Table1[[#This Row],[TGL. PENSIUN (usia)]]&lt;&gt;"USIA SALAH"),IF(tglAcuan&lt;&gt;0,(INT(CONVERT(VLOOKUP(Table1[[#This Row],[JABATAN]],tbl_refJabatan,4,FALSE),"yr","day")-CONVERT(DATEDIF(H2034,tglAcuan,"y"),"yr","day"))),(INT(CONVERT(VLOOKUP(Table1[[#This Row],[JABATAN]],tbl_refJabatan,4,FALSE),"yr","day")-CONVERT(DATEDIF(H2034,NOW(),"y"),"yr","day")))),"")</f>
        <v>-9132</v>
      </c>
      <c r="V2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Row],[JABATAN]],tbl_refJabatan,6,FALSE),"yr","day")-CONVERT(DATEDIF(H2034,tglAcuan,"y"),"yr","day"))),(NOW()+(CONVERT(VLOOKUP(Table1[[#This Row],[JABATAN]],tbl_refJabatan,6,FALSE),"yr","day")-CONVERT(DATEDIF(H2034,NOW(),"y"),"yr","day")))),"Usia Salah"),"")</f>
        <v>28912.848911689813</v>
      </c>
      <c r="W2034" s="167" t="str">
        <f ca="1">IF(Table1[[#This Row],[TGL.PENSIUN (usia)]]&lt;&gt;0,TEXT(Table1[[#This Row],[TGL.PENSIUN (usia)]],"yyyy"),"")</f>
        <v>1979</v>
      </c>
      <c r="X20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Row],[JABATAN]],tbl_refJabatan,7,FALSE),"yr","day")-CONVERT(DATEDIF(M2034,tglAcuan,"y"),"yr","day"))),(NOW()+(CONVERT(VLOOKUP(Table1[[#This Row],[JABATAN]],tbl_refJabatan,7,FALSE),"yr","day")-CONVERT(DATEDIF(M2034,NOW(),"y"),"yr","day")))),"tgl SK salah"),"")</f>
        <v>63976.848911689813</v>
      </c>
      <c r="Y2034" s="167" t="str">
        <f ca="1">IF(Table1[[#This Row],[TGL. PENSIUN (jabatan)]]&lt;&gt;0,TEXT(Table1[[#This Row],[TGL. PENSIUN (jabatan)]],"yyyy"),"")</f>
        <v>2075</v>
      </c>
      <c r="Z20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Row],[JABATAN]],tbl_refJabatan,8,FALSE),"yr","day")-CONVERT(DATEDIF(H2034,tglAcuan,"y"),"yr","day"))),(NOW()+(CONVERT(VLOOKUP(Table1[[#This Row],[JABATAN]],tbl_refJabatan,8,FALSE),"yr","day")-CONVERT(DATEDIF(H2034,NOW(),"y"),"yr","day")))),"Usia Salah"),"")</f>
        <v>50827.848911689813</v>
      </c>
      <c r="AA2034" s="167" t="str">
        <f ca="1">IF(Table1[[#This Row],[TGL.PENSIUN (usia )]]&lt;&gt;0,TEXT(Table1[[#This Row],[TGL.PENSIUN (usia )]],"yyyy"),"")</f>
        <v>2039</v>
      </c>
      <c r="AB20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Row],[JABATAN]],tbl_refJabatan,9,FALSE),"yr","day")-CONVERT(DATEDIF(M2034,tglAcuan,"y"),"yr","day"))),(NOW()+(CONVERT(VLOOKUP(Table1[[#This Row],[JABATAN]],tbl_refJabatan,9,FALSE),"yr","day")-CONVERT(DATEDIF(M2034,NOW(),"y"),"yr","day")))),"tgl SK salah"),"")</f>
        <v>47540.598911689813</v>
      </c>
      <c r="AC2034" s="167" t="str">
        <f ca="1">IF(Table1[[#This Row],[TGL. PENSIUN (jabatan )]]&lt;&gt;0,TEXT(Table1[[#This Row],[TGL. PENSIUN (jabatan )]],"yyyy"),"")</f>
        <v>2030</v>
      </c>
      <c r="AD20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5" spans="1:30" s="53" customFormat="1" ht="21.75" customHeight="1" x14ac:dyDescent="0.25">
      <c r="A2035" s="43">
        <f t="shared" si="69"/>
        <v>2030</v>
      </c>
      <c r="B2035" s="44" t="s">
        <v>3226</v>
      </c>
      <c r="C2035" s="44" t="s">
        <v>2238</v>
      </c>
      <c r="D2035" s="72" t="s">
        <v>63</v>
      </c>
      <c r="E2035" s="283" t="s">
        <v>3600</v>
      </c>
      <c r="F2035" s="43" t="s">
        <v>41</v>
      </c>
      <c r="G2035" s="46" t="s">
        <v>42</v>
      </c>
      <c r="H2035" s="85">
        <v>33328</v>
      </c>
      <c r="I2035" s="45"/>
      <c r="J2035" s="76"/>
      <c r="K2035" s="74" t="s">
        <v>43</v>
      </c>
      <c r="L2035" s="87" t="s">
        <v>3601</v>
      </c>
      <c r="M2035" s="85">
        <v>42695</v>
      </c>
      <c r="N2035" s="52" t="str">
        <f t="shared" ca="1" si="70"/>
        <v>32 Tahun 10 Bulan 27 hari</v>
      </c>
      <c r="O20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3 Bulan 6 Hari </v>
      </c>
      <c r="P2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Row],[JABATAN]],tbl_refJabatan,2,FALSE),"yr","day")-CONVERT(DATEDIF(H2035,tglAcuan,"y"),"yr","day"))),(NOW()+(CONVERT(VLOOKUP(Table1[[#This Row],[JABATAN]],tbl_refJabatan,2,FALSE),"yr","day")-CONVERT(DATEDIF(H2035,NOW(),"y"),"yr","day")))),"Usia Salah"),"")</f>
        <v>55576.098911689813</v>
      </c>
      <c r="Q2035" s="167" t="str">
        <f ca="1">IF(Table1[[#This Row],[TGL. PENSIUN (usia)]]&lt;&gt;0,TEXT(Table1[[#This Row],[TGL. PENSIUN (usia)]],"yyyy"),"")</f>
        <v>2052</v>
      </c>
      <c r="R2035" s="166">
        <f ca="1">IF(AND(Table1[[#This Row],[TGL. PENSIUN (usia)]]&lt;&gt;"",Table1[[#This Row],[TGL. PENSIUN (usia)]]&lt;&gt;"USIA SALAH"),IF(tglAcuan&lt;&gt;0,(INT(CONVERT(VLOOKUP(Table1[[#This Row],[JABATAN]],tbl_refJabatan,2,FALSE),"yr","day")-CONVERT(DATEDIF(H2035,tglAcuan,"y"),"yr","day"))),(INT(CONVERT(VLOOKUP(Table1[[#This Row],[JABATAN]],tbl_refJabatan,2,FALSE),"yr","day")-CONVERT(DATEDIF(H2035,NOW(),"y"),"yr","day")))),"")</f>
        <v>10227</v>
      </c>
      <c r="S2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Row],[JABATAN]],tbl_refJabatan,4,FALSE),"yr","day")-CONVERT(DATEDIF(H2035,tglAcuan,"y"),"yr","day"))),(NOW()+(CONVERT(VLOOKUP(Table1[[#This Row],[JABATAN]],tbl_refJabatan,4,FALSE),"yr","day")-CONVERT(DATEDIF(H2035,NOW(),"y"),"yr","day")))),"Usia Salah"),"")</f>
        <v>40966.098911689813</v>
      </c>
      <c r="T2035" s="167" t="str">
        <f ca="1">IF(Table1[[#This Row],[TGL. PENSIUN ( usia )]]&lt;&gt;0,TEXT(Table1[[#This Row],[TGL. PENSIUN ( usia )]],"yyyy"),"")</f>
        <v>2012</v>
      </c>
      <c r="U2035" s="166">
        <f ca="1">IF(AND(Table1[[#This Row],[TGL. PENSIUN (usia)]]&lt;&gt;"",Table1[[#This Row],[TGL. PENSIUN (usia)]]&lt;&gt;"USIA SALAH"),IF(tglAcuan&lt;&gt;0,(INT(CONVERT(VLOOKUP(Table1[[#This Row],[JABATAN]],tbl_refJabatan,4,FALSE),"yr","day")-CONVERT(DATEDIF(H2035,tglAcuan,"y"),"yr","day"))),(INT(CONVERT(VLOOKUP(Table1[[#This Row],[JABATAN]],tbl_refJabatan,4,FALSE),"yr","day")-CONVERT(DATEDIF(H2035,NOW(),"y"),"yr","day")))),"")</f>
        <v>-4383</v>
      </c>
      <c r="V2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Row],[JABATAN]],tbl_refJabatan,6,FALSE),"yr","day")-CONVERT(DATEDIF(H2035,tglAcuan,"y"),"yr","day"))),(NOW()+(CONVERT(VLOOKUP(Table1[[#This Row],[JABATAN]],tbl_refJabatan,6,FALSE),"yr","day")-CONVERT(DATEDIF(H2035,NOW(),"y"),"yr","day")))),"Usia Salah"),"")</f>
        <v>33661.098911689813</v>
      </c>
      <c r="W2035" s="167" t="str">
        <f ca="1">IF(Table1[[#This Row],[TGL.PENSIUN (usia)]]&lt;&gt;0,TEXT(Table1[[#This Row],[TGL.PENSIUN (usia)]],"yyyy"),"")</f>
        <v>1992</v>
      </c>
      <c r="X20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Row],[JABATAN]],tbl_refJabatan,7,FALSE),"yr","day")-CONVERT(DATEDIF(M2035,tglAcuan,"y"),"yr","day"))),(NOW()+(CONVERT(VLOOKUP(Table1[[#This Row],[JABATAN]],tbl_refJabatan,7,FALSE),"yr","day")-CONVERT(DATEDIF(M2035,NOW(),"y"),"yr","day")))),"tgl SK salah"),"")</f>
        <v>64707.348911689813</v>
      </c>
      <c r="Y2035" s="167" t="str">
        <f ca="1">IF(Table1[[#This Row],[TGL. PENSIUN (jabatan)]]&lt;&gt;0,TEXT(Table1[[#This Row],[TGL. PENSIUN (jabatan)]],"yyyy"),"")</f>
        <v>2077</v>
      </c>
      <c r="Z20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Row],[JABATAN]],tbl_refJabatan,8,FALSE),"yr","day")-CONVERT(DATEDIF(H2035,tglAcuan,"y"),"yr","day"))),(NOW()+(CONVERT(VLOOKUP(Table1[[#This Row],[JABATAN]],tbl_refJabatan,8,FALSE),"yr","day")-CONVERT(DATEDIF(H2035,NOW(),"y"),"yr","day")))),"Usia Salah"),"")</f>
        <v>55576.098911689813</v>
      </c>
      <c r="AA2035" s="167" t="str">
        <f ca="1">IF(Table1[[#This Row],[TGL.PENSIUN (usia )]]&lt;&gt;0,TEXT(Table1[[#This Row],[TGL.PENSIUN (usia )]],"yyyy"),"")</f>
        <v>2052</v>
      </c>
      <c r="AB20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Row],[JABATAN]],tbl_refJabatan,9,FALSE),"yr","day")-CONVERT(DATEDIF(M2035,tglAcuan,"y"),"yr","day"))),(NOW()+(CONVERT(VLOOKUP(Table1[[#This Row],[JABATAN]],tbl_refJabatan,9,FALSE),"yr","day")-CONVERT(DATEDIF(M2035,NOW(),"y"),"yr","day")))),"tgl SK salah"),"")</f>
        <v>48271.098911689813</v>
      </c>
      <c r="AC2035" s="167" t="str">
        <f ca="1">IF(Table1[[#This Row],[TGL. PENSIUN (jabatan )]]&lt;&gt;0,TEXT(Table1[[#This Row],[TGL. PENSIUN (jabatan )]],"yyyy"),"")</f>
        <v>2032</v>
      </c>
      <c r="AD20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6" spans="1:30" s="53" customFormat="1" ht="21.75" customHeight="1" x14ac:dyDescent="0.25">
      <c r="A2036" s="43">
        <f t="shared" si="69"/>
        <v>2031</v>
      </c>
      <c r="B2036" s="44" t="s">
        <v>3226</v>
      </c>
      <c r="C2036" s="44" t="s">
        <v>2238</v>
      </c>
      <c r="D2036" s="72" t="s">
        <v>63</v>
      </c>
      <c r="E2036" s="283" t="s">
        <v>3486</v>
      </c>
      <c r="F2036" s="43" t="s">
        <v>41</v>
      </c>
      <c r="G2036" s="46" t="s">
        <v>42</v>
      </c>
      <c r="H2036" s="85">
        <v>31250</v>
      </c>
      <c r="I2036" s="45"/>
      <c r="J2036" s="76"/>
      <c r="K2036" s="74" t="s">
        <v>43</v>
      </c>
      <c r="L2036" s="87" t="s">
        <v>3602</v>
      </c>
      <c r="M2036" s="85">
        <v>41940</v>
      </c>
      <c r="N2036" s="52" t="str">
        <f t="shared" ca="1" si="70"/>
        <v>38 Tahun 7 Bulan 5 hari</v>
      </c>
      <c r="O20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3 Bulan 30 Hari </v>
      </c>
      <c r="P2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Row],[JABATAN]],tbl_refJabatan,2,FALSE),"yr","day")-CONVERT(DATEDIF(H2036,tglAcuan,"y"),"yr","day"))),(NOW()+(CONVERT(VLOOKUP(Table1[[#This Row],[JABATAN]],tbl_refJabatan,2,FALSE),"yr","day")-CONVERT(DATEDIF(H2036,NOW(),"y"),"yr","day")))),"Usia Salah"),"")</f>
        <v>53384.598911689813</v>
      </c>
      <c r="Q2036" s="167" t="str">
        <f ca="1">IF(Table1[[#This Row],[TGL. PENSIUN (usia)]]&lt;&gt;0,TEXT(Table1[[#This Row],[TGL. PENSIUN (usia)]],"yyyy"),"")</f>
        <v>2046</v>
      </c>
      <c r="R2036" s="166">
        <f ca="1">IF(AND(Table1[[#This Row],[TGL. PENSIUN (usia)]]&lt;&gt;"",Table1[[#This Row],[TGL. PENSIUN (usia)]]&lt;&gt;"USIA SALAH"),IF(tglAcuan&lt;&gt;0,(INT(CONVERT(VLOOKUP(Table1[[#This Row],[JABATAN]],tbl_refJabatan,2,FALSE),"yr","day")-CONVERT(DATEDIF(H2036,tglAcuan,"y"),"yr","day"))),(INT(CONVERT(VLOOKUP(Table1[[#This Row],[JABATAN]],tbl_refJabatan,2,FALSE),"yr","day")-CONVERT(DATEDIF(H2036,NOW(),"y"),"yr","day")))),"")</f>
        <v>8035</v>
      </c>
      <c r="S2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Row],[JABATAN]],tbl_refJabatan,4,FALSE),"yr","day")-CONVERT(DATEDIF(H2036,tglAcuan,"y"),"yr","day"))),(NOW()+(CONVERT(VLOOKUP(Table1[[#This Row],[JABATAN]],tbl_refJabatan,4,FALSE),"yr","day")-CONVERT(DATEDIF(H2036,NOW(),"y"),"yr","day")))),"Usia Salah"),"")</f>
        <v>38774.598911689813</v>
      </c>
      <c r="T2036" s="167" t="str">
        <f ca="1">IF(Table1[[#This Row],[TGL. PENSIUN ( usia )]]&lt;&gt;0,TEXT(Table1[[#This Row],[TGL. PENSIUN ( usia )]],"yyyy"),"")</f>
        <v>2006</v>
      </c>
      <c r="U2036" s="166">
        <f ca="1">IF(AND(Table1[[#This Row],[TGL. PENSIUN (usia)]]&lt;&gt;"",Table1[[#This Row],[TGL. PENSIUN (usia)]]&lt;&gt;"USIA SALAH"),IF(tglAcuan&lt;&gt;0,(INT(CONVERT(VLOOKUP(Table1[[#This Row],[JABATAN]],tbl_refJabatan,4,FALSE),"yr","day")-CONVERT(DATEDIF(H2036,tglAcuan,"y"),"yr","day"))),(INT(CONVERT(VLOOKUP(Table1[[#This Row],[JABATAN]],tbl_refJabatan,4,FALSE),"yr","day")-CONVERT(DATEDIF(H2036,NOW(),"y"),"yr","day")))),"")</f>
        <v>-6575</v>
      </c>
      <c r="V2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Row],[JABATAN]],tbl_refJabatan,6,FALSE),"yr","day")-CONVERT(DATEDIF(H2036,tglAcuan,"y"),"yr","day"))),(NOW()+(CONVERT(VLOOKUP(Table1[[#This Row],[JABATAN]],tbl_refJabatan,6,FALSE),"yr","day")-CONVERT(DATEDIF(H2036,NOW(),"y"),"yr","day")))),"Usia Salah"),"")</f>
        <v>31469.598911689813</v>
      </c>
      <c r="W2036" s="167" t="str">
        <f ca="1">IF(Table1[[#This Row],[TGL.PENSIUN (usia)]]&lt;&gt;0,TEXT(Table1[[#This Row],[TGL.PENSIUN (usia)]],"yyyy"),"")</f>
        <v>1986</v>
      </c>
      <c r="X20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Row],[JABATAN]],tbl_refJabatan,7,FALSE),"yr","day")-CONVERT(DATEDIF(M2036,tglAcuan,"y"),"yr","day"))),(NOW()+(CONVERT(VLOOKUP(Table1[[#This Row],[JABATAN]],tbl_refJabatan,7,FALSE),"yr","day")-CONVERT(DATEDIF(M2036,NOW(),"y"),"yr","day")))),"tgl SK salah"),"")</f>
        <v>63976.848911689813</v>
      </c>
      <c r="Y2036" s="167" t="str">
        <f ca="1">IF(Table1[[#This Row],[TGL. PENSIUN (jabatan)]]&lt;&gt;0,TEXT(Table1[[#This Row],[TGL. PENSIUN (jabatan)]],"yyyy"),"")</f>
        <v>2075</v>
      </c>
      <c r="Z20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Row],[JABATAN]],tbl_refJabatan,8,FALSE),"yr","day")-CONVERT(DATEDIF(H2036,tglAcuan,"y"),"yr","day"))),(NOW()+(CONVERT(VLOOKUP(Table1[[#This Row],[JABATAN]],tbl_refJabatan,8,FALSE),"yr","day")-CONVERT(DATEDIF(H2036,NOW(),"y"),"yr","day")))),"Usia Salah"),"")</f>
        <v>53384.598911689813</v>
      </c>
      <c r="AA2036" s="167" t="str">
        <f ca="1">IF(Table1[[#This Row],[TGL.PENSIUN (usia )]]&lt;&gt;0,TEXT(Table1[[#This Row],[TGL.PENSIUN (usia )]],"yyyy"),"")</f>
        <v>2046</v>
      </c>
      <c r="AB20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Row],[JABATAN]],tbl_refJabatan,9,FALSE),"yr","day")-CONVERT(DATEDIF(M2036,tglAcuan,"y"),"yr","day"))),(NOW()+(CONVERT(VLOOKUP(Table1[[#This Row],[JABATAN]],tbl_refJabatan,9,FALSE),"yr","day")-CONVERT(DATEDIF(M2036,NOW(),"y"),"yr","day")))),"tgl SK salah"),"")</f>
        <v>47540.598911689813</v>
      </c>
      <c r="AC2036" s="167" t="str">
        <f ca="1">IF(Table1[[#This Row],[TGL. PENSIUN (jabatan )]]&lt;&gt;0,TEXT(Table1[[#This Row],[TGL. PENSIUN (jabatan )]],"yyyy"),"")</f>
        <v>2030</v>
      </c>
      <c r="AD20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7" spans="1:30" s="53" customFormat="1" ht="21.75" customHeight="1" x14ac:dyDescent="0.25">
      <c r="A2037" s="43">
        <f t="shared" si="69"/>
        <v>2032</v>
      </c>
      <c r="B2037" s="44" t="s">
        <v>3226</v>
      </c>
      <c r="C2037" s="44" t="s">
        <v>2238</v>
      </c>
      <c r="D2037" s="72" t="s">
        <v>63</v>
      </c>
      <c r="E2037" s="283" t="s">
        <v>2936</v>
      </c>
      <c r="F2037" s="43" t="s">
        <v>41</v>
      </c>
      <c r="G2037" s="46" t="s">
        <v>42</v>
      </c>
      <c r="H2037" s="85">
        <v>32055</v>
      </c>
      <c r="I2037" s="45"/>
      <c r="J2037" s="76"/>
      <c r="K2037" s="74" t="s">
        <v>43</v>
      </c>
      <c r="L2037" s="87" t="s">
        <v>3603</v>
      </c>
      <c r="M2037" s="85">
        <v>41991</v>
      </c>
      <c r="N2037" s="52" t="str">
        <f t="shared" ca="1" si="70"/>
        <v>36 Tahun 4 Bulan 22 hari</v>
      </c>
      <c r="O20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9 Hari </v>
      </c>
      <c r="P2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Row],[JABATAN]],tbl_refJabatan,2,FALSE),"yr","day")-CONVERT(DATEDIF(H2037,tglAcuan,"y"),"yr","day"))),(NOW()+(CONVERT(VLOOKUP(Table1[[#This Row],[JABATAN]],tbl_refJabatan,2,FALSE),"yr","day")-CONVERT(DATEDIF(H2037,NOW(),"y"),"yr","day")))),"Usia Salah"),"")</f>
        <v>54115.098911689813</v>
      </c>
      <c r="Q2037" s="167" t="str">
        <f ca="1">IF(Table1[[#This Row],[TGL. PENSIUN (usia)]]&lt;&gt;0,TEXT(Table1[[#This Row],[TGL. PENSIUN (usia)]],"yyyy"),"")</f>
        <v>2048</v>
      </c>
      <c r="R2037" s="166">
        <f ca="1">IF(AND(Table1[[#This Row],[TGL. PENSIUN (usia)]]&lt;&gt;"",Table1[[#This Row],[TGL. PENSIUN (usia)]]&lt;&gt;"USIA SALAH"),IF(tglAcuan&lt;&gt;0,(INT(CONVERT(VLOOKUP(Table1[[#This Row],[JABATAN]],tbl_refJabatan,2,FALSE),"yr","day")-CONVERT(DATEDIF(H2037,tglAcuan,"y"),"yr","day"))),(INT(CONVERT(VLOOKUP(Table1[[#This Row],[JABATAN]],tbl_refJabatan,2,FALSE),"yr","day")-CONVERT(DATEDIF(H2037,NOW(),"y"),"yr","day")))),"")</f>
        <v>8766</v>
      </c>
      <c r="S2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Row],[JABATAN]],tbl_refJabatan,4,FALSE),"yr","day")-CONVERT(DATEDIF(H2037,tglAcuan,"y"),"yr","day"))),(NOW()+(CONVERT(VLOOKUP(Table1[[#This Row],[JABATAN]],tbl_refJabatan,4,FALSE),"yr","day")-CONVERT(DATEDIF(H2037,NOW(),"y"),"yr","day")))),"Usia Salah"),"")</f>
        <v>39505.098911689813</v>
      </c>
      <c r="T2037" s="167" t="str">
        <f ca="1">IF(Table1[[#This Row],[TGL. PENSIUN ( usia )]]&lt;&gt;0,TEXT(Table1[[#This Row],[TGL. PENSIUN ( usia )]],"yyyy"),"")</f>
        <v>2008</v>
      </c>
      <c r="U2037" s="166">
        <f ca="1">IF(AND(Table1[[#This Row],[TGL. PENSIUN (usia)]]&lt;&gt;"",Table1[[#This Row],[TGL. PENSIUN (usia)]]&lt;&gt;"USIA SALAH"),IF(tglAcuan&lt;&gt;0,(INT(CONVERT(VLOOKUP(Table1[[#This Row],[JABATAN]],tbl_refJabatan,4,FALSE),"yr","day")-CONVERT(DATEDIF(H2037,tglAcuan,"y"),"yr","day"))),(INT(CONVERT(VLOOKUP(Table1[[#This Row],[JABATAN]],tbl_refJabatan,4,FALSE),"yr","day")-CONVERT(DATEDIF(H2037,NOW(),"y"),"yr","day")))),"")</f>
        <v>-5844</v>
      </c>
      <c r="V2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Row],[JABATAN]],tbl_refJabatan,6,FALSE),"yr","day")-CONVERT(DATEDIF(H2037,tglAcuan,"y"),"yr","day"))),(NOW()+(CONVERT(VLOOKUP(Table1[[#This Row],[JABATAN]],tbl_refJabatan,6,FALSE),"yr","day")-CONVERT(DATEDIF(H2037,NOW(),"y"),"yr","day")))),"Usia Salah"),"")</f>
        <v>32200.098911689813</v>
      </c>
      <c r="W2037" s="167" t="str">
        <f ca="1">IF(Table1[[#This Row],[TGL.PENSIUN (usia)]]&lt;&gt;0,TEXT(Table1[[#This Row],[TGL.PENSIUN (usia)]],"yyyy"),"")</f>
        <v>1988</v>
      </c>
      <c r="X20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Row],[JABATAN]],tbl_refJabatan,7,FALSE),"yr","day")-CONVERT(DATEDIF(M2037,tglAcuan,"y"),"yr","day"))),(NOW()+(CONVERT(VLOOKUP(Table1[[#This Row],[JABATAN]],tbl_refJabatan,7,FALSE),"yr","day")-CONVERT(DATEDIF(M2037,NOW(),"y"),"yr","day")))),"tgl SK salah"),"")</f>
        <v>63976.848911689813</v>
      </c>
      <c r="Y2037" s="167" t="str">
        <f ca="1">IF(Table1[[#This Row],[TGL. PENSIUN (jabatan)]]&lt;&gt;0,TEXT(Table1[[#This Row],[TGL. PENSIUN (jabatan)]],"yyyy"),"")</f>
        <v>2075</v>
      </c>
      <c r="Z20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Row],[JABATAN]],tbl_refJabatan,8,FALSE),"yr","day")-CONVERT(DATEDIF(H2037,tglAcuan,"y"),"yr","day"))),(NOW()+(CONVERT(VLOOKUP(Table1[[#This Row],[JABATAN]],tbl_refJabatan,8,FALSE),"yr","day")-CONVERT(DATEDIF(H2037,NOW(),"y"),"yr","day")))),"Usia Salah"),"")</f>
        <v>54115.098911689813</v>
      </c>
      <c r="AA2037" s="167" t="str">
        <f ca="1">IF(Table1[[#This Row],[TGL.PENSIUN (usia )]]&lt;&gt;0,TEXT(Table1[[#This Row],[TGL.PENSIUN (usia )]],"yyyy"),"")</f>
        <v>2048</v>
      </c>
      <c r="AB20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Row],[JABATAN]],tbl_refJabatan,9,FALSE),"yr","day")-CONVERT(DATEDIF(M2037,tglAcuan,"y"),"yr","day"))),(NOW()+(CONVERT(VLOOKUP(Table1[[#This Row],[JABATAN]],tbl_refJabatan,9,FALSE),"yr","day")-CONVERT(DATEDIF(M2037,NOW(),"y"),"yr","day")))),"tgl SK salah"),"")</f>
        <v>47540.598911689813</v>
      </c>
      <c r="AC2037" s="167" t="str">
        <f ca="1">IF(Table1[[#This Row],[TGL. PENSIUN (jabatan )]]&lt;&gt;0,TEXT(Table1[[#This Row],[TGL. PENSIUN (jabatan )]],"yyyy"),"")</f>
        <v>2030</v>
      </c>
      <c r="AD20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8" spans="1:30" s="53" customFormat="1" ht="21.75" customHeight="1" x14ac:dyDescent="0.25">
      <c r="A2038" s="43">
        <f t="shared" si="69"/>
        <v>2033</v>
      </c>
      <c r="B2038" s="44" t="s">
        <v>3226</v>
      </c>
      <c r="C2038" s="44" t="s">
        <v>2238</v>
      </c>
      <c r="D2038" s="72" t="s">
        <v>63</v>
      </c>
      <c r="E2038" s="283" t="s">
        <v>3604</v>
      </c>
      <c r="F2038" s="43" t="s">
        <v>41</v>
      </c>
      <c r="G2038" s="46" t="s">
        <v>42</v>
      </c>
      <c r="H2038" s="85">
        <v>26180</v>
      </c>
      <c r="I2038" s="45"/>
      <c r="J2038" s="76"/>
      <c r="K2038" s="74" t="s">
        <v>43</v>
      </c>
      <c r="L2038" s="87" t="s">
        <v>3605</v>
      </c>
      <c r="M2038" s="85">
        <v>41596</v>
      </c>
      <c r="N2038" s="52" t="str">
        <f t="shared" ca="1" si="70"/>
        <v>52 Tahun 5 Bulan 23 hari</v>
      </c>
      <c r="O20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3 Bulan 9 Hari </v>
      </c>
      <c r="P2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Row],[JABATAN]],tbl_refJabatan,2,FALSE),"yr","day")-CONVERT(DATEDIF(H2038,tglAcuan,"y"),"yr","day"))),(NOW()+(CONVERT(VLOOKUP(Table1[[#This Row],[JABATAN]],tbl_refJabatan,2,FALSE),"yr","day")-CONVERT(DATEDIF(H2038,NOW(),"y"),"yr","day")))),"Usia Salah"),"")</f>
        <v>48271.098911689813</v>
      </c>
      <c r="Q2038" s="167" t="str">
        <f ca="1">IF(Table1[[#This Row],[TGL. PENSIUN (usia)]]&lt;&gt;0,TEXT(Table1[[#This Row],[TGL. PENSIUN (usia)]],"yyyy"),"")</f>
        <v>2032</v>
      </c>
      <c r="R2038" s="166">
        <f ca="1">IF(AND(Table1[[#This Row],[TGL. PENSIUN (usia)]]&lt;&gt;"",Table1[[#This Row],[TGL. PENSIUN (usia)]]&lt;&gt;"USIA SALAH"),IF(tglAcuan&lt;&gt;0,(INT(CONVERT(VLOOKUP(Table1[[#This Row],[JABATAN]],tbl_refJabatan,2,FALSE),"yr","day")-CONVERT(DATEDIF(H2038,tglAcuan,"y"),"yr","day"))),(INT(CONVERT(VLOOKUP(Table1[[#This Row],[JABATAN]],tbl_refJabatan,2,FALSE),"yr","day")-CONVERT(DATEDIF(H2038,NOW(),"y"),"yr","day")))),"")</f>
        <v>2922</v>
      </c>
      <c r="S2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Row],[JABATAN]],tbl_refJabatan,4,FALSE),"yr","day")-CONVERT(DATEDIF(H2038,tglAcuan,"y"),"yr","day"))),(NOW()+(CONVERT(VLOOKUP(Table1[[#This Row],[JABATAN]],tbl_refJabatan,4,FALSE),"yr","day")-CONVERT(DATEDIF(H2038,NOW(),"y"),"yr","day")))),"Usia Salah"),"")</f>
        <v>33661.098911689813</v>
      </c>
      <c r="T2038" s="167" t="str">
        <f ca="1">IF(Table1[[#This Row],[TGL. PENSIUN ( usia )]]&lt;&gt;0,TEXT(Table1[[#This Row],[TGL. PENSIUN ( usia )]],"yyyy"),"")</f>
        <v>1992</v>
      </c>
      <c r="U2038" s="166">
        <f ca="1">IF(AND(Table1[[#This Row],[TGL. PENSIUN (usia)]]&lt;&gt;"",Table1[[#This Row],[TGL. PENSIUN (usia)]]&lt;&gt;"USIA SALAH"),IF(tglAcuan&lt;&gt;0,(INT(CONVERT(VLOOKUP(Table1[[#This Row],[JABATAN]],tbl_refJabatan,4,FALSE),"yr","day")-CONVERT(DATEDIF(H2038,tglAcuan,"y"),"yr","day"))),(INT(CONVERT(VLOOKUP(Table1[[#This Row],[JABATAN]],tbl_refJabatan,4,FALSE),"yr","day")-CONVERT(DATEDIF(H2038,NOW(),"y"),"yr","day")))),"")</f>
        <v>-11688</v>
      </c>
      <c r="V2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Row],[JABATAN]],tbl_refJabatan,6,FALSE),"yr","day")-CONVERT(DATEDIF(H2038,tglAcuan,"y"),"yr","day"))),(NOW()+(CONVERT(VLOOKUP(Table1[[#This Row],[JABATAN]],tbl_refJabatan,6,FALSE),"yr","day")-CONVERT(DATEDIF(H2038,NOW(),"y"),"yr","day")))),"Usia Salah"),"")</f>
        <v>26356.098911689813</v>
      </c>
      <c r="W2038" s="167" t="str">
        <f ca="1">IF(Table1[[#This Row],[TGL.PENSIUN (usia)]]&lt;&gt;0,TEXT(Table1[[#This Row],[TGL.PENSIUN (usia)]],"yyyy"),"")</f>
        <v>1972</v>
      </c>
      <c r="X20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Row],[JABATAN]],tbl_refJabatan,7,FALSE),"yr","day")-CONVERT(DATEDIF(M2038,tglAcuan,"y"),"yr","day"))),(NOW()+(CONVERT(VLOOKUP(Table1[[#This Row],[JABATAN]],tbl_refJabatan,7,FALSE),"yr","day")-CONVERT(DATEDIF(M2038,NOW(),"y"),"yr","day")))),"tgl SK salah"),"")</f>
        <v>63611.598911689813</v>
      </c>
      <c r="Y2038" s="167" t="str">
        <f ca="1">IF(Table1[[#This Row],[TGL. PENSIUN (jabatan)]]&lt;&gt;0,TEXT(Table1[[#This Row],[TGL. PENSIUN (jabatan)]],"yyyy"),"")</f>
        <v>2074</v>
      </c>
      <c r="Z20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Row],[JABATAN]],tbl_refJabatan,8,FALSE),"yr","day")-CONVERT(DATEDIF(H2038,tglAcuan,"y"),"yr","day"))),(NOW()+(CONVERT(VLOOKUP(Table1[[#This Row],[JABATAN]],tbl_refJabatan,8,FALSE),"yr","day")-CONVERT(DATEDIF(H2038,NOW(),"y"),"yr","day")))),"Usia Salah"),"")</f>
        <v>48271.098911689813</v>
      </c>
      <c r="AA2038" s="167" t="str">
        <f ca="1">IF(Table1[[#This Row],[TGL.PENSIUN (usia )]]&lt;&gt;0,TEXT(Table1[[#This Row],[TGL.PENSIUN (usia )]],"yyyy"),"")</f>
        <v>2032</v>
      </c>
      <c r="AB20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Row],[JABATAN]],tbl_refJabatan,9,FALSE),"yr","day")-CONVERT(DATEDIF(M2038,tglAcuan,"y"),"yr","day"))),(NOW()+(CONVERT(VLOOKUP(Table1[[#This Row],[JABATAN]],tbl_refJabatan,9,FALSE),"yr","day")-CONVERT(DATEDIF(M2038,NOW(),"y"),"yr","day")))),"tgl SK salah"),"")</f>
        <v>47175.348911689813</v>
      </c>
      <c r="AC2038" s="167" t="str">
        <f ca="1">IF(Table1[[#This Row],[TGL. PENSIUN (jabatan )]]&lt;&gt;0,TEXT(Table1[[#This Row],[TGL. PENSIUN (jabatan )]],"yyyy"),"")</f>
        <v>2029</v>
      </c>
      <c r="AD20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39" spans="1:30" s="53" customFormat="1" ht="21.75" customHeight="1" x14ac:dyDescent="0.25">
      <c r="A2039" s="43">
        <f t="shared" si="69"/>
        <v>2034</v>
      </c>
      <c r="B2039" s="44" t="s">
        <v>3226</v>
      </c>
      <c r="C2039" s="44" t="s">
        <v>3606</v>
      </c>
      <c r="D2039" s="72" t="s">
        <v>39</v>
      </c>
      <c r="E2039" s="73" t="s">
        <v>3607</v>
      </c>
      <c r="F2039" s="43" t="s">
        <v>41</v>
      </c>
      <c r="G2039" s="46" t="s">
        <v>42</v>
      </c>
      <c r="H2039" s="47">
        <v>26094</v>
      </c>
      <c r="I2039" s="45"/>
      <c r="J2039" s="76"/>
      <c r="K2039" s="74" t="s">
        <v>56</v>
      </c>
      <c r="L2039" s="230" t="s">
        <v>3608</v>
      </c>
      <c r="M2039" s="71" t="s">
        <v>396</v>
      </c>
      <c r="N2039" s="52" t="str">
        <f t="shared" ca="1" si="70"/>
        <v>52 Tahun 8 Bulan 17 hari</v>
      </c>
      <c r="O20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2039" s="167">
        <f>Table1[[#This Row],[TGL SK]]+(60*365)</f>
        <v>67118</v>
      </c>
      <c r="Q2039" s="167" t="str">
        <f>IF(Table1[[#This Row],[TGL. PENSIUN (usia)]]&lt;&gt;0,TEXT(Table1[[#This Row],[TGL. PENSIUN (usia)]],"yyyy"),"")</f>
        <v>2083</v>
      </c>
      <c r="R2039" s="166">
        <f ca="1">IF(tglAcuan&lt;&gt;0,(INT(CONVERT(VLOOKUP(Table1[[#This Row],[JABATAN]],tbl_refJabatan,2,FALSE),"yr","day")-CONVERT(DATEDIF(H2039,tglAcuan,"y"),"yr","day"))),(INT(CONVERT(VLOOKUP(Table1[[#This Row],[JABATAN]],tbl_refJabatan,2,FALSE),"yr","day")-CONVERT(DATEDIF(H2039,NOW(),"y"),"yr","day"))))</f>
        <v>-18993</v>
      </c>
      <c r="S2039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Row],[JABATAN]],tbl_refJabatan,4,FALSE),"yr","day")-CONVERT(DATEDIF(H2039,tglAcuan,"y"),"yr","day"))),(NOW()+(CONVERT(VLOOKUP(Table1[[#This Row],[JABATAN]],tbl_refJabatan,4,FALSE),"yr","day")-CONVERT(DATEDIF(H2039,NOW(),"y"),"yr","day")))),"Usia Salah"),"")</f>
        <v>26356.098911689813</v>
      </c>
      <c r="T2039" s="167" t="str">
        <f ca="1">IF(Table1[[#This Row],[TGL. PENSIUN ( usia )]]&lt;&gt;0,TEXT(Table1[[#This Row],[TGL. PENSIUN ( usia )]],"yyyy"),"")</f>
        <v>1972</v>
      </c>
      <c r="U2039" s="166">
        <f ca="1">IF(AND(Table1[[#This Row],[TGL. PENSIUN (usia)]]&lt;&gt;"",Table1[[#This Row],[TGL. PENSIUN (usia)]]&lt;&gt;"USIA SALAH"),IF(tglAcuan&lt;&gt;0,(INT(CONVERT(VLOOKUP(Table1[[#This Row],[JABATAN]],tbl_refJabatan,4,FALSE),"yr","day")-CONVERT(DATEDIF(H2039,tglAcuan,"y"),"yr","day"))),(INT(CONVERT(VLOOKUP(Table1[[#This Row],[JABATAN]],tbl_refJabatan,4,FALSE),"yr","day")-CONVERT(DATEDIF(H2039,NOW(),"y"),"yr","day")))),"")</f>
        <v>-18993</v>
      </c>
      <c r="V2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Row],[JABATAN]],tbl_refJabatan,6,FALSE),"yr","day")-CONVERT(DATEDIF(H2039,tglAcuan,"y"),"yr","day"))),(NOW()+(CONVERT(VLOOKUP(Table1[[#This Row],[JABATAN]],tbl_refJabatan,6,FALSE),"yr","day")-CONVERT(DATEDIF(H2039,NOW(),"y"),"yr","day")))),"Usia Salah"),"")</f>
        <v>26356.098911689813</v>
      </c>
      <c r="W2039" s="167" t="str">
        <f ca="1">IF(Table1[[#This Row],[TGL.PENSIUN (usia)]]&lt;&gt;0,TEXT(Table1[[#This Row],[TGL.PENSIUN (usia)]],"yyyy"),"")</f>
        <v>1972</v>
      </c>
      <c r="X20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Row],[JABATAN]],tbl_refJabatan,7,FALSE),"yr","day")-CONVERT(DATEDIF(M2039,tglAcuan,"y"),"yr","day"))),(NOW()+(CONVERT(VLOOKUP(Table1[[#This Row],[JABATAN]],tbl_refJabatan,7,FALSE),"yr","day")-CONVERT(DATEDIF(M2039,NOW(),"y"),"yr","day")))),"tgl SK salah"),"")</f>
        <v>45349.098911689813</v>
      </c>
      <c r="Y2039" s="167" t="str">
        <f ca="1">IF(Table1[[#This Row],[TGL. PENSIUN (jabatan)]]&lt;&gt;0,TEXT(Table1[[#This Row],[TGL. PENSIUN (jabatan)]],"yyyy"),"")</f>
        <v>2024</v>
      </c>
      <c r="Z20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Row],[JABATAN]],tbl_refJabatan,8,FALSE),"yr","day")-CONVERT(DATEDIF(H2039,tglAcuan,"y"),"yr","day"))),(NOW()+(CONVERT(VLOOKUP(Table1[[#This Row],[JABATAN]],tbl_refJabatan,8,FALSE),"yr","day")-CONVERT(DATEDIF(H2039,NOW(),"y"),"yr","day")))),"Usia Salah"),"")</f>
        <v>26356.098911689813</v>
      </c>
      <c r="AA2039" s="167" t="str">
        <f ca="1">IF(Table1[[#This Row],[TGL.PENSIUN (usia )]]&lt;&gt;0,TEXT(Table1[[#This Row],[TGL.PENSIUN (usia )]],"yyyy"),"")</f>
        <v>1972</v>
      </c>
      <c r="AB20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Row],[JABATAN]],tbl_refJabatan,9,FALSE),"yr","day")-CONVERT(DATEDIF(M2039,tglAcuan,"y"),"yr","day"))),(NOW()+(CONVERT(VLOOKUP(Table1[[#This Row],[JABATAN]],tbl_refJabatan,9,FALSE),"yr","day")-CONVERT(DATEDIF(M2039,NOW(),"y"),"yr","day")))),"tgl SK salah"),"")</f>
        <v>45349.098911689813</v>
      </c>
      <c r="AC2039" s="167" t="str">
        <f ca="1">IF(Table1[[#This Row],[TGL. PENSIUN (jabatan )]]&lt;&gt;0,TEXT(Table1[[#This Row],[TGL. PENSIUN (jabatan )]],"yyyy"),"")</f>
        <v>2024</v>
      </c>
      <c r="AD20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40" spans="1:30" s="53" customFormat="1" ht="21.75" customHeight="1" x14ac:dyDescent="0.25">
      <c r="A2040" s="43">
        <f t="shared" si="69"/>
        <v>2035</v>
      </c>
      <c r="B2040" s="44" t="s">
        <v>3226</v>
      </c>
      <c r="C2040" s="44" t="s">
        <v>3606</v>
      </c>
      <c r="D2040" s="72" t="s">
        <v>45</v>
      </c>
      <c r="E2040" s="182" t="s">
        <v>3609</v>
      </c>
      <c r="F2040" s="43" t="s">
        <v>41</v>
      </c>
      <c r="G2040" s="46" t="s">
        <v>42</v>
      </c>
      <c r="H2040" s="47">
        <v>32763</v>
      </c>
      <c r="I2040" s="45"/>
      <c r="J2040" s="76"/>
      <c r="K2040" s="74" t="s">
        <v>56</v>
      </c>
      <c r="L2040" s="230" t="s">
        <v>3610</v>
      </c>
      <c r="M2040" s="80">
        <v>44931</v>
      </c>
      <c r="N2040" s="52" t="str">
        <f t="shared" ca="1" si="70"/>
        <v>34 Tahun 5 Bulan 15 hari</v>
      </c>
      <c r="O20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0" s="167">
        <f>Table1[[#This Row],[TGL SK]]+(60*365)</f>
        <v>66831</v>
      </c>
      <c r="Q2040" s="167" t="str">
        <f>IF(Table1[[#This Row],[TGL. PENSIUN (usia)]]&lt;&gt;0,TEXT(Table1[[#This Row],[TGL. PENSIUN (usia)]],"yyyy"),"")</f>
        <v>2082</v>
      </c>
      <c r="R2040" s="166">
        <f ca="1">IF(tglAcuan&lt;&gt;0,(INT(CONVERT(VLOOKUP(Table1[[#This Row],[JABATAN]],tbl_refJabatan,2,FALSE),"yr","day")-CONVERT(DATEDIF(H2040,tglAcuan,"y"),"yr","day"))),(INT(CONVERT(VLOOKUP(Table1[[#This Row],[JABATAN]],tbl_refJabatan,2,FALSE),"yr","day")-CONVERT(DATEDIF(H2040,NOW(),"y"),"yr","day"))))</f>
        <v>-12419</v>
      </c>
      <c r="S2040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Row],[JABATAN]],tbl_refJabatan,4,FALSE),"yr","day")-CONVERT(DATEDIF(H2040,tglAcuan,"y"),"yr","day"))),(NOW()+(CONVERT(VLOOKUP(Table1[[#This Row],[JABATAN]],tbl_refJabatan,4,FALSE),"yr","day")-CONVERT(DATEDIF(H2040,NOW(),"y"),"yr","day")))),"Usia Salah"),"")</f>
        <v>32930.598911689813</v>
      </c>
      <c r="T2040" s="167" t="str">
        <f ca="1">IF(Table1[[#This Row],[TGL. PENSIUN ( usia )]]&lt;&gt;0,TEXT(Table1[[#This Row],[TGL. PENSIUN ( usia )]],"yyyy"),"")</f>
        <v>1990</v>
      </c>
      <c r="U2040" s="166">
        <f ca="1">IF(AND(Table1[[#This Row],[TGL. PENSIUN (usia)]]&lt;&gt;"",Table1[[#This Row],[TGL. PENSIUN (usia)]]&lt;&gt;"USIA SALAH"),IF(tglAcuan&lt;&gt;0,(INT(CONVERT(VLOOKUP(Table1[[#This Row],[JABATAN]],tbl_refJabatan,4,FALSE),"yr","day")-CONVERT(DATEDIF(H2040,tglAcuan,"y"),"yr","day"))),(INT(CONVERT(VLOOKUP(Table1[[#This Row],[JABATAN]],tbl_refJabatan,4,FALSE),"yr","day")-CONVERT(DATEDIF(H2040,NOW(),"y"),"yr","day")))),"")</f>
        <v>-12419</v>
      </c>
      <c r="V2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Row],[JABATAN]],tbl_refJabatan,6,FALSE),"yr","day")-CONVERT(DATEDIF(H2040,tglAcuan,"y"),"yr","day"))),(NOW()+(CONVERT(VLOOKUP(Table1[[#This Row],[JABATAN]],tbl_refJabatan,6,FALSE),"yr","day")-CONVERT(DATEDIF(H2040,NOW(),"y"),"yr","day")))),"Usia Salah"),"")</f>
        <v>32930.598911689813</v>
      </c>
      <c r="W2040" s="167" t="str">
        <f ca="1">IF(Table1[[#This Row],[TGL.PENSIUN (usia)]]&lt;&gt;0,TEXT(Table1[[#This Row],[TGL.PENSIUN (usia)]],"yyyy"),"")</f>
        <v>1990</v>
      </c>
      <c r="X20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Row],[JABATAN]],tbl_refJabatan,7,FALSE),"yr","day")-CONVERT(DATEDIF(M2040,tglAcuan,"y"),"yr","day"))),(NOW()+(CONVERT(VLOOKUP(Table1[[#This Row],[JABATAN]],tbl_refJabatan,7,FALSE),"yr","day")-CONVERT(DATEDIF(M2040,NOW(),"y"),"yr","day")))),"tgl SK salah"),"")</f>
        <v>44983.848911689813</v>
      </c>
      <c r="Y2040" s="167" t="str">
        <f ca="1">IF(Table1[[#This Row],[TGL. PENSIUN (jabatan)]]&lt;&gt;0,TEXT(Table1[[#This Row],[TGL. PENSIUN (jabatan)]],"yyyy"),"")</f>
        <v>2023</v>
      </c>
      <c r="Z20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Row],[JABATAN]],tbl_refJabatan,8,FALSE),"yr","day")-CONVERT(DATEDIF(H2040,tglAcuan,"y"),"yr","day"))),(NOW()+(CONVERT(VLOOKUP(Table1[[#This Row],[JABATAN]],tbl_refJabatan,8,FALSE),"yr","day")-CONVERT(DATEDIF(H2040,NOW(),"y"),"yr","day")))),"Usia Salah"),"")</f>
        <v>32930.598911689813</v>
      </c>
      <c r="AA2040" s="167" t="str">
        <f ca="1">IF(Table1[[#This Row],[TGL.PENSIUN (usia )]]&lt;&gt;0,TEXT(Table1[[#This Row],[TGL.PENSIUN (usia )]],"yyyy"),"")</f>
        <v>1990</v>
      </c>
      <c r="AB20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Row],[JABATAN]],tbl_refJabatan,9,FALSE),"yr","day")-CONVERT(DATEDIF(M2040,tglAcuan,"y"),"yr","day"))),(NOW()+(CONVERT(VLOOKUP(Table1[[#This Row],[JABATAN]],tbl_refJabatan,9,FALSE),"yr","day")-CONVERT(DATEDIF(M2040,NOW(),"y"),"yr","day")))),"tgl SK salah"),"")</f>
        <v>44983.848911689813</v>
      </c>
      <c r="AC2040" s="167" t="str">
        <f ca="1">IF(Table1[[#This Row],[TGL. PENSIUN (jabatan )]]&lt;&gt;0,TEXT(Table1[[#This Row],[TGL. PENSIUN (jabatan )]],"yyyy"),"")</f>
        <v>2023</v>
      </c>
      <c r="AD20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1" spans="1:30" s="53" customFormat="1" ht="21.75" customHeight="1" x14ac:dyDescent="0.25">
      <c r="A2041" s="43">
        <f t="shared" si="69"/>
        <v>2036</v>
      </c>
      <c r="B2041" s="44" t="s">
        <v>3226</v>
      </c>
      <c r="C2041" s="44" t="s">
        <v>3606</v>
      </c>
      <c r="D2041" s="72" t="s">
        <v>48</v>
      </c>
      <c r="E2041" s="72" t="s">
        <v>3611</v>
      </c>
      <c r="F2041" s="43" t="s">
        <v>41</v>
      </c>
      <c r="G2041" s="46" t="s">
        <v>42</v>
      </c>
      <c r="H2041" s="47">
        <v>35974</v>
      </c>
      <c r="I2041" s="45"/>
      <c r="J2041" s="76"/>
      <c r="K2041" s="74" t="s">
        <v>56</v>
      </c>
      <c r="L2041" s="230" t="s">
        <v>3612</v>
      </c>
      <c r="M2041" s="80">
        <v>45268</v>
      </c>
      <c r="N2041" s="52" t="str">
        <f t="shared" ca="1" si="70"/>
        <v>25 Tahun 7 Bulan 30 hari</v>
      </c>
      <c r="O20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19 Hari </v>
      </c>
      <c r="P2041" s="167">
        <f>Table1[[#This Row],[TGL SK]]+(60*365)</f>
        <v>67168</v>
      </c>
      <c r="Q2041" s="167" t="str">
        <f>IF(Table1[[#This Row],[TGL. PENSIUN (usia)]]&lt;&gt;0,TEXT(Table1[[#This Row],[TGL. PENSIUN (usia)]],"yyyy"),"")</f>
        <v>2083</v>
      </c>
      <c r="R2041" s="166">
        <f ca="1">IF(tglAcuan&lt;&gt;0,(INT(CONVERT(VLOOKUP(Table1[[#This Row],[JABATAN]],tbl_refJabatan,2,FALSE),"yr","day")-CONVERT(DATEDIF(H2041,tglAcuan,"y"),"yr","day"))),(INT(CONVERT(VLOOKUP(Table1[[#This Row],[JABATAN]],tbl_refJabatan,2,FALSE),"yr","day")-CONVERT(DATEDIF(H2041,NOW(),"y"),"yr","day"))))</f>
        <v>12783</v>
      </c>
      <c r="S2041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Row],[JABATAN]],tbl_refJabatan,4,FALSE),"yr","day")-CONVERT(DATEDIF(H2041,tglAcuan,"y"),"yr","day"))),(NOW()+(CONVERT(VLOOKUP(Table1[[#This Row],[JABATAN]],tbl_refJabatan,4,FALSE),"yr","day")-CONVERT(DATEDIF(H2041,NOW(),"y"),"yr","day")))),"Usia Salah"),"")</f>
        <v>58132.848911689813</v>
      </c>
      <c r="T2041" s="167" t="str">
        <f ca="1">IF(Table1[[#This Row],[TGL. PENSIUN ( usia )]]&lt;&gt;0,TEXT(Table1[[#This Row],[TGL. PENSIUN ( usia )]],"yyyy"),"")</f>
        <v>2059</v>
      </c>
      <c r="U2041" s="166">
        <f ca="1">IF(AND(Table1[[#This Row],[TGL. PENSIUN (usia)]]&lt;&gt;"",Table1[[#This Row],[TGL. PENSIUN (usia)]]&lt;&gt;"USIA SALAH"),IF(tglAcuan&lt;&gt;0,(INT(CONVERT(VLOOKUP(Table1[[#This Row],[JABATAN]],tbl_refJabatan,4,FALSE),"yr","day")-CONVERT(DATEDIF(H2041,tglAcuan,"y"),"yr","day"))),(INT(CONVERT(VLOOKUP(Table1[[#This Row],[JABATAN]],tbl_refJabatan,4,FALSE),"yr","day")-CONVERT(DATEDIF(H2041,NOW(),"y"),"yr","day")))),"")</f>
        <v>12783</v>
      </c>
      <c r="V2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Row],[JABATAN]],tbl_refJabatan,6,FALSE),"yr","day")-CONVERT(DATEDIF(H2041,tglAcuan,"y"),"yr","day"))),(NOW()+(CONVERT(VLOOKUP(Table1[[#This Row],[JABATAN]],tbl_refJabatan,6,FALSE),"yr","day")-CONVERT(DATEDIF(H2041,NOW(),"y"),"yr","day")))),"Usia Salah"),"")</f>
        <v>56671.848911689813</v>
      </c>
      <c r="W2041" s="167" t="str">
        <f ca="1">IF(Table1[[#This Row],[TGL.PENSIUN (usia)]]&lt;&gt;0,TEXT(Table1[[#This Row],[TGL.PENSIUN (usia)]],"yyyy"),"")</f>
        <v>2055</v>
      </c>
      <c r="X20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Row],[JABATAN]],tbl_refJabatan,7,FALSE),"yr","day")-CONVERT(DATEDIF(M2041,tglAcuan,"y"),"yr","day"))),(NOW()+(CONVERT(VLOOKUP(Table1[[#This Row],[JABATAN]],tbl_refJabatan,7,FALSE),"yr","day")-CONVERT(DATEDIF(M2041,NOW(),"y"),"yr","day")))),"tgl SK salah"),"")</f>
        <v>52654.098911689813</v>
      </c>
      <c r="Y2041" s="167" t="str">
        <f ca="1">IF(Table1[[#This Row],[TGL. PENSIUN (jabatan)]]&lt;&gt;0,TEXT(Table1[[#This Row],[TGL. PENSIUN (jabatan)]],"yyyy"),"")</f>
        <v>2044</v>
      </c>
      <c r="Z20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Row],[JABATAN]],tbl_refJabatan,8,FALSE),"yr","day")-CONVERT(DATEDIF(H2041,tglAcuan,"y"),"yr","day"))),(NOW()+(CONVERT(VLOOKUP(Table1[[#This Row],[JABATAN]],tbl_refJabatan,8,FALSE),"yr","day")-CONVERT(DATEDIF(H2041,NOW(),"y"),"yr","day")))),"Usia Salah"),"")</f>
        <v>56671.848911689813</v>
      </c>
      <c r="AA2041" s="167" t="str">
        <f ca="1">IF(Table1[[#This Row],[TGL.PENSIUN (usia )]]&lt;&gt;0,TEXT(Table1[[#This Row],[TGL.PENSIUN (usia )]],"yyyy"),"")</f>
        <v>2055</v>
      </c>
      <c r="AB20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Row],[JABATAN]],tbl_refJabatan,9,FALSE),"yr","day")-CONVERT(DATEDIF(M2041,tglAcuan,"y"),"yr","day"))),(NOW()+(CONVERT(VLOOKUP(Table1[[#This Row],[JABATAN]],tbl_refJabatan,9,FALSE),"yr","day")-CONVERT(DATEDIF(M2041,NOW(),"y"),"yr","day")))),"tgl SK salah"),"")</f>
        <v>52654.098911689813</v>
      </c>
      <c r="AC2041" s="167" t="str">
        <f ca="1">IF(Table1[[#This Row],[TGL. PENSIUN (jabatan )]]&lt;&gt;0,TEXT(Table1[[#This Row],[TGL. PENSIUN (jabatan )]],"yyyy"),"")</f>
        <v>2044</v>
      </c>
      <c r="AD20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2" spans="1:30" s="53" customFormat="1" ht="21.75" customHeight="1" x14ac:dyDescent="0.25">
      <c r="A2042" s="43">
        <f t="shared" si="69"/>
        <v>2037</v>
      </c>
      <c r="B2042" s="44" t="s">
        <v>3226</v>
      </c>
      <c r="C2042" s="44" t="s">
        <v>3606</v>
      </c>
      <c r="D2042" s="72" t="s">
        <v>457</v>
      </c>
      <c r="E2042" s="72" t="s">
        <v>3613</v>
      </c>
      <c r="F2042" s="43" t="s">
        <v>41</v>
      </c>
      <c r="G2042" s="46" t="s">
        <v>42</v>
      </c>
      <c r="H2042" s="47">
        <v>33208</v>
      </c>
      <c r="I2042" s="45"/>
      <c r="J2042" s="76"/>
      <c r="K2042" s="74" t="s">
        <v>90</v>
      </c>
      <c r="L2042" s="230" t="s">
        <v>3614</v>
      </c>
      <c r="M2042" s="80">
        <v>45268</v>
      </c>
      <c r="N2042" s="52" t="str">
        <f t="shared" ca="1" si="70"/>
        <v>33 Tahun 2 Bulan 26 hari</v>
      </c>
      <c r="O20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19 Hari </v>
      </c>
      <c r="P2042" s="167">
        <f>Table1[[#This Row],[TGL SK]]+(60*365)</f>
        <v>67168</v>
      </c>
      <c r="Q2042" s="167" t="str">
        <f>IF(Table1[[#This Row],[TGL. PENSIUN (usia)]]&lt;&gt;0,TEXT(Table1[[#This Row],[TGL. PENSIUN (usia)]],"yyyy"),"")</f>
        <v>2083</v>
      </c>
      <c r="R2042" s="166">
        <f ca="1">IF(tglAcuan&lt;&gt;0,(INT(CONVERT(VLOOKUP(Table1[[#This Row],[JABATAN]],tbl_refJabatan,2,FALSE),"yr","day")-CONVERT(DATEDIF(H2042,tglAcuan,"y"),"yr","day"))),(INT(CONVERT(VLOOKUP(Table1[[#This Row],[JABATAN]],tbl_refJabatan,2,FALSE),"yr","day")-CONVERT(DATEDIF(H2042,NOW(),"y"),"yr","day"))))</f>
        <v>-12054</v>
      </c>
      <c r="S2042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Row],[JABATAN]],tbl_refJabatan,4,FALSE),"yr","day")-CONVERT(DATEDIF(H2042,tglAcuan,"y"),"yr","day"))),(NOW()+(CONVERT(VLOOKUP(Table1[[#This Row],[JABATAN]],tbl_refJabatan,4,FALSE),"yr","day")-CONVERT(DATEDIF(H2042,NOW(),"y"),"yr","day")))),"Usia Salah"),"")</f>
        <v>33295.848911689813</v>
      </c>
      <c r="T2042" s="167" t="str">
        <f ca="1">IF(Table1[[#This Row],[TGL. PENSIUN ( usia )]]&lt;&gt;0,TEXT(Table1[[#This Row],[TGL. PENSIUN ( usia )]],"yyyy"),"")</f>
        <v>1991</v>
      </c>
      <c r="U2042" s="166">
        <f ca="1">IF(AND(Table1[[#This Row],[TGL. PENSIUN (usia)]]&lt;&gt;"",Table1[[#This Row],[TGL. PENSIUN (usia)]]&lt;&gt;"USIA SALAH"),IF(tglAcuan&lt;&gt;0,(INT(CONVERT(VLOOKUP(Table1[[#This Row],[JABATAN]],tbl_refJabatan,4,FALSE),"yr","day")-CONVERT(DATEDIF(H2042,tglAcuan,"y"),"yr","day"))),(INT(CONVERT(VLOOKUP(Table1[[#This Row],[JABATAN]],tbl_refJabatan,4,FALSE),"yr","day")-CONVERT(DATEDIF(H2042,NOW(),"y"),"yr","day")))),"")</f>
        <v>-12054</v>
      </c>
      <c r="V2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Row],[JABATAN]],tbl_refJabatan,6,FALSE),"yr","day")-CONVERT(DATEDIF(H2042,tglAcuan,"y"),"yr","day"))),(NOW()+(CONVERT(VLOOKUP(Table1[[#This Row],[JABATAN]],tbl_refJabatan,6,FALSE),"yr","day")-CONVERT(DATEDIF(H2042,NOW(),"y"),"yr","day")))),"Usia Salah"),"")</f>
        <v>33295.848911689813</v>
      </c>
      <c r="W2042" s="167" t="str">
        <f ca="1">IF(Table1[[#This Row],[TGL.PENSIUN (usia)]]&lt;&gt;0,TEXT(Table1[[#This Row],[TGL.PENSIUN (usia)]],"yyyy"),"")</f>
        <v>1991</v>
      </c>
      <c r="X20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Row],[JABATAN]],tbl_refJabatan,7,FALSE),"yr","day")-CONVERT(DATEDIF(M2042,tglAcuan,"y"),"yr","day"))),(NOW()+(CONVERT(VLOOKUP(Table1[[#This Row],[JABATAN]],tbl_refJabatan,7,FALSE),"yr","day")-CONVERT(DATEDIF(M2042,NOW(),"y"),"yr","day")))),"tgl SK salah"),"")</f>
        <v>45349.098911689813</v>
      </c>
      <c r="Y2042" s="167" t="str">
        <f ca="1">IF(Table1[[#This Row],[TGL. PENSIUN (jabatan)]]&lt;&gt;0,TEXT(Table1[[#This Row],[TGL. PENSIUN (jabatan)]],"yyyy"),"")</f>
        <v>2024</v>
      </c>
      <c r="Z20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Row],[JABATAN]],tbl_refJabatan,8,FALSE),"yr","day")-CONVERT(DATEDIF(H2042,tglAcuan,"y"),"yr","day"))),(NOW()+(CONVERT(VLOOKUP(Table1[[#This Row],[JABATAN]],tbl_refJabatan,8,FALSE),"yr","day")-CONVERT(DATEDIF(H2042,NOW(),"y"),"yr","day")))),"Usia Salah"),"")</f>
        <v>33295.848911689813</v>
      </c>
      <c r="AA2042" s="167" t="str">
        <f ca="1">IF(Table1[[#This Row],[TGL.PENSIUN (usia )]]&lt;&gt;0,TEXT(Table1[[#This Row],[TGL.PENSIUN (usia )]],"yyyy"),"")</f>
        <v>1991</v>
      </c>
      <c r="AB20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Row],[JABATAN]],tbl_refJabatan,9,FALSE),"yr","day")-CONVERT(DATEDIF(M2042,tglAcuan,"y"),"yr","day"))),(NOW()+(CONVERT(VLOOKUP(Table1[[#This Row],[JABATAN]],tbl_refJabatan,9,FALSE),"yr","day")-CONVERT(DATEDIF(M2042,NOW(),"y"),"yr","day")))),"tgl SK salah"),"")</f>
        <v>45349.098911689813</v>
      </c>
      <c r="AC2042" s="167" t="str">
        <f ca="1">IF(Table1[[#This Row],[TGL. PENSIUN (jabatan )]]&lt;&gt;0,TEXT(Table1[[#This Row],[TGL. PENSIUN (jabatan )]],"yyyy"),"")</f>
        <v>2024</v>
      </c>
      <c r="AD20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43" spans="1:30" s="53" customFormat="1" ht="21.75" customHeight="1" x14ac:dyDescent="0.25">
      <c r="A2043" s="43">
        <f t="shared" si="69"/>
        <v>2038</v>
      </c>
      <c r="B2043" s="44" t="s">
        <v>3226</v>
      </c>
      <c r="C2043" s="44" t="s">
        <v>3606</v>
      </c>
      <c r="D2043" s="72" t="s">
        <v>57</v>
      </c>
      <c r="E2043" s="72" t="s">
        <v>3615</v>
      </c>
      <c r="F2043" s="43" t="s">
        <v>41</v>
      </c>
      <c r="G2043" s="46" t="s">
        <v>42</v>
      </c>
      <c r="H2043" s="47">
        <v>31537</v>
      </c>
      <c r="I2043" s="45"/>
      <c r="J2043" s="76"/>
      <c r="K2043" s="74" t="s">
        <v>56</v>
      </c>
      <c r="L2043" s="230" t="s">
        <v>3616</v>
      </c>
      <c r="M2043" s="80">
        <v>45268</v>
      </c>
      <c r="N2043" s="52" t="str">
        <f t="shared" ca="1" si="70"/>
        <v>37 Tahun 9 Bulan 22 hari</v>
      </c>
      <c r="O20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19 Hari </v>
      </c>
      <c r="P2043" s="167">
        <f>Table1[[#This Row],[TGL SK]]+(60*365)</f>
        <v>67168</v>
      </c>
      <c r="Q2043" s="167" t="str">
        <f>IF(Table1[[#This Row],[TGL. PENSIUN (usia)]]&lt;&gt;0,TEXT(Table1[[#This Row],[TGL. PENSIUN (usia)]],"yyyy"),"")</f>
        <v>2083</v>
      </c>
      <c r="R2043" s="166">
        <f ca="1">IF(tglAcuan&lt;&gt;0,(INT(CONVERT(VLOOKUP(Table1[[#This Row],[JABATAN]],tbl_refJabatan,2,FALSE),"yr","day")-CONVERT(DATEDIF(H2043,tglAcuan,"y"),"yr","day"))),(INT(CONVERT(VLOOKUP(Table1[[#This Row],[JABATAN]],tbl_refJabatan,2,FALSE),"yr","day")-CONVERT(DATEDIF(H2043,NOW(),"y"),"yr","day"))))</f>
        <v>8400</v>
      </c>
      <c r="S2043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Row],[JABATAN]],tbl_refJabatan,4,FALSE),"yr","day")-CONVERT(DATEDIF(H2043,tglAcuan,"y"),"yr","day"))),(NOW()+(CONVERT(VLOOKUP(Table1[[#This Row],[JABATAN]],tbl_refJabatan,4,FALSE),"yr","day")-CONVERT(DATEDIF(H2043,NOW(),"y"),"yr","day")))),"Usia Salah"),"")</f>
        <v>53749.848911689813</v>
      </c>
      <c r="T2043" s="167" t="str">
        <f ca="1">IF(Table1[[#This Row],[TGL. PENSIUN ( usia )]]&lt;&gt;0,TEXT(Table1[[#This Row],[TGL. PENSIUN ( usia )]],"yyyy"),"")</f>
        <v>2047</v>
      </c>
      <c r="U2043" s="166">
        <f ca="1">IF(AND(Table1[[#This Row],[TGL. PENSIUN (usia)]]&lt;&gt;"",Table1[[#This Row],[TGL. PENSIUN (usia)]]&lt;&gt;"USIA SALAH"),IF(tglAcuan&lt;&gt;0,(INT(CONVERT(VLOOKUP(Table1[[#This Row],[JABATAN]],tbl_refJabatan,4,FALSE),"yr","day")-CONVERT(DATEDIF(H2043,tglAcuan,"y"),"yr","day"))),(INT(CONVERT(VLOOKUP(Table1[[#This Row],[JABATAN]],tbl_refJabatan,4,FALSE),"yr","day")-CONVERT(DATEDIF(H2043,NOW(),"y"),"yr","day")))),"")</f>
        <v>8400</v>
      </c>
      <c r="V2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Row],[JABATAN]],tbl_refJabatan,6,FALSE),"yr","day")-CONVERT(DATEDIF(H2043,tglAcuan,"y"),"yr","day"))),(NOW()+(CONVERT(VLOOKUP(Table1[[#This Row],[JABATAN]],tbl_refJabatan,6,FALSE),"yr","day")-CONVERT(DATEDIF(H2043,NOW(),"y"),"yr","day")))),"Usia Salah"),"")</f>
        <v>52288.848911689813</v>
      </c>
      <c r="W2043" s="167" t="str">
        <f ca="1">IF(Table1[[#This Row],[TGL.PENSIUN (usia)]]&lt;&gt;0,TEXT(Table1[[#This Row],[TGL.PENSIUN (usia)]],"yyyy"),"")</f>
        <v>2043</v>
      </c>
      <c r="X20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Row],[JABATAN]],tbl_refJabatan,7,FALSE),"yr","day")-CONVERT(DATEDIF(M2043,tglAcuan,"y"),"yr","day"))),(NOW()+(CONVERT(VLOOKUP(Table1[[#This Row],[JABATAN]],tbl_refJabatan,7,FALSE),"yr","day")-CONVERT(DATEDIF(M2043,NOW(),"y"),"yr","day")))),"tgl SK salah"),"")</f>
        <v>52654.098911689813</v>
      </c>
      <c r="Y2043" s="167" t="str">
        <f ca="1">IF(Table1[[#This Row],[TGL. PENSIUN (jabatan)]]&lt;&gt;0,TEXT(Table1[[#This Row],[TGL. PENSIUN (jabatan)]],"yyyy"),"")</f>
        <v>2044</v>
      </c>
      <c r="Z20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Row],[JABATAN]],tbl_refJabatan,8,FALSE),"yr","day")-CONVERT(DATEDIF(H2043,tglAcuan,"y"),"yr","day"))),(NOW()+(CONVERT(VLOOKUP(Table1[[#This Row],[JABATAN]],tbl_refJabatan,8,FALSE),"yr","day")-CONVERT(DATEDIF(H2043,NOW(),"y"),"yr","day")))),"Usia Salah"),"")</f>
        <v>52288.848911689813</v>
      </c>
      <c r="AA2043" s="167" t="str">
        <f ca="1">IF(Table1[[#This Row],[TGL.PENSIUN (usia )]]&lt;&gt;0,TEXT(Table1[[#This Row],[TGL.PENSIUN (usia )]],"yyyy"),"")</f>
        <v>2043</v>
      </c>
      <c r="AB20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Row],[JABATAN]],tbl_refJabatan,9,FALSE),"yr","day")-CONVERT(DATEDIF(M2043,tglAcuan,"y"),"yr","day"))),(NOW()+(CONVERT(VLOOKUP(Table1[[#This Row],[JABATAN]],tbl_refJabatan,9,FALSE),"yr","day")-CONVERT(DATEDIF(M2043,NOW(),"y"),"yr","day")))),"tgl SK salah"),"")</f>
        <v>52654.098911689813</v>
      </c>
      <c r="AC2043" s="167" t="str">
        <f ca="1">IF(Table1[[#This Row],[TGL. PENSIUN (jabatan )]]&lt;&gt;0,TEXT(Table1[[#This Row],[TGL. PENSIUN (jabatan )]],"yyyy"),"")</f>
        <v>2044</v>
      </c>
      <c r="AD20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4" spans="1:30" s="53" customFormat="1" ht="21.75" customHeight="1" x14ac:dyDescent="0.25">
      <c r="A2044" s="43">
        <f t="shared" si="69"/>
        <v>2039</v>
      </c>
      <c r="B2044" s="44" t="s">
        <v>3226</v>
      </c>
      <c r="C2044" s="44" t="s">
        <v>3606</v>
      </c>
      <c r="D2044" s="72" t="s">
        <v>1519</v>
      </c>
      <c r="E2044" s="72" t="s">
        <v>3617</v>
      </c>
      <c r="F2044" s="43" t="s">
        <v>41</v>
      </c>
      <c r="G2044" s="46" t="s">
        <v>42</v>
      </c>
      <c r="H2044" s="47">
        <v>35138</v>
      </c>
      <c r="I2044" s="45"/>
      <c r="J2044" s="76"/>
      <c r="K2044" s="74" t="s">
        <v>56</v>
      </c>
      <c r="L2044" s="230" t="s">
        <v>3616</v>
      </c>
      <c r="M2044" s="80">
        <v>45268</v>
      </c>
      <c r="N2044" s="52" t="str">
        <f t="shared" ca="1" si="70"/>
        <v>27 Tahun 11 Bulan 13 hari</v>
      </c>
      <c r="O20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19 Hari </v>
      </c>
      <c r="P2044" s="167">
        <f>Table1[[#This Row],[TGL SK]]+(60*365)</f>
        <v>67168</v>
      </c>
      <c r="Q2044" s="167" t="str">
        <f>IF(Table1[[#This Row],[TGL. PENSIUN (usia)]]&lt;&gt;0,TEXT(Table1[[#This Row],[TGL. PENSIUN (usia)]],"yyyy"),"")</f>
        <v>2083</v>
      </c>
      <c r="R2044" s="166">
        <f ca="1">IF(tglAcuan&lt;&gt;0,(INT(CONVERT(VLOOKUP(Table1[[#This Row],[JABATAN]],tbl_refJabatan,2,FALSE),"yr","day")-CONVERT(DATEDIF(H2044,tglAcuan,"y"),"yr","day"))),(INT(CONVERT(VLOOKUP(Table1[[#This Row],[JABATAN]],tbl_refJabatan,2,FALSE),"yr","day")-CONVERT(DATEDIF(H2044,NOW(),"y"),"yr","day"))))</f>
        <v>-9862</v>
      </c>
      <c r="S2044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Row],[JABATAN]],tbl_refJabatan,4,FALSE),"yr","day")-CONVERT(DATEDIF(H2044,tglAcuan,"y"),"yr","day"))),(NOW()+(CONVERT(VLOOKUP(Table1[[#This Row],[JABATAN]],tbl_refJabatan,4,FALSE),"yr","day")-CONVERT(DATEDIF(H2044,NOW(),"y"),"yr","day")))),"Usia Salah"),"")</f>
        <v>35487.348911689813</v>
      </c>
      <c r="T2044" s="167" t="str">
        <f ca="1">IF(Table1[[#This Row],[TGL. PENSIUN ( usia )]]&lt;&gt;0,TEXT(Table1[[#This Row],[TGL. PENSIUN ( usia )]],"yyyy"),"")</f>
        <v>1997</v>
      </c>
      <c r="U2044" s="166">
        <f ca="1">IF(AND(Table1[[#This Row],[TGL. PENSIUN (usia)]]&lt;&gt;"",Table1[[#This Row],[TGL. PENSIUN (usia)]]&lt;&gt;"USIA SALAH"),IF(tglAcuan&lt;&gt;0,(INT(CONVERT(VLOOKUP(Table1[[#This Row],[JABATAN]],tbl_refJabatan,4,FALSE),"yr","day")-CONVERT(DATEDIF(H2044,tglAcuan,"y"),"yr","day"))),(INT(CONVERT(VLOOKUP(Table1[[#This Row],[JABATAN]],tbl_refJabatan,4,FALSE),"yr","day")-CONVERT(DATEDIF(H2044,NOW(),"y"),"yr","day")))),"")</f>
        <v>-9862</v>
      </c>
      <c r="V2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Row],[JABATAN]],tbl_refJabatan,6,FALSE),"yr","day")-CONVERT(DATEDIF(H2044,tglAcuan,"y"),"yr","day"))),(NOW()+(CONVERT(VLOOKUP(Table1[[#This Row],[JABATAN]],tbl_refJabatan,6,FALSE),"yr","day")-CONVERT(DATEDIF(H2044,NOW(),"y"),"yr","day")))),"Usia Salah"),"")</f>
        <v>35487.348911689813</v>
      </c>
      <c r="W2044" s="167" t="str">
        <f ca="1">IF(Table1[[#This Row],[TGL.PENSIUN (usia)]]&lt;&gt;0,TEXT(Table1[[#This Row],[TGL.PENSIUN (usia)]],"yyyy"),"")</f>
        <v>1997</v>
      </c>
      <c r="X20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Row],[JABATAN]],tbl_refJabatan,7,FALSE),"yr","day")-CONVERT(DATEDIF(M2044,tglAcuan,"y"),"yr","day"))),(NOW()+(CONVERT(VLOOKUP(Table1[[#This Row],[JABATAN]],tbl_refJabatan,7,FALSE),"yr","day")-CONVERT(DATEDIF(M2044,NOW(),"y"),"yr","day")))),"tgl SK salah"),"")</f>
        <v>45349.098911689813</v>
      </c>
      <c r="Y2044" s="167" t="str">
        <f ca="1">IF(Table1[[#This Row],[TGL. PENSIUN (jabatan)]]&lt;&gt;0,TEXT(Table1[[#This Row],[TGL. PENSIUN (jabatan)]],"yyyy"),"")</f>
        <v>2024</v>
      </c>
      <c r="Z20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Row],[JABATAN]],tbl_refJabatan,8,FALSE),"yr","day")-CONVERT(DATEDIF(H2044,tglAcuan,"y"),"yr","day"))),(NOW()+(CONVERT(VLOOKUP(Table1[[#This Row],[JABATAN]],tbl_refJabatan,8,FALSE),"yr","day")-CONVERT(DATEDIF(H2044,NOW(),"y"),"yr","day")))),"Usia Salah"),"")</f>
        <v>35487.348911689813</v>
      </c>
      <c r="AA2044" s="167" t="str">
        <f ca="1">IF(Table1[[#This Row],[TGL.PENSIUN (usia )]]&lt;&gt;0,TEXT(Table1[[#This Row],[TGL.PENSIUN (usia )]],"yyyy"),"")</f>
        <v>1997</v>
      </c>
      <c r="AB20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Row],[JABATAN]],tbl_refJabatan,9,FALSE),"yr","day")-CONVERT(DATEDIF(M2044,tglAcuan,"y"),"yr","day"))),(NOW()+(CONVERT(VLOOKUP(Table1[[#This Row],[JABATAN]],tbl_refJabatan,9,FALSE),"yr","day")-CONVERT(DATEDIF(M2044,NOW(),"y"),"yr","day")))),"tgl SK salah"),"")</f>
        <v>45349.098911689813</v>
      </c>
      <c r="AC2044" s="167" t="str">
        <f ca="1">IF(Table1[[#This Row],[TGL. PENSIUN (jabatan )]]&lt;&gt;0,TEXT(Table1[[#This Row],[TGL. PENSIUN (jabatan )]],"yyyy"),"")</f>
        <v>2024</v>
      </c>
      <c r="AD20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45" spans="1:30" s="53" customFormat="1" ht="21.75" customHeight="1" x14ac:dyDescent="0.25">
      <c r="A2045" s="43">
        <f t="shared" si="69"/>
        <v>2040</v>
      </c>
      <c r="B2045" s="44" t="s">
        <v>3226</v>
      </c>
      <c r="C2045" s="44" t="s">
        <v>3606</v>
      </c>
      <c r="D2045" s="72" t="s">
        <v>63</v>
      </c>
      <c r="E2045" s="182" t="s">
        <v>3120</v>
      </c>
      <c r="F2045" s="43" t="s">
        <v>41</v>
      </c>
      <c r="G2045" s="46" t="s">
        <v>42</v>
      </c>
      <c r="H2045" s="47">
        <v>26456</v>
      </c>
      <c r="I2045" s="45"/>
      <c r="J2045" s="76"/>
      <c r="K2045" s="74" t="s">
        <v>43</v>
      </c>
      <c r="L2045" s="230" t="s">
        <v>3618</v>
      </c>
      <c r="M2045" s="80">
        <v>44931</v>
      </c>
      <c r="N2045" s="132"/>
      <c r="O20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5" s="167">
        <f>Table1[[#This Row],[TGL SK]]+(60*365)</f>
        <v>66831</v>
      </c>
      <c r="Q2045" s="167" t="str">
        <f>IF(Table1[[#This Row],[TGL. PENSIUN (usia)]]&lt;&gt;0,TEXT(Table1[[#This Row],[TGL. PENSIUN (usia)]],"yyyy"),"")</f>
        <v>2082</v>
      </c>
      <c r="R2045" s="166">
        <f ca="1">IF(tglAcuan&lt;&gt;0,(INT(CONVERT(VLOOKUP(Table1[[#This Row],[JABATAN]],tbl_refJabatan,2,FALSE),"yr","day")-CONVERT(DATEDIF(H2045,tglAcuan,"y"),"yr","day"))),(INT(CONVERT(VLOOKUP(Table1[[#This Row],[JABATAN]],tbl_refJabatan,2,FALSE),"yr","day")-CONVERT(DATEDIF(H2045,NOW(),"y"),"yr","day"))))</f>
        <v>3287</v>
      </c>
      <c r="S2045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Row],[JABATAN]],tbl_refJabatan,4,FALSE),"yr","day")-CONVERT(DATEDIF(H2045,tglAcuan,"y"),"yr","day"))),(NOW()+(CONVERT(VLOOKUP(Table1[[#This Row],[JABATAN]],tbl_refJabatan,4,FALSE),"yr","day")-CONVERT(DATEDIF(H2045,NOW(),"y"),"yr","day")))),"Usia Salah"),"")</f>
        <v>34026.348911689813</v>
      </c>
      <c r="T2045" s="167" t="str">
        <f ca="1">IF(Table1[[#This Row],[TGL. PENSIUN ( usia )]]&lt;&gt;0,TEXT(Table1[[#This Row],[TGL. PENSIUN ( usia )]],"yyyy"),"")</f>
        <v>1993</v>
      </c>
      <c r="U2045" s="166">
        <f ca="1">IF(AND(Table1[[#This Row],[TGL. PENSIUN (usia)]]&lt;&gt;"",Table1[[#This Row],[TGL. PENSIUN (usia)]]&lt;&gt;"USIA SALAH"),IF(tglAcuan&lt;&gt;0,(INT(CONVERT(VLOOKUP(Table1[[#This Row],[JABATAN]],tbl_refJabatan,4,FALSE),"yr","day")-CONVERT(DATEDIF(H2045,tglAcuan,"y"),"yr","day"))),(INT(CONVERT(VLOOKUP(Table1[[#This Row],[JABATAN]],tbl_refJabatan,4,FALSE),"yr","day")-CONVERT(DATEDIF(H2045,NOW(),"y"),"yr","day")))),"")</f>
        <v>-11323</v>
      </c>
      <c r="V2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Row],[JABATAN]],tbl_refJabatan,6,FALSE),"yr","day")-CONVERT(DATEDIF(H2045,tglAcuan,"y"),"yr","day"))),(NOW()+(CONVERT(VLOOKUP(Table1[[#This Row],[JABATAN]],tbl_refJabatan,6,FALSE),"yr","day")-CONVERT(DATEDIF(H2045,NOW(),"y"),"yr","day")))),"Usia Salah"),"")</f>
        <v>26721.348911689813</v>
      </c>
      <c r="W2045" s="167" t="str">
        <f ca="1">IF(Table1[[#This Row],[TGL.PENSIUN (usia)]]&lt;&gt;0,TEXT(Table1[[#This Row],[TGL.PENSIUN (usia)]],"yyyy"),"")</f>
        <v>1973</v>
      </c>
      <c r="X20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Row],[JABATAN]],tbl_refJabatan,7,FALSE),"yr","day")-CONVERT(DATEDIF(M2045,tglAcuan,"y"),"yr","day"))),(NOW()+(CONVERT(VLOOKUP(Table1[[#This Row],[JABATAN]],tbl_refJabatan,7,FALSE),"yr","day")-CONVERT(DATEDIF(M2045,NOW(),"y"),"yr","day")))),"tgl SK salah"),"")</f>
        <v>66898.848911689813</v>
      </c>
      <c r="Y2045" s="167" t="str">
        <f ca="1">IF(Table1[[#This Row],[TGL. PENSIUN (jabatan)]]&lt;&gt;0,TEXT(Table1[[#This Row],[TGL. PENSIUN (jabatan)]],"yyyy"),"")</f>
        <v>2083</v>
      </c>
      <c r="Z20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Row],[JABATAN]],tbl_refJabatan,8,FALSE),"yr","day")-CONVERT(DATEDIF(H2045,tglAcuan,"y"),"yr","day"))),(NOW()+(CONVERT(VLOOKUP(Table1[[#This Row],[JABATAN]],tbl_refJabatan,8,FALSE),"yr","day")-CONVERT(DATEDIF(H2045,NOW(),"y"),"yr","day")))),"Usia Salah"),"")</f>
        <v>48636.348911689813</v>
      </c>
      <c r="AA2045" s="167" t="str">
        <f ca="1">IF(Table1[[#This Row],[TGL.PENSIUN (usia )]]&lt;&gt;0,TEXT(Table1[[#This Row],[TGL.PENSIUN (usia )]],"yyyy"),"")</f>
        <v>2033</v>
      </c>
      <c r="AB20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Row],[JABATAN]],tbl_refJabatan,9,FALSE),"yr","day")-CONVERT(DATEDIF(M2045,tglAcuan,"y"),"yr","day"))),(NOW()+(CONVERT(VLOOKUP(Table1[[#This Row],[JABATAN]],tbl_refJabatan,9,FALSE),"yr","day")-CONVERT(DATEDIF(M2045,NOW(),"y"),"yr","day")))),"tgl SK salah"),"")</f>
        <v>50462.598911689813</v>
      </c>
      <c r="AC2045" s="167" t="str">
        <f ca="1">IF(Table1[[#This Row],[TGL. PENSIUN (jabatan )]]&lt;&gt;0,TEXT(Table1[[#This Row],[TGL. PENSIUN (jabatan )]],"yyyy"),"")</f>
        <v>2038</v>
      </c>
      <c r="AD20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6" spans="1:30" s="53" customFormat="1" ht="21.75" customHeight="1" x14ac:dyDescent="0.25">
      <c r="A2046" s="43">
        <f t="shared" si="69"/>
        <v>2041</v>
      </c>
      <c r="B2046" s="44" t="s">
        <v>3226</v>
      </c>
      <c r="C2046" s="44" t="s">
        <v>3606</v>
      </c>
      <c r="D2046" s="72" t="s">
        <v>63</v>
      </c>
      <c r="E2046" s="182" t="s">
        <v>439</v>
      </c>
      <c r="F2046" s="43" t="s">
        <v>41</v>
      </c>
      <c r="G2046" s="46" t="s">
        <v>3619</v>
      </c>
      <c r="H2046" s="47">
        <v>25726</v>
      </c>
      <c r="I2046" s="45"/>
      <c r="J2046" s="76"/>
      <c r="K2046" s="74" t="s">
        <v>43</v>
      </c>
      <c r="L2046" s="230" t="s">
        <v>3620</v>
      </c>
      <c r="M2046" s="80">
        <v>44931</v>
      </c>
      <c r="N2046" s="132"/>
      <c r="O20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6" s="167">
        <f>Table1[[#This Row],[TGL SK]]+(60*365)</f>
        <v>66831</v>
      </c>
      <c r="Q2046" s="167" t="str">
        <f>IF(Table1[[#This Row],[TGL. PENSIUN (usia)]]&lt;&gt;0,TEXT(Table1[[#This Row],[TGL. PENSIUN (usia)]],"yyyy"),"")</f>
        <v>2082</v>
      </c>
      <c r="R2046" s="166">
        <f ca="1">IF(tglAcuan&lt;&gt;0,(INT(CONVERT(VLOOKUP(Table1[[#This Row],[JABATAN]],tbl_refJabatan,2,FALSE),"yr","day")-CONVERT(DATEDIF(H2046,tglAcuan,"y"),"yr","day"))),(INT(CONVERT(VLOOKUP(Table1[[#This Row],[JABATAN]],tbl_refJabatan,2,FALSE),"yr","day")-CONVERT(DATEDIF(H2046,NOW(),"y"),"yr","day"))))</f>
        <v>2556</v>
      </c>
      <c r="S2046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Row],[JABATAN]],tbl_refJabatan,4,FALSE),"yr","day")-CONVERT(DATEDIF(H2046,tglAcuan,"y"),"yr","day"))),(NOW()+(CONVERT(VLOOKUP(Table1[[#This Row],[JABATAN]],tbl_refJabatan,4,FALSE),"yr","day")-CONVERT(DATEDIF(H2046,NOW(),"y"),"yr","day")))),"Usia Salah"),"")</f>
        <v>33295.848911689813</v>
      </c>
      <c r="T2046" s="167" t="str">
        <f ca="1">IF(Table1[[#This Row],[TGL. PENSIUN ( usia )]]&lt;&gt;0,TEXT(Table1[[#This Row],[TGL. PENSIUN ( usia )]],"yyyy"),"")</f>
        <v>1991</v>
      </c>
      <c r="U2046" s="166">
        <f ca="1">IF(AND(Table1[[#This Row],[TGL. PENSIUN (usia)]]&lt;&gt;"",Table1[[#This Row],[TGL. PENSIUN (usia)]]&lt;&gt;"USIA SALAH"),IF(tglAcuan&lt;&gt;0,(INT(CONVERT(VLOOKUP(Table1[[#This Row],[JABATAN]],tbl_refJabatan,4,FALSE),"yr","day")-CONVERT(DATEDIF(H2046,tglAcuan,"y"),"yr","day"))),(INT(CONVERT(VLOOKUP(Table1[[#This Row],[JABATAN]],tbl_refJabatan,4,FALSE),"yr","day")-CONVERT(DATEDIF(H2046,NOW(),"y"),"yr","day")))),"")</f>
        <v>-12054</v>
      </c>
      <c r="V2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Row],[JABATAN]],tbl_refJabatan,6,FALSE),"yr","day")-CONVERT(DATEDIF(H2046,tglAcuan,"y"),"yr","day"))),(NOW()+(CONVERT(VLOOKUP(Table1[[#This Row],[JABATAN]],tbl_refJabatan,6,FALSE),"yr","day")-CONVERT(DATEDIF(H2046,NOW(),"y"),"yr","day")))),"Usia Salah"),"")</f>
        <v>25990.848911689813</v>
      </c>
      <c r="W2046" s="167" t="str">
        <f ca="1">IF(Table1[[#This Row],[TGL.PENSIUN (usia)]]&lt;&gt;0,TEXT(Table1[[#This Row],[TGL.PENSIUN (usia)]],"yyyy"),"")</f>
        <v>1971</v>
      </c>
      <c r="X20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Row],[JABATAN]],tbl_refJabatan,7,FALSE),"yr","day")-CONVERT(DATEDIF(M2046,tglAcuan,"y"),"yr","day"))),(NOW()+(CONVERT(VLOOKUP(Table1[[#This Row],[JABATAN]],tbl_refJabatan,7,FALSE),"yr","day")-CONVERT(DATEDIF(M2046,NOW(),"y"),"yr","day")))),"tgl SK salah"),"")</f>
        <v>66898.848911689813</v>
      </c>
      <c r="Y2046" s="167" t="str">
        <f ca="1">IF(Table1[[#This Row],[TGL. PENSIUN (jabatan)]]&lt;&gt;0,TEXT(Table1[[#This Row],[TGL. PENSIUN (jabatan)]],"yyyy"),"")</f>
        <v>2083</v>
      </c>
      <c r="Z20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Row],[JABATAN]],tbl_refJabatan,8,FALSE),"yr","day")-CONVERT(DATEDIF(H2046,tglAcuan,"y"),"yr","day"))),(NOW()+(CONVERT(VLOOKUP(Table1[[#This Row],[JABATAN]],tbl_refJabatan,8,FALSE),"yr","day")-CONVERT(DATEDIF(H2046,NOW(),"y"),"yr","day")))),"Usia Salah"),"")</f>
        <v>47905.848911689813</v>
      </c>
      <c r="AA2046" s="167" t="str">
        <f ca="1">IF(Table1[[#This Row],[TGL.PENSIUN (usia )]]&lt;&gt;0,TEXT(Table1[[#This Row],[TGL.PENSIUN (usia )]],"yyyy"),"")</f>
        <v>2031</v>
      </c>
      <c r="AB20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Row],[JABATAN]],tbl_refJabatan,9,FALSE),"yr","day")-CONVERT(DATEDIF(M2046,tglAcuan,"y"),"yr","day"))),(NOW()+(CONVERT(VLOOKUP(Table1[[#This Row],[JABATAN]],tbl_refJabatan,9,FALSE),"yr","day")-CONVERT(DATEDIF(M2046,NOW(),"y"),"yr","day")))),"tgl SK salah"),"")</f>
        <v>50462.598911689813</v>
      </c>
      <c r="AC2046" s="167" t="str">
        <f ca="1">IF(Table1[[#This Row],[TGL. PENSIUN (jabatan )]]&lt;&gt;0,TEXT(Table1[[#This Row],[TGL. PENSIUN (jabatan )]],"yyyy"),"")</f>
        <v>2038</v>
      </c>
      <c r="AD20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7" spans="1:30" s="53" customFormat="1" ht="21.75" customHeight="1" x14ac:dyDescent="0.25">
      <c r="A2047" s="43">
        <f t="shared" si="69"/>
        <v>2042</v>
      </c>
      <c r="B2047" s="44" t="s">
        <v>3226</v>
      </c>
      <c r="C2047" s="44" t="s">
        <v>3606</v>
      </c>
      <c r="D2047" s="72" t="s">
        <v>63</v>
      </c>
      <c r="E2047" s="182" t="s">
        <v>3621</v>
      </c>
      <c r="F2047" s="43" t="s">
        <v>41</v>
      </c>
      <c r="G2047" s="46" t="s">
        <v>42</v>
      </c>
      <c r="H2047" s="47">
        <v>26832</v>
      </c>
      <c r="I2047" s="45"/>
      <c r="J2047" s="76"/>
      <c r="K2047" s="74" t="s">
        <v>43</v>
      </c>
      <c r="L2047" s="230" t="s">
        <v>3622</v>
      </c>
      <c r="M2047" s="80">
        <v>44931</v>
      </c>
      <c r="N2047" s="132"/>
      <c r="O20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7" s="167">
        <f>Table1[[#This Row],[TGL SK]]+(60*365)</f>
        <v>66831</v>
      </c>
      <c r="Q2047" s="167" t="str">
        <f>IF(Table1[[#This Row],[TGL. PENSIUN (usia)]]&lt;&gt;0,TEXT(Table1[[#This Row],[TGL. PENSIUN (usia)]],"yyyy"),"")</f>
        <v>2082</v>
      </c>
      <c r="R2047" s="166">
        <f ca="1">IF(tglAcuan&lt;&gt;0,(INT(CONVERT(VLOOKUP(Table1[[#This Row],[JABATAN]],tbl_refJabatan,2,FALSE),"yr","day")-CONVERT(DATEDIF(H2047,tglAcuan,"y"),"yr","day"))),(INT(CONVERT(VLOOKUP(Table1[[#This Row],[JABATAN]],tbl_refJabatan,2,FALSE),"yr","day")-CONVERT(DATEDIF(H2047,NOW(),"y"),"yr","day"))))</f>
        <v>3652</v>
      </c>
      <c r="S2047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Row],[JABATAN]],tbl_refJabatan,4,FALSE),"yr","day")-CONVERT(DATEDIF(H2047,tglAcuan,"y"),"yr","day"))),(NOW()+(CONVERT(VLOOKUP(Table1[[#This Row],[JABATAN]],tbl_refJabatan,4,FALSE),"yr","day")-CONVERT(DATEDIF(H2047,NOW(),"y"),"yr","day")))),"Usia Salah"),"")</f>
        <v>34391.598911689813</v>
      </c>
      <c r="T2047" s="167" t="str">
        <f ca="1">IF(Table1[[#This Row],[TGL. PENSIUN ( usia )]]&lt;&gt;0,TEXT(Table1[[#This Row],[TGL. PENSIUN ( usia )]],"yyyy"),"")</f>
        <v>1994</v>
      </c>
      <c r="U2047" s="166">
        <f ca="1">IF(AND(Table1[[#This Row],[TGL. PENSIUN (usia)]]&lt;&gt;"",Table1[[#This Row],[TGL. PENSIUN (usia)]]&lt;&gt;"USIA SALAH"),IF(tglAcuan&lt;&gt;0,(INT(CONVERT(VLOOKUP(Table1[[#This Row],[JABATAN]],tbl_refJabatan,4,FALSE),"yr","day")-CONVERT(DATEDIF(H2047,tglAcuan,"y"),"yr","day"))),(INT(CONVERT(VLOOKUP(Table1[[#This Row],[JABATAN]],tbl_refJabatan,4,FALSE),"yr","day")-CONVERT(DATEDIF(H2047,NOW(),"y"),"yr","day")))),"")</f>
        <v>-10958</v>
      </c>
      <c r="V2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Row],[JABATAN]],tbl_refJabatan,6,FALSE),"yr","day")-CONVERT(DATEDIF(H2047,tglAcuan,"y"),"yr","day"))),(NOW()+(CONVERT(VLOOKUP(Table1[[#This Row],[JABATAN]],tbl_refJabatan,6,FALSE),"yr","day")-CONVERT(DATEDIF(H2047,NOW(),"y"),"yr","day")))),"Usia Salah"),"")</f>
        <v>27086.598911689813</v>
      </c>
      <c r="W2047" s="167" t="str">
        <f ca="1">IF(Table1[[#This Row],[TGL.PENSIUN (usia)]]&lt;&gt;0,TEXT(Table1[[#This Row],[TGL.PENSIUN (usia)]],"yyyy"),"")</f>
        <v>1974</v>
      </c>
      <c r="X20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Row],[JABATAN]],tbl_refJabatan,7,FALSE),"yr","day")-CONVERT(DATEDIF(M2047,tglAcuan,"y"),"yr","day"))),(NOW()+(CONVERT(VLOOKUP(Table1[[#This Row],[JABATAN]],tbl_refJabatan,7,FALSE),"yr","day")-CONVERT(DATEDIF(M2047,NOW(),"y"),"yr","day")))),"tgl SK salah"),"")</f>
        <v>66898.848911689813</v>
      </c>
      <c r="Y2047" s="167" t="str">
        <f ca="1">IF(Table1[[#This Row],[TGL. PENSIUN (jabatan)]]&lt;&gt;0,TEXT(Table1[[#This Row],[TGL. PENSIUN (jabatan)]],"yyyy"),"")</f>
        <v>2083</v>
      </c>
      <c r="Z20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Row],[JABATAN]],tbl_refJabatan,8,FALSE),"yr","day")-CONVERT(DATEDIF(H2047,tglAcuan,"y"),"yr","day"))),(NOW()+(CONVERT(VLOOKUP(Table1[[#This Row],[JABATAN]],tbl_refJabatan,8,FALSE),"yr","day")-CONVERT(DATEDIF(H2047,NOW(),"y"),"yr","day")))),"Usia Salah"),"")</f>
        <v>49001.598911689813</v>
      </c>
      <c r="AA2047" s="167" t="str">
        <f ca="1">IF(Table1[[#This Row],[TGL.PENSIUN (usia )]]&lt;&gt;0,TEXT(Table1[[#This Row],[TGL.PENSIUN (usia )]],"yyyy"),"")</f>
        <v>2034</v>
      </c>
      <c r="AB20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Row],[JABATAN]],tbl_refJabatan,9,FALSE),"yr","day")-CONVERT(DATEDIF(M2047,tglAcuan,"y"),"yr","day"))),(NOW()+(CONVERT(VLOOKUP(Table1[[#This Row],[JABATAN]],tbl_refJabatan,9,FALSE),"yr","day")-CONVERT(DATEDIF(M2047,NOW(),"y"),"yr","day")))),"tgl SK salah"),"")</f>
        <v>50462.598911689813</v>
      </c>
      <c r="AC2047" s="167" t="str">
        <f ca="1">IF(Table1[[#This Row],[TGL. PENSIUN (jabatan )]]&lt;&gt;0,TEXT(Table1[[#This Row],[TGL. PENSIUN (jabatan )]],"yyyy"),"")</f>
        <v>2038</v>
      </c>
      <c r="AD20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8" spans="1:30" s="53" customFormat="1" ht="21.75" customHeight="1" x14ac:dyDescent="0.25">
      <c r="A2048" s="43">
        <f t="shared" si="69"/>
        <v>2043</v>
      </c>
      <c r="B2048" s="44" t="s">
        <v>3226</v>
      </c>
      <c r="C2048" s="44" t="s">
        <v>3606</v>
      </c>
      <c r="D2048" s="72" t="s">
        <v>63</v>
      </c>
      <c r="E2048" s="182" t="s">
        <v>74</v>
      </c>
      <c r="F2048" s="43" t="s">
        <v>41</v>
      </c>
      <c r="G2048" s="46" t="s">
        <v>42</v>
      </c>
      <c r="H2048" s="47">
        <v>25296</v>
      </c>
      <c r="I2048" s="45"/>
      <c r="J2048" s="76"/>
      <c r="K2048" s="74" t="s">
        <v>43</v>
      </c>
      <c r="L2048" s="230" t="s">
        <v>3623</v>
      </c>
      <c r="M2048" s="80">
        <v>44931</v>
      </c>
      <c r="N2048" s="132"/>
      <c r="O20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8" s="167">
        <f>Table1[[#This Row],[TGL SK]]+(60*365)</f>
        <v>66831</v>
      </c>
      <c r="Q2048" s="167" t="str">
        <f>IF(Table1[[#This Row],[TGL. PENSIUN (usia)]]&lt;&gt;0,TEXT(Table1[[#This Row],[TGL. PENSIUN (usia)]],"yyyy"),"")</f>
        <v>2082</v>
      </c>
      <c r="R2048" s="166">
        <f ca="1">IF(tglAcuan&lt;&gt;0,(INT(CONVERT(VLOOKUP(Table1[[#This Row],[JABATAN]],tbl_refJabatan,2,FALSE),"yr","day")-CONVERT(DATEDIF(H2048,tglAcuan,"y"),"yr","day"))),(INT(CONVERT(VLOOKUP(Table1[[#This Row],[JABATAN]],tbl_refJabatan,2,FALSE),"yr","day")-CONVERT(DATEDIF(H2048,NOW(),"y"),"yr","day"))))</f>
        <v>2191</v>
      </c>
      <c r="S2048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Row],[JABATAN]],tbl_refJabatan,4,FALSE),"yr","day")-CONVERT(DATEDIF(H2048,tglAcuan,"y"),"yr","day"))),(NOW()+(CONVERT(VLOOKUP(Table1[[#This Row],[JABATAN]],tbl_refJabatan,4,FALSE),"yr","day")-CONVERT(DATEDIF(H2048,NOW(),"y"),"yr","day")))),"Usia Salah"),"")</f>
        <v>32930.598911689813</v>
      </c>
      <c r="T2048" s="167" t="str">
        <f ca="1">IF(Table1[[#This Row],[TGL. PENSIUN ( usia )]]&lt;&gt;0,TEXT(Table1[[#This Row],[TGL. PENSIUN ( usia )]],"yyyy"),"")</f>
        <v>1990</v>
      </c>
      <c r="U2048" s="166">
        <f ca="1">IF(AND(Table1[[#This Row],[TGL. PENSIUN (usia)]]&lt;&gt;"",Table1[[#This Row],[TGL. PENSIUN (usia)]]&lt;&gt;"USIA SALAH"),IF(tglAcuan&lt;&gt;0,(INT(CONVERT(VLOOKUP(Table1[[#This Row],[JABATAN]],tbl_refJabatan,4,FALSE),"yr","day")-CONVERT(DATEDIF(H2048,tglAcuan,"y"),"yr","day"))),(INT(CONVERT(VLOOKUP(Table1[[#This Row],[JABATAN]],tbl_refJabatan,4,FALSE),"yr","day")-CONVERT(DATEDIF(H2048,NOW(),"y"),"yr","day")))),"")</f>
        <v>-12419</v>
      </c>
      <c r="V2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Row],[JABATAN]],tbl_refJabatan,6,FALSE),"yr","day")-CONVERT(DATEDIF(H2048,tglAcuan,"y"),"yr","day"))),(NOW()+(CONVERT(VLOOKUP(Table1[[#This Row],[JABATAN]],tbl_refJabatan,6,FALSE),"yr","day")-CONVERT(DATEDIF(H2048,NOW(),"y"),"yr","day")))),"Usia Salah"),"")</f>
        <v>25625.598911689813</v>
      </c>
      <c r="W2048" s="167" t="str">
        <f ca="1">IF(Table1[[#This Row],[TGL.PENSIUN (usia)]]&lt;&gt;0,TEXT(Table1[[#This Row],[TGL.PENSIUN (usia)]],"yyyy"),"")</f>
        <v>1970</v>
      </c>
      <c r="X20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Row],[JABATAN]],tbl_refJabatan,7,FALSE),"yr","day")-CONVERT(DATEDIF(M2048,tglAcuan,"y"),"yr","day"))),(NOW()+(CONVERT(VLOOKUP(Table1[[#This Row],[JABATAN]],tbl_refJabatan,7,FALSE),"yr","day")-CONVERT(DATEDIF(M2048,NOW(),"y"),"yr","day")))),"tgl SK salah"),"")</f>
        <v>66898.848911689813</v>
      </c>
      <c r="Y2048" s="167" t="str">
        <f ca="1">IF(Table1[[#This Row],[TGL. PENSIUN (jabatan)]]&lt;&gt;0,TEXT(Table1[[#This Row],[TGL. PENSIUN (jabatan)]],"yyyy"),"")</f>
        <v>2083</v>
      </c>
      <c r="Z20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Row],[JABATAN]],tbl_refJabatan,8,FALSE),"yr","day")-CONVERT(DATEDIF(H2048,tglAcuan,"y"),"yr","day"))),(NOW()+(CONVERT(VLOOKUP(Table1[[#This Row],[JABATAN]],tbl_refJabatan,8,FALSE),"yr","day")-CONVERT(DATEDIF(H2048,NOW(),"y"),"yr","day")))),"Usia Salah"),"")</f>
        <v>47540.598911689813</v>
      </c>
      <c r="AA2048" s="167" t="str">
        <f ca="1">IF(Table1[[#This Row],[TGL.PENSIUN (usia )]]&lt;&gt;0,TEXT(Table1[[#This Row],[TGL.PENSIUN (usia )]],"yyyy"),"")</f>
        <v>2030</v>
      </c>
      <c r="AB20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Row],[JABATAN]],tbl_refJabatan,9,FALSE),"yr","day")-CONVERT(DATEDIF(M2048,tglAcuan,"y"),"yr","day"))),(NOW()+(CONVERT(VLOOKUP(Table1[[#This Row],[JABATAN]],tbl_refJabatan,9,FALSE),"yr","day")-CONVERT(DATEDIF(M2048,NOW(),"y"),"yr","day")))),"tgl SK salah"),"")</f>
        <v>50462.598911689813</v>
      </c>
      <c r="AC2048" s="167" t="str">
        <f ca="1">IF(Table1[[#This Row],[TGL. PENSIUN (jabatan )]]&lt;&gt;0,TEXT(Table1[[#This Row],[TGL. PENSIUN (jabatan )]],"yyyy"),"")</f>
        <v>2038</v>
      </c>
      <c r="AD20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49" spans="1:30" s="53" customFormat="1" ht="21.75" customHeight="1" x14ac:dyDescent="0.25">
      <c r="A2049" s="43">
        <f t="shared" si="69"/>
        <v>2044</v>
      </c>
      <c r="B2049" s="44" t="s">
        <v>3226</v>
      </c>
      <c r="C2049" s="44" t="s">
        <v>3606</v>
      </c>
      <c r="D2049" s="72" t="s">
        <v>63</v>
      </c>
      <c r="E2049" s="182" t="s">
        <v>3624</v>
      </c>
      <c r="F2049" s="43" t="s">
        <v>41</v>
      </c>
      <c r="G2049" s="46" t="s">
        <v>42</v>
      </c>
      <c r="H2049" s="47">
        <v>34223</v>
      </c>
      <c r="I2049" s="45"/>
      <c r="J2049" s="76"/>
      <c r="K2049" s="74" t="s">
        <v>56</v>
      </c>
      <c r="L2049" s="230" t="s">
        <v>3625</v>
      </c>
      <c r="M2049" s="80">
        <v>44931</v>
      </c>
      <c r="N2049" s="132"/>
      <c r="O20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22 Hari </v>
      </c>
      <c r="P2049" s="167">
        <f>Table1[[#This Row],[TGL SK]]+(60*365)</f>
        <v>66831</v>
      </c>
      <c r="Q2049" s="167" t="str">
        <f>IF(Table1[[#This Row],[TGL. PENSIUN (usia)]]&lt;&gt;0,TEXT(Table1[[#This Row],[TGL. PENSIUN (usia)]],"yyyy"),"")</f>
        <v>2082</v>
      </c>
      <c r="R2049" s="166">
        <f ca="1">IF(tglAcuan&lt;&gt;0,(INT(CONVERT(VLOOKUP(Table1[[#This Row],[JABATAN]],tbl_refJabatan,2,FALSE),"yr","day")-CONVERT(DATEDIF(H2049,tglAcuan,"y"),"yr","day"))),(INT(CONVERT(VLOOKUP(Table1[[#This Row],[JABATAN]],tbl_refJabatan,2,FALSE),"yr","day")-CONVERT(DATEDIF(H2049,NOW(),"y"),"yr","day"))))</f>
        <v>10957</v>
      </c>
      <c r="S2049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Row],[JABATAN]],tbl_refJabatan,4,FALSE),"yr","day")-CONVERT(DATEDIF(H2049,tglAcuan,"y"),"yr","day"))),(NOW()+(CONVERT(VLOOKUP(Table1[[#This Row],[JABATAN]],tbl_refJabatan,4,FALSE),"yr","day")-CONVERT(DATEDIF(H2049,NOW(),"y"),"yr","day")))),"Usia Salah"),"")</f>
        <v>41696.598911689813</v>
      </c>
      <c r="T2049" s="167" t="str">
        <f ca="1">IF(Table1[[#This Row],[TGL. PENSIUN ( usia )]]&lt;&gt;0,TEXT(Table1[[#This Row],[TGL. PENSIUN ( usia )]],"yyyy"),"")</f>
        <v>2014</v>
      </c>
      <c r="U2049" s="166">
        <f ca="1">IF(AND(Table1[[#This Row],[TGL. PENSIUN (usia)]]&lt;&gt;"",Table1[[#This Row],[TGL. PENSIUN (usia)]]&lt;&gt;"USIA SALAH"),IF(tglAcuan&lt;&gt;0,(INT(CONVERT(VLOOKUP(Table1[[#This Row],[JABATAN]],tbl_refJabatan,4,FALSE),"yr","day")-CONVERT(DATEDIF(H2049,tglAcuan,"y"),"yr","day"))),(INT(CONVERT(VLOOKUP(Table1[[#This Row],[JABATAN]],tbl_refJabatan,4,FALSE),"yr","day")-CONVERT(DATEDIF(H2049,NOW(),"y"),"yr","day")))),"")</f>
        <v>-3653</v>
      </c>
      <c r="V2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Row],[JABATAN]],tbl_refJabatan,6,FALSE),"yr","day")-CONVERT(DATEDIF(H2049,tglAcuan,"y"),"yr","day"))),(NOW()+(CONVERT(VLOOKUP(Table1[[#This Row],[JABATAN]],tbl_refJabatan,6,FALSE),"yr","day")-CONVERT(DATEDIF(H2049,NOW(),"y"),"yr","day")))),"Usia Salah"),"")</f>
        <v>34391.598911689813</v>
      </c>
      <c r="W2049" s="167" t="str">
        <f ca="1">IF(Table1[[#This Row],[TGL.PENSIUN (usia)]]&lt;&gt;0,TEXT(Table1[[#This Row],[TGL.PENSIUN (usia)]],"yyyy"),"")</f>
        <v>1994</v>
      </c>
      <c r="X20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Row],[JABATAN]],tbl_refJabatan,7,FALSE),"yr","day")-CONVERT(DATEDIF(M2049,tglAcuan,"y"),"yr","day"))),(NOW()+(CONVERT(VLOOKUP(Table1[[#This Row],[JABATAN]],tbl_refJabatan,7,FALSE),"yr","day")-CONVERT(DATEDIF(M2049,NOW(),"y"),"yr","day")))),"tgl SK salah"),"")</f>
        <v>66898.848911689813</v>
      </c>
      <c r="Y2049" s="167" t="str">
        <f ca="1">IF(Table1[[#This Row],[TGL. PENSIUN (jabatan)]]&lt;&gt;0,TEXT(Table1[[#This Row],[TGL. PENSIUN (jabatan)]],"yyyy"),"")</f>
        <v>2083</v>
      </c>
      <c r="Z20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Row],[JABATAN]],tbl_refJabatan,8,FALSE),"yr","day")-CONVERT(DATEDIF(H2049,tglAcuan,"y"),"yr","day"))),(NOW()+(CONVERT(VLOOKUP(Table1[[#This Row],[JABATAN]],tbl_refJabatan,8,FALSE),"yr","day")-CONVERT(DATEDIF(H2049,NOW(),"y"),"yr","day")))),"Usia Salah"),"")</f>
        <v>56306.598911689813</v>
      </c>
      <c r="AA2049" s="167" t="str">
        <f ca="1">IF(Table1[[#This Row],[TGL.PENSIUN (usia )]]&lt;&gt;0,TEXT(Table1[[#This Row],[TGL.PENSIUN (usia )]],"yyyy"),"")</f>
        <v>2054</v>
      </c>
      <c r="AB20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Row],[JABATAN]],tbl_refJabatan,9,FALSE),"yr","day")-CONVERT(DATEDIF(M2049,tglAcuan,"y"),"yr","day"))),(NOW()+(CONVERT(VLOOKUP(Table1[[#This Row],[JABATAN]],tbl_refJabatan,9,FALSE),"yr","day")-CONVERT(DATEDIF(M2049,NOW(),"y"),"yr","day")))),"tgl SK salah"),"")</f>
        <v>50462.598911689813</v>
      </c>
      <c r="AC2049" s="167" t="str">
        <f ca="1">IF(Table1[[#This Row],[TGL. PENSIUN (jabatan )]]&lt;&gt;0,TEXT(Table1[[#This Row],[TGL. PENSIUN (jabatan )]],"yyyy"),"")</f>
        <v>2038</v>
      </c>
      <c r="AD20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0" spans="1:30" s="53" customFormat="1" ht="21.75" customHeight="1" x14ac:dyDescent="0.25">
      <c r="A2050" s="43">
        <f t="shared" si="69"/>
        <v>2045</v>
      </c>
      <c r="B2050" s="44" t="s">
        <v>3626</v>
      </c>
      <c r="C2050" s="44" t="s">
        <v>1909</v>
      </c>
      <c r="D2050" s="45" t="s">
        <v>39</v>
      </c>
      <c r="E2050" s="72" t="s">
        <v>3627</v>
      </c>
      <c r="F2050" s="43" t="s">
        <v>41</v>
      </c>
      <c r="G2050" s="46" t="s">
        <v>42</v>
      </c>
      <c r="H2050" s="270">
        <v>24739</v>
      </c>
      <c r="I2050" s="45"/>
      <c r="J2050" s="76"/>
      <c r="K2050" s="83" t="s">
        <v>43</v>
      </c>
      <c r="L2050" s="63" t="s">
        <v>3628</v>
      </c>
      <c r="M2050" s="71" t="s">
        <v>396</v>
      </c>
      <c r="N2050" s="52" t="str">
        <f t="shared" ca="1" si="70"/>
        <v>56 Tahun 5 Bulan 3 hari</v>
      </c>
      <c r="O20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2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Row],[JABATAN]],tbl_refJabatan,2,FALSE),"yr","day")-CONVERT(DATEDIF(H2050,tglAcuan,"y"),"yr","day"))),(NOW()+(CONVERT(VLOOKUP(Table1[[#This Row],[JABATAN]],tbl_refJabatan,2,FALSE),"yr","day")-CONVERT(DATEDIF(H2050,NOW(),"y"),"yr","day")))),"Usia Salah"),"")</f>
        <v>24895.098911689813</v>
      </c>
      <c r="Q2050" s="167" t="str">
        <f ca="1">IF(Table1[[#This Row],[TGL. PENSIUN (usia)]]&lt;&gt;0,TEXT(Table1[[#This Row],[TGL. PENSIUN (usia)]],"yyyy"),"")</f>
        <v>1968</v>
      </c>
      <c r="R2050" s="166">
        <f ca="1">IF(AND(Table1[[#This Row],[TGL. PENSIUN (usia)]]&lt;&gt;"",Table1[[#This Row],[TGL. PENSIUN (usia)]]&lt;&gt;"USIA SALAH"),IF(tglAcuan&lt;&gt;0,(INT(CONVERT(VLOOKUP(Table1[[#This Row],[JABATAN]],tbl_refJabatan,2,FALSE),"yr","day")-CONVERT(DATEDIF(H2050,tglAcuan,"y"),"yr","day"))),(INT(CONVERT(VLOOKUP(Table1[[#This Row],[JABATAN]],tbl_refJabatan,2,FALSE),"yr","day")-CONVERT(DATEDIF(H2050,NOW(),"y"),"yr","day")))),"")</f>
        <v>-20454</v>
      </c>
      <c r="S2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Row],[JABATAN]],tbl_refJabatan,4,FALSE),"yr","day")-CONVERT(DATEDIF(H2050,tglAcuan,"y"),"yr","day"))),(NOW()+(CONVERT(VLOOKUP(Table1[[#This Row],[JABATAN]],tbl_refJabatan,4,FALSE),"yr","day")-CONVERT(DATEDIF(H2050,NOW(),"y"),"yr","day")))),"Usia Salah"),"")</f>
        <v>24895.098911689813</v>
      </c>
      <c r="T2050" s="167" t="str">
        <f ca="1">IF(Table1[[#This Row],[TGL. PENSIUN ( usia )]]&lt;&gt;0,TEXT(Table1[[#This Row],[TGL. PENSIUN ( usia )]],"yyyy"),"")</f>
        <v>1968</v>
      </c>
      <c r="U2050" s="166">
        <f ca="1">IF(AND(Table1[[#This Row],[TGL. PENSIUN (usia)]]&lt;&gt;"",Table1[[#This Row],[TGL. PENSIUN (usia)]]&lt;&gt;"USIA SALAH"),IF(tglAcuan&lt;&gt;0,(INT(CONVERT(VLOOKUP(Table1[[#This Row],[JABATAN]],tbl_refJabatan,4,FALSE),"yr","day")-CONVERT(DATEDIF(H2050,tglAcuan,"y"),"yr","day"))),(INT(CONVERT(VLOOKUP(Table1[[#This Row],[JABATAN]],tbl_refJabatan,4,FALSE),"yr","day")-CONVERT(DATEDIF(H2050,NOW(),"y"),"yr","day")))),"")</f>
        <v>-20454</v>
      </c>
      <c r="V2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Row],[JABATAN]],tbl_refJabatan,6,FALSE),"yr","day")-CONVERT(DATEDIF(H2050,tglAcuan,"y"),"yr","day"))),(NOW()+(CONVERT(VLOOKUP(Table1[[#This Row],[JABATAN]],tbl_refJabatan,6,FALSE),"yr","day")-CONVERT(DATEDIF(H2050,NOW(),"y"),"yr","day")))),"Usia Salah"),"")</f>
        <v>24895.098911689813</v>
      </c>
      <c r="W2050" s="167" t="str">
        <f ca="1">IF(Table1[[#This Row],[TGL.PENSIUN (usia)]]&lt;&gt;0,TEXT(Table1[[#This Row],[TGL.PENSIUN (usia)]],"yyyy"),"")</f>
        <v>1968</v>
      </c>
      <c r="X20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Row],[JABATAN]],tbl_refJabatan,7,FALSE),"yr","day")-CONVERT(DATEDIF(M2050,tglAcuan,"y"),"yr","day"))),(NOW()+(CONVERT(VLOOKUP(Table1[[#This Row],[JABATAN]],tbl_refJabatan,7,FALSE),"yr","day")-CONVERT(DATEDIF(M2050,NOW(),"y"),"yr","day")))),"tgl SK salah"),"")</f>
        <v>45349.098911689813</v>
      </c>
      <c r="Y2050" s="167" t="str">
        <f ca="1">IF(Table1[[#This Row],[TGL. PENSIUN (jabatan)]]&lt;&gt;0,TEXT(Table1[[#This Row],[TGL. PENSIUN (jabatan)]],"yyyy"),"")</f>
        <v>2024</v>
      </c>
      <c r="Z20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Row],[JABATAN]],tbl_refJabatan,8,FALSE),"yr","day")-CONVERT(DATEDIF(H2050,tglAcuan,"y"),"yr","day"))),(NOW()+(CONVERT(VLOOKUP(Table1[[#This Row],[JABATAN]],tbl_refJabatan,8,FALSE),"yr","day")-CONVERT(DATEDIF(H2050,NOW(),"y"),"yr","day")))),"Usia Salah"),"")</f>
        <v>24895.098911689813</v>
      </c>
      <c r="AA2050" s="167" t="str">
        <f ca="1">IF(Table1[[#This Row],[TGL.PENSIUN (usia )]]&lt;&gt;0,TEXT(Table1[[#This Row],[TGL.PENSIUN (usia )]],"yyyy"),"")</f>
        <v>1968</v>
      </c>
      <c r="AB20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Row],[JABATAN]],tbl_refJabatan,9,FALSE),"yr","day")-CONVERT(DATEDIF(M2050,tglAcuan,"y"),"yr","day"))),(NOW()+(CONVERT(VLOOKUP(Table1[[#This Row],[JABATAN]],tbl_refJabatan,9,FALSE),"yr","day")-CONVERT(DATEDIF(M2050,NOW(),"y"),"yr","day")))),"tgl SK salah"),"")</f>
        <v>45349.098911689813</v>
      </c>
      <c r="AC2050" s="167" t="str">
        <f ca="1">IF(Table1[[#This Row],[TGL. PENSIUN (jabatan )]]&lt;&gt;0,TEXT(Table1[[#This Row],[TGL. PENSIUN (jabatan )]],"yyyy"),"")</f>
        <v>2024</v>
      </c>
      <c r="AD20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51" spans="1:30" s="88" customFormat="1" ht="21.75" customHeight="1" x14ac:dyDescent="0.25">
      <c r="A2051" s="43">
        <f t="shared" si="69"/>
        <v>2046</v>
      </c>
      <c r="B2051" s="44" t="s">
        <v>3626</v>
      </c>
      <c r="C2051" s="44" t="s">
        <v>1909</v>
      </c>
      <c r="D2051" s="72" t="s">
        <v>45</v>
      </c>
      <c r="E2051" s="72" t="s">
        <v>3629</v>
      </c>
      <c r="F2051" s="43" t="s">
        <v>41</v>
      </c>
      <c r="G2051" s="46" t="s">
        <v>42</v>
      </c>
      <c r="H2051" s="270">
        <v>28582</v>
      </c>
      <c r="I2051" s="45"/>
      <c r="J2051" s="76"/>
      <c r="K2051" s="83" t="s">
        <v>43</v>
      </c>
      <c r="L2051" s="70" t="s">
        <v>3630</v>
      </c>
      <c r="M2051" s="271" t="s">
        <v>3631</v>
      </c>
      <c r="N2051" s="52" t="str">
        <f t="shared" ca="1" si="70"/>
        <v>45 Tahun 10 Bulan 25 hari</v>
      </c>
      <c r="O20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3 Hari </v>
      </c>
      <c r="P2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Row],[JABATAN]],tbl_refJabatan,2,FALSE),"yr","day")-CONVERT(DATEDIF(H2051,tglAcuan,"y"),"yr","day"))),(NOW()+(CONVERT(VLOOKUP(Table1[[#This Row],[JABATAN]],tbl_refJabatan,2,FALSE),"yr","day")-CONVERT(DATEDIF(H2051,NOW(),"y"),"yr","day")))),"Usia Salah"),"")</f>
        <v>28912.848911689813</v>
      </c>
      <c r="Q2051" s="167" t="str">
        <f ca="1">IF(Table1[[#This Row],[TGL. PENSIUN (usia)]]&lt;&gt;0,TEXT(Table1[[#This Row],[TGL. PENSIUN (usia)]],"yyyy"),"")</f>
        <v>1979</v>
      </c>
      <c r="R2051" s="166">
        <f ca="1">IF(AND(Table1[[#This Row],[TGL. PENSIUN (usia)]]&lt;&gt;"",Table1[[#This Row],[TGL. PENSIUN (usia)]]&lt;&gt;"USIA SALAH"),IF(tglAcuan&lt;&gt;0,(INT(CONVERT(VLOOKUP(Table1[[#This Row],[JABATAN]],tbl_refJabatan,2,FALSE),"yr","day")-CONVERT(DATEDIF(H2051,tglAcuan,"y"),"yr","day"))),(INT(CONVERT(VLOOKUP(Table1[[#This Row],[JABATAN]],tbl_refJabatan,2,FALSE),"yr","day")-CONVERT(DATEDIF(H2051,NOW(),"y"),"yr","day")))),"")</f>
        <v>-16437</v>
      </c>
      <c r="S2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Row],[JABATAN]],tbl_refJabatan,4,FALSE),"yr","day")-CONVERT(DATEDIF(H2051,tglAcuan,"y"),"yr","day"))),(NOW()+(CONVERT(VLOOKUP(Table1[[#This Row],[JABATAN]],tbl_refJabatan,4,FALSE),"yr","day")-CONVERT(DATEDIF(H2051,NOW(),"y"),"yr","day")))),"Usia Salah"),"")</f>
        <v>28912.848911689813</v>
      </c>
      <c r="T2051" s="167" t="str">
        <f ca="1">IF(Table1[[#This Row],[TGL. PENSIUN ( usia )]]&lt;&gt;0,TEXT(Table1[[#This Row],[TGL. PENSIUN ( usia )]],"yyyy"),"")</f>
        <v>1979</v>
      </c>
      <c r="U2051" s="166">
        <f ca="1">IF(AND(Table1[[#This Row],[TGL. PENSIUN (usia)]]&lt;&gt;"",Table1[[#This Row],[TGL. PENSIUN (usia)]]&lt;&gt;"USIA SALAH"),IF(tglAcuan&lt;&gt;0,(INT(CONVERT(VLOOKUP(Table1[[#This Row],[JABATAN]],tbl_refJabatan,4,FALSE),"yr","day")-CONVERT(DATEDIF(H2051,tglAcuan,"y"),"yr","day"))),(INT(CONVERT(VLOOKUP(Table1[[#This Row],[JABATAN]],tbl_refJabatan,4,FALSE),"yr","day")-CONVERT(DATEDIF(H2051,NOW(),"y"),"yr","day")))),"")</f>
        <v>-16437</v>
      </c>
      <c r="V2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Row],[JABATAN]],tbl_refJabatan,6,FALSE),"yr","day")-CONVERT(DATEDIF(H2051,tglAcuan,"y"),"yr","day"))),(NOW()+(CONVERT(VLOOKUP(Table1[[#This Row],[JABATAN]],tbl_refJabatan,6,FALSE),"yr","day")-CONVERT(DATEDIF(H2051,NOW(),"y"),"yr","day")))),"Usia Salah"),"")</f>
        <v>28912.848911689813</v>
      </c>
      <c r="W2051" s="167" t="str">
        <f ca="1">IF(Table1[[#This Row],[TGL.PENSIUN (usia)]]&lt;&gt;0,TEXT(Table1[[#This Row],[TGL.PENSIUN (usia)]],"yyyy"),"")</f>
        <v>1979</v>
      </c>
      <c r="X20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Row],[JABATAN]],tbl_refJabatan,7,FALSE),"yr","day")-CONVERT(DATEDIF(M2051,tglAcuan,"y"),"yr","day"))),(NOW()+(CONVERT(VLOOKUP(Table1[[#This Row],[JABATAN]],tbl_refJabatan,7,FALSE),"yr","day")-CONVERT(DATEDIF(M2051,NOW(),"y"),"yr","day")))),"tgl SK salah"),"")</f>
        <v>43888.098911689813</v>
      </c>
      <c r="Y2051" s="167" t="str">
        <f ca="1">IF(Table1[[#This Row],[TGL. PENSIUN (jabatan)]]&lt;&gt;0,TEXT(Table1[[#This Row],[TGL. PENSIUN (jabatan)]],"yyyy"),"")</f>
        <v>2020</v>
      </c>
      <c r="Z20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Row],[JABATAN]],tbl_refJabatan,8,FALSE),"yr","day")-CONVERT(DATEDIF(H2051,tglAcuan,"y"),"yr","day"))),(NOW()+(CONVERT(VLOOKUP(Table1[[#This Row],[JABATAN]],tbl_refJabatan,8,FALSE),"yr","day")-CONVERT(DATEDIF(H2051,NOW(),"y"),"yr","day")))),"Usia Salah"),"")</f>
        <v>28912.848911689813</v>
      </c>
      <c r="AA2051" s="167" t="str">
        <f ca="1">IF(Table1[[#This Row],[TGL.PENSIUN (usia )]]&lt;&gt;0,TEXT(Table1[[#This Row],[TGL.PENSIUN (usia )]],"yyyy"),"")</f>
        <v>1979</v>
      </c>
      <c r="AB20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Row],[JABATAN]],tbl_refJabatan,9,FALSE),"yr","day")-CONVERT(DATEDIF(M2051,tglAcuan,"y"),"yr","day"))),(NOW()+(CONVERT(VLOOKUP(Table1[[#This Row],[JABATAN]],tbl_refJabatan,9,FALSE),"yr","day")-CONVERT(DATEDIF(M2051,NOW(),"y"),"yr","day")))),"tgl SK salah"),"")</f>
        <v>43888.098911689813</v>
      </c>
      <c r="AC2051" s="167" t="str">
        <f ca="1">IF(Table1[[#This Row],[TGL. PENSIUN (jabatan )]]&lt;&gt;0,TEXT(Table1[[#This Row],[TGL. PENSIUN (jabatan )]],"yyyy"),"")</f>
        <v>2020</v>
      </c>
      <c r="AD20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2" spans="1:30" s="53" customFormat="1" ht="21.75" customHeight="1" x14ac:dyDescent="0.25">
      <c r="A2052" s="43">
        <f t="shared" si="69"/>
        <v>2047</v>
      </c>
      <c r="B2052" s="44" t="s">
        <v>3626</v>
      </c>
      <c r="C2052" s="44" t="s">
        <v>1909</v>
      </c>
      <c r="D2052" s="72" t="s">
        <v>48</v>
      </c>
      <c r="E2052" s="285" t="s">
        <v>3632</v>
      </c>
      <c r="F2052" s="43" t="s">
        <v>41</v>
      </c>
      <c r="G2052" s="46" t="s">
        <v>42</v>
      </c>
      <c r="H2052" s="272">
        <v>23804</v>
      </c>
      <c r="I2052" s="45"/>
      <c r="J2052" s="76"/>
      <c r="K2052" s="83" t="s">
        <v>43</v>
      </c>
      <c r="L2052" s="70" t="s">
        <v>3633</v>
      </c>
      <c r="M2052" s="84">
        <v>43497</v>
      </c>
      <c r="N2052" s="52" t="str">
        <f t="shared" ca="1" si="70"/>
        <v>58 Tahun 11 Bulan 24 hari</v>
      </c>
      <c r="O20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26 Hari </v>
      </c>
      <c r="P2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Row],[JABATAN]],tbl_refJabatan,2,FALSE),"yr","day")-CONVERT(DATEDIF(H2052,tglAcuan,"y"),"yr","day"))),(NOW()+(CONVERT(VLOOKUP(Table1[[#This Row],[JABATAN]],tbl_refJabatan,2,FALSE),"yr","day")-CONVERT(DATEDIF(H2052,NOW(),"y"),"yr","day")))),"Usia Salah"),"")</f>
        <v>46079.598911689813</v>
      </c>
      <c r="Q2052" s="167" t="str">
        <f ca="1">IF(Table1[[#This Row],[TGL. PENSIUN (usia)]]&lt;&gt;0,TEXT(Table1[[#This Row],[TGL. PENSIUN (usia)]],"yyyy"),"")</f>
        <v>2026</v>
      </c>
      <c r="R2052" s="166">
        <f ca="1">IF(AND(Table1[[#This Row],[TGL. PENSIUN (usia)]]&lt;&gt;"",Table1[[#This Row],[TGL. PENSIUN (usia)]]&lt;&gt;"USIA SALAH"),IF(tglAcuan&lt;&gt;0,(INT(CONVERT(VLOOKUP(Table1[[#This Row],[JABATAN]],tbl_refJabatan,2,FALSE),"yr","day")-CONVERT(DATEDIF(H2052,tglAcuan,"y"),"yr","day"))),(INT(CONVERT(VLOOKUP(Table1[[#This Row],[JABATAN]],tbl_refJabatan,2,FALSE),"yr","day")-CONVERT(DATEDIF(H2052,NOW(),"y"),"yr","day")))),"")</f>
        <v>730</v>
      </c>
      <c r="S2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Row],[JABATAN]],tbl_refJabatan,4,FALSE),"yr","day")-CONVERT(DATEDIF(H2052,tglAcuan,"y"),"yr","day"))),(NOW()+(CONVERT(VLOOKUP(Table1[[#This Row],[JABATAN]],tbl_refJabatan,4,FALSE),"yr","day")-CONVERT(DATEDIF(H2052,NOW(),"y"),"yr","day")))),"Usia Salah"),"")</f>
        <v>46079.598911689813</v>
      </c>
      <c r="T2052" s="167" t="str">
        <f ca="1">IF(Table1[[#This Row],[TGL. PENSIUN ( usia )]]&lt;&gt;0,TEXT(Table1[[#This Row],[TGL. PENSIUN ( usia )]],"yyyy"),"")</f>
        <v>2026</v>
      </c>
      <c r="U2052" s="166">
        <f ca="1">IF(AND(Table1[[#This Row],[TGL. PENSIUN (usia)]]&lt;&gt;"",Table1[[#This Row],[TGL. PENSIUN (usia)]]&lt;&gt;"USIA SALAH"),IF(tglAcuan&lt;&gt;0,(INT(CONVERT(VLOOKUP(Table1[[#This Row],[JABATAN]],tbl_refJabatan,4,FALSE),"yr","day")-CONVERT(DATEDIF(H2052,tglAcuan,"y"),"yr","day"))),(INT(CONVERT(VLOOKUP(Table1[[#This Row],[JABATAN]],tbl_refJabatan,4,FALSE),"yr","day")-CONVERT(DATEDIF(H2052,NOW(),"y"),"yr","day")))),"")</f>
        <v>730</v>
      </c>
      <c r="V2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Row],[JABATAN]],tbl_refJabatan,6,FALSE),"yr","day")-CONVERT(DATEDIF(H2052,tglAcuan,"y"),"yr","day"))),(NOW()+(CONVERT(VLOOKUP(Table1[[#This Row],[JABATAN]],tbl_refJabatan,6,FALSE),"yr","day")-CONVERT(DATEDIF(H2052,NOW(),"y"),"yr","day")))),"Usia Salah"),"")</f>
        <v>44618.598911689813</v>
      </c>
      <c r="W2052" s="167" t="str">
        <f ca="1">IF(Table1[[#This Row],[TGL.PENSIUN (usia)]]&lt;&gt;0,TEXT(Table1[[#This Row],[TGL.PENSIUN (usia)]],"yyyy"),"")</f>
        <v>2022</v>
      </c>
      <c r="X20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Row],[JABATAN]],tbl_refJabatan,7,FALSE),"yr","day")-CONVERT(DATEDIF(M2052,tglAcuan,"y"),"yr","day"))),(NOW()+(CONVERT(VLOOKUP(Table1[[#This Row],[JABATAN]],tbl_refJabatan,7,FALSE),"yr","day")-CONVERT(DATEDIF(M2052,NOW(),"y"),"yr","day")))),"tgl SK salah"),"")</f>
        <v>50827.848911689813</v>
      </c>
      <c r="Y2052" s="167" t="str">
        <f ca="1">IF(Table1[[#This Row],[TGL. PENSIUN (jabatan)]]&lt;&gt;0,TEXT(Table1[[#This Row],[TGL. PENSIUN (jabatan)]],"yyyy"),"")</f>
        <v>2039</v>
      </c>
      <c r="Z20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Row],[JABATAN]],tbl_refJabatan,8,FALSE),"yr","day")-CONVERT(DATEDIF(H2052,tglAcuan,"y"),"yr","day"))),(NOW()+(CONVERT(VLOOKUP(Table1[[#This Row],[JABATAN]],tbl_refJabatan,8,FALSE),"yr","day")-CONVERT(DATEDIF(H2052,NOW(),"y"),"yr","day")))),"Usia Salah"),"")</f>
        <v>44618.598911689813</v>
      </c>
      <c r="AA2052" s="167" t="str">
        <f ca="1">IF(Table1[[#This Row],[TGL.PENSIUN (usia )]]&lt;&gt;0,TEXT(Table1[[#This Row],[TGL.PENSIUN (usia )]],"yyyy"),"")</f>
        <v>2022</v>
      </c>
      <c r="AB20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Row],[JABATAN]],tbl_refJabatan,9,FALSE),"yr","day")-CONVERT(DATEDIF(M2052,tglAcuan,"y"),"yr","day"))),(NOW()+(CONVERT(VLOOKUP(Table1[[#This Row],[JABATAN]],tbl_refJabatan,9,FALSE),"yr","day")-CONVERT(DATEDIF(M2052,NOW(),"y"),"yr","day")))),"tgl SK salah"),"")</f>
        <v>50827.848911689813</v>
      </c>
      <c r="AC2052" s="167" t="str">
        <f ca="1">IF(Table1[[#This Row],[TGL. PENSIUN (jabatan )]]&lt;&gt;0,TEXT(Table1[[#This Row],[TGL. PENSIUN (jabatan )]],"yyyy"),"")</f>
        <v>2039</v>
      </c>
      <c r="AD20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3" spans="1:30" s="53" customFormat="1" ht="21.75" customHeight="1" x14ac:dyDescent="0.25">
      <c r="A2053" s="43">
        <f t="shared" si="69"/>
        <v>2048</v>
      </c>
      <c r="B2053" s="44" t="s">
        <v>3626</v>
      </c>
      <c r="C2053" s="44" t="s">
        <v>1909</v>
      </c>
      <c r="D2053" s="72" t="s">
        <v>52</v>
      </c>
      <c r="E2053" s="285" t="s">
        <v>3634</v>
      </c>
      <c r="F2053" s="43" t="s">
        <v>41</v>
      </c>
      <c r="G2053" s="46" t="s">
        <v>42</v>
      </c>
      <c r="H2053" s="77">
        <v>29992</v>
      </c>
      <c r="I2053" s="45"/>
      <c r="J2053" s="76"/>
      <c r="K2053" s="83" t="s">
        <v>56</v>
      </c>
      <c r="L2053" s="70" t="s">
        <v>3635</v>
      </c>
      <c r="M2053" s="67">
        <v>42004</v>
      </c>
      <c r="N2053" s="52" t="str">
        <f t="shared" ca="1" si="70"/>
        <v>42 Tahun 0 Bulan 17 hari</v>
      </c>
      <c r="O20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27 Hari </v>
      </c>
      <c r="P2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Row],[JABATAN]],tbl_refJabatan,2,FALSE),"yr","day")-CONVERT(DATEDIF(H2053,tglAcuan,"y"),"yr","day"))),(NOW()+(CONVERT(VLOOKUP(Table1[[#This Row],[JABATAN]],tbl_refJabatan,2,FALSE),"yr","day")-CONVERT(DATEDIF(H2053,NOW(),"y"),"yr","day")))),"Usia Salah"),"")</f>
        <v>51923.598911689813</v>
      </c>
      <c r="Q2053" s="167" t="str">
        <f ca="1">IF(Table1[[#This Row],[TGL. PENSIUN (usia)]]&lt;&gt;0,TEXT(Table1[[#This Row],[TGL. PENSIUN (usia)]],"yyyy"),"")</f>
        <v>2042</v>
      </c>
      <c r="R2053" s="166">
        <f ca="1">IF(AND(Table1[[#This Row],[TGL. PENSIUN (usia)]]&lt;&gt;"",Table1[[#This Row],[TGL. PENSIUN (usia)]]&lt;&gt;"USIA SALAH"),IF(tglAcuan&lt;&gt;0,(INT(CONVERT(VLOOKUP(Table1[[#This Row],[JABATAN]],tbl_refJabatan,2,FALSE),"yr","day")-CONVERT(DATEDIF(H2053,tglAcuan,"y"),"yr","day"))),(INT(CONVERT(VLOOKUP(Table1[[#This Row],[JABATAN]],tbl_refJabatan,2,FALSE),"yr","day")-CONVERT(DATEDIF(H2053,NOW(),"y"),"yr","day")))),"")</f>
        <v>6574</v>
      </c>
      <c r="S2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Row],[JABATAN]],tbl_refJabatan,4,FALSE),"yr","day")-CONVERT(DATEDIF(H2053,tglAcuan,"y"),"yr","day"))),(NOW()+(CONVERT(VLOOKUP(Table1[[#This Row],[JABATAN]],tbl_refJabatan,4,FALSE),"yr","day")-CONVERT(DATEDIF(H2053,NOW(),"y"),"yr","day")))),"Usia Salah"),"")</f>
        <v>51923.598911689813</v>
      </c>
      <c r="T2053" s="167" t="str">
        <f ca="1">IF(Table1[[#This Row],[TGL. PENSIUN ( usia )]]&lt;&gt;0,TEXT(Table1[[#This Row],[TGL. PENSIUN ( usia )]],"yyyy"),"")</f>
        <v>2042</v>
      </c>
      <c r="U2053" s="166">
        <f ca="1">IF(AND(Table1[[#This Row],[TGL. PENSIUN (usia)]]&lt;&gt;"",Table1[[#This Row],[TGL. PENSIUN (usia)]]&lt;&gt;"USIA SALAH"),IF(tglAcuan&lt;&gt;0,(INT(CONVERT(VLOOKUP(Table1[[#This Row],[JABATAN]],tbl_refJabatan,4,FALSE),"yr","day")-CONVERT(DATEDIF(H2053,tglAcuan,"y"),"yr","day"))),(INT(CONVERT(VLOOKUP(Table1[[#This Row],[JABATAN]],tbl_refJabatan,4,FALSE),"yr","day")-CONVERT(DATEDIF(H2053,NOW(),"y"),"yr","day")))),"")</f>
        <v>6574</v>
      </c>
      <c r="V2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Row],[JABATAN]],tbl_refJabatan,6,FALSE),"yr","day")-CONVERT(DATEDIF(H2053,tglAcuan,"y"),"yr","day"))),(NOW()+(CONVERT(VLOOKUP(Table1[[#This Row],[JABATAN]],tbl_refJabatan,6,FALSE),"yr","day")-CONVERT(DATEDIF(H2053,NOW(),"y"),"yr","day")))),"Usia Salah"),"")</f>
        <v>50462.598911689813</v>
      </c>
      <c r="W2053" s="167" t="str">
        <f ca="1">IF(Table1[[#This Row],[TGL.PENSIUN (usia)]]&lt;&gt;0,TEXT(Table1[[#This Row],[TGL.PENSIUN (usia)]],"yyyy"),"")</f>
        <v>2038</v>
      </c>
      <c r="X20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Row],[JABATAN]],tbl_refJabatan,7,FALSE),"yr","day")-CONVERT(DATEDIF(M2053,tglAcuan,"y"),"yr","day"))),(NOW()+(CONVERT(VLOOKUP(Table1[[#This Row],[JABATAN]],tbl_refJabatan,7,FALSE),"yr","day")-CONVERT(DATEDIF(M2053,NOW(),"y"),"yr","day")))),"tgl SK salah"),"")</f>
        <v>49366.848911689813</v>
      </c>
      <c r="Y2053" s="167" t="str">
        <f ca="1">IF(Table1[[#This Row],[TGL. PENSIUN (jabatan)]]&lt;&gt;0,TEXT(Table1[[#This Row],[TGL. PENSIUN (jabatan)]],"yyyy"),"")</f>
        <v>2035</v>
      </c>
      <c r="Z20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Row],[JABATAN]],tbl_refJabatan,8,FALSE),"yr","day")-CONVERT(DATEDIF(H2053,tglAcuan,"y"),"yr","day"))),(NOW()+(CONVERT(VLOOKUP(Table1[[#This Row],[JABATAN]],tbl_refJabatan,8,FALSE),"yr","day")-CONVERT(DATEDIF(H2053,NOW(),"y"),"yr","day")))),"Usia Salah"),"")</f>
        <v>50462.598911689813</v>
      </c>
      <c r="AA2053" s="167" t="str">
        <f ca="1">IF(Table1[[#This Row],[TGL.PENSIUN (usia )]]&lt;&gt;0,TEXT(Table1[[#This Row],[TGL.PENSIUN (usia )]],"yyyy"),"")</f>
        <v>2038</v>
      </c>
      <c r="AB20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Row],[JABATAN]],tbl_refJabatan,9,FALSE),"yr","day")-CONVERT(DATEDIF(M2053,tglAcuan,"y"),"yr","day"))),(NOW()+(CONVERT(VLOOKUP(Table1[[#This Row],[JABATAN]],tbl_refJabatan,9,FALSE),"yr","day")-CONVERT(DATEDIF(M2053,NOW(),"y"),"yr","day")))),"tgl SK salah"),"")</f>
        <v>49366.848911689813</v>
      </c>
      <c r="AC2053" s="167" t="str">
        <f ca="1">IF(Table1[[#This Row],[TGL. PENSIUN (jabatan )]]&lt;&gt;0,TEXT(Table1[[#This Row],[TGL. PENSIUN (jabatan )]],"yyyy"),"")</f>
        <v>2035</v>
      </c>
      <c r="AD20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4" spans="1:30" s="53" customFormat="1" ht="21.75" customHeight="1" x14ac:dyDescent="0.25">
      <c r="A2054" s="43">
        <f t="shared" si="69"/>
        <v>2049</v>
      </c>
      <c r="B2054" s="44" t="s">
        <v>3626</v>
      </c>
      <c r="C2054" s="44" t="s">
        <v>1909</v>
      </c>
      <c r="D2054" s="45" t="s">
        <v>54</v>
      </c>
      <c r="E2054" s="285" t="s">
        <v>3636</v>
      </c>
      <c r="F2054" s="43" t="s">
        <v>50</v>
      </c>
      <c r="G2054" s="46" t="s">
        <v>42</v>
      </c>
      <c r="H2054" s="272">
        <v>30065</v>
      </c>
      <c r="I2054" s="45"/>
      <c r="J2054" s="76"/>
      <c r="K2054" s="83" t="s">
        <v>56</v>
      </c>
      <c r="L2054" s="70" t="s">
        <v>3637</v>
      </c>
      <c r="M2054" s="273">
        <v>43713</v>
      </c>
      <c r="N2054" s="52" t="str">
        <f t="shared" ca="1" si="70"/>
        <v>41 Tahun 10 Bulan 3 hari</v>
      </c>
      <c r="O20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22 Hari </v>
      </c>
      <c r="P2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Row],[JABATAN]],tbl_refJabatan,2,FALSE),"yr","day")-CONVERT(DATEDIF(H2054,tglAcuan,"y"),"yr","day"))),(NOW()+(CONVERT(VLOOKUP(Table1[[#This Row],[JABATAN]],tbl_refJabatan,2,FALSE),"yr","day")-CONVERT(DATEDIF(H2054,NOW(),"y"),"yr","day")))),"Usia Salah"),"")</f>
        <v>52288.848911689813</v>
      </c>
      <c r="Q2054" s="167" t="str">
        <f ca="1">IF(Table1[[#This Row],[TGL. PENSIUN (usia)]]&lt;&gt;0,TEXT(Table1[[#This Row],[TGL. PENSIUN (usia)]],"yyyy"),"")</f>
        <v>2043</v>
      </c>
      <c r="R2054" s="166">
        <f ca="1">IF(AND(Table1[[#This Row],[TGL. PENSIUN (usia)]]&lt;&gt;"",Table1[[#This Row],[TGL. PENSIUN (usia)]]&lt;&gt;"USIA SALAH"),IF(tglAcuan&lt;&gt;0,(INT(CONVERT(VLOOKUP(Table1[[#This Row],[JABATAN]],tbl_refJabatan,2,FALSE),"yr","day")-CONVERT(DATEDIF(H2054,tglAcuan,"y"),"yr","day"))),(INT(CONVERT(VLOOKUP(Table1[[#This Row],[JABATAN]],tbl_refJabatan,2,FALSE),"yr","day")-CONVERT(DATEDIF(H2054,NOW(),"y"),"yr","day")))),"")</f>
        <v>6939</v>
      </c>
      <c r="S2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Row],[JABATAN]],tbl_refJabatan,4,FALSE),"yr","day")-CONVERT(DATEDIF(H2054,tglAcuan,"y"),"yr","day"))),(NOW()+(CONVERT(VLOOKUP(Table1[[#This Row],[JABATAN]],tbl_refJabatan,4,FALSE),"yr","day")-CONVERT(DATEDIF(H2054,NOW(),"y"),"yr","day")))),"Usia Salah"),"")</f>
        <v>52288.848911689813</v>
      </c>
      <c r="T2054" s="167" t="str">
        <f ca="1">IF(Table1[[#This Row],[TGL. PENSIUN ( usia )]]&lt;&gt;0,TEXT(Table1[[#This Row],[TGL. PENSIUN ( usia )]],"yyyy"),"")</f>
        <v>2043</v>
      </c>
      <c r="U2054" s="166">
        <f ca="1">IF(AND(Table1[[#This Row],[TGL. PENSIUN (usia)]]&lt;&gt;"",Table1[[#This Row],[TGL. PENSIUN (usia)]]&lt;&gt;"USIA SALAH"),IF(tglAcuan&lt;&gt;0,(INT(CONVERT(VLOOKUP(Table1[[#This Row],[JABATAN]],tbl_refJabatan,4,FALSE),"yr","day")-CONVERT(DATEDIF(H2054,tglAcuan,"y"),"yr","day"))),(INT(CONVERT(VLOOKUP(Table1[[#This Row],[JABATAN]],tbl_refJabatan,4,FALSE),"yr","day")-CONVERT(DATEDIF(H2054,NOW(),"y"),"yr","day")))),"")</f>
        <v>6939</v>
      </c>
      <c r="V2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Row],[JABATAN]],tbl_refJabatan,6,FALSE),"yr","day")-CONVERT(DATEDIF(H2054,tglAcuan,"y"),"yr","day"))),(NOW()+(CONVERT(VLOOKUP(Table1[[#This Row],[JABATAN]],tbl_refJabatan,6,FALSE),"yr","day")-CONVERT(DATEDIF(H2054,NOW(),"y"),"yr","day")))),"Usia Salah"),"")</f>
        <v>50827.848911689813</v>
      </c>
      <c r="W2054" s="167" t="str">
        <f ca="1">IF(Table1[[#This Row],[TGL.PENSIUN (usia)]]&lt;&gt;0,TEXT(Table1[[#This Row],[TGL.PENSIUN (usia)]],"yyyy"),"")</f>
        <v>2039</v>
      </c>
      <c r="X20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Row],[JABATAN]],tbl_refJabatan,7,FALSE),"yr","day")-CONVERT(DATEDIF(M2054,tglAcuan,"y"),"yr","day"))),(NOW()+(CONVERT(VLOOKUP(Table1[[#This Row],[JABATAN]],tbl_refJabatan,7,FALSE),"yr","day")-CONVERT(DATEDIF(M2054,NOW(),"y"),"yr","day")))),"tgl SK salah"),"")</f>
        <v>51193.098911689813</v>
      </c>
      <c r="Y2054" s="167" t="str">
        <f ca="1">IF(Table1[[#This Row],[TGL. PENSIUN (jabatan)]]&lt;&gt;0,TEXT(Table1[[#This Row],[TGL. PENSIUN (jabatan)]],"yyyy"),"")</f>
        <v>2040</v>
      </c>
      <c r="Z20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Row],[JABATAN]],tbl_refJabatan,8,FALSE),"yr","day")-CONVERT(DATEDIF(H2054,tglAcuan,"y"),"yr","day"))),(NOW()+(CONVERT(VLOOKUP(Table1[[#This Row],[JABATAN]],tbl_refJabatan,8,FALSE),"yr","day")-CONVERT(DATEDIF(H2054,NOW(),"y"),"yr","day")))),"Usia Salah"),"")</f>
        <v>50827.848911689813</v>
      </c>
      <c r="AA2054" s="167" t="str">
        <f ca="1">IF(Table1[[#This Row],[TGL.PENSIUN (usia )]]&lt;&gt;0,TEXT(Table1[[#This Row],[TGL.PENSIUN (usia )]],"yyyy"),"")</f>
        <v>2039</v>
      </c>
      <c r="AB20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Row],[JABATAN]],tbl_refJabatan,9,FALSE),"yr","day")-CONVERT(DATEDIF(M2054,tglAcuan,"y"),"yr","day"))),(NOW()+(CONVERT(VLOOKUP(Table1[[#This Row],[JABATAN]],tbl_refJabatan,9,FALSE),"yr","day")-CONVERT(DATEDIF(M2054,NOW(),"y"),"yr","day")))),"tgl SK salah"),"")</f>
        <v>51193.098911689813</v>
      </c>
      <c r="AC2054" s="167" t="str">
        <f ca="1">IF(Table1[[#This Row],[TGL. PENSIUN (jabatan )]]&lt;&gt;0,TEXT(Table1[[#This Row],[TGL. PENSIUN (jabatan )]],"yyyy"),"")</f>
        <v>2040</v>
      </c>
      <c r="AD20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5" spans="1:30" s="53" customFormat="1" ht="21.75" customHeight="1" x14ac:dyDescent="0.25">
      <c r="A2055" s="43">
        <f t="shared" si="69"/>
        <v>2050</v>
      </c>
      <c r="B2055" s="44" t="s">
        <v>3626</v>
      </c>
      <c r="C2055" s="44" t="s">
        <v>1909</v>
      </c>
      <c r="D2055" s="72" t="s">
        <v>57</v>
      </c>
      <c r="E2055" s="285" t="s">
        <v>3638</v>
      </c>
      <c r="F2055" s="43" t="s">
        <v>41</v>
      </c>
      <c r="G2055" s="46" t="s">
        <v>42</v>
      </c>
      <c r="H2055" s="77">
        <v>32505</v>
      </c>
      <c r="I2055" s="45"/>
      <c r="J2055" s="76"/>
      <c r="K2055" s="83" t="s">
        <v>43</v>
      </c>
      <c r="L2055" s="70" t="s">
        <v>3639</v>
      </c>
      <c r="M2055" s="67">
        <v>42004</v>
      </c>
      <c r="N2055" s="52" t="str">
        <f t="shared" ca="1" si="70"/>
        <v>35 Tahun 1 Bulan 30 hari</v>
      </c>
      <c r="O20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1 Bulan 27 Hari </v>
      </c>
      <c r="P2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Row],[JABATAN]],tbl_refJabatan,2,FALSE),"yr","day")-CONVERT(DATEDIF(H2055,tglAcuan,"y"),"yr","day"))),(NOW()+(CONVERT(VLOOKUP(Table1[[#This Row],[JABATAN]],tbl_refJabatan,2,FALSE),"yr","day")-CONVERT(DATEDIF(H2055,NOW(),"y"),"yr","day")))),"Usia Salah"),"")</f>
        <v>54480.348911689813</v>
      </c>
      <c r="Q2055" s="167" t="str">
        <f ca="1">IF(Table1[[#This Row],[TGL. PENSIUN (usia)]]&lt;&gt;0,TEXT(Table1[[#This Row],[TGL. PENSIUN (usia)]],"yyyy"),"")</f>
        <v>2049</v>
      </c>
      <c r="R2055" s="166">
        <f ca="1">IF(AND(Table1[[#This Row],[TGL. PENSIUN (usia)]]&lt;&gt;"",Table1[[#This Row],[TGL. PENSIUN (usia)]]&lt;&gt;"USIA SALAH"),IF(tglAcuan&lt;&gt;0,(INT(CONVERT(VLOOKUP(Table1[[#This Row],[JABATAN]],tbl_refJabatan,2,FALSE),"yr","day")-CONVERT(DATEDIF(H2055,tglAcuan,"y"),"yr","day"))),(INT(CONVERT(VLOOKUP(Table1[[#This Row],[JABATAN]],tbl_refJabatan,2,FALSE),"yr","day")-CONVERT(DATEDIF(H2055,NOW(),"y"),"yr","day")))),"")</f>
        <v>9131</v>
      </c>
      <c r="S2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Row],[JABATAN]],tbl_refJabatan,4,FALSE),"yr","day")-CONVERT(DATEDIF(H2055,tglAcuan,"y"),"yr","day"))),(NOW()+(CONVERT(VLOOKUP(Table1[[#This Row],[JABATAN]],tbl_refJabatan,4,FALSE),"yr","day")-CONVERT(DATEDIF(H2055,NOW(),"y"),"yr","day")))),"Usia Salah"),"")</f>
        <v>54480.348911689813</v>
      </c>
      <c r="T2055" s="167" t="str">
        <f ca="1">IF(Table1[[#This Row],[TGL. PENSIUN ( usia )]]&lt;&gt;0,TEXT(Table1[[#This Row],[TGL. PENSIUN ( usia )]],"yyyy"),"")</f>
        <v>2049</v>
      </c>
      <c r="U2055" s="166">
        <f ca="1">IF(AND(Table1[[#This Row],[TGL. PENSIUN (usia)]]&lt;&gt;"",Table1[[#This Row],[TGL. PENSIUN (usia)]]&lt;&gt;"USIA SALAH"),IF(tglAcuan&lt;&gt;0,(INT(CONVERT(VLOOKUP(Table1[[#This Row],[JABATAN]],tbl_refJabatan,4,FALSE),"yr","day")-CONVERT(DATEDIF(H2055,tglAcuan,"y"),"yr","day"))),(INT(CONVERT(VLOOKUP(Table1[[#This Row],[JABATAN]],tbl_refJabatan,4,FALSE),"yr","day")-CONVERT(DATEDIF(H2055,NOW(),"y"),"yr","day")))),"")</f>
        <v>9131</v>
      </c>
      <c r="V2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Row],[JABATAN]],tbl_refJabatan,6,FALSE),"yr","day")-CONVERT(DATEDIF(H2055,tglAcuan,"y"),"yr","day"))),(NOW()+(CONVERT(VLOOKUP(Table1[[#This Row],[JABATAN]],tbl_refJabatan,6,FALSE),"yr","day")-CONVERT(DATEDIF(H2055,NOW(),"y"),"yr","day")))),"Usia Salah"),"")</f>
        <v>53019.348911689813</v>
      </c>
      <c r="W2055" s="167" t="str">
        <f ca="1">IF(Table1[[#This Row],[TGL.PENSIUN (usia)]]&lt;&gt;0,TEXT(Table1[[#This Row],[TGL.PENSIUN (usia)]],"yyyy"),"")</f>
        <v>2045</v>
      </c>
      <c r="X20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Row],[JABATAN]],tbl_refJabatan,7,FALSE),"yr","day")-CONVERT(DATEDIF(M2055,tglAcuan,"y"),"yr","day"))),(NOW()+(CONVERT(VLOOKUP(Table1[[#This Row],[JABATAN]],tbl_refJabatan,7,FALSE),"yr","day")-CONVERT(DATEDIF(M2055,NOW(),"y"),"yr","day")))),"tgl SK salah"),"")</f>
        <v>49366.848911689813</v>
      </c>
      <c r="Y2055" s="167" t="str">
        <f ca="1">IF(Table1[[#This Row],[TGL. PENSIUN (jabatan)]]&lt;&gt;0,TEXT(Table1[[#This Row],[TGL. PENSIUN (jabatan)]],"yyyy"),"")</f>
        <v>2035</v>
      </c>
      <c r="Z20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Row],[JABATAN]],tbl_refJabatan,8,FALSE),"yr","day")-CONVERT(DATEDIF(H2055,tglAcuan,"y"),"yr","day"))),(NOW()+(CONVERT(VLOOKUP(Table1[[#This Row],[JABATAN]],tbl_refJabatan,8,FALSE),"yr","day")-CONVERT(DATEDIF(H2055,NOW(),"y"),"yr","day")))),"Usia Salah"),"")</f>
        <v>53019.348911689813</v>
      </c>
      <c r="AA2055" s="167" t="str">
        <f ca="1">IF(Table1[[#This Row],[TGL.PENSIUN (usia )]]&lt;&gt;0,TEXT(Table1[[#This Row],[TGL.PENSIUN (usia )]],"yyyy"),"")</f>
        <v>2045</v>
      </c>
      <c r="AB20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Row],[JABATAN]],tbl_refJabatan,9,FALSE),"yr","day")-CONVERT(DATEDIF(M2055,tglAcuan,"y"),"yr","day"))),(NOW()+(CONVERT(VLOOKUP(Table1[[#This Row],[JABATAN]],tbl_refJabatan,9,FALSE),"yr","day")-CONVERT(DATEDIF(M2055,NOW(),"y"),"yr","day")))),"tgl SK salah"),"")</f>
        <v>49366.848911689813</v>
      </c>
      <c r="AC2055" s="167" t="str">
        <f ca="1">IF(Table1[[#This Row],[TGL. PENSIUN (jabatan )]]&lt;&gt;0,TEXT(Table1[[#This Row],[TGL. PENSIUN (jabatan )]],"yyyy"),"")</f>
        <v>2035</v>
      </c>
      <c r="AD20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6" spans="1:30" s="53" customFormat="1" ht="21.75" customHeight="1" x14ac:dyDescent="0.25">
      <c r="A2056" s="43">
        <f t="shared" si="69"/>
        <v>2051</v>
      </c>
      <c r="B2056" s="44" t="s">
        <v>3626</v>
      </c>
      <c r="C2056" s="44" t="s">
        <v>1909</v>
      </c>
      <c r="D2056" s="72" t="s">
        <v>59</v>
      </c>
      <c r="E2056" s="285" t="s">
        <v>3640</v>
      </c>
      <c r="F2056" s="43" t="s">
        <v>41</v>
      </c>
      <c r="G2056" s="46" t="s">
        <v>42</v>
      </c>
      <c r="H2056" s="272">
        <v>35447</v>
      </c>
      <c r="I2056" s="45"/>
      <c r="J2056" s="76"/>
      <c r="K2056" s="83" t="s">
        <v>56</v>
      </c>
      <c r="L2056" s="70" t="s">
        <v>3641</v>
      </c>
      <c r="M2056" s="273">
        <v>43713</v>
      </c>
      <c r="N2056" s="52" t="str">
        <f t="shared" ca="1" si="70"/>
        <v>27 Tahun 1 Bulan 10 hari</v>
      </c>
      <c r="O20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22 Hari </v>
      </c>
      <c r="P2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Row],[JABATAN]],tbl_refJabatan,2,FALSE),"yr","day")-CONVERT(DATEDIF(H2056,tglAcuan,"y"),"yr","day"))),(NOW()+(CONVERT(VLOOKUP(Table1[[#This Row],[JABATAN]],tbl_refJabatan,2,FALSE),"yr","day")-CONVERT(DATEDIF(H2056,NOW(),"y"),"yr","day")))),"Usia Salah"),"")</f>
        <v>57402.348911689813</v>
      </c>
      <c r="Q2056" s="167" t="str">
        <f ca="1">IF(Table1[[#This Row],[TGL. PENSIUN (usia)]]&lt;&gt;0,TEXT(Table1[[#This Row],[TGL. PENSIUN (usia)]],"yyyy"),"")</f>
        <v>2057</v>
      </c>
      <c r="R2056" s="166">
        <f ca="1">IF(AND(Table1[[#This Row],[TGL. PENSIUN (usia)]]&lt;&gt;"",Table1[[#This Row],[TGL. PENSIUN (usia)]]&lt;&gt;"USIA SALAH"),IF(tglAcuan&lt;&gt;0,(INT(CONVERT(VLOOKUP(Table1[[#This Row],[JABATAN]],tbl_refJabatan,2,FALSE),"yr","day")-CONVERT(DATEDIF(H2056,tglAcuan,"y"),"yr","day"))),(INT(CONVERT(VLOOKUP(Table1[[#This Row],[JABATAN]],tbl_refJabatan,2,FALSE),"yr","day")-CONVERT(DATEDIF(H2056,NOW(),"y"),"yr","day")))),"")</f>
        <v>12053</v>
      </c>
      <c r="S2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Row],[JABATAN]],tbl_refJabatan,4,FALSE),"yr","day")-CONVERT(DATEDIF(H2056,tglAcuan,"y"),"yr","day"))),(NOW()+(CONVERT(VLOOKUP(Table1[[#This Row],[JABATAN]],tbl_refJabatan,4,FALSE),"yr","day")-CONVERT(DATEDIF(H2056,NOW(),"y"),"yr","day")))),"Usia Salah"),"")</f>
        <v>57402.348911689813</v>
      </c>
      <c r="T2056" s="167" t="str">
        <f ca="1">IF(Table1[[#This Row],[TGL. PENSIUN ( usia )]]&lt;&gt;0,TEXT(Table1[[#This Row],[TGL. PENSIUN ( usia )]],"yyyy"),"")</f>
        <v>2057</v>
      </c>
      <c r="U2056" s="166">
        <f ca="1">IF(AND(Table1[[#This Row],[TGL. PENSIUN (usia)]]&lt;&gt;"",Table1[[#This Row],[TGL. PENSIUN (usia)]]&lt;&gt;"USIA SALAH"),IF(tglAcuan&lt;&gt;0,(INT(CONVERT(VLOOKUP(Table1[[#This Row],[JABATAN]],tbl_refJabatan,4,FALSE),"yr","day")-CONVERT(DATEDIF(H2056,tglAcuan,"y"),"yr","day"))),(INT(CONVERT(VLOOKUP(Table1[[#This Row],[JABATAN]],tbl_refJabatan,4,FALSE),"yr","day")-CONVERT(DATEDIF(H2056,NOW(),"y"),"yr","day")))),"")</f>
        <v>12053</v>
      </c>
      <c r="V2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Row],[JABATAN]],tbl_refJabatan,6,FALSE),"yr","day")-CONVERT(DATEDIF(H2056,tglAcuan,"y"),"yr","day"))),(NOW()+(CONVERT(VLOOKUP(Table1[[#This Row],[JABATAN]],tbl_refJabatan,6,FALSE),"yr","day")-CONVERT(DATEDIF(H2056,NOW(),"y"),"yr","day")))),"Usia Salah"),"")</f>
        <v>55941.348911689813</v>
      </c>
      <c r="W2056" s="167" t="str">
        <f ca="1">IF(Table1[[#This Row],[TGL.PENSIUN (usia)]]&lt;&gt;0,TEXT(Table1[[#This Row],[TGL.PENSIUN (usia)]],"yyyy"),"")</f>
        <v>2053</v>
      </c>
      <c r="X20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Row],[JABATAN]],tbl_refJabatan,7,FALSE),"yr","day")-CONVERT(DATEDIF(M2056,tglAcuan,"y"),"yr","day"))),(NOW()+(CONVERT(VLOOKUP(Table1[[#This Row],[JABATAN]],tbl_refJabatan,7,FALSE),"yr","day")-CONVERT(DATEDIF(M2056,NOW(),"y"),"yr","day")))),"tgl SK salah"),"")</f>
        <v>51193.098911689813</v>
      </c>
      <c r="Y2056" s="167" t="str">
        <f ca="1">IF(Table1[[#This Row],[TGL. PENSIUN (jabatan)]]&lt;&gt;0,TEXT(Table1[[#This Row],[TGL. PENSIUN (jabatan)]],"yyyy"),"")</f>
        <v>2040</v>
      </c>
      <c r="Z20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Row],[JABATAN]],tbl_refJabatan,8,FALSE),"yr","day")-CONVERT(DATEDIF(H2056,tglAcuan,"y"),"yr","day"))),(NOW()+(CONVERT(VLOOKUP(Table1[[#This Row],[JABATAN]],tbl_refJabatan,8,FALSE),"yr","day")-CONVERT(DATEDIF(H2056,NOW(),"y"),"yr","day")))),"Usia Salah"),"")</f>
        <v>55941.348911689813</v>
      </c>
      <c r="AA2056" s="167" t="str">
        <f ca="1">IF(Table1[[#This Row],[TGL.PENSIUN (usia )]]&lt;&gt;0,TEXT(Table1[[#This Row],[TGL.PENSIUN (usia )]],"yyyy"),"")</f>
        <v>2053</v>
      </c>
      <c r="AB20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Row],[JABATAN]],tbl_refJabatan,9,FALSE),"yr","day")-CONVERT(DATEDIF(M2056,tglAcuan,"y"),"yr","day"))),(NOW()+(CONVERT(VLOOKUP(Table1[[#This Row],[JABATAN]],tbl_refJabatan,9,FALSE),"yr","day")-CONVERT(DATEDIF(M2056,NOW(),"y"),"yr","day")))),"tgl SK salah"),"")</f>
        <v>51193.098911689813</v>
      </c>
      <c r="AC2056" s="167" t="str">
        <f ca="1">IF(Table1[[#This Row],[TGL. PENSIUN (jabatan )]]&lt;&gt;0,TEXT(Table1[[#This Row],[TGL. PENSIUN (jabatan )]],"yyyy"),"")</f>
        <v>2040</v>
      </c>
      <c r="AD20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7" spans="1:30" s="53" customFormat="1" ht="21.75" customHeight="1" x14ac:dyDescent="0.25">
      <c r="A2057" s="43">
        <f t="shared" ref="A2057:A2120" si="71">ROW()-5</f>
        <v>2052</v>
      </c>
      <c r="B2057" s="44" t="s">
        <v>3626</v>
      </c>
      <c r="C2057" s="44" t="s">
        <v>1909</v>
      </c>
      <c r="D2057" s="72" t="s">
        <v>61</v>
      </c>
      <c r="E2057" s="285" t="s">
        <v>76</v>
      </c>
      <c r="F2057" s="43" t="s">
        <v>41</v>
      </c>
      <c r="G2057" s="46" t="s">
        <v>42</v>
      </c>
      <c r="H2057" s="272">
        <v>26848</v>
      </c>
      <c r="I2057" s="45"/>
      <c r="J2057" s="76"/>
      <c r="K2057" s="83" t="s">
        <v>43</v>
      </c>
      <c r="L2057" s="70" t="s">
        <v>3633</v>
      </c>
      <c r="M2057" s="84">
        <v>43497</v>
      </c>
      <c r="N2057" s="52" t="str">
        <f t="shared" ca="1" si="70"/>
        <v>50 Tahun 7 Bulan 24 hari</v>
      </c>
      <c r="O20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26 Hari </v>
      </c>
      <c r="P2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Row],[JABATAN]],tbl_refJabatan,2,FALSE),"yr","day")-CONVERT(DATEDIF(H2057,tglAcuan,"y"),"yr","day"))),(NOW()+(CONVERT(VLOOKUP(Table1[[#This Row],[JABATAN]],tbl_refJabatan,2,FALSE),"yr","day")-CONVERT(DATEDIF(H2057,NOW(),"y"),"yr","day")))),"Usia Salah"),"")</f>
        <v>49001.598911689813</v>
      </c>
      <c r="Q2057" s="167" t="str">
        <f ca="1">IF(Table1[[#This Row],[TGL. PENSIUN (usia)]]&lt;&gt;0,TEXT(Table1[[#This Row],[TGL. PENSIUN (usia)]],"yyyy"),"")</f>
        <v>2034</v>
      </c>
      <c r="R2057" s="166">
        <f ca="1">IF(AND(Table1[[#This Row],[TGL. PENSIUN (usia)]]&lt;&gt;"",Table1[[#This Row],[TGL. PENSIUN (usia)]]&lt;&gt;"USIA SALAH"),IF(tglAcuan&lt;&gt;0,(INT(CONVERT(VLOOKUP(Table1[[#This Row],[JABATAN]],tbl_refJabatan,2,FALSE),"yr","day")-CONVERT(DATEDIF(H2057,tglAcuan,"y"),"yr","day"))),(INT(CONVERT(VLOOKUP(Table1[[#This Row],[JABATAN]],tbl_refJabatan,2,FALSE),"yr","day")-CONVERT(DATEDIF(H2057,NOW(),"y"),"yr","day")))),"")</f>
        <v>3652</v>
      </c>
      <c r="S2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Row],[JABATAN]],tbl_refJabatan,4,FALSE),"yr","day")-CONVERT(DATEDIF(H2057,tglAcuan,"y"),"yr","day"))),(NOW()+(CONVERT(VLOOKUP(Table1[[#This Row],[JABATAN]],tbl_refJabatan,4,FALSE),"yr","day")-CONVERT(DATEDIF(H2057,NOW(),"y"),"yr","day")))),"Usia Salah"),"")</f>
        <v>49001.598911689813</v>
      </c>
      <c r="T2057" s="167" t="str">
        <f ca="1">IF(Table1[[#This Row],[TGL. PENSIUN ( usia )]]&lt;&gt;0,TEXT(Table1[[#This Row],[TGL. PENSIUN ( usia )]],"yyyy"),"")</f>
        <v>2034</v>
      </c>
      <c r="U2057" s="166">
        <f ca="1">IF(AND(Table1[[#This Row],[TGL. PENSIUN (usia)]]&lt;&gt;"",Table1[[#This Row],[TGL. PENSIUN (usia)]]&lt;&gt;"USIA SALAH"),IF(tglAcuan&lt;&gt;0,(INT(CONVERT(VLOOKUP(Table1[[#This Row],[JABATAN]],tbl_refJabatan,4,FALSE),"yr","day")-CONVERT(DATEDIF(H2057,tglAcuan,"y"),"yr","day"))),(INT(CONVERT(VLOOKUP(Table1[[#This Row],[JABATAN]],tbl_refJabatan,4,FALSE),"yr","day")-CONVERT(DATEDIF(H2057,NOW(),"y"),"yr","day")))),"")</f>
        <v>3652</v>
      </c>
      <c r="V2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Row],[JABATAN]],tbl_refJabatan,6,FALSE),"yr","day")-CONVERT(DATEDIF(H2057,tglAcuan,"y"),"yr","day"))),(NOW()+(CONVERT(VLOOKUP(Table1[[#This Row],[JABATAN]],tbl_refJabatan,6,FALSE),"yr","day")-CONVERT(DATEDIF(H2057,NOW(),"y"),"yr","day")))),"Usia Salah"),"")</f>
        <v>47540.598911689813</v>
      </c>
      <c r="W2057" s="167" t="str">
        <f ca="1">IF(Table1[[#This Row],[TGL.PENSIUN (usia)]]&lt;&gt;0,TEXT(Table1[[#This Row],[TGL.PENSIUN (usia)]],"yyyy"),"")</f>
        <v>2030</v>
      </c>
      <c r="X20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Row],[JABATAN]],tbl_refJabatan,7,FALSE),"yr","day")-CONVERT(DATEDIF(M2057,tglAcuan,"y"),"yr","day"))),(NOW()+(CONVERT(VLOOKUP(Table1[[#This Row],[JABATAN]],tbl_refJabatan,7,FALSE),"yr","day")-CONVERT(DATEDIF(M2057,NOW(),"y"),"yr","day")))),"tgl SK salah"),"")</f>
        <v>50827.848911689813</v>
      </c>
      <c r="Y2057" s="167" t="str">
        <f ca="1">IF(Table1[[#This Row],[TGL. PENSIUN (jabatan)]]&lt;&gt;0,TEXT(Table1[[#This Row],[TGL. PENSIUN (jabatan)]],"yyyy"),"")</f>
        <v>2039</v>
      </c>
      <c r="Z20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Row],[JABATAN]],tbl_refJabatan,8,FALSE),"yr","day")-CONVERT(DATEDIF(H2057,tglAcuan,"y"),"yr","day"))),(NOW()+(CONVERT(VLOOKUP(Table1[[#This Row],[JABATAN]],tbl_refJabatan,8,FALSE),"yr","day")-CONVERT(DATEDIF(H2057,NOW(),"y"),"yr","day")))),"Usia Salah"),"")</f>
        <v>47540.598911689813</v>
      </c>
      <c r="AA2057" s="167" t="str">
        <f ca="1">IF(Table1[[#This Row],[TGL.PENSIUN (usia )]]&lt;&gt;0,TEXT(Table1[[#This Row],[TGL.PENSIUN (usia )]],"yyyy"),"")</f>
        <v>2030</v>
      </c>
      <c r="AB20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Row],[JABATAN]],tbl_refJabatan,9,FALSE),"yr","day")-CONVERT(DATEDIF(M2057,tglAcuan,"y"),"yr","day"))),(NOW()+(CONVERT(VLOOKUP(Table1[[#This Row],[JABATAN]],tbl_refJabatan,9,FALSE),"yr","day")-CONVERT(DATEDIF(M2057,NOW(),"y"),"yr","day")))),"tgl SK salah"),"")</f>
        <v>50827.848911689813</v>
      </c>
      <c r="AC2057" s="167" t="str">
        <f ca="1">IF(Table1[[#This Row],[TGL. PENSIUN (jabatan )]]&lt;&gt;0,TEXT(Table1[[#This Row],[TGL. PENSIUN (jabatan )]],"yyyy"),"")</f>
        <v>2039</v>
      </c>
      <c r="AD20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58" spans="1:30" s="53" customFormat="1" ht="21.75" customHeight="1" x14ac:dyDescent="0.25">
      <c r="A2058" s="43">
        <f t="shared" si="71"/>
        <v>2053</v>
      </c>
      <c r="B2058" s="44" t="s">
        <v>3626</v>
      </c>
      <c r="C2058" s="44" t="s">
        <v>1909</v>
      </c>
      <c r="D2058" s="72" t="s">
        <v>63</v>
      </c>
      <c r="E2058" s="285" t="s">
        <v>3642</v>
      </c>
      <c r="F2058" s="43" t="s">
        <v>41</v>
      </c>
      <c r="G2058" s="46" t="s">
        <v>42</v>
      </c>
      <c r="H2058" s="272">
        <v>24263</v>
      </c>
      <c r="I2058" s="45"/>
      <c r="J2058" s="76"/>
      <c r="K2058" s="83" t="s">
        <v>93</v>
      </c>
      <c r="L2058" s="70" t="s">
        <v>3643</v>
      </c>
      <c r="M2058" s="85">
        <v>39822</v>
      </c>
      <c r="N2058" s="52" t="str">
        <f t="shared" ca="1" si="70"/>
        <v>57 Tahun 8 Bulan 22 hari</v>
      </c>
      <c r="O20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 Bulan 18 Hari </v>
      </c>
      <c r="P2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Row],[JABATAN]],tbl_refJabatan,2,FALSE),"yr","day")-CONVERT(DATEDIF(H2058,tglAcuan,"y"),"yr","day"))),(NOW()+(CONVERT(VLOOKUP(Table1[[#This Row],[JABATAN]],tbl_refJabatan,2,FALSE),"yr","day")-CONVERT(DATEDIF(H2058,NOW(),"y"),"yr","day")))),"Usia Salah"),"")</f>
        <v>46444.848911689813</v>
      </c>
      <c r="Q2058" s="167" t="str">
        <f ca="1">IF(Table1[[#This Row],[TGL. PENSIUN (usia)]]&lt;&gt;0,TEXT(Table1[[#This Row],[TGL. PENSIUN (usia)]],"yyyy"),"")</f>
        <v>2027</v>
      </c>
      <c r="R2058" s="166">
        <f ca="1">IF(AND(Table1[[#This Row],[TGL. PENSIUN (usia)]]&lt;&gt;"",Table1[[#This Row],[TGL. PENSIUN (usia)]]&lt;&gt;"USIA SALAH"),IF(tglAcuan&lt;&gt;0,(INT(CONVERT(VLOOKUP(Table1[[#This Row],[JABATAN]],tbl_refJabatan,2,FALSE),"yr","day")-CONVERT(DATEDIF(H2058,tglAcuan,"y"),"yr","day"))),(INT(CONVERT(VLOOKUP(Table1[[#This Row],[JABATAN]],tbl_refJabatan,2,FALSE),"yr","day")-CONVERT(DATEDIF(H2058,NOW(),"y"),"yr","day")))),"")</f>
        <v>1095</v>
      </c>
      <c r="S2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Row],[JABATAN]],tbl_refJabatan,4,FALSE),"yr","day")-CONVERT(DATEDIF(H2058,tglAcuan,"y"),"yr","day"))),(NOW()+(CONVERT(VLOOKUP(Table1[[#This Row],[JABATAN]],tbl_refJabatan,4,FALSE),"yr","day")-CONVERT(DATEDIF(H2058,NOW(),"y"),"yr","day")))),"Usia Salah"),"")</f>
        <v>31834.848911689813</v>
      </c>
      <c r="T2058" s="167" t="str">
        <f ca="1">IF(Table1[[#This Row],[TGL. PENSIUN ( usia )]]&lt;&gt;0,TEXT(Table1[[#This Row],[TGL. PENSIUN ( usia )]],"yyyy"),"")</f>
        <v>1987</v>
      </c>
      <c r="U2058" s="166">
        <f ca="1">IF(AND(Table1[[#This Row],[TGL. PENSIUN (usia)]]&lt;&gt;"",Table1[[#This Row],[TGL. PENSIUN (usia)]]&lt;&gt;"USIA SALAH"),IF(tglAcuan&lt;&gt;0,(INT(CONVERT(VLOOKUP(Table1[[#This Row],[JABATAN]],tbl_refJabatan,4,FALSE),"yr","day")-CONVERT(DATEDIF(H2058,tglAcuan,"y"),"yr","day"))),(INT(CONVERT(VLOOKUP(Table1[[#This Row],[JABATAN]],tbl_refJabatan,4,FALSE),"yr","day")-CONVERT(DATEDIF(H2058,NOW(),"y"),"yr","day")))),"")</f>
        <v>-13515</v>
      </c>
      <c r="V2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Row],[JABATAN]],tbl_refJabatan,6,FALSE),"yr","day")-CONVERT(DATEDIF(H2058,tglAcuan,"y"),"yr","day"))),(NOW()+(CONVERT(VLOOKUP(Table1[[#This Row],[JABATAN]],tbl_refJabatan,6,FALSE),"yr","day")-CONVERT(DATEDIF(H2058,NOW(),"y"),"yr","day")))),"Usia Salah"),"")</f>
        <v>24529.848911689813</v>
      </c>
      <c r="W2058" s="167" t="str">
        <f ca="1">IF(Table1[[#This Row],[TGL.PENSIUN (usia)]]&lt;&gt;0,TEXT(Table1[[#This Row],[TGL.PENSIUN (usia)]],"yyyy"),"")</f>
        <v>1967</v>
      </c>
      <c r="X20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Row],[JABATAN]],tbl_refJabatan,7,FALSE),"yr","day")-CONVERT(DATEDIF(M2058,tglAcuan,"y"),"yr","day"))),(NOW()+(CONVERT(VLOOKUP(Table1[[#This Row],[JABATAN]],tbl_refJabatan,7,FALSE),"yr","day")-CONVERT(DATEDIF(M2058,NOW(),"y"),"yr","day")))),"tgl SK salah"),"")</f>
        <v>61785.348911689813</v>
      </c>
      <c r="Y2058" s="167" t="str">
        <f ca="1">IF(Table1[[#This Row],[TGL. PENSIUN (jabatan)]]&lt;&gt;0,TEXT(Table1[[#This Row],[TGL. PENSIUN (jabatan)]],"yyyy"),"")</f>
        <v>2069</v>
      </c>
      <c r="Z20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Row],[JABATAN]],tbl_refJabatan,8,FALSE),"yr","day")-CONVERT(DATEDIF(H2058,tglAcuan,"y"),"yr","day"))),(NOW()+(CONVERT(VLOOKUP(Table1[[#This Row],[JABATAN]],tbl_refJabatan,8,FALSE),"yr","day")-CONVERT(DATEDIF(H2058,NOW(),"y"),"yr","day")))),"Usia Salah"),"")</f>
        <v>46444.848911689813</v>
      </c>
      <c r="AA2058" s="167" t="str">
        <f ca="1">IF(Table1[[#This Row],[TGL.PENSIUN (usia )]]&lt;&gt;0,TEXT(Table1[[#This Row],[TGL.PENSIUN (usia )]],"yyyy"),"")</f>
        <v>2027</v>
      </c>
      <c r="AB20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Row],[JABATAN]],tbl_refJabatan,9,FALSE),"yr","day")-CONVERT(DATEDIF(M2058,tglAcuan,"y"),"yr","day"))),(NOW()+(CONVERT(VLOOKUP(Table1[[#This Row],[JABATAN]],tbl_refJabatan,9,FALSE),"yr","day")-CONVERT(DATEDIF(M2058,NOW(),"y"),"yr","day")))),"tgl SK salah"),"")</f>
        <v>45349.098911689813</v>
      </c>
      <c r="AC2058" s="167" t="str">
        <f ca="1">IF(Table1[[#This Row],[TGL. PENSIUN (jabatan )]]&lt;&gt;0,TEXT(Table1[[#This Row],[TGL. PENSIUN (jabatan )]],"yyyy"),"")</f>
        <v>2024</v>
      </c>
      <c r="AD20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59" spans="1:30" s="53" customFormat="1" ht="21.75" customHeight="1" x14ac:dyDescent="0.25">
      <c r="A2059" s="43">
        <f t="shared" si="71"/>
        <v>2054</v>
      </c>
      <c r="B2059" s="44" t="s">
        <v>3626</v>
      </c>
      <c r="C2059" s="44" t="s">
        <v>1909</v>
      </c>
      <c r="D2059" s="72" t="s">
        <v>63</v>
      </c>
      <c r="E2059" s="285" t="s">
        <v>759</v>
      </c>
      <c r="F2059" s="43" t="s">
        <v>41</v>
      </c>
      <c r="G2059" s="46" t="s">
        <v>42</v>
      </c>
      <c r="H2059" s="272">
        <v>24516</v>
      </c>
      <c r="I2059" s="45"/>
      <c r="J2059" s="76"/>
      <c r="K2059" s="83" t="s">
        <v>93</v>
      </c>
      <c r="L2059" s="70" t="s">
        <v>3644</v>
      </c>
      <c r="M2059" s="85">
        <v>40509</v>
      </c>
      <c r="N2059" s="52" t="str">
        <f t="shared" ca="1" si="70"/>
        <v>57 Tahun 0 Bulan 14 hari</v>
      </c>
      <c r="O20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3 Bulan 0 Hari </v>
      </c>
      <c r="P2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Row],[JABATAN]],tbl_refJabatan,2,FALSE),"yr","day")-CONVERT(DATEDIF(H2059,tglAcuan,"y"),"yr","day"))),(NOW()+(CONVERT(VLOOKUP(Table1[[#This Row],[JABATAN]],tbl_refJabatan,2,FALSE),"yr","day")-CONVERT(DATEDIF(H2059,NOW(),"y"),"yr","day")))),"Usia Salah"),"")</f>
        <v>46444.848911689813</v>
      </c>
      <c r="Q2059" s="167" t="str">
        <f ca="1">IF(Table1[[#This Row],[TGL. PENSIUN (usia)]]&lt;&gt;0,TEXT(Table1[[#This Row],[TGL. PENSIUN (usia)]],"yyyy"),"")</f>
        <v>2027</v>
      </c>
      <c r="R2059" s="166">
        <f ca="1">IF(AND(Table1[[#This Row],[TGL. PENSIUN (usia)]]&lt;&gt;"",Table1[[#This Row],[TGL. PENSIUN (usia)]]&lt;&gt;"USIA SALAH"),IF(tglAcuan&lt;&gt;0,(INT(CONVERT(VLOOKUP(Table1[[#This Row],[JABATAN]],tbl_refJabatan,2,FALSE),"yr","day")-CONVERT(DATEDIF(H2059,tglAcuan,"y"),"yr","day"))),(INT(CONVERT(VLOOKUP(Table1[[#This Row],[JABATAN]],tbl_refJabatan,2,FALSE),"yr","day")-CONVERT(DATEDIF(H2059,NOW(),"y"),"yr","day")))),"")</f>
        <v>1095</v>
      </c>
      <c r="S2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Row],[JABATAN]],tbl_refJabatan,4,FALSE),"yr","day")-CONVERT(DATEDIF(H2059,tglAcuan,"y"),"yr","day"))),(NOW()+(CONVERT(VLOOKUP(Table1[[#This Row],[JABATAN]],tbl_refJabatan,4,FALSE),"yr","day")-CONVERT(DATEDIF(H2059,NOW(),"y"),"yr","day")))),"Usia Salah"),"")</f>
        <v>31834.848911689813</v>
      </c>
      <c r="T2059" s="167" t="str">
        <f ca="1">IF(Table1[[#This Row],[TGL. PENSIUN ( usia )]]&lt;&gt;0,TEXT(Table1[[#This Row],[TGL. PENSIUN ( usia )]],"yyyy"),"")</f>
        <v>1987</v>
      </c>
      <c r="U2059" s="166">
        <f ca="1">IF(AND(Table1[[#This Row],[TGL. PENSIUN (usia)]]&lt;&gt;"",Table1[[#This Row],[TGL. PENSIUN (usia)]]&lt;&gt;"USIA SALAH"),IF(tglAcuan&lt;&gt;0,(INT(CONVERT(VLOOKUP(Table1[[#This Row],[JABATAN]],tbl_refJabatan,4,FALSE),"yr","day")-CONVERT(DATEDIF(H2059,tglAcuan,"y"),"yr","day"))),(INT(CONVERT(VLOOKUP(Table1[[#This Row],[JABATAN]],tbl_refJabatan,4,FALSE),"yr","day")-CONVERT(DATEDIF(H2059,NOW(),"y"),"yr","day")))),"")</f>
        <v>-13515</v>
      </c>
      <c r="V2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Row],[JABATAN]],tbl_refJabatan,6,FALSE),"yr","day")-CONVERT(DATEDIF(H2059,tglAcuan,"y"),"yr","day"))),(NOW()+(CONVERT(VLOOKUP(Table1[[#This Row],[JABATAN]],tbl_refJabatan,6,FALSE),"yr","day")-CONVERT(DATEDIF(H2059,NOW(),"y"),"yr","day")))),"Usia Salah"),"")</f>
        <v>24529.848911689813</v>
      </c>
      <c r="W2059" s="167" t="str">
        <f ca="1">IF(Table1[[#This Row],[TGL.PENSIUN (usia)]]&lt;&gt;0,TEXT(Table1[[#This Row],[TGL.PENSIUN (usia)]],"yyyy"),"")</f>
        <v>1967</v>
      </c>
      <c r="X20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Row],[JABATAN]],tbl_refJabatan,7,FALSE),"yr","day")-CONVERT(DATEDIF(M2059,tglAcuan,"y"),"yr","day"))),(NOW()+(CONVERT(VLOOKUP(Table1[[#This Row],[JABATAN]],tbl_refJabatan,7,FALSE),"yr","day")-CONVERT(DATEDIF(M2059,NOW(),"y"),"yr","day")))),"tgl SK salah"),"")</f>
        <v>62515.848911689813</v>
      </c>
      <c r="Y2059" s="167" t="str">
        <f ca="1">IF(Table1[[#This Row],[TGL. PENSIUN (jabatan)]]&lt;&gt;0,TEXT(Table1[[#This Row],[TGL. PENSIUN (jabatan)]],"yyyy"),"")</f>
        <v>2071</v>
      </c>
      <c r="Z20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Row],[JABATAN]],tbl_refJabatan,8,FALSE),"yr","day")-CONVERT(DATEDIF(H2059,tglAcuan,"y"),"yr","day"))),(NOW()+(CONVERT(VLOOKUP(Table1[[#This Row],[JABATAN]],tbl_refJabatan,8,FALSE),"yr","day")-CONVERT(DATEDIF(H2059,NOW(),"y"),"yr","day")))),"Usia Salah"),"")</f>
        <v>46444.848911689813</v>
      </c>
      <c r="AA2059" s="167" t="str">
        <f ca="1">IF(Table1[[#This Row],[TGL.PENSIUN (usia )]]&lt;&gt;0,TEXT(Table1[[#This Row],[TGL.PENSIUN (usia )]],"yyyy"),"")</f>
        <v>2027</v>
      </c>
      <c r="AB20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Row],[JABATAN]],tbl_refJabatan,9,FALSE),"yr","day")-CONVERT(DATEDIF(M2059,tglAcuan,"y"),"yr","day"))),(NOW()+(CONVERT(VLOOKUP(Table1[[#This Row],[JABATAN]],tbl_refJabatan,9,FALSE),"yr","day")-CONVERT(DATEDIF(M2059,NOW(),"y"),"yr","day")))),"tgl SK salah"),"")</f>
        <v>46079.598911689813</v>
      </c>
      <c r="AC2059" s="167" t="str">
        <f ca="1">IF(Table1[[#This Row],[TGL. PENSIUN (jabatan )]]&lt;&gt;0,TEXT(Table1[[#This Row],[TGL. PENSIUN (jabatan )]],"yyyy"),"")</f>
        <v>2026</v>
      </c>
      <c r="AD20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0" spans="1:30" s="53" customFormat="1" ht="21.75" customHeight="1" x14ac:dyDescent="0.25">
      <c r="A2060" s="43">
        <f t="shared" si="71"/>
        <v>2055</v>
      </c>
      <c r="B2060" s="44" t="s">
        <v>3626</v>
      </c>
      <c r="C2060" s="44" t="s">
        <v>1909</v>
      </c>
      <c r="D2060" s="72" t="s">
        <v>63</v>
      </c>
      <c r="E2060" s="285" t="s">
        <v>3645</v>
      </c>
      <c r="F2060" s="43" t="s">
        <v>41</v>
      </c>
      <c r="G2060" s="46" t="s">
        <v>42</v>
      </c>
      <c r="H2060" s="272">
        <v>23806</v>
      </c>
      <c r="I2060" s="45"/>
      <c r="J2060" s="76"/>
      <c r="K2060" s="83" t="s">
        <v>93</v>
      </c>
      <c r="L2060" s="70" t="s">
        <v>3646</v>
      </c>
      <c r="M2060" s="85">
        <v>40154</v>
      </c>
      <c r="N2060" s="52" t="str">
        <f t="shared" ca="1" si="70"/>
        <v>58 Tahun 11 Bulan 22 hari</v>
      </c>
      <c r="O20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14 Tahun 2 Bulan 20 Hari </v>
      </c>
      <c r="P2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Row],[JABATAN]],tbl_refJabatan,2,FALSE),"yr","day")-CONVERT(DATEDIF(H2060,tglAcuan,"y"),"yr","day"))),(NOW()+(CONVERT(VLOOKUP(Table1[[#This Row],[JABATAN]],tbl_refJabatan,2,FALSE),"yr","day")-CONVERT(DATEDIF(H2060,NOW(),"y"),"yr","day")))),"Usia Salah"),"")</f>
        <v>46079.598911689813</v>
      </c>
      <c r="Q2060" s="167" t="str">
        <f ca="1">IF(Table1[[#This Row],[TGL. PENSIUN (usia)]]&lt;&gt;0,TEXT(Table1[[#This Row],[TGL. PENSIUN (usia)]],"yyyy"),"")</f>
        <v>2026</v>
      </c>
      <c r="R2060" s="166">
        <f ca="1">IF(AND(Table1[[#This Row],[TGL. PENSIUN (usia)]]&lt;&gt;"",Table1[[#This Row],[TGL. PENSIUN (usia)]]&lt;&gt;"USIA SALAH"),IF(tglAcuan&lt;&gt;0,(INT(CONVERT(VLOOKUP(Table1[[#This Row],[JABATAN]],tbl_refJabatan,2,FALSE),"yr","day")-CONVERT(DATEDIF(H2060,tglAcuan,"y"),"yr","day"))),(INT(CONVERT(VLOOKUP(Table1[[#This Row],[JABATAN]],tbl_refJabatan,2,FALSE),"yr","day")-CONVERT(DATEDIF(H2060,NOW(),"y"),"yr","day")))),"")</f>
        <v>730</v>
      </c>
      <c r="S2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Row],[JABATAN]],tbl_refJabatan,4,FALSE),"yr","day")-CONVERT(DATEDIF(H2060,tglAcuan,"y"),"yr","day"))),(NOW()+(CONVERT(VLOOKUP(Table1[[#This Row],[JABATAN]],tbl_refJabatan,4,FALSE),"yr","day")-CONVERT(DATEDIF(H2060,NOW(),"y"),"yr","day")))),"Usia Salah"),"")</f>
        <v>31469.598911689813</v>
      </c>
      <c r="T2060" s="167" t="str">
        <f ca="1">IF(Table1[[#This Row],[TGL. PENSIUN ( usia )]]&lt;&gt;0,TEXT(Table1[[#This Row],[TGL. PENSIUN ( usia )]],"yyyy"),"")</f>
        <v>1986</v>
      </c>
      <c r="U2060" s="166">
        <f ca="1">IF(AND(Table1[[#This Row],[TGL. PENSIUN (usia)]]&lt;&gt;"",Table1[[#This Row],[TGL. PENSIUN (usia)]]&lt;&gt;"USIA SALAH"),IF(tglAcuan&lt;&gt;0,(INT(CONVERT(VLOOKUP(Table1[[#This Row],[JABATAN]],tbl_refJabatan,4,FALSE),"yr","day")-CONVERT(DATEDIF(H2060,tglAcuan,"y"),"yr","day"))),(INT(CONVERT(VLOOKUP(Table1[[#This Row],[JABATAN]],tbl_refJabatan,4,FALSE),"yr","day")-CONVERT(DATEDIF(H2060,NOW(),"y"),"yr","day")))),"")</f>
        <v>-13880</v>
      </c>
      <c r="V2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Row],[JABATAN]],tbl_refJabatan,6,FALSE),"yr","day")-CONVERT(DATEDIF(H2060,tglAcuan,"y"),"yr","day"))),(NOW()+(CONVERT(VLOOKUP(Table1[[#This Row],[JABATAN]],tbl_refJabatan,6,FALSE),"yr","day")-CONVERT(DATEDIF(H2060,NOW(),"y"),"yr","day")))),"Usia Salah"),"")</f>
        <v>24164.598911689813</v>
      </c>
      <c r="W2060" s="167" t="str">
        <f ca="1">IF(Table1[[#This Row],[TGL.PENSIUN (usia)]]&lt;&gt;0,TEXT(Table1[[#This Row],[TGL.PENSIUN (usia)]],"yyyy"),"")</f>
        <v>1966</v>
      </c>
      <c r="X20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Row],[JABATAN]],tbl_refJabatan,7,FALSE),"yr","day")-CONVERT(DATEDIF(M2060,tglAcuan,"y"),"yr","day"))),(NOW()+(CONVERT(VLOOKUP(Table1[[#This Row],[JABATAN]],tbl_refJabatan,7,FALSE),"yr","day")-CONVERT(DATEDIF(M2060,NOW(),"y"),"yr","day")))),"tgl SK salah"),"")</f>
        <v>62150.598911689813</v>
      </c>
      <c r="Y2060" s="167" t="str">
        <f ca="1">IF(Table1[[#This Row],[TGL. PENSIUN (jabatan)]]&lt;&gt;0,TEXT(Table1[[#This Row],[TGL. PENSIUN (jabatan)]],"yyyy"),"")</f>
        <v>2070</v>
      </c>
      <c r="Z20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Row],[JABATAN]],tbl_refJabatan,8,FALSE),"yr","day")-CONVERT(DATEDIF(H2060,tglAcuan,"y"),"yr","day"))),(NOW()+(CONVERT(VLOOKUP(Table1[[#This Row],[JABATAN]],tbl_refJabatan,8,FALSE),"yr","day")-CONVERT(DATEDIF(H2060,NOW(),"y"),"yr","day")))),"Usia Salah"),"")</f>
        <v>46079.598911689813</v>
      </c>
      <c r="AA2060" s="167" t="str">
        <f ca="1">IF(Table1[[#This Row],[TGL.PENSIUN (usia )]]&lt;&gt;0,TEXT(Table1[[#This Row],[TGL.PENSIUN (usia )]],"yyyy"),"")</f>
        <v>2026</v>
      </c>
      <c r="AB20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Row],[JABATAN]],tbl_refJabatan,9,FALSE),"yr","day")-CONVERT(DATEDIF(M2060,tglAcuan,"y"),"yr","day"))),(NOW()+(CONVERT(VLOOKUP(Table1[[#This Row],[JABATAN]],tbl_refJabatan,9,FALSE),"yr","day")-CONVERT(DATEDIF(M2060,NOW(),"y"),"yr","day")))),"tgl SK salah"),"")</f>
        <v>45714.348911689813</v>
      </c>
      <c r="AC2060" s="167" t="str">
        <f ca="1">IF(Table1[[#This Row],[TGL. PENSIUN (jabatan )]]&lt;&gt;0,TEXT(Table1[[#This Row],[TGL. PENSIUN (jabatan )]],"yyyy"),"")</f>
        <v>2025</v>
      </c>
      <c r="AD20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1" spans="1:30" s="53" customFormat="1" ht="21.75" customHeight="1" x14ac:dyDescent="0.25">
      <c r="A2061" s="43">
        <f t="shared" si="71"/>
        <v>2056</v>
      </c>
      <c r="B2061" s="44" t="s">
        <v>3626</v>
      </c>
      <c r="C2061" s="44" t="s">
        <v>1909</v>
      </c>
      <c r="D2061" s="72" t="s">
        <v>63</v>
      </c>
      <c r="E2061" s="285" t="s">
        <v>3647</v>
      </c>
      <c r="F2061" s="43" t="s">
        <v>41</v>
      </c>
      <c r="G2061" s="46" t="s">
        <v>42</v>
      </c>
      <c r="H2061" s="77">
        <v>31833</v>
      </c>
      <c r="I2061" s="45"/>
      <c r="J2061" s="76"/>
      <c r="K2061" s="83" t="s">
        <v>43</v>
      </c>
      <c r="L2061" s="70" t="s">
        <v>3648</v>
      </c>
      <c r="M2061" s="85">
        <v>42214</v>
      </c>
      <c r="N2061" s="52" t="str">
        <f t="shared" ca="1" si="70"/>
        <v>37 Tahun 0 Bulan 2 hari</v>
      </c>
      <c r="O20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6 Bulan 29 Hari </v>
      </c>
      <c r="P2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Row],[JABATAN]],tbl_refJabatan,2,FALSE),"yr","day")-CONVERT(DATEDIF(H2061,tglAcuan,"y"),"yr","day"))),(NOW()+(CONVERT(VLOOKUP(Table1[[#This Row],[JABATAN]],tbl_refJabatan,2,FALSE),"yr","day")-CONVERT(DATEDIF(H2061,NOW(),"y"),"yr","day")))),"Usia Salah"),"")</f>
        <v>53749.848911689813</v>
      </c>
      <c r="Q2061" s="167" t="str">
        <f ca="1">IF(Table1[[#This Row],[TGL. PENSIUN (usia)]]&lt;&gt;0,TEXT(Table1[[#This Row],[TGL. PENSIUN (usia)]],"yyyy"),"")</f>
        <v>2047</v>
      </c>
      <c r="R2061" s="166">
        <f ca="1">IF(AND(Table1[[#This Row],[TGL. PENSIUN (usia)]]&lt;&gt;"",Table1[[#This Row],[TGL. PENSIUN (usia)]]&lt;&gt;"USIA SALAH"),IF(tglAcuan&lt;&gt;0,(INT(CONVERT(VLOOKUP(Table1[[#This Row],[JABATAN]],tbl_refJabatan,2,FALSE),"yr","day")-CONVERT(DATEDIF(H2061,tglAcuan,"y"),"yr","day"))),(INT(CONVERT(VLOOKUP(Table1[[#This Row],[JABATAN]],tbl_refJabatan,2,FALSE),"yr","day")-CONVERT(DATEDIF(H2061,NOW(),"y"),"yr","day")))),"")</f>
        <v>8400</v>
      </c>
      <c r="S2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Row],[JABATAN]],tbl_refJabatan,4,FALSE),"yr","day")-CONVERT(DATEDIF(H2061,tglAcuan,"y"),"yr","day"))),(NOW()+(CONVERT(VLOOKUP(Table1[[#This Row],[JABATAN]],tbl_refJabatan,4,FALSE),"yr","day")-CONVERT(DATEDIF(H2061,NOW(),"y"),"yr","day")))),"Usia Salah"),"")</f>
        <v>39139.848911689813</v>
      </c>
      <c r="T2061" s="167" t="str">
        <f ca="1">IF(Table1[[#This Row],[TGL. PENSIUN ( usia )]]&lt;&gt;0,TEXT(Table1[[#This Row],[TGL. PENSIUN ( usia )]],"yyyy"),"")</f>
        <v>2007</v>
      </c>
      <c r="U2061" s="166">
        <f ca="1">IF(AND(Table1[[#This Row],[TGL. PENSIUN (usia)]]&lt;&gt;"",Table1[[#This Row],[TGL. PENSIUN (usia)]]&lt;&gt;"USIA SALAH"),IF(tglAcuan&lt;&gt;0,(INT(CONVERT(VLOOKUP(Table1[[#This Row],[JABATAN]],tbl_refJabatan,4,FALSE),"yr","day")-CONVERT(DATEDIF(H2061,tglAcuan,"y"),"yr","day"))),(INT(CONVERT(VLOOKUP(Table1[[#This Row],[JABATAN]],tbl_refJabatan,4,FALSE),"yr","day")-CONVERT(DATEDIF(H2061,NOW(),"y"),"yr","day")))),"")</f>
        <v>-6210</v>
      </c>
      <c r="V2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Row],[JABATAN]],tbl_refJabatan,6,FALSE),"yr","day")-CONVERT(DATEDIF(H2061,tglAcuan,"y"),"yr","day"))),(NOW()+(CONVERT(VLOOKUP(Table1[[#This Row],[JABATAN]],tbl_refJabatan,6,FALSE),"yr","day")-CONVERT(DATEDIF(H2061,NOW(),"y"),"yr","day")))),"Usia Salah"),"")</f>
        <v>31834.848911689813</v>
      </c>
      <c r="W2061" s="167" t="str">
        <f ca="1">IF(Table1[[#This Row],[TGL.PENSIUN (usia)]]&lt;&gt;0,TEXT(Table1[[#This Row],[TGL.PENSIUN (usia)]],"yyyy"),"")</f>
        <v>1987</v>
      </c>
      <c r="X20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Row],[JABATAN]],tbl_refJabatan,7,FALSE),"yr","day")-CONVERT(DATEDIF(M2061,tglAcuan,"y"),"yr","day"))),(NOW()+(CONVERT(VLOOKUP(Table1[[#This Row],[JABATAN]],tbl_refJabatan,7,FALSE),"yr","day")-CONVERT(DATEDIF(M2061,NOW(),"y"),"yr","day")))),"tgl SK salah"),"")</f>
        <v>64342.098911689813</v>
      </c>
      <c r="Y2061" s="167" t="str">
        <f ca="1">IF(Table1[[#This Row],[TGL. PENSIUN (jabatan)]]&lt;&gt;0,TEXT(Table1[[#This Row],[TGL. PENSIUN (jabatan)]],"yyyy"),"")</f>
        <v>2076</v>
      </c>
      <c r="Z20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Row],[JABATAN]],tbl_refJabatan,8,FALSE),"yr","day")-CONVERT(DATEDIF(H2061,tglAcuan,"y"),"yr","day"))),(NOW()+(CONVERT(VLOOKUP(Table1[[#This Row],[JABATAN]],tbl_refJabatan,8,FALSE),"yr","day")-CONVERT(DATEDIF(H2061,NOW(),"y"),"yr","day")))),"Usia Salah"),"")</f>
        <v>53749.848911689813</v>
      </c>
      <c r="AA2061" s="167" t="str">
        <f ca="1">IF(Table1[[#This Row],[TGL.PENSIUN (usia )]]&lt;&gt;0,TEXT(Table1[[#This Row],[TGL.PENSIUN (usia )]],"yyyy"),"")</f>
        <v>2047</v>
      </c>
      <c r="AB20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Row],[JABATAN]],tbl_refJabatan,9,FALSE),"yr","day")-CONVERT(DATEDIF(M2061,tglAcuan,"y"),"yr","day"))),(NOW()+(CONVERT(VLOOKUP(Table1[[#This Row],[JABATAN]],tbl_refJabatan,9,FALSE),"yr","day")-CONVERT(DATEDIF(M2061,NOW(),"y"),"yr","day")))),"tgl SK salah"),"")</f>
        <v>47905.848911689813</v>
      </c>
      <c r="AC2061" s="167" t="str">
        <f ca="1">IF(Table1[[#This Row],[TGL. PENSIUN (jabatan )]]&lt;&gt;0,TEXT(Table1[[#This Row],[TGL. PENSIUN (jabatan )]],"yyyy"),"")</f>
        <v>2031</v>
      </c>
      <c r="AD20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2" spans="1:30" s="53" customFormat="1" ht="21.75" customHeight="1" x14ac:dyDescent="0.25">
      <c r="A2062" s="43">
        <f t="shared" si="71"/>
        <v>2057</v>
      </c>
      <c r="B2062" s="44" t="s">
        <v>3626</v>
      </c>
      <c r="C2062" s="44" t="s">
        <v>1909</v>
      </c>
      <c r="D2062" s="72" t="s">
        <v>63</v>
      </c>
      <c r="E2062" s="285" t="s">
        <v>3649</v>
      </c>
      <c r="F2062" s="43" t="s">
        <v>41</v>
      </c>
      <c r="G2062" s="46" t="s">
        <v>42</v>
      </c>
      <c r="H2062" s="272">
        <v>33399</v>
      </c>
      <c r="I2062" s="45"/>
      <c r="J2062" s="76"/>
      <c r="K2062" s="83" t="s">
        <v>43</v>
      </c>
      <c r="L2062" s="70" t="s">
        <v>3650</v>
      </c>
      <c r="M2062" s="85">
        <v>44480</v>
      </c>
      <c r="N2062" s="52" t="str">
        <f t="shared" ca="1" si="70"/>
        <v>32 Tahun 8 Bulan 17 hari</v>
      </c>
      <c r="O20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16 Hari </v>
      </c>
      <c r="P2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Row],[JABATAN]],tbl_refJabatan,2,FALSE),"yr","day")-CONVERT(DATEDIF(H2062,tglAcuan,"y"),"yr","day"))),(NOW()+(CONVERT(VLOOKUP(Table1[[#This Row],[JABATAN]],tbl_refJabatan,2,FALSE),"yr","day")-CONVERT(DATEDIF(H2062,NOW(),"y"),"yr","day")))),"Usia Salah"),"")</f>
        <v>55576.098911689813</v>
      </c>
      <c r="Q2062" s="167" t="str">
        <f ca="1">IF(Table1[[#This Row],[TGL. PENSIUN (usia)]]&lt;&gt;0,TEXT(Table1[[#This Row],[TGL. PENSIUN (usia)]],"yyyy"),"")</f>
        <v>2052</v>
      </c>
      <c r="R2062" s="166">
        <f ca="1">IF(AND(Table1[[#This Row],[TGL. PENSIUN (usia)]]&lt;&gt;"",Table1[[#This Row],[TGL. PENSIUN (usia)]]&lt;&gt;"USIA SALAH"),IF(tglAcuan&lt;&gt;0,(INT(CONVERT(VLOOKUP(Table1[[#This Row],[JABATAN]],tbl_refJabatan,2,FALSE),"yr","day")-CONVERT(DATEDIF(H2062,tglAcuan,"y"),"yr","day"))),(INT(CONVERT(VLOOKUP(Table1[[#This Row],[JABATAN]],tbl_refJabatan,2,FALSE),"yr","day")-CONVERT(DATEDIF(H2062,NOW(),"y"),"yr","day")))),"")</f>
        <v>10227</v>
      </c>
      <c r="S2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Row],[JABATAN]],tbl_refJabatan,4,FALSE),"yr","day")-CONVERT(DATEDIF(H2062,tglAcuan,"y"),"yr","day"))),(NOW()+(CONVERT(VLOOKUP(Table1[[#This Row],[JABATAN]],tbl_refJabatan,4,FALSE),"yr","day")-CONVERT(DATEDIF(H2062,NOW(),"y"),"yr","day")))),"Usia Salah"),"")</f>
        <v>40966.098911689813</v>
      </c>
      <c r="T2062" s="167" t="str">
        <f ca="1">IF(Table1[[#This Row],[TGL. PENSIUN ( usia )]]&lt;&gt;0,TEXT(Table1[[#This Row],[TGL. PENSIUN ( usia )]],"yyyy"),"")</f>
        <v>2012</v>
      </c>
      <c r="U2062" s="166">
        <f ca="1">IF(AND(Table1[[#This Row],[TGL. PENSIUN (usia)]]&lt;&gt;"",Table1[[#This Row],[TGL. PENSIUN (usia)]]&lt;&gt;"USIA SALAH"),IF(tglAcuan&lt;&gt;0,(INT(CONVERT(VLOOKUP(Table1[[#This Row],[JABATAN]],tbl_refJabatan,4,FALSE),"yr","day")-CONVERT(DATEDIF(H2062,tglAcuan,"y"),"yr","day"))),(INT(CONVERT(VLOOKUP(Table1[[#This Row],[JABATAN]],tbl_refJabatan,4,FALSE),"yr","day")-CONVERT(DATEDIF(H2062,NOW(),"y"),"yr","day")))),"")</f>
        <v>-4383</v>
      </c>
      <c r="V2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Row],[JABATAN]],tbl_refJabatan,6,FALSE),"yr","day")-CONVERT(DATEDIF(H2062,tglAcuan,"y"),"yr","day"))),(NOW()+(CONVERT(VLOOKUP(Table1[[#This Row],[JABATAN]],tbl_refJabatan,6,FALSE),"yr","day")-CONVERT(DATEDIF(H2062,NOW(),"y"),"yr","day")))),"Usia Salah"),"")</f>
        <v>33661.098911689813</v>
      </c>
      <c r="W2062" s="167" t="str">
        <f ca="1">IF(Table1[[#This Row],[TGL.PENSIUN (usia)]]&lt;&gt;0,TEXT(Table1[[#This Row],[TGL.PENSIUN (usia)]],"yyyy"),"")</f>
        <v>1992</v>
      </c>
      <c r="X20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Row],[JABATAN]],tbl_refJabatan,7,FALSE),"yr","day")-CONVERT(DATEDIF(M2062,tglAcuan,"y"),"yr","day"))),(NOW()+(CONVERT(VLOOKUP(Table1[[#This Row],[JABATAN]],tbl_refJabatan,7,FALSE),"yr","day")-CONVERT(DATEDIF(M2062,NOW(),"y"),"yr","day")))),"tgl SK salah"),"")</f>
        <v>66533.598911689813</v>
      </c>
      <c r="Y2062" s="167" t="str">
        <f ca="1">IF(Table1[[#This Row],[TGL. PENSIUN (jabatan)]]&lt;&gt;0,TEXT(Table1[[#This Row],[TGL. PENSIUN (jabatan)]],"yyyy"),"")</f>
        <v>2082</v>
      </c>
      <c r="Z20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Row],[JABATAN]],tbl_refJabatan,8,FALSE),"yr","day")-CONVERT(DATEDIF(H2062,tglAcuan,"y"),"yr","day"))),(NOW()+(CONVERT(VLOOKUP(Table1[[#This Row],[JABATAN]],tbl_refJabatan,8,FALSE),"yr","day")-CONVERT(DATEDIF(H2062,NOW(),"y"),"yr","day")))),"Usia Salah"),"")</f>
        <v>55576.098911689813</v>
      </c>
      <c r="AA2062" s="167" t="str">
        <f ca="1">IF(Table1[[#This Row],[TGL.PENSIUN (usia )]]&lt;&gt;0,TEXT(Table1[[#This Row],[TGL.PENSIUN (usia )]],"yyyy"),"")</f>
        <v>2052</v>
      </c>
      <c r="AB20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Row],[JABATAN]],tbl_refJabatan,9,FALSE),"yr","day")-CONVERT(DATEDIF(M2062,tglAcuan,"y"),"yr","day"))),(NOW()+(CONVERT(VLOOKUP(Table1[[#This Row],[JABATAN]],tbl_refJabatan,9,FALSE),"yr","day")-CONVERT(DATEDIF(M2062,NOW(),"y"),"yr","day")))),"tgl SK salah"),"")</f>
        <v>50097.348911689813</v>
      </c>
      <c r="AC2062" s="167" t="str">
        <f ca="1">IF(Table1[[#This Row],[TGL. PENSIUN (jabatan )]]&lt;&gt;0,TEXT(Table1[[#This Row],[TGL. PENSIUN (jabatan )]],"yyyy"),"")</f>
        <v>2037</v>
      </c>
      <c r="AD20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3" spans="1:30" s="53" customFormat="1" ht="21.75" customHeight="1" x14ac:dyDescent="0.25">
      <c r="A2063" s="43">
        <f t="shared" si="71"/>
        <v>2058</v>
      </c>
      <c r="B2063" s="44" t="s">
        <v>3626</v>
      </c>
      <c r="C2063" s="44" t="s">
        <v>1909</v>
      </c>
      <c r="D2063" s="72" t="s">
        <v>63</v>
      </c>
      <c r="E2063" s="285" t="s">
        <v>1018</v>
      </c>
      <c r="F2063" s="43" t="s">
        <v>41</v>
      </c>
      <c r="G2063" s="46" t="s">
        <v>42</v>
      </c>
      <c r="H2063" s="272">
        <v>27144</v>
      </c>
      <c r="I2063" s="45"/>
      <c r="J2063" s="76"/>
      <c r="K2063" s="83" t="s">
        <v>93</v>
      </c>
      <c r="L2063" s="70" t="s">
        <v>3651</v>
      </c>
      <c r="M2063" s="85">
        <v>40262</v>
      </c>
      <c r="N2063" s="52" t="str">
        <f t="shared" ca="1" si="70"/>
        <v>49 Tahun 10 Bulan 2 hari</v>
      </c>
      <c r="O20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11 Bulan 2 Hari </v>
      </c>
      <c r="P2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Row],[JABATAN]],tbl_refJabatan,2,FALSE),"yr","day")-CONVERT(DATEDIF(H2063,tglAcuan,"y"),"yr","day"))),(NOW()+(CONVERT(VLOOKUP(Table1[[#This Row],[JABATAN]],tbl_refJabatan,2,FALSE),"yr","day")-CONVERT(DATEDIF(H2063,NOW(),"y"),"yr","day")))),"Usia Salah"),"")</f>
        <v>49366.848911689813</v>
      </c>
      <c r="Q2063" s="167" t="str">
        <f ca="1">IF(Table1[[#This Row],[TGL. PENSIUN (usia)]]&lt;&gt;0,TEXT(Table1[[#This Row],[TGL. PENSIUN (usia)]],"yyyy"),"")</f>
        <v>2035</v>
      </c>
      <c r="R2063" s="166">
        <f ca="1">IF(AND(Table1[[#This Row],[TGL. PENSIUN (usia)]]&lt;&gt;"",Table1[[#This Row],[TGL. PENSIUN (usia)]]&lt;&gt;"USIA SALAH"),IF(tglAcuan&lt;&gt;0,(INT(CONVERT(VLOOKUP(Table1[[#This Row],[JABATAN]],tbl_refJabatan,2,FALSE),"yr","day")-CONVERT(DATEDIF(H2063,tglAcuan,"y"),"yr","day"))),(INT(CONVERT(VLOOKUP(Table1[[#This Row],[JABATAN]],tbl_refJabatan,2,FALSE),"yr","day")-CONVERT(DATEDIF(H2063,NOW(),"y"),"yr","day")))),"")</f>
        <v>4017</v>
      </c>
      <c r="S2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Row],[JABATAN]],tbl_refJabatan,4,FALSE),"yr","day")-CONVERT(DATEDIF(H2063,tglAcuan,"y"),"yr","day"))),(NOW()+(CONVERT(VLOOKUP(Table1[[#This Row],[JABATAN]],tbl_refJabatan,4,FALSE),"yr","day")-CONVERT(DATEDIF(H2063,NOW(),"y"),"yr","day")))),"Usia Salah"),"")</f>
        <v>34756.848911689813</v>
      </c>
      <c r="T2063" s="167" t="str">
        <f ca="1">IF(Table1[[#This Row],[TGL. PENSIUN ( usia )]]&lt;&gt;0,TEXT(Table1[[#This Row],[TGL. PENSIUN ( usia )]],"yyyy"),"")</f>
        <v>1995</v>
      </c>
      <c r="U2063" s="166">
        <f ca="1">IF(AND(Table1[[#This Row],[TGL. PENSIUN (usia)]]&lt;&gt;"",Table1[[#This Row],[TGL. PENSIUN (usia)]]&lt;&gt;"USIA SALAH"),IF(tglAcuan&lt;&gt;0,(INT(CONVERT(VLOOKUP(Table1[[#This Row],[JABATAN]],tbl_refJabatan,4,FALSE),"yr","day")-CONVERT(DATEDIF(H2063,tglAcuan,"y"),"yr","day"))),(INT(CONVERT(VLOOKUP(Table1[[#This Row],[JABATAN]],tbl_refJabatan,4,FALSE),"yr","day")-CONVERT(DATEDIF(H2063,NOW(),"y"),"yr","day")))),"")</f>
        <v>-10593</v>
      </c>
      <c r="V2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Row],[JABATAN]],tbl_refJabatan,6,FALSE),"yr","day")-CONVERT(DATEDIF(H2063,tglAcuan,"y"),"yr","day"))),(NOW()+(CONVERT(VLOOKUP(Table1[[#This Row],[JABATAN]],tbl_refJabatan,6,FALSE),"yr","day")-CONVERT(DATEDIF(H2063,NOW(),"y"),"yr","day")))),"Usia Salah"),"")</f>
        <v>27451.848911689813</v>
      </c>
      <c r="W2063" s="167" t="str">
        <f ca="1">IF(Table1[[#This Row],[TGL.PENSIUN (usia)]]&lt;&gt;0,TEXT(Table1[[#This Row],[TGL.PENSIUN (usia)]],"yyyy"),"")</f>
        <v>1975</v>
      </c>
      <c r="X20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Row],[JABATAN]],tbl_refJabatan,7,FALSE),"yr","day")-CONVERT(DATEDIF(M2063,tglAcuan,"y"),"yr","day"))),(NOW()+(CONVERT(VLOOKUP(Table1[[#This Row],[JABATAN]],tbl_refJabatan,7,FALSE),"yr","day")-CONVERT(DATEDIF(M2063,NOW(),"y"),"yr","day")))),"tgl SK salah"),"")</f>
        <v>62515.848911689813</v>
      </c>
      <c r="Y2063" s="167" t="str">
        <f ca="1">IF(Table1[[#This Row],[TGL. PENSIUN (jabatan)]]&lt;&gt;0,TEXT(Table1[[#This Row],[TGL. PENSIUN (jabatan)]],"yyyy"),"")</f>
        <v>2071</v>
      </c>
      <c r="Z20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Row],[JABATAN]],tbl_refJabatan,8,FALSE),"yr","day")-CONVERT(DATEDIF(H2063,tglAcuan,"y"),"yr","day"))),(NOW()+(CONVERT(VLOOKUP(Table1[[#This Row],[JABATAN]],tbl_refJabatan,8,FALSE),"yr","day")-CONVERT(DATEDIF(H2063,NOW(),"y"),"yr","day")))),"Usia Salah"),"")</f>
        <v>49366.848911689813</v>
      </c>
      <c r="AA2063" s="167" t="str">
        <f ca="1">IF(Table1[[#This Row],[TGL.PENSIUN (usia )]]&lt;&gt;0,TEXT(Table1[[#This Row],[TGL.PENSIUN (usia )]],"yyyy"),"")</f>
        <v>2035</v>
      </c>
      <c r="AB20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Row],[JABATAN]],tbl_refJabatan,9,FALSE),"yr","day")-CONVERT(DATEDIF(M2063,tglAcuan,"y"),"yr","day"))),(NOW()+(CONVERT(VLOOKUP(Table1[[#This Row],[JABATAN]],tbl_refJabatan,9,FALSE),"yr","day")-CONVERT(DATEDIF(M2063,NOW(),"y"),"yr","day")))),"tgl SK salah"),"")</f>
        <v>46079.598911689813</v>
      </c>
      <c r="AC2063" s="167" t="str">
        <f ca="1">IF(Table1[[#This Row],[TGL. PENSIUN (jabatan )]]&lt;&gt;0,TEXT(Table1[[#This Row],[TGL. PENSIUN (jabatan )]],"yyyy"),"")</f>
        <v>2026</v>
      </c>
      <c r="AD20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4" spans="1:30" s="53" customFormat="1" ht="21.75" customHeight="1" x14ac:dyDescent="0.25">
      <c r="A2064" s="43">
        <f t="shared" si="71"/>
        <v>2059</v>
      </c>
      <c r="B2064" s="44" t="s">
        <v>3626</v>
      </c>
      <c r="C2064" s="44" t="s">
        <v>1909</v>
      </c>
      <c r="D2064" s="72" t="s">
        <v>63</v>
      </c>
      <c r="E2064" s="285" t="s">
        <v>3652</v>
      </c>
      <c r="F2064" s="43" t="s">
        <v>50</v>
      </c>
      <c r="G2064" s="46" t="s">
        <v>42</v>
      </c>
      <c r="H2064" s="272">
        <v>30804</v>
      </c>
      <c r="I2064" s="45"/>
      <c r="J2064" s="76"/>
      <c r="K2064" s="83" t="s">
        <v>43</v>
      </c>
      <c r="L2064" s="70" t="s">
        <v>3653</v>
      </c>
      <c r="M2064" s="85">
        <v>44530</v>
      </c>
      <c r="N2064" s="52" t="str">
        <f t="shared" ref="N2064:N2127" ca="1" si="72">IFERROR(IF(H2064&lt;&gt;0,IF(tglAcuan&lt;&gt;0,DATEDIF(H2064,tglAcuan,"y")&amp;" Tahun "&amp;DATEDIF(H2064,tglAcuan,"ym")&amp;" Bulan "&amp;DATEDIF(H2064,tglAcuan,"md")&amp;" hari",DATEDIF(H2064,NOW(),"y")&amp;" Tahun "&amp;DATEDIF(H2064,NOW(),"ym")&amp;" Bulan "&amp;DATEDIF(H2064,NOW(),"md")&amp;" hari"),"tgl lahir salah/ null"),"tgl lahir salah")</f>
        <v>39 Tahun 9 Bulan 25 hari</v>
      </c>
      <c r="O20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28 Hari </v>
      </c>
      <c r="P2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Row],[JABATAN]],tbl_refJabatan,2,FALSE),"yr","day")-CONVERT(DATEDIF(H2064,tglAcuan,"y"),"yr","day"))),(NOW()+(CONVERT(VLOOKUP(Table1[[#This Row],[JABATAN]],tbl_refJabatan,2,FALSE),"yr","day")-CONVERT(DATEDIF(H2064,NOW(),"y"),"yr","day")))),"Usia Salah"),"")</f>
        <v>53019.348911689813</v>
      </c>
      <c r="Q2064" s="167" t="str">
        <f ca="1">IF(Table1[[#This Row],[TGL. PENSIUN (usia)]]&lt;&gt;0,TEXT(Table1[[#This Row],[TGL. PENSIUN (usia)]],"yyyy"),"")</f>
        <v>2045</v>
      </c>
      <c r="R2064" s="166">
        <f ca="1">IF(AND(Table1[[#This Row],[TGL. PENSIUN (usia)]]&lt;&gt;"",Table1[[#This Row],[TGL. PENSIUN (usia)]]&lt;&gt;"USIA SALAH"),IF(tglAcuan&lt;&gt;0,(INT(CONVERT(VLOOKUP(Table1[[#This Row],[JABATAN]],tbl_refJabatan,2,FALSE),"yr","day")-CONVERT(DATEDIF(H2064,tglAcuan,"y"),"yr","day"))),(INT(CONVERT(VLOOKUP(Table1[[#This Row],[JABATAN]],tbl_refJabatan,2,FALSE),"yr","day")-CONVERT(DATEDIF(H2064,NOW(),"y"),"yr","day")))),"")</f>
        <v>7670</v>
      </c>
      <c r="S2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Row],[JABATAN]],tbl_refJabatan,4,FALSE),"yr","day")-CONVERT(DATEDIF(H2064,tglAcuan,"y"),"yr","day"))),(NOW()+(CONVERT(VLOOKUP(Table1[[#This Row],[JABATAN]],tbl_refJabatan,4,FALSE),"yr","day")-CONVERT(DATEDIF(H2064,NOW(),"y"),"yr","day")))),"Usia Salah"),"")</f>
        <v>38409.348911689813</v>
      </c>
      <c r="T2064" s="167" t="str">
        <f ca="1">IF(Table1[[#This Row],[TGL. PENSIUN ( usia )]]&lt;&gt;0,TEXT(Table1[[#This Row],[TGL. PENSIUN ( usia )]],"yyyy"),"")</f>
        <v>2005</v>
      </c>
      <c r="U2064" s="166">
        <f ca="1">IF(AND(Table1[[#This Row],[TGL. PENSIUN (usia)]]&lt;&gt;"",Table1[[#This Row],[TGL. PENSIUN (usia)]]&lt;&gt;"USIA SALAH"),IF(tglAcuan&lt;&gt;0,(INT(CONVERT(VLOOKUP(Table1[[#This Row],[JABATAN]],tbl_refJabatan,4,FALSE),"yr","day")-CONVERT(DATEDIF(H2064,tglAcuan,"y"),"yr","day"))),(INT(CONVERT(VLOOKUP(Table1[[#This Row],[JABATAN]],tbl_refJabatan,4,FALSE),"yr","day")-CONVERT(DATEDIF(H2064,NOW(),"y"),"yr","day")))),"")</f>
        <v>-6940</v>
      </c>
      <c r="V2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Row],[JABATAN]],tbl_refJabatan,6,FALSE),"yr","day")-CONVERT(DATEDIF(H2064,tglAcuan,"y"),"yr","day"))),(NOW()+(CONVERT(VLOOKUP(Table1[[#This Row],[JABATAN]],tbl_refJabatan,6,FALSE),"yr","day")-CONVERT(DATEDIF(H2064,NOW(),"y"),"yr","day")))),"Usia Salah"),"")</f>
        <v>31104.348911689813</v>
      </c>
      <c r="W2064" s="167" t="str">
        <f ca="1">IF(Table1[[#This Row],[TGL.PENSIUN (usia)]]&lt;&gt;0,TEXT(Table1[[#This Row],[TGL.PENSIUN (usia)]],"yyyy"),"")</f>
        <v>1985</v>
      </c>
      <c r="X20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Row],[JABATAN]],tbl_refJabatan,7,FALSE),"yr","day")-CONVERT(DATEDIF(M2064,tglAcuan,"y"),"yr","day"))),(NOW()+(CONVERT(VLOOKUP(Table1[[#This Row],[JABATAN]],tbl_refJabatan,7,FALSE),"yr","day")-CONVERT(DATEDIF(M2064,NOW(),"y"),"yr","day")))),"tgl SK salah"),"")</f>
        <v>66533.598911689813</v>
      </c>
      <c r="Y2064" s="167" t="str">
        <f ca="1">IF(Table1[[#This Row],[TGL. PENSIUN (jabatan)]]&lt;&gt;0,TEXT(Table1[[#This Row],[TGL. PENSIUN (jabatan)]],"yyyy"),"")</f>
        <v>2082</v>
      </c>
      <c r="Z20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Row],[JABATAN]],tbl_refJabatan,8,FALSE),"yr","day")-CONVERT(DATEDIF(H2064,tglAcuan,"y"),"yr","day"))),(NOW()+(CONVERT(VLOOKUP(Table1[[#This Row],[JABATAN]],tbl_refJabatan,8,FALSE),"yr","day")-CONVERT(DATEDIF(H2064,NOW(),"y"),"yr","day")))),"Usia Salah"),"")</f>
        <v>53019.348911689813</v>
      </c>
      <c r="AA2064" s="167" t="str">
        <f ca="1">IF(Table1[[#This Row],[TGL.PENSIUN (usia )]]&lt;&gt;0,TEXT(Table1[[#This Row],[TGL.PENSIUN (usia )]],"yyyy"),"")</f>
        <v>2045</v>
      </c>
      <c r="AB20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Row],[JABATAN]],tbl_refJabatan,9,FALSE),"yr","day")-CONVERT(DATEDIF(M2064,tglAcuan,"y"),"yr","day"))),(NOW()+(CONVERT(VLOOKUP(Table1[[#This Row],[JABATAN]],tbl_refJabatan,9,FALSE),"yr","day")-CONVERT(DATEDIF(M2064,NOW(),"y"),"yr","day")))),"tgl SK salah"),"")</f>
        <v>50097.348911689813</v>
      </c>
      <c r="AC2064" s="167" t="str">
        <f ca="1">IF(Table1[[#This Row],[TGL. PENSIUN (jabatan )]]&lt;&gt;0,TEXT(Table1[[#This Row],[TGL. PENSIUN (jabatan )]],"yyyy"),"")</f>
        <v>2037</v>
      </c>
      <c r="AD20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5" spans="1:30" s="53" customFormat="1" ht="21.75" customHeight="1" x14ac:dyDescent="0.25">
      <c r="A2065" s="43">
        <f t="shared" si="71"/>
        <v>2060</v>
      </c>
      <c r="B2065" s="44" t="s">
        <v>3626</v>
      </c>
      <c r="C2065" s="44" t="s">
        <v>1909</v>
      </c>
      <c r="D2065" s="72" t="s">
        <v>63</v>
      </c>
      <c r="E2065" s="285" t="s">
        <v>439</v>
      </c>
      <c r="F2065" s="43" t="s">
        <v>41</v>
      </c>
      <c r="G2065" s="46" t="s">
        <v>42</v>
      </c>
      <c r="H2065" s="272">
        <v>27501</v>
      </c>
      <c r="I2065" s="45"/>
      <c r="J2065" s="76"/>
      <c r="K2065" s="83" t="s">
        <v>43</v>
      </c>
      <c r="L2065" s="70" t="s">
        <v>2381</v>
      </c>
      <c r="M2065" s="85">
        <v>40655</v>
      </c>
      <c r="N2065" s="52" t="str">
        <f t="shared" ca="1" si="72"/>
        <v>48 Tahun 10 Bulan 10 hari</v>
      </c>
      <c r="O20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10 Bulan 5 Hari </v>
      </c>
      <c r="P2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Row],[JABATAN]],tbl_refJabatan,2,FALSE),"yr","day")-CONVERT(DATEDIF(H2065,tglAcuan,"y"),"yr","day"))),(NOW()+(CONVERT(VLOOKUP(Table1[[#This Row],[JABATAN]],tbl_refJabatan,2,FALSE),"yr","day")-CONVERT(DATEDIF(H2065,NOW(),"y"),"yr","day")))),"Usia Salah"),"")</f>
        <v>49732.098911689813</v>
      </c>
      <c r="Q2065" s="167" t="str">
        <f ca="1">IF(Table1[[#This Row],[TGL. PENSIUN (usia)]]&lt;&gt;0,TEXT(Table1[[#This Row],[TGL. PENSIUN (usia)]],"yyyy"),"")</f>
        <v>2036</v>
      </c>
      <c r="R2065" s="166">
        <f ca="1">IF(AND(Table1[[#This Row],[TGL. PENSIUN (usia)]]&lt;&gt;"",Table1[[#This Row],[TGL. PENSIUN (usia)]]&lt;&gt;"USIA SALAH"),IF(tglAcuan&lt;&gt;0,(INT(CONVERT(VLOOKUP(Table1[[#This Row],[JABATAN]],tbl_refJabatan,2,FALSE),"yr","day")-CONVERT(DATEDIF(H2065,tglAcuan,"y"),"yr","day"))),(INT(CONVERT(VLOOKUP(Table1[[#This Row],[JABATAN]],tbl_refJabatan,2,FALSE),"yr","day")-CONVERT(DATEDIF(H2065,NOW(),"y"),"yr","day")))),"")</f>
        <v>4383</v>
      </c>
      <c r="S2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Row],[JABATAN]],tbl_refJabatan,4,FALSE),"yr","day")-CONVERT(DATEDIF(H2065,tglAcuan,"y"),"yr","day"))),(NOW()+(CONVERT(VLOOKUP(Table1[[#This Row],[JABATAN]],tbl_refJabatan,4,FALSE),"yr","day")-CONVERT(DATEDIF(H2065,NOW(),"y"),"yr","day")))),"Usia Salah"),"")</f>
        <v>35122.098911689813</v>
      </c>
      <c r="T2065" s="167" t="str">
        <f ca="1">IF(Table1[[#This Row],[TGL. PENSIUN ( usia )]]&lt;&gt;0,TEXT(Table1[[#This Row],[TGL. PENSIUN ( usia )]],"yyyy"),"")</f>
        <v>1996</v>
      </c>
      <c r="U2065" s="166">
        <f ca="1">IF(AND(Table1[[#This Row],[TGL. PENSIUN (usia)]]&lt;&gt;"",Table1[[#This Row],[TGL. PENSIUN (usia)]]&lt;&gt;"USIA SALAH"),IF(tglAcuan&lt;&gt;0,(INT(CONVERT(VLOOKUP(Table1[[#This Row],[JABATAN]],tbl_refJabatan,4,FALSE),"yr","day")-CONVERT(DATEDIF(H2065,tglAcuan,"y"),"yr","day"))),(INT(CONVERT(VLOOKUP(Table1[[#This Row],[JABATAN]],tbl_refJabatan,4,FALSE),"yr","day")-CONVERT(DATEDIF(H2065,NOW(),"y"),"yr","day")))),"")</f>
        <v>-10227</v>
      </c>
      <c r="V2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Row],[JABATAN]],tbl_refJabatan,6,FALSE),"yr","day")-CONVERT(DATEDIF(H2065,tglAcuan,"y"),"yr","day"))),(NOW()+(CONVERT(VLOOKUP(Table1[[#This Row],[JABATAN]],tbl_refJabatan,6,FALSE),"yr","day")-CONVERT(DATEDIF(H2065,NOW(),"y"),"yr","day")))),"Usia Salah"),"")</f>
        <v>27817.098911689813</v>
      </c>
      <c r="W2065" s="167" t="str">
        <f ca="1">IF(Table1[[#This Row],[TGL.PENSIUN (usia)]]&lt;&gt;0,TEXT(Table1[[#This Row],[TGL.PENSIUN (usia)]],"yyyy"),"")</f>
        <v>1976</v>
      </c>
      <c r="X20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Row],[JABATAN]],tbl_refJabatan,7,FALSE),"yr","day")-CONVERT(DATEDIF(M2065,tglAcuan,"y"),"yr","day"))),(NOW()+(CONVERT(VLOOKUP(Table1[[#This Row],[JABATAN]],tbl_refJabatan,7,FALSE),"yr","day")-CONVERT(DATEDIF(M2065,NOW(),"y"),"yr","day")))),"tgl SK salah"),"")</f>
        <v>62881.098911689813</v>
      </c>
      <c r="Y2065" s="167" t="str">
        <f ca="1">IF(Table1[[#This Row],[TGL. PENSIUN (jabatan)]]&lt;&gt;0,TEXT(Table1[[#This Row],[TGL. PENSIUN (jabatan)]],"yyyy"),"")</f>
        <v>2072</v>
      </c>
      <c r="Z20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Row],[JABATAN]],tbl_refJabatan,8,FALSE),"yr","day")-CONVERT(DATEDIF(H2065,tglAcuan,"y"),"yr","day"))),(NOW()+(CONVERT(VLOOKUP(Table1[[#This Row],[JABATAN]],tbl_refJabatan,8,FALSE),"yr","day")-CONVERT(DATEDIF(H2065,NOW(),"y"),"yr","day")))),"Usia Salah"),"")</f>
        <v>49732.098911689813</v>
      </c>
      <c r="AA2065" s="167" t="str">
        <f ca="1">IF(Table1[[#This Row],[TGL.PENSIUN (usia )]]&lt;&gt;0,TEXT(Table1[[#This Row],[TGL.PENSIUN (usia )]],"yyyy"),"")</f>
        <v>2036</v>
      </c>
      <c r="AB20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Row],[JABATAN]],tbl_refJabatan,9,FALSE),"yr","day")-CONVERT(DATEDIF(M2065,tglAcuan,"y"),"yr","day"))),(NOW()+(CONVERT(VLOOKUP(Table1[[#This Row],[JABATAN]],tbl_refJabatan,9,FALSE),"yr","day")-CONVERT(DATEDIF(M2065,NOW(),"y"),"yr","day")))),"tgl SK salah"),"")</f>
        <v>46444.848911689813</v>
      </c>
      <c r="AC2065" s="167" t="str">
        <f ca="1">IF(Table1[[#This Row],[TGL. PENSIUN (jabatan )]]&lt;&gt;0,TEXT(Table1[[#This Row],[TGL. PENSIUN (jabatan )]],"yyyy"),"")</f>
        <v>2027</v>
      </c>
      <c r="AD20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6" spans="1:30" s="53" customFormat="1" ht="21.75" customHeight="1" x14ac:dyDescent="0.25">
      <c r="A2066" s="43">
        <f t="shared" si="71"/>
        <v>2061</v>
      </c>
      <c r="B2066" s="44" t="s">
        <v>3626</v>
      </c>
      <c r="C2066" s="44" t="s">
        <v>1909</v>
      </c>
      <c r="D2066" s="72" t="s">
        <v>63</v>
      </c>
      <c r="E2066" s="285" t="s">
        <v>1307</v>
      </c>
      <c r="F2066" s="43" t="s">
        <v>41</v>
      </c>
      <c r="G2066" s="46" t="s">
        <v>42</v>
      </c>
      <c r="H2066" s="272">
        <v>25976</v>
      </c>
      <c r="I2066" s="45"/>
      <c r="J2066" s="76"/>
      <c r="K2066" s="83" t="s">
        <v>43</v>
      </c>
      <c r="L2066" s="70" t="s">
        <v>3654</v>
      </c>
      <c r="M2066" s="85">
        <v>43717</v>
      </c>
      <c r="N2066" s="52" t="str">
        <f t="shared" ca="1" si="72"/>
        <v>53 Tahun 0 Bulan 15 hari</v>
      </c>
      <c r="O20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5 Bulan 18 Hari </v>
      </c>
      <c r="P2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Row],[JABATAN]],tbl_refJabatan,2,FALSE),"yr","day")-CONVERT(DATEDIF(H2066,tglAcuan,"y"),"yr","day"))),(NOW()+(CONVERT(VLOOKUP(Table1[[#This Row],[JABATAN]],tbl_refJabatan,2,FALSE),"yr","day")-CONVERT(DATEDIF(H2066,NOW(),"y"),"yr","day")))),"Usia Salah"),"")</f>
        <v>47905.848911689813</v>
      </c>
      <c r="Q2066" s="167" t="str">
        <f ca="1">IF(Table1[[#This Row],[TGL. PENSIUN (usia)]]&lt;&gt;0,TEXT(Table1[[#This Row],[TGL. PENSIUN (usia)]],"yyyy"),"")</f>
        <v>2031</v>
      </c>
      <c r="R2066" s="166">
        <f ca="1">IF(AND(Table1[[#This Row],[TGL. PENSIUN (usia)]]&lt;&gt;"",Table1[[#This Row],[TGL. PENSIUN (usia)]]&lt;&gt;"USIA SALAH"),IF(tglAcuan&lt;&gt;0,(INT(CONVERT(VLOOKUP(Table1[[#This Row],[JABATAN]],tbl_refJabatan,2,FALSE),"yr","day")-CONVERT(DATEDIF(H2066,tglAcuan,"y"),"yr","day"))),(INT(CONVERT(VLOOKUP(Table1[[#This Row],[JABATAN]],tbl_refJabatan,2,FALSE),"yr","day")-CONVERT(DATEDIF(H2066,NOW(),"y"),"yr","day")))),"")</f>
        <v>2556</v>
      </c>
      <c r="S2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Row],[JABATAN]],tbl_refJabatan,4,FALSE),"yr","day")-CONVERT(DATEDIF(H2066,tglAcuan,"y"),"yr","day"))),(NOW()+(CONVERT(VLOOKUP(Table1[[#This Row],[JABATAN]],tbl_refJabatan,4,FALSE),"yr","day")-CONVERT(DATEDIF(H2066,NOW(),"y"),"yr","day")))),"Usia Salah"),"")</f>
        <v>33295.848911689813</v>
      </c>
      <c r="T2066" s="167" t="str">
        <f ca="1">IF(Table1[[#This Row],[TGL. PENSIUN ( usia )]]&lt;&gt;0,TEXT(Table1[[#This Row],[TGL. PENSIUN ( usia )]],"yyyy"),"")</f>
        <v>1991</v>
      </c>
      <c r="U2066" s="166">
        <f ca="1">IF(AND(Table1[[#This Row],[TGL. PENSIUN (usia)]]&lt;&gt;"",Table1[[#This Row],[TGL. PENSIUN (usia)]]&lt;&gt;"USIA SALAH"),IF(tglAcuan&lt;&gt;0,(INT(CONVERT(VLOOKUP(Table1[[#This Row],[JABATAN]],tbl_refJabatan,4,FALSE),"yr","day")-CONVERT(DATEDIF(H2066,tglAcuan,"y"),"yr","day"))),(INT(CONVERT(VLOOKUP(Table1[[#This Row],[JABATAN]],tbl_refJabatan,4,FALSE),"yr","day")-CONVERT(DATEDIF(H2066,NOW(),"y"),"yr","day")))),"")</f>
        <v>-12054</v>
      </c>
      <c r="V2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Row],[JABATAN]],tbl_refJabatan,6,FALSE),"yr","day")-CONVERT(DATEDIF(H2066,tglAcuan,"y"),"yr","day"))),(NOW()+(CONVERT(VLOOKUP(Table1[[#This Row],[JABATAN]],tbl_refJabatan,6,FALSE),"yr","day")-CONVERT(DATEDIF(H2066,NOW(),"y"),"yr","day")))),"Usia Salah"),"")</f>
        <v>25990.848911689813</v>
      </c>
      <c r="W2066" s="167" t="str">
        <f ca="1">IF(Table1[[#This Row],[TGL.PENSIUN (usia)]]&lt;&gt;0,TEXT(Table1[[#This Row],[TGL.PENSIUN (usia)]],"yyyy"),"")</f>
        <v>1971</v>
      </c>
      <c r="X20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Row],[JABATAN]],tbl_refJabatan,7,FALSE),"yr","day")-CONVERT(DATEDIF(M2066,tglAcuan,"y"),"yr","day"))),(NOW()+(CONVERT(VLOOKUP(Table1[[#This Row],[JABATAN]],tbl_refJabatan,7,FALSE),"yr","day")-CONVERT(DATEDIF(M2066,NOW(),"y"),"yr","day")))),"tgl SK salah"),"")</f>
        <v>65803.098911689813</v>
      </c>
      <c r="Y2066" s="167" t="str">
        <f ca="1">IF(Table1[[#This Row],[TGL. PENSIUN (jabatan)]]&lt;&gt;0,TEXT(Table1[[#This Row],[TGL. PENSIUN (jabatan)]],"yyyy"),"")</f>
        <v>2080</v>
      </c>
      <c r="Z20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Row],[JABATAN]],tbl_refJabatan,8,FALSE),"yr","day")-CONVERT(DATEDIF(H2066,tglAcuan,"y"),"yr","day"))),(NOW()+(CONVERT(VLOOKUP(Table1[[#This Row],[JABATAN]],tbl_refJabatan,8,FALSE),"yr","day")-CONVERT(DATEDIF(H2066,NOW(),"y"),"yr","day")))),"Usia Salah"),"")</f>
        <v>47905.848911689813</v>
      </c>
      <c r="AA2066" s="167" t="str">
        <f ca="1">IF(Table1[[#This Row],[TGL.PENSIUN (usia )]]&lt;&gt;0,TEXT(Table1[[#This Row],[TGL.PENSIUN (usia )]],"yyyy"),"")</f>
        <v>2031</v>
      </c>
      <c r="AB20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Row],[JABATAN]],tbl_refJabatan,9,FALSE),"yr","day")-CONVERT(DATEDIF(M2066,tglAcuan,"y"),"yr","day"))),(NOW()+(CONVERT(VLOOKUP(Table1[[#This Row],[JABATAN]],tbl_refJabatan,9,FALSE),"yr","day")-CONVERT(DATEDIF(M2066,NOW(),"y"),"yr","day")))),"tgl SK salah"),"")</f>
        <v>49366.848911689813</v>
      </c>
      <c r="AC2066" s="167" t="str">
        <f ca="1">IF(Table1[[#This Row],[TGL. PENSIUN (jabatan )]]&lt;&gt;0,TEXT(Table1[[#This Row],[TGL. PENSIUN (jabatan )]],"yyyy"),"")</f>
        <v>2035</v>
      </c>
      <c r="AD20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7" spans="1:30" s="53" customFormat="1" ht="21.75" customHeight="1" x14ac:dyDescent="0.25">
      <c r="A2067" s="43">
        <f t="shared" si="71"/>
        <v>2062</v>
      </c>
      <c r="B2067" s="44" t="s">
        <v>3626</v>
      </c>
      <c r="C2067" s="44" t="s">
        <v>3655</v>
      </c>
      <c r="D2067" s="45" t="s">
        <v>39</v>
      </c>
      <c r="E2067" s="59" t="s">
        <v>3656</v>
      </c>
      <c r="F2067" s="43" t="s">
        <v>41</v>
      </c>
      <c r="G2067" s="46" t="s">
        <v>42</v>
      </c>
      <c r="H2067" s="47">
        <v>24295</v>
      </c>
      <c r="I2067" s="45"/>
      <c r="J2067" s="76"/>
      <c r="K2067" s="83" t="s">
        <v>56</v>
      </c>
      <c r="L2067" s="49" t="s">
        <v>3657</v>
      </c>
      <c r="M2067" s="71" t="s">
        <v>396</v>
      </c>
      <c r="N2067" s="52" t="str">
        <f t="shared" ca="1" si="72"/>
        <v>57 Tahun 7 Bulan 20 hari</v>
      </c>
      <c r="O20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2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Row],[JABATAN]],tbl_refJabatan,2,FALSE),"yr","day")-CONVERT(DATEDIF(H2067,tglAcuan,"y"),"yr","day"))),(NOW()+(CONVERT(VLOOKUP(Table1[[#This Row],[JABATAN]],tbl_refJabatan,2,FALSE),"yr","day")-CONVERT(DATEDIF(H2067,NOW(),"y"),"yr","day")))),"Usia Salah"),"")</f>
        <v>24529.848911689813</v>
      </c>
      <c r="Q2067" s="167" t="str">
        <f ca="1">IF(Table1[[#This Row],[TGL. PENSIUN (usia)]]&lt;&gt;0,TEXT(Table1[[#This Row],[TGL. PENSIUN (usia)]],"yyyy"),"")</f>
        <v>1967</v>
      </c>
      <c r="R2067" s="166">
        <f ca="1">IF(AND(Table1[[#This Row],[TGL. PENSIUN (usia)]]&lt;&gt;"",Table1[[#This Row],[TGL. PENSIUN (usia)]]&lt;&gt;"USIA SALAH"),IF(tglAcuan&lt;&gt;0,(INT(CONVERT(VLOOKUP(Table1[[#This Row],[JABATAN]],tbl_refJabatan,2,FALSE),"yr","day")-CONVERT(DATEDIF(H2067,tglAcuan,"y"),"yr","day"))),(INT(CONVERT(VLOOKUP(Table1[[#This Row],[JABATAN]],tbl_refJabatan,2,FALSE),"yr","day")-CONVERT(DATEDIF(H2067,NOW(),"y"),"yr","day")))),"")</f>
        <v>-20820</v>
      </c>
      <c r="S2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Row],[JABATAN]],tbl_refJabatan,4,FALSE),"yr","day")-CONVERT(DATEDIF(H2067,tglAcuan,"y"),"yr","day"))),(NOW()+(CONVERT(VLOOKUP(Table1[[#This Row],[JABATAN]],tbl_refJabatan,4,FALSE),"yr","day")-CONVERT(DATEDIF(H2067,NOW(),"y"),"yr","day")))),"Usia Salah"),"")</f>
        <v>24529.848911689813</v>
      </c>
      <c r="T2067" s="167" t="str">
        <f ca="1">IF(Table1[[#This Row],[TGL. PENSIUN ( usia )]]&lt;&gt;0,TEXT(Table1[[#This Row],[TGL. PENSIUN ( usia )]],"yyyy"),"")</f>
        <v>1967</v>
      </c>
      <c r="U2067" s="166">
        <f ca="1">IF(AND(Table1[[#This Row],[TGL. PENSIUN (usia)]]&lt;&gt;"",Table1[[#This Row],[TGL. PENSIUN (usia)]]&lt;&gt;"USIA SALAH"),IF(tglAcuan&lt;&gt;0,(INT(CONVERT(VLOOKUP(Table1[[#This Row],[JABATAN]],tbl_refJabatan,4,FALSE),"yr","day")-CONVERT(DATEDIF(H2067,tglAcuan,"y"),"yr","day"))),(INT(CONVERT(VLOOKUP(Table1[[#This Row],[JABATAN]],tbl_refJabatan,4,FALSE),"yr","day")-CONVERT(DATEDIF(H2067,NOW(),"y"),"yr","day")))),"")</f>
        <v>-20820</v>
      </c>
      <c r="V2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Row],[JABATAN]],tbl_refJabatan,6,FALSE),"yr","day")-CONVERT(DATEDIF(H2067,tglAcuan,"y"),"yr","day"))),(NOW()+(CONVERT(VLOOKUP(Table1[[#This Row],[JABATAN]],tbl_refJabatan,6,FALSE),"yr","day")-CONVERT(DATEDIF(H2067,NOW(),"y"),"yr","day")))),"Usia Salah"),"")</f>
        <v>24529.848911689813</v>
      </c>
      <c r="W2067" s="167" t="str">
        <f ca="1">IF(Table1[[#This Row],[TGL.PENSIUN (usia)]]&lt;&gt;0,TEXT(Table1[[#This Row],[TGL.PENSIUN (usia)]],"yyyy"),"")</f>
        <v>1967</v>
      </c>
      <c r="X20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Row],[JABATAN]],tbl_refJabatan,7,FALSE),"yr","day")-CONVERT(DATEDIF(M2067,tglAcuan,"y"),"yr","day"))),(NOW()+(CONVERT(VLOOKUP(Table1[[#This Row],[JABATAN]],tbl_refJabatan,7,FALSE),"yr","day")-CONVERT(DATEDIF(M2067,NOW(),"y"),"yr","day")))),"tgl SK salah"),"")</f>
        <v>45349.098911689813</v>
      </c>
      <c r="Y2067" s="167" t="str">
        <f ca="1">IF(Table1[[#This Row],[TGL. PENSIUN (jabatan)]]&lt;&gt;0,TEXT(Table1[[#This Row],[TGL. PENSIUN (jabatan)]],"yyyy"),"")</f>
        <v>2024</v>
      </c>
      <c r="Z20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Row],[JABATAN]],tbl_refJabatan,8,FALSE),"yr","day")-CONVERT(DATEDIF(H2067,tglAcuan,"y"),"yr","day"))),(NOW()+(CONVERT(VLOOKUP(Table1[[#This Row],[JABATAN]],tbl_refJabatan,8,FALSE),"yr","day")-CONVERT(DATEDIF(H2067,NOW(),"y"),"yr","day")))),"Usia Salah"),"")</f>
        <v>24529.848911689813</v>
      </c>
      <c r="AA2067" s="167" t="str">
        <f ca="1">IF(Table1[[#This Row],[TGL.PENSIUN (usia )]]&lt;&gt;0,TEXT(Table1[[#This Row],[TGL.PENSIUN (usia )]],"yyyy"),"")</f>
        <v>1967</v>
      </c>
      <c r="AB20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Row],[JABATAN]],tbl_refJabatan,9,FALSE),"yr","day")-CONVERT(DATEDIF(M2067,tglAcuan,"y"),"yr","day"))),(NOW()+(CONVERT(VLOOKUP(Table1[[#This Row],[JABATAN]],tbl_refJabatan,9,FALSE),"yr","day")-CONVERT(DATEDIF(M2067,NOW(),"y"),"yr","day")))),"tgl SK salah"),"")</f>
        <v>45349.098911689813</v>
      </c>
      <c r="AC2067" s="167" t="str">
        <f ca="1">IF(Table1[[#This Row],[TGL. PENSIUN (jabatan )]]&lt;&gt;0,TEXT(Table1[[#This Row],[TGL. PENSIUN (jabatan )]],"yyyy"),"")</f>
        <v>2024</v>
      </c>
      <c r="AD20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068" spans="1:30" s="88" customFormat="1" ht="21.75" customHeight="1" x14ac:dyDescent="0.25">
      <c r="A2068" s="43">
        <f t="shared" si="71"/>
        <v>2063</v>
      </c>
      <c r="B2068" s="44" t="s">
        <v>3626</v>
      </c>
      <c r="C2068" s="44" t="s">
        <v>3655</v>
      </c>
      <c r="D2068" s="72" t="s">
        <v>45</v>
      </c>
      <c r="E2068" s="59" t="s">
        <v>3658</v>
      </c>
      <c r="F2068" s="43" t="s">
        <v>50</v>
      </c>
      <c r="G2068" s="46" t="s">
        <v>42</v>
      </c>
      <c r="H2068" s="47">
        <v>33062</v>
      </c>
      <c r="I2068" s="45"/>
      <c r="J2068" s="76"/>
      <c r="K2068" s="83" t="s">
        <v>56</v>
      </c>
      <c r="L2068" s="49" t="s">
        <v>3659</v>
      </c>
      <c r="M2068" s="80">
        <v>43647</v>
      </c>
      <c r="N2068" s="52" t="str">
        <f t="shared" ca="1" si="72"/>
        <v>33 Tahun 7 Bulan 19 hari</v>
      </c>
      <c r="O20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7 Bulan 26 Hari </v>
      </c>
      <c r="P2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Row],[JABATAN]],tbl_refJabatan,2,FALSE),"yr","day")-CONVERT(DATEDIF(H2068,tglAcuan,"y"),"yr","day"))),(NOW()+(CONVERT(VLOOKUP(Table1[[#This Row],[JABATAN]],tbl_refJabatan,2,FALSE),"yr","day")-CONVERT(DATEDIF(H2068,NOW(),"y"),"yr","day")))),"Usia Salah"),"")</f>
        <v>33295.848911689813</v>
      </c>
      <c r="Q2068" s="167" t="str">
        <f ca="1">IF(Table1[[#This Row],[TGL. PENSIUN (usia)]]&lt;&gt;0,TEXT(Table1[[#This Row],[TGL. PENSIUN (usia)]],"yyyy"),"")</f>
        <v>1991</v>
      </c>
      <c r="R2068" s="166">
        <f ca="1">IF(AND(Table1[[#This Row],[TGL. PENSIUN (usia)]]&lt;&gt;"",Table1[[#This Row],[TGL. PENSIUN (usia)]]&lt;&gt;"USIA SALAH"),IF(tglAcuan&lt;&gt;0,(INT(CONVERT(VLOOKUP(Table1[[#This Row],[JABATAN]],tbl_refJabatan,2,FALSE),"yr","day")-CONVERT(DATEDIF(H2068,tglAcuan,"y"),"yr","day"))),(INT(CONVERT(VLOOKUP(Table1[[#This Row],[JABATAN]],tbl_refJabatan,2,FALSE),"yr","day")-CONVERT(DATEDIF(H2068,NOW(),"y"),"yr","day")))),"")</f>
        <v>-12054</v>
      </c>
      <c r="S2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Row],[JABATAN]],tbl_refJabatan,4,FALSE),"yr","day")-CONVERT(DATEDIF(H2068,tglAcuan,"y"),"yr","day"))),(NOW()+(CONVERT(VLOOKUP(Table1[[#This Row],[JABATAN]],tbl_refJabatan,4,FALSE),"yr","day")-CONVERT(DATEDIF(H2068,NOW(),"y"),"yr","day")))),"Usia Salah"),"")</f>
        <v>33295.848911689813</v>
      </c>
      <c r="T2068" s="167" t="str">
        <f ca="1">IF(Table1[[#This Row],[TGL. PENSIUN ( usia )]]&lt;&gt;0,TEXT(Table1[[#This Row],[TGL. PENSIUN ( usia )]],"yyyy"),"")</f>
        <v>1991</v>
      </c>
      <c r="U2068" s="166">
        <f ca="1">IF(AND(Table1[[#This Row],[TGL. PENSIUN (usia)]]&lt;&gt;"",Table1[[#This Row],[TGL. PENSIUN (usia)]]&lt;&gt;"USIA SALAH"),IF(tglAcuan&lt;&gt;0,(INT(CONVERT(VLOOKUP(Table1[[#This Row],[JABATAN]],tbl_refJabatan,4,FALSE),"yr","day")-CONVERT(DATEDIF(H2068,tglAcuan,"y"),"yr","day"))),(INT(CONVERT(VLOOKUP(Table1[[#This Row],[JABATAN]],tbl_refJabatan,4,FALSE),"yr","day")-CONVERT(DATEDIF(H2068,NOW(),"y"),"yr","day")))),"")</f>
        <v>-12054</v>
      </c>
      <c r="V2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Row],[JABATAN]],tbl_refJabatan,6,FALSE),"yr","day")-CONVERT(DATEDIF(H2068,tglAcuan,"y"),"yr","day"))),(NOW()+(CONVERT(VLOOKUP(Table1[[#This Row],[JABATAN]],tbl_refJabatan,6,FALSE),"yr","day")-CONVERT(DATEDIF(H2068,NOW(),"y"),"yr","day")))),"Usia Salah"),"")</f>
        <v>33295.848911689813</v>
      </c>
      <c r="W2068" s="167" t="str">
        <f ca="1">IF(Table1[[#This Row],[TGL.PENSIUN (usia)]]&lt;&gt;0,TEXT(Table1[[#This Row],[TGL.PENSIUN (usia)]],"yyyy"),"")</f>
        <v>1991</v>
      </c>
      <c r="X20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Row],[JABATAN]],tbl_refJabatan,7,FALSE),"yr","day")-CONVERT(DATEDIF(M2068,tglAcuan,"y"),"yr","day"))),(NOW()+(CONVERT(VLOOKUP(Table1[[#This Row],[JABATAN]],tbl_refJabatan,7,FALSE),"yr","day")-CONVERT(DATEDIF(M2068,NOW(),"y"),"yr","day")))),"tgl SK salah"),"")</f>
        <v>43888.098911689813</v>
      </c>
      <c r="Y2068" s="167" t="str">
        <f ca="1">IF(Table1[[#This Row],[TGL. PENSIUN (jabatan)]]&lt;&gt;0,TEXT(Table1[[#This Row],[TGL. PENSIUN (jabatan)]],"yyyy"),"")</f>
        <v>2020</v>
      </c>
      <c r="Z20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Row],[JABATAN]],tbl_refJabatan,8,FALSE),"yr","day")-CONVERT(DATEDIF(H2068,tglAcuan,"y"),"yr","day"))),(NOW()+(CONVERT(VLOOKUP(Table1[[#This Row],[JABATAN]],tbl_refJabatan,8,FALSE),"yr","day")-CONVERT(DATEDIF(H2068,NOW(),"y"),"yr","day")))),"Usia Salah"),"")</f>
        <v>33295.848911689813</v>
      </c>
      <c r="AA2068" s="167" t="str">
        <f ca="1">IF(Table1[[#This Row],[TGL.PENSIUN (usia )]]&lt;&gt;0,TEXT(Table1[[#This Row],[TGL.PENSIUN (usia )]],"yyyy"),"")</f>
        <v>1991</v>
      </c>
      <c r="AB20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Row],[JABATAN]],tbl_refJabatan,9,FALSE),"yr","day")-CONVERT(DATEDIF(M2068,tglAcuan,"y"),"yr","day"))),(NOW()+(CONVERT(VLOOKUP(Table1[[#This Row],[JABATAN]],tbl_refJabatan,9,FALSE),"yr","day")-CONVERT(DATEDIF(M2068,NOW(),"y"),"yr","day")))),"tgl SK salah"),"")</f>
        <v>43888.098911689813</v>
      </c>
      <c r="AC2068" s="167" t="str">
        <f ca="1">IF(Table1[[#This Row],[TGL. PENSIUN (jabatan )]]&lt;&gt;0,TEXT(Table1[[#This Row],[TGL. PENSIUN (jabatan )]],"yyyy"),"")</f>
        <v>2020</v>
      </c>
      <c r="AD20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69" spans="1:30" s="53" customFormat="1" ht="21.75" customHeight="1" x14ac:dyDescent="0.25">
      <c r="A2069" s="43">
        <f t="shared" si="71"/>
        <v>2064</v>
      </c>
      <c r="B2069" s="44" t="s">
        <v>3626</v>
      </c>
      <c r="C2069" s="44" t="s">
        <v>3655</v>
      </c>
      <c r="D2069" s="72" t="s">
        <v>48</v>
      </c>
      <c r="E2069" s="59" t="s">
        <v>3660</v>
      </c>
      <c r="F2069" s="43" t="s">
        <v>41</v>
      </c>
      <c r="G2069" s="46" t="s">
        <v>42</v>
      </c>
      <c r="H2069" s="47">
        <v>32660</v>
      </c>
      <c r="I2069" s="45"/>
      <c r="J2069" s="76"/>
      <c r="K2069" s="83" t="s">
        <v>43</v>
      </c>
      <c r="L2069" s="49" t="s">
        <v>3661</v>
      </c>
      <c r="M2069" s="80">
        <v>43479</v>
      </c>
      <c r="N2069" s="52" t="str">
        <f t="shared" ca="1" si="72"/>
        <v>34 Tahun 8 Bulan 26 hari</v>
      </c>
      <c r="O20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2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Row],[JABATAN]],tbl_refJabatan,2,FALSE),"yr","day")-CONVERT(DATEDIF(H2069,tglAcuan,"y"),"yr","day"))),(NOW()+(CONVERT(VLOOKUP(Table1[[#This Row],[JABATAN]],tbl_refJabatan,2,FALSE),"yr","day")-CONVERT(DATEDIF(H2069,NOW(),"y"),"yr","day")))),"Usia Salah"),"")</f>
        <v>54845.598911689813</v>
      </c>
      <c r="Q2069" s="167" t="str">
        <f ca="1">IF(Table1[[#This Row],[TGL. PENSIUN (usia)]]&lt;&gt;0,TEXT(Table1[[#This Row],[TGL. PENSIUN (usia)]],"yyyy"),"")</f>
        <v>2050</v>
      </c>
      <c r="R2069" s="166">
        <f ca="1">IF(AND(Table1[[#This Row],[TGL. PENSIUN (usia)]]&lt;&gt;"",Table1[[#This Row],[TGL. PENSIUN (usia)]]&lt;&gt;"USIA SALAH"),IF(tglAcuan&lt;&gt;0,(INT(CONVERT(VLOOKUP(Table1[[#This Row],[JABATAN]],tbl_refJabatan,2,FALSE),"yr","day")-CONVERT(DATEDIF(H2069,tglAcuan,"y"),"yr","day"))),(INT(CONVERT(VLOOKUP(Table1[[#This Row],[JABATAN]],tbl_refJabatan,2,FALSE),"yr","day")-CONVERT(DATEDIF(H2069,NOW(),"y"),"yr","day")))),"")</f>
        <v>9496</v>
      </c>
      <c r="S2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Row],[JABATAN]],tbl_refJabatan,4,FALSE),"yr","day")-CONVERT(DATEDIF(H2069,tglAcuan,"y"),"yr","day"))),(NOW()+(CONVERT(VLOOKUP(Table1[[#This Row],[JABATAN]],tbl_refJabatan,4,FALSE),"yr","day")-CONVERT(DATEDIF(H2069,NOW(),"y"),"yr","day")))),"Usia Salah"),"")</f>
        <v>54845.598911689813</v>
      </c>
      <c r="T2069" s="167" t="str">
        <f ca="1">IF(Table1[[#This Row],[TGL. PENSIUN ( usia )]]&lt;&gt;0,TEXT(Table1[[#This Row],[TGL. PENSIUN ( usia )]],"yyyy"),"")</f>
        <v>2050</v>
      </c>
      <c r="U2069" s="166">
        <f ca="1">IF(AND(Table1[[#This Row],[TGL. PENSIUN (usia)]]&lt;&gt;"",Table1[[#This Row],[TGL. PENSIUN (usia)]]&lt;&gt;"USIA SALAH"),IF(tglAcuan&lt;&gt;0,(INT(CONVERT(VLOOKUP(Table1[[#This Row],[JABATAN]],tbl_refJabatan,4,FALSE),"yr","day")-CONVERT(DATEDIF(H2069,tglAcuan,"y"),"yr","day"))),(INT(CONVERT(VLOOKUP(Table1[[#This Row],[JABATAN]],tbl_refJabatan,4,FALSE),"yr","day")-CONVERT(DATEDIF(H2069,NOW(),"y"),"yr","day")))),"")</f>
        <v>9496</v>
      </c>
      <c r="V2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Row],[JABATAN]],tbl_refJabatan,6,FALSE),"yr","day")-CONVERT(DATEDIF(H2069,tglAcuan,"y"),"yr","day"))),(NOW()+(CONVERT(VLOOKUP(Table1[[#This Row],[JABATAN]],tbl_refJabatan,6,FALSE),"yr","day")-CONVERT(DATEDIF(H2069,NOW(),"y"),"yr","day")))),"Usia Salah"),"")</f>
        <v>53384.598911689813</v>
      </c>
      <c r="W2069" s="167" t="str">
        <f ca="1">IF(Table1[[#This Row],[TGL.PENSIUN (usia)]]&lt;&gt;0,TEXT(Table1[[#This Row],[TGL.PENSIUN (usia)]],"yyyy"),"")</f>
        <v>2046</v>
      </c>
      <c r="X20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Row],[JABATAN]],tbl_refJabatan,7,FALSE),"yr","day")-CONVERT(DATEDIF(M2069,tglAcuan,"y"),"yr","day"))),(NOW()+(CONVERT(VLOOKUP(Table1[[#This Row],[JABATAN]],tbl_refJabatan,7,FALSE),"yr","day")-CONVERT(DATEDIF(M2069,NOW(),"y"),"yr","day")))),"tgl SK salah"),"")</f>
        <v>50827.848911689813</v>
      </c>
      <c r="Y2069" s="167" t="str">
        <f ca="1">IF(Table1[[#This Row],[TGL. PENSIUN (jabatan)]]&lt;&gt;0,TEXT(Table1[[#This Row],[TGL. PENSIUN (jabatan)]],"yyyy"),"")</f>
        <v>2039</v>
      </c>
      <c r="Z20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Row],[JABATAN]],tbl_refJabatan,8,FALSE),"yr","day")-CONVERT(DATEDIF(H2069,tglAcuan,"y"),"yr","day"))),(NOW()+(CONVERT(VLOOKUP(Table1[[#This Row],[JABATAN]],tbl_refJabatan,8,FALSE),"yr","day")-CONVERT(DATEDIF(H2069,NOW(),"y"),"yr","day")))),"Usia Salah"),"")</f>
        <v>53384.598911689813</v>
      </c>
      <c r="AA2069" s="167" t="str">
        <f ca="1">IF(Table1[[#This Row],[TGL.PENSIUN (usia )]]&lt;&gt;0,TEXT(Table1[[#This Row],[TGL.PENSIUN (usia )]],"yyyy"),"")</f>
        <v>2046</v>
      </c>
      <c r="AB20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Row],[JABATAN]],tbl_refJabatan,9,FALSE),"yr","day")-CONVERT(DATEDIF(M2069,tglAcuan,"y"),"yr","day"))),(NOW()+(CONVERT(VLOOKUP(Table1[[#This Row],[JABATAN]],tbl_refJabatan,9,FALSE),"yr","day")-CONVERT(DATEDIF(M2069,NOW(),"y"),"yr","day")))),"tgl SK salah"),"")</f>
        <v>50827.848911689813</v>
      </c>
      <c r="AC2069" s="167" t="str">
        <f ca="1">IF(Table1[[#This Row],[TGL. PENSIUN (jabatan )]]&lt;&gt;0,TEXT(Table1[[#This Row],[TGL. PENSIUN (jabatan )]],"yyyy"),"")</f>
        <v>2039</v>
      </c>
      <c r="AD20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0" spans="1:30" s="53" customFormat="1" ht="21.75" customHeight="1" x14ac:dyDescent="0.25">
      <c r="A2070" s="43">
        <f t="shared" si="71"/>
        <v>2065</v>
      </c>
      <c r="B2070" s="44" t="s">
        <v>3626</v>
      </c>
      <c r="C2070" s="44" t="s">
        <v>3655</v>
      </c>
      <c r="D2070" s="72" t="s">
        <v>457</v>
      </c>
      <c r="E2070" s="59" t="s">
        <v>856</v>
      </c>
      <c r="F2070" s="43" t="s">
        <v>41</v>
      </c>
      <c r="G2070" s="46" t="s">
        <v>42</v>
      </c>
      <c r="H2070" s="47">
        <v>24243</v>
      </c>
      <c r="I2070" s="45"/>
      <c r="J2070" s="76"/>
      <c r="K2070" s="83" t="s">
        <v>43</v>
      </c>
      <c r="L2070" s="49" t="s">
        <v>3662</v>
      </c>
      <c r="M2070" s="80">
        <v>43479</v>
      </c>
      <c r="N2070" s="52" t="str">
        <f t="shared" ca="1" si="72"/>
        <v>57 Tahun 9 Bulan 11 hari</v>
      </c>
      <c r="O20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2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Row],[JABATAN]],tbl_refJabatan,2,FALSE),"yr","day")-CONVERT(DATEDIF(H2070,tglAcuan,"y"),"yr","day"))),(NOW()+(CONVERT(VLOOKUP(Table1[[#This Row],[JABATAN]],tbl_refJabatan,2,FALSE),"yr","day")-CONVERT(DATEDIF(H2070,NOW(),"y"),"yr","day")))),"Usia Salah"),"")</f>
        <v>24529.848911689813</v>
      </c>
      <c r="Q2070" s="167" t="str">
        <f ca="1">IF(Table1[[#This Row],[TGL. PENSIUN (usia)]]&lt;&gt;0,TEXT(Table1[[#This Row],[TGL. PENSIUN (usia)]],"yyyy"),"")</f>
        <v>1967</v>
      </c>
      <c r="R2070" s="166">
        <f ca="1">IF(AND(Table1[[#This Row],[TGL. PENSIUN (usia)]]&lt;&gt;"",Table1[[#This Row],[TGL. PENSIUN (usia)]]&lt;&gt;"USIA SALAH"),IF(tglAcuan&lt;&gt;0,(INT(CONVERT(VLOOKUP(Table1[[#This Row],[JABATAN]],tbl_refJabatan,2,FALSE),"yr","day")-CONVERT(DATEDIF(H2070,tglAcuan,"y"),"yr","day"))),(INT(CONVERT(VLOOKUP(Table1[[#This Row],[JABATAN]],tbl_refJabatan,2,FALSE),"yr","day")-CONVERT(DATEDIF(H2070,NOW(),"y"),"yr","day")))),"")</f>
        <v>-20820</v>
      </c>
      <c r="S2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Row],[JABATAN]],tbl_refJabatan,4,FALSE),"yr","day")-CONVERT(DATEDIF(H2070,tglAcuan,"y"),"yr","day"))),(NOW()+(CONVERT(VLOOKUP(Table1[[#This Row],[JABATAN]],tbl_refJabatan,4,FALSE),"yr","day")-CONVERT(DATEDIF(H2070,NOW(),"y"),"yr","day")))),"Usia Salah"),"")</f>
        <v>24529.848911689813</v>
      </c>
      <c r="T2070" s="167" t="str">
        <f ca="1">IF(Table1[[#This Row],[TGL. PENSIUN ( usia )]]&lt;&gt;0,TEXT(Table1[[#This Row],[TGL. PENSIUN ( usia )]],"yyyy"),"")</f>
        <v>1967</v>
      </c>
      <c r="U2070" s="166">
        <f ca="1">IF(AND(Table1[[#This Row],[TGL. PENSIUN (usia)]]&lt;&gt;"",Table1[[#This Row],[TGL. PENSIUN (usia)]]&lt;&gt;"USIA SALAH"),IF(tglAcuan&lt;&gt;0,(INT(CONVERT(VLOOKUP(Table1[[#This Row],[JABATAN]],tbl_refJabatan,4,FALSE),"yr","day")-CONVERT(DATEDIF(H2070,tglAcuan,"y"),"yr","day"))),(INT(CONVERT(VLOOKUP(Table1[[#This Row],[JABATAN]],tbl_refJabatan,4,FALSE),"yr","day")-CONVERT(DATEDIF(H2070,NOW(),"y"),"yr","day")))),"")</f>
        <v>-20820</v>
      </c>
      <c r="V2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Row],[JABATAN]],tbl_refJabatan,6,FALSE),"yr","day")-CONVERT(DATEDIF(H2070,tglAcuan,"y"),"yr","day"))),(NOW()+(CONVERT(VLOOKUP(Table1[[#This Row],[JABATAN]],tbl_refJabatan,6,FALSE),"yr","day")-CONVERT(DATEDIF(H2070,NOW(),"y"),"yr","day")))),"Usia Salah"),"")</f>
        <v>24529.848911689813</v>
      </c>
      <c r="W2070" s="167" t="str">
        <f ca="1">IF(Table1[[#This Row],[TGL.PENSIUN (usia)]]&lt;&gt;0,TEXT(Table1[[#This Row],[TGL.PENSIUN (usia)]],"yyyy"),"")</f>
        <v>1967</v>
      </c>
      <c r="X20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Row],[JABATAN]],tbl_refJabatan,7,FALSE),"yr","day")-CONVERT(DATEDIF(M2070,tglAcuan,"y"),"yr","day"))),(NOW()+(CONVERT(VLOOKUP(Table1[[#This Row],[JABATAN]],tbl_refJabatan,7,FALSE),"yr","day")-CONVERT(DATEDIF(M2070,NOW(),"y"),"yr","day")))),"tgl SK salah"),"")</f>
        <v>43522.848911689813</v>
      </c>
      <c r="Y2070" s="167" t="str">
        <f ca="1">IF(Table1[[#This Row],[TGL. PENSIUN (jabatan)]]&lt;&gt;0,TEXT(Table1[[#This Row],[TGL. PENSIUN (jabatan)]],"yyyy"),"")</f>
        <v>2019</v>
      </c>
      <c r="Z20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Row],[JABATAN]],tbl_refJabatan,8,FALSE),"yr","day")-CONVERT(DATEDIF(H2070,tglAcuan,"y"),"yr","day"))),(NOW()+(CONVERT(VLOOKUP(Table1[[#This Row],[JABATAN]],tbl_refJabatan,8,FALSE),"yr","day")-CONVERT(DATEDIF(H2070,NOW(),"y"),"yr","day")))),"Usia Salah"),"")</f>
        <v>24529.848911689813</v>
      </c>
      <c r="AA2070" s="167" t="str">
        <f ca="1">IF(Table1[[#This Row],[TGL.PENSIUN (usia )]]&lt;&gt;0,TEXT(Table1[[#This Row],[TGL.PENSIUN (usia )]],"yyyy"),"")</f>
        <v>1967</v>
      </c>
      <c r="AB20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Row],[JABATAN]],tbl_refJabatan,9,FALSE),"yr","day")-CONVERT(DATEDIF(M2070,tglAcuan,"y"),"yr","day"))),(NOW()+(CONVERT(VLOOKUP(Table1[[#This Row],[JABATAN]],tbl_refJabatan,9,FALSE),"yr","day")-CONVERT(DATEDIF(M2070,NOW(),"y"),"yr","day")))),"tgl SK salah"),"")</f>
        <v>43522.848911689813</v>
      </c>
      <c r="AC2070" s="167" t="str">
        <f ca="1">IF(Table1[[#This Row],[TGL. PENSIUN (jabatan )]]&lt;&gt;0,TEXT(Table1[[#This Row],[TGL. PENSIUN (jabatan )]],"yyyy"),"")</f>
        <v>2019</v>
      </c>
      <c r="AD20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1" spans="1:30" s="53" customFormat="1" ht="21.75" customHeight="1" x14ac:dyDescent="0.25">
      <c r="A2071" s="43">
        <f t="shared" si="71"/>
        <v>2066</v>
      </c>
      <c r="B2071" s="44" t="s">
        <v>3626</v>
      </c>
      <c r="C2071" s="44" t="s">
        <v>3655</v>
      </c>
      <c r="D2071" s="72" t="s">
        <v>57</v>
      </c>
      <c r="E2071" s="59" t="s">
        <v>3663</v>
      </c>
      <c r="F2071" s="43" t="s">
        <v>50</v>
      </c>
      <c r="G2071" s="46" t="s">
        <v>42</v>
      </c>
      <c r="H2071" s="47">
        <v>31184</v>
      </c>
      <c r="I2071" s="45"/>
      <c r="J2071" s="76"/>
      <c r="K2071" s="83" t="s">
        <v>43</v>
      </c>
      <c r="L2071" s="49" t="s">
        <v>3664</v>
      </c>
      <c r="M2071" s="80">
        <v>41922</v>
      </c>
      <c r="N2071" s="52" t="str">
        <f t="shared" ca="1" si="72"/>
        <v>38 Tahun 9 Bulan 10 hari</v>
      </c>
      <c r="O20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17 Hari </v>
      </c>
      <c r="P2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Row],[JABATAN]],tbl_refJabatan,2,FALSE),"yr","day")-CONVERT(DATEDIF(H2071,tglAcuan,"y"),"yr","day"))),(NOW()+(CONVERT(VLOOKUP(Table1[[#This Row],[JABATAN]],tbl_refJabatan,2,FALSE),"yr","day")-CONVERT(DATEDIF(H2071,NOW(),"y"),"yr","day")))),"Usia Salah"),"")</f>
        <v>53384.598911689813</v>
      </c>
      <c r="Q2071" s="167" t="str">
        <f ca="1">IF(Table1[[#This Row],[TGL. PENSIUN (usia)]]&lt;&gt;0,TEXT(Table1[[#This Row],[TGL. PENSIUN (usia)]],"yyyy"),"")</f>
        <v>2046</v>
      </c>
      <c r="R2071" s="166">
        <f ca="1">IF(AND(Table1[[#This Row],[TGL. PENSIUN (usia)]]&lt;&gt;"",Table1[[#This Row],[TGL. PENSIUN (usia)]]&lt;&gt;"USIA SALAH"),IF(tglAcuan&lt;&gt;0,(INT(CONVERT(VLOOKUP(Table1[[#This Row],[JABATAN]],tbl_refJabatan,2,FALSE),"yr","day")-CONVERT(DATEDIF(H2071,tglAcuan,"y"),"yr","day"))),(INT(CONVERT(VLOOKUP(Table1[[#This Row],[JABATAN]],tbl_refJabatan,2,FALSE),"yr","day")-CONVERT(DATEDIF(H2071,NOW(),"y"),"yr","day")))),"")</f>
        <v>8035</v>
      </c>
      <c r="S2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Row],[JABATAN]],tbl_refJabatan,4,FALSE),"yr","day")-CONVERT(DATEDIF(H2071,tglAcuan,"y"),"yr","day"))),(NOW()+(CONVERT(VLOOKUP(Table1[[#This Row],[JABATAN]],tbl_refJabatan,4,FALSE),"yr","day")-CONVERT(DATEDIF(H2071,NOW(),"y"),"yr","day")))),"Usia Salah"),"")</f>
        <v>53384.598911689813</v>
      </c>
      <c r="T2071" s="167" t="str">
        <f ca="1">IF(Table1[[#This Row],[TGL. PENSIUN ( usia )]]&lt;&gt;0,TEXT(Table1[[#This Row],[TGL. PENSIUN ( usia )]],"yyyy"),"")</f>
        <v>2046</v>
      </c>
      <c r="U2071" s="166">
        <f ca="1">IF(AND(Table1[[#This Row],[TGL. PENSIUN (usia)]]&lt;&gt;"",Table1[[#This Row],[TGL. PENSIUN (usia)]]&lt;&gt;"USIA SALAH"),IF(tglAcuan&lt;&gt;0,(INT(CONVERT(VLOOKUP(Table1[[#This Row],[JABATAN]],tbl_refJabatan,4,FALSE),"yr","day")-CONVERT(DATEDIF(H2071,tglAcuan,"y"),"yr","day"))),(INT(CONVERT(VLOOKUP(Table1[[#This Row],[JABATAN]],tbl_refJabatan,4,FALSE),"yr","day")-CONVERT(DATEDIF(H2071,NOW(),"y"),"yr","day")))),"")</f>
        <v>8035</v>
      </c>
      <c r="V2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Row],[JABATAN]],tbl_refJabatan,6,FALSE),"yr","day")-CONVERT(DATEDIF(H2071,tglAcuan,"y"),"yr","day"))),(NOW()+(CONVERT(VLOOKUP(Table1[[#This Row],[JABATAN]],tbl_refJabatan,6,FALSE),"yr","day")-CONVERT(DATEDIF(H2071,NOW(),"y"),"yr","day")))),"Usia Salah"),"")</f>
        <v>51923.598911689813</v>
      </c>
      <c r="W2071" s="167" t="str">
        <f ca="1">IF(Table1[[#This Row],[TGL.PENSIUN (usia)]]&lt;&gt;0,TEXT(Table1[[#This Row],[TGL.PENSIUN (usia)]],"yyyy"),"")</f>
        <v>2042</v>
      </c>
      <c r="X20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Row],[JABATAN]],tbl_refJabatan,7,FALSE),"yr","day")-CONVERT(DATEDIF(M2071,tglAcuan,"y"),"yr","day"))),(NOW()+(CONVERT(VLOOKUP(Table1[[#This Row],[JABATAN]],tbl_refJabatan,7,FALSE),"yr","day")-CONVERT(DATEDIF(M2071,NOW(),"y"),"yr","day")))),"tgl SK salah"),"")</f>
        <v>49366.848911689813</v>
      </c>
      <c r="Y2071" s="167" t="str">
        <f ca="1">IF(Table1[[#This Row],[TGL. PENSIUN (jabatan)]]&lt;&gt;0,TEXT(Table1[[#This Row],[TGL. PENSIUN (jabatan)]],"yyyy"),"")</f>
        <v>2035</v>
      </c>
      <c r="Z20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Row],[JABATAN]],tbl_refJabatan,8,FALSE),"yr","day")-CONVERT(DATEDIF(H2071,tglAcuan,"y"),"yr","day"))),(NOW()+(CONVERT(VLOOKUP(Table1[[#This Row],[JABATAN]],tbl_refJabatan,8,FALSE),"yr","day")-CONVERT(DATEDIF(H2071,NOW(),"y"),"yr","day")))),"Usia Salah"),"")</f>
        <v>51923.598911689813</v>
      </c>
      <c r="AA2071" s="167" t="str">
        <f ca="1">IF(Table1[[#This Row],[TGL.PENSIUN (usia )]]&lt;&gt;0,TEXT(Table1[[#This Row],[TGL.PENSIUN (usia )]],"yyyy"),"")</f>
        <v>2042</v>
      </c>
      <c r="AB20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Row],[JABATAN]],tbl_refJabatan,9,FALSE),"yr","day")-CONVERT(DATEDIF(M2071,tglAcuan,"y"),"yr","day"))),(NOW()+(CONVERT(VLOOKUP(Table1[[#This Row],[JABATAN]],tbl_refJabatan,9,FALSE),"yr","day")-CONVERT(DATEDIF(M2071,NOW(),"y"),"yr","day")))),"tgl SK salah"),"")</f>
        <v>49366.848911689813</v>
      </c>
      <c r="AC2071" s="167" t="str">
        <f ca="1">IF(Table1[[#This Row],[TGL. PENSIUN (jabatan )]]&lt;&gt;0,TEXT(Table1[[#This Row],[TGL. PENSIUN (jabatan )]],"yyyy"),"")</f>
        <v>2035</v>
      </c>
      <c r="AD20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2" spans="1:30" s="53" customFormat="1" ht="21.75" customHeight="1" x14ac:dyDescent="0.25">
      <c r="A2072" s="43">
        <f t="shared" si="71"/>
        <v>2067</v>
      </c>
      <c r="B2072" s="44" t="s">
        <v>3626</v>
      </c>
      <c r="C2072" s="44" t="s">
        <v>3655</v>
      </c>
      <c r="D2072" s="72" t="s">
        <v>59</v>
      </c>
      <c r="E2072" s="59" t="s">
        <v>3665</v>
      </c>
      <c r="F2072" s="43" t="s">
        <v>41</v>
      </c>
      <c r="G2072" s="46" t="s">
        <v>42</v>
      </c>
      <c r="H2072" s="47">
        <v>25672</v>
      </c>
      <c r="I2072" s="45"/>
      <c r="J2072" s="76"/>
      <c r="K2072" s="83" t="s">
        <v>43</v>
      </c>
      <c r="L2072" s="49" t="s">
        <v>3662</v>
      </c>
      <c r="M2072" s="80">
        <v>43479</v>
      </c>
      <c r="N2072" s="52" t="str">
        <f t="shared" ca="1" si="72"/>
        <v>53 Tahun 10 Bulan 13 hari</v>
      </c>
      <c r="O20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2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Row],[JABATAN]],tbl_refJabatan,2,FALSE),"yr","day")-CONVERT(DATEDIF(H2072,tglAcuan,"y"),"yr","day"))),(NOW()+(CONVERT(VLOOKUP(Table1[[#This Row],[JABATAN]],tbl_refJabatan,2,FALSE),"yr","day")-CONVERT(DATEDIF(H2072,NOW(),"y"),"yr","day")))),"Usia Salah"),"")</f>
        <v>47905.848911689813</v>
      </c>
      <c r="Q2072" s="167" t="str">
        <f ca="1">IF(Table1[[#This Row],[TGL. PENSIUN (usia)]]&lt;&gt;0,TEXT(Table1[[#This Row],[TGL. PENSIUN (usia)]],"yyyy"),"")</f>
        <v>2031</v>
      </c>
      <c r="R2072" s="166">
        <f ca="1">IF(AND(Table1[[#This Row],[TGL. PENSIUN (usia)]]&lt;&gt;"",Table1[[#This Row],[TGL. PENSIUN (usia)]]&lt;&gt;"USIA SALAH"),IF(tglAcuan&lt;&gt;0,(INT(CONVERT(VLOOKUP(Table1[[#This Row],[JABATAN]],tbl_refJabatan,2,FALSE),"yr","day")-CONVERT(DATEDIF(H2072,tglAcuan,"y"),"yr","day"))),(INT(CONVERT(VLOOKUP(Table1[[#This Row],[JABATAN]],tbl_refJabatan,2,FALSE),"yr","day")-CONVERT(DATEDIF(H2072,NOW(),"y"),"yr","day")))),"")</f>
        <v>2556</v>
      </c>
      <c r="S2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Row],[JABATAN]],tbl_refJabatan,4,FALSE),"yr","day")-CONVERT(DATEDIF(H2072,tglAcuan,"y"),"yr","day"))),(NOW()+(CONVERT(VLOOKUP(Table1[[#This Row],[JABATAN]],tbl_refJabatan,4,FALSE),"yr","day")-CONVERT(DATEDIF(H2072,NOW(),"y"),"yr","day")))),"Usia Salah"),"")</f>
        <v>47905.848911689813</v>
      </c>
      <c r="T2072" s="167" t="str">
        <f ca="1">IF(Table1[[#This Row],[TGL. PENSIUN ( usia )]]&lt;&gt;0,TEXT(Table1[[#This Row],[TGL. PENSIUN ( usia )]],"yyyy"),"")</f>
        <v>2031</v>
      </c>
      <c r="U2072" s="166">
        <f ca="1">IF(AND(Table1[[#This Row],[TGL. PENSIUN (usia)]]&lt;&gt;"",Table1[[#This Row],[TGL. PENSIUN (usia)]]&lt;&gt;"USIA SALAH"),IF(tglAcuan&lt;&gt;0,(INT(CONVERT(VLOOKUP(Table1[[#This Row],[JABATAN]],tbl_refJabatan,4,FALSE),"yr","day")-CONVERT(DATEDIF(H2072,tglAcuan,"y"),"yr","day"))),(INT(CONVERT(VLOOKUP(Table1[[#This Row],[JABATAN]],tbl_refJabatan,4,FALSE),"yr","day")-CONVERT(DATEDIF(H2072,NOW(),"y"),"yr","day")))),"")</f>
        <v>2556</v>
      </c>
      <c r="V2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Row],[JABATAN]],tbl_refJabatan,6,FALSE),"yr","day")-CONVERT(DATEDIF(H2072,tglAcuan,"y"),"yr","day"))),(NOW()+(CONVERT(VLOOKUP(Table1[[#This Row],[JABATAN]],tbl_refJabatan,6,FALSE),"yr","day")-CONVERT(DATEDIF(H2072,NOW(),"y"),"yr","day")))),"Usia Salah"),"")</f>
        <v>46444.848911689813</v>
      </c>
      <c r="W2072" s="167" t="str">
        <f ca="1">IF(Table1[[#This Row],[TGL.PENSIUN (usia)]]&lt;&gt;0,TEXT(Table1[[#This Row],[TGL.PENSIUN (usia)]],"yyyy"),"")</f>
        <v>2027</v>
      </c>
      <c r="X20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Row],[JABATAN]],tbl_refJabatan,7,FALSE),"yr","day")-CONVERT(DATEDIF(M2072,tglAcuan,"y"),"yr","day"))),(NOW()+(CONVERT(VLOOKUP(Table1[[#This Row],[JABATAN]],tbl_refJabatan,7,FALSE),"yr","day")-CONVERT(DATEDIF(M2072,NOW(),"y"),"yr","day")))),"tgl SK salah"),"")</f>
        <v>50827.848911689813</v>
      </c>
      <c r="Y2072" s="167" t="str">
        <f ca="1">IF(Table1[[#This Row],[TGL. PENSIUN (jabatan)]]&lt;&gt;0,TEXT(Table1[[#This Row],[TGL. PENSIUN (jabatan)]],"yyyy"),"")</f>
        <v>2039</v>
      </c>
      <c r="Z20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Row],[JABATAN]],tbl_refJabatan,8,FALSE),"yr","day")-CONVERT(DATEDIF(H2072,tglAcuan,"y"),"yr","day"))),(NOW()+(CONVERT(VLOOKUP(Table1[[#This Row],[JABATAN]],tbl_refJabatan,8,FALSE),"yr","day")-CONVERT(DATEDIF(H2072,NOW(),"y"),"yr","day")))),"Usia Salah"),"")</f>
        <v>46444.848911689813</v>
      </c>
      <c r="AA2072" s="167" t="str">
        <f ca="1">IF(Table1[[#This Row],[TGL.PENSIUN (usia )]]&lt;&gt;0,TEXT(Table1[[#This Row],[TGL.PENSIUN (usia )]],"yyyy"),"")</f>
        <v>2027</v>
      </c>
      <c r="AB20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Row],[JABATAN]],tbl_refJabatan,9,FALSE),"yr","day")-CONVERT(DATEDIF(M2072,tglAcuan,"y"),"yr","day"))),(NOW()+(CONVERT(VLOOKUP(Table1[[#This Row],[JABATAN]],tbl_refJabatan,9,FALSE),"yr","day")-CONVERT(DATEDIF(M2072,NOW(),"y"),"yr","day")))),"tgl SK salah"),"")</f>
        <v>50827.848911689813</v>
      </c>
      <c r="AC2072" s="167" t="str">
        <f ca="1">IF(Table1[[#This Row],[TGL. PENSIUN (jabatan )]]&lt;&gt;0,TEXT(Table1[[#This Row],[TGL. PENSIUN (jabatan )]],"yyyy"),"")</f>
        <v>2039</v>
      </c>
      <c r="AD20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3" spans="1:30" s="53" customFormat="1" ht="21.75" customHeight="1" x14ac:dyDescent="0.25">
      <c r="A2073" s="43">
        <f t="shared" si="71"/>
        <v>2068</v>
      </c>
      <c r="B2073" s="44" t="s">
        <v>3626</v>
      </c>
      <c r="C2073" s="44" t="s">
        <v>3655</v>
      </c>
      <c r="D2073" s="72" t="s">
        <v>61</v>
      </c>
      <c r="E2073" s="59" t="s">
        <v>3666</v>
      </c>
      <c r="F2073" s="43" t="s">
        <v>41</v>
      </c>
      <c r="G2073" s="46" t="s">
        <v>42</v>
      </c>
      <c r="H2073" s="47">
        <v>24968</v>
      </c>
      <c r="I2073" s="45"/>
      <c r="J2073" s="76"/>
      <c r="K2073" s="83" t="s">
        <v>43</v>
      </c>
      <c r="L2073" s="49" t="s">
        <v>3662</v>
      </c>
      <c r="M2073" s="80">
        <v>43479</v>
      </c>
      <c r="N2073" s="52" t="str">
        <f t="shared" ca="1" si="72"/>
        <v>55 Tahun 9 Bulan 17 hari</v>
      </c>
      <c r="O20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2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Row],[JABATAN]],tbl_refJabatan,2,FALSE),"yr","day")-CONVERT(DATEDIF(H2073,tglAcuan,"y"),"yr","day"))),(NOW()+(CONVERT(VLOOKUP(Table1[[#This Row],[JABATAN]],tbl_refJabatan,2,FALSE),"yr","day")-CONVERT(DATEDIF(H2073,NOW(),"y"),"yr","day")))),"Usia Salah"),"")</f>
        <v>47175.348911689813</v>
      </c>
      <c r="Q2073" s="167" t="str">
        <f ca="1">IF(Table1[[#This Row],[TGL. PENSIUN (usia)]]&lt;&gt;0,TEXT(Table1[[#This Row],[TGL. PENSIUN (usia)]],"yyyy"),"")</f>
        <v>2029</v>
      </c>
      <c r="R2073" s="166">
        <f ca="1">IF(AND(Table1[[#This Row],[TGL. PENSIUN (usia)]]&lt;&gt;"",Table1[[#This Row],[TGL. PENSIUN (usia)]]&lt;&gt;"USIA SALAH"),IF(tglAcuan&lt;&gt;0,(INT(CONVERT(VLOOKUP(Table1[[#This Row],[JABATAN]],tbl_refJabatan,2,FALSE),"yr","day")-CONVERT(DATEDIF(H2073,tglAcuan,"y"),"yr","day"))),(INT(CONVERT(VLOOKUP(Table1[[#This Row],[JABATAN]],tbl_refJabatan,2,FALSE),"yr","day")-CONVERT(DATEDIF(H2073,NOW(),"y"),"yr","day")))),"")</f>
        <v>1826</v>
      </c>
      <c r="S2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Row],[JABATAN]],tbl_refJabatan,4,FALSE),"yr","day")-CONVERT(DATEDIF(H2073,tglAcuan,"y"),"yr","day"))),(NOW()+(CONVERT(VLOOKUP(Table1[[#This Row],[JABATAN]],tbl_refJabatan,4,FALSE),"yr","day")-CONVERT(DATEDIF(H2073,NOW(),"y"),"yr","day")))),"Usia Salah"),"")</f>
        <v>47175.348911689813</v>
      </c>
      <c r="T2073" s="167" t="str">
        <f ca="1">IF(Table1[[#This Row],[TGL. PENSIUN ( usia )]]&lt;&gt;0,TEXT(Table1[[#This Row],[TGL. PENSIUN ( usia )]],"yyyy"),"")</f>
        <v>2029</v>
      </c>
      <c r="U2073" s="166">
        <f ca="1">IF(AND(Table1[[#This Row],[TGL. PENSIUN (usia)]]&lt;&gt;"",Table1[[#This Row],[TGL. PENSIUN (usia)]]&lt;&gt;"USIA SALAH"),IF(tglAcuan&lt;&gt;0,(INT(CONVERT(VLOOKUP(Table1[[#This Row],[JABATAN]],tbl_refJabatan,4,FALSE),"yr","day")-CONVERT(DATEDIF(H2073,tglAcuan,"y"),"yr","day"))),(INT(CONVERT(VLOOKUP(Table1[[#This Row],[JABATAN]],tbl_refJabatan,4,FALSE),"yr","day")-CONVERT(DATEDIF(H2073,NOW(),"y"),"yr","day")))),"")</f>
        <v>1826</v>
      </c>
      <c r="V2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Row],[JABATAN]],tbl_refJabatan,6,FALSE),"yr","day")-CONVERT(DATEDIF(H2073,tglAcuan,"y"),"yr","day"))),(NOW()+(CONVERT(VLOOKUP(Table1[[#This Row],[JABATAN]],tbl_refJabatan,6,FALSE),"yr","day")-CONVERT(DATEDIF(H2073,NOW(),"y"),"yr","day")))),"Usia Salah"),"")</f>
        <v>45714.348911689813</v>
      </c>
      <c r="W2073" s="167" t="str">
        <f ca="1">IF(Table1[[#This Row],[TGL.PENSIUN (usia)]]&lt;&gt;0,TEXT(Table1[[#This Row],[TGL.PENSIUN (usia)]],"yyyy"),"")</f>
        <v>2025</v>
      </c>
      <c r="X20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Row],[JABATAN]],tbl_refJabatan,7,FALSE),"yr","day")-CONVERT(DATEDIF(M2073,tglAcuan,"y"),"yr","day"))),(NOW()+(CONVERT(VLOOKUP(Table1[[#This Row],[JABATAN]],tbl_refJabatan,7,FALSE),"yr","day")-CONVERT(DATEDIF(M2073,NOW(),"y"),"yr","day")))),"tgl SK salah"),"")</f>
        <v>50827.848911689813</v>
      </c>
      <c r="Y2073" s="167" t="str">
        <f ca="1">IF(Table1[[#This Row],[TGL. PENSIUN (jabatan)]]&lt;&gt;0,TEXT(Table1[[#This Row],[TGL. PENSIUN (jabatan)]],"yyyy"),"")</f>
        <v>2039</v>
      </c>
      <c r="Z20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Row],[JABATAN]],tbl_refJabatan,8,FALSE),"yr","day")-CONVERT(DATEDIF(H2073,tglAcuan,"y"),"yr","day"))),(NOW()+(CONVERT(VLOOKUP(Table1[[#This Row],[JABATAN]],tbl_refJabatan,8,FALSE),"yr","day")-CONVERT(DATEDIF(H2073,NOW(),"y"),"yr","day")))),"Usia Salah"),"")</f>
        <v>45714.348911689813</v>
      </c>
      <c r="AA2073" s="167" t="str">
        <f ca="1">IF(Table1[[#This Row],[TGL.PENSIUN (usia )]]&lt;&gt;0,TEXT(Table1[[#This Row],[TGL.PENSIUN (usia )]],"yyyy"),"")</f>
        <v>2025</v>
      </c>
      <c r="AB20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Row],[JABATAN]],tbl_refJabatan,9,FALSE),"yr","day")-CONVERT(DATEDIF(M2073,tglAcuan,"y"),"yr","day"))),(NOW()+(CONVERT(VLOOKUP(Table1[[#This Row],[JABATAN]],tbl_refJabatan,9,FALSE),"yr","day")-CONVERT(DATEDIF(M2073,NOW(),"y"),"yr","day")))),"tgl SK salah"),"")</f>
        <v>50827.848911689813</v>
      </c>
      <c r="AC2073" s="167" t="str">
        <f ca="1">IF(Table1[[#This Row],[TGL. PENSIUN (jabatan )]]&lt;&gt;0,TEXT(Table1[[#This Row],[TGL. PENSIUN (jabatan )]],"yyyy"),"")</f>
        <v>2039</v>
      </c>
      <c r="AD20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4" spans="1:30" s="53" customFormat="1" ht="21.75" customHeight="1" x14ac:dyDescent="0.25">
      <c r="A2074" s="43">
        <f t="shared" si="71"/>
        <v>2069</v>
      </c>
      <c r="B2074" s="44" t="s">
        <v>3626</v>
      </c>
      <c r="C2074" s="44" t="s">
        <v>3655</v>
      </c>
      <c r="D2074" s="72" t="s">
        <v>63</v>
      </c>
      <c r="E2074" s="59" t="s">
        <v>3667</v>
      </c>
      <c r="F2074" s="43" t="s">
        <v>50</v>
      </c>
      <c r="G2074" s="46" t="s">
        <v>42</v>
      </c>
      <c r="H2074" s="47">
        <v>29111</v>
      </c>
      <c r="I2074" s="45"/>
      <c r="J2074" s="76"/>
      <c r="K2074" s="83" t="s">
        <v>43</v>
      </c>
      <c r="L2074" s="83" t="s">
        <v>3668</v>
      </c>
      <c r="M2074" s="80">
        <v>41936</v>
      </c>
      <c r="N2074" s="52" t="str">
        <f t="shared" ca="1" si="72"/>
        <v>44 Tahun 5 Bulan 14 hari</v>
      </c>
      <c r="O20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3 Hari </v>
      </c>
      <c r="P2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Row],[JABATAN]],tbl_refJabatan,2,FALSE),"yr","day")-CONVERT(DATEDIF(H2074,tglAcuan,"y"),"yr","day"))),(NOW()+(CONVERT(VLOOKUP(Table1[[#This Row],[JABATAN]],tbl_refJabatan,2,FALSE),"yr","day")-CONVERT(DATEDIF(H2074,NOW(),"y"),"yr","day")))),"Usia Salah"),"")</f>
        <v>51193.098911689813</v>
      </c>
      <c r="Q2074" s="167" t="str">
        <f ca="1">IF(Table1[[#This Row],[TGL. PENSIUN (usia)]]&lt;&gt;0,TEXT(Table1[[#This Row],[TGL. PENSIUN (usia)]],"yyyy"),"")</f>
        <v>2040</v>
      </c>
      <c r="R2074" s="166">
        <f ca="1">IF(AND(Table1[[#This Row],[TGL. PENSIUN (usia)]]&lt;&gt;"",Table1[[#This Row],[TGL. PENSIUN (usia)]]&lt;&gt;"USIA SALAH"),IF(tglAcuan&lt;&gt;0,(INT(CONVERT(VLOOKUP(Table1[[#This Row],[JABATAN]],tbl_refJabatan,2,FALSE),"yr","day")-CONVERT(DATEDIF(H2074,tglAcuan,"y"),"yr","day"))),(INT(CONVERT(VLOOKUP(Table1[[#This Row],[JABATAN]],tbl_refJabatan,2,FALSE),"yr","day")-CONVERT(DATEDIF(H2074,NOW(),"y"),"yr","day")))),"")</f>
        <v>5844</v>
      </c>
      <c r="S2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Row],[JABATAN]],tbl_refJabatan,4,FALSE),"yr","day")-CONVERT(DATEDIF(H2074,tglAcuan,"y"),"yr","day"))),(NOW()+(CONVERT(VLOOKUP(Table1[[#This Row],[JABATAN]],tbl_refJabatan,4,FALSE),"yr","day")-CONVERT(DATEDIF(H2074,NOW(),"y"),"yr","day")))),"Usia Salah"),"")</f>
        <v>36583.098911689813</v>
      </c>
      <c r="T2074" s="167" t="str">
        <f ca="1">IF(Table1[[#This Row],[TGL. PENSIUN ( usia )]]&lt;&gt;0,TEXT(Table1[[#This Row],[TGL. PENSIUN ( usia )]],"yyyy"),"")</f>
        <v>2000</v>
      </c>
      <c r="U2074" s="166">
        <f ca="1">IF(AND(Table1[[#This Row],[TGL. PENSIUN (usia)]]&lt;&gt;"",Table1[[#This Row],[TGL. PENSIUN (usia)]]&lt;&gt;"USIA SALAH"),IF(tglAcuan&lt;&gt;0,(INT(CONVERT(VLOOKUP(Table1[[#This Row],[JABATAN]],tbl_refJabatan,4,FALSE),"yr","day")-CONVERT(DATEDIF(H2074,tglAcuan,"y"),"yr","day"))),(INT(CONVERT(VLOOKUP(Table1[[#This Row],[JABATAN]],tbl_refJabatan,4,FALSE),"yr","day")-CONVERT(DATEDIF(H2074,NOW(),"y"),"yr","day")))),"")</f>
        <v>-8766</v>
      </c>
      <c r="V2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Row],[JABATAN]],tbl_refJabatan,6,FALSE),"yr","day")-CONVERT(DATEDIF(H2074,tglAcuan,"y"),"yr","day"))),(NOW()+(CONVERT(VLOOKUP(Table1[[#This Row],[JABATAN]],tbl_refJabatan,6,FALSE),"yr","day")-CONVERT(DATEDIF(H2074,NOW(),"y"),"yr","day")))),"Usia Salah"),"")</f>
        <v>29278.098911689813</v>
      </c>
      <c r="W2074" s="167" t="str">
        <f ca="1">IF(Table1[[#This Row],[TGL.PENSIUN (usia)]]&lt;&gt;0,TEXT(Table1[[#This Row],[TGL.PENSIUN (usia)]],"yyyy"),"")</f>
        <v>1980</v>
      </c>
      <c r="X20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Row],[JABATAN]],tbl_refJabatan,7,FALSE),"yr","day")-CONVERT(DATEDIF(M2074,tglAcuan,"y"),"yr","day"))),(NOW()+(CONVERT(VLOOKUP(Table1[[#This Row],[JABATAN]],tbl_refJabatan,7,FALSE),"yr","day")-CONVERT(DATEDIF(M2074,NOW(),"y"),"yr","day")))),"tgl SK salah"),"")</f>
        <v>63976.848911689813</v>
      </c>
      <c r="Y2074" s="167" t="str">
        <f ca="1">IF(Table1[[#This Row],[TGL. PENSIUN (jabatan)]]&lt;&gt;0,TEXT(Table1[[#This Row],[TGL. PENSIUN (jabatan)]],"yyyy"),"")</f>
        <v>2075</v>
      </c>
      <c r="Z20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Row],[JABATAN]],tbl_refJabatan,8,FALSE),"yr","day")-CONVERT(DATEDIF(H2074,tglAcuan,"y"),"yr","day"))),(NOW()+(CONVERT(VLOOKUP(Table1[[#This Row],[JABATAN]],tbl_refJabatan,8,FALSE),"yr","day")-CONVERT(DATEDIF(H2074,NOW(),"y"),"yr","day")))),"Usia Salah"),"")</f>
        <v>51193.098911689813</v>
      </c>
      <c r="AA2074" s="167" t="str">
        <f ca="1">IF(Table1[[#This Row],[TGL.PENSIUN (usia )]]&lt;&gt;0,TEXT(Table1[[#This Row],[TGL.PENSIUN (usia )]],"yyyy"),"")</f>
        <v>2040</v>
      </c>
      <c r="AB20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Row],[JABATAN]],tbl_refJabatan,9,FALSE),"yr","day")-CONVERT(DATEDIF(M2074,tglAcuan,"y"),"yr","day"))),(NOW()+(CONVERT(VLOOKUP(Table1[[#This Row],[JABATAN]],tbl_refJabatan,9,FALSE),"yr","day")-CONVERT(DATEDIF(M2074,NOW(),"y"),"yr","day")))),"tgl SK salah"),"")</f>
        <v>47540.598911689813</v>
      </c>
      <c r="AC2074" s="167" t="str">
        <f ca="1">IF(Table1[[#This Row],[TGL. PENSIUN (jabatan )]]&lt;&gt;0,TEXT(Table1[[#This Row],[TGL. PENSIUN (jabatan )]],"yyyy"),"")</f>
        <v>2030</v>
      </c>
      <c r="AD20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5" spans="1:30" s="53" customFormat="1" ht="21.75" customHeight="1" x14ac:dyDescent="0.25">
      <c r="A2075" s="43">
        <f t="shared" si="71"/>
        <v>2070</v>
      </c>
      <c r="B2075" s="44" t="s">
        <v>3626</v>
      </c>
      <c r="C2075" s="44" t="s">
        <v>3655</v>
      </c>
      <c r="D2075" s="72" t="s">
        <v>63</v>
      </c>
      <c r="E2075" s="59" t="s">
        <v>3669</v>
      </c>
      <c r="F2075" s="43" t="s">
        <v>41</v>
      </c>
      <c r="G2075" s="46" t="s">
        <v>42</v>
      </c>
      <c r="H2075" s="47">
        <v>29845</v>
      </c>
      <c r="I2075" s="45"/>
      <c r="J2075" s="76"/>
      <c r="K2075" s="83" t="s">
        <v>43</v>
      </c>
      <c r="L2075" s="83" t="s">
        <v>3670</v>
      </c>
      <c r="M2075" s="80">
        <v>41936</v>
      </c>
      <c r="N2075" s="52" t="str">
        <f t="shared" ca="1" si="72"/>
        <v>42 Tahun 5 Bulan 11 hari</v>
      </c>
      <c r="O20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3 Hari </v>
      </c>
      <c r="P2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Row],[JABATAN]],tbl_refJabatan,2,FALSE),"yr","day")-CONVERT(DATEDIF(H2075,tglAcuan,"y"),"yr","day"))),(NOW()+(CONVERT(VLOOKUP(Table1[[#This Row],[JABATAN]],tbl_refJabatan,2,FALSE),"yr","day")-CONVERT(DATEDIF(H2075,NOW(),"y"),"yr","day")))),"Usia Salah"),"")</f>
        <v>51923.598911689813</v>
      </c>
      <c r="Q2075" s="167" t="str">
        <f ca="1">IF(Table1[[#This Row],[TGL. PENSIUN (usia)]]&lt;&gt;0,TEXT(Table1[[#This Row],[TGL. PENSIUN (usia)]],"yyyy"),"")</f>
        <v>2042</v>
      </c>
      <c r="R2075" s="166">
        <f ca="1">IF(AND(Table1[[#This Row],[TGL. PENSIUN (usia)]]&lt;&gt;"",Table1[[#This Row],[TGL. PENSIUN (usia)]]&lt;&gt;"USIA SALAH"),IF(tglAcuan&lt;&gt;0,(INT(CONVERT(VLOOKUP(Table1[[#This Row],[JABATAN]],tbl_refJabatan,2,FALSE),"yr","day")-CONVERT(DATEDIF(H2075,tglAcuan,"y"),"yr","day"))),(INT(CONVERT(VLOOKUP(Table1[[#This Row],[JABATAN]],tbl_refJabatan,2,FALSE),"yr","day")-CONVERT(DATEDIF(H2075,NOW(),"y"),"yr","day")))),"")</f>
        <v>6574</v>
      </c>
      <c r="S2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Row],[JABATAN]],tbl_refJabatan,4,FALSE),"yr","day")-CONVERT(DATEDIF(H2075,tglAcuan,"y"),"yr","day"))),(NOW()+(CONVERT(VLOOKUP(Table1[[#This Row],[JABATAN]],tbl_refJabatan,4,FALSE),"yr","day")-CONVERT(DATEDIF(H2075,NOW(),"y"),"yr","day")))),"Usia Salah"),"")</f>
        <v>37313.598911689813</v>
      </c>
      <c r="T2075" s="167" t="str">
        <f ca="1">IF(Table1[[#This Row],[TGL. PENSIUN ( usia )]]&lt;&gt;0,TEXT(Table1[[#This Row],[TGL. PENSIUN ( usia )]],"yyyy"),"")</f>
        <v>2002</v>
      </c>
      <c r="U2075" s="166">
        <f ca="1">IF(AND(Table1[[#This Row],[TGL. PENSIUN (usia)]]&lt;&gt;"",Table1[[#This Row],[TGL. PENSIUN (usia)]]&lt;&gt;"USIA SALAH"),IF(tglAcuan&lt;&gt;0,(INT(CONVERT(VLOOKUP(Table1[[#This Row],[JABATAN]],tbl_refJabatan,4,FALSE),"yr","day")-CONVERT(DATEDIF(H2075,tglAcuan,"y"),"yr","day"))),(INT(CONVERT(VLOOKUP(Table1[[#This Row],[JABATAN]],tbl_refJabatan,4,FALSE),"yr","day")-CONVERT(DATEDIF(H2075,NOW(),"y"),"yr","day")))),"")</f>
        <v>-8036</v>
      </c>
      <c r="V2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Row],[JABATAN]],tbl_refJabatan,6,FALSE),"yr","day")-CONVERT(DATEDIF(H2075,tglAcuan,"y"),"yr","day"))),(NOW()+(CONVERT(VLOOKUP(Table1[[#This Row],[JABATAN]],tbl_refJabatan,6,FALSE),"yr","day")-CONVERT(DATEDIF(H2075,NOW(),"y"),"yr","day")))),"Usia Salah"),"")</f>
        <v>30008.598911689813</v>
      </c>
      <c r="W2075" s="167" t="str">
        <f ca="1">IF(Table1[[#This Row],[TGL.PENSIUN (usia)]]&lt;&gt;0,TEXT(Table1[[#This Row],[TGL.PENSIUN (usia)]],"yyyy"),"")</f>
        <v>1982</v>
      </c>
      <c r="X20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Row],[JABATAN]],tbl_refJabatan,7,FALSE),"yr","day")-CONVERT(DATEDIF(M2075,tglAcuan,"y"),"yr","day"))),(NOW()+(CONVERT(VLOOKUP(Table1[[#This Row],[JABATAN]],tbl_refJabatan,7,FALSE),"yr","day")-CONVERT(DATEDIF(M2075,NOW(),"y"),"yr","day")))),"tgl SK salah"),"")</f>
        <v>63976.848911689813</v>
      </c>
      <c r="Y2075" s="167" t="str">
        <f ca="1">IF(Table1[[#This Row],[TGL. PENSIUN (jabatan)]]&lt;&gt;0,TEXT(Table1[[#This Row],[TGL. PENSIUN (jabatan)]],"yyyy"),"")</f>
        <v>2075</v>
      </c>
      <c r="Z20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Row],[JABATAN]],tbl_refJabatan,8,FALSE),"yr","day")-CONVERT(DATEDIF(H2075,tglAcuan,"y"),"yr","day"))),(NOW()+(CONVERT(VLOOKUP(Table1[[#This Row],[JABATAN]],tbl_refJabatan,8,FALSE),"yr","day")-CONVERT(DATEDIF(H2075,NOW(),"y"),"yr","day")))),"Usia Salah"),"")</f>
        <v>51923.598911689813</v>
      </c>
      <c r="AA2075" s="167" t="str">
        <f ca="1">IF(Table1[[#This Row],[TGL.PENSIUN (usia )]]&lt;&gt;0,TEXT(Table1[[#This Row],[TGL.PENSIUN (usia )]],"yyyy"),"")</f>
        <v>2042</v>
      </c>
      <c r="AB20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Row],[JABATAN]],tbl_refJabatan,9,FALSE),"yr","day")-CONVERT(DATEDIF(M2075,tglAcuan,"y"),"yr","day"))),(NOW()+(CONVERT(VLOOKUP(Table1[[#This Row],[JABATAN]],tbl_refJabatan,9,FALSE),"yr","day")-CONVERT(DATEDIF(M2075,NOW(),"y"),"yr","day")))),"tgl SK salah"),"")</f>
        <v>47540.598911689813</v>
      </c>
      <c r="AC2075" s="167" t="str">
        <f ca="1">IF(Table1[[#This Row],[TGL. PENSIUN (jabatan )]]&lt;&gt;0,TEXT(Table1[[#This Row],[TGL. PENSIUN (jabatan )]],"yyyy"),"")</f>
        <v>2030</v>
      </c>
      <c r="AD20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6" spans="1:30" s="53" customFormat="1" ht="21.75" customHeight="1" x14ac:dyDescent="0.25">
      <c r="A2076" s="43">
        <f t="shared" si="71"/>
        <v>2071</v>
      </c>
      <c r="B2076" s="44" t="s">
        <v>3626</v>
      </c>
      <c r="C2076" s="44" t="s">
        <v>3655</v>
      </c>
      <c r="D2076" s="72" t="s">
        <v>63</v>
      </c>
      <c r="E2076" s="59" t="s">
        <v>3671</v>
      </c>
      <c r="F2076" s="43" t="s">
        <v>41</v>
      </c>
      <c r="G2076" s="46" t="s">
        <v>42</v>
      </c>
      <c r="H2076" s="47">
        <v>24996</v>
      </c>
      <c r="I2076" s="45"/>
      <c r="J2076" s="76"/>
      <c r="K2076" s="83" t="s">
        <v>43</v>
      </c>
      <c r="L2076" s="83" t="s">
        <v>3672</v>
      </c>
      <c r="M2076" s="80">
        <v>41634</v>
      </c>
      <c r="N2076" s="52" t="str">
        <f t="shared" ca="1" si="72"/>
        <v>55 Tahun 8 Bulan 20 hari</v>
      </c>
      <c r="O20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2 Bulan 1 Hari </v>
      </c>
      <c r="P2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Row],[JABATAN]],tbl_refJabatan,2,FALSE),"yr","day")-CONVERT(DATEDIF(H2076,tglAcuan,"y"),"yr","day"))),(NOW()+(CONVERT(VLOOKUP(Table1[[#This Row],[JABATAN]],tbl_refJabatan,2,FALSE),"yr","day")-CONVERT(DATEDIF(H2076,NOW(),"y"),"yr","day")))),"Usia Salah"),"")</f>
        <v>47175.348911689813</v>
      </c>
      <c r="Q2076" s="167" t="str">
        <f ca="1">IF(Table1[[#This Row],[TGL. PENSIUN (usia)]]&lt;&gt;0,TEXT(Table1[[#This Row],[TGL. PENSIUN (usia)]],"yyyy"),"")</f>
        <v>2029</v>
      </c>
      <c r="R2076" s="166">
        <f ca="1">IF(AND(Table1[[#This Row],[TGL. PENSIUN (usia)]]&lt;&gt;"",Table1[[#This Row],[TGL. PENSIUN (usia)]]&lt;&gt;"USIA SALAH"),IF(tglAcuan&lt;&gt;0,(INT(CONVERT(VLOOKUP(Table1[[#This Row],[JABATAN]],tbl_refJabatan,2,FALSE),"yr","day")-CONVERT(DATEDIF(H2076,tglAcuan,"y"),"yr","day"))),(INT(CONVERT(VLOOKUP(Table1[[#This Row],[JABATAN]],tbl_refJabatan,2,FALSE),"yr","day")-CONVERT(DATEDIF(H2076,NOW(),"y"),"yr","day")))),"")</f>
        <v>1826</v>
      </c>
      <c r="S2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Row],[JABATAN]],tbl_refJabatan,4,FALSE),"yr","day")-CONVERT(DATEDIF(H2076,tglAcuan,"y"),"yr","day"))),(NOW()+(CONVERT(VLOOKUP(Table1[[#This Row],[JABATAN]],tbl_refJabatan,4,FALSE),"yr","day")-CONVERT(DATEDIF(H2076,NOW(),"y"),"yr","day")))),"Usia Salah"),"")</f>
        <v>32565.348911689813</v>
      </c>
      <c r="T2076" s="167" t="str">
        <f ca="1">IF(Table1[[#This Row],[TGL. PENSIUN ( usia )]]&lt;&gt;0,TEXT(Table1[[#This Row],[TGL. PENSIUN ( usia )]],"yyyy"),"")</f>
        <v>1989</v>
      </c>
      <c r="U2076" s="166">
        <f ca="1">IF(AND(Table1[[#This Row],[TGL. PENSIUN (usia)]]&lt;&gt;"",Table1[[#This Row],[TGL. PENSIUN (usia)]]&lt;&gt;"USIA SALAH"),IF(tglAcuan&lt;&gt;0,(INT(CONVERT(VLOOKUP(Table1[[#This Row],[JABATAN]],tbl_refJabatan,4,FALSE),"yr","day")-CONVERT(DATEDIF(H2076,tglAcuan,"y"),"yr","day"))),(INT(CONVERT(VLOOKUP(Table1[[#This Row],[JABATAN]],tbl_refJabatan,4,FALSE),"yr","day")-CONVERT(DATEDIF(H2076,NOW(),"y"),"yr","day")))),"")</f>
        <v>-12784</v>
      </c>
      <c r="V2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Row],[JABATAN]],tbl_refJabatan,6,FALSE),"yr","day")-CONVERT(DATEDIF(H2076,tglAcuan,"y"),"yr","day"))),(NOW()+(CONVERT(VLOOKUP(Table1[[#This Row],[JABATAN]],tbl_refJabatan,6,FALSE),"yr","day")-CONVERT(DATEDIF(H2076,NOW(),"y"),"yr","day")))),"Usia Salah"),"")</f>
        <v>25260.348911689813</v>
      </c>
      <c r="W2076" s="167" t="str">
        <f ca="1">IF(Table1[[#This Row],[TGL.PENSIUN (usia)]]&lt;&gt;0,TEXT(Table1[[#This Row],[TGL.PENSIUN (usia)]],"yyyy"),"")</f>
        <v>1969</v>
      </c>
      <c r="X20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Row],[JABATAN]],tbl_refJabatan,7,FALSE),"yr","day")-CONVERT(DATEDIF(M2076,tglAcuan,"y"),"yr","day"))),(NOW()+(CONVERT(VLOOKUP(Table1[[#This Row],[JABATAN]],tbl_refJabatan,7,FALSE),"yr","day")-CONVERT(DATEDIF(M2076,NOW(),"y"),"yr","day")))),"tgl SK salah"),"")</f>
        <v>63611.598911689813</v>
      </c>
      <c r="Y2076" s="167" t="str">
        <f ca="1">IF(Table1[[#This Row],[TGL. PENSIUN (jabatan)]]&lt;&gt;0,TEXT(Table1[[#This Row],[TGL. PENSIUN (jabatan)]],"yyyy"),"")</f>
        <v>2074</v>
      </c>
      <c r="Z20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Row],[JABATAN]],tbl_refJabatan,8,FALSE),"yr","day")-CONVERT(DATEDIF(H2076,tglAcuan,"y"),"yr","day"))),(NOW()+(CONVERT(VLOOKUP(Table1[[#This Row],[JABATAN]],tbl_refJabatan,8,FALSE),"yr","day")-CONVERT(DATEDIF(H2076,NOW(),"y"),"yr","day")))),"Usia Salah"),"")</f>
        <v>47175.348911689813</v>
      </c>
      <c r="AA2076" s="167" t="str">
        <f ca="1">IF(Table1[[#This Row],[TGL.PENSIUN (usia )]]&lt;&gt;0,TEXT(Table1[[#This Row],[TGL.PENSIUN (usia )]],"yyyy"),"")</f>
        <v>2029</v>
      </c>
      <c r="AB20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Row],[JABATAN]],tbl_refJabatan,9,FALSE),"yr","day")-CONVERT(DATEDIF(M2076,tglAcuan,"y"),"yr","day"))),(NOW()+(CONVERT(VLOOKUP(Table1[[#This Row],[JABATAN]],tbl_refJabatan,9,FALSE),"yr","day")-CONVERT(DATEDIF(M2076,NOW(),"y"),"yr","day")))),"tgl SK salah"),"")</f>
        <v>47175.348911689813</v>
      </c>
      <c r="AC2076" s="167" t="str">
        <f ca="1">IF(Table1[[#This Row],[TGL. PENSIUN (jabatan )]]&lt;&gt;0,TEXT(Table1[[#This Row],[TGL. PENSIUN (jabatan )]],"yyyy"),"")</f>
        <v>2029</v>
      </c>
      <c r="AD20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7" spans="1:30" s="53" customFormat="1" ht="21.75" customHeight="1" x14ac:dyDescent="0.25">
      <c r="A2077" s="43">
        <f t="shared" si="71"/>
        <v>2072</v>
      </c>
      <c r="B2077" s="44" t="s">
        <v>3626</v>
      </c>
      <c r="C2077" s="44" t="s">
        <v>3655</v>
      </c>
      <c r="D2077" s="72" t="s">
        <v>63</v>
      </c>
      <c r="E2077" s="59" t="s">
        <v>3673</v>
      </c>
      <c r="F2077" s="43" t="s">
        <v>41</v>
      </c>
      <c r="G2077" s="46" t="s">
        <v>42</v>
      </c>
      <c r="H2077" s="47">
        <v>31205</v>
      </c>
      <c r="I2077" s="45"/>
      <c r="J2077" s="76"/>
      <c r="K2077" s="83" t="s">
        <v>56</v>
      </c>
      <c r="L2077" s="83" t="s">
        <v>3674</v>
      </c>
      <c r="M2077" s="80">
        <v>41936</v>
      </c>
      <c r="N2077" s="52" t="str">
        <f t="shared" ca="1" si="72"/>
        <v>38 Tahun 8 Bulan 20 hari</v>
      </c>
      <c r="O20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3 Hari </v>
      </c>
      <c r="P2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Row],[JABATAN]],tbl_refJabatan,2,FALSE),"yr","day")-CONVERT(DATEDIF(H2077,tglAcuan,"y"),"yr","day"))),(NOW()+(CONVERT(VLOOKUP(Table1[[#This Row],[JABATAN]],tbl_refJabatan,2,FALSE),"yr","day")-CONVERT(DATEDIF(H2077,NOW(),"y"),"yr","day")))),"Usia Salah"),"")</f>
        <v>53384.598911689813</v>
      </c>
      <c r="Q2077" s="167" t="str">
        <f ca="1">IF(Table1[[#This Row],[TGL. PENSIUN (usia)]]&lt;&gt;0,TEXT(Table1[[#This Row],[TGL. PENSIUN (usia)]],"yyyy"),"")</f>
        <v>2046</v>
      </c>
      <c r="R2077" s="166">
        <f ca="1">IF(AND(Table1[[#This Row],[TGL. PENSIUN (usia)]]&lt;&gt;"",Table1[[#This Row],[TGL. PENSIUN (usia)]]&lt;&gt;"USIA SALAH"),IF(tglAcuan&lt;&gt;0,(INT(CONVERT(VLOOKUP(Table1[[#This Row],[JABATAN]],tbl_refJabatan,2,FALSE),"yr","day")-CONVERT(DATEDIF(H2077,tglAcuan,"y"),"yr","day"))),(INT(CONVERT(VLOOKUP(Table1[[#This Row],[JABATAN]],tbl_refJabatan,2,FALSE),"yr","day")-CONVERT(DATEDIF(H2077,NOW(),"y"),"yr","day")))),"")</f>
        <v>8035</v>
      </c>
      <c r="S2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Row],[JABATAN]],tbl_refJabatan,4,FALSE),"yr","day")-CONVERT(DATEDIF(H2077,tglAcuan,"y"),"yr","day"))),(NOW()+(CONVERT(VLOOKUP(Table1[[#This Row],[JABATAN]],tbl_refJabatan,4,FALSE),"yr","day")-CONVERT(DATEDIF(H2077,NOW(),"y"),"yr","day")))),"Usia Salah"),"")</f>
        <v>38774.598911689813</v>
      </c>
      <c r="T2077" s="167" t="str">
        <f ca="1">IF(Table1[[#This Row],[TGL. PENSIUN ( usia )]]&lt;&gt;0,TEXT(Table1[[#This Row],[TGL. PENSIUN ( usia )]],"yyyy"),"")</f>
        <v>2006</v>
      </c>
      <c r="U2077" s="166">
        <f ca="1">IF(AND(Table1[[#This Row],[TGL. PENSIUN (usia)]]&lt;&gt;"",Table1[[#This Row],[TGL. PENSIUN (usia)]]&lt;&gt;"USIA SALAH"),IF(tglAcuan&lt;&gt;0,(INT(CONVERT(VLOOKUP(Table1[[#This Row],[JABATAN]],tbl_refJabatan,4,FALSE),"yr","day")-CONVERT(DATEDIF(H2077,tglAcuan,"y"),"yr","day"))),(INT(CONVERT(VLOOKUP(Table1[[#This Row],[JABATAN]],tbl_refJabatan,4,FALSE),"yr","day")-CONVERT(DATEDIF(H2077,NOW(),"y"),"yr","day")))),"")</f>
        <v>-6575</v>
      </c>
      <c r="V2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Row],[JABATAN]],tbl_refJabatan,6,FALSE),"yr","day")-CONVERT(DATEDIF(H2077,tglAcuan,"y"),"yr","day"))),(NOW()+(CONVERT(VLOOKUP(Table1[[#This Row],[JABATAN]],tbl_refJabatan,6,FALSE),"yr","day")-CONVERT(DATEDIF(H2077,NOW(),"y"),"yr","day")))),"Usia Salah"),"")</f>
        <v>31469.598911689813</v>
      </c>
      <c r="W2077" s="167" t="str">
        <f ca="1">IF(Table1[[#This Row],[TGL.PENSIUN (usia)]]&lt;&gt;0,TEXT(Table1[[#This Row],[TGL.PENSIUN (usia)]],"yyyy"),"")</f>
        <v>1986</v>
      </c>
      <c r="X20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Row],[JABATAN]],tbl_refJabatan,7,FALSE),"yr","day")-CONVERT(DATEDIF(M2077,tglAcuan,"y"),"yr","day"))),(NOW()+(CONVERT(VLOOKUP(Table1[[#This Row],[JABATAN]],tbl_refJabatan,7,FALSE),"yr","day")-CONVERT(DATEDIF(M2077,NOW(),"y"),"yr","day")))),"tgl SK salah"),"")</f>
        <v>63976.848911689813</v>
      </c>
      <c r="Y2077" s="167" t="str">
        <f ca="1">IF(Table1[[#This Row],[TGL. PENSIUN (jabatan)]]&lt;&gt;0,TEXT(Table1[[#This Row],[TGL. PENSIUN (jabatan)]],"yyyy"),"")</f>
        <v>2075</v>
      </c>
      <c r="Z20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Row],[JABATAN]],tbl_refJabatan,8,FALSE),"yr","day")-CONVERT(DATEDIF(H2077,tglAcuan,"y"),"yr","day"))),(NOW()+(CONVERT(VLOOKUP(Table1[[#This Row],[JABATAN]],tbl_refJabatan,8,FALSE),"yr","day")-CONVERT(DATEDIF(H2077,NOW(),"y"),"yr","day")))),"Usia Salah"),"")</f>
        <v>53384.598911689813</v>
      </c>
      <c r="AA2077" s="167" t="str">
        <f ca="1">IF(Table1[[#This Row],[TGL.PENSIUN (usia )]]&lt;&gt;0,TEXT(Table1[[#This Row],[TGL.PENSIUN (usia )]],"yyyy"),"")</f>
        <v>2046</v>
      </c>
      <c r="AB20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Row],[JABATAN]],tbl_refJabatan,9,FALSE),"yr","day")-CONVERT(DATEDIF(M2077,tglAcuan,"y"),"yr","day"))),(NOW()+(CONVERT(VLOOKUP(Table1[[#This Row],[JABATAN]],tbl_refJabatan,9,FALSE),"yr","day")-CONVERT(DATEDIF(M2077,NOW(),"y"),"yr","day")))),"tgl SK salah"),"")</f>
        <v>47540.598911689813</v>
      </c>
      <c r="AC2077" s="167" t="str">
        <f ca="1">IF(Table1[[#This Row],[TGL. PENSIUN (jabatan )]]&lt;&gt;0,TEXT(Table1[[#This Row],[TGL. PENSIUN (jabatan )]],"yyyy"),"")</f>
        <v>2030</v>
      </c>
      <c r="AD20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8" spans="1:30" s="53" customFormat="1" ht="21.75" customHeight="1" x14ac:dyDescent="0.25">
      <c r="A2078" s="43">
        <f t="shared" si="71"/>
        <v>2073</v>
      </c>
      <c r="B2078" s="44" t="s">
        <v>3626</v>
      </c>
      <c r="C2078" s="44" t="s">
        <v>3655</v>
      </c>
      <c r="D2078" s="72" t="s">
        <v>63</v>
      </c>
      <c r="E2078" s="59" t="s">
        <v>3675</v>
      </c>
      <c r="F2078" s="43" t="s">
        <v>41</v>
      </c>
      <c r="G2078" s="46" t="s">
        <v>42</v>
      </c>
      <c r="H2078" s="47">
        <v>23556</v>
      </c>
      <c r="I2078" s="45"/>
      <c r="J2078" s="76"/>
      <c r="K2078" s="83" t="s">
        <v>43</v>
      </c>
      <c r="L2078" s="83" t="s">
        <v>3676</v>
      </c>
      <c r="M2078" s="80">
        <v>41761</v>
      </c>
      <c r="N2078" s="52" t="str">
        <f t="shared" ca="1" si="72"/>
        <v>59 Tahun 7 Bulan 30 hari</v>
      </c>
      <c r="O20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9 Bulan 25 Hari </v>
      </c>
      <c r="P2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Row],[JABATAN]],tbl_refJabatan,2,FALSE),"yr","day")-CONVERT(DATEDIF(H2078,tglAcuan,"y"),"yr","day"))),(NOW()+(CONVERT(VLOOKUP(Table1[[#This Row],[JABATAN]],tbl_refJabatan,2,FALSE),"yr","day")-CONVERT(DATEDIF(H2078,NOW(),"y"),"yr","day")))),"Usia Salah"),"")</f>
        <v>45714.348911689813</v>
      </c>
      <c r="Q2078" s="167" t="str">
        <f ca="1">IF(Table1[[#This Row],[TGL. PENSIUN (usia)]]&lt;&gt;0,TEXT(Table1[[#This Row],[TGL. PENSIUN (usia)]],"yyyy"),"")</f>
        <v>2025</v>
      </c>
      <c r="R2078" s="166">
        <f ca="1">IF(AND(Table1[[#This Row],[TGL. PENSIUN (usia)]]&lt;&gt;"",Table1[[#This Row],[TGL. PENSIUN (usia)]]&lt;&gt;"USIA SALAH"),IF(tglAcuan&lt;&gt;0,(INT(CONVERT(VLOOKUP(Table1[[#This Row],[JABATAN]],tbl_refJabatan,2,FALSE),"yr","day")-CONVERT(DATEDIF(H2078,tglAcuan,"y"),"yr","day"))),(INT(CONVERT(VLOOKUP(Table1[[#This Row],[JABATAN]],tbl_refJabatan,2,FALSE),"yr","day")-CONVERT(DATEDIF(H2078,NOW(),"y"),"yr","day")))),"")</f>
        <v>365</v>
      </c>
      <c r="S2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Row],[JABATAN]],tbl_refJabatan,4,FALSE),"yr","day")-CONVERT(DATEDIF(H2078,tglAcuan,"y"),"yr","day"))),(NOW()+(CONVERT(VLOOKUP(Table1[[#This Row],[JABATAN]],tbl_refJabatan,4,FALSE),"yr","day")-CONVERT(DATEDIF(H2078,NOW(),"y"),"yr","day")))),"Usia Salah"),"")</f>
        <v>31104.348911689813</v>
      </c>
      <c r="T2078" s="167" t="str">
        <f ca="1">IF(Table1[[#This Row],[TGL. PENSIUN ( usia )]]&lt;&gt;0,TEXT(Table1[[#This Row],[TGL. PENSIUN ( usia )]],"yyyy"),"")</f>
        <v>1985</v>
      </c>
      <c r="U2078" s="166">
        <f ca="1">IF(AND(Table1[[#This Row],[TGL. PENSIUN (usia)]]&lt;&gt;"",Table1[[#This Row],[TGL. PENSIUN (usia)]]&lt;&gt;"USIA SALAH"),IF(tglAcuan&lt;&gt;0,(INT(CONVERT(VLOOKUP(Table1[[#This Row],[JABATAN]],tbl_refJabatan,4,FALSE),"yr","day")-CONVERT(DATEDIF(H2078,tglAcuan,"y"),"yr","day"))),(INT(CONVERT(VLOOKUP(Table1[[#This Row],[JABATAN]],tbl_refJabatan,4,FALSE),"yr","day")-CONVERT(DATEDIF(H2078,NOW(),"y"),"yr","day")))),"")</f>
        <v>-14245</v>
      </c>
      <c r="V2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Row],[JABATAN]],tbl_refJabatan,6,FALSE),"yr","day")-CONVERT(DATEDIF(H2078,tglAcuan,"y"),"yr","day"))),(NOW()+(CONVERT(VLOOKUP(Table1[[#This Row],[JABATAN]],tbl_refJabatan,6,FALSE),"yr","day")-CONVERT(DATEDIF(H2078,NOW(),"y"),"yr","day")))),"Usia Salah"),"")</f>
        <v>23799.348911689813</v>
      </c>
      <c r="W2078" s="167" t="str">
        <f ca="1">IF(Table1[[#This Row],[TGL.PENSIUN (usia)]]&lt;&gt;0,TEXT(Table1[[#This Row],[TGL.PENSIUN (usia)]],"yyyy"),"")</f>
        <v>1965</v>
      </c>
      <c r="X20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Row],[JABATAN]],tbl_refJabatan,7,FALSE),"yr","day")-CONVERT(DATEDIF(M2078,tglAcuan,"y"),"yr","day"))),(NOW()+(CONVERT(VLOOKUP(Table1[[#This Row],[JABATAN]],tbl_refJabatan,7,FALSE),"yr","day")-CONVERT(DATEDIF(M2078,NOW(),"y"),"yr","day")))),"tgl SK salah"),"")</f>
        <v>63976.848911689813</v>
      </c>
      <c r="Y2078" s="167" t="str">
        <f ca="1">IF(Table1[[#This Row],[TGL. PENSIUN (jabatan)]]&lt;&gt;0,TEXT(Table1[[#This Row],[TGL. PENSIUN (jabatan)]],"yyyy"),"")</f>
        <v>2075</v>
      </c>
      <c r="Z20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Row],[JABATAN]],tbl_refJabatan,8,FALSE),"yr","day")-CONVERT(DATEDIF(H2078,tglAcuan,"y"),"yr","day"))),(NOW()+(CONVERT(VLOOKUP(Table1[[#This Row],[JABATAN]],tbl_refJabatan,8,FALSE),"yr","day")-CONVERT(DATEDIF(H2078,NOW(),"y"),"yr","day")))),"Usia Salah"),"")</f>
        <v>45714.348911689813</v>
      </c>
      <c r="AA2078" s="167" t="str">
        <f ca="1">IF(Table1[[#This Row],[TGL.PENSIUN (usia )]]&lt;&gt;0,TEXT(Table1[[#This Row],[TGL.PENSIUN (usia )]],"yyyy"),"")</f>
        <v>2025</v>
      </c>
      <c r="AB20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Row],[JABATAN]],tbl_refJabatan,9,FALSE),"yr","day")-CONVERT(DATEDIF(M2078,tglAcuan,"y"),"yr","day"))),(NOW()+(CONVERT(VLOOKUP(Table1[[#This Row],[JABATAN]],tbl_refJabatan,9,FALSE),"yr","day")-CONVERT(DATEDIF(M2078,NOW(),"y"),"yr","day")))),"tgl SK salah"),"")</f>
        <v>47540.598911689813</v>
      </c>
      <c r="AC2078" s="167" t="str">
        <f ca="1">IF(Table1[[#This Row],[TGL. PENSIUN (jabatan )]]&lt;&gt;0,TEXT(Table1[[#This Row],[TGL. PENSIUN (jabatan )]],"yyyy"),"")</f>
        <v>2030</v>
      </c>
      <c r="AD20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79" spans="1:30" s="53" customFormat="1" ht="21.75" customHeight="1" x14ac:dyDescent="0.25">
      <c r="A2079" s="43">
        <f t="shared" si="71"/>
        <v>2074</v>
      </c>
      <c r="B2079" s="44" t="s">
        <v>3626</v>
      </c>
      <c r="C2079" s="44" t="s">
        <v>3655</v>
      </c>
      <c r="D2079" s="72" t="s">
        <v>63</v>
      </c>
      <c r="E2079" s="59" t="s">
        <v>3677</v>
      </c>
      <c r="F2079" s="43" t="s">
        <v>41</v>
      </c>
      <c r="G2079" s="46" t="s">
        <v>42</v>
      </c>
      <c r="H2079" s="47">
        <v>30159</v>
      </c>
      <c r="I2079" s="45"/>
      <c r="J2079" s="76"/>
      <c r="K2079" s="83" t="s">
        <v>43</v>
      </c>
      <c r="L2079" s="83" t="s">
        <v>3678</v>
      </c>
      <c r="M2079" s="80">
        <v>43479</v>
      </c>
      <c r="N2079" s="52" t="str">
        <f t="shared" ca="1" si="72"/>
        <v>41 Tahun 7 Bulan 0 hari</v>
      </c>
      <c r="O20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13 Hari </v>
      </c>
      <c r="P2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Row],[JABATAN]],tbl_refJabatan,2,FALSE),"yr","day")-CONVERT(DATEDIF(H2079,tglAcuan,"y"),"yr","day"))),(NOW()+(CONVERT(VLOOKUP(Table1[[#This Row],[JABATAN]],tbl_refJabatan,2,FALSE),"yr","day")-CONVERT(DATEDIF(H2079,NOW(),"y"),"yr","day")))),"Usia Salah"),"")</f>
        <v>52288.848911689813</v>
      </c>
      <c r="Q2079" s="167" t="str">
        <f ca="1">IF(Table1[[#This Row],[TGL. PENSIUN (usia)]]&lt;&gt;0,TEXT(Table1[[#This Row],[TGL. PENSIUN (usia)]],"yyyy"),"")</f>
        <v>2043</v>
      </c>
      <c r="R2079" s="166">
        <f ca="1">IF(AND(Table1[[#This Row],[TGL. PENSIUN (usia)]]&lt;&gt;"",Table1[[#This Row],[TGL. PENSIUN (usia)]]&lt;&gt;"USIA SALAH"),IF(tglAcuan&lt;&gt;0,(INT(CONVERT(VLOOKUP(Table1[[#This Row],[JABATAN]],tbl_refJabatan,2,FALSE),"yr","day")-CONVERT(DATEDIF(H2079,tglAcuan,"y"),"yr","day"))),(INT(CONVERT(VLOOKUP(Table1[[#This Row],[JABATAN]],tbl_refJabatan,2,FALSE),"yr","day")-CONVERT(DATEDIF(H2079,NOW(),"y"),"yr","day")))),"")</f>
        <v>6939</v>
      </c>
      <c r="S2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Row],[JABATAN]],tbl_refJabatan,4,FALSE),"yr","day")-CONVERT(DATEDIF(H2079,tglAcuan,"y"),"yr","day"))),(NOW()+(CONVERT(VLOOKUP(Table1[[#This Row],[JABATAN]],tbl_refJabatan,4,FALSE),"yr","day")-CONVERT(DATEDIF(H2079,NOW(),"y"),"yr","day")))),"Usia Salah"),"")</f>
        <v>37678.848911689813</v>
      </c>
      <c r="T2079" s="167" t="str">
        <f ca="1">IF(Table1[[#This Row],[TGL. PENSIUN ( usia )]]&lt;&gt;0,TEXT(Table1[[#This Row],[TGL. PENSIUN ( usia )]],"yyyy"),"")</f>
        <v>2003</v>
      </c>
      <c r="U2079" s="166">
        <f ca="1">IF(AND(Table1[[#This Row],[TGL. PENSIUN (usia)]]&lt;&gt;"",Table1[[#This Row],[TGL. PENSIUN (usia)]]&lt;&gt;"USIA SALAH"),IF(tglAcuan&lt;&gt;0,(INT(CONVERT(VLOOKUP(Table1[[#This Row],[JABATAN]],tbl_refJabatan,4,FALSE),"yr","day")-CONVERT(DATEDIF(H2079,tglAcuan,"y"),"yr","day"))),(INT(CONVERT(VLOOKUP(Table1[[#This Row],[JABATAN]],tbl_refJabatan,4,FALSE),"yr","day")-CONVERT(DATEDIF(H2079,NOW(),"y"),"yr","day")))),"")</f>
        <v>-7671</v>
      </c>
      <c r="V2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Row],[JABATAN]],tbl_refJabatan,6,FALSE),"yr","day")-CONVERT(DATEDIF(H2079,tglAcuan,"y"),"yr","day"))),(NOW()+(CONVERT(VLOOKUP(Table1[[#This Row],[JABATAN]],tbl_refJabatan,6,FALSE),"yr","day")-CONVERT(DATEDIF(H2079,NOW(),"y"),"yr","day")))),"Usia Salah"),"")</f>
        <v>30373.848911689813</v>
      </c>
      <c r="W2079" s="167" t="str">
        <f ca="1">IF(Table1[[#This Row],[TGL.PENSIUN (usia)]]&lt;&gt;0,TEXT(Table1[[#This Row],[TGL.PENSIUN (usia)]],"yyyy"),"")</f>
        <v>1983</v>
      </c>
      <c r="X20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Row],[JABATAN]],tbl_refJabatan,7,FALSE),"yr","day")-CONVERT(DATEDIF(M2079,tglAcuan,"y"),"yr","day"))),(NOW()+(CONVERT(VLOOKUP(Table1[[#This Row],[JABATAN]],tbl_refJabatan,7,FALSE),"yr","day")-CONVERT(DATEDIF(M2079,NOW(),"y"),"yr","day")))),"tgl SK salah"),"")</f>
        <v>65437.848911689813</v>
      </c>
      <c r="Y2079" s="167" t="str">
        <f ca="1">IF(Table1[[#This Row],[TGL. PENSIUN (jabatan)]]&lt;&gt;0,TEXT(Table1[[#This Row],[TGL. PENSIUN (jabatan)]],"yyyy"),"")</f>
        <v>2079</v>
      </c>
      <c r="Z20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Row],[JABATAN]],tbl_refJabatan,8,FALSE),"yr","day")-CONVERT(DATEDIF(H2079,tglAcuan,"y"),"yr","day"))),(NOW()+(CONVERT(VLOOKUP(Table1[[#This Row],[JABATAN]],tbl_refJabatan,8,FALSE),"yr","day")-CONVERT(DATEDIF(H2079,NOW(),"y"),"yr","day")))),"Usia Salah"),"")</f>
        <v>52288.848911689813</v>
      </c>
      <c r="AA2079" s="167" t="str">
        <f ca="1">IF(Table1[[#This Row],[TGL.PENSIUN (usia )]]&lt;&gt;0,TEXT(Table1[[#This Row],[TGL.PENSIUN (usia )]],"yyyy"),"")</f>
        <v>2043</v>
      </c>
      <c r="AB20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Row],[JABATAN]],tbl_refJabatan,9,FALSE),"yr","day")-CONVERT(DATEDIF(M2079,tglAcuan,"y"),"yr","day"))),(NOW()+(CONVERT(VLOOKUP(Table1[[#This Row],[JABATAN]],tbl_refJabatan,9,FALSE),"yr","day")-CONVERT(DATEDIF(M2079,NOW(),"y"),"yr","day")))),"tgl SK salah"),"")</f>
        <v>49001.598911689813</v>
      </c>
      <c r="AC2079" s="167" t="str">
        <f ca="1">IF(Table1[[#This Row],[TGL. PENSIUN (jabatan )]]&lt;&gt;0,TEXT(Table1[[#This Row],[TGL. PENSIUN (jabatan )]],"yyyy"),"")</f>
        <v>2034</v>
      </c>
      <c r="AD20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0" spans="1:30" s="53" customFormat="1" ht="21.75" customHeight="1" x14ac:dyDescent="0.25">
      <c r="A2080" s="43">
        <f t="shared" si="71"/>
        <v>2075</v>
      </c>
      <c r="B2080" s="44" t="s">
        <v>3626</v>
      </c>
      <c r="C2080" s="44" t="s">
        <v>3655</v>
      </c>
      <c r="D2080" s="72" t="s">
        <v>63</v>
      </c>
      <c r="E2080" s="59" t="s">
        <v>55</v>
      </c>
      <c r="F2080" s="43" t="s">
        <v>41</v>
      </c>
      <c r="G2080" s="46" t="s">
        <v>42</v>
      </c>
      <c r="H2080" s="47">
        <v>27937</v>
      </c>
      <c r="I2080" s="45"/>
      <c r="J2080" s="76"/>
      <c r="K2080" s="83" t="s">
        <v>43</v>
      </c>
      <c r="L2080" s="83" t="s">
        <v>3679</v>
      </c>
      <c r="M2080" s="80">
        <v>42136</v>
      </c>
      <c r="N2080" s="52" t="str">
        <f t="shared" ca="1" si="72"/>
        <v>47 Tahun 8 Bulan 1 hari</v>
      </c>
      <c r="O20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9 Bulan 15 Hari </v>
      </c>
      <c r="P2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Row],[JABATAN]],tbl_refJabatan,2,FALSE),"yr","day")-CONVERT(DATEDIF(H2080,tglAcuan,"y"),"yr","day"))),(NOW()+(CONVERT(VLOOKUP(Table1[[#This Row],[JABATAN]],tbl_refJabatan,2,FALSE),"yr","day")-CONVERT(DATEDIF(H2080,NOW(),"y"),"yr","day")))),"Usia Salah"),"")</f>
        <v>50097.348911689813</v>
      </c>
      <c r="Q2080" s="167" t="str">
        <f ca="1">IF(Table1[[#This Row],[TGL. PENSIUN (usia)]]&lt;&gt;0,TEXT(Table1[[#This Row],[TGL. PENSIUN (usia)]],"yyyy"),"")</f>
        <v>2037</v>
      </c>
      <c r="R2080" s="166">
        <f ca="1">IF(AND(Table1[[#This Row],[TGL. PENSIUN (usia)]]&lt;&gt;"",Table1[[#This Row],[TGL. PENSIUN (usia)]]&lt;&gt;"USIA SALAH"),IF(tglAcuan&lt;&gt;0,(INT(CONVERT(VLOOKUP(Table1[[#This Row],[JABATAN]],tbl_refJabatan,2,FALSE),"yr","day")-CONVERT(DATEDIF(H2080,tglAcuan,"y"),"yr","day"))),(INT(CONVERT(VLOOKUP(Table1[[#This Row],[JABATAN]],tbl_refJabatan,2,FALSE),"yr","day")-CONVERT(DATEDIF(H2080,NOW(),"y"),"yr","day")))),"")</f>
        <v>4748</v>
      </c>
      <c r="S2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Row],[JABATAN]],tbl_refJabatan,4,FALSE),"yr","day")-CONVERT(DATEDIF(H2080,tglAcuan,"y"),"yr","day"))),(NOW()+(CONVERT(VLOOKUP(Table1[[#This Row],[JABATAN]],tbl_refJabatan,4,FALSE),"yr","day")-CONVERT(DATEDIF(H2080,NOW(),"y"),"yr","day")))),"Usia Salah"),"")</f>
        <v>35487.348911689813</v>
      </c>
      <c r="T2080" s="167" t="str">
        <f ca="1">IF(Table1[[#This Row],[TGL. PENSIUN ( usia )]]&lt;&gt;0,TEXT(Table1[[#This Row],[TGL. PENSIUN ( usia )]],"yyyy"),"")</f>
        <v>1997</v>
      </c>
      <c r="U2080" s="166">
        <f ca="1">IF(AND(Table1[[#This Row],[TGL. PENSIUN (usia)]]&lt;&gt;"",Table1[[#This Row],[TGL. PENSIUN (usia)]]&lt;&gt;"USIA SALAH"),IF(tglAcuan&lt;&gt;0,(INT(CONVERT(VLOOKUP(Table1[[#This Row],[JABATAN]],tbl_refJabatan,4,FALSE),"yr","day")-CONVERT(DATEDIF(H2080,tglAcuan,"y"),"yr","day"))),(INT(CONVERT(VLOOKUP(Table1[[#This Row],[JABATAN]],tbl_refJabatan,4,FALSE),"yr","day")-CONVERT(DATEDIF(H2080,NOW(),"y"),"yr","day")))),"")</f>
        <v>-9862</v>
      </c>
      <c r="V2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Row],[JABATAN]],tbl_refJabatan,6,FALSE),"yr","day")-CONVERT(DATEDIF(H2080,tglAcuan,"y"),"yr","day"))),(NOW()+(CONVERT(VLOOKUP(Table1[[#This Row],[JABATAN]],tbl_refJabatan,6,FALSE),"yr","day")-CONVERT(DATEDIF(H2080,NOW(),"y"),"yr","day")))),"Usia Salah"),"")</f>
        <v>28182.348911689813</v>
      </c>
      <c r="W2080" s="167" t="str">
        <f ca="1">IF(Table1[[#This Row],[TGL.PENSIUN (usia)]]&lt;&gt;0,TEXT(Table1[[#This Row],[TGL.PENSIUN (usia)]],"yyyy"),"")</f>
        <v>1977</v>
      </c>
      <c r="X20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Row],[JABATAN]],tbl_refJabatan,7,FALSE),"yr","day")-CONVERT(DATEDIF(M2080,tglAcuan,"y"),"yr","day"))),(NOW()+(CONVERT(VLOOKUP(Table1[[#This Row],[JABATAN]],tbl_refJabatan,7,FALSE),"yr","day")-CONVERT(DATEDIF(M2080,NOW(),"y"),"yr","day")))),"tgl SK salah"),"")</f>
        <v>64342.098911689813</v>
      </c>
      <c r="Y2080" s="167" t="str">
        <f ca="1">IF(Table1[[#This Row],[TGL. PENSIUN (jabatan)]]&lt;&gt;0,TEXT(Table1[[#This Row],[TGL. PENSIUN (jabatan)]],"yyyy"),"")</f>
        <v>2076</v>
      </c>
      <c r="Z20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Row],[JABATAN]],tbl_refJabatan,8,FALSE),"yr","day")-CONVERT(DATEDIF(H2080,tglAcuan,"y"),"yr","day"))),(NOW()+(CONVERT(VLOOKUP(Table1[[#This Row],[JABATAN]],tbl_refJabatan,8,FALSE),"yr","day")-CONVERT(DATEDIF(H2080,NOW(),"y"),"yr","day")))),"Usia Salah"),"")</f>
        <v>50097.348911689813</v>
      </c>
      <c r="AA2080" s="167" t="str">
        <f ca="1">IF(Table1[[#This Row],[TGL.PENSIUN (usia )]]&lt;&gt;0,TEXT(Table1[[#This Row],[TGL.PENSIUN (usia )]],"yyyy"),"")</f>
        <v>2037</v>
      </c>
      <c r="AB20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Row],[JABATAN]],tbl_refJabatan,9,FALSE),"yr","day")-CONVERT(DATEDIF(M2080,tglAcuan,"y"),"yr","day"))),(NOW()+(CONVERT(VLOOKUP(Table1[[#This Row],[JABATAN]],tbl_refJabatan,9,FALSE),"yr","day")-CONVERT(DATEDIF(M2080,NOW(),"y"),"yr","day")))),"tgl SK salah"),"")</f>
        <v>47905.848911689813</v>
      </c>
      <c r="AC2080" s="167" t="str">
        <f ca="1">IF(Table1[[#This Row],[TGL. PENSIUN (jabatan )]]&lt;&gt;0,TEXT(Table1[[#This Row],[TGL. PENSIUN (jabatan )]],"yyyy"),"")</f>
        <v>2031</v>
      </c>
      <c r="AD20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1" spans="1:30" s="53" customFormat="1" ht="21.75" customHeight="1" x14ac:dyDescent="0.25">
      <c r="A2081" s="43">
        <f t="shared" si="71"/>
        <v>2076</v>
      </c>
      <c r="B2081" s="44" t="s">
        <v>3626</v>
      </c>
      <c r="C2081" s="44" t="s">
        <v>3655</v>
      </c>
      <c r="D2081" s="72" t="s">
        <v>63</v>
      </c>
      <c r="E2081" s="59" t="s">
        <v>159</v>
      </c>
      <c r="F2081" s="43" t="s">
        <v>41</v>
      </c>
      <c r="G2081" s="46" t="s">
        <v>42</v>
      </c>
      <c r="H2081" s="47">
        <v>24995</v>
      </c>
      <c r="I2081" s="45"/>
      <c r="J2081" s="76"/>
      <c r="K2081" s="83" t="s">
        <v>43</v>
      </c>
      <c r="L2081" s="83" t="s">
        <v>3680</v>
      </c>
      <c r="M2081" s="80">
        <v>40422</v>
      </c>
      <c r="N2081" s="52" t="str">
        <f t="shared" ca="1" si="72"/>
        <v>55 Tahun 8 Bulan 21 hari</v>
      </c>
      <c r="O20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5 Bulan 26 Hari </v>
      </c>
      <c r="P2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Row],[JABATAN]],tbl_refJabatan,2,FALSE),"yr","day")-CONVERT(DATEDIF(H2081,tglAcuan,"y"),"yr","day"))),(NOW()+(CONVERT(VLOOKUP(Table1[[#This Row],[JABATAN]],tbl_refJabatan,2,FALSE),"yr","day")-CONVERT(DATEDIF(H2081,NOW(),"y"),"yr","day")))),"Usia Salah"),"")</f>
        <v>47175.348911689813</v>
      </c>
      <c r="Q2081" s="167" t="str">
        <f ca="1">IF(Table1[[#This Row],[TGL. PENSIUN (usia)]]&lt;&gt;0,TEXT(Table1[[#This Row],[TGL. PENSIUN (usia)]],"yyyy"),"")</f>
        <v>2029</v>
      </c>
      <c r="R2081" s="166">
        <f ca="1">IF(AND(Table1[[#This Row],[TGL. PENSIUN (usia)]]&lt;&gt;"",Table1[[#This Row],[TGL. PENSIUN (usia)]]&lt;&gt;"USIA SALAH"),IF(tglAcuan&lt;&gt;0,(INT(CONVERT(VLOOKUP(Table1[[#This Row],[JABATAN]],tbl_refJabatan,2,FALSE),"yr","day")-CONVERT(DATEDIF(H2081,tglAcuan,"y"),"yr","day"))),(INT(CONVERT(VLOOKUP(Table1[[#This Row],[JABATAN]],tbl_refJabatan,2,FALSE),"yr","day")-CONVERT(DATEDIF(H2081,NOW(),"y"),"yr","day")))),"")</f>
        <v>1826</v>
      </c>
      <c r="S2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Row],[JABATAN]],tbl_refJabatan,4,FALSE),"yr","day")-CONVERT(DATEDIF(H2081,tglAcuan,"y"),"yr","day"))),(NOW()+(CONVERT(VLOOKUP(Table1[[#This Row],[JABATAN]],tbl_refJabatan,4,FALSE),"yr","day")-CONVERT(DATEDIF(H2081,NOW(),"y"),"yr","day")))),"Usia Salah"),"")</f>
        <v>32565.348911689813</v>
      </c>
      <c r="T2081" s="167" t="str">
        <f ca="1">IF(Table1[[#This Row],[TGL. PENSIUN ( usia )]]&lt;&gt;0,TEXT(Table1[[#This Row],[TGL. PENSIUN ( usia )]],"yyyy"),"")</f>
        <v>1989</v>
      </c>
      <c r="U2081" s="166">
        <f ca="1">IF(AND(Table1[[#This Row],[TGL. PENSIUN (usia)]]&lt;&gt;"",Table1[[#This Row],[TGL. PENSIUN (usia)]]&lt;&gt;"USIA SALAH"),IF(tglAcuan&lt;&gt;0,(INT(CONVERT(VLOOKUP(Table1[[#This Row],[JABATAN]],tbl_refJabatan,4,FALSE),"yr","day")-CONVERT(DATEDIF(H2081,tglAcuan,"y"),"yr","day"))),(INT(CONVERT(VLOOKUP(Table1[[#This Row],[JABATAN]],tbl_refJabatan,4,FALSE),"yr","day")-CONVERT(DATEDIF(H2081,NOW(),"y"),"yr","day")))),"")</f>
        <v>-12784</v>
      </c>
      <c r="V2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Row],[JABATAN]],tbl_refJabatan,6,FALSE),"yr","day")-CONVERT(DATEDIF(H2081,tglAcuan,"y"),"yr","day"))),(NOW()+(CONVERT(VLOOKUP(Table1[[#This Row],[JABATAN]],tbl_refJabatan,6,FALSE),"yr","day")-CONVERT(DATEDIF(H2081,NOW(),"y"),"yr","day")))),"Usia Salah"),"")</f>
        <v>25260.348911689813</v>
      </c>
      <c r="W2081" s="167" t="str">
        <f ca="1">IF(Table1[[#This Row],[TGL.PENSIUN (usia)]]&lt;&gt;0,TEXT(Table1[[#This Row],[TGL.PENSIUN (usia)]],"yyyy"),"")</f>
        <v>1969</v>
      </c>
      <c r="X20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Row],[JABATAN]],tbl_refJabatan,7,FALSE),"yr","day")-CONVERT(DATEDIF(M2081,tglAcuan,"y"),"yr","day"))),(NOW()+(CONVERT(VLOOKUP(Table1[[#This Row],[JABATAN]],tbl_refJabatan,7,FALSE),"yr","day")-CONVERT(DATEDIF(M2081,NOW(),"y"),"yr","day")))),"tgl SK salah"),"")</f>
        <v>62515.848911689813</v>
      </c>
      <c r="Y2081" s="167" t="str">
        <f ca="1">IF(Table1[[#This Row],[TGL. PENSIUN (jabatan)]]&lt;&gt;0,TEXT(Table1[[#This Row],[TGL. PENSIUN (jabatan)]],"yyyy"),"")</f>
        <v>2071</v>
      </c>
      <c r="Z20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Row],[JABATAN]],tbl_refJabatan,8,FALSE),"yr","day")-CONVERT(DATEDIF(H2081,tglAcuan,"y"),"yr","day"))),(NOW()+(CONVERT(VLOOKUP(Table1[[#This Row],[JABATAN]],tbl_refJabatan,8,FALSE),"yr","day")-CONVERT(DATEDIF(H2081,NOW(),"y"),"yr","day")))),"Usia Salah"),"")</f>
        <v>47175.348911689813</v>
      </c>
      <c r="AA2081" s="167" t="str">
        <f ca="1">IF(Table1[[#This Row],[TGL.PENSIUN (usia )]]&lt;&gt;0,TEXT(Table1[[#This Row],[TGL.PENSIUN (usia )]],"yyyy"),"")</f>
        <v>2029</v>
      </c>
      <c r="AB20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Row],[JABATAN]],tbl_refJabatan,9,FALSE),"yr","day")-CONVERT(DATEDIF(M2081,tglAcuan,"y"),"yr","day"))),(NOW()+(CONVERT(VLOOKUP(Table1[[#This Row],[JABATAN]],tbl_refJabatan,9,FALSE),"yr","day")-CONVERT(DATEDIF(M2081,NOW(),"y"),"yr","day")))),"tgl SK salah"),"")</f>
        <v>46079.598911689813</v>
      </c>
      <c r="AC2081" s="167" t="str">
        <f ca="1">IF(Table1[[#This Row],[TGL. PENSIUN (jabatan )]]&lt;&gt;0,TEXT(Table1[[#This Row],[TGL. PENSIUN (jabatan )]],"yyyy"),"")</f>
        <v>2026</v>
      </c>
      <c r="AD20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2" spans="1:30" s="53" customFormat="1" ht="21.75" customHeight="1" x14ac:dyDescent="0.25">
      <c r="A2082" s="43">
        <f t="shared" si="71"/>
        <v>2077</v>
      </c>
      <c r="B2082" s="44" t="s">
        <v>3626</v>
      </c>
      <c r="C2082" s="44" t="s">
        <v>3655</v>
      </c>
      <c r="D2082" s="72" t="s">
        <v>63</v>
      </c>
      <c r="E2082" s="59" t="s">
        <v>2936</v>
      </c>
      <c r="F2082" s="43" t="s">
        <v>41</v>
      </c>
      <c r="G2082" s="46" t="s">
        <v>42</v>
      </c>
      <c r="H2082" s="47">
        <v>30280</v>
      </c>
      <c r="I2082" s="45"/>
      <c r="J2082" s="76"/>
      <c r="K2082" s="83" t="s">
        <v>43</v>
      </c>
      <c r="L2082" s="83" t="s">
        <v>3681</v>
      </c>
      <c r="M2082" s="80">
        <v>41936</v>
      </c>
      <c r="N2082" s="52" t="str">
        <f t="shared" ca="1" si="72"/>
        <v>41 Tahun 3 Bulan 2 hari</v>
      </c>
      <c r="O20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4 Bulan 3 Hari </v>
      </c>
      <c r="P2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Row],[JABATAN]],tbl_refJabatan,2,FALSE),"yr","day")-CONVERT(DATEDIF(H2082,tglAcuan,"y"),"yr","day"))),(NOW()+(CONVERT(VLOOKUP(Table1[[#This Row],[JABATAN]],tbl_refJabatan,2,FALSE),"yr","day")-CONVERT(DATEDIF(H2082,NOW(),"y"),"yr","day")))),"Usia Salah"),"")</f>
        <v>52288.848911689813</v>
      </c>
      <c r="Q2082" s="167" t="str">
        <f ca="1">IF(Table1[[#This Row],[TGL. PENSIUN (usia)]]&lt;&gt;0,TEXT(Table1[[#This Row],[TGL. PENSIUN (usia)]],"yyyy"),"")</f>
        <v>2043</v>
      </c>
      <c r="R2082" s="166">
        <f ca="1">IF(AND(Table1[[#This Row],[TGL. PENSIUN (usia)]]&lt;&gt;"",Table1[[#This Row],[TGL. PENSIUN (usia)]]&lt;&gt;"USIA SALAH"),IF(tglAcuan&lt;&gt;0,(INT(CONVERT(VLOOKUP(Table1[[#This Row],[JABATAN]],tbl_refJabatan,2,FALSE),"yr","day")-CONVERT(DATEDIF(H2082,tglAcuan,"y"),"yr","day"))),(INT(CONVERT(VLOOKUP(Table1[[#This Row],[JABATAN]],tbl_refJabatan,2,FALSE),"yr","day")-CONVERT(DATEDIF(H2082,NOW(),"y"),"yr","day")))),"")</f>
        <v>6939</v>
      </c>
      <c r="S2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Row],[JABATAN]],tbl_refJabatan,4,FALSE),"yr","day")-CONVERT(DATEDIF(H2082,tglAcuan,"y"),"yr","day"))),(NOW()+(CONVERT(VLOOKUP(Table1[[#This Row],[JABATAN]],tbl_refJabatan,4,FALSE),"yr","day")-CONVERT(DATEDIF(H2082,NOW(),"y"),"yr","day")))),"Usia Salah"),"")</f>
        <v>37678.848911689813</v>
      </c>
      <c r="T2082" s="167" t="str">
        <f ca="1">IF(Table1[[#This Row],[TGL. PENSIUN ( usia )]]&lt;&gt;0,TEXT(Table1[[#This Row],[TGL. PENSIUN ( usia )]],"yyyy"),"")</f>
        <v>2003</v>
      </c>
      <c r="U2082" s="166">
        <f ca="1">IF(AND(Table1[[#This Row],[TGL. PENSIUN (usia)]]&lt;&gt;"",Table1[[#This Row],[TGL. PENSIUN (usia)]]&lt;&gt;"USIA SALAH"),IF(tglAcuan&lt;&gt;0,(INT(CONVERT(VLOOKUP(Table1[[#This Row],[JABATAN]],tbl_refJabatan,4,FALSE),"yr","day")-CONVERT(DATEDIF(H2082,tglAcuan,"y"),"yr","day"))),(INT(CONVERT(VLOOKUP(Table1[[#This Row],[JABATAN]],tbl_refJabatan,4,FALSE),"yr","day")-CONVERT(DATEDIF(H2082,NOW(),"y"),"yr","day")))),"")</f>
        <v>-7671</v>
      </c>
      <c r="V2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Row],[JABATAN]],tbl_refJabatan,6,FALSE),"yr","day")-CONVERT(DATEDIF(H2082,tglAcuan,"y"),"yr","day"))),(NOW()+(CONVERT(VLOOKUP(Table1[[#This Row],[JABATAN]],tbl_refJabatan,6,FALSE),"yr","day")-CONVERT(DATEDIF(H2082,NOW(),"y"),"yr","day")))),"Usia Salah"),"")</f>
        <v>30373.848911689813</v>
      </c>
      <c r="W2082" s="167" t="str">
        <f ca="1">IF(Table1[[#This Row],[TGL.PENSIUN (usia)]]&lt;&gt;0,TEXT(Table1[[#This Row],[TGL.PENSIUN (usia)]],"yyyy"),"")</f>
        <v>1983</v>
      </c>
      <c r="X20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Row],[JABATAN]],tbl_refJabatan,7,FALSE),"yr","day")-CONVERT(DATEDIF(M2082,tglAcuan,"y"),"yr","day"))),(NOW()+(CONVERT(VLOOKUP(Table1[[#This Row],[JABATAN]],tbl_refJabatan,7,FALSE),"yr","day")-CONVERT(DATEDIF(M2082,NOW(),"y"),"yr","day")))),"tgl SK salah"),"")</f>
        <v>63976.848911689813</v>
      </c>
      <c r="Y2082" s="167" t="str">
        <f ca="1">IF(Table1[[#This Row],[TGL. PENSIUN (jabatan)]]&lt;&gt;0,TEXT(Table1[[#This Row],[TGL. PENSIUN (jabatan)]],"yyyy"),"")</f>
        <v>2075</v>
      </c>
      <c r="Z20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Row],[JABATAN]],tbl_refJabatan,8,FALSE),"yr","day")-CONVERT(DATEDIF(H2082,tglAcuan,"y"),"yr","day"))),(NOW()+(CONVERT(VLOOKUP(Table1[[#This Row],[JABATAN]],tbl_refJabatan,8,FALSE),"yr","day")-CONVERT(DATEDIF(H2082,NOW(),"y"),"yr","day")))),"Usia Salah"),"")</f>
        <v>52288.848911689813</v>
      </c>
      <c r="AA2082" s="167" t="str">
        <f ca="1">IF(Table1[[#This Row],[TGL.PENSIUN (usia )]]&lt;&gt;0,TEXT(Table1[[#This Row],[TGL.PENSIUN (usia )]],"yyyy"),"")</f>
        <v>2043</v>
      </c>
      <c r="AB20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Row],[JABATAN]],tbl_refJabatan,9,FALSE),"yr","day")-CONVERT(DATEDIF(M2082,tglAcuan,"y"),"yr","day"))),(NOW()+(CONVERT(VLOOKUP(Table1[[#This Row],[JABATAN]],tbl_refJabatan,9,FALSE),"yr","day")-CONVERT(DATEDIF(M2082,NOW(),"y"),"yr","day")))),"tgl SK salah"),"")</f>
        <v>47540.598911689813</v>
      </c>
      <c r="AC2082" s="167" t="str">
        <f ca="1">IF(Table1[[#This Row],[TGL. PENSIUN (jabatan )]]&lt;&gt;0,TEXT(Table1[[#This Row],[TGL. PENSIUN (jabatan )]],"yyyy"),"")</f>
        <v>2030</v>
      </c>
      <c r="AD20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3" spans="1:30" s="53" customFormat="1" ht="21.75" customHeight="1" x14ac:dyDescent="0.25">
      <c r="A2083" s="43">
        <f t="shared" si="71"/>
        <v>2078</v>
      </c>
      <c r="B2083" s="44" t="s">
        <v>3626</v>
      </c>
      <c r="C2083" s="44" t="s">
        <v>3682</v>
      </c>
      <c r="D2083" s="45" t="s">
        <v>39</v>
      </c>
      <c r="E2083" s="73" t="s">
        <v>3683</v>
      </c>
      <c r="F2083" s="43" t="s">
        <v>41</v>
      </c>
      <c r="G2083" s="46" t="s">
        <v>42</v>
      </c>
      <c r="H2083" s="85">
        <v>23108</v>
      </c>
      <c r="I2083" s="45"/>
      <c r="J2083" s="76"/>
      <c r="K2083" s="83" t="s">
        <v>43</v>
      </c>
      <c r="L2083" s="70" t="s">
        <v>3684</v>
      </c>
      <c r="M2083" s="85">
        <v>43812</v>
      </c>
      <c r="N2083" s="52" t="str">
        <f t="shared" ca="1" si="72"/>
        <v>60 Tahun 10 Bulan 20 hari</v>
      </c>
      <c r="O20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Row],[JABATAN]],tbl_refJabatan,2,FALSE),"yr","day")-CONVERT(DATEDIF(H2083,tglAcuan,"y"),"yr","day"))),(NOW()+(CONVERT(VLOOKUP(Table1[[#This Row],[JABATAN]],tbl_refJabatan,2,FALSE),"yr","day")-CONVERT(DATEDIF(H2083,NOW(),"y"),"yr","day")))),"Usia Salah"),"")</f>
        <v>23434.098911689813</v>
      </c>
      <c r="Q2083" s="167" t="str">
        <f ca="1">IF(Table1[[#This Row],[TGL. PENSIUN (usia)]]&lt;&gt;0,TEXT(Table1[[#This Row],[TGL. PENSIUN (usia)]],"yyyy"),"")</f>
        <v>1964</v>
      </c>
      <c r="R2083" s="166">
        <f ca="1">IF(AND(Table1[[#This Row],[TGL. PENSIUN (usia)]]&lt;&gt;"",Table1[[#This Row],[TGL. PENSIUN (usia)]]&lt;&gt;"USIA SALAH"),IF(tglAcuan&lt;&gt;0,(INT(CONVERT(VLOOKUP(Table1[[#This Row],[JABATAN]],tbl_refJabatan,2,FALSE),"yr","day")-CONVERT(DATEDIF(H2083,tglAcuan,"y"),"yr","day"))),(INT(CONVERT(VLOOKUP(Table1[[#This Row],[JABATAN]],tbl_refJabatan,2,FALSE),"yr","day")-CONVERT(DATEDIF(H2083,NOW(),"y"),"yr","day")))),"")</f>
        <v>-21915</v>
      </c>
      <c r="S2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Row],[JABATAN]],tbl_refJabatan,4,FALSE),"yr","day")-CONVERT(DATEDIF(H2083,tglAcuan,"y"),"yr","day"))),(NOW()+(CONVERT(VLOOKUP(Table1[[#This Row],[JABATAN]],tbl_refJabatan,4,FALSE),"yr","day")-CONVERT(DATEDIF(H2083,NOW(),"y"),"yr","day")))),"Usia Salah"),"")</f>
        <v>23434.098911689813</v>
      </c>
      <c r="T2083" s="167" t="str">
        <f ca="1">IF(Table1[[#This Row],[TGL. PENSIUN ( usia )]]&lt;&gt;0,TEXT(Table1[[#This Row],[TGL. PENSIUN ( usia )]],"yyyy"),"")</f>
        <v>1964</v>
      </c>
      <c r="U2083" s="166">
        <f ca="1">IF(AND(Table1[[#This Row],[TGL. PENSIUN (usia)]]&lt;&gt;"",Table1[[#This Row],[TGL. PENSIUN (usia)]]&lt;&gt;"USIA SALAH"),IF(tglAcuan&lt;&gt;0,(INT(CONVERT(VLOOKUP(Table1[[#This Row],[JABATAN]],tbl_refJabatan,4,FALSE),"yr","day")-CONVERT(DATEDIF(H2083,tglAcuan,"y"),"yr","day"))),(INT(CONVERT(VLOOKUP(Table1[[#This Row],[JABATAN]],tbl_refJabatan,4,FALSE),"yr","day")-CONVERT(DATEDIF(H2083,NOW(),"y"),"yr","day")))),"")</f>
        <v>-21915</v>
      </c>
      <c r="V2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Row],[JABATAN]],tbl_refJabatan,6,FALSE),"yr","day")-CONVERT(DATEDIF(H2083,tglAcuan,"y"),"yr","day"))),(NOW()+(CONVERT(VLOOKUP(Table1[[#This Row],[JABATAN]],tbl_refJabatan,6,FALSE),"yr","day")-CONVERT(DATEDIF(H2083,NOW(),"y"),"yr","day")))),"Usia Salah"),"")</f>
        <v>23434.098911689813</v>
      </c>
      <c r="W2083" s="167" t="str">
        <f ca="1">IF(Table1[[#This Row],[TGL.PENSIUN (usia)]]&lt;&gt;0,TEXT(Table1[[#This Row],[TGL.PENSIUN (usia)]],"yyyy"),"")</f>
        <v>1964</v>
      </c>
      <c r="X20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Row],[JABATAN]],tbl_refJabatan,7,FALSE),"yr","day")-CONVERT(DATEDIF(M2083,tglAcuan,"y"),"yr","day"))),(NOW()+(CONVERT(VLOOKUP(Table1[[#This Row],[JABATAN]],tbl_refJabatan,7,FALSE),"yr","day")-CONVERT(DATEDIF(M2083,NOW(),"y"),"yr","day")))),"tgl SK salah"),"")</f>
        <v>43888.098911689813</v>
      </c>
      <c r="Y2083" s="167" t="str">
        <f ca="1">IF(Table1[[#This Row],[TGL. PENSIUN (jabatan)]]&lt;&gt;0,TEXT(Table1[[#This Row],[TGL. PENSIUN (jabatan)]],"yyyy"),"")</f>
        <v>2020</v>
      </c>
      <c r="Z20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Row],[JABATAN]],tbl_refJabatan,8,FALSE),"yr","day")-CONVERT(DATEDIF(H2083,tglAcuan,"y"),"yr","day"))),(NOW()+(CONVERT(VLOOKUP(Table1[[#This Row],[JABATAN]],tbl_refJabatan,8,FALSE),"yr","day")-CONVERT(DATEDIF(H2083,NOW(),"y"),"yr","day")))),"Usia Salah"),"")</f>
        <v>23434.098911689813</v>
      </c>
      <c r="AA2083" s="167" t="str">
        <f ca="1">IF(Table1[[#This Row],[TGL.PENSIUN (usia )]]&lt;&gt;0,TEXT(Table1[[#This Row],[TGL.PENSIUN (usia )]],"yyyy"),"")</f>
        <v>1964</v>
      </c>
      <c r="AB20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Row],[JABATAN]],tbl_refJabatan,9,FALSE),"yr","day")-CONVERT(DATEDIF(M2083,tglAcuan,"y"),"yr","day"))),(NOW()+(CONVERT(VLOOKUP(Table1[[#This Row],[JABATAN]],tbl_refJabatan,9,FALSE),"yr","day")-CONVERT(DATEDIF(M2083,NOW(),"y"),"yr","day")))),"tgl SK salah"),"")</f>
        <v>43888.098911689813</v>
      </c>
      <c r="AC2083" s="167" t="str">
        <f ca="1">IF(Table1[[#This Row],[TGL. PENSIUN (jabatan )]]&lt;&gt;0,TEXT(Table1[[#This Row],[TGL. PENSIUN (jabatan )]],"yyyy"),"")</f>
        <v>2020</v>
      </c>
      <c r="AD20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4" spans="1:30" s="88" customFormat="1" ht="21.75" customHeight="1" x14ac:dyDescent="0.25">
      <c r="A2084" s="43">
        <f t="shared" si="71"/>
        <v>2079</v>
      </c>
      <c r="B2084" s="44" t="s">
        <v>3626</v>
      </c>
      <c r="C2084" s="44" t="s">
        <v>3682</v>
      </c>
      <c r="D2084" s="72" t="s">
        <v>45</v>
      </c>
      <c r="E2084" s="73" t="s">
        <v>3685</v>
      </c>
      <c r="F2084" s="43" t="s">
        <v>41</v>
      </c>
      <c r="G2084" s="46" t="s">
        <v>42</v>
      </c>
      <c r="H2084" s="85">
        <v>31920</v>
      </c>
      <c r="I2084" s="45"/>
      <c r="J2084" s="76"/>
      <c r="K2084" s="83" t="s">
        <v>56</v>
      </c>
      <c r="L2084" s="70" t="s">
        <v>3686</v>
      </c>
      <c r="M2084" s="85">
        <v>44386</v>
      </c>
      <c r="N2084" s="52" t="str">
        <f t="shared" ca="1" si="72"/>
        <v>36 Tahun 9 Bulan 4 hari</v>
      </c>
      <c r="O20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18 Hari </v>
      </c>
      <c r="P2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Row],[JABATAN]],tbl_refJabatan,2,FALSE),"yr","day")-CONVERT(DATEDIF(H2084,tglAcuan,"y"),"yr","day"))),(NOW()+(CONVERT(VLOOKUP(Table1[[#This Row],[JABATAN]],tbl_refJabatan,2,FALSE),"yr","day")-CONVERT(DATEDIF(H2084,NOW(),"y"),"yr","day")))),"Usia Salah"),"")</f>
        <v>32200.098911689813</v>
      </c>
      <c r="Q2084" s="167" t="str">
        <f ca="1">IF(Table1[[#This Row],[TGL. PENSIUN (usia)]]&lt;&gt;0,TEXT(Table1[[#This Row],[TGL. PENSIUN (usia)]],"yyyy"),"")</f>
        <v>1988</v>
      </c>
      <c r="R2084" s="166">
        <f ca="1">IF(AND(Table1[[#This Row],[TGL. PENSIUN (usia)]]&lt;&gt;"",Table1[[#This Row],[TGL. PENSIUN (usia)]]&lt;&gt;"USIA SALAH"),IF(tglAcuan&lt;&gt;0,(INT(CONVERT(VLOOKUP(Table1[[#This Row],[JABATAN]],tbl_refJabatan,2,FALSE),"yr","day")-CONVERT(DATEDIF(H2084,tglAcuan,"y"),"yr","day"))),(INT(CONVERT(VLOOKUP(Table1[[#This Row],[JABATAN]],tbl_refJabatan,2,FALSE),"yr","day")-CONVERT(DATEDIF(H2084,NOW(),"y"),"yr","day")))),"")</f>
        <v>-13149</v>
      </c>
      <c r="S2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Row],[JABATAN]],tbl_refJabatan,4,FALSE),"yr","day")-CONVERT(DATEDIF(H2084,tglAcuan,"y"),"yr","day"))),(NOW()+(CONVERT(VLOOKUP(Table1[[#This Row],[JABATAN]],tbl_refJabatan,4,FALSE),"yr","day")-CONVERT(DATEDIF(H2084,NOW(),"y"),"yr","day")))),"Usia Salah"),"")</f>
        <v>32200.098911689813</v>
      </c>
      <c r="T2084" s="167" t="str">
        <f ca="1">IF(Table1[[#This Row],[TGL. PENSIUN ( usia )]]&lt;&gt;0,TEXT(Table1[[#This Row],[TGL. PENSIUN ( usia )]],"yyyy"),"")</f>
        <v>1988</v>
      </c>
      <c r="U2084" s="166">
        <f ca="1">IF(AND(Table1[[#This Row],[TGL. PENSIUN (usia)]]&lt;&gt;"",Table1[[#This Row],[TGL. PENSIUN (usia)]]&lt;&gt;"USIA SALAH"),IF(tglAcuan&lt;&gt;0,(INT(CONVERT(VLOOKUP(Table1[[#This Row],[JABATAN]],tbl_refJabatan,4,FALSE),"yr","day")-CONVERT(DATEDIF(H2084,tglAcuan,"y"),"yr","day"))),(INT(CONVERT(VLOOKUP(Table1[[#This Row],[JABATAN]],tbl_refJabatan,4,FALSE),"yr","day")-CONVERT(DATEDIF(H2084,NOW(),"y"),"yr","day")))),"")</f>
        <v>-13149</v>
      </c>
      <c r="V2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Row],[JABATAN]],tbl_refJabatan,6,FALSE),"yr","day")-CONVERT(DATEDIF(H2084,tglAcuan,"y"),"yr","day"))),(NOW()+(CONVERT(VLOOKUP(Table1[[#This Row],[JABATAN]],tbl_refJabatan,6,FALSE),"yr","day")-CONVERT(DATEDIF(H2084,NOW(),"y"),"yr","day")))),"Usia Salah"),"")</f>
        <v>32200.098911689813</v>
      </c>
      <c r="W2084" s="167" t="str">
        <f ca="1">IF(Table1[[#This Row],[TGL.PENSIUN (usia)]]&lt;&gt;0,TEXT(Table1[[#This Row],[TGL.PENSIUN (usia)]],"yyyy"),"")</f>
        <v>1988</v>
      </c>
      <c r="X20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Row],[JABATAN]],tbl_refJabatan,7,FALSE),"yr","day")-CONVERT(DATEDIF(M2084,tglAcuan,"y"),"yr","day"))),(NOW()+(CONVERT(VLOOKUP(Table1[[#This Row],[JABATAN]],tbl_refJabatan,7,FALSE),"yr","day")-CONVERT(DATEDIF(M2084,NOW(),"y"),"yr","day")))),"tgl SK salah"),"")</f>
        <v>44618.598911689813</v>
      </c>
      <c r="Y2084" s="167" t="str">
        <f ca="1">IF(Table1[[#This Row],[TGL. PENSIUN (jabatan)]]&lt;&gt;0,TEXT(Table1[[#This Row],[TGL. PENSIUN (jabatan)]],"yyyy"),"")</f>
        <v>2022</v>
      </c>
      <c r="Z20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Row],[JABATAN]],tbl_refJabatan,8,FALSE),"yr","day")-CONVERT(DATEDIF(H2084,tglAcuan,"y"),"yr","day"))),(NOW()+(CONVERT(VLOOKUP(Table1[[#This Row],[JABATAN]],tbl_refJabatan,8,FALSE),"yr","day")-CONVERT(DATEDIF(H2084,NOW(),"y"),"yr","day")))),"Usia Salah"),"")</f>
        <v>32200.098911689813</v>
      </c>
      <c r="AA2084" s="167" t="str">
        <f ca="1">IF(Table1[[#This Row],[TGL.PENSIUN (usia )]]&lt;&gt;0,TEXT(Table1[[#This Row],[TGL.PENSIUN (usia )]],"yyyy"),"")</f>
        <v>1988</v>
      </c>
      <c r="AB20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Row],[JABATAN]],tbl_refJabatan,9,FALSE),"yr","day")-CONVERT(DATEDIF(M2084,tglAcuan,"y"),"yr","day"))),(NOW()+(CONVERT(VLOOKUP(Table1[[#This Row],[JABATAN]],tbl_refJabatan,9,FALSE),"yr","day")-CONVERT(DATEDIF(M2084,NOW(),"y"),"yr","day")))),"tgl SK salah"),"")</f>
        <v>44618.598911689813</v>
      </c>
      <c r="AC2084" s="167" t="str">
        <f ca="1">IF(Table1[[#This Row],[TGL. PENSIUN (jabatan )]]&lt;&gt;0,TEXT(Table1[[#This Row],[TGL. PENSIUN (jabatan )]],"yyyy"),"")</f>
        <v>2022</v>
      </c>
      <c r="AD20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5" spans="1:30" s="53" customFormat="1" ht="21.75" customHeight="1" x14ac:dyDescent="0.25">
      <c r="A2085" s="43">
        <f t="shared" si="71"/>
        <v>2080</v>
      </c>
      <c r="B2085" s="44" t="s">
        <v>3626</v>
      </c>
      <c r="C2085" s="44" t="s">
        <v>3682</v>
      </c>
      <c r="D2085" s="72" t="s">
        <v>48</v>
      </c>
      <c r="E2085" s="73" t="s">
        <v>3687</v>
      </c>
      <c r="F2085" s="43" t="s">
        <v>41</v>
      </c>
      <c r="G2085" s="46" t="s">
        <v>42</v>
      </c>
      <c r="H2085" s="85">
        <v>27402</v>
      </c>
      <c r="I2085" s="45"/>
      <c r="J2085" s="76"/>
      <c r="K2085" s="83" t="s">
        <v>43</v>
      </c>
      <c r="L2085" s="70" t="s">
        <v>3686</v>
      </c>
      <c r="M2085" s="85">
        <v>44386</v>
      </c>
      <c r="N2085" s="52" t="str">
        <f t="shared" ca="1" si="72"/>
        <v>49 Tahun 1 Bulan 19 hari</v>
      </c>
      <c r="O20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18 Hari </v>
      </c>
      <c r="P2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Row],[JABATAN]],tbl_refJabatan,2,FALSE),"yr","day")-CONVERT(DATEDIF(H2085,tglAcuan,"y"),"yr","day"))),(NOW()+(CONVERT(VLOOKUP(Table1[[#This Row],[JABATAN]],tbl_refJabatan,2,FALSE),"yr","day")-CONVERT(DATEDIF(H2085,NOW(),"y"),"yr","day")))),"Usia Salah"),"")</f>
        <v>49366.848911689813</v>
      </c>
      <c r="Q2085" s="167" t="str">
        <f ca="1">IF(Table1[[#This Row],[TGL. PENSIUN (usia)]]&lt;&gt;0,TEXT(Table1[[#This Row],[TGL. PENSIUN (usia)]],"yyyy"),"")</f>
        <v>2035</v>
      </c>
      <c r="R2085" s="166">
        <f ca="1">IF(AND(Table1[[#This Row],[TGL. PENSIUN (usia)]]&lt;&gt;"",Table1[[#This Row],[TGL. PENSIUN (usia)]]&lt;&gt;"USIA SALAH"),IF(tglAcuan&lt;&gt;0,(INT(CONVERT(VLOOKUP(Table1[[#This Row],[JABATAN]],tbl_refJabatan,2,FALSE),"yr","day")-CONVERT(DATEDIF(H2085,tglAcuan,"y"),"yr","day"))),(INT(CONVERT(VLOOKUP(Table1[[#This Row],[JABATAN]],tbl_refJabatan,2,FALSE),"yr","day")-CONVERT(DATEDIF(H2085,NOW(),"y"),"yr","day")))),"")</f>
        <v>4017</v>
      </c>
      <c r="S2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Row],[JABATAN]],tbl_refJabatan,4,FALSE),"yr","day")-CONVERT(DATEDIF(H2085,tglAcuan,"y"),"yr","day"))),(NOW()+(CONVERT(VLOOKUP(Table1[[#This Row],[JABATAN]],tbl_refJabatan,4,FALSE),"yr","day")-CONVERT(DATEDIF(H2085,NOW(),"y"),"yr","day")))),"Usia Salah"),"")</f>
        <v>49366.848911689813</v>
      </c>
      <c r="T2085" s="167" t="str">
        <f ca="1">IF(Table1[[#This Row],[TGL. PENSIUN ( usia )]]&lt;&gt;0,TEXT(Table1[[#This Row],[TGL. PENSIUN ( usia )]],"yyyy"),"")</f>
        <v>2035</v>
      </c>
      <c r="U2085" s="166">
        <f ca="1">IF(AND(Table1[[#This Row],[TGL. PENSIUN (usia)]]&lt;&gt;"",Table1[[#This Row],[TGL. PENSIUN (usia)]]&lt;&gt;"USIA SALAH"),IF(tglAcuan&lt;&gt;0,(INT(CONVERT(VLOOKUP(Table1[[#This Row],[JABATAN]],tbl_refJabatan,4,FALSE),"yr","day")-CONVERT(DATEDIF(H2085,tglAcuan,"y"),"yr","day"))),(INT(CONVERT(VLOOKUP(Table1[[#This Row],[JABATAN]],tbl_refJabatan,4,FALSE),"yr","day")-CONVERT(DATEDIF(H2085,NOW(),"y"),"yr","day")))),"")</f>
        <v>4017</v>
      </c>
      <c r="V2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Row],[JABATAN]],tbl_refJabatan,6,FALSE),"yr","day")-CONVERT(DATEDIF(H2085,tglAcuan,"y"),"yr","day"))),(NOW()+(CONVERT(VLOOKUP(Table1[[#This Row],[JABATAN]],tbl_refJabatan,6,FALSE),"yr","day")-CONVERT(DATEDIF(H2085,NOW(),"y"),"yr","day")))),"Usia Salah"),"")</f>
        <v>47905.848911689813</v>
      </c>
      <c r="W2085" s="167" t="str">
        <f ca="1">IF(Table1[[#This Row],[TGL.PENSIUN (usia)]]&lt;&gt;0,TEXT(Table1[[#This Row],[TGL.PENSIUN (usia)]],"yyyy"),"")</f>
        <v>2031</v>
      </c>
      <c r="X20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Row],[JABATAN]],tbl_refJabatan,7,FALSE),"yr","day")-CONVERT(DATEDIF(M2085,tglAcuan,"y"),"yr","day"))),(NOW()+(CONVERT(VLOOKUP(Table1[[#This Row],[JABATAN]],tbl_refJabatan,7,FALSE),"yr","day")-CONVERT(DATEDIF(M2085,NOW(),"y"),"yr","day")))),"tgl SK salah"),"")</f>
        <v>51923.598911689813</v>
      </c>
      <c r="Y2085" s="167" t="str">
        <f ca="1">IF(Table1[[#This Row],[TGL. PENSIUN (jabatan)]]&lt;&gt;0,TEXT(Table1[[#This Row],[TGL. PENSIUN (jabatan)]],"yyyy"),"")</f>
        <v>2042</v>
      </c>
      <c r="Z20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Row],[JABATAN]],tbl_refJabatan,8,FALSE),"yr","day")-CONVERT(DATEDIF(H2085,tglAcuan,"y"),"yr","day"))),(NOW()+(CONVERT(VLOOKUP(Table1[[#This Row],[JABATAN]],tbl_refJabatan,8,FALSE),"yr","day")-CONVERT(DATEDIF(H2085,NOW(),"y"),"yr","day")))),"Usia Salah"),"")</f>
        <v>47905.848911689813</v>
      </c>
      <c r="AA2085" s="167" t="str">
        <f ca="1">IF(Table1[[#This Row],[TGL.PENSIUN (usia )]]&lt;&gt;0,TEXT(Table1[[#This Row],[TGL.PENSIUN (usia )]],"yyyy"),"")</f>
        <v>2031</v>
      </c>
      <c r="AB20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Row],[JABATAN]],tbl_refJabatan,9,FALSE),"yr","day")-CONVERT(DATEDIF(M2085,tglAcuan,"y"),"yr","day"))),(NOW()+(CONVERT(VLOOKUP(Table1[[#This Row],[JABATAN]],tbl_refJabatan,9,FALSE),"yr","day")-CONVERT(DATEDIF(M2085,NOW(),"y"),"yr","day")))),"tgl SK salah"),"")</f>
        <v>51923.598911689813</v>
      </c>
      <c r="AC2085" s="167" t="str">
        <f ca="1">IF(Table1[[#This Row],[TGL. PENSIUN (jabatan )]]&lt;&gt;0,TEXT(Table1[[#This Row],[TGL. PENSIUN (jabatan )]],"yyyy"),"")</f>
        <v>2042</v>
      </c>
      <c r="AD20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6" spans="1:30" s="53" customFormat="1" ht="21.75" customHeight="1" x14ac:dyDescent="0.25">
      <c r="A2086" s="43">
        <f t="shared" si="71"/>
        <v>2081</v>
      </c>
      <c r="B2086" s="44" t="s">
        <v>3626</v>
      </c>
      <c r="C2086" s="44" t="s">
        <v>3682</v>
      </c>
      <c r="D2086" s="72" t="s">
        <v>52</v>
      </c>
      <c r="E2086" s="73" t="s">
        <v>3688</v>
      </c>
      <c r="F2086" s="43" t="s">
        <v>41</v>
      </c>
      <c r="G2086" s="46" t="s">
        <v>42</v>
      </c>
      <c r="H2086" s="85">
        <v>32062</v>
      </c>
      <c r="I2086" s="45"/>
      <c r="J2086" s="76"/>
      <c r="K2086" s="83" t="s">
        <v>56</v>
      </c>
      <c r="L2086" s="70" t="s">
        <v>3689</v>
      </c>
      <c r="M2086" s="85">
        <v>43839</v>
      </c>
      <c r="N2086" s="52" t="str">
        <f t="shared" ca="1" si="72"/>
        <v>36 Tahun 4 Bulan 15 hari</v>
      </c>
      <c r="O20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18 Hari </v>
      </c>
      <c r="P2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Row],[JABATAN]],tbl_refJabatan,2,FALSE),"yr","day")-CONVERT(DATEDIF(H2086,tglAcuan,"y"),"yr","day"))),(NOW()+(CONVERT(VLOOKUP(Table1[[#This Row],[JABATAN]],tbl_refJabatan,2,FALSE),"yr","day")-CONVERT(DATEDIF(H2086,NOW(),"y"),"yr","day")))),"Usia Salah"),"")</f>
        <v>54115.098911689813</v>
      </c>
      <c r="Q2086" s="167" t="str">
        <f ca="1">IF(Table1[[#This Row],[TGL. PENSIUN (usia)]]&lt;&gt;0,TEXT(Table1[[#This Row],[TGL. PENSIUN (usia)]],"yyyy"),"")</f>
        <v>2048</v>
      </c>
      <c r="R2086" s="166">
        <f ca="1">IF(AND(Table1[[#This Row],[TGL. PENSIUN (usia)]]&lt;&gt;"",Table1[[#This Row],[TGL. PENSIUN (usia)]]&lt;&gt;"USIA SALAH"),IF(tglAcuan&lt;&gt;0,(INT(CONVERT(VLOOKUP(Table1[[#This Row],[JABATAN]],tbl_refJabatan,2,FALSE),"yr","day")-CONVERT(DATEDIF(H2086,tglAcuan,"y"),"yr","day"))),(INT(CONVERT(VLOOKUP(Table1[[#This Row],[JABATAN]],tbl_refJabatan,2,FALSE),"yr","day")-CONVERT(DATEDIF(H2086,NOW(),"y"),"yr","day")))),"")</f>
        <v>8766</v>
      </c>
      <c r="S2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Row],[JABATAN]],tbl_refJabatan,4,FALSE),"yr","day")-CONVERT(DATEDIF(H2086,tglAcuan,"y"),"yr","day"))),(NOW()+(CONVERT(VLOOKUP(Table1[[#This Row],[JABATAN]],tbl_refJabatan,4,FALSE),"yr","day")-CONVERT(DATEDIF(H2086,NOW(),"y"),"yr","day")))),"Usia Salah"),"")</f>
        <v>54115.098911689813</v>
      </c>
      <c r="T2086" s="167" t="str">
        <f ca="1">IF(Table1[[#This Row],[TGL. PENSIUN ( usia )]]&lt;&gt;0,TEXT(Table1[[#This Row],[TGL. PENSIUN ( usia )]],"yyyy"),"")</f>
        <v>2048</v>
      </c>
      <c r="U2086" s="166">
        <f ca="1">IF(AND(Table1[[#This Row],[TGL. PENSIUN (usia)]]&lt;&gt;"",Table1[[#This Row],[TGL. PENSIUN (usia)]]&lt;&gt;"USIA SALAH"),IF(tglAcuan&lt;&gt;0,(INT(CONVERT(VLOOKUP(Table1[[#This Row],[JABATAN]],tbl_refJabatan,4,FALSE),"yr","day")-CONVERT(DATEDIF(H2086,tglAcuan,"y"),"yr","day"))),(INT(CONVERT(VLOOKUP(Table1[[#This Row],[JABATAN]],tbl_refJabatan,4,FALSE),"yr","day")-CONVERT(DATEDIF(H2086,NOW(),"y"),"yr","day")))),"")</f>
        <v>8766</v>
      </c>
      <c r="V2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Row],[JABATAN]],tbl_refJabatan,6,FALSE),"yr","day")-CONVERT(DATEDIF(H2086,tglAcuan,"y"),"yr","day"))),(NOW()+(CONVERT(VLOOKUP(Table1[[#This Row],[JABATAN]],tbl_refJabatan,6,FALSE),"yr","day")-CONVERT(DATEDIF(H2086,NOW(),"y"),"yr","day")))),"Usia Salah"),"")</f>
        <v>52654.098911689813</v>
      </c>
      <c r="W2086" s="167" t="str">
        <f ca="1">IF(Table1[[#This Row],[TGL.PENSIUN (usia)]]&lt;&gt;0,TEXT(Table1[[#This Row],[TGL.PENSIUN (usia)]],"yyyy"),"")</f>
        <v>2044</v>
      </c>
      <c r="X20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Row],[JABATAN]],tbl_refJabatan,7,FALSE),"yr","day")-CONVERT(DATEDIF(M2086,tglAcuan,"y"),"yr","day"))),(NOW()+(CONVERT(VLOOKUP(Table1[[#This Row],[JABATAN]],tbl_refJabatan,7,FALSE),"yr","day")-CONVERT(DATEDIF(M2086,NOW(),"y"),"yr","day")))),"tgl SK salah"),"")</f>
        <v>51193.098911689813</v>
      </c>
      <c r="Y2086" s="167" t="str">
        <f ca="1">IF(Table1[[#This Row],[TGL. PENSIUN (jabatan)]]&lt;&gt;0,TEXT(Table1[[#This Row],[TGL. PENSIUN (jabatan)]],"yyyy"),"")</f>
        <v>2040</v>
      </c>
      <c r="Z20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Row],[JABATAN]],tbl_refJabatan,8,FALSE),"yr","day")-CONVERT(DATEDIF(H2086,tglAcuan,"y"),"yr","day"))),(NOW()+(CONVERT(VLOOKUP(Table1[[#This Row],[JABATAN]],tbl_refJabatan,8,FALSE),"yr","day")-CONVERT(DATEDIF(H2086,NOW(),"y"),"yr","day")))),"Usia Salah"),"")</f>
        <v>52654.098911689813</v>
      </c>
      <c r="AA2086" s="167" t="str">
        <f ca="1">IF(Table1[[#This Row],[TGL.PENSIUN (usia )]]&lt;&gt;0,TEXT(Table1[[#This Row],[TGL.PENSIUN (usia )]],"yyyy"),"")</f>
        <v>2044</v>
      </c>
      <c r="AB20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Row],[JABATAN]],tbl_refJabatan,9,FALSE),"yr","day")-CONVERT(DATEDIF(M2086,tglAcuan,"y"),"yr","day"))),(NOW()+(CONVERT(VLOOKUP(Table1[[#This Row],[JABATAN]],tbl_refJabatan,9,FALSE),"yr","day")-CONVERT(DATEDIF(M2086,NOW(),"y"),"yr","day")))),"tgl SK salah"),"")</f>
        <v>51193.098911689813</v>
      </c>
      <c r="AC2086" s="167" t="str">
        <f ca="1">IF(Table1[[#This Row],[TGL. PENSIUN (jabatan )]]&lt;&gt;0,TEXT(Table1[[#This Row],[TGL. PENSIUN (jabatan )]],"yyyy"),"")</f>
        <v>2040</v>
      </c>
      <c r="AD20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7" spans="1:30" s="53" customFormat="1" ht="21.75" customHeight="1" x14ac:dyDescent="0.25">
      <c r="A2087" s="43">
        <f t="shared" si="71"/>
        <v>2082</v>
      </c>
      <c r="B2087" s="44" t="s">
        <v>3626</v>
      </c>
      <c r="C2087" s="44" t="s">
        <v>3682</v>
      </c>
      <c r="D2087" s="45" t="s">
        <v>54</v>
      </c>
      <c r="E2087" s="73" t="s">
        <v>3690</v>
      </c>
      <c r="F2087" s="43" t="s">
        <v>41</v>
      </c>
      <c r="G2087" s="46" t="s">
        <v>42</v>
      </c>
      <c r="H2087" s="67">
        <v>25662</v>
      </c>
      <c r="I2087" s="45"/>
      <c r="J2087" s="76"/>
      <c r="K2087" s="83" t="s">
        <v>56</v>
      </c>
      <c r="L2087" s="70" t="s">
        <v>3686</v>
      </c>
      <c r="M2087" s="85">
        <v>44386</v>
      </c>
      <c r="N2087" s="52" t="str">
        <f t="shared" ca="1" si="72"/>
        <v>53 Tahun 10 Bulan 23 hari</v>
      </c>
      <c r="O20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18 Hari </v>
      </c>
      <c r="P2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Row],[JABATAN]],tbl_refJabatan,2,FALSE),"yr","day")-CONVERT(DATEDIF(H2087,tglAcuan,"y"),"yr","day"))),(NOW()+(CONVERT(VLOOKUP(Table1[[#This Row],[JABATAN]],tbl_refJabatan,2,FALSE),"yr","day")-CONVERT(DATEDIF(H2087,NOW(),"y"),"yr","day")))),"Usia Salah"),"")</f>
        <v>47905.848911689813</v>
      </c>
      <c r="Q2087" s="167" t="str">
        <f ca="1">IF(Table1[[#This Row],[TGL. PENSIUN (usia)]]&lt;&gt;0,TEXT(Table1[[#This Row],[TGL. PENSIUN (usia)]],"yyyy"),"")</f>
        <v>2031</v>
      </c>
      <c r="R2087" s="166">
        <f ca="1">IF(AND(Table1[[#This Row],[TGL. PENSIUN (usia)]]&lt;&gt;"",Table1[[#This Row],[TGL. PENSIUN (usia)]]&lt;&gt;"USIA SALAH"),IF(tglAcuan&lt;&gt;0,(INT(CONVERT(VLOOKUP(Table1[[#This Row],[JABATAN]],tbl_refJabatan,2,FALSE),"yr","day")-CONVERT(DATEDIF(H2087,tglAcuan,"y"),"yr","day"))),(INT(CONVERT(VLOOKUP(Table1[[#This Row],[JABATAN]],tbl_refJabatan,2,FALSE),"yr","day")-CONVERT(DATEDIF(H2087,NOW(),"y"),"yr","day")))),"")</f>
        <v>2556</v>
      </c>
      <c r="S2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Row],[JABATAN]],tbl_refJabatan,4,FALSE),"yr","day")-CONVERT(DATEDIF(H2087,tglAcuan,"y"),"yr","day"))),(NOW()+(CONVERT(VLOOKUP(Table1[[#This Row],[JABATAN]],tbl_refJabatan,4,FALSE),"yr","day")-CONVERT(DATEDIF(H2087,NOW(),"y"),"yr","day")))),"Usia Salah"),"")</f>
        <v>47905.848911689813</v>
      </c>
      <c r="T2087" s="167" t="str">
        <f ca="1">IF(Table1[[#This Row],[TGL. PENSIUN ( usia )]]&lt;&gt;0,TEXT(Table1[[#This Row],[TGL. PENSIUN ( usia )]],"yyyy"),"")</f>
        <v>2031</v>
      </c>
      <c r="U2087" s="166">
        <f ca="1">IF(AND(Table1[[#This Row],[TGL. PENSIUN (usia)]]&lt;&gt;"",Table1[[#This Row],[TGL. PENSIUN (usia)]]&lt;&gt;"USIA SALAH"),IF(tglAcuan&lt;&gt;0,(INT(CONVERT(VLOOKUP(Table1[[#This Row],[JABATAN]],tbl_refJabatan,4,FALSE),"yr","day")-CONVERT(DATEDIF(H2087,tglAcuan,"y"),"yr","day"))),(INT(CONVERT(VLOOKUP(Table1[[#This Row],[JABATAN]],tbl_refJabatan,4,FALSE),"yr","day")-CONVERT(DATEDIF(H2087,NOW(),"y"),"yr","day")))),"")</f>
        <v>2556</v>
      </c>
      <c r="V2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Row],[JABATAN]],tbl_refJabatan,6,FALSE),"yr","day")-CONVERT(DATEDIF(H2087,tglAcuan,"y"),"yr","day"))),(NOW()+(CONVERT(VLOOKUP(Table1[[#This Row],[JABATAN]],tbl_refJabatan,6,FALSE),"yr","day")-CONVERT(DATEDIF(H2087,NOW(),"y"),"yr","day")))),"Usia Salah"),"")</f>
        <v>46444.848911689813</v>
      </c>
      <c r="W2087" s="167" t="str">
        <f ca="1">IF(Table1[[#This Row],[TGL.PENSIUN (usia)]]&lt;&gt;0,TEXT(Table1[[#This Row],[TGL.PENSIUN (usia)]],"yyyy"),"")</f>
        <v>2027</v>
      </c>
      <c r="X20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Row],[JABATAN]],tbl_refJabatan,7,FALSE),"yr","day")-CONVERT(DATEDIF(M2087,tglAcuan,"y"),"yr","day"))),(NOW()+(CONVERT(VLOOKUP(Table1[[#This Row],[JABATAN]],tbl_refJabatan,7,FALSE),"yr","day")-CONVERT(DATEDIF(M2087,NOW(),"y"),"yr","day")))),"tgl SK salah"),"")</f>
        <v>51923.598911689813</v>
      </c>
      <c r="Y2087" s="167" t="str">
        <f ca="1">IF(Table1[[#This Row],[TGL. PENSIUN (jabatan)]]&lt;&gt;0,TEXT(Table1[[#This Row],[TGL. PENSIUN (jabatan)]],"yyyy"),"")</f>
        <v>2042</v>
      </c>
      <c r="Z20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Row],[JABATAN]],tbl_refJabatan,8,FALSE),"yr","day")-CONVERT(DATEDIF(H2087,tglAcuan,"y"),"yr","day"))),(NOW()+(CONVERT(VLOOKUP(Table1[[#This Row],[JABATAN]],tbl_refJabatan,8,FALSE),"yr","day")-CONVERT(DATEDIF(H2087,NOW(),"y"),"yr","day")))),"Usia Salah"),"")</f>
        <v>46444.848911689813</v>
      </c>
      <c r="AA2087" s="167" t="str">
        <f ca="1">IF(Table1[[#This Row],[TGL.PENSIUN (usia )]]&lt;&gt;0,TEXT(Table1[[#This Row],[TGL.PENSIUN (usia )]],"yyyy"),"")</f>
        <v>2027</v>
      </c>
      <c r="AB20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Row],[JABATAN]],tbl_refJabatan,9,FALSE),"yr","day")-CONVERT(DATEDIF(M2087,tglAcuan,"y"),"yr","day"))),(NOW()+(CONVERT(VLOOKUP(Table1[[#This Row],[JABATAN]],tbl_refJabatan,9,FALSE),"yr","day")-CONVERT(DATEDIF(M2087,NOW(),"y"),"yr","day")))),"tgl SK salah"),"")</f>
        <v>51923.598911689813</v>
      </c>
      <c r="AC2087" s="167" t="str">
        <f ca="1">IF(Table1[[#This Row],[TGL. PENSIUN (jabatan )]]&lt;&gt;0,TEXT(Table1[[#This Row],[TGL. PENSIUN (jabatan )]],"yyyy"),"")</f>
        <v>2042</v>
      </c>
      <c r="AD20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8" spans="1:30" s="53" customFormat="1" ht="21.75" customHeight="1" x14ac:dyDescent="0.25">
      <c r="A2088" s="43">
        <f t="shared" si="71"/>
        <v>2083</v>
      </c>
      <c r="B2088" s="44" t="s">
        <v>3626</v>
      </c>
      <c r="C2088" s="44" t="s">
        <v>3682</v>
      </c>
      <c r="D2088" s="72" t="s">
        <v>57</v>
      </c>
      <c r="E2088" s="73" t="s">
        <v>3691</v>
      </c>
      <c r="F2088" s="43" t="s">
        <v>50</v>
      </c>
      <c r="G2088" s="46" t="s">
        <v>3692</v>
      </c>
      <c r="H2088" s="67">
        <v>31097</v>
      </c>
      <c r="I2088" s="45"/>
      <c r="J2088" s="76"/>
      <c r="K2088" s="83" t="s">
        <v>56</v>
      </c>
      <c r="L2088" s="70" t="s">
        <v>3693</v>
      </c>
      <c r="M2088" s="85">
        <v>43882</v>
      </c>
      <c r="N2088" s="52" t="str">
        <f t="shared" ca="1" si="72"/>
        <v>39 Tahun 0 Bulan 8 hari</v>
      </c>
      <c r="O20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6 Hari </v>
      </c>
      <c r="P2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Row],[JABATAN]],tbl_refJabatan,2,FALSE),"yr","day")-CONVERT(DATEDIF(H2088,tglAcuan,"y"),"yr","day"))),(NOW()+(CONVERT(VLOOKUP(Table1[[#This Row],[JABATAN]],tbl_refJabatan,2,FALSE),"yr","day")-CONVERT(DATEDIF(H2088,NOW(),"y"),"yr","day")))),"Usia Salah"),"")</f>
        <v>53019.348911689813</v>
      </c>
      <c r="Q2088" s="167" t="str">
        <f ca="1">IF(Table1[[#This Row],[TGL. PENSIUN (usia)]]&lt;&gt;0,TEXT(Table1[[#This Row],[TGL. PENSIUN (usia)]],"yyyy"),"")</f>
        <v>2045</v>
      </c>
      <c r="R2088" s="166">
        <f ca="1">IF(AND(Table1[[#This Row],[TGL. PENSIUN (usia)]]&lt;&gt;"",Table1[[#This Row],[TGL. PENSIUN (usia)]]&lt;&gt;"USIA SALAH"),IF(tglAcuan&lt;&gt;0,(INT(CONVERT(VLOOKUP(Table1[[#This Row],[JABATAN]],tbl_refJabatan,2,FALSE),"yr","day")-CONVERT(DATEDIF(H2088,tglAcuan,"y"),"yr","day"))),(INT(CONVERT(VLOOKUP(Table1[[#This Row],[JABATAN]],tbl_refJabatan,2,FALSE),"yr","day")-CONVERT(DATEDIF(H2088,NOW(),"y"),"yr","day")))),"")</f>
        <v>7670</v>
      </c>
      <c r="S2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Row],[JABATAN]],tbl_refJabatan,4,FALSE),"yr","day")-CONVERT(DATEDIF(H2088,tglAcuan,"y"),"yr","day"))),(NOW()+(CONVERT(VLOOKUP(Table1[[#This Row],[JABATAN]],tbl_refJabatan,4,FALSE),"yr","day")-CONVERT(DATEDIF(H2088,NOW(),"y"),"yr","day")))),"Usia Salah"),"")</f>
        <v>53019.348911689813</v>
      </c>
      <c r="T2088" s="167" t="str">
        <f ca="1">IF(Table1[[#This Row],[TGL. PENSIUN ( usia )]]&lt;&gt;0,TEXT(Table1[[#This Row],[TGL. PENSIUN ( usia )]],"yyyy"),"")</f>
        <v>2045</v>
      </c>
      <c r="U2088" s="166">
        <f ca="1">IF(AND(Table1[[#This Row],[TGL. PENSIUN (usia)]]&lt;&gt;"",Table1[[#This Row],[TGL. PENSIUN (usia)]]&lt;&gt;"USIA SALAH"),IF(tglAcuan&lt;&gt;0,(INT(CONVERT(VLOOKUP(Table1[[#This Row],[JABATAN]],tbl_refJabatan,4,FALSE),"yr","day")-CONVERT(DATEDIF(H2088,tglAcuan,"y"),"yr","day"))),(INT(CONVERT(VLOOKUP(Table1[[#This Row],[JABATAN]],tbl_refJabatan,4,FALSE),"yr","day")-CONVERT(DATEDIF(H2088,NOW(),"y"),"yr","day")))),"")</f>
        <v>7670</v>
      </c>
      <c r="V2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Row],[JABATAN]],tbl_refJabatan,6,FALSE),"yr","day")-CONVERT(DATEDIF(H2088,tglAcuan,"y"),"yr","day"))),(NOW()+(CONVERT(VLOOKUP(Table1[[#This Row],[JABATAN]],tbl_refJabatan,6,FALSE),"yr","day")-CONVERT(DATEDIF(H2088,NOW(),"y"),"yr","day")))),"Usia Salah"),"")</f>
        <v>51558.348911689813</v>
      </c>
      <c r="W2088" s="167" t="str">
        <f ca="1">IF(Table1[[#This Row],[TGL.PENSIUN (usia)]]&lt;&gt;0,TEXT(Table1[[#This Row],[TGL.PENSIUN (usia)]],"yyyy"),"")</f>
        <v>2041</v>
      </c>
      <c r="X20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Row],[JABATAN]],tbl_refJabatan,7,FALSE),"yr","day")-CONVERT(DATEDIF(M2088,tglAcuan,"y"),"yr","day"))),(NOW()+(CONVERT(VLOOKUP(Table1[[#This Row],[JABATAN]],tbl_refJabatan,7,FALSE),"yr","day")-CONVERT(DATEDIF(M2088,NOW(),"y"),"yr","day")))),"tgl SK salah"),"")</f>
        <v>51193.098911689813</v>
      </c>
      <c r="Y2088" s="167" t="str">
        <f ca="1">IF(Table1[[#This Row],[TGL. PENSIUN (jabatan)]]&lt;&gt;0,TEXT(Table1[[#This Row],[TGL. PENSIUN (jabatan)]],"yyyy"),"")</f>
        <v>2040</v>
      </c>
      <c r="Z20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Row],[JABATAN]],tbl_refJabatan,8,FALSE),"yr","day")-CONVERT(DATEDIF(H2088,tglAcuan,"y"),"yr","day"))),(NOW()+(CONVERT(VLOOKUP(Table1[[#This Row],[JABATAN]],tbl_refJabatan,8,FALSE),"yr","day")-CONVERT(DATEDIF(H2088,NOW(),"y"),"yr","day")))),"Usia Salah"),"")</f>
        <v>51558.348911689813</v>
      </c>
      <c r="AA2088" s="167" t="str">
        <f ca="1">IF(Table1[[#This Row],[TGL.PENSIUN (usia )]]&lt;&gt;0,TEXT(Table1[[#This Row],[TGL.PENSIUN (usia )]],"yyyy"),"")</f>
        <v>2041</v>
      </c>
      <c r="AB20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Row],[JABATAN]],tbl_refJabatan,9,FALSE),"yr","day")-CONVERT(DATEDIF(M2088,tglAcuan,"y"),"yr","day"))),(NOW()+(CONVERT(VLOOKUP(Table1[[#This Row],[JABATAN]],tbl_refJabatan,9,FALSE),"yr","day")-CONVERT(DATEDIF(M2088,NOW(),"y"),"yr","day")))),"tgl SK salah"),"")</f>
        <v>51193.098911689813</v>
      </c>
      <c r="AC2088" s="167" t="str">
        <f ca="1">IF(Table1[[#This Row],[TGL. PENSIUN (jabatan )]]&lt;&gt;0,TEXT(Table1[[#This Row],[TGL. PENSIUN (jabatan )]],"yyyy"),"")</f>
        <v>2040</v>
      </c>
      <c r="AD20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89" spans="1:30" s="53" customFormat="1" ht="21.75" customHeight="1" x14ac:dyDescent="0.25">
      <c r="A2089" s="43">
        <f t="shared" si="71"/>
        <v>2084</v>
      </c>
      <c r="B2089" s="44" t="s">
        <v>3626</v>
      </c>
      <c r="C2089" s="44" t="s">
        <v>3682</v>
      </c>
      <c r="D2089" s="72" t="s">
        <v>59</v>
      </c>
      <c r="E2089" s="73" t="s">
        <v>3694</v>
      </c>
      <c r="F2089" s="43" t="s">
        <v>41</v>
      </c>
      <c r="G2089" s="46" t="s">
        <v>42</v>
      </c>
      <c r="H2089" s="85">
        <v>25662</v>
      </c>
      <c r="I2089" s="45"/>
      <c r="J2089" s="76"/>
      <c r="K2089" s="83" t="s">
        <v>43</v>
      </c>
      <c r="L2089" s="70" t="s">
        <v>3686</v>
      </c>
      <c r="M2089" s="85">
        <v>44386</v>
      </c>
      <c r="N2089" s="52" t="str">
        <f t="shared" ca="1" si="72"/>
        <v>53 Tahun 10 Bulan 23 hari</v>
      </c>
      <c r="O20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7 Bulan 18 Hari </v>
      </c>
      <c r="P2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Row],[JABATAN]],tbl_refJabatan,2,FALSE),"yr","day")-CONVERT(DATEDIF(H2089,tglAcuan,"y"),"yr","day"))),(NOW()+(CONVERT(VLOOKUP(Table1[[#This Row],[JABATAN]],tbl_refJabatan,2,FALSE),"yr","day")-CONVERT(DATEDIF(H2089,NOW(),"y"),"yr","day")))),"Usia Salah"),"")</f>
        <v>47905.848911689813</v>
      </c>
      <c r="Q2089" s="167" t="str">
        <f ca="1">IF(Table1[[#This Row],[TGL. PENSIUN (usia)]]&lt;&gt;0,TEXT(Table1[[#This Row],[TGL. PENSIUN (usia)]],"yyyy"),"")</f>
        <v>2031</v>
      </c>
      <c r="R2089" s="166">
        <f ca="1">IF(AND(Table1[[#This Row],[TGL. PENSIUN (usia)]]&lt;&gt;"",Table1[[#This Row],[TGL. PENSIUN (usia)]]&lt;&gt;"USIA SALAH"),IF(tglAcuan&lt;&gt;0,(INT(CONVERT(VLOOKUP(Table1[[#This Row],[JABATAN]],tbl_refJabatan,2,FALSE),"yr","day")-CONVERT(DATEDIF(H2089,tglAcuan,"y"),"yr","day"))),(INT(CONVERT(VLOOKUP(Table1[[#This Row],[JABATAN]],tbl_refJabatan,2,FALSE),"yr","day")-CONVERT(DATEDIF(H2089,NOW(),"y"),"yr","day")))),"")</f>
        <v>2556</v>
      </c>
      <c r="S2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Row],[JABATAN]],tbl_refJabatan,4,FALSE),"yr","day")-CONVERT(DATEDIF(H2089,tglAcuan,"y"),"yr","day"))),(NOW()+(CONVERT(VLOOKUP(Table1[[#This Row],[JABATAN]],tbl_refJabatan,4,FALSE),"yr","day")-CONVERT(DATEDIF(H2089,NOW(),"y"),"yr","day")))),"Usia Salah"),"")</f>
        <v>47905.848911689813</v>
      </c>
      <c r="T2089" s="167" t="str">
        <f ca="1">IF(Table1[[#This Row],[TGL. PENSIUN ( usia )]]&lt;&gt;0,TEXT(Table1[[#This Row],[TGL. PENSIUN ( usia )]],"yyyy"),"")</f>
        <v>2031</v>
      </c>
      <c r="U2089" s="166">
        <f ca="1">IF(AND(Table1[[#This Row],[TGL. PENSIUN (usia)]]&lt;&gt;"",Table1[[#This Row],[TGL. PENSIUN (usia)]]&lt;&gt;"USIA SALAH"),IF(tglAcuan&lt;&gt;0,(INT(CONVERT(VLOOKUP(Table1[[#This Row],[JABATAN]],tbl_refJabatan,4,FALSE),"yr","day")-CONVERT(DATEDIF(H2089,tglAcuan,"y"),"yr","day"))),(INT(CONVERT(VLOOKUP(Table1[[#This Row],[JABATAN]],tbl_refJabatan,4,FALSE),"yr","day")-CONVERT(DATEDIF(H2089,NOW(),"y"),"yr","day")))),"")</f>
        <v>2556</v>
      </c>
      <c r="V2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Row],[JABATAN]],tbl_refJabatan,6,FALSE),"yr","day")-CONVERT(DATEDIF(H2089,tglAcuan,"y"),"yr","day"))),(NOW()+(CONVERT(VLOOKUP(Table1[[#This Row],[JABATAN]],tbl_refJabatan,6,FALSE),"yr","day")-CONVERT(DATEDIF(H2089,NOW(),"y"),"yr","day")))),"Usia Salah"),"")</f>
        <v>46444.848911689813</v>
      </c>
      <c r="W2089" s="167" t="str">
        <f ca="1">IF(Table1[[#This Row],[TGL.PENSIUN (usia)]]&lt;&gt;0,TEXT(Table1[[#This Row],[TGL.PENSIUN (usia)]],"yyyy"),"")</f>
        <v>2027</v>
      </c>
      <c r="X20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Row],[JABATAN]],tbl_refJabatan,7,FALSE),"yr","day")-CONVERT(DATEDIF(M2089,tglAcuan,"y"),"yr","day"))),(NOW()+(CONVERT(VLOOKUP(Table1[[#This Row],[JABATAN]],tbl_refJabatan,7,FALSE),"yr","day")-CONVERT(DATEDIF(M2089,NOW(),"y"),"yr","day")))),"tgl SK salah"),"")</f>
        <v>51923.598911689813</v>
      </c>
      <c r="Y2089" s="167" t="str">
        <f ca="1">IF(Table1[[#This Row],[TGL. PENSIUN (jabatan)]]&lt;&gt;0,TEXT(Table1[[#This Row],[TGL. PENSIUN (jabatan)]],"yyyy"),"")</f>
        <v>2042</v>
      </c>
      <c r="Z20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Row],[JABATAN]],tbl_refJabatan,8,FALSE),"yr","day")-CONVERT(DATEDIF(H2089,tglAcuan,"y"),"yr","day"))),(NOW()+(CONVERT(VLOOKUP(Table1[[#This Row],[JABATAN]],tbl_refJabatan,8,FALSE),"yr","day")-CONVERT(DATEDIF(H2089,NOW(),"y"),"yr","day")))),"Usia Salah"),"")</f>
        <v>46444.848911689813</v>
      </c>
      <c r="AA2089" s="167" t="str">
        <f ca="1">IF(Table1[[#This Row],[TGL.PENSIUN (usia )]]&lt;&gt;0,TEXT(Table1[[#This Row],[TGL.PENSIUN (usia )]],"yyyy"),"")</f>
        <v>2027</v>
      </c>
      <c r="AB20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Row],[JABATAN]],tbl_refJabatan,9,FALSE),"yr","day")-CONVERT(DATEDIF(M2089,tglAcuan,"y"),"yr","day"))),(NOW()+(CONVERT(VLOOKUP(Table1[[#This Row],[JABATAN]],tbl_refJabatan,9,FALSE),"yr","day")-CONVERT(DATEDIF(M2089,NOW(),"y"),"yr","day")))),"tgl SK salah"),"")</f>
        <v>51923.598911689813</v>
      </c>
      <c r="AC2089" s="167" t="str">
        <f ca="1">IF(Table1[[#This Row],[TGL. PENSIUN (jabatan )]]&lt;&gt;0,TEXT(Table1[[#This Row],[TGL. PENSIUN (jabatan )]],"yyyy"),"")</f>
        <v>2042</v>
      </c>
      <c r="AD20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0" spans="1:30" s="53" customFormat="1" ht="21.75" customHeight="1" x14ac:dyDescent="0.25">
      <c r="A2090" s="43">
        <f t="shared" si="71"/>
        <v>2085</v>
      </c>
      <c r="B2090" s="44" t="s">
        <v>3626</v>
      </c>
      <c r="C2090" s="44" t="s">
        <v>3682</v>
      </c>
      <c r="D2090" s="72" t="s">
        <v>61</v>
      </c>
      <c r="E2090" s="73" t="s">
        <v>3695</v>
      </c>
      <c r="F2090" s="43" t="s">
        <v>41</v>
      </c>
      <c r="G2090" s="46" t="s">
        <v>42</v>
      </c>
      <c r="H2090" s="85">
        <v>25078</v>
      </c>
      <c r="I2090" s="45"/>
      <c r="J2090" s="76"/>
      <c r="K2090" s="83" t="s">
        <v>43</v>
      </c>
      <c r="L2090" s="70" t="s">
        <v>3693</v>
      </c>
      <c r="M2090" s="85">
        <v>43882</v>
      </c>
      <c r="N2090" s="52" t="str">
        <f t="shared" ca="1" si="72"/>
        <v>55 Tahun 5 Bulan 30 hari</v>
      </c>
      <c r="O20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0 Bulan 6 Hari </v>
      </c>
      <c r="P2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Row],[JABATAN]],tbl_refJabatan,2,FALSE),"yr","day")-CONVERT(DATEDIF(H2090,tglAcuan,"y"),"yr","day"))),(NOW()+(CONVERT(VLOOKUP(Table1[[#This Row],[JABATAN]],tbl_refJabatan,2,FALSE),"yr","day")-CONVERT(DATEDIF(H2090,NOW(),"y"),"yr","day")))),"Usia Salah"),"")</f>
        <v>47175.348911689813</v>
      </c>
      <c r="Q2090" s="167" t="str">
        <f ca="1">IF(Table1[[#This Row],[TGL. PENSIUN (usia)]]&lt;&gt;0,TEXT(Table1[[#This Row],[TGL. PENSIUN (usia)]],"yyyy"),"")</f>
        <v>2029</v>
      </c>
      <c r="R2090" s="166">
        <f ca="1">IF(AND(Table1[[#This Row],[TGL. PENSIUN (usia)]]&lt;&gt;"",Table1[[#This Row],[TGL. PENSIUN (usia)]]&lt;&gt;"USIA SALAH"),IF(tglAcuan&lt;&gt;0,(INT(CONVERT(VLOOKUP(Table1[[#This Row],[JABATAN]],tbl_refJabatan,2,FALSE),"yr","day")-CONVERT(DATEDIF(H2090,tglAcuan,"y"),"yr","day"))),(INT(CONVERT(VLOOKUP(Table1[[#This Row],[JABATAN]],tbl_refJabatan,2,FALSE),"yr","day")-CONVERT(DATEDIF(H2090,NOW(),"y"),"yr","day")))),"")</f>
        <v>1826</v>
      </c>
      <c r="S2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Row],[JABATAN]],tbl_refJabatan,4,FALSE),"yr","day")-CONVERT(DATEDIF(H2090,tglAcuan,"y"),"yr","day"))),(NOW()+(CONVERT(VLOOKUP(Table1[[#This Row],[JABATAN]],tbl_refJabatan,4,FALSE),"yr","day")-CONVERT(DATEDIF(H2090,NOW(),"y"),"yr","day")))),"Usia Salah"),"")</f>
        <v>47175.348911689813</v>
      </c>
      <c r="T2090" s="167" t="str">
        <f ca="1">IF(Table1[[#This Row],[TGL. PENSIUN ( usia )]]&lt;&gt;0,TEXT(Table1[[#This Row],[TGL. PENSIUN ( usia )]],"yyyy"),"")</f>
        <v>2029</v>
      </c>
      <c r="U2090" s="166">
        <f ca="1">IF(AND(Table1[[#This Row],[TGL. PENSIUN (usia)]]&lt;&gt;"",Table1[[#This Row],[TGL. PENSIUN (usia)]]&lt;&gt;"USIA SALAH"),IF(tglAcuan&lt;&gt;0,(INT(CONVERT(VLOOKUP(Table1[[#This Row],[JABATAN]],tbl_refJabatan,4,FALSE),"yr","day")-CONVERT(DATEDIF(H2090,tglAcuan,"y"),"yr","day"))),(INT(CONVERT(VLOOKUP(Table1[[#This Row],[JABATAN]],tbl_refJabatan,4,FALSE),"yr","day")-CONVERT(DATEDIF(H2090,NOW(),"y"),"yr","day")))),"")</f>
        <v>1826</v>
      </c>
      <c r="V2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Row],[JABATAN]],tbl_refJabatan,6,FALSE),"yr","day")-CONVERT(DATEDIF(H2090,tglAcuan,"y"),"yr","day"))),(NOW()+(CONVERT(VLOOKUP(Table1[[#This Row],[JABATAN]],tbl_refJabatan,6,FALSE),"yr","day")-CONVERT(DATEDIF(H2090,NOW(),"y"),"yr","day")))),"Usia Salah"),"")</f>
        <v>45714.348911689813</v>
      </c>
      <c r="W2090" s="167" t="str">
        <f ca="1">IF(Table1[[#This Row],[TGL.PENSIUN (usia)]]&lt;&gt;0,TEXT(Table1[[#This Row],[TGL.PENSIUN (usia)]],"yyyy"),"")</f>
        <v>2025</v>
      </c>
      <c r="X20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Row],[JABATAN]],tbl_refJabatan,7,FALSE),"yr","day")-CONVERT(DATEDIF(M2090,tglAcuan,"y"),"yr","day"))),(NOW()+(CONVERT(VLOOKUP(Table1[[#This Row],[JABATAN]],tbl_refJabatan,7,FALSE),"yr","day")-CONVERT(DATEDIF(M2090,NOW(),"y"),"yr","day")))),"tgl SK salah"),"")</f>
        <v>51193.098911689813</v>
      </c>
      <c r="Y2090" s="167" t="str">
        <f ca="1">IF(Table1[[#This Row],[TGL. PENSIUN (jabatan)]]&lt;&gt;0,TEXT(Table1[[#This Row],[TGL. PENSIUN (jabatan)]],"yyyy"),"")</f>
        <v>2040</v>
      </c>
      <c r="Z20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Row],[JABATAN]],tbl_refJabatan,8,FALSE),"yr","day")-CONVERT(DATEDIF(H2090,tglAcuan,"y"),"yr","day"))),(NOW()+(CONVERT(VLOOKUP(Table1[[#This Row],[JABATAN]],tbl_refJabatan,8,FALSE),"yr","day")-CONVERT(DATEDIF(H2090,NOW(),"y"),"yr","day")))),"Usia Salah"),"")</f>
        <v>45714.348911689813</v>
      </c>
      <c r="AA2090" s="167" t="str">
        <f ca="1">IF(Table1[[#This Row],[TGL.PENSIUN (usia )]]&lt;&gt;0,TEXT(Table1[[#This Row],[TGL.PENSIUN (usia )]],"yyyy"),"")</f>
        <v>2025</v>
      </c>
      <c r="AB20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Row],[JABATAN]],tbl_refJabatan,9,FALSE),"yr","day")-CONVERT(DATEDIF(M2090,tglAcuan,"y"),"yr","day"))),(NOW()+(CONVERT(VLOOKUP(Table1[[#This Row],[JABATAN]],tbl_refJabatan,9,FALSE),"yr","day")-CONVERT(DATEDIF(M2090,NOW(),"y"),"yr","day")))),"tgl SK salah"),"")</f>
        <v>51193.098911689813</v>
      </c>
      <c r="AC2090" s="167" t="str">
        <f ca="1">IF(Table1[[#This Row],[TGL. PENSIUN (jabatan )]]&lt;&gt;0,TEXT(Table1[[#This Row],[TGL. PENSIUN (jabatan )]],"yyyy"),"")</f>
        <v>2040</v>
      </c>
      <c r="AD20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1" spans="1:30" s="53" customFormat="1" ht="21.75" customHeight="1" x14ac:dyDescent="0.25">
      <c r="A2091" s="43">
        <f t="shared" si="71"/>
        <v>2086</v>
      </c>
      <c r="B2091" s="44" t="s">
        <v>3626</v>
      </c>
      <c r="C2091" s="44" t="s">
        <v>3682</v>
      </c>
      <c r="D2091" s="45" t="s">
        <v>63</v>
      </c>
      <c r="E2091" s="73" t="s">
        <v>131</v>
      </c>
      <c r="F2091" s="43" t="s">
        <v>41</v>
      </c>
      <c r="G2091" s="46" t="s">
        <v>42</v>
      </c>
      <c r="H2091" s="85">
        <v>27560</v>
      </c>
      <c r="I2091" s="45"/>
      <c r="J2091" s="76"/>
      <c r="K2091" s="83" t="s">
        <v>43</v>
      </c>
      <c r="L2091" s="70" t="s">
        <v>3696</v>
      </c>
      <c r="M2091" s="85">
        <v>41977</v>
      </c>
      <c r="N2091" s="52" t="str">
        <f t="shared" ca="1" si="72"/>
        <v>48 Tahun 8 Bulan 12 hari</v>
      </c>
      <c r="O20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23 Hari </v>
      </c>
      <c r="P2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Row],[JABATAN]],tbl_refJabatan,2,FALSE),"yr","day")-CONVERT(DATEDIF(H2091,tglAcuan,"y"),"yr","day"))),(NOW()+(CONVERT(VLOOKUP(Table1[[#This Row],[JABATAN]],tbl_refJabatan,2,FALSE),"yr","day")-CONVERT(DATEDIF(H2091,NOW(),"y"),"yr","day")))),"Usia Salah"),"")</f>
        <v>49732.098911689813</v>
      </c>
      <c r="Q2091" s="167" t="str">
        <f ca="1">IF(Table1[[#This Row],[TGL. PENSIUN (usia)]]&lt;&gt;0,TEXT(Table1[[#This Row],[TGL. PENSIUN (usia)]],"yyyy"),"")</f>
        <v>2036</v>
      </c>
      <c r="R2091" s="166">
        <f ca="1">IF(AND(Table1[[#This Row],[TGL. PENSIUN (usia)]]&lt;&gt;"",Table1[[#This Row],[TGL. PENSIUN (usia)]]&lt;&gt;"USIA SALAH"),IF(tglAcuan&lt;&gt;0,(INT(CONVERT(VLOOKUP(Table1[[#This Row],[JABATAN]],tbl_refJabatan,2,FALSE),"yr","day")-CONVERT(DATEDIF(H2091,tglAcuan,"y"),"yr","day"))),(INT(CONVERT(VLOOKUP(Table1[[#This Row],[JABATAN]],tbl_refJabatan,2,FALSE),"yr","day")-CONVERT(DATEDIF(H2091,NOW(),"y"),"yr","day")))),"")</f>
        <v>4383</v>
      </c>
      <c r="S2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Row],[JABATAN]],tbl_refJabatan,4,FALSE),"yr","day")-CONVERT(DATEDIF(H2091,tglAcuan,"y"),"yr","day"))),(NOW()+(CONVERT(VLOOKUP(Table1[[#This Row],[JABATAN]],tbl_refJabatan,4,FALSE),"yr","day")-CONVERT(DATEDIF(H2091,NOW(),"y"),"yr","day")))),"Usia Salah"),"")</f>
        <v>35122.098911689813</v>
      </c>
      <c r="T2091" s="167" t="str">
        <f ca="1">IF(Table1[[#This Row],[TGL. PENSIUN ( usia )]]&lt;&gt;0,TEXT(Table1[[#This Row],[TGL. PENSIUN ( usia )]],"yyyy"),"")</f>
        <v>1996</v>
      </c>
      <c r="U2091" s="166">
        <f ca="1">IF(AND(Table1[[#This Row],[TGL. PENSIUN (usia)]]&lt;&gt;"",Table1[[#This Row],[TGL. PENSIUN (usia)]]&lt;&gt;"USIA SALAH"),IF(tglAcuan&lt;&gt;0,(INT(CONVERT(VLOOKUP(Table1[[#This Row],[JABATAN]],tbl_refJabatan,4,FALSE),"yr","day")-CONVERT(DATEDIF(H2091,tglAcuan,"y"),"yr","day"))),(INT(CONVERT(VLOOKUP(Table1[[#This Row],[JABATAN]],tbl_refJabatan,4,FALSE),"yr","day")-CONVERT(DATEDIF(H2091,NOW(),"y"),"yr","day")))),"")</f>
        <v>-10227</v>
      </c>
      <c r="V2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Row],[JABATAN]],tbl_refJabatan,6,FALSE),"yr","day")-CONVERT(DATEDIF(H2091,tglAcuan,"y"),"yr","day"))),(NOW()+(CONVERT(VLOOKUP(Table1[[#This Row],[JABATAN]],tbl_refJabatan,6,FALSE),"yr","day")-CONVERT(DATEDIF(H2091,NOW(),"y"),"yr","day")))),"Usia Salah"),"")</f>
        <v>27817.098911689813</v>
      </c>
      <c r="W2091" s="167" t="str">
        <f ca="1">IF(Table1[[#This Row],[TGL.PENSIUN (usia)]]&lt;&gt;0,TEXT(Table1[[#This Row],[TGL.PENSIUN (usia)]],"yyyy"),"")</f>
        <v>1976</v>
      </c>
      <c r="X20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Row],[JABATAN]],tbl_refJabatan,7,FALSE),"yr","day")-CONVERT(DATEDIF(M2091,tglAcuan,"y"),"yr","day"))),(NOW()+(CONVERT(VLOOKUP(Table1[[#This Row],[JABATAN]],tbl_refJabatan,7,FALSE),"yr","day")-CONVERT(DATEDIF(M2091,NOW(),"y"),"yr","day")))),"tgl SK salah"),"")</f>
        <v>63976.848911689813</v>
      </c>
      <c r="Y2091" s="167" t="str">
        <f ca="1">IF(Table1[[#This Row],[TGL. PENSIUN (jabatan)]]&lt;&gt;0,TEXT(Table1[[#This Row],[TGL. PENSIUN (jabatan)]],"yyyy"),"")</f>
        <v>2075</v>
      </c>
      <c r="Z20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Row],[JABATAN]],tbl_refJabatan,8,FALSE),"yr","day")-CONVERT(DATEDIF(H2091,tglAcuan,"y"),"yr","day"))),(NOW()+(CONVERT(VLOOKUP(Table1[[#This Row],[JABATAN]],tbl_refJabatan,8,FALSE),"yr","day")-CONVERT(DATEDIF(H2091,NOW(),"y"),"yr","day")))),"Usia Salah"),"")</f>
        <v>49732.098911689813</v>
      </c>
      <c r="AA2091" s="167" t="str">
        <f ca="1">IF(Table1[[#This Row],[TGL.PENSIUN (usia )]]&lt;&gt;0,TEXT(Table1[[#This Row],[TGL.PENSIUN (usia )]],"yyyy"),"")</f>
        <v>2036</v>
      </c>
      <c r="AB20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Row],[JABATAN]],tbl_refJabatan,9,FALSE),"yr","day")-CONVERT(DATEDIF(M2091,tglAcuan,"y"),"yr","day"))),(NOW()+(CONVERT(VLOOKUP(Table1[[#This Row],[JABATAN]],tbl_refJabatan,9,FALSE),"yr","day")-CONVERT(DATEDIF(M2091,NOW(),"y"),"yr","day")))),"tgl SK salah"),"")</f>
        <v>47540.598911689813</v>
      </c>
      <c r="AC2091" s="167" t="str">
        <f ca="1">IF(Table1[[#This Row],[TGL. PENSIUN (jabatan )]]&lt;&gt;0,TEXT(Table1[[#This Row],[TGL. PENSIUN (jabatan )]],"yyyy"),"")</f>
        <v>2030</v>
      </c>
      <c r="AD20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2" spans="1:30" s="53" customFormat="1" ht="21.75" customHeight="1" x14ac:dyDescent="0.25">
      <c r="A2092" s="43">
        <f t="shared" si="71"/>
        <v>2087</v>
      </c>
      <c r="B2092" s="44" t="s">
        <v>3626</v>
      </c>
      <c r="C2092" s="44" t="s">
        <v>3682</v>
      </c>
      <c r="D2092" s="72" t="s">
        <v>63</v>
      </c>
      <c r="E2092" s="73" t="s">
        <v>3697</v>
      </c>
      <c r="F2092" s="43" t="s">
        <v>41</v>
      </c>
      <c r="G2092" s="46" t="s">
        <v>42</v>
      </c>
      <c r="H2092" s="85">
        <v>24740</v>
      </c>
      <c r="I2092" s="45"/>
      <c r="J2092" s="76"/>
      <c r="K2092" s="83" t="s">
        <v>43</v>
      </c>
      <c r="L2092" s="70" t="s">
        <v>3698</v>
      </c>
      <c r="M2092" s="85">
        <v>41463</v>
      </c>
      <c r="N2092" s="52" t="str">
        <f t="shared" ca="1" si="72"/>
        <v>56 Tahun 5 Bulan 2 hari</v>
      </c>
      <c r="O20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7 Bulan 19 Hari </v>
      </c>
      <c r="P2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Row],[JABATAN]],tbl_refJabatan,2,FALSE),"yr","day")-CONVERT(DATEDIF(H2092,tglAcuan,"y"),"yr","day"))),(NOW()+(CONVERT(VLOOKUP(Table1[[#This Row],[JABATAN]],tbl_refJabatan,2,FALSE),"yr","day")-CONVERT(DATEDIF(H2092,NOW(),"y"),"yr","day")))),"Usia Salah"),"")</f>
        <v>46810.098911689813</v>
      </c>
      <c r="Q2092" s="167" t="str">
        <f ca="1">IF(Table1[[#This Row],[TGL. PENSIUN (usia)]]&lt;&gt;0,TEXT(Table1[[#This Row],[TGL. PENSIUN (usia)]],"yyyy"),"")</f>
        <v>2028</v>
      </c>
      <c r="R2092" s="166">
        <f ca="1">IF(AND(Table1[[#This Row],[TGL. PENSIUN (usia)]]&lt;&gt;"",Table1[[#This Row],[TGL. PENSIUN (usia)]]&lt;&gt;"USIA SALAH"),IF(tglAcuan&lt;&gt;0,(INT(CONVERT(VLOOKUP(Table1[[#This Row],[JABATAN]],tbl_refJabatan,2,FALSE),"yr","day")-CONVERT(DATEDIF(H2092,tglAcuan,"y"),"yr","day"))),(INT(CONVERT(VLOOKUP(Table1[[#This Row],[JABATAN]],tbl_refJabatan,2,FALSE),"yr","day")-CONVERT(DATEDIF(H2092,NOW(),"y"),"yr","day")))),"")</f>
        <v>1461</v>
      </c>
      <c r="S2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Row],[JABATAN]],tbl_refJabatan,4,FALSE),"yr","day")-CONVERT(DATEDIF(H2092,tglAcuan,"y"),"yr","day"))),(NOW()+(CONVERT(VLOOKUP(Table1[[#This Row],[JABATAN]],tbl_refJabatan,4,FALSE),"yr","day")-CONVERT(DATEDIF(H2092,NOW(),"y"),"yr","day")))),"Usia Salah"),"")</f>
        <v>32200.098911689813</v>
      </c>
      <c r="T2092" s="167" t="str">
        <f ca="1">IF(Table1[[#This Row],[TGL. PENSIUN ( usia )]]&lt;&gt;0,TEXT(Table1[[#This Row],[TGL. PENSIUN ( usia )]],"yyyy"),"")</f>
        <v>1988</v>
      </c>
      <c r="U2092" s="166">
        <f ca="1">IF(AND(Table1[[#This Row],[TGL. PENSIUN (usia)]]&lt;&gt;"",Table1[[#This Row],[TGL. PENSIUN (usia)]]&lt;&gt;"USIA SALAH"),IF(tglAcuan&lt;&gt;0,(INT(CONVERT(VLOOKUP(Table1[[#This Row],[JABATAN]],tbl_refJabatan,4,FALSE),"yr","day")-CONVERT(DATEDIF(H2092,tglAcuan,"y"),"yr","day"))),(INT(CONVERT(VLOOKUP(Table1[[#This Row],[JABATAN]],tbl_refJabatan,4,FALSE),"yr","day")-CONVERT(DATEDIF(H2092,NOW(),"y"),"yr","day")))),"")</f>
        <v>-13149</v>
      </c>
      <c r="V2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Row],[JABATAN]],tbl_refJabatan,6,FALSE),"yr","day")-CONVERT(DATEDIF(H2092,tglAcuan,"y"),"yr","day"))),(NOW()+(CONVERT(VLOOKUP(Table1[[#This Row],[JABATAN]],tbl_refJabatan,6,FALSE),"yr","day")-CONVERT(DATEDIF(H2092,NOW(),"y"),"yr","day")))),"Usia Salah"),"")</f>
        <v>24895.098911689813</v>
      </c>
      <c r="W2092" s="167" t="str">
        <f ca="1">IF(Table1[[#This Row],[TGL.PENSIUN (usia)]]&lt;&gt;0,TEXT(Table1[[#This Row],[TGL.PENSIUN (usia)]],"yyyy"),"")</f>
        <v>1968</v>
      </c>
      <c r="X20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Row],[JABATAN]],tbl_refJabatan,7,FALSE),"yr","day")-CONVERT(DATEDIF(M2092,tglAcuan,"y"),"yr","day"))),(NOW()+(CONVERT(VLOOKUP(Table1[[#This Row],[JABATAN]],tbl_refJabatan,7,FALSE),"yr","day")-CONVERT(DATEDIF(M2092,NOW(),"y"),"yr","day")))),"tgl SK salah"),"")</f>
        <v>63611.598911689813</v>
      </c>
      <c r="Y2092" s="167" t="str">
        <f ca="1">IF(Table1[[#This Row],[TGL. PENSIUN (jabatan)]]&lt;&gt;0,TEXT(Table1[[#This Row],[TGL. PENSIUN (jabatan)]],"yyyy"),"")</f>
        <v>2074</v>
      </c>
      <c r="Z20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Row],[JABATAN]],tbl_refJabatan,8,FALSE),"yr","day")-CONVERT(DATEDIF(H2092,tglAcuan,"y"),"yr","day"))),(NOW()+(CONVERT(VLOOKUP(Table1[[#This Row],[JABATAN]],tbl_refJabatan,8,FALSE),"yr","day")-CONVERT(DATEDIF(H2092,NOW(),"y"),"yr","day")))),"Usia Salah"),"")</f>
        <v>46810.098911689813</v>
      </c>
      <c r="AA2092" s="167" t="str">
        <f ca="1">IF(Table1[[#This Row],[TGL.PENSIUN (usia )]]&lt;&gt;0,TEXT(Table1[[#This Row],[TGL.PENSIUN (usia )]],"yyyy"),"")</f>
        <v>2028</v>
      </c>
      <c r="AB20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Row],[JABATAN]],tbl_refJabatan,9,FALSE),"yr","day")-CONVERT(DATEDIF(M2092,tglAcuan,"y"),"yr","day"))),(NOW()+(CONVERT(VLOOKUP(Table1[[#This Row],[JABATAN]],tbl_refJabatan,9,FALSE),"yr","day")-CONVERT(DATEDIF(M2092,NOW(),"y"),"yr","day")))),"tgl SK salah"),"")</f>
        <v>47175.348911689813</v>
      </c>
      <c r="AC2092" s="167" t="str">
        <f ca="1">IF(Table1[[#This Row],[TGL. PENSIUN (jabatan )]]&lt;&gt;0,TEXT(Table1[[#This Row],[TGL. PENSIUN (jabatan )]],"yyyy"),"")</f>
        <v>2029</v>
      </c>
      <c r="AD20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3" spans="1:30" s="53" customFormat="1" ht="21.75" customHeight="1" x14ac:dyDescent="0.25">
      <c r="A2093" s="43">
        <f t="shared" si="71"/>
        <v>2088</v>
      </c>
      <c r="B2093" s="44" t="s">
        <v>3626</v>
      </c>
      <c r="C2093" s="44" t="s">
        <v>3682</v>
      </c>
      <c r="D2093" s="72" t="s">
        <v>63</v>
      </c>
      <c r="E2093" s="73" t="s">
        <v>156</v>
      </c>
      <c r="F2093" s="43" t="s">
        <v>41</v>
      </c>
      <c r="G2093" s="46" t="s">
        <v>42</v>
      </c>
      <c r="H2093" s="85">
        <v>26465</v>
      </c>
      <c r="I2093" s="45"/>
      <c r="J2093" s="76"/>
      <c r="K2093" s="83" t="s">
        <v>43</v>
      </c>
      <c r="L2093" s="70" t="s">
        <v>3699</v>
      </c>
      <c r="M2093" s="85">
        <v>41304</v>
      </c>
      <c r="N2093" s="52" t="str">
        <f t="shared" ca="1" si="72"/>
        <v>51 Tahun 8 Bulan 12 hari</v>
      </c>
      <c r="O20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0 Bulan 28 Hari </v>
      </c>
      <c r="P2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Row],[JABATAN]],tbl_refJabatan,2,FALSE),"yr","day")-CONVERT(DATEDIF(H2093,tglAcuan,"y"),"yr","day"))),(NOW()+(CONVERT(VLOOKUP(Table1[[#This Row],[JABATAN]],tbl_refJabatan,2,FALSE),"yr","day")-CONVERT(DATEDIF(H2093,NOW(),"y"),"yr","day")))),"Usia Salah"),"")</f>
        <v>48636.348911689813</v>
      </c>
      <c r="Q2093" s="167" t="str">
        <f ca="1">IF(Table1[[#This Row],[TGL. PENSIUN (usia)]]&lt;&gt;0,TEXT(Table1[[#This Row],[TGL. PENSIUN (usia)]],"yyyy"),"")</f>
        <v>2033</v>
      </c>
      <c r="R2093" s="166">
        <f ca="1">IF(AND(Table1[[#This Row],[TGL. PENSIUN (usia)]]&lt;&gt;"",Table1[[#This Row],[TGL. PENSIUN (usia)]]&lt;&gt;"USIA SALAH"),IF(tglAcuan&lt;&gt;0,(INT(CONVERT(VLOOKUP(Table1[[#This Row],[JABATAN]],tbl_refJabatan,2,FALSE),"yr","day")-CONVERT(DATEDIF(H2093,tglAcuan,"y"),"yr","day"))),(INT(CONVERT(VLOOKUP(Table1[[#This Row],[JABATAN]],tbl_refJabatan,2,FALSE),"yr","day")-CONVERT(DATEDIF(H2093,NOW(),"y"),"yr","day")))),"")</f>
        <v>3287</v>
      </c>
      <c r="S2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Row],[JABATAN]],tbl_refJabatan,4,FALSE),"yr","day")-CONVERT(DATEDIF(H2093,tglAcuan,"y"),"yr","day"))),(NOW()+(CONVERT(VLOOKUP(Table1[[#This Row],[JABATAN]],tbl_refJabatan,4,FALSE),"yr","day")-CONVERT(DATEDIF(H2093,NOW(),"y"),"yr","day")))),"Usia Salah"),"")</f>
        <v>34026.348911689813</v>
      </c>
      <c r="T2093" s="167" t="str">
        <f ca="1">IF(Table1[[#This Row],[TGL. PENSIUN ( usia )]]&lt;&gt;0,TEXT(Table1[[#This Row],[TGL. PENSIUN ( usia )]],"yyyy"),"")</f>
        <v>1993</v>
      </c>
      <c r="U2093" s="166">
        <f ca="1">IF(AND(Table1[[#This Row],[TGL. PENSIUN (usia)]]&lt;&gt;"",Table1[[#This Row],[TGL. PENSIUN (usia)]]&lt;&gt;"USIA SALAH"),IF(tglAcuan&lt;&gt;0,(INT(CONVERT(VLOOKUP(Table1[[#This Row],[JABATAN]],tbl_refJabatan,4,FALSE),"yr","day")-CONVERT(DATEDIF(H2093,tglAcuan,"y"),"yr","day"))),(INT(CONVERT(VLOOKUP(Table1[[#This Row],[JABATAN]],tbl_refJabatan,4,FALSE),"yr","day")-CONVERT(DATEDIF(H2093,NOW(),"y"),"yr","day")))),"")</f>
        <v>-11323</v>
      </c>
      <c r="V2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Row],[JABATAN]],tbl_refJabatan,6,FALSE),"yr","day")-CONVERT(DATEDIF(H2093,tglAcuan,"y"),"yr","day"))),(NOW()+(CONVERT(VLOOKUP(Table1[[#This Row],[JABATAN]],tbl_refJabatan,6,FALSE),"yr","day")-CONVERT(DATEDIF(H2093,NOW(),"y"),"yr","day")))),"Usia Salah"),"")</f>
        <v>26721.348911689813</v>
      </c>
      <c r="W2093" s="167" t="str">
        <f ca="1">IF(Table1[[#This Row],[TGL.PENSIUN (usia)]]&lt;&gt;0,TEXT(Table1[[#This Row],[TGL.PENSIUN (usia)]],"yyyy"),"")</f>
        <v>1973</v>
      </c>
      <c r="X20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Row],[JABATAN]],tbl_refJabatan,7,FALSE),"yr","day")-CONVERT(DATEDIF(M2093,tglAcuan,"y"),"yr","day"))),(NOW()+(CONVERT(VLOOKUP(Table1[[#This Row],[JABATAN]],tbl_refJabatan,7,FALSE),"yr","day")-CONVERT(DATEDIF(M2093,NOW(),"y"),"yr","day")))),"tgl SK salah"),"")</f>
        <v>63246.348911689813</v>
      </c>
      <c r="Y2093" s="167" t="str">
        <f ca="1">IF(Table1[[#This Row],[TGL. PENSIUN (jabatan)]]&lt;&gt;0,TEXT(Table1[[#This Row],[TGL. PENSIUN (jabatan)]],"yyyy"),"")</f>
        <v>2073</v>
      </c>
      <c r="Z20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Row],[JABATAN]],tbl_refJabatan,8,FALSE),"yr","day")-CONVERT(DATEDIF(H2093,tglAcuan,"y"),"yr","day"))),(NOW()+(CONVERT(VLOOKUP(Table1[[#This Row],[JABATAN]],tbl_refJabatan,8,FALSE),"yr","day")-CONVERT(DATEDIF(H2093,NOW(),"y"),"yr","day")))),"Usia Salah"),"")</f>
        <v>48636.348911689813</v>
      </c>
      <c r="AA2093" s="167" t="str">
        <f ca="1">IF(Table1[[#This Row],[TGL.PENSIUN (usia )]]&lt;&gt;0,TEXT(Table1[[#This Row],[TGL.PENSIUN (usia )]],"yyyy"),"")</f>
        <v>2033</v>
      </c>
      <c r="AB20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Row],[JABATAN]],tbl_refJabatan,9,FALSE),"yr","day")-CONVERT(DATEDIF(M2093,tglAcuan,"y"),"yr","day"))),(NOW()+(CONVERT(VLOOKUP(Table1[[#This Row],[JABATAN]],tbl_refJabatan,9,FALSE),"yr","day")-CONVERT(DATEDIF(M2093,NOW(),"y"),"yr","day")))),"tgl SK salah"),"")</f>
        <v>46810.098911689813</v>
      </c>
      <c r="AC2093" s="167" t="str">
        <f ca="1">IF(Table1[[#This Row],[TGL. PENSIUN (jabatan )]]&lt;&gt;0,TEXT(Table1[[#This Row],[TGL. PENSIUN (jabatan )]],"yyyy"),"")</f>
        <v>2028</v>
      </c>
      <c r="AD20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4" spans="1:30" s="53" customFormat="1" ht="21.75" customHeight="1" x14ac:dyDescent="0.25">
      <c r="A2094" s="43">
        <f t="shared" si="71"/>
        <v>2089</v>
      </c>
      <c r="B2094" s="44" t="s">
        <v>3626</v>
      </c>
      <c r="C2094" s="44" t="s">
        <v>3682</v>
      </c>
      <c r="D2094" s="45" t="s">
        <v>63</v>
      </c>
      <c r="E2094" s="72" t="s">
        <v>3700</v>
      </c>
      <c r="F2094" s="43" t="s">
        <v>41</v>
      </c>
      <c r="G2094" s="46" t="s">
        <v>42</v>
      </c>
      <c r="H2094" s="47">
        <v>36387</v>
      </c>
      <c r="I2094" s="45"/>
      <c r="J2094" s="76"/>
      <c r="K2094" s="74" t="s">
        <v>43</v>
      </c>
      <c r="L2094" s="74" t="s">
        <v>3701</v>
      </c>
      <c r="M2094" s="80">
        <v>44928</v>
      </c>
      <c r="N2094" s="52" t="str">
        <f t="shared" ca="1" si="72"/>
        <v>24 Tahun 6 Bulan 12 hari</v>
      </c>
      <c r="O20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 Bulan 25 Hari </v>
      </c>
      <c r="P2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Row],[JABATAN]],tbl_refJabatan,2,FALSE),"yr","day")-CONVERT(DATEDIF(H2094,tglAcuan,"y"),"yr","day"))),(NOW()+(CONVERT(VLOOKUP(Table1[[#This Row],[JABATAN]],tbl_refJabatan,2,FALSE),"yr","day")-CONVERT(DATEDIF(H2094,NOW(),"y"),"yr","day")))),"Usia Salah"),"")</f>
        <v>58498.098911689813</v>
      </c>
      <c r="Q2094" s="167" t="str">
        <f ca="1">IF(Table1[[#This Row],[TGL. PENSIUN (usia)]]&lt;&gt;0,TEXT(Table1[[#This Row],[TGL. PENSIUN (usia)]],"yyyy"),"")</f>
        <v>2060</v>
      </c>
      <c r="R2094" s="166">
        <f ca="1">IF(AND(Table1[[#This Row],[TGL. PENSIUN (usia)]]&lt;&gt;"",Table1[[#This Row],[TGL. PENSIUN (usia)]]&lt;&gt;"USIA SALAH"),IF(tglAcuan&lt;&gt;0,(INT(CONVERT(VLOOKUP(Table1[[#This Row],[JABATAN]],tbl_refJabatan,2,FALSE),"yr","day")-CONVERT(DATEDIF(H2094,tglAcuan,"y"),"yr","day"))),(INT(CONVERT(VLOOKUP(Table1[[#This Row],[JABATAN]],tbl_refJabatan,2,FALSE),"yr","day")-CONVERT(DATEDIF(H2094,NOW(),"y"),"yr","day")))),"")</f>
        <v>13149</v>
      </c>
      <c r="S2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Row],[JABATAN]],tbl_refJabatan,4,FALSE),"yr","day")-CONVERT(DATEDIF(H2094,tglAcuan,"y"),"yr","day"))),(NOW()+(CONVERT(VLOOKUP(Table1[[#This Row],[JABATAN]],tbl_refJabatan,4,FALSE),"yr","day")-CONVERT(DATEDIF(H2094,NOW(),"y"),"yr","day")))),"Usia Salah"),"")</f>
        <v>43888.098911689813</v>
      </c>
      <c r="T2094" s="167" t="str">
        <f ca="1">IF(Table1[[#This Row],[TGL. PENSIUN ( usia )]]&lt;&gt;0,TEXT(Table1[[#This Row],[TGL. PENSIUN ( usia )]],"yyyy"),"")</f>
        <v>2020</v>
      </c>
      <c r="U2094" s="166">
        <f ca="1">IF(AND(Table1[[#This Row],[TGL. PENSIUN (usia)]]&lt;&gt;"",Table1[[#This Row],[TGL. PENSIUN (usia)]]&lt;&gt;"USIA SALAH"),IF(tglAcuan&lt;&gt;0,(INT(CONVERT(VLOOKUP(Table1[[#This Row],[JABATAN]],tbl_refJabatan,4,FALSE),"yr","day")-CONVERT(DATEDIF(H2094,tglAcuan,"y"),"yr","day"))),(INT(CONVERT(VLOOKUP(Table1[[#This Row],[JABATAN]],tbl_refJabatan,4,FALSE),"yr","day")-CONVERT(DATEDIF(H2094,NOW(),"y"),"yr","day")))),"")</f>
        <v>-1461</v>
      </c>
      <c r="V2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Row],[JABATAN]],tbl_refJabatan,6,FALSE),"yr","day")-CONVERT(DATEDIF(H2094,tglAcuan,"y"),"yr","day"))),(NOW()+(CONVERT(VLOOKUP(Table1[[#This Row],[JABATAN]],tbl_refJabatan,6,FALSE),"yr","day")-CONVERT(DATEDIF(H2094,NOW(),"y"),"yr","day")))),"Usia Salah"),"")</f>
        <v>36583.098911689813</v>
      </c>
      <c r="W2094" s="167" t="str">
        <f ca="1">IF(Table1[[#This Row],[TGL.PENSIUN (usia)]]&lt;&gt;0,TEXT(Table1[[#This Row],[TGL.PENSIUN (usia)]],"yyyy"),"")</f>
        <v>2000</v>
      </c>
      <c r="X20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Row],[JABATAN]],tbl_refJabatan,7,FALSE),"yr","day")-CONVERT(DATEDIF(M2094,tglAcuan,"y"),"yr","day"))),(NOW()+(CONVERT(VLOOKUP(Table1[[#This Row],[JABATAN]],tbl_refJabatan,7,FALSE),"yr","day")-CONVERT(DATEDIF(M2094,NOW(),"y"),"yr","day")))),"tgl SK salah"),"")</f>
        <v>66898.848911689813</v>
      </c>
      <c r="Y2094" s="167" t="str">
        <f ca="1">IF(Table1[[#This Row],[TGL. PENSIUN (jabatan)]]&lt;&gt;0,TEXT(Table1[[#This Row],[TGL. PENSIUN (jabatan)]],"yyyy"),"")</f>
        <v>2083</v>
      </c>
      <c r="Z20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Row],[JABATAN]],tbl_refJabatan,8,FALSE),"yr","day")-CONVERT(DATEDIF(H2094,tglAcuan,"y"),"yr","day"))),(NOW()+(CONVERT(VLOOKUP(Table1[[#This Row],[JABATAN]],tbl_refJabatan,8,FALSE),"yr","day")-CONVERT(DATEDIF(H2094,NOW(),"y"),"yr","day")))),"Usia Salah"),"")</f>
        <v>58498.098911689813</v>
      </c>
      <c r="AA2094" s="167" t="str">
        <f ca="1">IF(Table1[[#This Row],[TGL.PENSIUN (usia )]]&lt;&gt;0,TEXT(Table1[[#This Row],[TGL.PENSIUN (usia )]],"yyyy"),"")</f>
        <v>2060</v>
      </c>
      <c r="AB20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Row],[JABATAN]],tbl_refJabatan,9,FALSE),"yr","day")-CONVERT(DATEDIF(M2094,tglAcuan,"y"),"yr","day"))),(NOW()+(CONVERT(VLOOKUP(Table1[[#This Row],[JABATAN]],tbl_refJabatan,9,FALSE),"yr","day")-CONVERT(DATEDIF(M2094,NOW(),"y"),"yr","day")))),"tgl SK salah"),"")</f>
        <v>50462.598911689813</v>
      </c>
      <c r="AC2094" s="167" t="str">
        <f ca="1">IF(Table1[[#This Row],[TGL. PENSIUN (jabatan )]]&lt;&gt;0,TEXT(Table1[[#This Row],[TGL. PENSIUN (jabatan )]],"yyyy"),"")</f>
        <v>2038</v>
      </c>
      <c r="AD20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5" spans="1:30" s="53" customFormat="1" ht="21.75" customHeight="1" x14ac:dyDescent="0.25">
      <c r="A2095" s="43">
        <f t="shared" si="71"/>
        <v>2090</v>
      </c>
      <c r="B2095" s="44" t="s">
        <v>3626</v>
      </c>
      <c r="C2095" s="44" t="s">
        <v>3702</v>
      </c>
      <c r="D2095" s="45" t="s">
        <v>39</v>
      </c>
      <c r="E2095" s="285" t="s">
        <v>3128</v>
      </c>
      <c r="F2095" s="43" t="s">
        <v>41</v>
      </c>
      <c r="G2095" s="46" t="s">
        <v>42</v>
      </c>
      <c r="H2095" s="274">
        <v>21318</v>
      </c>
      <c r="I2095" s="43"/>
      <c r="J2095" s="48"/>
      <c r="K2095" s="83" t="s">
        <v>56</v>
      </c>
      <c r="L2095" s="83" t="s">
        <v>3703</v>
      </c>
      <c r="M2095" s="274">
        <v>43444</v>
      </c>
      <c r="N2095" s="52" t="str">
        <f t="shared" ca="1" si="72"/>
        <v>65 Tahun 9 Bulan 14 hari</v>
      </c>
      <c r="O20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2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Row],[JABATAN]],tbl_refJabatan,2,FALSE),"yr","day")-CONVERT(DATEDIF(H2095,tglAcuan,"y"),"yr","day"))),(NOW()+(CONVERT(VLOOKUP(Table1[[#This Row],[JABATAN]],tbl_refJabatan,2,FALSE),"yr","day")-CONVERT(DATEDIF(H2095,NOW(),"y"),"yr","day")))),"Usia Salah"),"")</f>
        <v>21607.848911689813</v>
      </c>
      <c r="Q2095" s="167" t="str">
        <f ca="1">IF(Table1[[#This Row],[TGL. PENSIUN (usia)]]&lt;&gt;0,TEXT(Table1[[#This Row],[TGL. PENSIUN (usia)]],"yyyy"),"")</f>
        <v>1959</v>
      </c>
      <c r="R2095" s="166">
        <f ca="1">IF(AND(Table1[[#This Row],[TGL. PENSIUN (usia)]]&lt;&gt;"",Table1[[#This Row],[TGL. PENSIUN (usia)]]&lt;&gt;"USIA SALAH"),IF(tglAcuan&lt;&gt;0,(INT(CONVERT(VLOOKUP(Table1[[#This Row],[JABATAN]],tbl_refJabatan,2,FALSE),"yr","day")-CONVERT(DATEDIF(H2095,tglAcuan,"y"),"yr","day"))),(INT(CONVERT(VLOOKUP(Table1[[#This Row],[JABATAN]],tbl_refJabatan,2,FALSE),"yr","day")-CONVERT(DATEDIF(H2095,NOW(),"y"),"yr","day")))),"")</f>
        <v>-23742</v>
      </c>
      <c r="S2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Row],[JABATAN]],tbl_refJabatan,4,FALSE),"yr","day")-CONVERT(DATEDIF(H2095,tglAcuan,"y"),"yr","day"))),(NOW()+(CONVERT(VLOOKUP(Table1[[#This Row],[JABATAN]],tbl_refJabatan,4,FALSE),"yr","day")-CONVERT(DATEDIF(H2095,NOW(),"y"),"yr","day")))),"Usia Salah"),"")</f>
        <v>21607.848911689813</v>
      </c>
      <c r="T2095" s="167" t="str">
        <f ca="1">IF(Table1[[#This Row],[TGL. PENSIUN ( usia )]]&lt;&gt;0,TEXT(Table1[[#This Row],[TGL. PENSIUN ( usia )]],"yyyy"),"")</f>
        <v>1959</v>
      </c>
      <c r="U2095" s="166">
        <f ca="1">IF(AND(Table1[[#This Row],[TGL. PENSIUN (usia)]]&lt;&gt;"",Table1[[#This Row],[TGL. PENSIUN (usia)]]&lt;&gt;"USIA SALAH"),IF(tglAcuan&lt;&gt;0,(INT(CONVERT(VLOOKUP(Table1[[#This Row],[JABATAN]],tbl_refJabatan,4,FALSE),"yr","day")-CONVERT(DATEDIF(H2095,tglAcuan,"y"),"yr","day"))),(INT(CONVERT(VLOOKUP(Table1[[#This Row],[JABATAN]],tbl_refJabatan,4,FALSE),"yr","day")-CONVERT(DATEDIF(H2095,NOW(),"y"),"yr","day")))),"")</f>
        <v>-23742</v>
      </c>
      <c r="V2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Row],[JABATAN]],tbl_refJabatan,6,FALSE),"yr","day")-CONVERT(DATEDIF(H2095,tglAcuan,"y"),"yr","day"))),(NOW()+(CONVERT(VLOOKUP(Table1[[#This Row],[JABATAN]],tbl_refJabatan,6,FALSE),"yr","day")-CONVERT(DATEDIF(H2095,NOW(),"y"),"yr","day")))),"Usia Salah"),"")</f>
        <v>21607.848911689813</v>
      </c>
      <c r="W2095" s="167" t="str">
        <f ca="1">IF(Table1[[#This Row],[TGL.PENSIUN (usia)]]&lt;&gt;0,TEXT(Table1[[#This Row],[TGL.PENSIUN (usia)]],"yyyy"),"")</f>
        <v>1959</v>
      </c>
      <c r="X20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Row],[JABATAN]],tbl_refJabatan,7,FALSE),"yr","day")-CONVERT(DATEDIF(M2095,tglAcuan,"y"),"yr","day"))),(NOW()+(CONVERT(VLOOKUP(Table1[[#This Row],[JABATAN]],tbl_refJabatan,7,FALSE),"yr","day")-CONVERT(DATEDIF(M2095,NOW(),"y"),"yr","day")))),"tgl SK salah"),"")</f>
        <v>43522.848911689813</v>
      </c>
      <c r="Y2095" s="167" t="str">
        <f ca="1">IF(Table1[[#This Row],[TGL. PENSIUN (jabatan)]]&lt;&gt;0,TEXT(Table1[[#This Row],[TGL. PENSIUN (jabatan)]],"yyyy"),"")</f>
        <v>2019</v>
      </c>
      <c r="Z20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Row],[JABATAN]],tbl_refJabatan,8,FALSE),"yr","day")-CONVERT(DATEDIF(H2095,tglAcuan,"y"),"yr","day"))),(NOW()+(CONVERT(VLOOKUP(Table1[[#This Row],[JABATAN]],tbl_refJabatan,8,FALSE),"yr","day")-CONVERT(DATEDIF(H2095,NOW(),"y"),"yr","day")))),"Usia Salah"),"")</f>
        <v>21607.848911689813</v>
      </c>
      <c r="AA2095" s="167" t="str">
        <f ca="1">IF(Table1[[#This Row],[TGL.PENSIUN (usia )]]&lt;&gt;0,TEXT(Table1[[#This Row],[TGL.PENSIUN (usia )]],"yyyy"),"")</f>
        <v>1959</v>
      </c>
      <c r="AB20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Row],[JABATAN]],tbl_refJabatan,9,FALSE),"yr","day")-CONVERT(DATEDIF(M2095,tglAcuan,"y"),"yr","day"))),(NOW()+(CONVERT(VLOOKUP(Table1[[#This Row],[JABATAN]],tbl_refJabatan,9,FALSE),"yr","day")-CONVERT(DATEDIF(M2095,NOW(),"y"),"yr","day")))),"tgl SK salah"),"")</f>
        <v>43522.848911689813</v>
      </c>
      <c r="AC2095" s="167" t="str">
        <f ca="1">IF(Table1[[#This Row],[TGL. PENSIUN (jabatan )]]&lt;&gt;0,TEXT(Table1[[#This Row],[TGL. PENSIUN (jabatan )]],"yyyy"),"")</f>
        <v>2019</v>
      </c>
      <c r="AD20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6" spans="1:30" s="88" customFormat="1" ht="21.75" customHeight="1" x14ac:dyDescent="0.25">
      <c r="A2096" s="43">
        <f t="shared" si="71"/>
        <v>2091</v>
      </c>
      <c r="B2096" s="44" t="s">
        <v>3626</v>
      </c>
      <c r="C2096" s="44" t="s">
        <v>3702</v>
      </c>
      <c r="D2096" s="72" t="s">
        <v>45</v>
      </c>
      <c r="E2096" s="285" t="s">
        <v>3704</v>
      </c>
      <c r="F2096" s="43" t="s">
        <v>41</v>
      </c>
      <c r="G2096" s="46" t="s">
        <v>42</v>
      </c>
      <c r="H2096" s="274">
        <v>23878</v>
      </c>
      <c r="I2096" s="43"/>
      <c r="J2096" s="48"/>
      <c r="K2096" s="83" t="s">
        <v>56</v>
      </c>
      <c r="L2096" s="83" t="s">
        <v>3705</v>
      </c>
      <c r="M2096" s="274">
        <v>43559</v>
      </c>
      <c r="N2096" s="52" t="str">
        <f t="shared" ca="1" si="72"/>
        <v>58 Tahun 9 Bulan 11 hari</v>
      </c>
      <c r="O20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23 Hari </v>
      </c>
      <c r="P2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Row],[JABATAN]],tbl_refJabatan,2,FALSE),"yr","day")-CONVERT(DATEDIF(H2096,tglAcuan,"y"),"yr","day"))),(NOW()+(CONVERT(VLOOKUP(Table1[[#This Row],[JABATAN]],tbl_refJabatan,2,FALSE),"yr","day")-CONVERT(DATEDIF(H2096,NOW(),"y"),"yr","day")))),"Usia Salah"),"")</f>
        <v>24164.598911689813</v>
      </c>
      <c r="Q2096" s="167" t="str">
        <f ca="1">IF(Table1[[#This Row],[TGL. PENSIUN (usia)]]&lt;&gt;0,TEXT(Table1[[#This Row],[TGL. PENSIUN (usia)]],"yyyy"),"")</f>
        <v>1966</v>
      </c>
      <c r="R2096" s="166">
        <f ca="1">IF(AND(Table1[[#This Row],[TGL. PENSIUN (usia)]]&lt;&gt;"",Table1[[#This Row],[TGL. PENSIUN (usia)]]&lt;&gt;"USIA SALAH"),IF(tglAcuan&lt;&gt;0,(INT(CONVERT(VLOOKUP(Table1[[#This Row],[JABATAN]],tbl_refJabatan,2,FALSE),"yr","day")-CONVERT(DATEDIF(H2096,tglAcuan,"y"),"yr","day"))),(INT(CONVERT(VLOOKUP(Table1[[#This Row],[JABATAN]],tbl_refJabatan,2,FALSE),"yr","day")-CONVERT(DATEDIF(H2096,NOW(),"y"),"yr","day")))),"")</f>
        <v>-21185</v>
      </c>
      <c r="S2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Row],[JABATAN]],tbl_refJabatan,4,FALSE),"yr","day")-CONVERT(DATEDIF(H2096,tglAcuan,"y"),"yr","day"))),(NOW()+(CONVERT(VLOOKUP(Table1[[#This Row],[JABATAN]],tbl_refJabatan,4,FALSE),"yr","day")-CONVERT(DATEDIF(H2096,NOW(),"y"),"yr","day")))),"Usia Salah"),"")</f>
        <v>24164.598911689813</v>
      </c>
      <c r="T2096" s="167" t="str">
        <f ca="1">IF(Table1[[#This Row],[TGL. PENSIUN ( usia )]]&lt;&gt;0,TEXT(Table1[[#This Row],[TGL. PENSIUN ( usia )]],"yyyy"),"")</f>
        <v>1966</v>
      </c>
      <c r="U2096" s="166">
        <f ca="1">IF(AND(Table1[[#This Row],[TGL. PENSIUN (usia)]]&lt;&gt;"",Table1[[#This Row],[TGL. PENSIUN (usia)]]&lt;&gt;"USIA SALAH"),IF(tglAcuan&lt;&gt;0,(INT(CONVERT(VLOOKUP(Table1[[#This Row],[JABATAN]],tbl_refJabatan,4,FALSE),"yr","day")-CONVERT(DATEDIF(H2096,tglAcuan,"y"),"yr","day"))),(INT(CONVERT(VLOOKUP(Table1[[#This Row],[JABATAN]],tbl_refJabatan,4,FALSE),"yr","day")-CONVERT(DATEDIF(H2096,NOW(),"y"),"yr","day")))),"")</f>
        <v>-21185</v>
      </c>
      <c r="V2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Row],[JABATAN]],tbl_refJabatan,6,FALSE),"yr","day")-CONVERT(DATEDIF(H2096,tglAcuan,"y"),"yr","day"))),(NOW()+(CONVERT(VLOOKUP(Table1[[#This Row],[JABATAN]],tbl_refJabatan,6,FALSE),"yr","day")-CONVERT(DATEDIF(H2096,NOW(),"y"),"yr","day")))),"Usia Salah"),"")</f>
        <v>24164.598911689813</v>
      </c>
      <c r="W2096" s="167" t="str">
        <f ca="1">IF(Table1[[#This Row],[TGL.PENSIUN (usia)]]&lt;&gt;0,TEXT(Table1[[#This Row],[TGL.PENSIUN (usia)]],"yyyy"),"")</f>
        <v>1966</v>
      </c>
      <c r="X20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Row],[JABATAN]],tbl_refJabatan,7,FALSE),"yr","day")-CONVERT(DATEDIF(M2096,tglAcuan,"y"),"yr","day"))),(NOW()+(CONVERT(VLOOKUP(Table1[[#This Row],[JABATAN]],tbl_refJabatan,7,FALSE),"yr","day")-CONVERT(DATEDIF(M2096,NOW(),"y"),"yr","day")))),"tgl SK salah"),"")</f>
        <v>43888.098911689813</v>
      </c>
      <c r="Y2096" s="167" t="str">
        <f ca="1">IF(Table1[[#This Row],[TGL. PENSIUN (jabatan)]]&lt;&gt;0,TEXT(Table1[[#This Row],[TGL. PENSIUN (jabatan)]],"yyyy"),"")</f>
        <v>2020</v>
      </c>
      <c r="Z20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Row],[JABATAN]],tbl_refJabatan,8,FALSE),"yr","day")-CONVERT(DATEDIF(H2096,tglAcuan,"y"),"yr","day"))),(NOW()+(CONVERT(VLOOKUP(Table1[[#This Row],[JABATAN]],tbl_refJabatan,8,FALSE),"yr","day")-CONVERT(DATEDIF(H2096,NOW(),"y"),"yr","day")))),"Usia Salah"),"")</f>
        <v>24164.598911689813</v>
      </c>
      <c r="AA2096" s="167" t="str">
        <f ca="1">IF(Table1[[#This Row],[TGL.PENSIUN (usia )]]&lt;&gt;0,TEXT(Table1[[#This Row],[TGL.PENSIUN (usia )]],"yyyy"),"")</f>
        <v>1966</v>
      </c>
      <c r="AB20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Row],[JABATAN]],tbl_refJabatan,9,FALSE),"yr","day")-CONVERT(DATEDIF(M2096,tglAcuan,"y"),"yr","day"))),(NOW()+(CONVERT(VLOOKUP(Table1[[#This Row],[JABATAN]],tbl_refJabatan,9,FALSE),"yr","day")-CONVERT(DATEDIF(M2096,NOW(),"y"),"yr","day")))),"tgl SK salah"),"")</f>
        <v>43888.098911689813</v>
      </c>
      <c r="AC2096" s="167" t="str">
        <f ca="1">IF(Table1[[#This Row],[TGL. PENSIUN (jabatan )]]&lt;&gt;0,TEXT(Table1[[#This Row],[TGL. PENSIUN (jabatan )]],"yyyy"),"")</f>
        <v>2020</v>
      </c>
      <c r="AD20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7" spans="1:30" s="53" customFormat="1" ht="21.75" customHeight="1" x14ac:dyDescent="0.2">
      <c r="A2097" s="43">
        <f t="shared" si="71"/>
        <v>2092</v>
      </c>
      <c r="B2097" s="44" t="s">
        <v>3626</v>
      </c>
      <c r="C2097" s="44" t="s">
        <v>3702</v>
      </c>
      <c r="D2097" s="72" t="s">
        <v>48</v>
      </c>
      <c r="E2097" s="298" t="s">
        <v>3706</v>
      </c>
      <c r="F2097" s="43" t="s">
        <v>50</v>
      </c>
      <c r="G2097" s="46" t="s">
        <v>42</v>
      </c>
      <c r="H2097" s="274">
        <v>25563</v>
      </c>
      <c r="I2097" s="43"/>
      <c r="J2097" s="48"/>
      <c r="K2097" s="83" t="s">
        <v>43</v>
      </c>
      <c r="L2097" s="83" t="s">
        <v>3707</v>
      </c>
      <c r="M2097" s="274">
        <v>43480</v>
      </c>
      <c r="N2097" s="52" t="str">
        <f t="shared" ca="1" si="72"/>
        <v>54 Tahun 2 Bulan 1 hari</v>
      </c>
      <c r="O20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Row],[JABATAN]],tbl_refJabatan,2,FALSE),"yr","day")-CONVERT(DATEDIF(H2097,tglAcuan,"y"),"yr","day"))),(NOW()+(CONVERT(VLOOKUP(Table1[[#This Row],[JABATAN]],tbl_refJabatan,2,FALSE),"yr","day")-CONVERT(DATEDIF(H2097,NOW(),"y"),"yr","day")))),"Usia Salah"),"")</f>
        <v>47540.598911689813</v>
      </c>
      <c r="Q2097" s="167" t="str">
        <f ca="1">IF(Table1[[#This Row],[TGL. PENSIUN (usia)]]&lt;&gt;0,TEXT(Table1[[#This Row],[TGL. PENSIUN (usia)]],"yyyy"),"")</f>
        <v>2030</v>
      </c>
      <c r="R2097" s="166">
        <f ca="1">IF(AND(Table1[[#This Row],[TGL. PENSIUN (usia)]]&lt;&gt;"",Table1[[#This Row],[TGL. PENSIUN (usia)]]&lt;&gt;"USIA SALAH"),IF(tglAcuan&lt;&gt;0,(INT(CONVERT(VLOOKUP(Table1[[#This Row],[JABATAN]],tbl_refJabatan,2,FALSE),"yr","day")-CONVERT(DATEDIF(H2097,tglAcuan,"y"),"yr","day"))),(INT(CONVERT(VLOOKUP(Table1[[#This Row],[JABATAN]],tbl_refJabatan,2,FALSE),"yr","day")-CONVERT(DATEDIF(H2097,NOW(),"y"),"yr","day")))),"")</f>
        <v>2191</v>
      </c>
      <c r="S2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Row],[JABATAN]],tbl_refJabatan,4,FALSE),"yr","day")-CONVERT(DATEDIF(H2097,tglAcuan,"y"),"yr","day"))),(NOW()+(CONVERT(VLOOKUP(Table1[[#This Row],[JABATAN]],tbl_refJabatan,4,FALSE),"yr","day")-CONVERT(DATEDIF(H2097,NOW(),"y"),"yr","day")))),"Usia Salah"),"")</f>
        <v>47540.598911689813</v>
      </c>
      <c r="T2097" s="167" t="str">
        <f ca="1">IF(Table1[[#This Row],[TGL. PENSIUN ( usia )]]&lt;&gt;0,TEXT(Table1[[#This Row],[TGL. PENSIUN ( usia )]],"yyyy"),"")</f>
        <v>2030</v>
      </c>
      <c r="U2097" s="166">
        <f ca="1">IF(AND(Table1[[#This Row],[TGL. PENSIUN (usia)]]&lt;&gt;"",Table1[[#This Row],[TGL. PENSIUN (usia)]]&lt;&gt;"USIA SALAH"),IF(tglAcuan&lt;&gt;0,(INT(CONVERT(VLOOKUP(Table1[[#This Row],[JABATAN]],tbl_refJabatan,4,FALSE),"yr","day")-CONVERT(DATEDIF(H2097,tglAcuan,"y"),"yr","day"))),(INT(CONVERT(VLOOKUP(Table1[[#This Row],[JABATAN]],tbl_refJabatan,4,FALSE),"yr","day")-CONVERT(DATEDIF(H2097,NOW(),"y"),"yr","day")))),"")</f>
        <v>2191</v>
      </c>
      <c r="V2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Row],[JABATAN]],tbl_refJabatan,6,FALSE),"yr","day")-CONVERT(DATEDIF(H2097,tglAcuan,"y"),"yr","day"))),(NOW()+(CONVERT(VLOOKUP(Table1[[#This Row],[JABATAN]],tbl_refJabatan,6,FALSE),"yr","day")-CONVERT(DATEDIF(H2097,NOW(),"y"),"yr","day")))),"Usia Salah"),"")</f>
        <v>46079.598911689813</v>
      </c>
      <c r="W2097" s="167" t="str">
        <f ca="1">IF(Table1[[#This Row],[TGL.PENSIUN (usia)]]&lt;&gt;0,TEXT(Table1[[#This Row],[TGL.PENSIUN (usia)]],"yyyy"),"")</f>
        <v>2026</v>
      </c>
      <c r="X20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Row],[JABATAN]],tbl_refJabatan,7,FALSE),"yr","day")-CONVERT(DATEDIF(M2097,tglAcuan,"y"),"yr","day"))),(NOW()+(CONVERT(VLOOKUP(Table1[[#This Row],[JABATAN]],tbl_refJabatan,7,FALSE),"yr","day")-CONVERT(DATEDIF(M2097,NOW(),"y"),"yr","day")))),"tgl SK salah"),"")</f>
        <v>50827.848911689813</v>
      </c>
      <c r="Y2097" s="167" t="str">
        <f ca="1">IF(Table1[[#This Row],[TGL. PENSIUN (jabatan)]]&lt;&gt;0,TEXT(Table1[[#This Row],[TGL. PENSIUN (jabatan)]],"yyyy"),"")</f>
        <v>2039</v>
      </c>
      <c r="Z20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Row],[JABATAN]],tbl_refJabatan,8,FALSE),"yr","day")-CONVERT(DATEDIF(H2097,tglAcuan,"y"),"yr","day"))),(NOW()+(CONVERT(VLOOKUP(Table1[[#This Row],[JABATAN]],tbl_refJabatan,8,FALSE),"yr","day")-CONVERT(DATEDIF(H2097,NOW(),"y"),"yr","day")))),"Usia Salah"),"")</f>
        <v>46079.598911689813</v>
      </c>
      <c r="AA2097" s="167" t="str">
        <f ca="1">IF(Table1[[#This Row],[TGL.PENSIUN (usia )]]&lt;&gt;0,TEXT(Table1[[#This Row],[TGL.PENSIUN (usia )]],"yyyy"),"")</f>
        <v>2026</v>
      </c>
      <c r="AB20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Row],[JABATAN]],tbl_refJabatan,9,FALSE),"yr","day")-CONVERT(DATEDIF(M2097,tglAcuan,"y"),"yr","day"))),(NOW()+(CONVERT(VLOOKUP(Table1[[#This Row],[JABATAN]],tbl_refJabatan,9,FALSE),"yr","day")-CONVERT(DATEDIF(M2097,NOW(),"y"),"yr","day")))),"tgl SK salah"),"")</f>
        <v>50827.848911689813</v>
      </c>
      <c r="AC2097" s="167" t="str">
        <f ca="1">IF(Table1[[#This Row],[TGL. PENSIUN (jabatan )]]&lt;&gt;0,TEXT(Table1[[#This Row],[TGL. PENSIUN (jabatan )]],"yyyy"),"")</f>
        <v>2039</v>
      </c>
      <c r="AD20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8" spans="1:30" s="53" customFormat="1" ht="21.75" customHeight="1" x14ac:dyDescent="0.2">
      <c r="A2098" s="43">
        <f t="shared" si="71"/>
        <v>2093</v>
      </c>
      <c r="B2098" s="44" t="s">
        <v>3626</v>
      </c>
      <c r="C2098" s="44" t="s">
        <v>3702</v>
      </c>
      <c r="D2098" s="72" t="s">
        <v>52</v>
      </c>
      <c r="E2098" s="298" t="s">
        <v>3708</v>
      </c>
      <c r="F2098" s="43" t="s">
        <v>41</v>
      </c>
      <c r="G2098" s="46" t="s">
        <v>42</v>
      </c>
      <c r="H2098" s="274">
        <v>27612</v>
      </c>
      <c r="I2098" s="43"/>
      <c r="J2098" s="48"/>
      <c r="K2098" s="83" t="s">
        <v>43</v>
      </c>
      <c r="L2098" s="83" t="s">
        <v>3707</v>
      </c>
      <c r="M2098" s="274">
        <v>43480</v>
      </c>
      <c r="N2098" s="52" t="str">
        <f t="shared" ca="1" si="72"/>
        <v>48 Tahun 6 Bulan 21 hari</v>
      </c>
      <c r="O20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Row],[JABATAN]],tbl_refJabatan,2,FALSE),"yr","day")-CONVERT(DATEDIF(H2098,tglAcuan,"y"),"yr","day"))),(NOW()+(CONVERT(VLOOKUP(Table1[[#This Row],[JABATAN]],tbl_refJabatan,2,FALSE),"yr","day")-CONVERT(DATEDIF(H2098,NOW(),"y"),"yr","day")))),"Usia Salah"),"")</f>
        <v>49732.098911689813</v>
      </c>
      <c r="Q2098" s="167" t="str">
        <f ca="1">IF(Table1[[#This Row],[TGL. PENSIUN (usia)]]&lt;&gt;0,TEXT(Table1[[#This Row],[TGL. PENSIUN (usia)]],"yyyy"),"")</f>
        <v>2036</v>
      </c>
      <c r="R2098" s="166">
        <f ca="1">IF(AND(Table1[[#This Row],[TGL. PENSIUN (usia)]]&lt;&gt;"",Table1[[#This Row],[TGL. PENSIUN (usia)]]&lt;&gt;"USIA SALAH"),IF(tglAcuan&lt;&gt;0,(INT(CONVERT(VLOOKUP(Table1[[#This Row],[JABATAN]],tbl_refJabatan,2,FALSE),"yr","day")-CONVERT(DATEDIF(H2098,tglAcuan,"y"),"yr","day"))),(INT(CONVERT(VLOOKUP(Table1[[#This Row],[JABATAN]],tbl_refJabatan,2,FALSE),"yr","day")-CONVERT(DATEDIF(H2098,NOW(),"y"),"yr","day")))),"")</f>
        <v>4383</v>
      </c>
      <c r="S2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Row],[JABATAN]],tbl_refJabatan,4,FALSE),"yr","day")-CONVERT(DATEDIF(H2098,tglAcuan,"y"),"yr","day"))),(NOW()+(CONVERT(VLOOKUP(Table1[[#This Row],[JABATAN]],tbl_refJabatan,4,FALSE),"yr","day")-CONVERT(DATEDIF(H2098,NOW(),"y"),"yr","day")))),"Usia Salah"),"")</f>
        <v>49732.098911689813</v>
      </c>
      <c r="T2098" s="167" t="str">
        <f ca="1">IF(Table1[[#This Row],[TGL. PENSIUN ( usia )]]&lt;&gt;0,TEXT(Table1[[#This Row],[TGL. PENSIUN ( usia )]],"yyyy"),"")</f>
        <v>2036</v>
      </c>
      <c r="U2098" s="166">
        <f ca="1">IF(AND(Table1[[#This Row],[TGL. PENSIUN (usia)]]&lt;&gt;"",Table1[[#This Row],[TGL. PENSIUN (usia)]]&lt;&gt;"USIA SALAH"),IF(tglAcuan&lt;&gt;0,(INT(CONVERT(VLOOKUP(Table1[[#This Row],[JABATAN]],tbl_refJabatan,4,FALSE),"yr","day")-CONVERT(DATEDIF(H2098,tglAcuan,"y"),"yr","day"))),(INT(CONVERT(VLOOKUP(Table1[[#This Row],[JABATAN]],tbl_refJabatan,4,FALSE),"yr","day")-CONVERT(DATEDIF(H2098,NOW(),"y"),"yr","day")))),"")</f>
        <v>4383</v>
      </c>
      <c r="V2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Row],[JABATAN]],tbl_refJabatan,6,FALSE),"yr","day")-CONVERT(DATEDIF(H2098,tglAcuan,"y"),"yr","day"))),(NOW()+(CONVERT(VLOOKUP(Table1[[#This Row],[JABATAN]],tbl_refJabatan,6,FALSE),"yr","day")-CONVERT(DATEDIF(H2098,NOW(),"y"),"yr","day")))),"Usia Salah"),"")</f>
        <v>48271.098911689813</v>
      </c>
      <c r="W2098" s="167" t="str">
        <f ca="1">IF(Table1[[#This Row],[TGL.PENSIUN (usia)]]&lt;&gt;0,TEXT(Table1[[#This Row],[TGL.PENSIUN (usia)]],"yyyy"),"")</f>
        <v>2032</v>
      </c>
      <c r="X20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Row],[JABATAN]],tbl_refJabatan,7,FALSE),"yr","day")-CONVERT(DATEDIF(M2098,tglAcuan,"y"),"yr","day"))),(NOW()+(CONVERT(VLOOKUP(Table1[[#This Row],[JABATAN]],tbl_refJabatan,7,FALSE),"yr","day")-CONVERT(DATEDIF(M2098,NOW(),"y"),"yr","day")))),"tgl SK salah"),"")</f>
        <v>50827.848911689813</v>
      </c>
      <c r="Y2098" s="167" t="str">
        <f ca="1">IF(Table1[[#This Row],[TGL. PENSIUN (jabatan)]]&lt;&gt;0,TEXT(Table1[[#This Row],[TGL. PENSIUN (jabatan)]],"yyyy"),"")</f>
        <v>2039</v>
      </c>
      <c r="Z20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Row],[JABATAN]],tbl_refJabatan,8,FALSE),"yr","day")-CONVERT(DATEDIF(H2098,tglAcuan,"y"),"yr","day"))),(NOW()+(CONVERT(VLOOKUP(Table1[[#This Row],[JABATAN]],tbl_refJabatan,8,FALSE),"yr","day")-CONVERT(DATEDIF(H2098,NOW(),"y"),"yr","day")))),"Usia Salah"),"")</f>
        <v>48271.098911689813</v>
      </c>
      <c r="AA2098" s="167" t="str">
        <f ca="1">IF(Table1[[#This Row],[TGL.PENSIUN (usia )]]&lt;&gt;0,TEXT(Table1[[#This Row],[TGL.PENSIUN (usia )]],"yyyy"),"")</f>
        <v>2032</v>
      </c>
      <c r="AB20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Row],[JABATAN]],tbl_refJabatan,9,FALSE),"yr","day")-CONVERT(DATEDIF(M2098,tglAcuan,"y"),"yr","day"))),(NOW()+(CONVERT(VLOOKUP(Table1[[#This Row],[JABATAN]],tbl_refJabatan,9,FALSE),"yr","day")-CONVERT(DATEDIF(M2098,NOW(),"y"),"yr","day")))),"tgl SK salah"),"")</f>
        <v>50827.848911689813</v>
      </c>
      <c r="AC2098" s="167" t="str">
        <f ca="1">IF(Table1[[#This Row],[TGL. PENSIUN (jabatan )]]&lt;&gt;0,TEXT(Table1[[#This Row],[TGL. PENSIUN (jabatan )]],"yyyy"),"")</f>
        <v>2039</v>
      </c>
      <c r="AD20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099" spans="1:30" s="53" customFormat="1" ht="21.75" customHeight="1" x14ac:dyDescent="0.2">
      <c r="A2099" s="43">
        <f t="shared" si="71"/>
        <v>2094</v>
      </c>
      <c r="B2099" s="44" t="s">
        <v>3626</v>
      </c>
      <c r="C2099" s="44" t="s">
        <v>3702</v>
      </c>
      <c r="D2099" s="45" t="s">
        <v>54</v>
      </c>
      <c r="E2099" s="298" t="s">
        <v>3709</v>
      </c>
      <c r="F2099" s="43" t="s">
        <v>41</v>
      </c>
      <c r="G2099" s="46" t="s">
        <v>42</v>
      </c>
      <c r="H2099" s="274">
        <v>26001</v>
      </c>
      <c r="I2099" s="43"/>
      <c r="J2099" s="48"/>
      <c r="K2099" s="83" t="s">
        <v>43</v>
      </c>
      <c r="L2099" s="83" t="s">
        <v>3707</v>
      </c>
      <c r="M2099" s="274">
        <v>43480</v>
      </c>
      <c r="N2099" s="52" t="str">
        <f t="shared" ca="1" si="72"/>
        <v>52 Tahun 11 Bulan 18 hari</v>
      </c>
      <c r="O20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Row],[JABATAN]],tbl_refJabatan,2,FALSE),"yr","day")-CONVERT(DATEDIF(H2099,tglAcuan,"y"),"yr","day"))),(NOW()+(CONVERT(VLOOKUP(Table1[[#This Row],[JABATAN]],tbl_refJabatan,2,FALSE),"yr","day")-CONVERT(DATEDIF(H2099,NOW(),"y"),"yr","day")))),"Usia Salah"),"")</f>
        <v>48271.098911689813</v>
      </c>
      <c r="Q2099" s="167" t="str">
        <f ca="1">IF(Table1[[#This Row],[TGL. PENSIUN (usia)]]&lt;&gt;0,TEXT(Table1[[#This Row],[TGL. PENSIUN (usia)]],"yyyy"),"")</f>
        <v>2032</v>
      </c>
      <c r="R2099" s="166">
        <f ca="1">IF(AND(Table1[[#This Row],[TGL. PENSIUN (usia)]]&lt;&gt;"",Table1[[#This Row],[TGL. PENSIUN (usia)]]&lt;&gt;"USIA SALAH"),IF(tglAcuan&lt;&gt;0,(INT(CONVERT(VLOOKUP(Table1[[#This Row],[JABATAN]],tbl_refJabatan,2,FALSE),"yr","day")-CONVERT(DATEDIF(H2099,tglAcuan,"y"),"yr","day"))),(INT(CONVERT(VLOOKUP(Table1[[#This Row],[JABATAN]],tbl_refJabatan,2,FALSE),"yr","day")-CONVERT(DATEDIF(H2099,NOW(),"y"),"yr","day")))),"")</f>
        <v>2922</v>
      </c>
      <c r="S2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Row],[JABATAN]],tbl_refJabatan,4,FALSE),"yr","day")-CONVERT(DATEDIF(H2099,tglAcuan,"y"),"yr","day"))),(NOW()+(CONVERT(VLOOKUP(Table1[[#This Row],[JABATAN]],tbl_refJabatan,4,FALSE),"yr","day")-CONVERT(DATEDIF(H2099,NOW(),"y"),"yr","day")))),"Usia Salah"),"")</f>
        <v>48271.098911689813</v>
      </c>
      <c r="T2099" s="167" t="str">
        <f ca="1">IF(Table1[[#This Row],[TGL. PENSIUN ( usia )]]&lt;&gt;0,TEXT(Table1[[#This Row],[TGL. PENSIUN ( usia )]],"yyyy"),"")</f>
        <v>2032</v>
      </c>
      <c r="U2099" s="166">
        <f ca="1">IF(AND(Table1[[#This Row],[TGL. PENSIUN (usia)]]&lt;&gt;"",Table1[[#This Row],[TGL. PENSIUN (usia)]]&lt;&gt;"USIA SALAH"),IF(tglAcuan&lt;&gt;0,(INT(CONVERT(VLOOKUP(Table1[[#This Row],[JABATAN]],tbl_refJabatan,4,FALSE),"yr","day")-CONVERT(DATEDIF(H2099,tglAcuan,"y"),"yr","day"))),(INT(CONVERT(VLOOKUP(Table1[[#This Row],[JABATAN]],tbl_refJabatan,4,FALSE),"yr","day")-CONVERT(DATEDIF(H2099,NOW(),"y"),"yr","day")))),"")</f>
        <v>2922</v>
      </c>
      <c r="V2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Row],[JABATAN]],tbl_refJabatan,6,FALSE),"yr","day")-CONVERT(DATEDIF(H2099,tglAcuan,"y"),"yr","day"))),(NOW()+(CONVERT(VLOOKUP(Table1[[#This Row],[JABATAN]],tbl_refJabatan,6,FALSE),"yr","day")-CONVERT(DATEDIF(H2099,NOW(),"y"),"yr","day")))),"Usia Salah"),"")</f>
        <v>46810.098911689813</v>
      </c>
      <c r="W2099" s="167" t="str">
        <f ca="1">IF(Table1[[#This Row],[TGL.PENSIUN (usia)]]&lt;&gt;0,TEXT(Table1[[#This Row],[TGL.PENSIUN (usia)]],"yyyy"),"")</f>
        <v>2028</v>
      </c>
      <c r="X20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Row],[JABATAN]],tbl_refJabatan,7,FALSE),"yr","day")-CONVERT(DATEDIF(M2099,tglAcuan,"y"),"yr","day"))),(NOW()+(CONVERT(VLOOKUP(Table1[[#This Row],[JABATAN]],tbl_refJabatan,7,FALSE),"yr","day")-CONVERT(DATEDIF(M2099,NOW(),"y"),"yr","day")))),"tgl SK salah"),"")</f>
        <v>50827.848911689813</v>
      </c>
      <c r="Y2099" s="167" t="str">
        <f ca="1">IF(Table1[[#This Row],[TGL. PENSIUN (jabatan)]]&lt;&gt;0,TEXT(Table1[[#This Row],[TGL. PENSIUN (jabatan)]],"yyyy"),"")</f>
        <v>2039</v>
      </c>
      <c r="Z20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Row],[JABATAN]],tbl_refJabatan,8,FALSE),"yr","day")-CONVERT(DATEDIF(H2099,tglAcuan,"y"),"yr","day"))),(NOW()+(CONVERT(VLOOKUP(Table1[[#This Row],[JABATAN]],tbl_refJabatan,8,FALSE),"yr","day")-CONVERT(DATEDIF(H2099,NOW(),"y"),"yr","day")))),"Usia Salah"),"")</f>
        <v>46810.098911689813</v>
      </c>
      <c r="AA2099" s="167" t="str">
        <f ca="1">IF(Table1[[#This Row],[TGL.PENSIUN (usia )]]&lt;&gt;0,TEXT(Table1[[#This Row],[TGL.PENSIUN (usia )]],"yyyy"),"")</f>
        <v>2028</v>
      </c>
      <c r="AB20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Row],[JABATAN]],tbl_refJabatan,9,FALSE),"yr","day")-CONVERT(DATEDIF(M2099,tglAcuan,"y"),"yr","day"))),(NOW()+(CONVERT(VLOOKUP(Table1[[#This Row],[JABATAN]],tbl_refJabatan,9,FALSE),"yr","day")-CONVERT(DATEDIF(M2099,NOW(),"y"),"yr","day")))),"tgl SK salah"),"")</f>
        <v>50827.848911689813</v>
      </c>
      <c r="AC2099" s="167" t="str">
        <f ca="1">IF(Table1[[#This Row],[TGL. PENSIUN (jabatan )]]&lt;&gt;0,TEXT(Table1[[#This Row],[TGL. PENSIUN (jabatan )]],"yyyy"),"")</f>
        <v>2039</v>
      </c>
      <c r="AD20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0" spans="1:30" s="53" customFormat="1" ht="21.75" customHeight="1" x14ac:dyDescent="0.2">
      <c r="A2100" s="43">
        <f t="shared" si="71"/>
        <v>2095</v>
      </c>
      <c r="B2100" s="44" t="s">
        <v>3626</v>
      </c>
      <c r="C2100" s="44" t="s">
        <v>3702</v>
      </c>
      <c r="D2100" s="72" t="s">
        <v>57</v>
      </c>
      <c r="E2100" s="298" t="s">
        <v>3710</v>
      </c>
      <c r="F2100" s="43" t="s">
        <v>50</v>
      </c>
      <c r="G2100" s="46" t="s">
        <v>42</v>
      </c>
      <c r="H2100" s="274">
        <v>33153</v>
      </c>
      <c r="I2100" s="43"/>
      <c r="J2100" s="48"/>
      <c r="K2100" s="83" t="s">
        <v>56</v>
      </c>
      <c r="L2100" s="83" t="s">
        <v>3707</v>
      </c>
      <c r="M2100" s="274">
        <v>43480</v>
      </c>
      <c r="N2100" s="52" t="str">
        <f t="shared" ca="1" si="72"/>
        <v>33 Tahun 4 Bulan 20 hari</v>
      </c>
      <c r="O21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Row],[JABATAN]],tbl_refJabatan,2,FALSE),"yr","day")-CONVERT(DATEDIF(H2100,tglAcuan,"y"),"yr","day"))),(NOW()+(CONVERT(VLOOKUP(Table1[[#This Row],[JABATAN]],tbl_refJabatan,2,FALSE),"yr","day")-CONVERT(DATEDIF(H2100,NOW(),"y"),"yr","day")))),"Usia Salah"),"")</f>
        <v>55210.848911689813</v>
      </c>
      <c r="Q2100" s="167" t="str">
        <f ca="1">IF(Table1[[#This Row],[TGL. PENSIUN (usia)]]&lt;&gt;0,TEXT(Table1[[#This Row],[TGL. PENSIUN (usia)]],"yyyy"),"")</f>
        <v>2051</v>
      </c>
      <c r="R2100" s="166">
        <f ca="1">IF(AND(Table1[[#This Row],[TGL. PENSIUN (usia)]]&lt;&gt;"",Table1[[#This Row],[TGL. PENSIUN (usia)]]&lt;&gt;"USIA SALAH"),IF(tglAcuan&lt;&gt;0,(INT(CONVERT(VLOOKUP(Table1[[#This Row],[JABATAN]],tbl_refJabatan,2,FALSE),"yr","day")-CONVERT(DATEDIF(H2100,tglAcuan,"y"),"yr","day"))),(INT(CONVERT(VLOOKUP(Table1[[#This Row],[JABATAN]],tbl_refJabatan,2,FALSE),"yr","day")-CONVERT(DATEDIF(H2100,NOW(),"y"),"yr","day")))),"")</f>
        <v>9861</v>
      </c>
      <c r="S2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Row],[JABATAN]],tbl_refJabatan,4,FALSE),"yr","day")-CONVERT(DATEDIF(H2100,tglAcuan,"y"),"yr","day"))),(NOW()+(CONVERT(VLOOKUP(Table1[[#This Row],[JABATAN]],tbl_refJabatan,4,FALSE),"yr","day")-CONVERT(DATEDIF(H2100,NOW(),"y"),"yr","day")))),"Usia Salah"),"")</f>
        <v>55210.848911689813</v>
      </c>
      <c r="T2100" s="167" t="str">
        <f ca="1">IF(Table1[[#This Row],[TGL. PENSIUN ( usia )]]&lt;&gt;0,TEXT(Table1[[#This Row],[TGL. PENSIUN ( usia )]],"yyyy"),"")</f>
        <v>2051</v>
      </c>
      <c r="U2100" s="166">
        <f ca="1">IF(AND(Table1[[#This Row],[TGL. PENSIUN (usia)]]&lt;&gt;"",Table1[[#This Row],[TGL. PENSIUN (usia)]]&lt;&gt;"USIA SALAH"),IF(tglAcuan&lt;&gt;0,(INT(CONVERT(VLOOKUP(Table1[[#This Row],[JABATAN]],tbl_refJabatan,4,FALSE),"yr","day")-CONVERT(DATEDIF(H2100,tglAcuan,"y"),"yr","day"))),(INT(CONVERT(VLOOKUP(Table1[[#This Row],[JABATAN]],tbl_refJabatan,4,FALSE),"yr","day")-CONVERT(DATEDIF(H2100,NOW(),"y"),"yr","day")))),"")</f>
        <v>9861</v>
      </c>
      <c r="V2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Row],[JABATAN]],tbl_refJabatan,6,FALSE),"yr","day")-CONVERT(DATEDIF(H2100,tglAcuan,"y"),"yr","day"))),(NOW()+(CONVERT(VLOOKUP(Table1[[#This Row],[JABATAN]],tbl_refJabatan,6,FALSE),"yr","day")-CONVERT(DATEDIF(H2100,NOW(),"y"),"yr","day")))),"Usia Salah"),"")</f>
        <v>53749.848911689813</v>
      </c>
      <c r="W2100" s="167" t="str">
        <f ca="1">IF(Table1[[#This Row],[TGL.PENSIUN (usia)]]&lt;&gt;0,TEXT(Table1[[#This Row],[TGL.PENSIUN (usia)]],"yyyy"),"")</f>
        <v>2047</v>
      </c>
      <c r="X2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Row],[JABATAN]],tbl_refJabatan,7,FALSE),"yr","day")-CONVERT(DATEDIF(M2100,tglAcuan,"y"),"yr","day"))),(NOW()+(CONVERT(VLOOKUP(Table1[[#This Row],[JABATAN]],tbl_refJabatan,7,FALSE),"yr","day")-CONVERT(DATEDIF(M2100,NOW(),"y"),"yr","day")))),"tgl SK salah"),"")</f>
        <v>50827.848911689813</v>
      </c>
      <c r="Y2100" s="167" t="str">
        <f ca="1">IF(Table1[[#This Row],[TGL. PENSIUN (jabatan)]]&lt;&gt;0,TEXT(Table1[[#This Row],[TGL. PENSIUN (jabatan)]],"yyyy"),"")</f>
        <v>2039</v>
      </c>
      <c r="Z21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Row],[JABATAN]],tbl_refJabatan,8,FALSE),"yr","day")-CONVERT(DATEDIF(H2100,tglAcuan,"y"),"yr","day"))),(NOW()+(CONVERT(VLOOKUP(Table1[[#This Row],[JABATAN]],tbl_refJabatan,8,FALSE),"yr","day")-CONVERT(DATEDIF(H2100,NOW(),"y"),"yr","day")))),"Usia Salah"),"")</f>
        <v>53749.848911689813</v>
      </c>
      <c r="AA2100" s="167" t="str">
        <f ca="1">IF(Table1[[#This Row],[TGL.PENSIUN (usia )]]&lt;&gt;0,TEXT(Table1[[#This Row],[TGL.PENSIUN (usia )]],"yyyy"),"")</f>
        <v>2047</v>
      </c>
      <c r="AB21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Row],[JABATAN]],tbl_refJabatan,9,FALSE),"yr","day")-CONVERT(DATEDIF(M2100,tglAcuan,"y"),"yr","day"))),(NOW()+(CONVERT(VLOOKUP(Table1[[#This Row],[JABATAN]],tbl_refJabatan,9,FALSE),"yr","day")-CONVERT(DATEDIF(M2100,NOW(),"y"),"yr","day")))),"tgl SK salah"),"")</f>
        <v>50827.848911689813</v>
      </c>
      <c r="AC2100" s="167" t="str">
        <f ca="1">IF(Table1[[#This Row],[TGL. PENSIUN (jabatan )]]&lt;&gt;0,TEXT(Table1[[#This Row],[TGL. PENSIUN (jabatan )]],"yyyy"),"")</f>
        <v>2039</v>
      </c>
      <c r="AD21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1" spans="1:30" s="53" customFormat="1" ht="21.75" customHeight="1" x14ac:dyDescent="0.2">
      <c r="A2101" s="43">
        <f t="shared" si="71"/>
        <v>2096</v>
      </c>
      <c r="B2101" s="44" t="s">
        <v>3626</v>
      </c>
      <c r="C2101" s="44" t="s">
        <v>3702</v>
      </c>
      <c r="D2101" s="72" t="s">
        <v>59</v>
      </c>
      <c r="E2101" s="298" t="s">
        <v>3711</v>
      </c>
      <c r="F2101" s="43" t="s">
        <v>41</v>
      </c>
      <c r="G2101" s="46" t="s">
        <v>42</v>
      </c>
      <c r="H2101" s="274">
        <v>30573</v>
      </c>
      <c r="I2101" s="43"/>
      <c r="J2101" s="48"/>
      <c r="K2101" s="83" t="s">
        <v>116</v>
      </c>
      <c r="L2101" s="83" t="s">
        <v>3712</v>
      </c>
      <c r="M2101" s="274">
        <v>43923</v>
      </c>
      <c r="N2101" s="52" t="str">
        <f t="shared" ca="1" si="72"/>
        <v>40 Tahun 5 Bulan 13 hari</v>
      </c>
      <c r="O21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25 Hari </v>
      </c>
      <c r="P2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Row],[JABATAN]],tbl_refJabatan,2,FALSE),"yr","day")-CONVERT(DATEDIF(H2101,tglAcuan,"y"),"yr","day"))),(NOW()+(CONVERT(VLOOKUP(Table1[[#This Row],[JABATAN]],tbl_refJabatan,2,FALSE),"yr","day")-CONVERT(DATEDIF(H2101,NOW(),"y"),"yr","day")))),"Usia Salah"),"")</f>
        <v>52654.098911689813</v>
      </c>
      <c r="Q2101" s="167" t="str">
        <f ca="1">IF(Table1[[#This Row],[TGL. PENSIUN (usia)]]&lt;&gt;0,TEXT(Table1[[#This Row],[TGL. PENSIUN (usia)]],"yyyy"),"")</f>
        <v>2044</v>
      </c>
      <c r="R2101" s="166">
        <f ca="1">IF(AND(Table1[[#This Row],[TGL. PENSIUN (usia)]]&lt;&gt;"",Table1[[#This Row],[TGL. PENSIUN (usia)]]&lt;&gt;"USIA SALAH"),IF(tglAcuan&lt;&gt;0,(INT(CONVERT(VLOOKUP(Table1[[#This Row],[JABATAN]],tbl_refJabatan,2,FALSE),"yr","day")-CONVERT(DATEDIF(H2101,tglAcuan,"y"),"yr","day"))),(INT(CONVERT(VLOOKUP(Table1[[#This Row],[JABATAN]],tbl_refJabatan,2,FALSE),"yr","day")-CONVERT(DATEDIF(H2101,NOW(),"y"),"yr","day")))),"")</f>
        <v>7305</v>
      </c>
      <c r="S2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Row],[JABATAN]],tbl_refJabatan,4,FALSE),"yr","day")-CONVERT(DATEDIF(H2101,tglAcuan,"y"),"yr","day"))),(NOW()+(CONVERT(VLOOKUP(Table1[[#This Row],[JABATAN]],tbl_refJabatan,4,FALSE),"yr","day")-CONVERT(DATEDIF(H2101,NOW(),"y"),"yr","day")))),"Usia Salah"),"")</f>
        <v>52654.098911689813</v>
      </c>
      <c r="T2101" s="167" t="str">
        <f ca="1">IF(Table1[[#This Row],[TGL. PENSIUN ( usia )]]&lt;&gt;0,TEXT(Table1[[#This Row],[TGL. PENSIUN ( usia )]],"yyyy"),"")</f>
        <v>2044</v>
      </c>
      <c r="U2101" s="166">
        <f ca="1">IF(AND(Table1[[#This Row],[TGL. PENSIUN (usia)]]&lt;&gt;"",Table1[[#This Row],[TGL. PENSIUN (usia)]]&lt;&gt;"USIA SALAH"),IF(tglAcuan&lt;&gt;0,(INT(CONVERT(VLOOKUP(Table1[[#This Row],[JABATAN]],tbl_refJabatan,4,FALSE),"yr","day")-CONVERT(DATEDIF(H2101,tglAcuan,"y"),"yr","day"))),(INT(CONVERT(VLOOKUP(Table1[[#This Row],[JABATAN]],tbl_refJabatan,4,FALSE),"yr","day")-CONVERT(DATEDIF(H2101,NOW(),"y"),"yr","day")))),"")</f>
        <v>7305</v>
      </c>
      <c r="V2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Row],[JABATAN]],tbl_refJabatan,6,FALSE),"yr","day")-CONVERT(DATEDIF(H2101,tglAcuan,"y"),"yr","day"))),(NOW()+(CONVERT(VLOOKUP(Table1[[#This Row],[JABATAN]],tbl_refJabatan,6,FALSE),"yr","day")-CONVERT(DATEDIF(H2101,NOW(),"y"),"yr","day")))),"Usia Salah"),"")</f>
        <v>51193.098911689813</v>
      </c>
      <c r="W2101" s="167" t="str">
        <f ca="1">IF(Table1[[#This Row],[TGL.PENSIUN (usia)]]&lt;&gt;0,TEXT(Table1[[#This Row],[TGL.PENSIUN (usia)]],"yyyy"),"")</f>
        <v>2040</v>
      </c>
      <c r="X2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Row],[JABATAN]],tbl_refJabatan,7,FALSE),"yr","day")-CONVERT(DATEDIF(M2101,tglAcuan,"y"),"yr","day"))),(NOW()+(CONVERT(VLOOKUP(Table1[[#This Row],[JABATAN]],tbl_refJabatan,7,FALSE),"yr","day")-CONVERT(DATEDIF(M2101,NOW(),"y"),"yr","day")))),"tgl SK salah"),"")</f>
        <v>51558.348911689813</v>
      </c>
      <c r="Y2101" s="167" t="str">
        <f ca="1">IF(Table1[[#This Row],[TGL. PENSIUN (jabatan)]]&lt;&gt;0,TEXT(Table1[[#This Row],[TGL. PENSIUN (jabatan)]],"yyyy"),"")</f>
        <v>2041</v>
      </c>
      <c r="Z21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Row],[JABATAN]],tbl_refJabatan,8,FALSE),"yr","day")-CONVERT(DATEDIF(H2101,tglAcuan,"y"),"yr","day"))),(NOW()+(CONVERT(VLOOKUP(Table1[[#This Row],[JABATAN]],tbl_refJabatan,8,FALSE),"yr","day")-CONVERT(DATEDIF(H2101,NOW(),"y"),"yr","day")))),"Usia Salah"),"")</f>
        <v>51193.098911689813</v>
      </c>
      <c r="AA2101" s="167" t="str">
        <f ca="1">IF(Table1[[#This Row],[TGL.PENSIUN (usia )]]&lt;&gt;0,TEXT(Table1[[#This Row],[TGL.PENSIUN (usia )]],"yyyy"),"")</f>
        <v>2040</v>
      </c>
      <c r="AB21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Row],[JABATAN]],tbl_refJabatan,9,FALSE),"yr","day")-CONVERT(DATEDIF(M2101,tglAcuan,"y"),"yr","day"))),(NOW()+(CONVERT(VLOOKUP(Table1[[#This Row],[JABATAN]],tbl_refJabatan,9,FALSE),"yr","day")-CONVERT(DATEDIF(M2101,NOW(),"y"),"yr","day")))),"tgl SK salah"),"")</f>
        <v>51558.348911689813</v>
      </c>
      <c r="AC2101" s="167" t="str">
        <f ca="1">IF(Table1[[#This Row],[TGL. PENSIUN (jabatan )]]&lt;&gt;0,TEXT(Table1[[#This Row],[TGL. PENSIUN (jabatan )]],"yyyy"),"")</f>
        <v>2041</v>
      </c>
      <c r="AD21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2" spans="1:30" s="53" customFormat="1" ht="21.75" customHeight="1" x14ac:dyDescent="0.2">
      <c r="A2102" s="43">
        <f t="shared" si="71"/>
        <v>2097</v>
      </c>
      <c r="B2102" s="44" t="s">
        <v>3626</v>
      </c>
      <c r="C2102" s="44" t="s">
        <v>3702</v>
      </c>
      <c r="D2102" s="72" t="s">
        <v>61</v>
      </c>
      <c r="E2102" s="298" t="s">
        <v>3713</v>
      </c>
      <c r="F2102" s="43" t="s">
        <v>50</v>
      </c>
      <c r="G2102" s="46" t="s">
        <v>42</v>
      </c>
      <c r="H2102" s="274">
        <v>34782</v>
      </c>
      <c r="I2102" s="43"/>
      <c r="J2102" s="48"/>
      <c r="K2102" s="83" t="s">
        <v>56</v>
      </c>
      <c r="L2102" s="83" t="s">
        <v>3714</v>
      </c>
      <c r="M2102" s="274">
        <v>43923</v>
      </c>
      <c r="N2102" s="52" t="str">
        <f t="shared" ca="1" si="72"/>
        <v>28 Tahun 11 Bulan 3 hari</v>
      </c>
      <c r="O21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10 Bulan 25 Hari </v>
      </c>
      <c r="P2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Row],[JABATAN]],tbl_refJabatan,2,FALSE),"yr","day")-CONVERT(DATEDIF(H2102,tglAcuan,"y"),"yr","day"))),(NOW()+(CONVERT(VLOOKUP(Table1[[#This Row],[JABATAN]],tbl_refJabatan,2,FALSE),"yr","day")-CONVERT(DATEDIF(H2102,NOW(),"y"),"yr","day")))),"Usia Salah"),"")</f>
        <v>57037.098911689813</v>
      </c>
      <c r="Q2102" s="167" t="str">
        <f ca="1">IF(Table1[[#This Row],[TGL. PENSIUN (usia)]]&lt;&gt;0,TEXT(Table1[[#This Row],[TGL. PENSIUN (usia)]],"yyyy"),"")</f>
        <v>2056</v>
      </c>
      <c r="R2102" s="166">
        <f ca="1">IF(AND(Table1[[#This Row],[TGL. PENSIUN (usia)]]&lt;&gt;"",Table1[[#This Row],[TGL. PENSIUN (usia)]]&lt;&gt;"USIA SALAH"),IF(tglAcuan&lt;&gt;0,(INT(CONVERT(VLOOKUP(Table1[[#This Row],[JABATAN]],tbl_refJabatan,2,FALSE),"yr","day")-CONVERT(DATEDIF(H2102,tglAcuan,"y"),"yr","day"))),(INT(CONVERT(VLOOKUP(Table1[[#This Row],[JABATAN]],tbl_refJabatan,2,FALSE),"yr","day")-CONVERT(DATEDIF(H2102,NOW(),"y"),"yr","day")))),"")</f>
        <v>11688</v>
      </c>
      <c r="S2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Row],[JABATAN]],tbl_refJabatan,4,FALSE),"yr","day")-CONVERT(DATEDIF(H2102,tglAcuan,"y"),"yr","day"))),(NOW()+(CONVERT(VLOOKUP(Table1[[#This Row],[JABATAN]],tbl_refJabatan,4,FALSE),"yr","day")-CONVERT(DATEDIF(H2102,NOW(),"y"),"yr","day")))),"Usia Salah"),"")</f>
        <v>57037.098911689813</v>
      </c>
      <c r="T2102" s="167" t="str">
        <f ca="1">IF(Table1[[#This Row],[TGL. PENSIUN ( usia )]]&lt;&gt;0,TEXT(Table1[[#This Row],[TGL. PENSIUN ( usia )]],"yyyy"),"")</f>
        <v>2056</v>
      </c>
      <c r="U2102" s="166">
        <f ca="1">IF(AND(Table1[[#This Row],[TGL. PENSIUN (usia)]]&lt;&gt;"",Table1[[#This Row],[TGL. PENSIUN (usia)]]&lt;&gt;"USIA SALAH"),IF(tglAcuan&lt;&gt;0,(INT(CONVERT(VLOOKUP(Table1[[#This Row],[JABATAN]],tbl_refJabatan,4,FALSE),"yr","day")-CONVERT(DATEDIF(H2102,tglAcuan,"y"),"yr","day"))),(INT(CONVERT(VLOOKUP(Table1[[#This Row],[JABATAN]],tbl_refJabatan,4,FALSE),"yr","day")-CONVERT(DATEDIF(H2102,NOW(),"y"),"yr","day")))),"")</f>
        <v>11688</v>
      </c>
      <c r="V2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Row],[JABATAN]],tbl_refJabatan,6,FALSE),"yr","day")-CONVERT(DATEDIF(H2102,tglAcuan,"y"),"yr","day"))),(NOW()+(CONVERT(VLOOKUP(Table1[[#This Row],[JABATAN]],tbl_refJabatan,6,FALSE),"yr","day")-CONVERT(DATEDIF(H2102,NOW(),"y"),"yr","day")))),"Usia Salah"),"")</f>
        <v>55576.098911689813</v>
      </c>
      <c r="W2102" s="167" t="str">
        <f ca="1">IF(Table1[[#This Row],[TGL.PENSIUN (usia)]]&lt;&gt;0,TEXT(Table1[[#This Row],[TGL.PENSIUN (usia)]],"yyyy"),"")</f>
        <v>2052</v>
      </c>
      <c r="X2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Row],[JABATAN]],tbl_refJabatan,7,FALSE),"yr","day")-CONVERT(DATEDIF(M2102,tglAcuan,"y"),"yr","day"))),(NOW()+(CONVERT(VLOOKUP(Table1[[#This Row],[JABATAN]],tbl_refJabatan,7,FALSE),"yr","day")-CONVERT(DATEDIF(M2102,NOW(),"y"),"yr","day")))),"tgl SK salah"),"")</f>
        <v>51558.348911689813</v>
      </c>
      <c r="Y2102" s="167" t="str">
        <f ca="1">IF(Table1[[#This Row],[TGL. PENSIUN (jabatan)]]&lt;&gt;0,TEXT(Table1[[#This Row],[TGL. PENSIUN (jabatan)]],"yyyy"),"")</f>
        <v>2041</v>
      </c>
      <c r="Z21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Row],[JABATAN]],tbl_refJabatan,8,FALSE),"yr","day")-CONVERT(DATEDIF(H2102,tglAcuan,"y"),"yr","day"))),(NOW()+(CONVERT(VLOOKUP(Table1[[#This Row],[JABATAN]],tbl_refJabatan,8,FALSE),"yr","day")-CONVERT(DATEDIF(H2102,NOW(),"y"),"yr","day")))),"Usia Salah"),"")</f>
        <v>55576.098911689813</v>
      </c>
      <c r="AA2102" s="167" t="str">
        <f ca="1">IF(Table1[[#This Row],[TGL.PENSIUN (usia )]]&lt;&gt;0,TEXT(Table1[[#This Row],[TGL.PENSIUN (usia )]],"yyyy"),"")</f>
        <v>2052</v>
      </c>
      <c r="AB21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Row],[JABATAN]],tbl_refJabatan,9,FALSE),"yr","day")-CONVERT(DATEDIF(M2102,tglAcuan,"y"),"yr","day"))),(NOW()+(CONVERT(VLOOKUP(Table1[[#This Row],[JABATAN]],tbl_refJabatan,9,FALSE),"yr","day")-CONVERT(DATEDIF(M2102,NOW(),"y"),"yr","day")))),"tgl SK salah"),"")</f>
        <v>51558.348911689813</v>
      </c>
      <c r="AC2102" s="167" t="str">
        <f ca="1">IF(Table1[[#This Row],[TGL. PENSIUN (jabatan )]]&lt;&gt;0,TEXT(Table1[[#This Row],[TGL. PENSIUN (jabatan )]],"yyyy"),"")</f>
        <v>2041</v>
      </c>
      <c r="AD21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3" spans="1:30" s="53" customFormat="1" ht="21.75" customHeight="1" x14ac:dyDescent="0.2">
      <c r="A2103" s="43">
        <f t="shared" si="71"/>
        <v>2098</v>
      </c>
      <c r="B2103" s="44" t="s">
        <v>3626</v>
      </c>
      <c r="C2103" s="44" t="s">
        <v>3702</v>
      </c>
      <c r="D2103" s="72" t="s">
        <v>63</v>
      </c>
      <c r="E2103" s="298" t="s">
        <v>3715</v>
      </c>
      <c r="F2103" s="43" t="s">
        <v>41</v>
      </c>
      <c r="G2103" s="46" t="s">
        <v>42</v>
      </c>
      <c r="H2103" s="274">
        <v>31237</v>
      </c>
      <c r="I2103" s="43"/>
      <c r="J2103" s="48"/>
      <c r="K2103" s="83" t="s">
        <v>56</v>
      </c>
      <c r="L2103" s="83" t="s">
        <v>3716</v>
      </c>
      <c r="M2103" s="274">
        <v>42040</v>
      </c>
      <c r="N2103" s="52" t="str">
        <f t="shared" ca="1" si="72"/>
        <v>38 Tahun 7 Bulan 18 hari</v>
      </c>
      <c r="O21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22 Hari </v>
      </c>
      <c r="P2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Row],[JABATAN]],tbl_refJabatan,2,FALSE),"yr","day")-CONVERT(DATEDIF(H2103,tglAcuan,"y"),"yr","day"))),(NOW()+(CONVERT(VLOOKUP(Table1[[#This Row],[JABATAN]],tbl_refJabatan,2,FALSE),"yr","day")-CONVERT(DATEDIF(H2103,NOW(),"y"),"yr","day")))),"Usia Salah"),"")</f>
        <v>53384.598911689813</v>
      </c>
      <c r="Q2103" s="167" t="str">
        <f ca="1">IF(Table1[[#This Row],[TGL. PENSIUN (usia)]]&lt;&gt;0,TEXT(Table1[[#This Row],[TGL. PENSIUN (usia)]],"yyyy"),"")</f>
        <v>2046</v>
      </c>
      <c r="R2103" s="166">
        <f ca="1">IF(AND(Table1[[#This Row],[TGL. PENSIUN (usia)]]&lt;&gt;"",Table1[[#This Row],[TGL. PENSIUN (usia)]]&lt;&gt;"USIA SALAH"),IF(tglAcuan&lt;&gt;0,(INT(CONVERT(VLOOKUP(Table1[[#This Row],[JABATAN]],tbl_refJabatan,2,FALSE),"yr","day")-CONVERT(DATEDIF(H2103,tglAcuan,"y"),"yr","day"))),(INT(CONVERT(VLOOKUP(Table1[[#This Row],[JABATAN]],tbl_refJabatan,2,FALSE),"yr","day")-CONVERT(DATEDIF(H2103,NOW(),"y"),"yr","day")))),"")</f>
        <v>8035</v>
      </c>
      <c r="S2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Row],[JABATAN]],tbl_refJabatan,4,FALSE),"yr","day")-CONVERT(DATEDIF(H2103,tglAcuan,"y"),"yr","day"))),(NOW()+(CONVERT(VLOOKUP(Table1[[#This Row],[JABATAN]],tbl_refJabatan,4,FALSE),"yr","day")-CONVERT(DATEDIF(H2103,NOW(),"y"),"yr","day")))),"Usia Salah"),"")</f>
        <v>38774.598911689813</v>
      </c>
      <c r="T2103" s="167" t="str">
        <f ca="1">IF(Table1[[#This Row],[TGL. PENSIUN ( usia )]]&lt;&gt;0,TEXT(Table1[[#This Row],[TGL. PENSIUN ( usia )]],"yyyy"),"")</f>
        <v>2006</v>
      </c>
      <c r="U2103" s="166">
        <f ca="1">IF(AND(Table1[[#This Row],[TGL. PENSIUN (usia)]]&lt;&gt;"",Table1[[#This Row],[TGL. PENSIUN (usia)]]&lt;&gt;"USIA SALAH"),IF(tglAcuan&lt;&gt;0,(INT(CONVERT(VLOOKUP(Table1[[#This Row],[JABATAN]],tbl_refJabatan,4,FALSE),"yr","day")-CONVERT(DATEDIF(H2103,tglAcuan,"y"),"yr","day"))),(INT(CONVERT(VLOOKUP(Table1[[#This Row],[JABATAN]],tbl_refJabatan,4,FALSE),"yr","day")-CONVERT(DATEDIF(H2103,NOW(),"y"),"yr","day")))),"")</f>
        <v>-6575</v>
      </c>
      <c r="V2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Row],[JABATAN]],tbl_refJabatan,6,FALSE),"yr","day")-CONVERT(DATEDIF(H2103,tglAcuan,"y"),"yr","day"))),(NOW()+(CONVERT(VLOOKUP(Table1[[#This Row],[JABATAN]],tbl_refJabatan,6,FALSE),"yr","day")-CONVERT(DATEDIF(H2103,NOW(),"y"),"yr","day")))),"Usia Salah"),"")</f>
        <v>31469.598911689813</v>
      </c>
      <c r="W2103" s="167" t="str">
        <f ca="1">IF(Table1[[#This Row],[TGL.PENSIUN (usia)]]&lt;&gt;0,TEXT(Table1[[#This Row],[TGL.PENSIUN (usia)]],"yyyy"),"")</f>
        <v>1986</v>
      </c>
      <c r="X2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Row],[JABATAN]],tbl_refJabatan,7,FALSE),"yr","day")-CONVERT(DATEDIF(M2103,tglAcuan,"y"),"yr","day"))),(NOW()+(CONVERT(VLOOKUP(Table1[[#This Row],[JABATAN]],tbl_refJabatan,7,FALSE),"yr","day")-CONVERT(DATEDIF(M2103,NOW(),"y"),"yr","day")))),"tgl SK salah"),"")</f>
        <v>63976.848911689813</v>
      </c>
      <c r="Y2103" s="167" t="str">
        <f ca="1">IF(Table1[[#This Row],[TGL. PENSIUN (jabatan)]]&lt;&gt;0,TEXT(Table1[[#This Row],[TGL. PENSIUN (jabatan)]],"yyyy"),"")</f>
        <v>2075</v>
      </c>
      <c r="Z21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Row],[JABATAN]],tbl_refJabatan,8,FALSE),"yr","day")-CONVERT(DATEDIF(H2103,tglAcuan,"y"),"yr","day"))),(NOW()+(CONVERT(VLOOKUP(Table1[[#This Row],[JABATAN]],tbl_refJabatan,8,FALSE),"yr","day")-CONVERT(DATEDIF(H2103,NOW(),"y"),"yr","day")))),"Usia Salah"),"")</f>
        <v>53384.598911689813</v>
      </c>
      <c r="AA2103" s="167" t="str">
        <f ca="1">IF(Table1[[#This Row],[TGL.PENSIUN (usia )]]&lt;&gt;0,TEXT(Table1[[#This Row],[TGL.PENSIUN (usia )]],"yyyy"),"")</f>
        <v>2046</v>
      </c>
      <c r="AB21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Row],[JABATAN]],tbl_refJabatan,9,FALSE),"yr","day")-CONVERT(DATEDIF(M2103,tglAcuan,"y"),"yr","day"))),(NOW()+(CONVERT(VLOOKUP(Table1[[#This Row],[JABATAN]],tbl_refJabatan,9,FALSE),"yr","day")-CONVERT(DATEDIF(M2103,NOW(),"y"),"yr","day")))),"tgl SK salah"),"")</f>
        <v>47540.598911689813</v>
      </c>
      <c r="AC2103" s="167" t="str">
        <f ca="1">IF(Table1[[#This Row],[TGL. PENSIUN (jabatan )]]&lt;&gt;0,TEXT(Table1[[#This Row],[TGL. PENSIUN (jabatan )]],"yyyy"),"")</f>
        <v>2030</v>
      </c>
      <c r="AD21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4" spans="1:30" s="53" customFormat="1" ht="21.75" customHeight="1" x14ac:dyDescent="0.2">
      <c r="A2104" s="43">
        <f t="shared" si="71"/>
        <v>2099</v>
      </c>
      <c r="B2104" s="44" t="s">
        <v>3626</v>
      </c>
      <c r="C2104" s="44" t="s">
        <v>3702</v>
      </c>
      <c r="D2104" s="72" t="s">
        <v>63</v>
      </c>
      <c r="E2104" s="298" t="s">
        <v>258</v>
      </c>
      <c r="F2104" s="43" t="s">
        <v>41</v>
      </c>
      <c r="G2104" s="46" t="s">
        <v>42</v>
      </c>
      <c r="H2104" s="274">
        <v>26703</v>
      </c>
      <c r="I2104" s="43"/>
      <c r="J2104" s="48"/>
      <c r="K2104" s="83" t="s">
        <v>43</v>
      </c>
      <c r="L2104" s="83" t="s">
        <v>3717</v>
      </c>
      <c r="M2104" s="274">
        <v>43480</v>
      </c>
      <c r="N2104" s="52" t="str">
        <f t="shared" ca="1" si="72"/>
        <v>51 Tahun 0 Bulan 19 hari</v>
      </c>
      <c r="O21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Row],[JABATAN]],tbl_refJabatan,2,FALSE),"yr","day")-CONVERT(DATEDIF(H2104,tglAcuan,"y"),"yr","day"))),(NOW()+(CONVERT(VLOOKUP(Table1[[#This Row],[JABATAN]],tbl_refJabatan,2,FALSE),"yr","day")-CONVERT(DATEDIF(H2104,NOW(),"y"),"yr","day")))),"Usia Salah"),"")</f>
        <v>48636.348911689813</v>
      </c>
      <c r="Q2104" s="167" t="str">
        <f ca="1">IF(Table1[[#This Row],[TGL. PENSIUN (usia)]]&lt;&gt;0,TEXT(Table1[[#This Row],[TGL. PENSIUN (usia)]],"yyyy"),"")</f>
        <v>2033</v>
      </c>
      <c r="R2104" s="166">
        <f ca="1">IF(AND(Table1[[#This Row],[TGL. PENSIUN (usia)]]&lt;&gt;"",Table1[[#This Row],[TGL. PENSIUN (usia)]]&lt;&gt;"USIA SALAH"),IF(tglAcuan&lt;&gt;0,(INT(CONVERT(VLOOKUP(Table1[[#This Row],[JABATAN]],tbl_refJabatan,2,FALSE),"yr","day")-CONVERT(DATEDIF(H2104,tglAcuan,"y"),"yr","day"))),(INT(CONVERT(VLOOKUP(Table1[[#This Row],[JABATAN]],tbl_refJabatan,2,FALSE),"yr","day")-CONVERT(DATEDIF(H2104,NOW(),"y"),"yr","day")))),"")</f>
        <v>3287</v>
      </c>
      <c r="S2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Row],[JABATAN]],tbl_refJabatan,4,FALSE),"yr","day")-CONVERT(DATEDIF(H2104,tglAcuan,"y"),"yr","day"))),(NOW()+(CONVERT(VLOOKUP(Table1[[#This Row],[JABATAN]],tbl_refJabatan,4,FALSE),"yr","day")-CONVERT(DATEDIF(H2104,NOW(),"y"),"yr","day")))),"Usia Salah"),"")</f>
        <v>34026.348911689813</v>
      </c>
      <c r="T2104" s="167" t="str">
        <f ca="1">IF(Table1[[#This Row],[TGL. PENSIUN ( usia )]]&lt;&gt;0,TEXT(Table1[[#This Row],[TGL. PENSIUN ( usia )]],"yyyy"),"")</f>
        <v>1993</v>
      </c>
      <c r="U2104" s="166">
        <f ca="1">IF(AND(Table1[[#This Row],[TGL. PENSIUN (usia)]]&lt;&gt;"",Table1[[#This Row],[TGL. PENSIUN (usia)]]&lt;&gt;"USIA SALAH"),IF(tglAcuan&lt;&gt;0,(INT(CONVERT(VLOOKUP(Table1[[#This Row],[JABATAN]],tbl_refJabatan,4,FALSE),"yr","day")-CONVERT(DATEDIF(H2104,tglAcuan,"y"),"yr","day"))),(INT(CONVERT(VLOOKUP(Table1[[#This Row],[JABATAN]],tbl_refJabatan,4,FALSE),"yr","day")-CONVERT(DATEDIF(H2104,NOW(),"y"),"yr","day")))),"")</f>
        <v>-11323</v>
      </c>
      <c r="V2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Row],[JABATAN]],tbl_refJabatan,6,FALSE),"yr","day")-CONVERT(DATEDIF(H2104,tglAcuan,"y"),"yr","day"))),(NOW()+(CONVERT(VLOOKUP(Table1[[#This Row],[JABATAN]],tbl_refJabatan,6,FALSE),"yr","day")-CONVERT(DATEDIF(H2104,NOW(),"y"),"yr","day")))),"Usia Salah"),"")</f>
        <v>26721.348911689813</v>
      </c>
      <c r="W2104" s="167" t="str">
        <f ca="1">IF(Table1[[#This Row],[TGL.PENSIUN (usia)]]&lt;&gt;0,TEXT(Table1[[#This Row],[TGL.PENSIUN (usia)]],"yyyy"),"")</f>
        <v>1973</v>
      </c>
      <c r="X2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Row],[JABATAN]],tbl_refJabatan,7,FALSE),"yr","day")-CONVERT(DATEDIF(M2104,tglAcuan,"y"),"yr","day"))),(NOW()+(CONVERT(VLOOKUP(Table1[[#This Row],[JABATAN]],tbl_refJabatan,7,FALSE),"yr","day")-CONVERT(DATEDIF(M2104,NOW(),"y"),"yr","day")))),"tgl SK salah"),"")</f>
        <v>65437.848911689813</v>
      </c>
      <c r="Y2104" s="167" t="str">
        <f ca="1">IF(Table1[[#This Row],[TGL. PENSIUN (jabatan)]]&lt;&gt;0,TEXT(Table1[[#This Row],[TGL. PENSIUN (jabatan)]],"yyyy"),"")</f>
        <v>2079</v>
      </c>
      <c r="Z21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Row],[JABATAN]],tbl_refJabatan,8,FALSE),"yr","day")-CONVERT(DATEDIF(H2104,tglAcuan,"y"),"yr","day"))),(NOW()+(CONVERT(VLOOKUP(Table1[[#This Row],[JABATAN]],tbl_refJabatan,8,FALSE),"yr","day")-CONVERT(DATEDIF(H2104,NOW(),"y"),"yr","day")))),"Usia Salah"),"")</f>
        <v>48636.348911689813</v>
      </c>
      <c r="AA2104" s="167" t="str">
        <f ca="1">IF(Table1[[#This Row],[TGL.PENSIUN (usia )]]&lt;&gt;0,TEXT(Table1[[#This Row],[TGL.PENSIUN (usia )]],"yyyy"),"")</f>
        <v>2033</v>
      </c>
      <c r="AB21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Row],[JABATAN]],tbl_refJabatan,9,FALSE),"yr","day")-CONVERT(DATEDIF(M2104,tglAcuan,"y"),"yr","day"))),(NOW()+(CONVERT(VLOOKUP(Table1[[#This Row],[JABATAN]],tbl_refJabatan,9,FALSE),"yr","day")-CONVERT(DATEDIF(M2104,NOW(),"y"),"yr","day")))),"tgl SK salah"),"")</f>
        <v>49001.598911689813</v>
      </c>
      <c r="AC2104" s="167" t="str">
        <f ca="1">IF(Table1[[#This Row],[TGL. PENSIUN (jabatan )]]&lt;&gt;0,TEXT(Table1[[#This Row],[TGL. PENSIUN (jabatan )]],"yyyy"),"")</f>
        <v>2034</v>
      </c>
      <c r="AD21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5" spans="1:30" s="53" customFormat="1" ht="21.75" customHeight="1" x14ac:dyDescent="0.2">
      <c r="A2105" s="43">
        <f t="shared" si="71"/>
        <v>2100</v>
      </c>
      <c r="B2105" s="44" t="s">
        <v>3626</v>
      </c>
      <c r="C2105" s="44" t="s">
        <v>3702</v>
      </c>
      <c r="D2105" s="72" t="s">
        <v>63</v>
      </c>
      <c r="E2105" s="298" t="s">
        <v>1804</v>
      </c>
      <c r="F2105" s="43" t="s">
        <v>41</v>
      </c>
      <c r="G2105" s="46" t="s">
        <v>42</v>
      </c>
      <c r="H2105" s="274">
        <v>23840</v>
      </c>
      <c r="I2105" s="43"/>
      <c r="J2105" s="48"/>
      <c r="K2105" s="83" t="s">
        <v>43</v>
      </c>
      <c r="L2105" s="83" t="s">
        <v>3718</v>
      </c>
      <c r="M2105" s="274">
        <v>43480</v>
      </c>
      <c r="N2105" s="52" t="str">
        <f t="shared" ca="1" si="72"/>
        <v>58 Tahun 10 Bulan 19 hari</v>
      </c>
      <c r="O21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Row],[JABATAN]],tbl_refJabatan,2,FALSE),"yr","day")-CONVERT(DATEDIF(H2105,tglAcuan,"y"),"yr","day"))),(NOW()+(CONVERT(VLOOKUP(Table1[[#This Row],[JABATAN]],tbl_refJabatan,2,FALSE),"yr","day")-CONVERT(DATEDIF(H2105,NOW(),"y"),"yr","day")))),"Usia Salah"),"")</f>
        <v>46079.598911689813</v>
      </c>
      <c r="Q2105" s="167" t="str">
        <f ca="1">IF(Table1[[#This Row],[TGL. PENSIUN (usia)]]&lt;&gt;0,TEXT(Table1[[#This Row],[TGL. PENSIUN (usia)]],"yyyy"),"")</f>
        <v>2026</v>
      </c>
      <c r="R2105" s="166">
        <f ca="1">IF(AND(Table1[[#This Row],[TGL. PENSIUN (usia)]]&lt;&gt;"",Table1[[#This Row],[TGL. PENSIUN (usia)]]&lt;&gt;"USIA SALAH"),IF(tglAcuan&lt;&gt;0,(INT(CONVERT(VLOOKUP(Table1[[#This Row],[JABATAN]],tbl_refJabatan,2,FALSE),"yr","day")-CONVERT(DATEDIF(H2105,tglAcuan,"y"),"yr","day"))),(INT(CONVERT(VLOOKUP(Table1[[#This Row],[JABATAN]],tbl_refJabatan,2,FALSE),"yr","day")-CONVERT(DATEDIF(H2105,NOW(),"y"),"yr","day")))),"")</f>
        <v>730</v>
      </c>
      <c r="S2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Row],[JABATAN]],tbl_refJabatan,4,FALSE),"yr","day")-CONVERT(DATEDIF(H2105,tglAcuan,"y"),"yr","day"))),(NOW()+(CONVERT(VLOOKUP(Table1[[#This Row],[JABATAN]],tbl_refJabatan,4,FALSE),"yr","day")-CONVERT(DATEDIF(H2105,NOW(),"y"),"yr","day")))),"Usia Salah"),"")</f>
        <v>31469.598911689813</v>
      </c>
      <c r="T2105" s="167" t="str">
        <f ca="1">IF(Table1[[#This Row],[TGL. PENSIUN ( usia )]]&lt;&gt;0,TEXT(Table1[[#This Row],[TGL. PENSIUN ( usia )]],"yyyy"),"")</f>
        <v>1986</v>
      </c>
      <c r="U2105" s="166">
        <f ca="1">IF(AND(Table1[[#This Row],[TGL. PENSIUN (usia)]]&lt;&gt;"",Table1[[#This Row],[TGL. PENSIUN (usia)]]&lt;&gt;"USIA SALAH"),IF(tglAcuan&lt;&gt;0,(INT(CONVERT(VLOOKUP(Table1[[#This Row],[JABATAN]],tbl_refJabatan,4,FALSE),"yr","day")-CONVERT(DATEDIF(H2105,tglAcuan,"y"),"yr","day"))),(INT(CONVERT(VLOOKUP(Table1[[#This Row],[JABATAN]],tbl_refJabatan,4,FALSE),"yr","day")-CONVERT(DATEDIF(H2105,NOW(),"y"),"yr","day")))),"")</f>
        <v>-13880</v>
      </c>
      <c r="V2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Row],[JABATAN]],tbl_refJabatan,6,FALSE),"yr","day")-CONVERT(DATEDIF(H2105,tglAcuan,"y"),"yr","day"))),(NOW()+(CONVERT(VLOOKUP(Table1[[#This Row],[JABATAN]],tbl_refJabatan,6,FALSE),"yr","day")-CONVERT(DATEDIF(H2105,NOW(),"y"),"yr","day")))),"Usia Salah"),"")</f>
        <v>24164.598911689813</v>
      </c>
      <c r="W2105" s="167" t="str">
        <f ca="1">IF(Table1[[#This Row],[TGL.PENSIUN (usia)]]&lt;&gt;0,TEXT(Table1[[#This Row],[TGL.PENSIUN (usia)]],"yyyy"),"")</f>
        <v>1966</v>
      </c>
      <c r="X2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Row],[JABATAN]],tbl_refJabatan,7,FALSE),"yr","day")-CONVERT(DATEDIF(M2105,tglAcuan,"y"),"yr","day"))),(NOW()+(CONVERT(VLOOKUP(Table1[[#This Row],[JABATAN]],tbl_refJabatan,7,FALSE),"yr","day")-CONVERT(DATEDIF(M2105,NOW(),"y"),"yr","day")))),"tgl SK salah"),"")</f>
        <v>65437.848911689813</v>
      </c>
      <c r="Y2105" s="167" t="str">
        <f ca="1">IF(Table1[[#This Row],[TGL. PENSIUN (jabatan)]]&lt;&gt;0,TEXT(Table1[[#This Row],[TGL. PENSIUN (jabatan)]],"yyyy"),"")</f>
        <v>2079</v>
      </c>
      <c r="Z21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Row],[JABATAN]],tbl_refJabatan,8,FALSE),"yr","day")-CONVERT(DATEDIF(H2105,tglAcuan,"y"),"yr","day"))),(NOW()+(CONVERT(VLOOKUP(Table1[[#This Row],[JABATAN]],tbl_refJabatan,8,FALSE),"yr","day")-CONVERT(DATEDIF(H2105,NOW(),"y"),"yr","day")))),"Usia Salah"),"")</f>
        <v>46079.598911689813</v>
      </c>
      <c r="AA2105" s="167" t="str">
        <f ca="1">IF(Table1[[#This Row],[TGL.PENSIUN (usia )]]&lt;&gt;0,TEXT(Table1[[#This Row],[TGL.PENSIUN (usia )]],"yyyy"),"")</f>
        <v>2026</v>
      </c>
      <c r="AB21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Row],[JABATAN]],tbl_refJabatan,9,FALSE),"yr","day")-CONVERT(DATEDIF(M2105,tglAcuan,"y"),"yr","day"))),(NOW()+(CONVERT(VLOOKUP(Table1[[#This Row],[JABATAN]],tbl_refJabatan,9,FALSE),"yr","day")-CONVERT(DATEDIF(M2105,NOW(),"y"),"yr","day")))),"tgl SK salah"),"")</f>
        <v>49001.598911689813</v>
      </c>
      <c r="AC2105" s="167" t="str">
        <f ca="1">IF(Table1[[#This Row],[TGL. PENSIUN (jabatan )]]&lt;&gt;0,TEXT(Table1[[#This Row],[TGL. PENSIUN (jabatan )]],"yyyy"),"")</f>
        <v>2034</v>
      </c>
      <c r="AD21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6" spans="1:30" s="53" customFormat="1" ht="21.75" customHeight="1" x14ac:dyDescent="0.2">
      <c r="A2106" s="43">
        <f t="shared" si="71"/>
        <v>2101</v>
      </c>
      <c r="B2106" s="44" t="s">
        <v>3626</v>
      </c>
      <c r="C2106" s="44" t="s">
        <v>3702</v>
      </c>
      <c r="D2106" s="72" t="s">
        <v>63</v>
      </c>
      <c r="E2106" s="298" t="s">
        <v>3719</v>
      </c>
      <c r="F2106" s="43" t="s">
        <v>41</v>
      </c>
      <c r="G2106" s="46" t="s">
        <v>42</v>
      </c>
      <c r="H2106" s="274">
        <v>30413</v>
      </c>
      <c r="I2106" s="43"/>
      <c r="J2106" s="48"/>
      <c r="K2106" s="83" t="s">
        <v>43</v>
      </c>
      <c r="L2106" s="83" t="s">
        <v>3720</v>
      </c>
      <c r="M2106" s="274">
        <v>42520</v>
      </c>
      <c r="N2106" s="52" t="str">
        <f t="shared" ca="1" si="72"/>
        <v>40 Tahun 10 Bulan 20 hari</v>
      </c>
      <c r="O21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8 Bulan 28 Hari </v>
      </c>
      <c r="P2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Row],[JABATAN]],tbl_refJabatan,2,FALSE),"yr","day")-CONVERT(DATEDIF(H2106,tglAcuan,"y"),"yr","day"))),(NOW()+(CONVERT(VLOOKUP(Table1[[#This Row],[JABATAN]],tbl_refJabatan,2,FALSE),"yr","day")-CONVERT(DATEDIF(H2106,NOW(),"y"),"yr","day")))),"Usia Salah"),"")</f>
        <v>52654.098911689813</v>
      </c>
      <c r="Q2106" s="167" t="str">
        <f ca="1">IF(Table1[[#This Row],[TGL. PENSIUN (usia)]]&lt;&gt;0,TEXT(Table1[[#This Row],[TGL. PENSIUN (usia)]],"yyyy"),"")</f>
        <v>2044</v>
      </c>
      <c r="R2106" s="166">
        <f ca="1">IF(AND(Table1[[#This Row],[TGL. PENSIUN (usia)]]&lt;&gt;"",Table1[[#This Row],[TGL. PENSIUN (usia)]]&lt;&gt;"USIA SALAH"),IF(tglAcuan&lt;&gt;0,(INT(CONVERT(VLOOKUP(Table1[[#This Row],[JABATAN]],tbl_refJabatan,2,FALSE),"yr","day")-CONVERT(DATEDIF(H2106,tglAcuan,"y"),"yr","day"))),(INT(CONVERT(VLOOKUP(Table1[[#This Row],[JABATAN]],tbl_refJabatan,2,FALSE),"yr","day")-CONVERT(DATEDIF(H2106,NOW(),"y"),"yr","day")))),"")</f>
        <v>7305</v>
      </c>
      <c r="S2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Row],[JABATAN]],tbl_refJabatan,4,FALSE),"yr","day")-CONVERT(DATEDIF(H2106,tglAcuan,"y"),"yr","day"))),(NOW()+(CONVERT(VLOOKUP(Table1[[#This Row],[JABATAN]],tbl_refJabatan,4,FALSE),"yr","day")-CONVERT(DATEDIF(H2106,NOW(),"y"),"yr","day")))),"Usia Salah"),"")</f>
        <v>38044.098911689813</v>
      </c>
      <c r="T2106" s="167" t="str">
        <f ca="1">IF(Table1[[#This Row],[TGL. PENSIUN ( usia )]]&lt;&gt;0,TEXT(Table1[[#This Row],[TGL. PENSIUN ( usia )]],"yyyy"),"")</f>
        <v>2004</v>
      </c>
      <c r="U2106" s="166">
        <f ca="1">IF(AND(Table1[[#This Row],[TGL. PENSIUN (usia)]]&lt;&gt;"",Table1[[#This Row],[TGL. PENSIUN (usia)]]&lt;&gt;"USIA SALAH"),IF(tglAcuan&lt;&gt;0,(INT(CONVERT(VLOOKUP(Table1[[#This Row],[JABATAN]],tbl_refJabatan,4,FALSE),"yr","day")-CONVERT(DATEDIF(H2106,tglAcuan,"y"),"yr","day"))),(INT(CONVERT(VLOOKUP(Table1[[#This Row],[JABATAN]],tbl_refJabatan,4,FALSE),"yr","day")-CONVERT(DATEDIF(H2106,NOW(),"y"),"yr","day")))),"")</f>
        <v>-7305</v>
      </c>
      <c r="V2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Row],[JABATAN]],tbl_refJabatan,6,FALSE),"yr","day")-CONVERT(DATEDIF(H2106,tglAcuan,"y"),"yr","day"))),(NOW()+(CONVERT(VLOOKUP(Table1[[#This Row],[JABATAN]],tbl_refJabatan,6,FALSE),"yr","day")-CONVERT(DATEDIF(H2106,NOW(),"y"),"yr","day")))),"Usia Salah"),"")</f>
        <v>30739.098911689813</v>
      </c>
      <c r="W2106" s="167" t="str">
        <f ca="1">IF(Table1[[#This Row],[TGL.PENSIUN (usia)]]&lt;&gt;0,TEXT(Table1[[#This Row],[TGL.PENSIUN (usia)]],"yyyy"),"")</f>
        <v>1984</v>
      </c>
      <c r="X2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Row],[JABATAN]],tbl_refJabatan,7,FALSE),"yr","day")-CONVERT(DATEDIF(M2106,tglAcuan,"y"),"yr","day"))),(NOW()+(CONVERT(VLOOKUP(Table1[[#This Row],[JABATAN]],tbl_refJabatan,7,FALSE),"yr","day")-CONVERT(DATEDIF(M2106,NOW(),"y"),"yr","day")))),"tgl SK salah"),"")</f>
        <v>64707.348911689813</v>
      </c>
      <c r="Y2106" s="167" t="str">
        <f ca="1">IF(Table1[[#This Row],[TGL. PENSIUN (jabatan)]]&lt;&gt;0,TEXT(Table1[[#This Row],[TGL. PENSIUN (jabatan)]],"yyyy"),"")</f>
        <v>2077</v>
      </c>
      <c r="Z21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Row],[JABATAN]],tbl_refJabatan,8,FALSE),"yr","day")-CONVERT(DATEDIF(H2106,tglAcuan,"y"),"yr","day"))),(NOW()+(CONVERT(VLOOKUP(Table1[[#This Row],[JABATAN]],tbl_refJabatan,8,FALSE),"yr","day")-CONVERT(DATEDIF(H2106,NOW(),"y"),"yr","day")))),"Usia Salah"),"")</f>
        <v>52654.098911689813</v>
      </c>
      <c r="AA2106" s="167" t="str">
        <f ca="1">IF(Table1[[#This Row],[TGL.PENSIUN (usia )]]&lt;&gt;0,TEXT(Table1[[#This Row],[TGL.PENSIUN (usia )]],"yyyy"),"")</f>
        <v>2044</v>
      </c>
      <c r="AB21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Row],[JABATAN]],tbl_refJabatan,9,FALSE),"yr","day")-CONVERT(DATEDIF(M2106,tglAcuan,"y"),"yr","day"))),(NOW()+(CONVERT(VLOOKUP(Table1[[#This Row],[JABATAN]],tbl_refJabatan,9,FALSE),"yr","day")-CONVERT(DATEDIF(M2106,NOW(),"y"),"yr","day")))),"tgl SK salah"),"")</f>
        <v>48271.098911689813</v>
      </c>
      <c r="AC2106" s="167" t="str">
        <f ca="1">IF(Table1[[#This Row],[TGL. PENSIUN (jabatan )]]&lt;&gt;0,TEXT(Table1[[#This Row],[TGL. PENSIUN (jabatan )]],"yyyy"),"")</f>
        <v>2032</v>
      </c>
      <c r="AD21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7" spans="1:30" s="53" customFormat="1" ht="21.75" customHeight="1" x14ac:dyDescent="0.2">
      <c r="A2107" s="43">
        <f t="shared" si="71"/>
        <v>2102</v>
      </c>
      <c r="B2107" s="44" t="s">
        <v>3626</v>
      </c>
      <c r="C2107" s="44" t="s">
        <v>3702</v>
      </c>
      <c r="D2107" s="72" t="s">
        <v>63</v>
      </c>
      <c r="E2107" s="298" t="s">
        <v>1993</v>
      </c>
      <c r="F2107" s="43" t="s">
        <v>41</v>
      </c>
      <c r="G2107" s="46" t="s">
        <v>42</v>
      </c>
      <c r="H2107" s="274">
        <v>27380</v>
      </c>
      <c r="I2107" s="43"/>
      <c r="J2107" s="48"/>
      <c r="K2107" s="83" t="s">
        <v>43</v>
      </c>
      <c r="L2107" s="83" t="s">
        <v>3721</v>
      </c>
      <c r="M2107" s="274">
        <v>42040</v>
      </c>
      <c r="N2107" s="52" t="str">
        <f t="shared" ca="1" si="72"/>
        <v>49 Tahun 2 Bulan 10 hari</v>
      </c>
      <c r="O21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22 Hari </v>
      </c>
      <c r="P2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Row],[JABATAN]],tbl_refJabatan,2,FALSE),"yr","day")-CONVERT(DATEDIF(H2107,tglAcuan,"y"),"yr","day"))),(NOW()+(CONVERT(VLOOKUP(Table1[[#This Row],[JABATAN]],tbl_refJabatan,2,FALSE),"yr","day")-CONVERT(DATEDIF(H2107,NOW(),"y"),"yr","day")))),"Usia Salah"),"")</f>
        <v>49366.848911689813</v>
      </c>
      <c r="Q2107" s="167" t="str">
        <f ca="1">IF(Table1[[#This Row],[TGL. PENSIUN (usia)]]&lt;&gt;0,TEXT(Table1[[#This Row],[TGL. PENSIUN (usia)]],"yyyy"),"")</f>
        <v>2035</v>
      </c>
      <c r="R2107" s="166">
        <f ca="1">IF(AND(Table1[[#This Row],[TGL. PENSIUN (usia)]]&lt;&gt;"",Table1[[#This Row],[TGL. PENSIUN (usia)]]&lt;&gt;"USIA SALAH"),IF(tglAcuan&lt;&gt;0,(INT(CONVERT(VLOOKUP(Table1[[#This Row],[JABATAN]],tbl_refJabatan,2,FALSE),"yr","day")-CONVERT(DATEDIF(H2107,tglAcuan,"y"),"yr","day"))),(INT(CONVERT(VLOOKUP(Table1[[#This Row],[JABATAN]],tbl_refJabatan,2,FALSE),"yr","day")-CONVERT(DATEDIF(H2107,NOW(),"y"),"yr","day")))),"")</f>
        <v>4017</v>
      </c>
      <c r="S2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Row],[JABATAN]],tbl_refJabatan,4,FALSE),"yr","day")-CONVERT(DATEDIF(H2107,tglAcuan,"y"),"yr","day"))),(NOW()+(CONVERT(VLOOKUP(Table1[[#This Row],[JABATAN]],tbl_refJabatan,4,FALSE),"yr","day")-CONVERT(DATEDIF(H2107,NOW(),"y"),"yr","day")))),"Usia Salah"),"")</f>
        <v>34756.848911689813</v>
      </c>
      <c r="T2107" s="167" t="str">
        <f ca="1">IF(Table1[[#This Row],[TGL. PENSIUN ( usia )]]&lt;&gt;0,TEXT(Table1[[#This Row],[TGL. PENSIUN ( usia )]],"yyyy"),"")</f>
        <v>1995</v>
      </c>
      <c r="U2107" s="166">
        <f ca="1">IF(AND(Table1[[#This Row],[TGL. PENSIUN (usia)]]&lt;&gt;"",Table1[[#This Row],[TGL. PENSIUN (usia)]]&lt;&gt;"USIA SALAH"),IF(tglAcuan&lt;&gt;0,(INT(CONVERT(VLOOKUP(Table1[[#This Row],[JABATAN]],tbl_refJabatan,4,FALSE),"yr","day")-CONVERT(DATEDIF(H2107,tglAcuan,"y"),"yr","day"))),(INT(CONVERT(VLOOKUP(Table1[[#This Row],[JABATAN]],tbl_refJabatan,4,FALSE),"yr","day")-CONVERT(DATEDIF(H2107,NOW(),"y"),"yr","day")))),"")</f>
        <v>-10593</v>
      </c>
      <c r="V2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Row],[JABATAN]],tbl_refJabatan,6,FALSE),"yr","day")-CONVERT(DATEDIF(H2107,tglAcuan,"y"),"yr","day"))),(NOW()+(CONVERT(VLOOKUP(Table1[[#This Row],[JABATAN]],tbl_refJabatan,6,FALSE),"yr","day")-CONVERT(DATEDIF(H2107,NOW(),"y"),"yr","day")))),"Usia Salah"),"")</f>
        <v>27451.848911689813</v>
      </c>
      <c r="W2107" s="167" t="str">
        <f ca="1">IF(Table1[[#This Row],[TGL.PENSIUN (usia)]]&lt;&gt;0,TEXT(Table1[[#This Row],[TGL.PENSIUN (usia)]],"yyyy"),"")</f>
        <v>1975</v>
      </c>
      <c r="X2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Row],[JABATAN]],tbl_refJabatan,7,FALSE),"yr","day")-CONVERT(DATEDIF(M2107,tglAcuan,"y"),"yr","day"))),(NOW()+(CONVERT(VLOOKUP(Table1[[#This Row],[JABATAN]],tbl_refJabatan,7,FALSE),"yr","day")-CONVERT(DATEDIF(M2107,NOW(),"y"),"yr","day")))),"tgl SK salah"),"")</f>
        <v>63976.848911689813</v>
      </c>
      <c r="Y2107" s="167" t="str">
        <f ca="1">IF(Table1[[#This Row],[TGL. PENSIUN (jabatan)]]&lt;&gt;0,TEXT(Table1[[#This Row],[TGL. PENSIUN (jabatan)]],"yyyy"),"")</f>
        <v>2075</v>
      </c>
      <c r="Z21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Row],[JABATAN]],tbl_refJabatan,8,FALSE),"yr","day")-CONVERT(DATEDIF(H2107,tglAcuan,"y"),"yr","day"))),(NOW()+(CONVERT(VLOOKUP(Table1[[#This Row],[JABATAN]],tbl_refJabatan,8,FALSE),"yr","day")-CONVERT(DATEDIF(H2107,NOW(),"y"),"yr","day")))),"Usia Salah"),"")</f>
        <v>49366.848911689813</v>
      </c>
      <c r="AA2107" s="167" t="str">
        <f ca="1">IF(Table1[[#This Row],[TGL.PENSIUN (usia )]]&lt;&gt;0,TEXT(Table1[[#This Row],[TGL.PENSIUN (usia )]],"yyyy"),"")</f>
        <v>2035</v>
      </c>
      <c r="AB21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Row],[JABATAN]],tbl_refJabatan,9,FALSE),"yr","day")-CONVERT(DATEDIF(M2107,tglAcuan,"y"),"yr","day"))),(NOW()+(CONVERT(VLOOKUP(Table1[[#This Row],[JABATAN]],tbl_refJabatan,9,FALSE),"yr","day")-CONVERT(DATEDIF(M2107,NOW(),"y"),"yr","day")))),"tgl SK salah"),"")</f>
        <v>47540.598911689813</v>
      </c>
      <c r="AC2107" s="167" t="str">
        <f ca="1">IF(Table1[[#This Row],[TGL. PENSIUN (jabatan )]]&lt;&gt;0,TEXT(Table1[[#This Row],[TGL. PENSIUN (jabatan )]],"yyyy"),"")</f>
        <v>2030</v>
      </c>
      <c r="AD21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8" spans="1:30" s="53" customFormat="1" ht="21.75" customHeight="1" x14ac:dyDescent="0.2">
      <c r="A2108" s="43">
        <f t="shared" si="71"/>
        <v>2103</v>
      </c>
      <c r="B2108" s="44" t="s">
        <v>3626</v>
      </c>
      <c r="C2108" s="44" t="s">
        <v>3702</v>
      </c>
      <c r="D2108" s="72" t="s">
        <v>63</v>
      </c>
      <c r="E2108" s="298" t="s">
        <v>3722</v>
      </c>
      <c r="F2108" s="43" t="s">
        <v>41</v>
      </c>
      <c r="G2108" s="46" t="s">
        <v>42</v>
      </c>
      <c r="H2108" s="274">
        <v>24473</v>
      </c>
      <c r="I2108" s="43"/>
      <c r="J2108" s="48"/>
      <c r="K2108" s="83" t="s">
        <v>43</v>
      </c>
      <c r="L2108" s="83" t="s">
        <v>3723</v>
      </c>
      <c r="M2108" s="274">
        <v>43480</v>
      </c>
      <c r="N2108" s="52" t="str">
        <f t="shared" ca="1" si="72"/>
        <v>57 Tahun 1 Bulan 26 hari</v>
      </c>
      <c r="O21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12 Hari </v>
      </c>
      <c r="P2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Row],[JABATAN]],tbl_refJabatan,2,FALSE),"yr","day")-CONVERT(DATEDIF(H2108,tglAcuan,"y"),"yr","day"))),(NOW()+(CONVERT(VLOOKUP(Table1[[#This Row],[JABATAN]],tbl_refJabatan,2,FALSE),"yr","day")-CONVERT(DATEDIF(H2108,NOW(),"y"),"yr","day")))),"Usia Salah"),"")</f>
        <v>46444.848911689813</v>
      </c>
      <c r="Q2108" s="167" t="str">
        <f ca="1">IF(Table1[[#This Row],[TGL. PENSIUN (usia)]]&lt;&gt;0,TEXT(Table1[[#This Row],[TGL. PENSIUN (usia)]],"yyyy"),"")</f>
        <v>2027</v>
      </c>
      <c r="R2108" s="166">
        <f ca="1">IF(AND(Table1[[#This Row],[TGL. PENSIUN (usia)]]&lt;&gt;"",Table1[[#This Row],[TGL. PENSIUN (usia)]]&lt;&gt;"USIA SALAH"),IF(tglAcuan&lt;&gt;0,(INT(CONVERT(VLOOKUP(Table1[[#This Row],[JABATAN]],tbl_refJabatan,2,FALSE),"yr","day")-CONVERT(DATEDIF(H2108,tglAcuan,"y"),"yr","day"))),(INT(CONVERT(VLOOKUP(Table1[[#This Row],[JABATAN]],tbl_refJabatan,2,FALSE),"yr","day")-CONVERT(DATEDIF(H2108,NOW(),"y"),"yr","day")))),"")</f>
        <v>1095</v>
      </c>
      <c r="S2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Row],[JABATAN]],tbl_refJabatan,4,FALSE),"yr","day")-CONVERT(DATEDIF(H2108,tglAcuan,"y"),"yr","day"))),(NOW()+(CONVERT(VLOOKUP(Table1[[#This Row],[JABATAN]],tbl_refJabatan,4,FALSE),"yr","day")-CONVERT(DATEDIF(H2108,NOW(),"y"),"yr","day")))),"Usia Salah"),"")</f>
        <v>31834.848911689813</v>
      </c>
      <c r="T2108" s="167" t="str">
        <f ca="1">IF(Table1[[#This Row],[TGL. PENSIUN ( usia )]]&lt;&gt;0,TEXT(Table1[[#This Row],[TGL. PENSIUN ( usia )]],"yyyy"),"")</f>
        <v>1987</v>
      </c>
      <c r="U2108" s="166">
        <f ca="1">IF(AND(Table1[[#This Row],[TGL. PENSIUN (usia)]]&lt;&gt;"",Table1[[#This Row],[TGL. PENSIUN (usia)]]&lt;&gt;"USIA SALAH"),IF(tglAcuan&lt;&gt;0,(INT(CONVERT(VLOOKUP(Table1[[#This Row],[JABATAN]],tbl_refJabatan,4,FALSE),"yr","day")-CONVERT(DATEDIF(H2108,tglAcuan,"y"),"yr","day"))),(INT(CONVERT(VLOOKUP(Table1[[#This Row],[JABATAN]],tbl_refJabatan,4,FALSE),"yr","day")-CONVERT(DATEDIF(H2108,NOW(),"y"),"yr","day")))),"")</f>
        <v>-13515</v>
      </c>
      <c r="V2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Row],[JABATAN]],tbl_refJabatan,6,FALSE),"yr","day")-CONVERT(DATEDIF(H2108,tglAcuan,"y"),"yr","day"))),(NOW()+(CONVERT(VLOOKUP(Table1[[#This Row],[JABATAN]],tbl_refJabatan,6,FALSE),"yr","day")-CONVERT(DATEDIF(H2108,NOW(),"y"),"yr","day")))),"Usia Salah"),"")</f>
        <v>24529.848911689813</v>
      </c>
      <c r="W2108" s="167" t="str">
        <f ca="1">IF(Table1[[#This Row],[TGL.PENSIUN (usia)]]&lt;&gt;0,TEXT(Table1[[#This Row],[TGL.PENSIUN (usia)]],"yyyy"),"")</f>
        <v>1967</v>
      </c>
      <c r="X2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Row],[JABATAN]],tbl_refJabatan,7,FALSE),"yr","day")-CONVERT(DATEDIF(M2108,tglAcuan,"y"),"yr","day"))),(NOW()+(CONVERT(VLOOKUP(Table1[[#This Row],[JABATAN]],tbl_refJabatan,7,FALSE),"yr","day")-CONVERT(DATEDIF(M2108,NOW(),"y"),"yr","day")))),"tgl SK salah"),"")</f>
        <v>65437.848911689813</v>
      </c>
      <c r="Y2108" s="167" t="str">
        <f ca="1">IF(Table1[[#This Row],[TGL. PENSIUN (jabatan)]]&lt;&gt;0,TEXT(Table1[[#This Row],[TGL. PENSIUN (jabatan)]],"yyyy"),"")</f>
        <v>2079</v>
      </c>
      <c r="Z21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Row],[JABATAN]],tbl_refJabatan,8,FALSE),"yr","day")-CONVERT(DATEDIF(H2108,tglAcuan,"y"),"yr","day"))),(NOW()+(CONVERT(VLOOKUP(Table1[[#This Row],[JABATAN]],tbl_refJabatan,8,FALSE),"yr","day")-CONVERT(DATEDIF(H2108,NOW(),"y"),"yr","day")))),"Usia Salah"),"")</f>
        <v>46444.848911689813</v>
      </c>
      <c r="AA2108" s="167" t="str">
        <f ca="1">IF(Table1[[#This Row],[TGL.PENSIUN (usia )]]&lt;&gt;0,TEXT(Table1[[#This Row],[TGL.PENSIUN (usia )]],"yyyy"),"")</f>
        <v>2027</v>
      </c>
      <c r="AB21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Row],[JABATAN]],tbl_refJabatan,9,FALSE),"yr","day")-CONVERT(DATEDIF(M2108,tglAcuan,"y"),"yr","day"))),(NOW()+(CONVERT(VLOOKUP(Table1[[#This Row],[JABATAN]],tbl_refJabatan,9,FALSE),"yr","day")-CONVERT(DATEDIF(M2108,NOW(),"y"),"yr","day")))),"tgl SK salah"),"")</f>
        <v>49001.598911689813</v>
      </c>
      <c r="AC2108" s="167" t="str">
        <f ca="1">IF(Table1[[#This Row],[TGL. PENSIUN (jabatan )]]&lt;&gt;0,TEXT(Table1[[#This Row],[TGL. PENSIUN (jabatan )]],"yyyy"),"")</f>
        <v>2034</v>
      </c>
      <c r="AD21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09" spans="1:30" s="53" customFormat="1" ht="21.75" customHeight="1" x14ac:dyDescent="0.25">
      <c r="A2109" s="43">
        <f t="shared" si="71"/>
        <v>2104</v>
      </c>
      <c r="B2109" s="44" t="s">
        <v>3626</v>
      </c>
      <c r="C2109" s="44" t="s">
        <v>3724</v>
      </c>
      <c r="D2109" s="45" t="s">
        <v>39</v>
      </c>
      <c r="E2109" s="285" t="s">
        <v>274</v>
      </c>
      <c r="F2109" s="43" t="s">
        <v>41</v>
      </c>
      <c r="G2109" s="46" t="s">
        <v>42</v>
      </c>
      <c r="H2109" s="275">
        <v>25666</v>
      </c>
      <c r="I2109" s="45"/>
      <c r="J2109" s="76"/>
      <c r="K2109" s="83" t="s">
        <v>43</v>
      </c>
      <c r="L2109" s="83" t="s">
        <v>3725</v>
      </c>
      <c r="M2109" s="83" t="s">
        <v>252</v>
      </c>
      <c r="N2109" s="52" t="str">
        <f t="shared" ca="1" si="72"/>
        <v>53 Tahun 10 Bulan 19 hari</v>
      </c>
      <c r="O21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Row],[JABATAN]],tbl_refJabatan,2,FALSE),"yr","day")-CONVERT(DATEDIF(H2109,tglAcuan,"y"),"yr","day"))),(NOW()+(CONVERT(VLOOKUP(Table1[[#This Row],[JABATAN]],tbl_refJabatan,2,FALSE),"yr","day")-CONVERT(DATEDIF(H2109,NOW(),"y"),"yr","day")))),"Usia Salah"),"")</f>
        <v>25990.848911689813</v>
      </c>
      <c r="Q2109" s="167" t="str">
        <f ca="1">IF(Table1[[#This Row],[TGL. PENSIUN (usia)]]&lt;&gt;0,TEXT(Table1[[#This Row],[TGL. PENSIUN (usia)]],"yyyy"),"")</f>
        <v>1971</v>
      </c>
      <c r="R2109" s="166">
        <f ca="1">IF(AND(Table1[[#This Row],[TGL. PENSIUN (usia)]]&lt;&gt;"",Table1[[#This Row],[TGL. PENSIUN (usia)]]&lt;&gt;"USIA SALAH"),IF(tglAcuan&lt;&gt;0,(INT(CONVERT(VLOOKUP(Table1[[#This Row],[JABATAN]],tbl_refJabatan,2,FALSE),"yr","day")-CONVERT(DATEDIF(H2109,tglAcuan,"y"),"yr","day"))),(INT(CONVERT(VLOOKUP(Table1[[#This Row],[JABATAN]],tbl_refJabatan,2,FALSE),"yr","day")-CONVERT(DATEDIF(H2109,NOW(),"y"),"yr","day")))),"")</f>
        <v>-19359</v>
      </c>
      <c r="S2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Row],[JABATAN]],tbl_refJabatan,4,FALSE),"yr","day")-CONVERT(DATEDIF(H2109,tglAcuan,"y"),"yr","day"))),(NOW()+(CONVERT(VLOOKUP(Table1[[#This Row],[JABATAN]],tbl_refJabatan,4,FALSE),"yr","day")-CONVERT(DATEDIF(H2109,NOW(),"y"),"yr","day")))),"Usia Salah"),"")</f>
        <v>25990.848911689813</v>
      </c>
      <c r="T2109" s="167" t="str">
        <f ca="1">IF(Table1[[#This Row],[TGL. PENSIUN ( usia )]]&lt;&gt;0,TEXT(Table1[[#This Row],[TGL. PENSIUN ( usia )]],"yyyy"),"")</f>
        <v>1971</v>
      </c>
      <c r="U2109" s="166">
        <f ca="1">IF(AND(Table1[[#This Row],[TGL. PENSIUN (usia)]]&lt;&gt;"",Table1[[#This Row],[TGL. PENSIUN (usia)]]&lt;&gt;"USIA SALAH"),IF(tglAcuan&lt;&gt;0,(INT(CONVERT(VLOOKUP(Table1[[#This Row],[JABATAN]],tbl_refJabatan,4,FALSE),"yr","day")-CONVERT(DATEDIF(H2109,tglAcuan,"y"),"yr","day"))),(INT(CONVERT(VLOOKUP(Table1[[#This Row],[JABATAN]],tbl_refJabatan,4,FALSE),"yr","day")-CONVERT(DATEDIF(H2109,NOW(),"y"),"yr","day")))),"")</f>
        <v>-19359</v>
      </c>
      <c r="V2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Row],[JABATAN]],tbl_refJabatan,6,FALSE),"yr","day")-CONVERT(DATEDIF(H2109,tglAcuan,"y"),"yr","day"))),(NOW()+(CONVERT(VLOOKUP(Table1[[#This Row],[JABATAN]],tbl_refJabatan,6,FALSE),"yr","day")-CONVERT(DATEDIF(H2109,NOW(),"y"),"yr","day")))),"Usia Salah"),"")</f>
        <v>25990.848911689813</v>
      </c>
      <c r="W2109" s="167" t="str">
        <f ca="1">IF(Table1[[#This Row],[TGL.PENSIUN (usia)]]&lt;&gt;0,TEXT(Table1[[#This Row],[TGL.PENSIUN (usia)]],"yyyy"),"")</f>
        <v>1971</v>
      </c>
      <c r="X2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Row],[JABATAN]],tbl_refJabatan,7,FALSE),"yr","day")-CONVERT(DATEDIF(M2109,tglAcuan,"y"),"yr","day"))),(NOW()+(CONVERT(VLOOKUP(Table1[[#This Row],[JABATAN]],tbl_refJabatan,7,FALSE),"yr","day")-CONVERT(DATEDIF(M2109,NOW(),"y"),"yr","day")))),"tgl SK salah"),"")</f>
        <v>43888.098911689813</v>
      </c>
      <c r="Y2109" s="167" t="str">
        <f ca="1">IF(Table1[[#This Row],[TGL. PENSIUN (jabatan)]]&lt;&gt;0,TEXT(Table1[[#This Row],[TGL. PENSIUN (jabatan)]],"yyyy"),"")</f>
        <v>2020</v>
      </c>
      <c r="Z21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Row],[JABATAN]],tbl_refJabatan,8,FALSE),"yr","day")-CONVERT(DATEDIF(H2109,tglAcuan,"y"),"yr","day"))),(NOW()+(CONVERT(VLOOKUP(Table1[[#This Row],[JABATAN]],tbl_refJabatan,8,FALSE),"yr","day")-CONVERT(DATEDIF(H2109,NOW(),"y"),"yr","day")))),"Usia Salah"),"")</f>
        <v>25990.848911689813</v>
      </c>
      <c r="AA2109" s="167" t="str">
        <f ca="1">IF(Table1[[#This Row],[TGL.PENSIUN (usia )]]&lt;&gt;0,TEXT(Table1[[#This Row],[TGL.PENSIUN (usia )]],"yyyy"),"")</f>
        <v>1971</v>
      </c>
      <c r="AB21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Row],[JABATAN]],tbl_refJabatan,9,FALSE),"yr","day")-CONVERT(DATEDIF(M2109,tglAcuan,"y"),"yr","day"))),(NOW()+(CONVERT(VLOOKUP(Table1[[#This Row],[JABATAN]],tbl_refJabatan,9,FALSE),"yr","day")-CONVERT(DATEDIF(M2109,NOW(),"y"),"yr","day")))),"tgl SK salah"),"")</f>
        <v>43888.098911689813</v>
      </c>
      <c r="AC2109" s="167" t="str">
        <f ca="1">IF(Table1[[#This Row],[TGL. PENSIUN (jabatan )]]&lt;&gt;0,TEXT(Table1[[#This Row],[TGL. PENSIUN (jabatan )]],"yyyy"),"")</f>
        <v>2020</v>
      </c>
      <c r="AD21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0" spans="1:30" s="88" customFormat="1" ht="21.75" customHeight="1" x14ac:dyDescent="0.25">
      <c r="A2110" s="43">
        <f t="shared" si="71"/>
        <v>2105</v>
      </c>
      <c r="B2110" s="44" t="s">
        <v>3626</v>
      </c>
      <c r="C2110" s="44" t="s">
        <v>3724</v>
      </c>
      <c r="D2110" s="72" t="s">
        <v>45</v>
      </c>
      <c r="E2110" s="285" t="s">
        <v>121</v>
      </c>
      <c r="F2110" s="43" t="s">
        <v>41</v>
      </c>
      <c r="G2110" s="46" t="s">
        <v>42</v>
      </c>
      <c r="H2110" s="83" t="s">
        <v>3726</v>
      </c>
      <c r="I2110" s="45"/>
      <c r="J2110" s="76"/>
      <c r="K2110" s="83" t="s">
        <v>43</v>
      </c>
      <c r="L2110" s="83" t="s">
        <v>3727</v>
      </c>
      <c r="M2110" s="275" t="s">
        <v>3728</v>
      </c>
      <c r="N2110" s="52" t="str">
        <f t="shared" ca="1" si="72"/>
        <v>37 Tahun 2 Bulan 11 hari</v>
      </c>
      <c r="O21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2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Row],[JABATAN]],tbl_refJabatan,2,FALSE),"yr","day")-CONVERT(DATEDIF(H2110,tglAcuan,"y"),"yr","day"))),(NOW()+(CONVERT(VLOOKUP(Table1[[#This Row],[JABATAN]],tbl_refJabatan,2,FALSE),"yr","day")-CONVERT(DATEDIF(H2110,NOW(),"y"),"yr","day")))),"Usia Salah"),"")</f>
        <v>31834.848911689813</v>
      </c>
      <c r="Q2110" s="167" t="str">
        <f ca="1">IF(Table1[[#This Row],[TGL. PENSIUN (usia)]]&lt;&gt;0,TEXT(Table1[[#This Row],[TGL. PENSIUN (usia)]],"yyyy"),"")</f>
        <v>1987</v>
      </c>
      <c r="R2110" s="166">
        <f ca="1">IF(AND(Table1[[#This Row],[TGL. PENSIUN (usia)]]&lt;&gt;"",Table1[[#This Row],[TGL. PENSIUN (usia)]]&lt;&gt;"USIA SALAH"),IF(tglAcuan&lt;&gt;0,(INT(CONVERT(VLOOKUP(Table1[[#This Row],[JABATAN]],tbl_refJabatan,2,FALSE),"yr","day")-CONVERT(DATEDIF(H2110,tglAcuan,"y"),"yr","day"))),(INT(CONVERT(VLOOKUP(Table1[[#This Row],[JABATAN]],tbl_refJabatan,2,FALSE),"yr","day")-CONVERT(DATEDIF(H2110,NOW(),"y"),"yr","day")))),"")</f>
        <v>-13515</v>
      </c>
      <c r="S2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Row],[JABATAN]],tbl_refJabatan,4,FALSE),"yr","day")-CONVERT(DATEDIF(H2110,tglAcuan,"y"),"yr","day"))),(NOW()+(CONVERT(VLOOKUP(Table1[[#This Row],[JABATAN]],tbl_refJabatan,4,FALSE),"yr","day")-CONVERT(DATEDIF(H2110,NOW(),"y"),"yr","day")))),"Usia Salah"),"")</f>
        <v>31834.848911689813</v>
      </c>
      <c r="T2110" s="167" t="str">
        <f ca="1">IF(Table1[[#This Row],[TGL. PENSIUN ( usia )]]&lt;&gt;0,TEXT(Table1[[#This Row],[TGL. PENSIUN ( usia )]],"yyyy"),"")</f>
        <v>1987</v>
      </c>
      <c r="U2110" s="166">
        <f ca="1">IF(AND(Table1[[#This Row],[TGL. PENSIUN (usia)]]&lt;&gt;"",Table1[[#This Row],[TGL. PENSIUN (usia)]]&lt;&gt;"USIA SALAH"),IF(tglAcuan&lt;&gt;0,(INT(CONVERT(VLOOKUP(Table1[[#This Row],[JABATAN]],tbl_refJabatan,4,FALSE),"yr","day")-CONVERT(DATEDIF(H2110,tglAcuan,"y"),"yr","day"))),(INT(CONVERT(VLOOKUP(Table1[[#This Row],[JABATAN]],tbl_refJabatan,4,FALSE),"yr","day")-CONVERT(DATEDIF(H2110,NOW(),"y"),"yr","day")))),"")</f>
        <v>-13515</v>
      </c>
      <c r="V2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Row],[JABATAN]],tbl_refJabatan,6,FALSE),"yr","day")-CONVERT(DATEDIF(H2110,tglAcuan,"y"),"yr","day"))),(NOW()+(CONVERT(VLOOKUP(Table1[[#This Row],[JABATAN]],tbl_refJabatan,6,FALSE),"yr","day")-CONVERT(DATEDIF(H2110,NOW(),"y"),"yr","day")))),"Usia Salah"),"")</f>
        <v>31834.848911689813</v>
      </c>
      <c r="W2110" s="167" t="str">
        <f ca="1">IF(Table1[[#This Row],[TGL.PENSIUN (usia)]]&lt;&gt;0,TEXT(Table1[[#This Row],[TGL.PENSIUN (usia)]],"yyyy"),"")</f>
        <v>1987</v>
      </c>
      <c r="X2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Row],[JABATAN]],tbl_refJabatan,7,FALSE),"yr","day")-CONVERT(DATEDIF(M2110,tglAcuan,"y"),"yr","day"))),(NOW()+(CONVERT(VLOOKUP(Table1[[#This Row],[JABATAN]],tbl_refJabatan,7,FALSE),"yr","day")-CONVERT(DATEDIF(M2110,NOW(),"y"),"yr","day")))),"tgl SK salah"),"")</f>
        <v>43888.098911689813</v>
      </c>
      <c r="Y2110" s="167" t="str">
        <f ca="1">IF(Table1[[#This Row],[TGL. PENSIUN (jabatan)]]&lt;&gt;0,TEXT(Table1[[#This Row],[TGL. PENSIUN (jabatan)]],"yyyy"),"")</f>
        <v>2020</v>
      </c>
      <c r="Z21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Row],[JABATAN]],tbl_refJabatan,8,FALSE),"yr","day")-CONVERT(DATEDIF(H2110,tglAcuan,"y"),"yr","day"))),(NOW()+(CONVERT(VLOOKUP(Table1[[#This Row],[JABATAN]],tbl_refJabatan,8,FALSE),"yr","day")-CONVERT(DATEDIF(H2110,NOW(),"y"),"yr","day")))),"Usia Salah"),"")</f>
        <v>31834.848911689813</v>
      </c>
      <c r="AA2110" s="167" t="str">
        <f ca="1">IF(Table1[[#This Row],[TGL.PENSIUN (usia )]]&lt;&gt;0,TEXT(Table1[[#This Row],[TGL.PENSIUN (usia )]],"yyyy"),"")</f>
        <v>1987</v>
      </c>
      <c r="AB21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Row],[JABATAN]],tbl_refJabatan,9,FALSE),"yr","day")-CONVERT(DATEDIF(M2110,tglAcuan,"y"),"yr","day"))),(NOW()+(CONVERT(VLOOKUP(Table1[[#This Row],[JABATAN]],tbl_refJabatan,9,FALSE),"yr","day")-CONVERT(DATEDIF(M2110,NOW(),"y"),"yr","day")))),"tgl SK salah"),"")</f>
        <v>43888.098911689813</v>
      </c>
      <c r="AC2110" s="167" t="str">
        <f ca="1">IF(Table1[[#This Row],[TGL. PENSIUN (jabatan )]]&lt;&gt;0,TEXT(Table1[[#This Row],[TGL. PENSIUN (jabatan )]],"yyyy"),"")</f>
        <v>2020</v>
      </c>
      <c r="AD21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1" spans="1:30" s="53" customFormat="1" ht="21.75" customHeight="1" x14ac:dyDescent="0.25">
      <c r="A2111" s="43">
        <f t="shared" si="71"/>
        <v>2106</v>
      </c>
      <c r="B2111" s="44" t="s">
        <v>3626</v>
      </c>
      <c r="C2111" s="44" t="s">
        <v>3724</v>
      </c>
      <c r="D2111" s="72" t="s">
        <v>48</v>
      </c>
      <c r="E2111" s="285" t="s">
        <v>2227</v>
      </c>
      <c r="F2111" s="43" t="s">
        <v>41</v>
      </c>
      <c r="G2111" s="46" t="s">
        <v>42</v>
      </c>
      <c r="H2111" s="83" t="s">
        <v>3729</v>
      </c>
      <c r="I2111" s="45"/>
      <c r="J2111" s="76"/>
      <c r="K2111" s="83" t="s">
        <v>43</v>
      </c>
      <c r="L2111" s="83" t="s">
        <v>3727</v>
      </c>
      <c r="M2111" s="275" t="s">
        <v>3728</v>
      </c>
      <c r="N2111" s="52" t="str">
        <f t="shared" ca="1" si="72"/>
        <v>57 Tahun 8 Bulan 1 hari</v>
      </c>
      <c r="O21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2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Row],[JABATAN]],tbl_refJabatan,2,FALSE),"yr","day")-CONVERT(DATEDIF(H2111,tglAcuan,"y"),"yr","day"))),(NOW()+(CONVERT(VLOOKUP(Table1[[#This Row],[JABATAN]],tbl_refJabatan,2,FALSE),"yr","day")-CONVERT(DATEDIF(H2111,NOW(),"y"),"yr","day")))),"Usia Salah"),"")</f>
        <v>46444.848911689813</v>
      </c>
      <c r="Q2111" s="167" t="str">
        <f ca="1">IF(Table1[[#This Row],[TGL. PENSIUN (usia)]]&lt;&gt;0,TEXT(Table1[[#This Row],[TGL. PENSIUN (usia)]],"yyyy"),"")</f>
        <v>2027</v>
      </c>
      <c r="R2111" s="166">
        <f ca="1">IF(AND(Table1[[#This Row],[TGL. PENSIUN (usia)]]&lt;&gt;"",Table1[[#This Row],[TGL. PENSIUN (usia)]]&lt;&gt;"USIA SALAH"),IF(tglAcuan&lt;&gt;0,(INT(CONVERT(VLOOKUP(Table1[[#This Row],[JABATAN]],tbl_refJabatan,2,FALSE),"yr","day")-CONVERT(DATEDIF(H2111,tglAcuan,"y"),"yr","day"))),(INT(CONVERT(VLOOKUP(Table1[[#This Row],[JABATAN]],tbl_refJabatan,2,FALSE),"yr","day")-CONVERT(DATEDIF(H2111,NOW(),"y"),"yr","day")))),"")</f>
        <v>1095</v>
      </c>
      <c r="S2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Row],[JABATAN]],tbl_refJabatan,4,FALSE),"yr","day")-CONVERT(DATEDIF(H2111,tglAcuan,"y"),"yr","day"))),(NOW()+(CONVERT(VLOOKUP(Table1[[#This Row],[JABATAN]],tbl_refJabatan,4,FALSE),"yr","day")-CONVERT(DATEDIF(H2111,NOW(),"y"),"yr","day")))),"Usia Salah"),"")</f>
        <v>46444.848911689813</v>
      </c>
      <c r="T2111" s="167" t="str">
        <f ca="1">IF(Table1[[#This Row],[TGL. PENSIUN ( usia )]]&lt;&gt;0,TEXT(Table1[[#This Row],[TGL. PENSIUN ( usia )]],"yyyy"),"")</f>
        <v>2027</v>
      </c>
      <c r="U2111" s="166">
        <f ca="1">IF(AND(Table1[[#This Row],[TGL. PENSIUN (usia)]]&lt;&gt;"",Table1[[#This Row],[TGL. PENSIUN (usia)]]&lt;&gt;"USIA SALAH"),IF(tglAcuan&lt;&gt;0,(INT(CONVERT(VLOOKUP(Table1[[#This Row],[JABATAN]],tbl_refJabatan,4,FALSE),"yr","day")-CONVERT(DATEDIF(H2111,tglAcuan,"y"),"yr","day"))),(INT(CONVERT(VLOOKUP(Table1[[#This Row],[JABATAN]],tbl_refJabatan,4,FALSE),"yr","day")-CONVERT(DATEDIF(H2111,NOW(),"y"),"yr","day")))),"")</f>
        <v>1095</v>
      </c>
      <c r="V2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Row],[JABATAN]],tbl_refJabatan,6,FALSE),"yr","day")-CONVERT(DATEDIF(H2111,tglAcuan,"y"),"yr","day"))),(NOW()+(CONVERT(VLOOKUP(Table1[[#This Row],[JABATAN]],tbl_refJabatan,6,FALSE),"yr","day")-CONVERT(DATEDIF(H2111,NOW(),"y"),"yr","day")))),"Usia Salah"),"")</f>
        <v>44983.848911689813</v>
      </c>
      <c r="W2111" s="167" t="str">
        <f ca="1">IF(Table1[[#This Row],[TGL.PENSIUN (usia)]]&lt;&gt;0,TEXT(Table1[[#This Row],[TGL.PENSIUN (usia)]],"yyyy"),"")</f>
        <v>2023</v>
      </c>
      <c r="X2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Row],[JABATAN]],tbl_refJabatan,7,FALSE),"yr","day")-CONVERT(DATEDIF(M2111,tglAcuan,"y"),"yr","day"))),(NOW()+(CONVERT(VLOOKUP(Table1[[#This Row],[JABATAN]],tbl_refJabatan,7,FALSE),"yr","day")-CONVERT(DATEDIF(M2111,NOW(),"y"),"yr","day")))),"tgl SK salah"),"")</f>
        <v>51193.098911689813</v>
      </c>
      <c r="Y2111" s="167" t="str">
        <f ca="1">IF(Table1[[#This Row],[TGL. PENSIUN (jabatan)]]&lt;&gt;0,TEXT(Table1[[#This Row],[TGL. PENSIUN (jabatan)]],"yyyy"),"")</f>
        <v>2040</v>
      </c>
      <c r="Z21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Row],[JABATAN]],tbl_refJabatan,8,FALSE),"yr","day")-CONVERT(DATEDIF(H2111,tglAcuan,"y"),"yr","day"))),(NOW()+(CONVERT(VLOOKUP(Table1[[#This Row],[JABATAN]],tbl_refJabatan,8,FALSE),"yr","day")-CONVERT(DATEDIF(H2111,NOW(),"y"),"yr","day")))),"Usia Salah"),"")</f>
        <v>44983.848911689813</v>
      </c>
      <c r="AA2111" s="167" t="str">
        <f ca="1">IF(Table1[[#This Row],[TGL.PENSIUN (usia )]]&lt;&gt;0,TEXT(Table1[[#This Row],[TGL.PENSIUN (usia )]],"yyyy"),"")</f>
        <v>2023</v>
      </c>
      <c r="AB21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Row],[JABATAN]],tbl_refJabatan,9,FALSE),"yr","day")-CONVERT(DATEDIF(M2111,tglAcuan,"y"),"yr","day"))),(NOW()+(CONVERT(VLOOKUP(Table1[[#This Row],[JABATAN]],tbl_refJabatan,9,FALSE),"yr","day")-CONVERT(DATEDIF(M2111,NOW(),"y"),"yr","day")))),"tgl SK salah"),"")</f>
        <v>51193.098911689813</v>
      </c>
      <c r="AC2111" s="167" t="str">
        <f ca="1">IF(Table1[[#This Row],[TGL. PENSIUN (jabatan )]]&lt;&gt;0,TEXT(Table1[[#This Row],[TGL. PENSIUN (jabatan )]],"yyyy"),"")</f>
        <v>2040</v>
      </c>
      <c r="AD21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2" spans="1:30" s="53" customFormat="1" ht="21.75" customHeight="1" x14ac:dyDescent="0.2">
      <c r="A2112" s="43">
        <f t="shared" si="71"/>
        <v>2107</v>
      </c>
      <c r="B2112" s="44" t="s">
        <v>3626</v>
      </c>
      <c r="C2112" s="44" t="s">
        <v>3724</v>
      </c>
      <c r="D2112" s="72" t="s">
        <v>52</v>
      </c>
      <c r="E2112" s="285" t="s">
        <v>144</v>
      </c>
      <c r="F2112" s="43" t="s">
        <v>41</v>
      </c>
      <c r="G2112" s="46" t="s">
        <v>42</v>
      </c>
      <c r="H2112" s="83" t="s">
        <v>3730</v>
      </c>
      <c r="I2112" s="45"/>
      <c r="J2112" s="76"/>
      <c r="K2112" s="83" t="s">
        <v>43</v>
      </c>
      <c r="L2112" s="83" t="s">
        <v>3731</v>
      </c>
      <c r="M2112" s="276" t="s">
        <v>3732</v>
      </c>
      <c r="N2112" s="52" t="str">
        <f t="shared" ca="1" si="72"/>
        <v>59 Tahun 0 Bulan 27 hari</v>
      </c>
      <c r="O21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Row],[JABATAN]],tbl_refJabatan,2,FALSE),"yr","day")-CONVERT(DATEDIF(H2112,tglAcuan,"y"),"yr","day"))),(NOW()+(CONVERT(VLOOKUP(Table1[[#This Row],[JABATAN]],tbl_refJabatan,2,FALSE),"yr","day")-CONVERT(DATEDIF(H2112,NOW(),"y"),"yr","day")))),"Usia Salah"),"")</f>
        <v>45714.348911689813</v>
      </c>
      <c r="Q2112" s="167" t="str">
        <f ca="1">IF(Table1[[#This Row],[TGL. PENSIUN (usia)]]&lt;&gt;0,TEXT(Table1[[#This Row],[TGL. PENSIUN (usia)]],"yyyy"),"")</f>
        <v>2025</v>
      </c>
      <c r="R2112" s="166">
        <f ca="1">IF(AND(Table1[[#This Row],[TGL. PENSIUN (usia)]]&lt;&gt;"",Table1[[#This Row],[TGL. PENSIUN (usia)]]&lt;&gt;"USIA SALAH"),IF(tglAcuan&lt;&gt;0,(INT(CONVERT(VLOOKUP(Table1[[#This Row],[JABATAN]],tbl_refJabatan,2,FALSE),"yr","day")-CONVERT(DATEDIF(H2112,tglAcuan,"y"),"yr","day"))),(INT(CONVERT(VLOOKUP(Table1[[#This Row],[JABATAN]],tbl_refJabatan,2,FALSE),"yr","day")-CONVERT(DATEDIF(H2112,NOW(),"y"),"yr","day")))),"")</f>
        <v>365</v>
      </c>
      <c r="S2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Row],[JABATAN]],tbl_refJabatan,4,FALSE),"yr","day")-CONVERT(DATEDIF(H2112,tglAcuan,"y"),"yr","day"))),(NOW()+(CONVERT(VLOOKUP(Table1[[#This Row],[JABATAN]],tbl_refJabatan,4,FALSE),"yr","day")-CONVERT(DATEDIF(H2112,NOW(),"y"),"yr","day")))),"Usia Salah"),"")</f>
        <v>45714.348911689813</v>
      </c>
      <c r="T2112" s="167" t="str">
        <f ca="1">IF(Table1[[#This Row],[TGL. PENSIUN ( usia )]]&lt;&gt;0,TEXT(Table1[[#This Row],[TGL. PENSIUN ( usia )]],"yyyy"),"")</f>
        <v>2025</v>
      </c>
      <c r="U2112" s="166">
        <f ca="1">IF(AND(Table1[[#This Row],[TGL. PENSIUN (usia)]]&lt;&gt;"",Table1[[#This Row],[TGL. PENSIUN (usia)]]&lt;&gt;"USIA SALAH"),IF(tglAcuan&lt;&gt;0,(INT(CONVERT(VLOOKUP(Table1[[#This Row],[JABATAN]],tbl_refJabatan,4,FALSE),"yr","day")-CONVERT(DATEDIF(H2112,tglAcuan,"y"),"yr","day"))),(INT(CONVERT(VLOOKUP(Table1[[#This Row],[JABATAN]],tbl_refJabatan,4,FALSE),"yr","day")-CONVERT(DATEDIF(H2112,NOW(),"y"),"yr","day")))),"")</f>
        <v>365</v>
      </c>
      <c r="V2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Row],[JABATAN]],tbl_refJabatan,6,FALSE),"yr","day")-CONVERT(DATEDIF(H2112,tglAcuan,"y"),"yr","day"))),(NOW()+(CONVERT(VLOOKUP(Table1[[#This Row],[JABATAN]],tbl_refJabatan,6,FALSE),"yr","day")-CONVERT(DATEDIF(H2112,NOW(),"y"),"yr","day")))),"Usia Salah"),"")</f>
        <v>44253.348911689813</v>
      </c>
      <c r="W2112" s="167" t="str">
        <f ca="1">IF(Table1[[#This Row],[TGL.PENSIUN (usia)]]&lt;&gt;0,TEXT(Table1[[#This Row],[TGL.PENSIUN (usia)]],"yyyy"),"")</f>
        <v>2021</v>
      </c>
      <c r="X2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Row],[JABATAN]],tbl_refJabatan,7,FALSE),"yr","day")-CONVERT(DATEDIF(M2112,tglAcuan,"y"),"yr","day"))),(NOW()+(CONVERT(VLOOKUP(Table1[[#This Row],[JABATAN]],tbl_refJabatan,7,FALSE),"yr","day")-CONVERT(DATEDIF(M2112,NOW(),"y"),"yr","day")))),"tgl SK salah"),"")</f>
        <v>50827.848911689813</v>
      </c>
      <c r="Y2112" s="167" t="str">
        <f ca="1">IF(Table1[[#This Row],[TGL. PENSIUN (jabatan)]]&lt;&gt;0,TEXT(Table1[[#This Row],[TGL. PENSIUN (jabatan)]],"yyyy"),"")</f>
        <v>2039</v>
      </c>
      <c r="Z21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Row],[JABATAN]],tbl_refJabatan,8,FALSE),"yr","day")-CONVERT(DATEDIF(H2112,tglAcuan,"y"),"yr","day"))),(NOW()+(CONVERT(VLOOKUP(Table1[[#This Row],[JABATAN]],tbl_refJabatan,8,FALSE),"yr","day")-CONVERT(DATEDIF(H2112,NOW(),"y"),"yr","day")))),"Usia Salah"),"")</f>
        <v>44253.348911689813</v>
      </c>
      <c r="AA2112" s="167" t="str">
        <f ca="1">IF(Table1[[#This Row],[TGL.PENSIUN (usia )]]&lt;&gt;0,TEXT(Table1[[#This Row],[TGL.PENSIUN (usia )]],"yyyy"),"")</f>
        <v>2021</v>
      </c>
      <c r="AB21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Row],[JABATAN]],tbl_refJabatan,9,FALSE),"yr","day")-CONVERT(DATEDIF(M2112,tglAcuan,"y"),"yr","day"))),(NOW()+(CONVERT(VLOOKUP(Table1[[#This Row],[JABATAN]],tbl_refJabatan,9,FALSE),"yr","day")-CONVERT(DATEDIF(M2112,NOW(),"y"),"yr","day")))),"tgl SK salah"),"")</f>
        <v>50827.848911689813</v>
      </c>
      <c r="AC2112" s="167" t="str">
        <f ca="1">IF(Table1[[#This Row],[TGL. PENSIUN (jabatan )]]&lt;&gt;0,TEXT(Table1[[#This Row],[TGL. PENSIUN (jabatan )]],"yyyy"),"")</f>
        <v>2039</v>
      </c>
      <c r="AD21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3" spans="1:30" s="53" customFormat="1" ht="21.75" customHeight="1" x14ac:dyDescent="0.2">
      <c r="A2113" s="43">
        <f t="shared" si="71"/>
        <v>2108</v>
      </c>
      <c r="B2113" s="44" t="s">
        <v>3626</v>
      </c>
      <c r="C2113" s="44" t="s">
        <v>3724</v>
      </c>
      <c r="D2113" s="45" t="s">
        <v>54</v>
      </c>
      <c r="E2113" s="285" t="s">
        <v>2936</v>
      </c>
      <c r="F2113" s="43" t="s">
        <v>41</v>
      </c>
      <c r="G2113" s="46" t="s">
        <v>42</v>
      </c>
      <c r="H2113" s="83" t="s">
        <v>3733</v>
      </c>
      <c r="I2113" s="45"/>
      <c r="J2113" s="76"/>
      <c r="K2113" s="83" t="s">
        <v>43</v>
      </c>
      <c r="L2113" s="83" t="s">
        <v>3731</v>
      </c>
      <c r="M2113" s="276" t="s">
        <v>3732</v>
      </c>
      <c r="N2113" s="52" t="str">
        <f t="shared" ca="1" si="72"/>
        <v>50 Tahun 8 Bulan 7 hari</v>
      </c>
      <c r="O21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Row],[JABATAN]],tbl_refJabatan,2,FALSE),"yr","day")-CONVERT(DATEDIF(H2113,tglAcuan,"y"),"yr","day"))),(NOW()+(CONVERT(VLOOKUP(Table1[[#This Row],[JABATAN]],tbl_refJabatan,2,FALSE),"yr","day")-CONVERT(DATEDIF(H2113,NOW(),"y"),"yr","day")))),"Usia Salah"),"")</f>
        <v>49001.598911689813</v>
      </c>
      <c r="Q2113" s="167" t="str">
        <f ca="1">IF(Table1[[#This Row],[TGL. PENSIUN (usia)]]&lt;&gt;0,TEXT(Table1[[#This Row],[TGL. PENSIUN (usia)]],"yyyy"),"")</f>
        <v>2034</v>
      </c>
      <c r="R2113" s="166">
        <f ca="1">IF(AND(Table1[[#This Row],[TGL. PENSIUN (usia)]]&lt;&gt;"",Table1[[#This Row],[TGL. PENSIUN (usia)]]&lt;&gt;"USIA SALAH"),IF(tglAcuan&lt;&gt;0,(INT(CONVERT(VLOOKUP(Table1[[#This Row],[JABATAN]],tbl_refJabatan,2,FALSE),"yr","day")-CONVERT(DATEDIF(H2113,tglAcuan,"y"),"yr","day"))),(INT(CONVERT(VLOOKUP(Table1[[#This Row],[JABATAN]],tbl_refJabatan,2,FALSE),"yr","day")-CONVERT(DATEDIF(H2113,NOW(),"y"),"yr","day")))),"")</f>
        <v>3652</v>
      </c>
      <c r="S2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Row],[JABATAN]],tbl_refJabatan,4,FALSE),"yr","day")-CONVERT(DATEDIF(H2113,tglAcuan,"y"),"yr","day"))),(NOW()+(CONVERT(VLOOKUP(Table1[[#This Row],[JABATAN]],tbl_refJabatan,4,FALSE),"yr","day")-CONVERT(DATEDIF(H2113,NOW(),"y"),"yr","day")))),"Usia Salah"),"")</f>
        <v>49001.598911689813</v>
      </c>
      <c r="T2113" s="167" t="str">
        <f ca="1">IF(Table1[[#This Row],[TGL. PENSIUN ( usia )]]&lt;&gt;0,TEXT(Table1[[#This Row],[TGL. PENSIUN ( usia )]],"yyyy"),"")</f>
        <v>2034</v>
      </c>
      <c r="U2113" s="166">
        <f ca="1">IF(AND(Table1[[#This Row],[TGL. PENSIUN (usia)]]&lt;&gt;"",Table1[[#This Row],[TGL. PENSIUN (usia)]]&lt;&gt;"USIA SALAH"),IF(tglAcuan&lt;&gt;0,(INT(CONVERT(VLOOKUP(Table1[[#This Row],[JABATAN]],tbl_refJabatan,4,FALSE),"yr","day")-CONVERT(DATEDIF(H2113,tglAcuan,"y"),"yr","day"))),(INT(CONVERT(VLOOKUP(Table1[[#This Row],[JABATAN]],tbl_refJabatan,4,FALSE),"yr","day")-CONVERT(DATEDIF(H2113,NOW(),"y"),"yr","day")))),"")</f>
        <v>3652</v>
      </c>
      <c r="V2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Row],[JABATAN]],tbl_refJabatan,6,FALSE),"yr","day")-CONVERT(DATEDIF(H2113,tglAcuan,"y"),"yr","day"))),(NOW()+(CONVERT(VLOOKUP(Table1[[#This Row],[JABATAN]],tbl_refJabatan,6,FALSE),"yr","day")-CONVERT(DATEDIF(H2113,NOW(),"y"),"yr","day")))),"Usia Salah"),"")</f>
        <v>47540.598911689813</v>
      </c>
      <c r="W2113" s="167" t="str">
        <f ca="1">IF(Table1[[#This Row],[TGL.PENSIUN (usia)]]&lt;&gt;0,TEXT(Table1[[#This Row],[TGL.PENSIUN (usia)]],"yyyy"),"")</f>
        <v>2030</v>
      </c>
      <c r="X2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Row],[JABATAN]],tbl_refJabatan,7,FALSE),"yr","day")-CONVERT(DATEDIF(M2113,tglAcuan,"y"),"yr","day"))),(NOW()+(CONVERT(VLOOKUP(Table1[[#This Row],[JABATAN]],tbl_refJabatan,7,FALSE),"yr","day")-CONVERT(DATEDIF(M2113,NOW(),"y"),"yr","day")))),"tgl SK salah"),"")</f>
        <v>50827.848911689813</v>
      </c>
      <c r="Y2113" s="167" t="str">
        <f ca="1">IF(Table1[[#This Row],[TGL. PENSIUN (jabatan)]]&lt;&gt;0,TEXT(Table1[[#This Row],[TGL. PENSIUN (jabatan)]],"yyyy"),"")</f>
        <v>2039</v>
      </c>
      <c r="Z21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Row],[JABATAN]],tbl_refJabatan,8,FALSE),"yr","day")-CONVERT(DATEDIF(H2113,tglAcuan,"y"),"yr","day"))),(NOW()+(CONVERT(VLOOKUP(Table1[[#This Row],[JABATAN]],tbl_refJabatan,8,FALSE),"yr","day")-CONVERT(DATEDIF(H2113,NOW(),"y"),"yr","day")))),"Usia Salah"),"")</f>
        <v>47540.598911689813</v>
      </c>
      <c r="AA2113" s="167" t="str">
        <f ca="1">IF(Table1[[#This Row],[TGL.PENSIUN (usia )]]&lt;&gt;0,TEXT(Table1[[#This Row],[TGL.PENSIUN (usia )]],"yyyy"),"")</f>
        <v>2030</v>
      </c>
      <c r="AB21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Row],[JABATAN]],tbl_refJabatan,9,FALSE),"yr","day")-CONVERT(DATEDIF(M2113,tglAcuan,"y"),"yr","day"))),(NOW()+(CONVERT(VLOOKUP(Table1[[#This Row],[JABATAN]],tbl_refJabatan,9,FALSE),"yr","day")-CONVERT(DATEDIF(M2113,NOW(),"y"),"yr","day")))),"tgl SK salah"),"")</f>
        <v>50827.848911689813</v>
      </c>
      <c r="AC2113" s="167" t="str">
        <f ca="1">IF(Table1[[#This Row],[TGL. PENSIUN (jabatan )]]&lt;&gt;0,TEXT(Table1[[#This Row],[TGL. PENSIUN (jabatan )]],"yyyy"),"")</f>
        <v>2039</v>
      </c>
      <c r="AD21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4" spans="1:30" s="53" customFormat="1" ht="21.75" customHeight="1" x14ac:dyDescent="0.2">
      <c r="A2114" s="43">
        <f t="shared" si="71"/>
        <v>2109</v>
      </c>
      <c r="B2114" s="44" t="s">
        <v>3626</v>
      </c>
      <c r="C2114" s="44" t="s">
        <v>3724</v>
      </c>
      <c r="D2114" s="72" t="s">
        <v>57</v>
      </c>
      <c r="E2114" s="285" t="s">
        <v>3734</v>
      </c>
      <c r="F2114" s="43" t="s">
        <v>41</v>
      </c>
      <c r="G2114" s="46" t="s">
        <v>42</v>
      </c>
      <c r="H2114" s="83" t="s">
        <v>3735</v>
      </c>
      <c r="I2114" s="45"/>
      <c r="J2114" s="76"/>
      <c r="K2114" s="83" t="s">
        <v>56</v>
      </c>
      <c r="L2114" s="83" t="s">
        <v>3736</v>
      </c>
      <c r="M2114" s="276" t="s">
        <v>3732</v>
      </c>
      <c r="N2114" s="52" t="str">
        <f t="shared" ca="1" si="72"/>
        <v>54 Tahun 6 Bulan 0 hari</v>
      </c>
      <c r="O21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Row],[JABATAN]],tbl_refJabatan,2,FALSE),"yr","day")-CONVERT(DATEDIF(H2114,tglAcuan,"y"),"yr","day"))),(NOW()+(CONVERT(VLOOKUP(Table1[[#This Row],[JABATAN]],tbl_refJabatan,2,FALSE),"yr","day")-CONVERT(DATEDIF(H2114,NOW(),"y"),"yr","day")))),"Usia Salah"),"")</f>
        <v>47540.598911689813</v>
      </c>
      <c r="Q2114" s="167" t="str">
        <f ca="1">IF(Table1[[#This Row],[TGL. PENSIUN (usia)]]&lt;&gt;0,TEXT(Table1[[#This Row],[TGL. PENSIUN (usia)]],"yyyy"),"")</f>
        <v>2030</v>
      </c>
      <c r="R2114" s="166">
        <f ca="1">IF(AND(Table1[[#This Row],[TGL. PENSIUN (usia)]]&lt;&gt;"",Table1[[#This Row],[TGL. PENSIUN (usia)]]&lt;&gt;"USIA SALAH"),IF(tglAcuan&lt;&gt;0,(INT(CONVERT(VLOOKUP(Table1[[#This Row],[JABATAN]],tbl_refJabatan,2,FALSE),"yr","day")-CONVERT(DATEDIF(H2114,tglAcuan,"y"),"yr","day"))),(INT(CONVERT(VLOOKUP(Table1[[#This Row],[JABATAN]],tbl_refJabatan,2,FALSE),"yr","day")-CONVERT(DATEDIF(H2114,NOW(),"y"),"yr","day")))),"")</f>
        <v>2191</v>
      </c>
      <c r="S2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Row],[JABATAN]],tbl_refJabatan,4,FALSE),"yr","day")-CONVERT(DATEDIF(H2114,tglAcuan,"y"),"yr","day"))),(NOW()+(CONVERT(VLOOKUP(Table1[[#This Row],[JABATAN]],tbl_refJabatan,4,FALSE),"yr","day")-CONVERT(DATEDIF(H2114,NOW(),"y"),"yr","day")))),"Usia Salah"),"")</f>
        <v>47540.598911689813</v>
      </c>
      <c r="T2114" s="167" t="str">
        <f ca="1">IF(Table1[[#This Row],[TGL. PENSIUN ( usia )]]&lt;&gt;0,TEXT(Table1[[#This Row],[TGL. PENSIUN ( usia )]],"yyyy"),"")</f>
        <v>2030</v>
      </c>
      <c r="U2114" s="166">
        <f ca="1">IF(AND(Table1[[#This Row],[TGL. PENSIUN (usia)]]&lt;&gt;"",Table1[[#This Row],[TGL. PENSIUN (usia)]]&lt;&gt;"USIA SALAH"),IF(tglAcuan&lt;&gt;0,(INT(CONVERT(VLOOKUP(Table1[[#This Row],[JABATAN]],tbl_refJabatan,4,FALSE),"yr","day")-CONVERT(DATEDIF(H2114,tglAcuan,"y"),"yr","day"))),(INT(CONVERT(VLOOKUP(Table1[[#This Row],[JABATAN]],tbl_refJabatan,4,FALSE),"yr","day")-CONVERT(DATEDIF(H2114,NOW(),"y"),"yr","day")))),"")</f>
        <v>2191</v>
      </c>
      <c r="V2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Row],[JABATAN]],tbl_refJabatan,6,FALSE),"yr","day")-CONVERT(DATEDIF(H2114,tglAcuan,"y"),"yr","day"))),(NOW()+(CONVERT(VLOOKUP(Table1[[#This Row],[JABATAN]],tbl_refJabatan,6,FALSE),"yr","day")-CONVERT(DATEDIF(H2114,NOW(),"y"),"yr","day")))),"Usia Salah"),"")</f>
        <v>46079.598911689813</v>
      </c>
      <c r="W2114" s="167" t="str">
        <f ca="1">IF(Table1[[#This Row],[TGL.PENSIUN (usia)]]&lt;&gt;0,TEXT(Table1[[#This Row],[TGL.PENSIUN (usia)]],"yyyy"),"")</f>
        <v>2026</v>
      </c>
      <c r="X2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Row],[JABATAN]],tbl_refJabatan,7,FALSE),"yr","day")-CONVERT(DATEDIF(M2114,tglAcuan,"y"),"yr","day"))),(NOW()+(CONVERT(VLOOKUP(Table1[[#This Row],[JABATAN]],tbl_refJabatan,7,FALSE),"yr","day")-CONVERT(DATEDIF(M2114,NOW(),"y"),"yr","day")))),"tgl SK salah"),"")</f>
        <v>50827.848911689813</v>
      </c>
      <c r="Y2114" s="167" t="str">
        <f ca="1">IF(Table1[[#This Row],[TGL. PENSIUN (jabatan)]]&lt;&gt;0,TEXT(Table1[[#This Row],[TGL. PENSIUN (jabatan)]],"yyyy"),"")</f>
        <v>2039</v>
      </c>
      <c r="Z21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Row],[JABATAN]],tbl_refJabatan,8,FALSE),"yr","day")-CONVERT(DATEDIF(H2114,tglAcuan,"y"),"yr","day"))),(NOW()+(CONVERT(VLOOKUP(Table1[[#This Row],[JABATAN]],tbl_refJabatan,8,FALSE),"yr","day")-CONVERT(DATEDIF(H2114,NOW(),"y"),"yr","day")))),"Usia Salah"),"")</f>
        <v>46079.598911689813</v>
      </c>
      <c r="AA2114" s="167" t="str">
        <f ca="1">IF(Table1[[#This Row],[TGL.PENSIUN (usia )]]&lt;&gt;0,TEXT(Table1[[#This Row],[TGL.PENSIUN (usia )]],"yyyy"),"")</f>
        <v>2026</v>
      </c>
      <c r="AB21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Row],[JABATAN]],tbl_refJabatan,9,FALSE),"yr","day")-CONVERT(DATEDIF(M2114,tglAcuan,"y"),"yr","day"))),(NOW()+(CONVERT(VLOOKUP(Table1[[#This Row],[JABATAN]],tbl_refJabatan,9,FALSE),"yr","day")-CONVERT(DATEDIF(M2114,NOW(),"y"),"yr","day")))),"tgl SK salah"),"")</f>
        <v>50827.848911689813</v>
      </c>
      <c r="AC2114" s="167" t="str">
        <f ca="1">IF(Table1[[#This Row],[TGL. PENSIUN (jabatan )]]&lt;&gt;0,TEXT(Table1[[#This Row],[TGL. PENSIUN (jabatan )]],"yyyy"),"")</f>
        <v>2039</v>
      </c>
      <c r="AD21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5" spans="1:30" s="53" customFormat="1" ht="21.75" customHeight="1" x14ac:dyDescent="0.25">
      <c r="A2115" s="43">
        <f t="shared" si="71"/>
        <v>2110</v>
      </c>
      <c r="B2115" s="44" t="s">
        <v>3626</v>
      </c>
      <c r="C2115" s="44" t="s">
        <v>3724</v>
      </c>
      <c r="D2115" s="72" t="s">
        <v>59</v>
      </c>
      <c r="E2115" s="285" t="s">
        <v>517</v>
      </c>
      <c r="F2115" s="43" t="s">
        <v>41</v>
      </c>
      <c r="G2115" s="46" t="s">
        <v>42</v>
      </c>
      <c r="H2115" s="83" t="s">
        <v>3737</v>
      </c>
      <c r="I2115" s="45"/>
      <c r="J2115" s="76"/>
      <c r="K2115" s="83" t="s">
        <v>43</v>
      </c>
      <c r="L2115" s="83" t="s">
        <v>3727</v>
      </c>
      <c r="M2115" s="275" t="s">
        <v>3728</v>
      </c>
      <c r="N2115" s="52" t="str">
        <f t="shared" ca="1" si="72"/>
        <v>59 Tahun 5 Bulan 7 hari</v>
      </c>
      <c r="O21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2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Row],[JABATAN]],tbl_refJabatan,2,FALSE),"yr","day")-CONVERT(DATEDIF(H2115,tglAcuan,"y"),"yr","day"))),(NOW()+(CONVERT(VLOOKUP(Table1[[#This Row],[JABATAN]],tbl_refJabatan,2,FALSE),"yr","day")-CONVERT(DATEDIF(H2115,NOW(),"y"),"yr","day")))),"Usia Salah"),"")</f>
        <v>45714.348911689813</v>
      </c>
      <c r="Q2115" s="167" t="str">
        <f ca="1">IF(Table1[[#This Row],[TGL. PENSIUN (usia)]]&lt;&gt;0,TEXT(Table1[[#This Row],[TGL. PENSIUN (usia)]],"yyyy"),"")</f>
        <v>2025</v>
      </c>
      <c r="R2115" s="166">
        <f ca="1">IF(AND(Table1[[#This Row],[TGL. PENSIUN (usia)]]&lt;&gt;"",Table1[[#This Row],[TGL. PENSIUN (usia)]]&lt;&gt;"USIA SALAH"),IF(tglAcuan&lt;&gt;0,(INT(CONVERT(VLOOKUP(Table1[[#This Row],[JABATAN]],tbl_refJabatan,2,FALSE),"yr","day")-CONVERT(DATEDIF(H2115,tglAcuan,"y"),"yr","day"))),(INT(CONVERT(VLOOKUP(Table1[[#This Row],[JABATAN]],tbl_refJabatan,2,FALSE),"yr","day")-CONVERT(DATEDIF(H2115,NOW(),"y"),"yr","day")))),"")</f>
        <v>365</v>
      </c>
      <c r="S2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Row],[JABATAN]],tbl_refJabatan,4,FALSE),"yr","day")-CONVERT(DATEDIF(H2115,tglAcuan,"y"),"yr","day"))),(NOW()+(CONVERT(VLOOKUP(Table1[[#This Row],[JABATAN]],tbl_refJabatan,4,FALSE),"yr","day")-CONVERT(DATEDIF(H2115,NOW(),"y"),"yr","day")))),"Usia Salah"),"")</f>
        <v>45714.348911689813</v>
      </c>
      <c r="T2115" s="167" t="str">
        <f ca="1">IF(Table1[[#This Row],[TGL. PENSIUN ( usia )]]&lt;&gt;0,TEXT(Table1[[#This Row],[TGL. PENSIUN ( usia )]],"yyyy"),"")</f>
        <v>2025</v>
      </c>
      <c r="U2115" s="166">
        <f ca="1">IF(AND(Table1[[#This Row],[TGL. PENSIUN (usia)]]&lt;&gt;"",Table1[[#This Row],[TGL. PENSIUN (usia)]]&lt;&gt;"USIA SALAH"),IF(tglAcuan&lt;&gt;0,(INT(CONVERT(VLOOKUP(Table1[[#This Row],[JABATAN]],tbl_refJabatan,4,FALSE),"yr","day")-CONVERT(DATEDIF(H2115,tglAcuan,"y"),"yr","day"))),(INT(CONVERT(VLOOKUP(Table1[[#This Row],[JABATAN]],tbl_refJabatan,4,FALSE),"yr","day")-CONVERT(DATEDIF(H2115,NOW(),"y"),"yr","day")))),"")</f>
        <v>365</v>
      </c>
      <c r="V2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Row],[JABATAN]],tbl_refJabatan,6,FALSE),"yr","day")-CONVERT(DATEDIF(H2115,tglAcuan,"y"),"yr","day"))),(NOW()+(CONVERT(VLOOKUP(Table1[[#This Row],[JABATAN]],tbl_refJabatan,6,FALSE),"yr","day")-CONVERT(DATEDIF(H2115,NOW(),"y"),"yr","day")))),"Usia Salah"),"")</f>
        <v>44253.348911689813</v>
      </c>
      <c r="W2115" s="167" t="str">
        <f ca="1">IF(Table1[[#This Row],[TGL.PENSIUN (usia)]]&lt;&gt;0,TEXT(Table1[[#This Row],[TGL.PENSIUN (usia)]],"yyyy"),"")</f>
        <v>2021</v>
      </c>
      <c r="X2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Row],[JABATAN]],tbl_refJabatan,7,FALSE),"yr","day")-CONVERT(DATEDIF(M2115,tglAcuan,"y"),"yr","day"))),(NOW()+(CONVERT(VLOOKUP(Table1[[#This Row],[JABATAN]],tbl_refJabatan,7,FALSE),"yr","day")-CONVERT(DATEDIF(M2115,NOW(),"y"),"yr","day")))),"tgl SK salah"),"")</f>
        <v>51193.098911689813</v>
      </c>
      <c r="Y2115" s="167" t="str">
        <f ca="1">IF(Table1[[#This Row],[TGL. PENSIUN (jabatan)]]&lt;&gt;0,TEXT(Table1[[#This Row],[TGL. PENSIUN (jabatan)]],"yyyy"),"")</f>
        <v>2040</v>
      </c>
      <c r="Z21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Row],[JABATAN]],tbl_refJabatan,8,FALSE),"yr","day")-CONVERT(DATEDIF(H2115,tglAcuan,"y"),"yr","day"))),(NOW()+(CONVERT(VLOOKUP(Table1[[#This Row],[JABATAN]],tbl_refJabatan,8,FALSE),"yr","day")-CONVERT(DATEDIF(H2115,NOW(),"y"),"yr","day")))),"Usia Salah"),"")</f>
        <v>44253.348911689813</v>
      </c>
      <c r="AA2115" s="167" t="str">
        <f ca="1">IF(Table1[[#This Row],[TGL.PENSIUN (usia )]]&lt;&gt;0,TEXT(Table1[[#This Row],[TGL.PENSIUN (usia )]],"yyyy"),"")</f>
        <v>2021</v>
      </c>
      <c r="AB21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Row],[JABATAN]],tbl_refJabatan,9,FALSE),"yr","day")-CONVERT(DATEDIF(M2115,tglAcuan,"y"),"yr","day"))),(NOW()+(CONVERT(VLOOKUP(Table1[[#This Row],[JABATAN]],tbl_refJabatan,9,FALSE),"yr","day")-CONVERT(DATEDIF(M2115,NOW(),"y"),"yr","day")))),"tgl SK salah"),"")</f>
        <v>51193.098911689813</v>
      </c>
      <c r="AC2115" s="167" t="str">
        <f ca="1">IF(Table1[[#This Row],[TGL. PENSIUN (jabatan )]]&lt;&gt;0,TEXT(Table1[[#This Row],[TGL. PENSIUN (jabatan )]],"yyyy"),"")</f>
        <v>2040</v>
      </c>
      <c r="AD21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6" spans="1:30" s="53" customFormat="1" ht="21.75" customHeight="1" x14ac:dyDescent="0.25">
      <c r="A2116" s="43">
        <f t="shared" si="71"/>
        <v>2111</v>
      </c>
      <c r="B2116" s="44" t="s">
        <v>3626</v>
      </c>
      <c r="C2116" s="44" t="s">
        <v>3724</v>
      </c>
      <c r="D2116" s="72" t="s">
        <v>61</v>
      </c>
      <c r="E2116" s="285" t="s">
        <v>261</v>
      </c>
      <c r="F2116" s="43" t="s">
        <v>41</v>
      </c>
      <c r="G2116" s="46" t="s">
        <v>42</v>
      </c>
      <c r="H2116" s="83" t="s">
        <v>3738</v>
      </c>
      <c r="I2116" s="45"/>
      <c r="J2116" s="76"/>
      <c r="K2116" s="83" t="s">
        <v>43</v>
      </c>
      <c r="L2116" s="83" t="s">
        <v>3727</v>
      </c>
      <c r="M2116" s="275" t="s">
        <v>3728</v>
      </c>
      <c r="N2116" s="52" t="str">
        <f t="shared" ca="1" si="72"/>
        <v>56 Tahun 6 Bulan 0 hari</v>
      </c>
      <c r="O21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19 Hari </v>
      </c>
      <c r="P2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Row],[JABATAN]],tbl_refJabatan,2,FALSE),"yr","day")-CONVERT(DATEDIF(H2116,tglAcuan,"y"),"yr","day"))),(NOW()+(CONVERT(VLOOKUP(Table1[[#This Row],[JABATAN]],tbl_refJabatan,2,FALSE),"yr","day")-CONVERT(DATEDIF(H2116,NOW(),"y"),"yr","day")))),"Usia Salah"),"")</f>
        <v>46810.098911689813</v>
      </c>
      <c r="Q2116" s="167" t="str">
        <f ca="1">IF(Table1[[#This Row],[TGL. PENSIUN (usia)]]&lt;&gt;0,TEXT(Table1[[#This Row],[TGL. PENSIUN (usia)]],"yyyy"),"")</f>
        <v>2028</v>
      </c>
      <c r="R2116" s="166">
        <f ca="1">IF(AND(Table1[[#This Row],[TGL. PENSIUN (usia)]]&lt;&gt;"",Table1[[#This Row],[TGL. PENSIUN (usia)]]&lt;&gt;"USIA SALAH"),IF(tglAcuan&lt;&gt;0,(INT(CONVERT(VLOOKUP(Table1[[#This Row],[JABATAN]],tbl_refJabatan,2,FALSE),"yr","day")-CONVERT(DATEDIF(H2116,tglAcuan,"y"),"yr","day"))),(INT(CONVERT(VLOOKUP(Table1[[#This Row],[JABATAN]],tbl_refJabatan,2,FALSE),"yr","day")-CONVERT(DATEDIF(H2116,NOW(),"y"),"yr","day")))),"")</f>
        <v>1461</v>
      </c>
      <c r="S2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Row],[JABATAN]],tbl_refJabatan,4,FALSE),"yr","day")-CONVERT(DATEDIF(H2116,tglAcuan,"y"),"yr","day"))),(NOW()+(CONVERT(VLOOKUP(Table1[[#This Row],[JABATAN]],tbl_refJabatan,4,FALSE),"yr","day")-CONVERT(DATEDIF(H2116,NOW(),"y"),"yr","day")))),"Usia Salah"),"")</f>
        <v>46810.098911689813</v>
      </c>
      <c r="T2116" s="167" t="str">
        <f ca="1">IF(Table1[[#This Row],[TGL. PENSIUN ( usia )]]&lt;&gt;0,TEXT(Table1[[#This Row],[TGL. PENSIUN ( usia )]],"yyyy"),"")</f>
        <v>2028</v>
      </c>
      <c r="U2116" s="166">
        <f ca="1">IF(AND(Table1[[#This Row],[TGL. PENSIUN (usia)]]&lt;&gt;"",Table1[[#This Row],[TGL. PENSIUN (usia)]]&lt;&gt;"USIA SALAH"),IF(tglAcuan&lt;&gt;0,(INT(CONVERT(VLOOKUP(Table1[[#This Row],[JABATAN]],tbl_refJabatan,4,FALSE),"yr","day")-CONVERT(DATEDIF(H2116,tglAcuan,"y"),"yr","day"))),(INT(CONVERT(VLOOKUP(Table1[[#This Row],[JABATAN]],tbl_refJabatan,4,FALSE),"yr","day")-CONVERT(DATEDIF(H2116,NOW(),"y"),"yr","day")))),"")</f>
        <v>1461</v>
      </c>
      <c r="V2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Row],[JABATAN]],tbl_refJabatan,6,FALSE),"yr","day")-CONVERT(DATEDIF(H2116,tglAcuan,"y"),"yr","day"))),(NOW()+(CONVERT(VLOOKUP(Table1[[#This Row],[JABATAN]],tbl_refJabatan,6,FALSE),"yr","day")-CONVERT(DATEDIF(H2116,NOW(),"y"),"yr","day")))),"Usia Salah"),"")</f>
        <v>45349.098911689813</v>
      </c>
      <c r="W2116" s="167" t="str">
        <f ca="1">IF(Table1[[#This Row],[TGL.PENSIUN (usia)]]&lt;&gt;0,TEXT(Table1[[#This Row],[TGL.PENSIUN (usia)]],"yyyy"),"")</f>
        <v>2024</v>
      </c>
      <c r="X2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Row],[JABATAN]],tbl_refJabatan,7,FALSE),"yr","day")-CONVERT(DATEDIF(M2116,tglAcuan,"y"),"yr","day"))),(NOW()+(CONVERT(VLOOKUP(Table1[[#This Row],[JABATAN]],tbl_refJabatan,7,FALSE),"yr","day")-CONVERT(DATEDIF(M2116,NOW(),"y"),"yr","day")))),"tgl SK salah"),"")</f>
        <v>51193.098911689813</v>
      </c>
      <c r="Y2116" s="167" t="str">
        <f ca="1">IF(Table1[[#This Row],[TGL. PENSIUN (jabatan)]]&lt;&gt;0,TEXT(Table1[[#This Row],[TGL. PENSIUN (jabatan)]],"yyyy"),"")</f>
        <v>2040</v>
      </c>
      <c r="Z21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Row],[JABATAN]],tbl_refJabatan,8,FALSE),"yr","day")-CONVERT(DATEDIF(H2116,tglAcuan,"y"),"yr","day"))),(NOW()+(CONVERT(VLOOKUP(Table1[[#This Row],[JABATAN]],tbl_refJabatan,8,FALSE),"yr","day")-CONVERT(DATEDIF(H2116,NOW(),"y"),"yr","day")))),"Usia Salah"),"")</f>
        <v>45349.098911689813</v>
      </c>
      <c r="AA2116" s="167" t="str">
        <f ca="1">IF(Table1[[#This Row],[TGL.PENSIUN (usia )]]&lt;&gt;0,TEXT(Table1[[#This Row],[TGL.PENSIUN (usia )]],"yyyy"),"")</f>
        <v>2024</v>
      </c>
      <c r="AB21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Row],[JABATAN]],tbl_refJabatan,9,FALSE),"yr","day")-CONVERT(DATEDIF(M2116,tglAcuan,"y"),"yr","day"))),(NOW()+(CONVERT(VLOOKUP(Table1[[#This Row],[JABATAN]],tbl_refJabatan,9,FALSE),"yr","day")-CONVERT(DATEDIF(M2116,NOW(),"y"),"yr","day")))),"tgl SK salah"),"")</f>
        <v>51193.098911689813</v>
      </c>
      <c r="AC2116" s="167" t="str">
        <f ca="1">IF(Table1[[#This Row],[TGL. PENSIUN (jabatan )]]&lt;&gt;0,TEXT(Table1[[#This Row],[TGL. PENSIUN (jabatan )]],"yyyy"),"")</f>
        <v>2040</v>
      </c>
      <c r="AD21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17" spans="1:30" s="53" customFormat="1" ht="21.75" customHeight="1" x14ac:dyDescent="0.2">
      <c r="A2117" s="43">
        <f t="shared" si="71"/>
        <v>2112</v>
      </c>
      <c r="B2117" s="44" t="s">
        <v>3626</v>
      </c>
      <c r="C2117" s="44" t="s">
        <v>3724</v>
      </c>
      <c r="D2117" s="72" t="s">
        <v>63</v>
      </c>
      <c r="E2117" s="285" t="s">
        <v>159</v>
      </c>
      <c r="F2117" s="43" t="s">
        <v>41</v>
      </c>
      <c r="G2117" s="46" t="s">
        <v>42</v>
      </c>
      <c r="H2117" s="83" t="s">
        <v>3739</v>
      </c>
      <c r="I2117" s="45"/>
      <c r="J2117" s="76"/>
      <c r="K2117" s="83" t="s">
        <v>43</v>
      </c>
      <c r="L2117" s="83" t="s">
        <v>3740</v>
      </c>
      <c r="M2117" s="276" t="s">
        <v>3741</v>
      </c>
      <c r="N2117" s="52" t="str">
        <f t="shared" ca="1" si="72"/>
        <v>57 Tahun 7 Bulan 9 hari</v>
      </c>
      <c r="O21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19 Hari </v>
      </c>
      <c r="P2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Row],[JABATAN]],tbl_refJabatan,2,FALSE),"yr","day")-CONVERT(DATEDIF(H2117,tglAcuan,"y"),"yr","day"))),(NOW()+(CONVERT(VLOOKUP(Table1[[#This Row],[JABATAN]],tbl_refJabatan,2,FALSE),"yr","day")-CONVERT(DATEDIF(H2117,NOW(),"y"),"yr","day")))),"Usia Salah"),"")</f>
        <v>46444.848911689813</v>
      </c>
      <c r="Q2117" s="167" t="str">
        <f ca="1">IF(Table1[[#This Row],[TGL. PENSIUN (usia)]]&lt;&gt;0,TEXT(Table1[[#This Row],[TGL. PENSIUN (usia)]],"yyyy"),"")</f>
        <v>2027</v>
      </c>
      <c r="R2117" s="166">
        <f ca="1">IF(AND(Table1[[#This Row],[TGL. PENSIUN (usia)]]&lt;&gt;"",Table1[[#This Row],[TGL. PENSIUN (usia)]]&lt;&gt;"USIA SALAH"),IF(tglAcuan&lt;&gt;0,(INT(CONVERT(VLOOKUP(Table1[[#This Row],[JABATAN]],tbl_refJabatan,2,FALSE),"yr","day")-CONVERT(DATEDIF(H2117,tglAcuan,"y"),"yr","day"))),(INT(CONVERT(VLOOKUP(Table1[[#This Row],[JABATAN]],tbl_refJabatan,2,FALSE),"yr","day")-CONVERT(DATEDIF(H2117,NOW(),"y"),"yr","day")))),"")</f>
        <v>1095</v>
      </c>
      <c r="S2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Row],[JABATAN]],tbl_refJabatan,4,FALSE),"yr","day")-CONVERT(DATEDIF(H2117,tglAcuan,"y"),"yr","day"))),(NOW()+(CONVERT(VLOOKUP(Table1[[#This Row],[JABATAN]],tbl_refJabatan,4,FALSE),"yr","day")-CONVERT(DATEDIF(H2117,NOW(),"y"),"yr","day")))),"Usia Salah"),"")</f>
        <v>31834.848911689813</v>
      </c>
      <c r="T2117" s="167" t="str">
        <f ca="1">IF(Table1[[#This Row],[TGL. PENSIUN ( usia )]]&lt;&gt;0,TEXT(Table1[[#This Row],[TGL. PENSIUN ( usia )]],"yyyy"),"")</f>
        <v>1987</v>
      </c>
      <c r="U2117" s="166">
        <f ca="1">IF(AND(Table1[[#This Row],[TGL. PENSIUN (usia)]]&lt;&gt;"",Table1[[#This Row],[TGL. PENSIUN (usia)]]&lt;&gt;"USIA SALAH"),IF(tglAcuan&lt;&gt;0,(INT(CONVERT(VLOOKUP(Table1[[#This Row],[JABATAN]],tbl_refJabatan,4,FALSE),"yr","day")-CONVERT(DATEDIF(H2117,tglAcuan,"y"),"yr","day"))),(INT(CONVERT(VLOOKUP(Table1[[#This Row],[JABATAN]],tbl_refJabatan,4,FALSE),"yr","day")-CONVERT(DATEDIF(H2117,NOW(),"y"),"yr","day")))),"")</f>
        <v>-13515</v>
      </c>
      <c r="V2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Row],[JABATAN]],tbl_refJabatan,6,FALSE),"yr","day")-CONVERT(DATEDIF(H2117,tglAcuan,"y"),"yr","day"))),(NOW()+(CONVERT(VLOOKUP(Table1[[#This Row],[JABATAN]],tbl_refJabatan,6,FALSE),"yr","day")-CONVERT(DATEDIF(H2117,NOW(),"y"),"yr","day")))),"Usia Salah"),"")</f>
        <v>24529.848911689813</v>
      </c>
      <c r="W2117" s="167" t="str">
        <f ca="1">IF(Table1[[#This Row],[TGL.PENSIUN (usia)]]&lt;&gt;0,TEXT(Table1[[#This Row],[TGL.PENSIUN (usia)]],"yyyy"),"")</f>
        <v>1967</v>
      </c>
      <c r="X2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Row],[JABATAN]],tbl_refJabatan,7,FALSE),"yr","day")-CONVERT(DATEDIF(M2117,tglAcuan,"y"),"yr","day"))),(NOW()+(CONVERT(VLOOKUP(Table1[[#This Row],[JABATAN]],tbl_refJabatan,7,FALSE),"yr","day")-CONVERT(DATEDIF(M2117,NOW(),"y"),"yr","day")))),"tgl SK salah"),"")</f>
        <v>62881.098911689813</v>
      </c>
      <c r="Y2117" s="167" t="str">
        <f ca="1">IF(Table1[[#This Row],[TGL. PENSIUN (jabatan)]]&lt;&gt;0,TEXT(Table1[[#This Row],[TGL. PENSIUN (jabatan)]],"yyyy"),"")</f>
        <v>2072</v>
      </c>
      <c r="Z21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Row],[JABATAN]],tbl_refJabatan,8,FALSE),"yr","day")-CONVERT(DATEDIF(H2117,tglAcuan,"y"),"yr","day"))),(NOW()+(CONVERT(VLOOKUP(Table1[[#This Row],[JABATAN]],tbl_refJabatan,8,FALSE),"yr","day")-CONVERT(DATEDIF(H2117,NOW(),"y"),"yr","day")))),"Usia Salah"),"")</f>
        <v>46444.848911689813</v>
      </c>
      <c r="AA2117" s="167" t="str">
        <f ca="1">IF(Table1[[#This Row],[TGL.PENSIUN (usia )]]&lt;&gt;0,TEXT(Table1[[#This Row],[TGL.PENSIUN (usia )]],"yyyy"),"")</f>
        <v>2027</v>
      </c>
      <c r="AB21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Row],[JABATAN]],tbl_refJabatan,9,FALSE),"yr","day")-CONVERT(DATEDIF(M2117,tglAcuan,"y"),"yr","day"))),(NOW()+(CONVERT(VLOOKUP(Table1[[#This Row],[JABATAN]],tbl_refJabatan,9,FALSE),"yr","day")-CONVERT(DATEDIF(M2117,NOW(),"y"),"yr","day")))),"tgl SK salah"),"")</f>
        <v>46444.848911689813</v>
      </c>
      <c r="AC2117" s="167" t="str">
        <f ca="1">IF(Table1[[#This Row],[TGL. PENSIUN (jabatan )]]&lt;&gt;0,TEXT(Table1[[#This Row],[TGL. PENSIUN (jabatan )]],"yyyy"),"")</f>
        <v>2027</v>
      </c>
      <c r="AD21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8" spans="1:30" s="53" customFormat="1" ht="21.75" customHeight="1" x14ac:dyDescent="0.2">
      <c r="A2118" s="43">
        <f t="shared" si="71"/>
        <v>2113</v>
      </c>
      <c r="B2118" s="44" t="s">
        <v>3626</v>
      </c>
      <c r="C2118" s="44" t="s">
        <v>3724</v>
      </c>
      <c r="D2118" s="72" t="s">
        <v>63</v>
      </c>
      <c r="E2118" s="285" t="s">
        <v>3742</v>
      </c>
      <c r="F2118" s="43" t="s">
        <v>41</v>
      </c>
      <c r="G2118" s="46" t="s">
        <v>42</v>
      </c>
      <c r="H2118" s="275" t="s">
        <v>3743</v>
      </c>
      <c r="I2118" s="45"/>
      <c r="J2118" s="76"/>
      <c r="K2118" s="83" t="s">
        <v>56</v>
      </c>
      <c r="L2118" s="83" t="s">
        <v>3731</v>
      </c>
      <c r="M2118" s="276" t="s">
        <v>3732</v>
      </c>
      <c r="N2118" s="52" t="str">
        <f t="shared" ca="1" si="72"/>
        <v>42 Tahun 1 Bulan 25 hari</v>
      </c>
      <c r="O21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Row],[JABATAN]],tbl_refJabatan,2,FALSE),"yr","day")-CONVERT(DATEDIF(H2118,tglAcuan,"y"),"yr","day"))),(NOW()+(CONVERT(VLOOKUP(Table1[[#This Row],[JABATAN]],tbl_refJabatan,2,FALSE),"yr","day")-CONVERT(DATEDIF(H2118,NOW(),"y"),"yr","day")))),"Usia Salah"),"")</f>
        <v>51923.598911689813</v>
      </c>
      <c r="Q2118" s="167" t="str">
        <f ca="1">IF(Table1[[#This Row],[TGL. PENSIUN (usia)]]&lt;&gt;0,TEXT(Table1[[#This Row],[TGL. PENSIUN (usia)]],"yyyy"),"")</f>
        <v>2042</v>
      </c>
      <c r="R2118" s="166">
        <f ca="1">IF(AND(Table1[[#This Row],[TGL. PENSIUN (usia)]]&lt;&gt;"",Table1[[#This Row],[TGL. PENSIUN (usia)]]&lt;&gt;"USIA SALAH"),IF(tglAcuan&lt;&gt;0,(INT(CONVERT(VLOOKUP(Table1[[#This Row],[JABATAN]],tbl_refJabatan,2,FALSE),"yr","day")-CONVERT(DATEDIF(H2118,tglAcuan,"y"),"yr","day"))),(INT(CONVERT(VLOOKUP(Table1[[#This Row],[JABATAN]],tbl_refJabatan,2,FALSE),"yr","day")-CONVERT(DATEDIF(H2118,NOW(),"y"),"yr","day")))),"")</f>
        <v>6574</v>
      </c>
      <c r="S2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Row],[JABATAN]],tbl_refJabatan,4,FALSE),"yr","day")-CONVERT(DATEDIF(H2118,tglAcuan,"y"),"yr","day"))),(NOW()+(CONVERT(VLOOKUP(Table1[[#This Row],[JABATAN]],tbl_refJabatan,4,FALSE),"yr","day")-CONVERT(DATEDIF(H2118,NOW(),"y"),"yr","day")))),"Usia Salah"),"")</f>
        <v>37313.598911689813</v>
      </c>
      <c r="T2118" s="167" t="str">
        <f ca="1">IF(Table1[[#This Row],[TGL. PENSIUN ( usia )]]&lt;&gt;0,TEXT(Table1[[#This Row],[TGL. PENSIUN ( usia )]],"yyyy"),"")</f>
        <v>2002</v>
      </c>
      <c r="U2118" s="166">
        <f ca="1">IF(AND(Table1[[#This Row],[TGL. PENSIUN (usia)]]&lt;&gt;"",Table1[[#This Row],[TGL. PENSIUN (usia)]]&lt;&gt;"USIA SALAH"),IF(tglAcuan&lt;&gt;0,(INT(CONVERT(VLOOKUP(Table1[[#This Row],[JABATAN]],tbl_refJabatan,4,FALSE),"yr","day")-CONVERT(DATEDIF(H2118,tglAcuan,"y"),"yr","day"))),(INT(CONVERT(VLOOKUP(Table1[[#This Row],[JABATAN]],tbl_refJabatan,4,FALSE),"yr","day")-CONVERT(DATEDIF(H2118,NOW(),"y"),"yr","day")))),"")</f>
        <v>-8036</v>
      </c>
      <c r="V2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Row],[JABATAN]],tbl_refJabatan,6,FALSE),"yr","day")-CONVERT(DATEDIF(H2118,tglAcuan,"y"),"yr","day"))),(NOW()+(CONVERT(VLOOKUP(Table1[[#This Row],[JABATAN]],tbl_refJabatan,6,FALSE),"yr","day")-CONVERT(DATEDIF(H2118,NOW(),"y"),"yr","day")))),"Usia Salah"),"")</f>
        <v>30008.598911689813</v>
      </c>
      <c r="W2118" s="167" t="str">
        <f ca="1">IF(Table1[[#This Row],[TGL.PENSIUN (usia)]]&lt;&gt;0,TEXT(Table1[[#This Row],[TGL.PENSIUN (usia)]],"yyyy"),"")</f>
        <v>1982</v>
      </c>
      <c r="X2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Row],[JABATAN]],tbl_refJabatan,7,FALSE),"yr","day")-CONVERT(DATEDIF(M2118,tglAcuan,"y"),"yr","day"))),(NOW()+(CONVERT(VLOOKUP(Table1[[#This Row],[JABATAN]],tbl_refJabatan,7,FALSE),"yr","day")-CONVERT(DATEDIF(M2118,NOW(),"y"),"yr","day")))),"tgl SK salah"),"")</f>
        <v>65437.848911689813</v>
      </c>
      <c r="Y2118" s="167" t="str">
        <f ca="1">IF(Table1[[#This Row],[TGL. PENSIUN (jabatan)]]&lt;&gt;0,TEXT(Table1[[#This Row],[TGL. PENSIUN (jabatan)]],"yyyy"),"")</f>
        <v>2079</v>
      </c>
      <c r="Z21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Row],[JABATAN]],tbl_refJabatan,8,FALSE),"yr","day")-CONVERT(DATEDIF(H2118,tglAcuan,"y"),"yr","day"))),(NOW()+(CONVERT(VLOOKUP(Table1[[#This Row],[JABATAN]],tbl_refJabatan,8,FALSE),"yr","day")-CONVERT(DATEDIF(H2118,NOW(),"y"),"yr","day")))),"Usia Salah"),"")</f>
        <v>51923.598911689813</v>
      </c>
      <c r="AA2118" s="167" t="str">
        <f ca="1">IF(Table1[[#This Row],[TGL.PENSIUN (usia )]]&lt;&gt;0,TEXT(Table1[[#This Row],[TGL.PENSIUN (usia )]],"yyyy"),"")</f>
        <v>2042</v>
      </c>
      <c r="AB21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Row],[JABATAN]],tbl_refJabatan,9,FALSE),"yr","day")-CONVERT(DATEDIF(M2118,tglAcuan,"y"),"yr","day"))),(NOW()+(CONVERT(VLOOKUP(Table1[[#This Row],[JABATAN]],tbl_refJabatan,9,FALSE),"yr","day")-CONVERT(DATEDIF(M2118,NOW(),"y"),"yr","day")))),"tgl SK salah"),"")</f>
        <v>49001.598911689813</v>
      </c>
      <c r="AC2118" s="167" t="str">
        <f ca="1">IF(Table1[[#This Row],[TGL. PENSIUN (jabatan )]]&lt;&gt;0,TEXT(Table1[[#This Row],[TGL. PENSIUN (jabatan )]],"yyyy"),"")</f>
        <v>2034</v>
      </c>
      <c r="AD21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19" spans="1:30" s="53" customFormat="1" ht="21.75" customHeight="1" x14ac:dyDescent="0.2">
      <c r="A2119" s="43">
        <f t="shared" si="71"/>
        <v>2114</v>
      </c>
      <c r="B2119" s="44" t="s">
        <v>3626</v>
      </c>
      <c r="C2119" s="44" t="s">
        <v>3724</v>
      </c>
      <c r="D2119" s="72" t="s">
        <v>63</v>
      </c>
      <c r="E2119" s="285" t="s">
        <v>3744</v>
      </c>
      <c r="F2119" s="43" t="s">
        <v>41</v>
      </c>
      <c r="G2119" s="46" t="s">
        <v>42</v>
      </c>
      <c r="H2119" s="83" t="s">
        <v>3745</v>
      </c>
      <c r="I2119" s="45"/>
      <c r="J2119" s="76"/>
      <c r="K2119" s="83" t="s">
        <v>90</v>
      </c>
      <c r="L2119" s="83" t="s">
        <v>3746</v>
      </c>
      <c r="M2119" s="276" t="s">
        <v>3747</v>
      </c>
      <c r="N2119" s="52" t="str">
        <f t="shared" ca="1" si="72"/>
        <v>45 Tahun 9 Bulan 3 hari</v>
      </c>
      <c r="O21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9 Bulan 3 Hari </v>
      </c>
      <c r="P2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Row],[JABATAN]],tbl_refJabatan,2,FALSE),"yr","day")-CONVERT(DATEDIF(H2119,tglAcuan,"y"),"yr","day"))),(NOW()+(CONVERT(VLOOKUP(Table1[[#This Row],[JABATAN]],tbl_refJabatan,2,FALSE),"yr","day")-CONVERT(DATEDIF(H2119,NOW(),"y"),"yr","day")))),"Usia Salah"),"")</f>
        <v>50827.848911689813</v>
      </c>
      <c r="Q2119" s="167" t="str">
        <f ca="1">IF(Table1[[#This Row],[TGL. PENSIUN (usia)]]&lt;&gt;0,TEXT(Table1[[#This Row],[TGL. PENSIUN (usia)]],"yyyy"),"")</f>
        <v>2039</v>
      </c>
      <c r="R2119" s="166">
        <f ca="1">IF(AND(Table1[[#This Row],[TGL. PENSIUN (usia)]]&lt;&gt;"",Table1[[#This Row],[TGL. PENSIUN (usia)]]&lt;&gt;"USIA SALAH"),IF(tglAcuan&lt;&gt;0,(INT(CONVERT(VLOOKUP(Table1[[#This Row],[JABATAN]],tbl_refJabatan,2,FALSE),"yr","day")-CONVERT(DATEDIF(H2119,tglAcuan,"y"),"yr","day"))),(INT(CONVERT(VLOOKUP(Table1[[#This Row],[JABATAN]],tbl_refJabatan,2,FALSE),"yr","day")-CONVERT(DATEDIF(H2119,NOW(),"y"),"yr","day")))),"")</f>
        <v>5478</v>
      </c>
      <c r="S2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Row],[JABATAN]],tbl_refJabatan,4,FALSE),"yr","day")-CONVERT(DATEDIF(H2119,tglAcuan,"y"),"yr","day"))),(NOW()+(CONVERT(VLOOKUP(Table1[[#This Row],[JABATAN]],tbl_refJabatan,4,FALSE),"yr","day")-CONVERT(DATEDIF(H2119,NOW(),"y"),"yr","day")))),"Usia Salah"),"")</f>
        <v>36217.848911689813</v>
      </c>
      <c r="T2119" s="167" t="str">
        <f ca="1">IF(Table1[[#This Row],[TGL. PENSIUN ( usia )]]&lt;&gt;0,TEXT(Table1[[#This Row],[TGL. PENSIUN ( usia )]],"yyyy"),"")</f>
        <v>1999</v>
      </c>
      <c r="U2119" s="166">
        <f ca="1">IF(AND(Table1[[#This Row],[TGL. PENSIUN (usia)]]&lt;&gt;"",Table1[[#This Row],[TGL. PENSIUN (usia)]]&lt;&gt;"USIA SALAH"),IF(tglAcuan&lt;&gt;0,(INT(CONVERT(VLOOKUP(Table1[[#This Row],[JABATAN]],tbl_refJabatan,4,FALSE),"yr","day")-CONVERT(DATEDIF(H2119,tglAcuan,"y"),"yr","day"))),(INT(CONVERT(VLOOKUP(Table1[[#This Row],[JABATAN]],tbl_refJabatan,4,FALSE),"yr","day")-CONVERT(DATEDIF(H2119,NOW(),"y"),"yr","day")))),"")</f>
        <v>-9132</v>
      </c>
      <c r="V2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Row],[JABATAN]],tbl_refJabatan,6,FALSE),"yr","day")-CONVERT(DATEDIF(H2119,tglAcuan,"y"),"yr","day"))),(NOW()+(CONVERT(VLOOKUP(Table1[[#This Row],[JABATAN]],tbl_refJabatan,6,FALSE),"yr","day")-CONVERT(DATEDIF(H2119,NOW(),"y"),"yr","day")))),"Usia Salah"),"")</f>
        <v>28912.848911689813</v>
      </c>
      <c r="W2119" s="167" t="str">
        <f ca="1">IF(Table1[[#This Row],[TGL.PENSIUN (usia)]]&lt;&gt;0,TEXT(Table1[[#This Row],[TGL.PENSIUN (usia)]],"yyyy"),"")</f>
        <v>1979</v>
      </c>
      <c r="X2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Row],[JABATAN]],tbl_refJabatan,7,FALSE),"yr","day")-CONVERT(DATEDIF(M2119,tglAcuan,"y"),"yr","day"))),(NOW()+(CONVERT(VLOOKUP(Table1[[#This Row],[JABATAN]],tbl_refJabatan,7,FALSE),"yr","day")-CONVERT(DATEDIF(M2119,NOW(),"y"),"yr","day")))),"tgl SK salah"),"")</f>
        <v>64342.098911689813</v>
      </c>
      <c r="Y2119" s="167" t="str">
        <f ca="1">IF(Table1[[#This Row],[TGL. PENSIUN (jabatan)]]&lt;&gt;0,TEXT(Table1[[#This Row],[TGL. PENSIUN (jabatan)]],"yyyy"),"")</f>
        <v>2076</v>
      </c>
      <c r="Z21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Row],[JABATAN]],tbl_refJabatan,8,FALSE),"yr","day")-CONVERT(DATEDIF(H2119,tglAcuan,"y"),"yr","day"))),(NOW()+(CONVERT(VLOOKUP(Table1[[#This Row],[JABATAN]],tbl_refJabatan,8,FALSE),"yr","day")-CONVERT(DATEDIF(H2119,NOW(),"y"),"yr","day")))),"Usia Salah"),"")</f>
        <v>50827.848911689813</v>
      </c>
      <c r="AA2119" s="167" t="str">
        <f ca="1">IF(Table1[[#This Row],[TGL.PENSIUN (usia )]]&lt;&gt;0,TEXT(Table1[[#This Row],[TGL.PENSIUN (usia )]],"yyyy"),"")</f>
        <v>2039</v>
      </c>
      <c r="AB21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Row],[JABATAN]],tbl_refJabatan,9,FALSE),"yr","day")-CONVERT(DATEDIF(M2119,tglAcuan,"y"),"yr","day"))),(NOW()+(CONVERT(VLOOKUP(Table1[[#This Row],[JABATAN]],tbl_refJabatan,9,FALSE),"yr","day")-CONVERT(DATEDIF(M2119,NOW(),"y"),"yr","day")))),"tgl SK salah"),"")</f>
        <v>47905.848911689813</v>
      </c>
      <c r="AC2119" s="167" t="str">
        <f ca="1">IF(Table1[[#This Row],[TGL. PENSIUN (jabatan )]]&lt;&gt;0,TEXT(Table1[[#This Row],[TGL. PENSIUN (jabatan )]],"yyyy"),"")</f>
        <v>2031</v>
      </c>
      <c r="AD21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0" spans="1:30" s="53" customFormat="1" ht="21.75" customHeight="1" x14ac:dyDescent="0.2">
      <c r="A2120" s="43">
        <f t="shared" si="71"/>
        <v>2115</v>
      </c>
      <c r="B2120" s="44" t="s">
        <v>3626</v>
      </c>
      <c r="C2120" s="44" t="s">
        <v>3724</v>
      </c>
      <c r="D2120" s="72" t="s">
        <v>63</v>
      </c>
      <c r="E2120" s="285" t="s">
        <v>3748</v>
      </c>
      <c r="F2120" s="43" t="s">
        <v>41</v>
      </c>
      <c r="G2120" s="46" t="s">
        <v>42</v>
      </c>
      <c r="H2120" s="83" t="s">
        <v>3749</v>
      </c>
      <c r="I2120" s="45"/>
      <c r="J2120" s="76"/>
      <c r="K2120" s="83" t="s">
        <v>43</v>
      </c>
      <c r="L2120" s="83" t="s">
        <v>3750</v>
      </c>
      <c r="M2120" s="276" t="s">
        <v>3741</v>
      </c>
      <c r="N2120" s="52" t="str">
        <f t="shared" ca="1" si="72"/>
        <v>54 Tahun 1 Bulan 7 hari</v>
      </c>
      <c r="O21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19 Hari </v>
      </c>
      <c r="P2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Row],[JABATAN]],tbl_refJabatan,2,FALSE),"yr","day")-CONVERT(DATEDIF(H2120,tglAcuan,"y"),"yr","day"))),(NOW()+(CONVERT(VLOOKUP(Table1[[#This Row],[JABATAN]],tbl_refJabatan,2,FALSE),"yr","day")-CONVERT(DATEDIF(H2120,NOW(),"y"),"yr","day")))),"Usia Salah"),"")</f>
        <v>47540.598911689813</v>
      </c>
      <c r="Q2120" s="167" t="str">
        <f ca="1">IF(Table1[[#This Row],[TGL. PENSIUN (usia)]]&lt;&gt;0,TEXT(Table1[[#This Row],[TGL. PENSIUN (usia)]],"yyyy"),"")</f>
        <v>2030</v>
      </c>
      <c r="R2120" s="166">
        <f ca="1">IF(AND(Table1[[#This Row],[TGL. PENSIUN (usia)]]&lt;&gt;"",Table1[[#This Row],[TGL. PENSIUN (usia)]]&lt;&gt;"USIA SALAH"),IF(tglAcuan&lt;&gt;0,(INT(CONVERT(VLOOKUP(Table1[[#This Row],[JABATAN]],tbl_refJabatan,2,FALSE),"yr","day")-CONVERT(DATEDIF(H2120,tglAcuan,"y"),"yr","day"))),(INT(CONVERT(VLOOKUP(Table1[[#This Row],[JABATAN]],tbl_refJabatan,2,FALSE),"yr","day")-CONVERT(DATEDIF(H2120,NOW(),"y"),"yr","day")))),"")</f>
        <v>2191</v>
      </c>
      <c r="S2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Row],[JABATAN]],tbl_refJabatan,4,FALSE),"yr","day")-CONVERT(DATEDIF(H2120,tglAcuan,"y"),"yr","day"))),(NOW()+(CONVERT(VLOOKUP(Table1[[#This Row],[JABATAN]],tbl_refJabatan,4,FALSE),"yr","day")-CONVERT(DATEDIF(H2120,NOW(),"y"),"yr","day")))),"Usia Salah"),"")</f>
        <v>32930.598911689813</v>
      </c>
      <c r="T2120" s="167" t="str">
        <f ca="1">IF(Table1[[#This Row],[TGL. PENSIUN ( usia )]]&lt;&gt;0,TEXT(Table1[[#This Row],[TGL. PENSIUN ( usia )]],"yyyy"),"")</f>
        <v>1990</v>
      </c>
      <c r="U2120" s="166">
        <f ca="1">IF(AND(Table1[[#This Row],[TGL. PENSIUN (usia)]]&lt;&gt;"",Table1[[#This Row],[TGL. PENSIUN (usia)]]&lt;&gt;"USIA SALAH"),IF(tglAcuan&lt;&gt;0,(INT(CONVERT(VLOOKUP(Table1[[#This Row],[JABATAN]],tbl_refJabatan,4,FALSE),"yr","day")-CONVERT(DATEDIF(H2120,tglAcuan,"y"),"yr","day"))),(INT(CONVERT(VLOOKUP(Table1[[#This Row],[JABATAN]],tbl_refJabatan,4,FALSE),"yr","day")-CONVERT(DATEDIF(H2120,NOW(),"y"),"yr","day")))),"")</f>
        <v>-12419</v>
      </c>
      <c r="V2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Row],[JABATAN]],tbl_refJabatan,6,FALSE),"yr","day")-CONVERT(DATEDIF(H2120,tglAcuan,"y"),"yr","day"))),(NOW()+(CONVERT(VLOOKUP(Table1[[#This Row],[JABATAN]],tbl_refJabatan,6,FALSE),"yr","day")-CONVERT(DATEDIF(H2120,NOW(),"y"),"yr","day")))),"Usia Salah"),"")</f>
        <v>25625.598911689813</v>
      </c>
      <c r="W2120" s="167" t="str">
        <f ca="1">IF(Table1[[#This Row],[TGL.PENSIUN (usia)]]&lt;&gt;0,TEXT(Table1[[#This Row],[TGL.PENSIUN (usia)]],"yyyy"),"")</f>
        <v>1970</v>
      </c>
      <c r="X2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Row],[JABATAN]],tbl_refJabatan,7,FALSE),"yr","day")-CONVERT(DATEDIF(M2120,tglAcuan,"y"),"yr","day"))),(NOW()+(CONVERT(VLOOKUP(Table1[[#This Row],[JABATAN]],tbl_refJabatan,7,FALSE),"yr","day")-CONVERT(DATEDIF(M2120,NOW(),"y"),"yr","day")))),"tgl SK salah"),"")</f>
        <v>62881.098911689813</v>
      </c>
      <c r="Y2120" s="167" t="str">
        <f ca="1">IF(Table1[[#This Row],[TGL. PENSIUN (jabatan)]]&lt;&gt;0,TEXT(Table1[[#This Row],[TGL. PENSIUN (jabatan)]],"yyyy"),"")</f>
        <v>2072</v>
      </c>
      <c r="Z21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Row],[JABATAN]],tbl_refJabatan,8,FALSE),"yr","day")-CONVERT(DATEDIF(H2120,tglAcuan,"y"),"yr","day"))),(NOW()+(CONVERT(VLOOKUP(Table1[[#This Row],[JABATAN]],tbl_refJabatan,8,FALSE),"yr","day")-CONVERT(DATEDIF(H2120,NOW(),"y"),"yr","day")))),"Usia Salah"),"")</f>
        <v>47540.598911689813</v>
      </c>
      <c r="AA2120" s="167" t="str">
        <f ca="1">IF(Table1[[#This Row],[TGL.PENSIUN (usia )]]&lt;&gt;0,TEXT(Table1[[#This Row],[TGL.PENSIUN (usia )]],"yyyy"),"")</f>
        <v>2030</v>
      </c>
      <c r="AB21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Row],[JABATAN]],tbl_refJabatan,9,FALSE),"yr","day")-CONVERT(DATEDIF(M2120,tglAcuan,"y"),"yr","day"))),(NOW()+(CONVERT(VLOOKUP(Table1[[#This Row],[JABATAN]],tbl_refJabatan,9,FALSE),"yr","day")-CONVERT(DATEDIF(M2120,NOW(),"y"),"yr","day")))),"tgl SK salah"),"")</f>
        <v>46444.848911689813</v>
      </c>
      <c r="AC2120" s="167" t="str">
        <f ca="1">IF(Table1[[#This Row],[TGL. PENSIUN (jabatan )]]&lt;&gt;0,TEXT(Table1[[#This Row],[TGL. PENSIUN (jabatan )]],"yyyy"),"")</f>
        <v>2027</v>
      </c>
      <c r="AD21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1" spans="1:30" s="53" customFormat="1" ht="21.75" customHeight="1" x14ac:dyDescent="0.2">
      <c r="A2121" s="43">
        <f t="shared" ref="A2121:A2184" si="73">ROW()-5</f>
        <v>2116</v>
      </c>
      <c r="B2121" s="44" t="s">
        <v>3626</v>
      </c>
      <c r="C2121" s="44" t="s">
        <v>3724</v>
      </c>
      <c r="D2121" s="72" t="s">
        <v>63</v>
      </c>
      <c r="E2121" s="285" t="s">
        <v>3042</v>
      </c>
      <c r="F2121" s="43" t="s">
        <v>41</v>
      </c>
      <c r="G2121" s="46" t="s">
        <v>42</v>
      </c>
      <c r="H2121" s="83" t="s">
        <v>3751</v>
      </c>
      <c r="I2121" s="45"/>
      <c r="J2121" s="76"/>
      <c r="K2121" s="83" t="s">
        <v>43</v>
      </c>
      <c r="L2121" s="83" t="s">
        <v>3752</v>
      </c>
      <c r="M2121" s="276" t="s">
        <v>3732</v>
      </c>
      <c r="N2121" s="52" t="str">
        <f t="shared" ca="1" si="72"/>
        <v>60 Tahun 11 Bulan 14 hari</v>
      </c>
      <c r="O21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Row],[JABATAN]],tbl_refJabatan,2,FALSE),"yr","day")-CONVERT(DATEDIF(H2121,tglAcuan,"y"),"yr","day"))),(NOW()+(CONVERT(VLOOKUP(Table1[[#This Row],[JABATAN]],tbl_refJabatan,2,FALSE),"yr","day")-CONVERT(DATEDIF(H2121,NOW(),"y"),"yr","day")))),"Usia Salah"),"")</f>
        <v>45349.098911689813</v>
      </c>
      <c r="Q2121" s="167" t="str">
        <f ca="1">IF(Table1[[#This Row],[TGL. PENSIUN (usia)]]&lt;&gt;0,TEXT(Table1[[#This Row],[TGL. PENSIUN (usia)]],"yyyy"),"")</f>
        <v>2024</v>
      </c>
      <c r="R2121" s="166">
        <f ca="1">IF(AND(Table1[[#This Row],[TGL. PENSIUN (usia)]]&lt;&gt;"",Table1[[#This Row],[TGL. PENSIUN (usia)]]&lt;&gt;"USIA SALAH"),IF(tglAcuan&lt;&gt;0,(INT(CONVERT(VLOOKUP(Table1[[#This Row],[JABATAN]],tbl_refJabatan,2,FALSE),"yr","day")-CONVERT(DATEDIF(H2121,tglAcuan,"y"),"yr","day"))),(INT(CONVERT(VLOOKUP(Table1[[#This Row],[JABATAN]],tbl_refJabatan,2,FALSE),"yr","day")-CONVERT(DATEDIF(H2121,NOW(),"y"),"yr","day")))),"")</f>
        <v>0</v>
      </c>
      <c r="S2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Row],[JABATAN]],tbl_refJabatan,4,FALSE),"yr","day")-CONVERT(DATEDIF(H2121,tglAcuan,"y"),"yr","day"))),(NOW()+(CONVERT(VLOOKUP(Table1[[#This Row],[JABATAN]],tbl_refJabatan,4,FALSE),"yr","day")-CONVERT(DATEDIF(H2121,NOW(),"y"),"yr","day")))),"Usia Salah"),"")</f>
        <v>30739.098911689813</v>
      </c>
      <c r="T2121" s="167" t="str">
        <f ca="1">IF(Table1[[#This Row],[TGL. PENSIUN ( usia )]]&lt;&gt;0,TEXT(Table1[[#This Row],[TGL. PENSIUN ( usia )]],"yyyy"),"")</f>
        <v>1984</v>
      </c>
      <c r="U2121" s="166">
        <f ca="1">IF(AND(Table1[[#This Row],[TGL. PENSIUN (usia)]]&lt;&gt;"",Table1[[#This Row],[TGL. PENSIUN (usia)]]&lt;&gt;"USIA SALAH"),IF(tglAcuan&lt;&gt;0,(INT(CONVERT(VLOOKUP(Table1[[#This Row],[JABATAN]],tbl_refJabatan,4,FALSE),"yr","day")-CONVERT(DATEDIF(H2121,tglAcuan,"y"),"yr","day"))),(INT(CONVERT(VLOOKUP(Table1[[#This Row],[JABATAN]],tbl_refJabatan,4,FALSE),"yr","day")-CONVERT(DATEDIF(H2121,NOW(),"y"),"yr","day")))),"")</f>
        <v>-14610</v>
      </c>
      <c r="V2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Row],[JABATAN]],tbl_refJabatan,6,FALSE),"yr","day")-CONVERT(DATEDIF(H2121,tglAcuan,"y"),"yr","day"))),(NOW()+(CONVERT(VLOOKUP(Table1[[#This Row],[JABATAN]],tbl_refJabatan,6,FALSE),"yr","day")-CONVERT(DATEDIF(H2121,NOW(),"y"),"yr","day")))),"Usia Salah"),"")</f>
        <v>23434.098911689813</v>
      </c>
      <c r="W2121" s="167" t="str">
        <f ca="1">IF(Table1[[#This Row],[TGL.PENSIUN (usia)]]&lt;&gt;0,TEXT(Table1[[#This Row],[TGL.PENSIUN (usia)]],"yyyy"),"")</f>
        <v>1964</v>
      </c>
      <c r="X2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Row],[JABATAN]],tbl_refJabatan,7,FALSE),"yr","day")-CONVERT(DATEDIF(M2121,tglAcuan,"y"),"yr","day"))),(NOW()+(CONVERT(VLOOKUP(Table1[[#This Row],[JABATAN]],tbl_refJabatan,7,FALSE),"yr","day")-CONVERT(DATEDIF(M2121,NOW(),"y"),"yr","day")))),"tgl SK salah"),"")</f>
        <v>65437.848911689813</v>
      </c>
      <c r="Y2121" s="167" t="str">
        <f ca="1">IF(Table1[[#This Row],[TGL. PENSIUN (jabatan)]]&lt;&gt;0,TEXT(Table1[[#This Row],[TGL. PENSIUN (jabatan)]],"yyyy"),"")</f>
        <v>2079</v>
      </c>
      <c r="Z21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Row],[JABATAN]],tbl_refJabatan,8,FALSE),"yr","day")-CONVERT(DATEDIF(H2121,tglAcuan,"y"),"yr","day"))),(NOW()+(CONVERT(VLOOKUP(Table1[[#This Row],[JABATAN]],tbl_refJabatan,8,FALSE),"yr","day")-CONVERT(DATEDIF(H2121,NOW(),"y"),"yr","day")))),"Usia Salah"),"")</f>
        <v>45349.098911689813</v>
      </c>
      <c r="AA2121" s="167" t="str">
        <f ca="1">IF(Table1[[#This Row],[TGL.PENSIUN (usia )]]&lt;&gt;0,TEXT(Table1[[#This Row],[TGL.PENSIUN (usia )]],"yyyy"),"")</f>
        <v>2024</v>
      </c>
      <c r="AB21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Row],[JABATAN]],tbl_refJabatan,9,FALSE),"yr","day")-CONVERT(DATEDIF(M2121,tglAcuan,"y"),"yr","day"))),(NOW()+(CONVERT(VLOOKUP(Table1[[#This Row],[JABATAN]],tbl_refJabatan,9,FALSE),"yr","day")-CONVERT(DATEDIF(M2121,NOW(),"y"),"yr","day")))),"tgl SK salah"),"")</f>
        <v>49001.598911689813</v>
      </c>
      <c r="AC2121" s="167" t="str">
        <f ca="1">IF(Table1[[#This Row],[TGL. PENSIUN (jabatan )]]&lt;&gt;0,TEXT(Table1[[#This Row],[TGL. PENSIUN (jabatan )]],"yyyy"),"")</f>
        <v>2034</v>
      </c>
      <c r="AD21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22" spans="1:30" s="53" customFormat="1" ht="21.75" customHeight="1" x14ac:dyDescent="0.2">
      <c r="A2122" s="43">
        <f t="shared" si="73"/>
        <v>2117</v>
      </c>
      <c r="B2122" s="44" t="s">
        <v>3626</v>
      </c>
      <c r="C2122" s="44" t="s">
        <v>3724</v>
      </c>
      <c r="D2122" s="72" t="s">
        <v>63</v>
      </c>
      <c r="E2122" s="285" t="s">
        <v>3753</v>
      </c>
      <c r="F2122" s="43" t="s">
        <v>41</v>
      </c>
      <c r="G2122" s="46" t="s">
        <v>42</v>
      </c>
      <c r="H2122" s="84">
        <v>30195</v>
      </c>
      <c r="I2122" s="45"/>
      <c r="J2122" s="76"/>
      <c r="K2122" s="83" t="s">
        <v>56</v>
      </c>
      <c r="L2122" s="83" t="s">
        <v>3754</v>
      </c>
      <c r="M2122" s="277" t="s">
        <v>3755</v>
      </c>
      <c r="N2122" s="52" t="str">
        <f t="shared" ca="1" si="72"/>
        <v>41 Tahun 5 Bulan 26 hari</v>
      </c>
      <c r="O21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5 Bulan 26 Hari </v>
      </c>
      <c r="P2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Row],[JABATAN]],tbl_refJabatan,2,FALSE),"yr","day")-CONVERT(DATEDIF(H2122,tglAcuan,"y"),"yr","day"))),(NOW()+(CONVERT(VLOOKUP(Table1[[#This Row],[JABATAN]],tbl_refJabatan,2,FALSE),"yr","day")-CONVERT(DATEDIF(H2122,NOW(),"y"),"yr","day")))),"Usia Salah"),"")</f>
        <v>52288.848911689813</v>
      </c>
      <c r="Q2122" s="167" t="str">
        <f ca="1">IF(Table1[[#This Row],[TGL. PENSIUN (usia)]]&lt;&gt;0,TEXT(Table1[[#This Row],[TGL. PENSIUN (usia)]],"yyyy"),"")</f>
        <v>2043</v>
      </c>
      <c r="R2122" s="166">
        <f ca="1">IF(AND(Table1[[#This Row],[TGL. PENSIUN (usia)]]&lt;&gt;"",Table1[[#This Row],[TGL. PENSIUN (usia)]]&lt;&gt;"USIA SALAH"),IF(tglAcuan&lt;&gt;0,(INT(CONVERT(VLOOKUP(Table1[[#This Row],[JABATAN]],tbl_refJabatan,2,FALSE),"yr","day")-CONVERT(DATEDIF(H2122,tglAcuan,"y"),"yr","day"))),(INT(CONVERT(VLOOKUP(Table1[[#This Row],[JABATAN]],tbl_refJabatan,2,FALSE),"yr","day")-CONVERT(DATEDIF(H2122,NOW(),"y"),"yr","day")))),"")</f>
        <v>6939</v>
      </c>
      <c r="S2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Row],[JABATAN]],tbl_refJabatan,4,FALSE),"yr","day")-CONVERT(DATEDIF(H2122,tglAcuan,"y"),"yr","day"))),(NOW()+(CONVERT(VLOOKUP(Table1[[#This Row],[JABATAN]],tbl_refJabatan,4,FALSE),"yr","day")-CONVERT(DATEDIF(H2122,NOW(),"y"),"yr","day")))),"Usia Salah"),"")</f>
        <v>37678.848911689813</v>
      </c>
      <c r="T2122" s="167" t="str">
        <f ca="1">IF(Table1[[#This Row],[TGL. PENSIUN ( usia )]]&lt;&gt;0,TEXT(Table1[[#This Row],[TGL. PENSIUN ( usia )]],"yyyy"),"")</f>
        <v>2003</v>
      </c>
      <c r="U2122" s="166">
        <f ca="1">IF(AND(Table1[[#This Row],[TGL. PENSIUN (usia)]]&lt;&gt;"",Table1[[#This Row],[TGL. PENSIUN (usia)]]&lt;&gt;"USIA SALAH"),IF(tglAcuan&lt;&gt;0,(INT(CONVERT(VLOOKUP(Table1[[#This Row],[JABATAN]],tbl_refJabatan,4,FALSE),"yr","day")-CONVERT(DATEDIF(H2122,tglAcuan,"y"),"yr","day"))),(INT(CONVERT(VLOOKUP(Table1[[#This Row],[JABATAN]],tbl_refJabatan,4,FALSE),"yr","day")-CONVERT(DATEDIF(H2122,NOW(),"y"),"yr","day")))),"")</f>
        <v>-7671</v>
      </c>
      <c r="V2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Row],[JABATAN]],tbl_refJabatan,6,FALSE),"yr","day")-CONVERT(DATEDIF(H2122,tglAcuan,"y"),"yr","day"))),(NOW()+(CONVERT(VLOOKUP(Table1[[#This Row],[JABATAN]],tbl_refJabatan,6,FALSE),"yr","day")-CONVERT(DATEDIF(H2122,NOW(),"y"),"yr","day")))),"Usia Salah"),"")</f>
        <v>30373.848911689813</v>
      </c>
      <c r="W2122" s="167" t="str">
        <f ca="1">IF(Table1[[#This Row],[TGL.PENSIUN (usia)]]&lt;&gt;0,TEXT(Table1[[#This Row],[TGL.PENSIUN (usia)]],"yyyy"),"")</f>
        <v>1983</v>
      </c>
      <c r="X2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Row],[JABATAN]],tbl_refJabatan,7,FALSE),"yr","day")-CONVERT(DATEDIF(M2122,tglAcuan,"y"),"yr","day"))),(NOW()+(CONVERT(VLOOKUP(Table1[[#This Row],[JABATAN]],tbl_refJabatan,7,FALSE),"yr","day")-CONVERT(DATEDIF(M2122,NOW(),"y"),"yr","day")))),"tgl SK salah"),"")</f>
        <v>64342.098911689813</v>
      </c>
      <c r="Y2122" s="167" t="str">
        <f ca="1">IF(Table1[[#This Row],[TGL. PENSIUN (jabatan)]]&lt;&gt;0,TEXT(Table1[[#This Row],[TGL. PENSIUN (jabatan)]],"yyyy"),"")</f>
        <v>2076</v>
      </c>
      <c r="Z21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Row],[JABATAN]],tbl_refJabatan,8,FALSE),"yr","day")-CONVERT(DATEDIF(H2122,tglAcuan,"y"),"yr","day"))),(NOW()+(CONVERT(VLOOKUP(Table1[[#This Row],[JABATAN]],tbl_refJabatan,8,FALSE),"yr","day")-CONVERT(DATEDIF(H2122,NOW(),"y"),"yr","day")))),"Usia Salah"),"")</f>
        <v>52288.848911689813</v>
      </c>
      <c r="AA2122" s="167" t="str">
        <f ca="1">IF(Table1[[#This Row],[TGL.PENSIUN (usia )]]&lt;&gt;0,TEXT(Table1[[#This Row],[TGL.PENSIUN (usia )]],"yyyy"),"")</f>
        <v>2043</v>
      </c>
      <c r="AB21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Row],[JABATAN]],tbl_refJabatan,9,FALSE),"yr","day")-CONVERT(DATEDIF(M2122,tglAcuan,"y"),"yr","day"))),(NOW()+(CONVERT(VLOOKUP(Table1[[#This Row],[JABATAN]],tbl_refJabatan,9,FALSE),"yr","day")-CONVERT(DATEDIF(M2122,NOW(),"y"),"yr","day")))),"tgl SK salah"),"")</f>
        <v>47905.848911689813</v>
      </c>
      <c r="AC2122" s="167" t="str">
        <f ca="1">IF(Table1[[#This Row],[TGL. PENSIUN (jabatan )]]&lt;&gt;0,TEXT(Table1[[#This Row],[TGL. PENSIUN (jabatan )]],"yyyy"),"")</f>
        <v>2031</v>
      </c>
      <c r="AD21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3" spans="1:30" s="53" customFormat="1" ht="21.75" customHeight="1" x14ac:dyDescent="0.2">
      <c r="A2123" s="43">
        <f t="shared" si="73"/>
        <v>2118</v>
      </c>
      <c r="B2123" s="44" t="s">
        <v>3626</v>
      </c>
      <c r="C2123" s="44" t="s">
        <v>3724</v>
      </c>
      <c r="D2123" s="72" t="s">
        <v>63</v>
      </c>
      <c r="E2123" s="285" t="s">
        <v>3756</v>
      </c>
      <c r="F2123" s="43" t="s">
        <v>41</v>
      </c>
      <c r="G2123" s="46" t="s">
        <v>42</v>
      </c>
      <c r="H2123" s="275">
        <v>31207</v>
      </c>
      <c r="I2123" s="45"/>
      <c r="J2123" s="76"/>
      <c r="K2123" s="83" t="s">
        <v>56</v>
      </c>
      <c r="L2123" s="83" t="s">
        <v>3757</v>
      </c>
      <c r="M2123" s="276" t="s">
        <v>3758</v>
      </c>
      <c r="N2123" s="52" t="str">
        <f t="shared" ca="1" si="72"/>
        <v>38 Tahun 8 Bulan 18 hari</v>
      </c>
      <c r="O21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8 Bulan 24 Hari </v>
      </c>
      <c r="P2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Row],[JABATAN]],tbl_refJabatan,2,FALSE),"yr","day")-CONVERT(DATEDIF(H2123,tglAcuan,"y"),"yr","day"))),(NOW()+(CONVERT(VLOOKUP(Table1[[#This Row],[JABATAN]],tbl_refJabatan,2,FALSE),"yr","day")-CONVERT(DATEDIF(H2123,NOW(),"y"),"yr","day")))),"Usia Salah"),"")</f>
        <v>53384.598911689813</v>
      </c>
      <c r="Q2123" s="167" t="str">
        <f ca="1">IF(Table1[[#This Row],[TGL. PENSIUN (usia)]]&lt;&gt;0,TEXT(Table1[[#This Row],[TGL. PENSIUN (usia)]],"yyyy"),"")</f>
        <v>2046</v>
      </c>
      <c r="R2123" s="166">
        <f ca="1">IF(AND(Table1[[#This Row],[TGL. PENSIUN (usia)]]&lt;&gt;"",Table1[[#This Row],[TGL. PENSIUN (usia)]]&lt;&gt;"USIA SALAH"),IF(tglAcuan&lt;&gt;0,(INT(CONVERT(VLOOKUP(Table1[[#This Row],[JABATAN]],tbl_refJabatan,2,FALSE),"yr","day")-CONVERT(DATEDIF(H2123,tglAcuan,"y"),"yr","day"))),(INT(CONVERT(VLOOKUP(Table1[[#This Row],[JABATAN]],tbl_refJabatan,2,FALSE),"yr","day")-CONVERT(DATEDIF(H2123,NOW(),"y"),"yr","day")))),"")</f>
        <v>8035</v>
      </c>
      <c r="S2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Row],[JABATAN]],tbl_refJabatan,4,FALSE),"yr","day")-CONVERT(DATEDIF(H2123,tglAcuan,"y"),"yr","day"))),(NOW()+(CONVERT(VLOOKUP(Table1[[#This Row],[JABATAN]],tbl_refJabatan,4,FALSE),"yr","day")-CONVERT(DATEDIF(H2123,NOW(),"y"),"yr","day")))),"Usia Salah"),"")</f>
        <v>38774.598911689813</v>
      </c>
      <c r="T2123" s="167" t="str">
        <f ca="1">IF(Table1[[#This Row],[TGL. PENSIUN ( usia )]]&lt;&gt;0,TEXT(Table1[[#This Row],[TGL. PENSIUN ( usia )]],"yyyy"),"")</f>
        <v>2006</v>
      </c>
      <c r="U2123" s="166">
        <f ca="1">IF(AND(Table1[[#This Row],[TGL. PENSIUN (usia)]]&lt;&gt;"",Table1[[#This Row],[TGL. PENSIUN (usia)]]&lt;&gt;"USIA SALAH"),IF(tglAcuan&lt;&gt;0,(INT(CONVERT(VLOOKUP(Table1[[#This Row],[JABATAN]],tbl_refJabatan,4,FALSE),"yr","day")-CONVERT(DATEDIF(H2123,tglAcuan,"y"),"yr","day"))),(INT(CONVERT(VLOOKUP(Table1[[#This Row],[JABATAN]],tbl_refJabatan,4,FALSE),"yr","day")-CONVERT(DATEDIF(H2123,NOW(),"y"),"yr","day")))),"")</f>
        <v>-6575</v>
      </c>
      <c r="V2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Row],[JABATAN]],tbl_refJabatan,6,FALSE),"yr","day")-CONVERT(DATEDIF(H2123,tglAcuan,"y"),"yr","day"))),(NOW()+(CONVERT(VLOOKUP(Table1[[#This Row],[JABATAN]],tbl_refJabatan,6,FALSE),"yr","day")-CONVERT(DATEDIF(H2123,NOW(),"y"),"yr","day")))),"Usia Salah"),"")</f>
        <v>31469.598911689813</v>
      </c>
      <c r="W2123" s="167" t="str">
        <f ca="1">IF(Table1[[#This Row],[TGL.PENSIUN (usia)]]&lt;&gt;0,TEXT(Table1[[#This Row],[TGL.PENSIUN (usia)]],"yyyy"),"")</f>
        <v>1986</v>
      </c>
      <c r="X2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Row],[JABATAN]],tbl_refJabatan,7,FALSE),"yr","day")-CONVERT(DATEDIF(M2123,tglAcuan,"y"),"yr","day"))),(NOW()+(CONVERT(VLOOKUP(Table1[[#This Row],[JABATAN]],tbl_refJabatan,7,FALSE),"yr","day")-CONVERT(DATEDIF(M2123,NOW(),"y"),"yr","day")))),"tgl SK salah"),"")</f>
        <v>64342.098911689813</v>
      </c>
      <c r="Y2123" s="167" t="str">
        <f ca="1">IF(Table1[[#This Row],[TGL. PENSIUN (jabatan)]]&lt;&gt;0,TEXT(Table1[[#This Row],[TGL. PENSIUN (jabatan)]],"yyyy"),"")</f>
        <v>2076</v>
      </c>
      <c r="Z21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Row],[JABATAN]],tbl_refJabatan,8,FALSE),"yr","day")-CONVERT(DATEDIF(H2123,tglAcuan,"y"),"yr","day"))),(NOW()+(CONVERT(VLOOKUP(Table1[[#This Row],[JABATAN]],tbl_refJabatan,8,FALSE),"yr","day")-CONVERT(DATEDIF(H2123,NOW(),"y"),"yr","day")))),"Usia Salah"),"")</f>
        <v>53384.598911689813</v>
      </c>
      <c r="AA2123" s="167" t="str">
        <f ca="1">IF(Table1[[#This Row],[TGL.PENSIUN (usia )]]&lt;&gt;0,TEXT(Table1[[#This Row],[TGL.PENSIUN (usia )]],"yyyy"),"")</f>
        <v>2046</v>
      </c>
      <c r="AB21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Row],[JABATAN]],tbl_refJabatan,9,FALSE),"yr","day")-CONVERT(DATEDIF(M2123,tglAcuan,"y"),"yr","day"))),(NOW()+(CONVERT(VLOOKUP(Table1[[#This Row],[JABATAN]],tbl_refJabatan,9,FALSE),"yr","day")-CONVERT(DATEDIF(M2123,NOW(),"y"),"yr","day")))),"tgl SK salah"),"")</f>
        <v>47905.848911689813</v>
      </c>
      <c r="AC2123" s="167" t="str">
        <f ca="1">IF(Table1[[#This Row],[TGL. PENSIUN (jabatan )]]&lt;&gt;0,TEXT(Table1[[#This Row],[TGL. PENSIUN (jabatan )]],"yyyy"),"")</f>
        <v>2031</v>
      </c>
      <c r="AD21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4" spans="1:30" s="53" customFormat="1" ht="21.75" customHeight="1" x14ac:dyDescent="0.2">
      <c r="A2124" s="43">
        <f t="shared" si="73"/>
        <v>2119</v>
      </c>
      <c r="B2124" s="44" t="s">
        <v>3626</v>
      </c>
      <c r="C2124" s="44" t="s">
        <v>3724</v>
      </c>
      <c r="D2124" s="45" t="s">
        <v>63</v>
      </c>
      <c r="E2124" s="285" t="s">
        <v>64</v>
      </c>
      <c r="F2124" s="43" t="s">
        <v>41</v>
      </c>
      <c r="G2124" s="46" t="s">
        <v>42</v>
      </c>
      <c r="H2124" s="83" t="s">
        <v>3759</v>
      </c>
      <c r="I2124" s="45"/>
      <c r="J2124" s="76"/>
      <c r="K2124" s="83" t="s">
        <v>43</v>
      </c>
      <c r="L2124" s="83" t="s">
        <v>3760</v>
      </c>
      <c r="M2124" s="276" t="s">
        <v>3761</v>
      </c>
      <c r="N2124" s="52" t="str">
        <f t="shared" ca="1" si="72"/>
        <v>36 Tahun 4 Bulan 0 hari</v>
      </c>
      <c r="O21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10 Hari </v>
      </c>
      <c r="P2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Row],[JABATAN]],tbl_refJabatan,2,FALSE),"yr","day")-CONVERT(DATEDIF(H2124,tglAcuan,"y"),"yr","day"))),(NOW()+(CONVERT(VLOOKUP(Table1[[#This Row],[JABATAN]],tbl_refJabatan,2,FALSE),"yr","day")-CONVERT(DATEDIF(H2124,NOW(),"y"),"yr","day")))),"Usia Salah"),"")</f>
        <v>54115.098911689813</v>
      </c>
      <c r="Q2124" s="167" t="str">
        <f ca="1">IF(Table1[[#This Row],[TGL. PENSIUN (usia)]]&lt;&gt;0,TEXT(Table1[[#This Row],[TGL. PENSIUN (usia)]],"yyyy"),"")</f>
        <v>2048</v>
      </c>
      <c r="R2124" s="166">
        <f ca="1">IF(AND(Table1[[#This Row],[TGL. PENSIUN (usia)]]&lt;&gt;"",Table1[[#This Row],[TGL. PENSIUN (usia)]]&lt;&gt;"USIA SALAH"),IF(tglAcuan&lt;&gt;0,(INT(CONVERT(VLOOKUP(Table1[[#This Row],[JABATAN]],tbl_refJabatan,2,FALSE),"yr","day")-CONVERT(DATEDIF(H2124,tglAcuan,"y"),"yr","day"))),(INT(CONVERT(VLOOKUP(Table1[[#This Row],[JABATAN]],tbl_refJabatan,2,FALSE),"yr","day")-CONVERT(DATEDIF(H2124,NOW(),"y"),"yr","day")))),"")</f>
        <v>8766</v>
      </c>
      <c r="S2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Row],[JABATAN]],tbl_refJabatan,4,FALSE),"yr","day")-CONVERT(DATEDIF(H2124,tglAcuan,"y"),"yr","day"))),(NOW()+(CONVERT(VLOOKUP(Table1[[#This Row],[JABATAN]],tbl_refJabatan,4,FALSE),"yr","day")-CONVERT(DATEDIF(H2124,NOW(),"y"),"yr","day")))),"Usia Salah"),"")</f>
        <v>39505.098911689813</v>
      </c>
      <c r="T2124" s="167" t="str">
        <f ca="1">IF(Table1[[#This Row],[TGL. PENSIUN ( usia )]]&lt;&gt;0,TEXT(Table1[[#This Row],[TGL. PENSIUN ( usia )]],"yyyy"),"")</f>
        <v>2008</v>
      </c>
      <c r="U2124" s="166">
        <f ca="1">IF(AND(Table1[[#This Row],[TGL. PENSIUN (usia)]]&lt;&gt;"",Table1[[#This Row],[TGL. PENSIUN (usia)]]&lt;&gt;"USIA SALAH"),IF(tglAcuan&lt;&gt;0,(INT(CONVERT(VLOOKUP(Table1[[#This Row],[JABATAN]],tbl_refJabatan,4,FALSE),"yr","day")-CONVERT(DATEDIF(H2124,tglAcuan,"y"),"yr","day"))),(INT(CONVERT(VLOOKUP(Table1[[#This Row],[JABATAN]],tbl_refJabatan,4,FALSE),"yr","day")-CONVERT(DATEDIF(H2124,NOW(),"y"),"yr","day")))),"")</f>
        <v>-5844</v>
      </c>
      <c r="V2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Row],[JABATAN]],tbl_refJabatan,6,FALSE),"yr","day")-CONVERT(DATEDIF(H2124,tglAcuan,"y"),"yr","day"))),(NOW()+(CONVERT(VLOOKUP(Table1[[#This Row],[JABATAN]],tbl_refJabatan,6,FALSE),"yr","day")-CONVERT(DATEDIF(H2124,NOW(),"y"),"yr","day")))),"Usia Salah"),"")</f>
        <v>32200.098911689813</v>
      </c>
      <c r="W2124" s="167" t="str">
        <f ca="1">IF(Table1[[#This Row],[TGL.PENSIUN (usia)]]&lt;&gt;0,TEXT(Table1[[#This Row],[TGL.PENSIUN (usia)]],"yyyy"),"")</f>
        <v>1988</v>
      </c>
      <c r="X2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Row],[JABATAN]],tbl_refJabatan,7,FALSE),"yr","day")-CONVERT(DATEDIF(M2124,tglAcuan,"y"),"yr","day"))),(NOW()+(CONVERT(VLOOKUP(Table1[[#This Row],[JABATAN]],tbl_refJabatan,7,FALSE),"yr","day")-CONVERT(DATEDIF(M2124,NOW(),"y"),"yr","day")))),"tgl SK salah"),"")</f>
        <v>65437.848911689813</v>
      </c>
      <c r="Y2124" s="167" t="str">
        <f ca="1">IF(Table1[[#This Row],[TGL. PENSIUN (jabatan)]]&lt;&gt;0,TEXT(Table1[[#This Row],[TGL. PENSIUN (jabatan)]],"yyyy"),"")</f>
        <v>2079</v>
      </c>
      <c r="Z21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Row],[JABATAN]],tbl_refJabatan,8,FALSE),"yr","day")-CONVERT(DATEDIF(H2124,tglAcuan,"y"),"yr","day"))),(NOW()+(CONVERT(VLOOKUP(Table1[[#This Row],[JABATAN]],tbl_refJabatan,8,FALSE),"yr","day")-CONVERT(DATEDIF(H2124,NOW(),"y"),"yr","day")))),"Usia Salah"),"")</f>
        <v>54115.098911689813</v>
      </c>
      <c r="AA2124" s="167" t="str">
        <f ca="1">IF(Table1[[#This Row],[TGL.PENSIUN (usia )]]&lt;&gt;0,TEXT(Table1[[#This Row],[TGL.PENSIUN (usia )]],"yyyy"),"")</f>
        <v>2048</v>
      </c>
      <c r="AB21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Row],[JABATAN]],tbl_refJabatan,9,FALSE),"yr","day")-CONVERT(DATEDIF(M2124,tglAcuan,"y"),"yr","day"))),(NOW()+(CONVERT(VLOOKUP(Table1[[#This Row],[JABATAN]],tbl_refJabatan,9,FALSE),"yr","day")-CONVERT(DATEDIF(M2124,NOW(),"y"),"yr","day")))),"tgl SK salah"),"")</f>
        <v>49001.598911689813</v>
      </c>
      <c r="AC2124" s="167" t="str">
        <f ca="1">IF(Table1[[#This Row],[TGL. PENSIUN (jabatan )]]&lt;&gt;0,TEXT(Table1[[#This Row],[TGL. PENSIUN (jabatan )]],"yyyy"),"")</f>
        <v>2034</v>
      </c>
      <c r="AD21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5" spans="1:30" s="53" customFormat="1" ht="21.75" customHeight="1" x14ac:dyDescent="0.2">
      <c r="A2125" s="43">
        <f t="shared" si="73"/>
        <v>2120</v>
      </c>
      <c r="B2125" s="44" t="s">
        <v>3626</v>
      </c>
      <c r="C2125" s="44" t="s">
        <v>3724</v>
      </c>
      <c r="D2125" s="72" t="s">
        <v>63</v>
      </c>
      <c r="E2125" s="285" t="s">
        <v>3762</v>
      </c>
      <c r="F2125" s="43" t="s">
        <v>41</v>
      </c>
      <c r="G2125" s="46" t="s">
        <v>42</v>
      </c>
      <c r="H2125" s="83" t="s">
        <v>3763</v>
      </c>
      <c r="I2125" s="45"/>
      <c r="J2125" s="76"/>
      <c r="K2125" s="83" t="s">
        <v>43</v>
      </c>
      <c r="L2125" s="83" t="s">
        <v>3764</v>
      </c>
      <c r="M2125" s="276" t="s">
        <v>3732</v>
      </c>
      <c r="N2125" s="52" t="str">
        <f t="shared" ca="1" si="72"/>
        <v>57 Tahun 2 Bulan 0 hari</v>
      </c>
      <c r="O21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27 Hari </v>
      </c>
      <c r="P2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Row],[JABATAN]],tbl_refJabatan,2,FALSE),"yr","day")-CONVERT(DATEDIF(H2125,tglAcuan,"y"),"yr","day"))),(NOW()+(CONVERT(VLOOKUP(Table1[[#This Row],[JABATAN]],tbl_refJabatan,2,FALSE),"yr","day")-CONVERT(DATEDIF(H2125,NOW(),"y"),"yr","day")))),"Usia Salah"),"")</f>
        <v>46444.848911689813</v>
      </c>
      <c r="Q2125" s="167" t="str">
        <f ca="1">IF(Table1[[#This Row],[TGL. PENSIUN (usia)]]&lt;&gt;0,TEXT(Table1[[#This Row],[TGL. PENSIUN (usia)]],"yyyy"),"")</f>
        <v>2027</v>
      </c>
      <c r="R2125" s="166">
        <f ca="1">IF(AND(Table1[[#This Row],[TGL. PENSIUN (usia)]]&lt;&gt;"",Table1[[#This Row],[TGL. PENSIUN (usia)]]&lt;&gt;"USIA SALAH"),IF(tglAcuan&lt;&gt;0,(INT(CONVERT(VLOOKUP(Table1[[#This Row],[JABATAN]],tbl_refJabatan,2,FALSE),"yr","day")-CONVERT(DATEDIF(H2125,tglAcuan,"y"),"yr","day"))),(INT(CONVERT(VLOOKUP(Table1[[#This Row],[JABATAN]],tbl_refJabatan,2,FALSE),"yr","day")-CONVERT(DATEDIF(H2125,NOW(),"y"),"yr","day")))),"")</f>
        <v>1095</v>
      </c>
      <c r="S2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Row],[JABATAN]],tbl_refJabatan,4,FALSE),"yr","day")-CONVERT(DATEDIF(H2125,tglAcuan,"y"),"yr","day"))),(NOW()+(CONVERT(VLOOKUP(Table1[[#This Row],[JABATAN]],tbl_refJabatan,4,FALSE),"yr","day")-CONVERT(DATEDIF(H2125,NOW(),"y"),"yr","day")))),"Usia Salah"),"")</f>
        <v>31834.848911689813</v>
      </c>
      <c r="T2125" s="167" t="str">
        <f ca="1">IF(Table1[[#This Row],[TGL. PENSIUN ( usia )]]&lt;&gt;0,TEXT(Table1[[#This Row],[TGL. PENSIUN ( usia )]],"yyyy"),"")</f>
        <v>1987</v>
      </c>
      <c r="U2125" s="166">
        <f ca="1">IF(AND(Table1[[#This Row],[TGL. PENSIUN (usia)]]&lt;&gt;"",Table1[[#This Row],[TGL. PENSIUN (usia)]]&lt;&gt;"USIA SALAH"),IF(tglAcuan&lt;&gt;0,(INT(CONVERT(VLOOKUP(Table1[[#This Row],[JABATAN]],tbl_refJabatan,4,FALSE),"yr","day")-CONVERT(DATEDIF(H2125,tglAcuan,"y"),"yr","day"))),(INT(CONVERT(VLOOKUP(Table1[[#This Row],[JABATAN]],tbl_refJabatan,4,FALSE),"yr","day")-CONVERT(DATEDIF(H2125,NOW(),"y"),"yr","day")))),"")</f>
        <v>-13515</v>
      </c>
      <c r="V2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Row],[JABATAN]],tbl_refJabatan,6,FALSE),"yr","day")-CONVERT(DATEDIF(H2125,tglAcuan,"y"),"yr","day"))),(NOW()+(CONVERT(VLOOKUP(Table1[[#This Row],[JABATAN]],tbl_refJabatan,6,FALSE),"yr","day")-CONVERT(DATEDIF(H2125,NOW(),"y"),"yr","day")))),"Usia Salah"),"")</f>
        <v>24529.848911689813</v>
      </c>
      <c r="W2125" s="167" t="str">
        <f ca="1">IF(Table1[[#This Row],[TGL.PENSIUN (usia)]]&lt;&gt;0,TEXT(Table1[[#This Row],[TGL.PENSIUN (usia)]],"yyyy"),"")</f>
        <v>1967</v>
      </c>
      <c r="X2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Row],[JABATAN]],tbl_refJabatan,7,FALSE),"yr","day")-CONVERT(DATEDIF(M2125,tglAcuan,"y"),"yr","day"))),(NOW()+(CONVERT(VLOOKUP(Table1[[#This Row],[JABATAN]],tbl_refJabatan,7,FALSE),"yr","day")-CONVERT(DATEDIF(M2125,NOW(),"y"),"yr","day")))),"tgl SK salah"),"")</f>
        <v>65437.848911689813</v>
      </c>
      <c r="Y2125" s="167" t="str">
        <f ca="1">IF(Table1[[#This Row],[TGL. PENSIUN (jabatan)]]&lt;&gt;0,TEXT(Table1[[#This Row],[TGL. PENSIUN (jabatan)]],"yyyy"),"")</f>
        <v>2079</v>
      </c>
      <c r="Z21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Row],[JABATAN]],tbl_refJabatan,8,FALSE),"yr","day")-CONVERT(DATEDIF(H2125,tglAcuan,"y"),"yr","day"))),(NOW()+(CONVERT(VLOOKUP(Table1[[#This Row],[JABATAN]],tbl_refJabatan,8,FALSE),"yr","day")-CONVERT(DATEDIF(H2125,NOW(),"y"),"yr","day")))),"Usia Salah"),"")</f>
        <v>46444.848911689813</v>
      </c>
      <c r="AA2125" s="167" t="str">
        <f ca="1">IF(Table1[[#This Row],[TGL.PENSIUN (usia )]]&lt;&gt;0,TEXT(Table1[[#This Row],[TGL.PENSIUN (usia )]],"yyyy"),"")</f>
        <v>2027</v>
      </c>
      <c r="AB21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Row],[JABATAN]],tbl_refJabatan,9,FALSE),"yr","day")-CONVERT(DATEDIF(M2125,tglAcuan,"y"),"yr","day"))),(NOW()+(CONVERT(VLOOKUP(Table1[[#This Row],[JABATAN]],tbl_refJabatan,9,FALSE),"yr","day")-CONVERT(DATEDIF(M2125,NOW(),"y"),"yr","day")))),"tgl SK salah"),"")</f>
        <v>49001.598911689813</v>
      </c>
      <c r="AC2125" s="167" t="str">
        <f ca="1">IF(Table1[[#This Row],[TGL. PENSIUN (jabatan )]]&lt;&gt;0,TEXT(Table1[[#This Row],[TGL. PENSIUN (jabatan )]],"yyyy"),"")</f>
        <v>2034</v>
      </c>
      <c r="AD21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6" spans="1:30" s="53" customFormat="1" ht="21.75" customHeight="1" x14ac:dyDescent="0.25">
      <c r="A2126" s="43">
        <f t="shared" si="73"/>
        <v>2121</v>
      </c>
      <c r="B2126" s="44" t="s">
        <v>3626</v>
      </c>
      <c r="C2126" s="102" t="s">
        <v>3765</v>
      </c>
      <c r="D2126" s="45" t="s">
        <v>39</v>
      </c>
      <c r="E2126" s="103" t="s">
        <v>3766</v>
      </c>
      <c r="F2126" s="43" t="s">
        <v>41</v>
      </c>
      <c r="G2126" s="46" t="s">
        <v>42</v>
      </c>
      <c r="H2126" s="47">
        <v>25363</v>
      </c>
      <c r="I2126" s="45"/>
      <c r="J2126" s="76"/>
      <c r="K2126" s="83" t="s">
        <v>43</v>
      </c>
      <c r="L2126" s="224" t="s">
        <v>3767</v>
      </c>
      <c r="M2126" s="231">
        <v>45072</v>
      </c>
      <c r="N2126" s="52" t="str">
        <f t="shared" ca="1" si="72"/>
        <v>54 Tahun 8 Bulan 18 hari</v>
      </c>
      <c r="O21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1 Hari </v>
      </c>
      <c r="P2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Row],[JABATAN]],tbl_refJabatan,2,FALSE),"yr","day")-CONVERT(DATEDIF(H2126,tglAcuan,"y"),"yr","day"))),(NOW()+(CONVERT(VLOOKUP(Table1[[#This Row],[JABATAN]],tbl_refJabatan,2,FALSE),"yr","day")-CONVERT(DATEDIF(H2126,NOW(),"y"),"yr","day")))),"Usia Salah"),"")</f>
        <v>25625.598911689813</v>
      </c>
      <c r="Q2126" s="167" t="str">
        <f ca="1">IF(Table1[[#This Row],[TGL. PENSIUN (usia)]]&lt;&gt;0,TEXT(Table1[[#This Row],[TGL. PENSIUN (usia)]],"yyyy"),"")</f>
        <v>1970</v>
      </c>
      <c r="R2126" s="166">
        <f ca="1">IF(AND(Table1[[#This Row],[TGL. PENSIUN (usia)]]&lt;&gt;"",Table1[[#This Row],[TGL. PENSIUN (usia)]]&lt;&gt;"USIA SALAH"),IF(tglAcuan&lt;&gt;0,(INT(CONVERT(VLOOKUP(Table1[[#This Row],[JABATAN]],tbl_refJabatan,2,FALSE),"yr","day")-CONVERT(DATEDIF(H2126,tglAcuan,"y"),"yr","day"))),(INT(CONVERT(VLOOKUP(Table1[[#This Row],[JABATAN]],tbl_refJabatan,2,FALSE),"yr","day")-CONVERT(DATEDIF(H2126,NOW(),"y"),"yr","day")))),"")</f>
        <v>-19724</v>
      </c>
      <c r="S2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Row],[JABATAN]],tbl_refJabatan,4,FALSE),"yr","day")-CONVERT(DATEDIF(H2126,tglAcuan,"y"),"yr","day"))),(NOW()+(CONVERT(VLOOKUP(Table1[[#This Row],[JABATAN]],tbl_refJabatan,4,FALSE),"yr","day")-CONVERT(DATEDIF(H2126,NOW(),"y"),"yr","day")))),"Usia Salah"),"")</f>
        <v>25625.598911689813</v>
      </c>
      <c r="T2126" s="167" t="str">
        <f ca="1">IF(Table1[[#This Row],[TGL. PENSIUN ( usia )]]&lt;&gt;0,TEXT(Table1[[#This Row],[TGL. PENSIUN ( usia )]],"yyyy"),"")</f>
        <v>1970</v>
      </c>
      <c r="U2126" s="166">
        <f ca="1">IF(AND(Table1[[#This Row],[TGL. PENSIUN (usia)]]&lt;&gt;"",Table1[[#This Row],[TGL. PENSIUN (usia)]]&lt;&gt;"USIA SALAH"),IF(tglAcuan&lt;&gt;0,(INT(CONVERT(VLOOKUP(Table1[[#This Row],[JABATAN]],tbl_refJabatan,4,FALSE),"yr","day")-CONVERT(DATEDIF(H2126,tglAcuan,"y"),"yr","day"))),(INT(CONVERT(VLOOKUP(Table1[[#This Row],[JABATAN]],tbl_refJabatan,4,FALSE),"yr","day")-CONVERT(DATEDIF(H2126,NOW(),"y"),"yr","day")))),"")</f>
        <v>-19724</v>
      </c>
      <c r="V2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Row],[JABATAN]],tbl_refJabatan,6,FALSE),"yr","day")-CONVERT(DATEDIF(H2126,tglAcuan,"y"),"yr","day"))),(NOW()+(CONVERT(VLOOKUP(Table1[[#This Row],[JABATAN]],tbl_refJabatan,6,FALSE),"yr","day")-CONVERT(DATEDIF(H2126,NOW(),"y"),"yr","day")))),"Usia Salah"),"")</f>
        <v>25625.598911689813</v>
      </c>
      <c r="W2126" s="167" t="str">
        <f ca="1">IF(Table1[[#This Row],[TGL.PENSIUN (usia)]]&lt;&gt;0,TEXT(Table1[[#This Row],[TGL.PENSIUN (usia)]],"yyyy"),"")</f>
        <v>1970</v>
      </c>
      <c r="X2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Row],[JABATAN]],tbl_refJabatan,7,FALSE),"yr","day")-CONVERT(DATEDIF(M2126,tglAcuan,"y"),"yr","day"))),(NOW()+(CONVERT(VLOOKUP(Table1[[#This Row],[JABATAN]],tbl_refJabatan,7,FALSE),"yr","day")-CONVERT(DATEDIF(M2126,NOW(),"y"),"yr","day")))),"tgl SK salah"),"")</f>
        <v>45349.098911689813</v>
      </c>
      <c r="Y2126" s="167" t="str">
        <f ca="1">IF(Table1[[#This Row],[TGL. PENSIUN (jabatan)]]&lt;&gt;0,TEXT(Table1[[#This Row],[TGL. PENSIUN (jabatan)]],"yyyy"),"")</f>
        <v>2024</v>
      </c>
      <c r="Z21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Row],[JABATAN]],tbl_refJabatan,8,FALSE),"yr","day")-CONVERT(DATEDIF(H2126,tglAcuan,"y"),"yr","day"))),(NOW()+(CONVERT(VLOOKUP(Table1[[#This Row],[JABATAN]],tbl_refJabatan,8,FALSE),"yr","day")-CONVERT(DATEDIF(H2126,NOW(),"y"),"yr","day")))),"Usia Salah"),"")</f>
        <v>25625.598911689813</v>
      </c>
      <c r="AA2126" s="167" t="str">
        <f ca="1">IF(Table1[[#This Row],[TGL.PENSIUN (usia )]]&lt;&gt;0,TEXT(Table1[[#This Row],[TGL.PENSIUN (usia )]],"yyyy"),"")</f>
        <v>1970</v>
      </c>
      <c r="AB21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Row],[JABATAN]],tbl_refJabatan,9,FALSE),"yr","day")-CONVERT(DATEDIF(M2126,tglAcuan,"y"),"yr","day"))),(NOW()+(CONVERT(VLOOKUP(Table1[[#This Row],[JABATAN]],tbl_refJabatan,9,FALSE),"yr","day")-CONVERT(DATEDIF(M2126,NOW(),"y"),"yr","day")))),"tgl SK salah"),"")</f>
        <v>45349.098911689813</v>
      </c>
      <c r="AC2126" s="167" t="str">
        <f ca="1">IF(Table1[[#This Row],[TGL. PENSIUN (jabatan )]]&lt;&gt;0,TEXT(Table1[[#This Row],[TGL. PENSIUN (jabatan )]],"yyyy"),"")</f>
        <v>2024</v>
      </c>
      <c r="AD21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27" spans="1:30" s="88" customFormat="1" ht="21.75" customHeight="1" x14ac:dyDescent="0.25">
      <c r="A2127" s="43">
        <f t="shared" si="73"/>
        <v>2122</v>
      </c>
      <c r="B2127" s="44" t="s">
        <v>3626</v>
      </c>
      <c r="C2127" s="44" t="s">
        <v>3765</v>
      </c>
      <c r="D2127" s="72" t="s">
        <v>45</v>
      </c>
      <c r="E2127" s="73" t="s">
        <v>3768</v>
      </c>
      <c r="F2127" s="43" t="s">
        <v>41</v>
      </c>
      <c r="G2127" s="46" t="s">
        <v>42</v>
      </c>
      <c r="H2127" s="47">
        <v>29312</v>
      </c>
      <c r="I2127" s="45"/>
      <c r="J2127" s="76"/>
      <c r="K2127" s="83" t="s">
        <v>43</v>
      </c>
      <c r="L2127" s="86" t="s">
        <v>3769</v>
      </c>
      <c r="M2127" s="232" t="s">
        <v>3770</v>
      </c>
      <c r="N2127" s="52" t="str">
        <f t="shared" ca="1" si="72"/>
        <v>43 Tahun 10 Bulan 26 hari</v>
      </c>
      <c r="O21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8 Hari </v>
      </c>
      <c r="P2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Row],[JABATAN]],tbl_refJabatan,2,FALSE),"yr","day")-CONVERT(DATEDIF(H2127,tglAcuan,"y"),"yr","day"))),(NOW()+(CONVERT(VLOOKUP(Table1[[#This Row],[JABATAN]],tbl_refJabatan,2,FALSE),"yr","day")-CONVERT(DATEDIF(H2127,NOW(),"y"),"yr","day")))),"Usia Salah"),"")</f>
        <v>29643.348911689813</v>
      </c>
      <c r="Q2127" s="167" t="str">
        <f ca="1">IF(Table1[[#This Row],[TGL. PENSIUN (usia)]]&lt;&gt;0,TEXT(Table1[[#This Row],[TGL. PENSIUN (usia)]],"yyyy"),"")</f>
        <v>1981</v>
      </c>
      <c r="R2127" s="166">
        <f ca="1">IF(AND(Table1[[#This Row],[TGL. PENSIUN (usia)]]&lt;&gt;"",Table1[[#This Row],[TGL. PENSIUN (usia)]]&lt;&gt;"USIA SALAH"),IF(tglAcuan&lt;&gt;0,(INT(CONVERT(VLOOKUP(Table1[[#This Row],[JABATAN]],tbl_refJabatan,2,FALSE),"yr","day")-CONVERT(DATEDIF(H2127,tglAcuan,"y"),"yr","day"))),(INT(CONVERT(VLOOKUP(Table1[[#This Row],[JABATAN]],tbl_refJabatan,2,FALSE),"yr","day")-CONVERT(DATEDIF(H2127,NOW(),"y"),"yr","day")))),"")</f>
        <v>-15706</v>
      </c>
      <c r="S2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Row],[JABATAN]],tbl_refJabatan,4,FALSE),"yr","day")-CONVERT(DATEDIF(H2127,tglAcuan,"y"),"yr","day"))),(NOW()+(CONVERT(VLOOKUP(Table1[[#This Row],[JABATAN]],tbl_refJabatan,4,FALSE),"yr","day")-CONVERT(DATEDIF(H2127,NOW(),"y"),"yr","day")))),"Usia Salah"),"")</f>
        <v>29643.348911689813</v>
      </c>
      <c r="T2127" s="167" t="str">
        <f ca="1">IF(Table1[[#This Row],[TGL. PENSIUN ( usia )]]&lt;&gt;0,TEXT(Table1[[#This Row],[TGL. PENSIUN ( usia )]],"yyyy"),"")</f>
        <v>1981</v>
      </c>
      <c r="U2127" s="166">
        <f ca="1">IF(AND(Table1[[#This Row],[TGL. PENSIUN (usia)]]&lt;&gt;"",Table1[[#This Row],[TGL. PENSIUN (usia)]]&lt;&gt;"USIA SALAH"),IF(tglAcuan&lt;&gt;0,(INT(CONVERT(VLOOKUP(Table1[[#This Row],[JABATAN]],tbl_refJabatan,4,FALSE),"yr","day")-CONVERT(DATEDIF(H2127,tglAcuan,"y"),"yr","day"))),(INT(CONVERT(VLOOKUP(Table1[[#This Row],[JABATAN]],tbl_refJabatan,4,FALSE),"yr","day")-CONVERT(DATEDIF(H2127,NOW(),"y"),"yr","day")))),"")</f>
        <v>-15706</v>
      </c>
      <c r="V2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Row],[JABATAN]],tbl_refJabatan,6,FALSE),"yr","day")-CONVERT(DATEDIF(H2127,tglAcuan,"y"),"yr","day"))),(NOW()+(CONVERT(VLOOKUP(Table1[[#This Row],[JABATAN]],tbl_refJabatan,6,FALSE),"yr","day")-CONVERT(DATEDIF(H2127,NOW(),"y"),"yr","day")))),"Usia Salah"),"")</f>
        <v>29643.348911689813</v>
      </c>
      <c r="W2127" s="167" t="str">
        <f ca="1">IF(Table1[[#This Row],[TGL.PENSIUN (usia)]]&lt;&gt;0,TEXT(Table1[[#This Row],[TGL.PENSIUN (usia)]],"yyyy"),"")</f>
        <v>1981</v>
      </c>
      <c r="X2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Row],[JABATAN]],tbl_refJabatan,7,FALSE),"yr","day")-CONVERT(DATEDIF(M2127,tglAcuan,"y"),"yr","day"))),(NOW()+(CONVERT(VLOOKUP(Table1[[#This Row],[JABATAN]],tbl_refJabatan,7,FALSE),"yr","day")-CONVERT(DATEDIF(M2127,NOW(),"y"),"yr","day")))),"tgl SK salah"),"")</f>
        <v>42061.848911689813</v>
      </c>
      <c r="Y2127" s="167" t="str">
        <f ca="1">IF(Table1[[#This Row],[TGL. PENSIUN (jabatan)]]&lt;&gt;0,TEXT(Table1[[#This Row],[TGL. PENSIUN (jabatan)]],"yyyy"),"")</f>
        <v>2015</v>
      </c>
      <c r="Z21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Row],[JABATAN]],tbl_refJabatan,8,FALSE),"yr","day")-CONVERT(DATEDIF(H2127,tglAcuan,"y"),"yr","day"))),(NOW()+(CONVERT(VLOOKUP(Table1[[#This Row],[JABATAN]],tbl_refJabatan,8,FALSE),"yr","day")-CONVERT(DATEDIF(H2127,NOW(),"y"),"yr","day")))),"Usia Salah"),"")</f>
        <v>29643.348911689813</v>
      </c>
      <c r="AA2127" s="167" t="str">
        <f ca="1">IF(Table1[[#This Row],[TGL.PENSIUN (usia )]]&lt;&gt;0,TEXT(Table1[[#This Row],[TGL.PENSIUN (usia )]],"yyyy"),"")</f>
        <v>1981</v>
      </c>
      <c r="AB21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Row],[JABATAN]],tbl_refJabatan,9,FALSE),"yr","day")-CONVERT(DATEDIF(M2127,tglAcuan,"y"),"yr","day"))),(NOW()+(CONVERT(VLOOKUP(Table1[[#This Row],[JABATAN]],tbl_refJabatan,9,FALSE),"yr","day")-CONVERT(DATEDIF(M2127,NOW(),"y"),"yr","day")))),"tgl SK salah"),"")</f>
        <v>42061.848911689813</v>
      </c>
      <c r="AC2127" s="167" t="str">
        <f ca="1">IF(Table1[[#This Row],[TGL. PENSIUN (jabatan )]]&lt;&gt;0,TEXT(Table1[[#This Row],[TGL. PENSIUN (jabatan )]],"yyyy"),"")</f>
        <v>2015</v>
      </c>
      <c r="AD21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8" spans="1:30" s="53" customFormat="1" ht="21.75" customHeight="1" x14ac:dyDescent="0.2">
      <c r="A2128" s="43">
        <f t="shared" si="73"/>
        <v>2123</v>
      </c>
      <c r="B2128" s="44" t="s">
        <v>3626</v>
      </c>
      <c r="C2128" s="44" t="s">
        <v>3765</v>
      </c>
      <c r="D2128" s="72" t="s">
        <v>48</v>
      </c>
      <c r="E2128" s="73" t="s">
        <v>3771</v>
      </c>
      <c r="F2128" s="43" t="s">
        <v>41</v>
      </c>
      <c r="G2128" s="46" t="s">
        <v>3772</v>
      </c>
      <c r="H2128" s="47">
        <v>30315</v>
      </c>
      <c r="I2128" s="45"/>
      <c r="J2128" s="76"/>
      <c r="K2128" s="83" t="s">
        <v>56</v>
      </c>
      <c r="L2128" s="86" t="s">
        <v>3773</v>
      </c>
      <c r="M2128" s="233">
        <v>43473</v>
      </c>
      <c r="N2128" s="52" t="str">
        <f t="shared" ref="N2128:N2191" ca="1" si="74">IFERROR(IF(H2128&lt;&gt;0,IF(tglAcuan&lt;&gt;0,DATEDIF(H2128,tglAcuan,"y")&amp;" Tahun "&amp;DATEDIF(H2128,tglAcuan,"ym")&amp;" Bulan "&amp;DATEDIF(H2128,tglAcuan,"md")&amp;" hari",DATEDIF(H2128,NOW(),"y")&amp;" Tahun "&amp;DATEDIF(H2128,NOW(),"ym")&amp;" Bulan "&amp;DATEDIF(H2128,NOW(),"md")&amp;" hari"),"tgl lahir salah/ null"),"tgl lahir salah")</f>
        <v>41 Tahun 1 Bulan 28 hari</v>
      </c>
      <c r="O21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19 Hari </v>
      </c>
      <c r="P2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Row],[JABATAN]],tbl_refJabatan,2,FALSE),"yr","day")-CONVERT(DATEDIF(H2128,tglAcuan,"y"),"yr","day"))),(NOW()+(CONVERT(VLOOKUP(Table1[[#This Row],[JABATAN]],tbl_refJabatan,2,FALSE),"yr","day")-CONVERT(DATEDIF(H2128,NOW(),"y"),"yr","day")))),"Usia Salah"),"")</f>
        <v>52288.848911689813</v>
      </c>
      <c r="Q2128" s="167" t="str">
        <f ca="1">IF(Table1[[#This Row],[TGL. PENSIUN (usia)]]&lt;&gt;0,TEXT(Table1[[#This Row],[TGL. PENSIUN (usia)]],"yyyy"),"")</f>
        <v>2043</v>
      </c>
      <c r="R2128" s="166">
        <f ca="1">IF(AND(Table1[[#This Row],[TGL. PENSIUN (usia)]]&lt;&gt;"",Table1[[#This Row],[TGL. PENSIUN (usia)]]&lt;&gt;"USIA SALAH"),IF(tglAcuan&lt;&gt;0,(INT(CONVERT(VLOOKUP(Table1[[#This Row],[JABATAN]],tbl_refJabatan,2,FALSE),"yr","day")-CONVERT(DATEDIF(H2128,tglAcuan,"y"),"yr","day"))),(INT(CONVERT(VLOOKUP(Table1[[#This Row],[JABATAN]],tbl_refJabatan,2,FALSE),"yr","day")-CONVERT(DATEDIF(H2128,NOW(),"y"),"yr","day")))),"")</f>
        <v>6939</v>
      </c>
      <c r="S2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Row],[JABATAN]],tbl_refJabatan,4,FALSE),"yr","day")-CONVERT(DATEDIF(H2128,tglAcuan,"y"),"yr","day"))),(NOW()+(CONVERT(VLOOKUP(Table1[[#This Row],[JABATAN]],tbl_refJabatan,4,FALSE),"yr","day")-CONVERT(DATEDIF(H2128,NOW(),"y"),"yr","day")))),"Usia Salah"),"")</f>
        <v>52288.848911689813</v>
      </c>
      <c r="T2128" s="167" t="str">
        <f ca="1">IF(Table1[[#This Row],[TGL. PENSIUN ( usia )]]&lt;&gt;0,TEXT(Table1[[#This Row],[TGL. PENSIUN ( usia )]],"yyyy"),"")</f>
        <v>2043</v>
      </c>
      <c r="U2128" s="166">
        <f ca="1">IF(AND(Table1[[#This Row],[TGL. PENSIUN (usia)]]&lt;&gt;"",Table1[[#This Row],[TGL. PENSIUN (usia)]]&lt;&gt;"USIA SALAH"),IF(tglAcuan&lt;&gt;0,(INT(CONVERT(VLOOKUP(Table1[[#This Row],[JABATAN]],tbl_refJabatan,4,FALSE),"yr","day")-CONVERT(DATEDIF(H2128,tglAcuan,"y"),"yr","day"))),(INT(CONVERT(VLOOKUP(Table1[[#This Row],[JABATAN]],tbl_refJabatan,4,FALSE),"yr","day")-CONVERT(DATEDIF(H2128,NOW(),"y"),"yr","day")))),"")</f>
        <v>6939</v>
      </c>
      <c r="V2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Row],[JABATAN]],tbl_refJabatan,6,FALSE),"yr","day")-CONVERT(DATEDIF(H2128,tglAcuan,"y"),"yr","day"))),(NOW()+(CONVERT(VLOOKUP(Table1[[#This Row],[JABATAN]],tbl_refJabatan,6,FALSE),"yr","day")-CONVERT(DATEDIF(H2128,NOW(),"y"),"yr","day")))),"Usia Salah"),"")</f>
        <v>50827.848911689813</v>
      </c>
      <c r="W2128" s="167" t="str">
        <f ca="1">IF(Table1[[#This Row],[TGL.PENSIUN (usia)]]&lt;&gt;0,TEXT(Table1[[#This Row],[TGL.PENSIUN (usia)]],"yyyy"),"")</f>
        <v>2039</v>
      </c>
      <c r="X2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Row],[JABATAN]],tbl_refJabatan,7,FALSE),"yr","day")-CONVERT(DATEDIF(M2128,tglAcuan,"y"),"yr","day"))),(NOW()+(CONVERT(VLOOKUP(Table1[[#This Row],[JABATAN]],tbl_refJabatan,7,FALSE),"yr","day")-CONVERT(DATEDIF(M2128,NOW(),"y"),"yr","day")))),"tgl SK salah"),"")</f>
        <v>50827.848911689813</v>
      </c>
      <c r="Y2128" s="167" t="str">
        <f ca="1">IF(Table1[[#This Row],[TGL. PENSIUN (jabatan)]]&lt;&gt;0,TEXT(Table1[[#This Row],[TGL. PENSIUN (jabatan)]],"yyyy"),"")</f>
        <v>2039</v>
      </c>
      <c r="Z21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Row],[JABATAN]],tbl_refJabatan,8,FALSE),"yr","day")-CONVERT(DATEDIF(H2128,tglAcuan,"y"),"yr","day"))),(NOW()+(CONVERT(VLOOKUP(Table1[[#This Row],[JABATAN]],tbl_refJabatan,8,FALSE),"yr","day")-CONVERT(DATEDIF(H2128,NOW(),"y"),"yr","day")))),"Usia Salah"),"")</f>
        <v>50827.848911689813</v>
      </c>
      <c r="AA2128" s="167" t="str">
        <f ca="1">IF(Table1[[#This Row],[TGL.PENSIUN (usia )]]&lt;&gt;0,TEXT(Table1[[#This Row],[TGL.PENSIUN (usia )]],"yyyy"),"")</f>
        <v>2039</v>
      </c>
      <c r="AB21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Row],[JABATAN]],tbl_refJabatan,9,FALSE),"yr","day")-CONVERT(DATEDIF(M2128,tglAcuan,"y"),"yr","day"))),(NOW()+(CONVERT(VLOOKUP(Table1[[#This Row],[JABATAN]],tbl_refJabatan,9,FALSE),"yr","day")-CONVERT(DATEDIF(M2128,NOW(),"y"),"yr","day")))),"tgl SK salah"),"")</f>
        <v>50827.848911689813</v>
      </c>
      <c r="AC2128" s="167" t="str">
        <f ca="1">IF(Table1[[#This Row],[TGL. PENSIUN (jabatan )]]&lt;&gt;0,TEXT(Table1[[#This Row],[TGL. PENSIUN (jabatan )]],"yyyy"),"")</f>
        <v>2039</v>
      </c>
      <c r="AD21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29" spans="1:30" s="53" customFormat="1" ht="21.75" customHeight="1" x14ac:dyDescent="0.25">
      <c r="A2129" s="43">
        <f t="shared" si="73"/>
        <v>2124</v>
      </c>
      <c r="B2129" s="44" t="s">
        <v>3626</v>
      </c>
      <c r="C2129" s="44" t="s">
        <v>3765</v>
      </c>
      <c r="D2129" s="72" t="s">
        <v>457</v>
      </c>
      <c r="E2129" s="73" t="s">
        <v>3774</v>
      </c>
      <c r="F2129" s="43" t="s">
        <v>41</v>
      </c>
      <c r="G2129" s="46" t="s">
        <v>42</v>
      </c>
      <c r="H2129" s="47">
        <v>24628</v>
      </c>
      <c r="I2129" s="45"/>
      <c r="J2129" s="76"/>
      <c r="K2129" s="83" t="s">
        <v>43</v>
      </c>
      <c r="L2129" s="86" t="s">
        <v>3775</v>
      </c>
      <c r="M2129" s="85">
        <v>39484</v>
      </c>
      <c r="N2129" s="52" t="str">
        <f t="shared" ca="1" si="74"/>
        <v>56 Tahun 8 Bulan 22 hari</v>
      </c>
      <c r="O21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21 Hari </v>
      </c>
      <c r="P2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Row],[JABATAN]],tbl_refJabatan,2,FALSE),"yr","day")-CONVERT(DATEDIF(H2129,tglAcuan,"y"),"yr","day"))),(NOW()+(CONVERT(VLOOKUP(Table1[[#This Row],[JABATAN]],tbl_refJabatan,2,FALSE),"yr","day")-CONVERT(DATEDIF(H2129,NOW(),"y"),"yr","day")))),"Usia Salah"),"")</f>
        <v>24895.098911689813</v>
      </c>
      <c r="Q2129" s="167" t="str">
        <f ca="1">IF(Table1[[#This Row],[TGL. PENSIUN (usia)]]&lt;&gt;0,TEXT(Table1[[#This Row],[TGL. PENSIUN (usia)]],"yyyy"),"")</f>
        <v>1968</v>
      </c>
      <c r="R2129" s="166">
        <f ca="1">IF(AND(Table1[[#This Row],[TGL. PENSIUN (usia)]]&lt;&gt;"",Table1[[#This Row],[TGL. PENSIUN (usia)]]&lt;&gt;"USIA SALAH"),IF(tglAcuan&lt;&gt;0,(INT(CONVERT(VLOOKUP(Table1[[#This Row],[JABATAN]],tbl_refJabatan,2,FALSE),"yr","day")-CONVERT(DATEDIF(H2129,tglAcuan,"y"),"yr","day"))),(INT(CONVERT(VLOOKUP(Table1[[#This Row],[JABATAN]],tbl_refJabatan,2,FALSE),"yr","day")-CONVERT(DATEDIF(H2129,NOW(),"y"),"yr","day")))),"")</f>
        <v>-20454</v>
      </c>
      <c r="S2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Row],[JABATAN]],tbl_refJabatan,4,FALSE),"yr","day")-CONVERT(DATEDIF(H2129,tglAcuan,"y"),"yr","day"))),(NOW()+(CONVERT(VLOOKUP(Table1[[#This Row],[JABATAN]],tbl_refJabatan,4,FALSE),"yr","day")-CONVERT(DATEDIF(H2129,NOW(),"y"),"yr","day")))),"Usia Salah"),"")</f>
        <v>24895.098911689813</v>
      </c>
      <c r="T2129" s="167" t="str">
        <f ca="1">IF(Table1[[#This Row],[TGL. PENSIUN ( usia )]]&lt;&gt;0,TEXT(Table1[[#This Row],[TGL. PENSIUN ( usia )]],"yyyy"),"")</f>
        <v>1968</v>
      </c>
      <c r="U2129" s="166">
        <f ca="1">IF(AND(Table1[[#This Row],[TGL. PENSIUN (usia)]]&lt;&gt;"",Table1[[#This Row],[TGL. PENSIUN (usia)]]&lt;&gt;"USIA SALAH"),IF(tglAcuan&lt;&gt;0,(INT(CONVERT(VLOOKUP(Table1[[#This Row],[JABATAN]],tbl_refJabatan,4,FALSE),"yr","day")-CONVERT(DATEDIF(H2129,tglAcuan,"y"),"yr","day"))),(INT(CONVERT(VLOOKUP(Table1[[#This Row],[JABATAN]],tbl_refJabatan,4,FALSE),"yr","day")-CONVERT(DATEDIF(H2129,NOW(),"y"),"yr","day")))),"")</f>
        <v>-20454</v>
      </c>
      <c r="V2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Row],[JABATAN]],tbl_refJabatan,6,FALSE),"yr","day")-CONVERT(DATEDIF(H2129,tglAcuan,"y"),"yr","day"))),(NOW()+(CONVERT(VLOOKUP(Table1[[#This Row],[JABATAN]],tbl_refJabatan,6,FALSE),"yr","day")-CONVERT(DATEDIF(H2129,NOW(),"y"),"yr","day")))),"Usia Salah"),"")</f>
        <v>24895.098911689813</v>
      </c>
      <c r="W2129" s="167" t="str">
        <f ca="1">IF(Table1[[#This Row],[TGL.PENSIUN (usia)]]&lt;&gt;0,TEXT(Table1[[#This Row],[TGL.PENSIUN (usia)]],"yyyy"),"")</f>
        <v>1968</v>
      </c>
      <c r="X2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Row],[JABATAN]],tbl_refJabatan,7,FALSE),"yr","day")-CONVERT(DATEDIF(M2129,tglAcuan,"y"),"yr","day"))),(NOW()+(CONVERT(VLOOKUP(Table1[[#This Row],[JABATAN]],tbl_refJabatan,7,FALSE),"yr","day")-CONVERT(DATEDIF(M2129,NOW(),"y"),"yr","day")))),"tgl SK salah"),"")</f>
        <v>39505.098911689813</v>
      </c>
      <c r="Y2129" s="167" t="str">
        <f ca="1">IF(Table1[[#This Row],[TGL. PENSIUN (jabatan)]]&lt;&gt;0,TEXT(Table1[[#This Row],[TGL. PENSIUN (jabatan)]],"yyyy"),"")</f>
        <v>2008</v>
      </c>
      <c r="Z21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Row],[JABATAN]],tbl_refJabatan,8,FALSE),"yr","day")-CONVERT(DATEDIF(H2129,tglAcuan,"y"),"yr","day"))),(NOW()+(CONVERT(VLOOKUP(Table1[[#This Row],[JABATAN]],tbl_refJabatan,8,FALSE),"yr","day")-CONVERT(DATEDIF(H2129,NOW(),"y"),"yr","day")))),"Usia Salah"),"")</f>
        <v>24895.098911689813</v>
      </c>
      <c r="AA2129" s="167" t="str">
        <f ca="1">IF(Table1[[#This Row],[TGL.PENSIUN (usia )]]&lt;&gt;0,TEXT(Table1[[#This Row],[TGL.PENSIUN (usia )]],"yyyy"),"")</f>
        <v>1968</v>
      </c>
      <c r="AB21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Row],[JABATAN]],tbl_refJabatan,9,FALSE),"yr","day")-CONVERT(DATEDIF(M2129,tglAcuan,"y"),"yr","day"))),(NOW()+(CONVERT(VLOOKUP(Table1[[#This Row],[JABATAN]],tbl_refJabatan,9,FALSE),"yr","day")-CONVERT(DATEDIF(M2129,NOW(),"y"),"yr","day")))),"tgl SK salah"),"")</f>
        <v>39505.098911689813</v>
      </c>
      <c r="AC2129" s="167" t="str">
        <f ca="1">IF(Table1[[#This Row],[TGL. PENSIUN (jabatan )]]&lt;&gt;0,TEXT(Table1[[#This Row],[TGL. PENSIUN (jabatan )]],"yyyy"),"")</f>
        <v>2008</v>
      </c>
      <c r="AD21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0" spans="1:30" s="53" customFormat="1" ht="21.75" customHeight="1" x14ac:dyDescent="0.25">
      <c r="A2130" s="43">
        <f t="shared" si="73"/>
        <v>2125</v>
      </c>
      <c r="B2130" s="44" t="s">
        <v>3626</v>
      </c>
      <c r="C2130" s="44" t="s">
        <v>3765</v>
      </c>
      <c r="D2130" s="45" t="s">
        <v>57</v>
      </c>
      <c r="E2130" s="73" t="s">
        <v>3776</v>
      </c>
      <c r="F2130" s="43" t="s">
        <v>41</v>
      </c>
      <c r="G2130" s="46" t="s">
        <v>42</v>
      </c>
      <c r="H2130" s="47">
        <v>30702</v>
      </c>
      <c r="I2130" s="45"/>
      <c r="J2130" s="76"/>
      <c r="K2130" s="83" t="s">
        <v>43</v>
      </c>
      <c r="L2130" s="86" t="s">
        <v>3769</v>
      </c>
      <c r="M2130" s="232" t="s">
        <v>3770</v>
      </c>
      <c r="N2130" s="52" t="str">
        <f t="shared" ca="1" si="74"/>
        <v>40 Tahun 1 Bulan 6 hari</v>
      </c>
      <c r="O21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8 Hari </v>
      </c>
      <c r="P2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Row],[JABATAN]],tbl_refJabatan,2,FALSE),"yr","day")-CONVERT(DATEDIF(H2130,tglAcuan,"y"),"yr","day"))),(NOW()+(CONVERT(VLOOKUP(Table1[[#This Row],[JABATAN]],tbl_refJabatan,2,FALSE),"yr","day")-CONVERT(DATEDIF(H2130,NOW(),"y"),"yr","day")))),"Usia Salah"),"")</f>
        <v>52654.098911689813</v>
      </c>
      <c r="Q2130" s="167" t="str">
        <f ca="1">IF(Table1[[#This Row],[TGL. PENSIUN (usia)]]&lt;&gt;0,TEXT(Table1[[#This Row],[TGL. PENSIUN (usia)]],"yyyy"),"")</f>
        <v>2044</v>
      </c>
      <c r="R2130" s="166">
        <f ca="1">IF(AND(Table1[[#This Row],[TGL. PENSIUN (usia)]]&lt;&gt;"",Table1[[#This Row],[TGL. PENSIUN (usia)]]&lt;&gt;"USIA SALAH"),IF(tglAcuan&lt;&gt;0,(INT(CONVERT(VLOOKUP(Table1[[#This Row],[JABATAN]],tbl_refJabatan,2,FALSE),"yr","day")-CONVERT(DATEDIF(H2130,tglAcuan,"y"),"yr","day"))),(INT(CONVERT(VLOOKUP(Table1[[#This Row],[JABATAN]],tbl_refJabatan,2,FALSE),"yr","day")-CONVERT(DATEDIF(H2130,NOW(),"y"),"yr","day")))),"")</f>
        <v>7305</v>
      </c>
      <c r="S2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Row],[JABATAN]],tbl_refJabatan,4,FALSE),"yr","day")-CONVERT(DATEDIF(H2130,tglAcuan,"y"),"yr","day"))),(NOW()+(CONVERT(VLOOKUP(Table1[[#This Row],[JABATAN]],tbl_refJabatan,4,FALSE),"yr","day")-CONVERT(DATEDIF(H2130,NOW(),"y"),"yr","day")))),"Usia Salah"),"")</f>
        <v>52654.098911689813</v>
      </c>
      <c r="T2130" s="167" t="str">
        <f ca="1">IF(Table1[[#This Row],[TGL. PENSIUN ( usia )]]&lt;&gt;0,TEXT(Table1[[#This Row],[TGL. PENSIUN ( usia )]],"yyyy"),"")</f>
        <v>2044</v>
      </c>
      <c r="U2130" s="166">
        <f ca="1">IF(AND(Table1[[#This Row],[TGL. PENSIUN (usia)]]&lt;&gt;"",Table1[[#This Row],[TGL. PENSIUN (usia)]]&lt;&gt;"USIA SALAH"),IF(tglAcuan&lt;&gt;0,(INT(CONVERT(VLOOKUP(Table1[[#This Row],[JABATAN]],tbl_refJabatan,4,FALSE),"yr","day")-CONVERT(DATEDIF(H2130,tglAcuan,"y"),"yr","day"))),(INT(CONVERT(VLOOKUP(Table1[[#This Row],[JABATAN]],tbl_refJabatan,4,FALSE),"yr","day")-CONVERT(DATEDIF(H2130,NOW(),"y"),"yr","day")))),"")</f>
        <v>7305</v>
      </c>
      <c r="V2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Row],[JABATAN]],tbl_refJabatan,6,FALSE),"yr","day")-CONVERT(DATEDIF(H2130,tglAcuan,"y"),"yr","day"))),(NOW()+(CONVERT(VLOOKUP(Table1[[#This Row],[JABATAN]],tbl_refJabatan,6,FALSE),"yr","day")-CONVERT(DATEDIF(H2130,NOW(),"y"),"yr","day")))),"Usia Salah"),"")</f>
        <v>51193.098911689813</v>
      </c>
      <c r="W2130" s="167" t="str">
        <f ca="1">IF(Table1[[#This Row],[TGL.PENSIUN (usia)]]&lt;&gt;0,TEXT(Table1[[#This Row],[TGL.PENSIUN (usia)]],"yyyy"),"")</f>
        <v>2040</v>
      </c>
      <c r="X2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Row],[JABATAN]],tbl_refJabatan,7,FALSE),"yr","day")-CONVERT(DATEDIF(M2130,tglAcuan,"y"),"yr","day"))),(NOW()+(CONVERT(VLOOKUP(Table1[[#This Row],[JABATAN]],tbl_refJabatan,7,FALSE),"yr","day")-CONVERT(DATEDIF(M2130,NOW(),"y"),"yr","day")))),"tgl SK salah"),"")</f>
        <v>49366.848911689813</v>
      </c>
      <c r="Y2130" s="167" t="str">
        <f ca="1">IF(Table1[[#This Row],[TGL. PENSIUN (jabatan)]]&lt;&gt;0,TEXT(Table1[[#This Row],[TGL. PENSIUN (jabatan)]],"yyyy"),"")</f>
        <v>2035</v>
      </c>
      <c r="Z21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Row],[JABATAN]],tbl_refJabatan,8,FALSE),"yr","day")-CONVERT(DATEDIF(H2130,tglAcuan,"y"),"yr","day"))),(NOW()+(CONVERT(VLOOKUP(Table1[[#This Row],[JABATAN]],tbl_refJabatan,8,FALSE),"yr","day")-CONVERT(DATEDIF(H2130,NOW(),"y"),"yr","day")))),"Usia Salah"),"")</f>
        <v>51193.098911689813</v>
      </c>
      <c r="AA2130" s="167" t="str">
        <f ca="1">IF(Table1[[#This Row],[TGL.PENSIUN (usia )]]&lt;&gt;0,TEXT(Table1[[#This Row],[TGL.PENSIUN (usia )]],"yyyy"),"")</f>
        <v>2040</v>
      </c>
      <c r="AB21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Row],[JABATAN]],tbl_refJabatan,9,FALSE),"yr","day")-CONVERT(DATEDIF(M2130,tglAcuan,"y"),"yr","day"))),(NOW()+(CONVERT(VLOOKUP(Table1[[#This Row],[JABATAN]],tbl_refJabatan,9,FALSE),"yr","day")-CONVERT(DATEDIF(M2130,NOW(),"y"),"yr","day")))),"tgl SK salah"),"")</f>
        <v>49366.848911689813</v>
      </c>
      <c r="AC2130" s="167" t="str">
        <f ca="1">IF(Table1[[#This Row],[TGL. PENSIUN (jabatan )]]&lt;&gt;0,TEXT(Table1[[#This Row],[TGL. PENSIUN (jabatan )]],"yyyy"),"")</f>
        <v>2035</v>
      </c>
      <c r="AD21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1" spans="1:30" s="53" customFormat="1" ht="21.75" customHeight="1" x14ac:dyDescent="0.25">
      <c r="A2131" s="43">
        <f t="shared" si="73"/>
        <v>2126</v>
      </c>
      <c r="B2131" s="44" t="s">
        <v>3626</v>
      </c>
      <c r="C2131" s="44" t="s">
        <v>3765</v>
      </c>
      <c r="D2131" s="72" t="s">
        <v>59</v>
      </c>
      <c r="E2131" s="73" t="s">
        <v>3777</v>
      </c>
      <c r="F2131" s="43" t="s">
        <v>41</v>
      </c>
      <c r="G2131" s="46" t="s">
        <v>42</v>
      </c>
      <c r="H2131" s="47">
        <v>26889</v>
      </c>
      <c r="I2131" s="45"/>
      <c r="J2131" s="76"/>
      <c r="K2131" s="83" t="s">
        <v>43</v>
      </c>
      <c r="L2131" s="86" t="s">
        <v>3775</v>
      </c>
      <c r="M2131" s="91">
        <v>39654</v>
      </c>
      <c r="N2131" s="52" t="str">
        <f t="shared" ca="1" si="74"/>
        <v>50 Tahun 6 Bulan 14 hari</v>
      </c>
      <c r="O21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7 Bulan 2 Hari </v>
      </c>
      <c r="P2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Row],[JABATAN]],tbl_refJabatan,2,FALSE),"yr","day")-CONVERT(DATEDIF(H2131,tglAcuan,"y"),"yr","day"))),(NOW()+(CONVERT(VLOOKUP(Table1[[#This Row],[JABATAN]],tbl_refJabatan,2,FALSE),"yr","day")-CONVERT(DATEDIF(H2131,NOW(),"y"),"yr","day")))),"Usia Salah"),"")</f>
        <v>49001.598911689813</v>
      </c>
      <c r="Q2131" s="167" t="str">
        <f ca="1">IF(Table1[[#This Row],[TGL. PENSIUN (usia)]]&lt;&gt;0,TEXT(Table1[[#This Row],[TGL. PENSIUN (usia)]],"yyyy"),"")</f>
        <v>2034</v>
      </c>
      <c r="R2131" s="166">
        <f ca="1">IF(AND(Table1[[#This Row],[TGL. PENSIUN (usia)]]&lt;&gt;"",Table1[[#This Row],[TGL. PENSIUN (usia)]]&lt;&gt;"USIA SALAH"),IF(tglAcuan&lt;&gt;0,(INT(CONVERT(VLOOKUP(Table1[[#This Row],[JABATAN]],tbl_refJabatan,2,FALSE),"yr","day")-CONVERT(DATEDIF(H2131,tglAcuan,"y"),"yr","day"))),(INT(CONVERT(VLOOKUP(Table1[[#This Row],[JABATAN]],tbl_refJabatan,2,FALSE),"yr","day")-CONVERT(DATEDIF(H2131,NOW(),"y"),"yr","day")))),"")</f>
        <v>3652</v>
      </c>
      <c r="S2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Row],[JABATAN]],tbl_refJabatan,4,FALSE),"yr","day")-CONVERT(DATEDIF(H2131,tglAcuan,"y"),"yr","day"))),(NOW()+(CONVERT(VLOOKUP(Table1[[#This Row],[JABATAN]],tbl_refJabatan,4,FALSE),"yr","day")-CONVERT(DATEDIF(H2131,NOW(),"y"),"yr","day")))),"Usia Salah"),"")</f>
        <v>49001.598911689813</v>
      </c>
      <c r="T2131" s="167" t="str">
        <f ca="1">IF(Table1[[#This Row],[TGL. PENSIUN ( usia )]]&lt;&gt;0,TEXT(Table1[[#This Row],[TGL. PENSIUN ( usia )]],"yyyy"),"")</f>
        <v>2034</v>
      </c>
      <c r="U2131" s="166">
        <f ca="1">IF(AND(Table1[[#This Row],[TGL. PENSIUN (usia)]]&lt;&gt;"",Table1[[#This Row],[TGL. PENSIUN (usia)]]&lt;&gt;"USIA SALAH"),IF(tglAcuan&lt;&gt;0,(INT(CONVERT(VLOOKUP(Table1[[#This Row],[JABATAN]],tbl_refJabatan,4,FALSE),"yr","day")-CONVERT(DATEDIF(H2131,tglAcuan,"y"),"yr","day"))),(INT(CONVERT(VLOOKUP(Table1[[#This Row],[JABATAN]],tbl_refJabatan,4,FALSE),"yr","day")-CONVERT(DATEDIF(H2131,NOW(),"y"),"yr","day")))),"")</f>
        <v>3652</v>
      </c>
      <c r="V2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Row],[JABATAN]],tbl_refJabatan,6,FALSE),"yr","day")-CONVERT(DATEDIF(H2131,tglAcuan,"y"),"yr","day"))),(NOW()+(CONVERT(VLOOKUP(Table1[[#This Row],[JABATAN]],tbl_refJabatan,6,FALSE),"yr","day")-CONVERT(DATEDIF(H2131,NOW(),"y"),"yr","day")))),"Usia Salah"),"")</f>
        <v>47540.598911689813</v>
      </c>
      <c r="W2131" s="167" t="str">
        <f ca="1">IF(Table1[[#This Row],[TGL.PENSIUN (usia)]]&lt;&gt;0,TEXT(Table1[[#This Row],[TGL.PENSIUN (usia)]],"yyyy"),"")</f>
        <v>2030</v>
      </c>
      <c r="X2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Row],[JABATAN]],tbl_refJabatan,7,FALSE),"yr","day")-CONVERT(DATEDIF(M2131,tglAcuan,"y"),"yr","day"))),(NOW()+(CONVERT(VLOOKUP(Table1[[#This Row],[JABATAN]],tbl_refJabatan,7,FALSE),"yr","day")-CONVERT(DATEDIF(M2131,NOW(),"y"),"yr","day")))),"tgl SK salah"),"")</f>
        <v>47175.348911689813</v>
      </c>
      <c r="Y2131" s="167" t="str">
        <f ca="1">IF(Table1[[#This Row],[TGL. PENSIUN (jabatan)]]&lt;&gt;0,TEXT(Table1[[#This Row],[TGL. PENSIUN (jabatan)]],"yyyy"),"")</f>
        <v>2029</v>
      </c>
      <c r="Z21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Row],[JABATAN]],tbl_refJabatan,8,FALSE),"yr","day")-CONVERT(DATEDIF(H2131,tglAcuan,"y"),"yr","day"))),(NOW()+(CONVERT(VLOOKUP(Table1[[#This Row],[JABATAN]],tbl_refJabatan,8,FALSE),"yr","day")-CONVERT(DATEDIF(H2131,NOW(),"y"),"yr","day")))),"Usia Salah"),"")</f>
        <v>47540.598911689813</v>
      </c>
      <c r="AA2131" s="167" t="str">
        <f ca="1">IF(Table1[[#This Row],[TGL.PENSIUN (usia )]]&lt;&gt;0,TEXT(Table1[[#This Row],[TGL.PENSIUN (usia )]],"yyyy"),"")</f>
        <v>2030</v>
      </c>
      <c r="AB21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Row],[JABATAN]],tbl_refJabatan,9,FALSE),"yr","day")-CONVERT(DATEDIF(M2131,tglAcuan,"y"),"yr","day"))),(NOW()+(CONVERT(VLOOKUP(Table1[[#This Row],[JABATAN]],tbl_refJabatan,9,FALSE),"yr","day")-CONVERT(DATEDIF(M2131,NOW(),"y"),"yr","day")))),"tgl SK salah"),"")</f>
        <v>47175.348911689813</v>
      </c>
      <c r="AC2131" s="167" t="str">
        <f ca="1">IF(Table1[[#This Row],[TGL. PENSIUN (jabatan )]]&lt;&gt;0,TEXT(Table1[[#This Row],[TGL. PENSIUN (jabatan )]],"yyyy"),"")</f>
        <v>2029</v>
      </c>
      <c r="AD21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2" spans="1:30" s="53" customFormat="1" ht="21.75" customHeight="1" x14ac:dyDescent="0.25">
      <c r="A2132" s="43">
        <f t="shared" si="73"/>
        <v>2127</v>
      </c>
      <c r="B2132" s="44" t="s">
        <v>3626</v>
      </c>
      <c r="C2132" s="44" t="s">
        <v>3765</v>
      </c>
      <c r="D2132" s="72" t="s">
        <v>61</v>
      </c>
      <c r="E2132" s="73" t="s">
        <v>3778</v>
      </c>
      <c r="F2132" s="43" t="s">
        <v>50</v>
      </c>
      <c r="G2132" s="46" t="s">
        <v>42</v>
      </c>
      <c r="H2132" s="47">
        <v>23217</v>
      </c>
      <c r="I2132" s="45"/>
      <c r="J2132" s="76"/>
      <c r="K2132" s="83" t="s">
        <v>43</v>
      </c>
      <c r="L2132" s="86" t="s">
        <v>3775</v>
      </c>
      <c r="M2132" s="85">
        <v>39484</v>
      </c>
      <c r="N2132" s="52" t="str">
        <f t="shared" ca="1" si="74"/>
        <v>60 Tahun 7 Bulan 2 hari</v>
      </c>
      <c r="O21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21 Hari </v>
      </c>
      <c r="P2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Row],[JABATAN]],tbl_refJabatan,2,FALSE),"yr","day")-CONVERT(DATEDIF(H2132,tglAcuan,"y"),"yr","day"))),(NOW()+(CONVERT(VLOOKUP(Table1[[#This Row],[JABATAN]],tbl_refJabatan,2,FALSE),"yr","day")-CONVERT(DATEDIF(H2132,NOW(),"y"),"yr","day")))),"Usia Salah"),"")</f>
        <v>45349.098911689813</v>
      </c>
      <c r="Q2132" s="167" t="str">
        <f ca="1">IF(Table1[[#This Row],[TGL. PENSIUN (usia)]]&lt;&gt;0,TEXT(Table1[[#This Row],[TGL. PENSIUN (usia)]],"yyyy"),"")</f>
        <v>2024</v>
      </c>
      <c r="R2132" s="166">
        <f ca="1">IF(AND(Table1[[#This Row],[TGL. PENSIUN (usia)]]&lt;&gt;"",Table1[[#This Row],[TGL. PENSIUN (usia)]]&lt;&gt;"USIA SALAH"),IF(tglAcuan&lt;&gt;0,(INT(CONVERT(VLOOKUP(Table1[[#This Row],[JABATAN]],tbl_refJabatan,2,FALSE),"yr","day")-CONVERT(DATEDIF(H2132,tglAcuan,"y"),"yr","day"))),(INT(CONVERT(VLOOKUP(Table1[[#This Row],[JABATAN]],tbl_refJabatan,2,FALSE),"yr","day")-CONVERT(DATEDIF(H2132,NOW(),"y"),"yr","day")))),"")</f>
        <v>0</v>
      </c>
      <c r="S2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Row],[JABATAN]],tbl_refJabatan,4,FALSE),"yr","day")-CONVERT(DATEDIF(H2132,tglAcuan,"y"),"yr","day"))),(NOW()+(CONVERT(VLOOKUP(Table1[[#This Row],[JABATAN]],tbl_refJabatan,4,FALSE),"yr","day")-CONVERT(DATEDIF(H2132,NOW(),"y"),"yr","day")))),"Usia Salah"),"")</f>
        <v>45349.098911689813</v>
      </c>
      <c r="T2132" s="167" t="str">
        <f ca="1">IF(Table1[[#This Row],[TGL. PENSIUN ( usia )]]&lt;&gt;0,TEXT(Table1[[#This Row],[TGL. PENSIUN ( usia )]],"yyyy"),"")</f>
        <v>2024</v>
      </c>
      <c r="U2132" s="166">
        <f ca="1">IF(AND(Table1[[#This Row],[TGL. PENSIUN (usia)]]&lt;&gt;"",Table1[[#This Row],[TGL. PENSIUN (usia)]]&lt;&gt;"USIA SALAH"),IF(tglAcuan&lt;&gt;0,(INT(CONVERT(VLOOKUP(Table1[[#This Row],[JABATAN]],tbl_refJabatan,4,FALSE),"yr","day")-CONVERT(DATEDIF(H2132,tglAcuan,"y"),"yr","day"))),(INT(CONVERT(VLOOKUP(Table1[[#This Row],[JABATAN]],tbl_refJabatan,4,FALSE),"yr","day")-CONVERT(DATEDIF(H2132,NOW(),"y"),"yr","day")))),"")</f>
        <v>0</v>
      </c>
      <c r="V2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Row],[JABATAN]],tbl_refJabatan,6,FALSE),"yr","day")-CONVERT(DATEDIF(H2132,tglAcuan,"y"),"yr","day"))),(NOW()+(CONVERT(VLOOKUP(Table1[[#This Row],[JABATAN]],tbl_refJabatan,6,FALSE),"yr","day")-CONVERT(DATEDIF(H2132,NOW(),"y"),"yr","day")))),"Usia Salah"),"")</f>
        <v>43888.098911689813</v>
      </c>
      <c r="W2132" s="167" t="str">
        <f ca="1">IF(Table1[[#This Row],[TGL.PENSIUN (usia)]]&lt;&gt;0,TEXT(Table1[[#This Row],[TGL.PENSIUN (usia)]],"yyyy"),"")</f>
        <v>2020</v>
      </c>
      <c r="X2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Row],[JABATAN]],tbl_refJabatan,7,FALSE),"yr","day")-CONVERT(DATEDIF(M2132,tglAcuan,"y"),"yr","day"))),(NOW()+(CONVERT(VLOOKUP(Table1[[#This Row],[JABATAN]],tbl_refJabatan,7,FALSE),"yr","day")-CONVERT(DATEDIF(M2132,NOW(),"y"),"yr","day")))),"tgl SK salah"),"")</f>
        <v>46810.098911689813</v>
      </c>
      <c r="Y2132" s="167" t="str">
        <f ca="1">IF(Table1[[#This Row],[TGL. PENSIUN (jabatan)]]&lt;&gt;0,TEXT(Table1[[#This Row],[TGL. PENSIUN (jabatan)]],"yyyy"),"")</f>
        <v>2028</v>
      </c>
      <c r="Z21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Row],[JABATAN]],tbl_refJabatan,8,FALSE),"yr","day")-CONVERT(DATEDIF(H2132,tglAcuan,"y"),"yr","day"))),(NOW()+(CONVERT(VLOOKUP(Table1[[#This Row],[JABATAN]],tbl_refJabatan,8,FALSE),"yr","day")-CONVERT(DATEDIF(H2132,NOW(),"y"),"yr","day")))),"Usia Salah"),"")</f>
        <v>43888.098911689813</v>
      </c>
      <c r="AA2132" s="167" t="str">
        <f ca="1">IF(Table1[[#This Row],[TGL.PENSIUN (usia )]]&lt;&gt;0,TEXT(Table1[[#This Row],[TGL.PENSIUN (usia )]],"yyyy"),"")</f>
        <v>2020</v>
      </c>
      <c r="AB21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Row],[JABATAN]],tbl_refJabatan,9,FALSE),"yr","day")-CONVERT(DATEDIF(M2132,tglAcuan,"y"),"yr","day"))),(NOW()+(CONVERT(VLOOKUP(Table1[[#This Row],[JABATAN]],tbl_refJabatan,9,FALSE),"yr","day")-CONVERT(DATEDIF(M2132,NOW(),"y"),"yr","day")))),"tgl SK salah"),"")</f>
        <v>46810.098911689813</v>
      </c>
      <c r="AC2132" s="167" t="str">
        <f ca="1">IF(Table1[[#This Row],[TGL. PENSIUN (jabatan )]]&lt;&gt;0,TEXT(Table1[[#This Row],[TGL. PENSIUN (jabatan )]],"yyyy"),"")</f>
        <v>2028</v>
      </c>
      <c r="AD21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33" spans="1:30" s="53" customFormat="1" ht="21.75" customHeight="1" x14ac:dyDescent="0.25">
      <c r="A2133" s="43">
        <f t="shared" si="73"/>
        <v>2128</v>
      </c>
      <c r="B2133" s="44" t="s">
        <v>3626</v>
      </c>
      <c r="C2133" s="44" t="s">
        <v>3765</v>
      </c>
      <c r="D2133" s="72" t="s">
        <v>63</v>
      </c>
      <c r="E2133" s="73" t="s">
        <v>156</v>
      </c>
      <c r="F2133" s="43" t="s">
        <v>41</v>
      </c>
      <c r="G2133" s="46" t="s">
        <v>42</v>
      </c>
      <c r="H2133" s="47">
        <v>29407</v>
      </c>
      <c r="I2133" s="45"/>
      <c r="J2133" s="76"/>
      <c r="K2133" s="83" t="s">
        <v>43</v>
      </c>
      <c r="L2133" s="86" t="s">
        <v>3779</v>
      </c>
      <c r="M2133" s="91">
        <v>41817</v>
      </c>
      <c r="N2133" s="52" t="str">
        <f t="shared" ca="1" si="74"/>
        <v>43 Tahun 7 Bulan 22 hari</v>
      </c>
      <c r="O21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0 Hari </v>
      </c>
      <c r="P2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Row],[JABATAN]],tbl_refJabatan,2,FALSE),"yr","day")-CONVERT(DATEDIF(H2133,tglAcuan,"y"),"yr","day"))),(NOW()+(CONVERT(VLOOKUP(Table1[[#This Row],[JABATAN]],tbl_refJabatan,2,FALSE),"yr","day")-CONVERT(DATEDIF(H2133,NOW(),"y"),"yr","day")))),"Usia Salah"),"")</f>
        <v>51558.348911689813</v>
      </c>
      <c r="Q2133" s="167" t="str">
        <f ca="1">IF(Table1[[#This Row],[TGL. PENSIUN (usia)]]&lt;&gt;0,TEXT(Table1[[#This Row],[TGL. PENSIUN (usia)]],"yyyy"),"")</f>
        <v>2041</v>
      </c>
      <c r="R2133" s="166">
        <f ca="1">IF(AND(Table1[[#This Row],[TGL. PENSIUN (usia)]]&lt;&gt;"",Table1[[#This Row],[TGL. PENSIUN (usia)]]&lt;&gt;"USIA SALAH"),IF(tglAcuan&lt;&gt;0,(INT(CONVERT(VLOOKUP(Table1[[#This Row],[JABATAN]],tbl_refJabatan,2,FALSE),"yr","day")-CONVERT(DATEDIF(H2133,tglAcuan,"y"),"yr","day"))),(INT(CONVERT(VLOOKUP(Table1[[#This Row],[JABATAN]],tbl_refJabatan,2,FALSE),"yr","day")-CONVERT(DATEDIF(H2133,NOW(),"y"),"yr","day")))),"")</f>
        <v>6209</v>
      </c>
      <c r="S2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Row],[JABATAN]],tbl_refJabatan,4,FALSE),"yr","day")-CONVERT(DATEDIF(H2133,tglAcuan,"y"),"yr","day"))),(NOW()+(CONVERT(VLOOKUP(Table1[[#This Row],[JABATAN]],tbl_refJabatan,4,FALSE),"yr","day")-CONVERT(DATEDIF(H2133,NOW(),"y"),"yr","day")))),"Usia Salah"),"")</f>
        <v>36948.348911689813</v>
      </c>
      <c r="T2133" s="167" t="str">
        <f ca="1">IF(Table1[[#This Row],[TGL. PENSIUN ( usia )]]&lt;&gt;0,TEXT(Table1[[#This Row],[TGL. PENSIUN ( usia )]],"yyyy"),"")</f>
        <v>2001</v>
      </c>
      <c r="U2133" s="166">
        <f ca="1">IF(AND(Table1[[#This Row],[TGL. PENSIUN (usia)]]&lt;&gt;"",Table1[[#This Row],[TGL. PENSIUN (usia)]]&lt;&gt;"USIA SALAH"),IF(tglAcuan&lt;&gt;0,(INT(CONVERT(VLOOKUP(Table1[[#This Row],[JABATAN]],tbl_refJabatan,4,FALSE),"yr","day")-CONVERT(DATEDIF(H2133,tglAcuan,"y"),"yr","day"))),(INT(CONVERT(VLOOKUP(Table1[[#This Row],[JABATAN]],tbl_refJabatan,4,FALSE),"yr","day")-CONVERT(DATEDIF(H2133,NOW(),"y"),"yr","day")))),"")</f>
        <v>-8401</v>
      </c>
      <c r="V2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Row],[JABATAN]],tbl_refJabatan,6,FALSE),"yr","day")-CONVERT(DATEDIF(H2133,tglAcuan,"y"),"yr","day"))),(NOW()+(CONVERT(VLOOKUP(Table1[[#This Row],[JABATAN]],tbl_refJabatan,6,FALSE),"yr","day")-CONVERT(DATEDIF(H2133,NOW(),"y"),"yr","day")))),"Usia Salah"),"")</f>
        <v>29643.348911689813</v>
      </c>
      <c r="W2133" s="167" t="str">
        <f ca="1">IF(Table1[[#This Row],[TGL.PENSIUN (usia)]]&lt;&gt;0,TEXT(Table1[[#This Row],[TGL.PENSIUN (usia)]],"yyyy"),"")</f>
        <v>1981</v>
      </c>
      <c r="X2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Row],[JABATAN]],tbl_refJabatan,7,FALSE),"yr","day")-CONVERT(DATEDIF(M2133,tglAcuan,"y"),"yr","day"))),(NOW()+(CONVERT(VLOOKUP(Table1[[#This Row],[JABATAN]],tbl_refJabatan,7,FALSE),"yr","day")-CONVERT(DATEDIF(M2133,NOW(),"y"),"yr","day")))),"tgl SK salah"),"")</f>
        <v>63976.848911689813</v>
      </c>
      <c r="Y2133" s="167" t="str">
        <f ca="1">IF(Table1[[#This Row],[TGL. PENSIUN (jabatan)]]&lt;&gt;0,TEXT(Table1[[#This Row],[TGL. PENSIUN (jabatan)]],"yyyy"),"")</f>
        <v>2075</v>
      </c>
      <c r="Z21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Row],[JABATAN]],tbl_refJabatan,8,FALSE),"yr","day")-CONVERT(DATEDIF(H2133,tglAcuan,"y"),"yr","day"))),(NOW()+(CONVERT(VLOOKUP(Table1[[#This Row],[JABATAN]],tbl_refJabatan,8,FALSE),"yr","day")-CONVERT(DATEDIF(H2133,NOW(),"y"),"yr","day")))),"Usia Salah"),"")</f>
        <v>51558.348911689813</v>
      </c>
      <c r="AA2133" s="167" t="str">
        <f ca="1">IF(Table1[[#This Row],[TGL.PENSIUN (usia )]]&lt;&gt;0,TEXT(Table1[[#This Row],[TGL.PENSIUN (usia )]],"yyyy"),"")</f>
        <v>2041</v>
      </c>
      <c r="AB21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Row],[JABATAN]],tbl_refJabatan,9,FALSE),"yr","day")-CONVERT(DATEDIF(M2133,tglAcuan,"y"),"yr","day"))),(NOW()+(CONVERT(VLOOKUP(Table1[[#This Row],[JABATAN]],tbl_refJabatan,9,FALSE),"yr","day")-CONVERT(DATEDIF(M2133,NOW(),"y"),"yr","day")))),"tgl SK salah"),"")</f>
        <v>47540.598911689813</v>
      </c>
      <c r="AC2133" s="167" t="str">
        <f ca="1">IF(Table1[[#This Row],[TGL. PENSIUN (jabatan )]]&lt;&gt;0,TEXT(Table1[[#This Row],[TGL. PENSIUN (jabatan )]],"yyyy"),"")</f>
        <v>2030</v>
      </c>
      <c r="AD21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4" spans="1:30" s="53" customFormat="1" ht="21.75" customHeight="1" x14ac:dyDescent="0.25">
      <c r="A2134" s="43">
        <f t="shared" si="73"/>
        <v>2129</v>
      </c>
      <c r="B2134" s="44" t="s">
        <v>3626</v>
      </c>
      <c r="C2134" s="44" t="s">
        <v>3765</v>
      </c>
      <c r="D2134" s="72" t="s">
        <v>63</v>
      </c>
      <c r="E2134" s="73" t="s">
        <v>3780</v>
      </c>
      <c r="F2134" s="43" t="s">
        <v>41</v>
      </c>
      <c r="G2134" s="46" t="s">
        <v>42</v>
      </c>
      <c r="H2134" s="47">
        <v>26702</v>
      </c>
      <c r="I2134" s="45"/>
      <c r="J2134" s="76"/>
      <c r="K2134" s="83" t="s">
        <v>56</v>
      </c>
      <c r="L2134" s="86" t="s">
        <v>3781</v>
      </c>
      <c r="M2134" s="91">
        <v>41992</v>
      </c>
      <c r="N2134" s="52" t="str">
        <f t="shared" ca="1" si="74"/>
        <v>51 Tahun 0 Bulan 20 hari</v>
      </c>
      <c r="O21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8 Hari </v>
      </c>
      <c r="P2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Row],[JABATAN]],tbl_refJabatan,2,FALSE),"yr","day")-CONVERT(DATEDIF(H2134,tglAcuan,"y"),"yr","day"))),(NOW()+(CONVERT(VLOOKUP(Table1[[#This Row],[JABATAN]],tbl_refJabatan,2,FALSE),"yr","day")-CONVERT(DATEDIF(H2134,NOW(),"y"),"yr","day")))),"Usia Salah"),"")</f>
        <v>48636.348911689813</v>
      </c>
      <c r="Q2134" s="167" t="str">
        <f ca="1">IF(Table1[[#This Row],[TGL. PENSIUN (usia)]]&lt;&gt;0,TEXT(Table1[[#This Row],[TGL. PENSIUN (usia)]],"yyyy"),"")</f>
        <v>2033</v>
      </c>
      <c r="R2134" s="166">
        <f ca="1">IF(AND(Table1[[#This Row],[TGL. PENSIUN (usia)]]&lt;&gt;"",Table1[[#This Row],[TGL. PENSIUN (usia)]]&lt;&gt;"USIA SALAH"),IF(tglAcuan&lt;&gt;0,(INT(CONVERT(VLOOKUP(Table1[[#This Row],[JABATAN]],tbl_refJabatan,2,FALSE),"yr","day")-CONVERT(DATEDIF(H2134,tglAcuan,"y"),"yr","day"))),(INT(CONVERT(VLOOKUP(Table1[[#This Row],[JABATAN]],tbl_refJabatan,2,FALSE),"yr","day")-CONVERT(DATEDIF(H2134,NOW(),"y"),"yr","day")))),"")</f>
        <v>3287</v>
      </c>
      <c r="S2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Row],[JABATAN]],tbl_refJabatan,4,FALSE),"yr","day")-CONVERT(DATEDIF(H2134,tglAcuan,"y"),"yr","day"))),(NOW()+(CONVERT(VLOOKUP(Table1[[#This Row],[JABATAN]],tbl_refJabatan,4,FALSE),"yr","day")-CONVERT(DATEDIF(H2134,NOW(),"y"),"yr","day")))),"Usia Salah"),"")</f>
        <v>34026.348911689813</v>
      </c>
      <c r="T2134" s="167" t="str">
        <f ca="1">IF(Table1[[#This Row],[TGL. PENSIUN ( usia )]]&lt;&gt;0,TEXT(Table1[[#This Row],[TGL. PENSIUN ( usia )]],"yyyy"),"")</f>
        <v>1993</v>
      </c>
      <c r="U2134" s="166">
        <f ca="1">IF(AND(Table1[[#This Row],[TGL. PENSIUN (usia)]]&lt;&gt;"",Table1[[#This Row],[TGL. PENSIUN (usia)]]&lt;&gt;"USIA SALAH"),IF(tglAcuan&lt;&gt;0,(INT(CONVERT(VLOOKUP(Table1[[#This Row],[JABATAN]],tbl_refJabatan,4,FALSE),"yr","day")-CONVERT(DATEDIF(H2134,tglAcuan,"y"),"yr","day"))),(INT(CONVERT(VLOOKUP(Table1[[#This Row],[JABATAN]],tbl_refJabatan,4,FALSE),"yr","day")-CONVERT(DATEDIF(H2134,NOW(),"y"),"yr","day")))),"")</f>
        <v>-11323</v>
      </c>
      <c r="V2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Row],[JABATAN]],tbl_refJabatan,6,FALSE),"yr","day")-CONVERT(DATEDIF(H2134,tglAcuan,"y"),"yr","day"))),(NOW()+(CONVERT(VLOOKUP(Table1[[#This Row],[JABATAN]],tbl_refJabatan,6,FALSE),"yr","day")-CONVERT(DATEDIF(H2134,NOW(),"y"),"yr","day")))),"Usia Salah"),"")</f>
        <v>26721.348911689813</v>
      </c>
      <c r="W2134" s="167" t="str">
        <f ca="1">IF(Table1[[#This Row],[TGL.PENSIUN (usia)]]&lt;&gt;0,TEXT(Table1[[#This Row],[TGL.PENSIUN (usia)]],"yyyy"),"")</f>
        <v>1973</v>
      </c>
      <c r="X2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Row],[JABATAN]],tbl_refJabatan,7,FALSE),"yr","day")-CONVERT(DATEDIF(M2134,tglAcuan,"y"),"yr","day"))),(NOW()+(CONVERT(VLOOKUP(Table1[[#This Row],[JABATAN]],tbl_refJabatan,7,FALSE),"yr","day")-CONVERT(DATEDIF(M2134,NOW(),"y"),"yr","day")))),"tgl SK salah"),"")</f>
        <v>63976.848911689813</v>
      </c>
      <c r="Y2134" s="167" t="str">
        <f ca="1">IF(Table1[[#This Row],[TGL. PENSIUN (jabatan)]]&lt;&gt;0,TEXT(Table1[[#This Row],[TGL. PENSIUN (jabatan)]],"yyyy"),"")</f>
        <v>2075</v>
      </c>
      <c r="Z21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Row],[JABATAN]],tbl_refJabatan,8,FALSE),"yr","day")-CONVERT(DATEDIF(H2134,tglAcuan,"y"),"yr","day"))),(NOW()+(CONVERT(VLOOKUP(Table1[[#This Row],[JABATAN]],tbl_refJabatan,8,FALSE),"yr","day")-CONVERT(DATEDIF(H2134,NOW(),"y"),"yr","day")))),"Usia Salah"),"")</f>
        <v>48636.348911689813</v>
      </c>
      <c r="AA2134" s="167" t="str">
        <f ca="1">IF(Table1[[#This Row],[TGL.PENSIUN (usia )]]&lt;&gt;0,TEXT(Table1[[#This Row],[TGL.PENSIUN (usia )]],"yyyy"),"")</f>
        <v>2033</v>
      </c>
      <c r="AB21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Row],[JABATAN]],tbl_refJabatan,9,FALSE),"yr","day")-CONVERT(DATEDIF(M2134,tglAcuan,"y"),"yr","day"))),(NOW()+(CONVERT(VLOOKUP(Table1[[#This Row],[JABATAN]],tbl_refJabatan,9,FALSE),"yr","day")-CONVERT(DATEDIF(M2134,NOW(),"y"),"yr","day")))),"tgl SK salah"),"")</f>
        <v>47540.598911689813</v>
      </c>
      <c r="AC2134" s="167" t="str">
        <f ca="1">IF(Table1[[#This Row],[TGL. PENSIUN (jabatan )]]&lt;&gt;0,TEXT(Table1[[#This Row],[TGL. PENSIUN (jabatan )]],"yyyy"),"")</f>
        <v>2030</v>
      </c>
      <c r="AD21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5" spans="1:30" s="53" customFormat="1" ht="21.75" customHeight="1" x14ac:dyDescent="0.25">
      <c r="A2135" s="43">
        <f t="shared" si="73"/>
        <v>2130</v>
      </c>
      <c r="B2135" s="44" t="s">
        <v>3626</v>
      </c>
      <c r="C2135" s="44" t="s">
        <v>3765</v>
      </c>
      <c r="D2135" s="72" t="s">
        <v>63</v>
      </c>
      <c r="E2135" s="73" t="s">
        <v>1932</v>
      </c>
      <c r="F2135" s="43" t="s">
        <v>41</v>
      </c>
      <c r="G2135" s="46" t="s">
        <v>42</v>
      </c>
      <c r="H2135" s="47">
        <v>27955</v>
      </c>
      <c r="I2135" s="45"/>
      <c r="J2135" s="76"/>
      <c r="K2135" s="83" t="s">
        <v>43</v>
      </c>
      <c r="L2135" s="86" t="s">
        <v>1111</v>
      </c>
      <c r="M2135" s="91">
        <v>40926</v>
      </c>
      <c r="N2135" s="52" t="str">
        <f t="shared" ca="1" si="74"/>
        <v>47 Tahun 7 Bulan 13 hari</v>
      </c>
      <c r="O21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9 Hari </v>
      </c>
      <c r="P2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Row],[JABATAN]],tbl_refJabatan,2,FALSE),"yr","day")-CONVERT(DATEDIF(H2135,tglAcuan,"y"),"yr","day"))),(NOW()+(CONVERT(VLOOKUP(Table1[[#This Row],[JABATAN]],tbl_refJabatan,2,FALSE),"yr","day")-CONVERT(DATEDIF(H2135,NOW(),"y"),"yr","day")))),"Usia Salah"),"")</f>
        <v>50097.348911689813</v>
      </c>
      <c r="Q2135" s="167" t="str">
        <f ca="1">IF(Table1[[#This Row],[TGL. PENSIUN (usia)]]&lt;&gt;0,TEXT(Table1[[#This Row],[TGL. PENSIUN (usia)]],"yyyy"),"")</f>
        <v>2037</v>
      </c>
      <c r="R2135" s="166">
        <f ca="1">IF(AND(Table1[[#This Row],[TGL. PENSIUN (usia)]]&lt;&gt;"",Table1[[#This Row],[TGL. PENSIUN (usia)]]&lt;&gt;"USIA SALAH"),IF(tglAcuan&lt;&gt;0,(INT(CONVERT(VLOOKUP(Table1[[#This Row],[JABATAN]],tbl_refJabatan,2,FALSE),"yr","day")-CONVERT(DATEDIF(H2135,tglAcuan,"y"),"yr","day"))),(INT(CONVERT(VLOOKUP(Table1[[#This Row],[JABATAN]],tbl_refJabatan,2,FALSE),"yr","day")-CONVERT(DATEDIF(H2135,NOW(),"y"),"yr","day")))),"")</f>
        <v>4748</v>
      </c>
      <c r="S2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Row],[JABATAN]],tbl_refJabatan,4,FALSE),"yr","day")-CONVERT(DATEDIF(H2135,tglAcuan,"y"),"yr","day"))),(NOW()+(CONVERT(VLOOKUP(Table1[[#This Row],[JABATAN]],tbl_refJabatan,4,FALSE),"yr","day")-CONVERT(DATEDIF(H2135,NOW(),"y"),"yr","day")))),"Usia Salah"),"")</f>
        <v>35487.348911689813</v>
      </c>
      <c r="T2135" s="167" t="str">
        <f ca="1">IF(Table1[[#This Row],[TGL. PENSIUN ( usia )]]&lt;&gt;0,TEXT(Table1[[#This Row],[TGL. PENSIUN ( usia )]],"yyyy"),"")</f>
        <v>1997</v>
      </c>
      <c r="U2135" s="166">
        <f ca="1">IF(AND(Table1[[#This Row],[TGL. PENSIUN (usia)]]&lt;&gt;"",Table1[[#This Row],[TGL. PENSIUN (usia)]]&lt;&gt;"USIA SALAH"),IF(tglAcuan&lt;&gt;0,(INT(CONVERT(VLOOKUP(Table1[[#This Row],[JABATAN]],tbl_refJabatan,4,FALSE),"yr","day")-CONVERT(DATEDIF(H2135,tglAcuan,"y"),"yr","day"))),(INT(CONVERT(VLOOKUP(Table1[[#This Row],[JABATAN]],tbl_refJabatan,4,FALSE),"yr","day")-CONVERT(DATEDIF(H2135,NOW(),"y"),"yr","day")))),"")</f>
        <v>-9862</v>
      </c>
      <c r="V2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Row],[JABATAN]],tbl_refJabatan,6,FALSE),"yr","day")-CONVERT(DATEDIF(H2135,tglAcuan,"y"),"yr","day"))),(NOW()+(CONVERT(VLOOKUP(Table1[[#This Row],[JABATAN]],tbl_refJabatan,6,FALSE),"yr","day")-CONVERT(DATEDIF(H2135,NOW(),"y"),"yr","day")))),"Usia Salah"),"")</f>
        <v>28182.348911689813</v>
      </c>
      <c r="W2135" s="167" t="str">
        <f ca="1">IF(Table1[[#This Row],[TGL.PENSIUN (usia)]]&lt;&gt;0,TEXT(Table1[[#This Row],[TGL.PENSIUN (usia)]],"yyyy"),"")</f>
        <v>1977</v>
      </c>
      <c r="X2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Row],[JABATAN]],tbl_refJabatan,7,FALSE),"yr","day")-CONVERT(DATEDIF(M2135,tglAcuan,"y"),"yr","day"))),(NOW()+(CONVERT(VLOOKUP(Table1[[#This Row],[JABATAN]],tbl_refJabatan,7,FALSE),"yr","day")-CONVERT(DATEDIF(M2135,NOW(),"y"),"yr","day")))),"tgl SK salah"),"")</f>
        <v>62881.098911689813</v>
      </c>
      <c r="Y2135" s="167" t="str">
        <f ca="1">IF(Table1[[#This Row],[TGL. PENSIUN (jabatan)]]&lt;&gt;0,TEXT(Table1[[#This Row],[TGL. PENSIUN (jabatan)]],"yyyy"),"")</f>
        <v>2072</v>
      </c>
      <c r="Z21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Row],[JABATAN]],tbl_refJabatan,8,FALSE),"yr","day")-CONVERT(DATEDIF(H2135,tglAcuan,"y"),"yr","day"))),(NOW()+(CONVERT(VLOOKUP(Table1[[#This Row],[JABATAN]],tbl_refJabatan,8,FALSE),"yr","day")-CONVERT(DATEDIF(H2135,NOW(),"y"),"yr","day")))),"Usia Salah"),"")</f>
        <v>50097.348911689813</v>
      </c>
      <c r="AA2135" s="167" t="str">
        <f ca="1">IF(Table1[[#This Row],[TGL.PENSIUN (usia )]]&lt;&gt;0,TEXT(Table1[[#This Row],[TGL.PENSIUN (usia )]],"yyyy"),"")</f>
        <v>2037</v>
      </c>
      <c r="AB21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Row],[JABATAN]],tbl_refJabatan,9,FALSE),"yr","day")-CONVERT(DATEDIF(M2135,tglAcuan,"y"),"yr","day"))),(NOW()+(CONVERT(VLOOKUP(Table1[[#This Row],[JABATAN]],tbl_refJabatan,9,FALSE),"yr","day")-CONVERT(DATEDIF(M2135,NOW(),"y"),"yr","day")))),"tgl SK salah"),"")</f>
        <v>46444.848911689813</v>
      </c>
      <c r="AC2135" s="167" t="str">
        <f ca="1">IF(Table1[[#This Row],[TGL. PENSIUN (jabatan )]]&lt;&gt;0,TEXT(Table1[[#This Row],[TGL. PENSIUN (jabatan )]],"yyyy"),"")</f>
        <v>2027</v>
      </c>
      <c r="AD21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6" spans="1:30" s="53" customFormat="1" ht="21.75" customHeight="1" x14ac:dyDescent="0.25">
      <c r="A2136" s="43">
        <f t="shared" si="73"/>
        <v>2131</v>
      </c>
      <c r="B2136" s="44" t="s">
        <v>3626</v>
      </c>
      <c r="C2136" s="44" t="s">
        <v>3626</v>
      </c>
      <c r="D2136" s="45" t="s">
        <v>39</v>
      </c>
      <c r="E2136" s="234" t="s">
        <v>3782</v>
      </c>
      <c r="F2136" s="43" t="s">
        <v>41</v>
      </c>
      <c r="G2136" s="46" t="s">
        <v>42</v>
      </c>
      <c r="H2136" s="278">
        <v>26844</v>
      </c>
      <c r="I2136" s="45"/>
      <c r="J2136" s="76"/>
      <c r="K2136" s="83" t="s">
        <v>56</v>
      </c>
      <c r="L2136" s="235" t="s">
        <v>3783</v>
      </c>
      <c r="M2136" s="80">
        <v>43812</v>
      </c>
      <c r="N2136" s="52" t="str">
        <f t="shared" ca="1" si="74"/>
        <v>50 Tahun 7 Bulan 29 hari</v>
      </c>
      <c r="O21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Row],[JABATAN]],tbl_refJabatan,2,FALSE),"yr","day")-CONVERT(DATEDIF(H2136,tglAcuan,"y"),"yr","day"))),(NOW()+(CONVERT(VLOOKUP(Table1[[#This Row],[JABATAN]],tbl_refJabatan,2,FALSE),"yr","day")-CONVERT(DATEDIF(H2136,NOW(),"y"),"yr","day")))),"Usia Salah"),"")</f>
        <v>27086.598911689813</v>
      </c>
      <c r="Q2136" s="167" t="str">
        <f ca="1">IF(Table1[[#This Row],[TGL. PENSIUN (usia)]]&lt;&gt;0,TEXT(Table1[[#This Row],[TGL. PENSIUN (usia)]],"yyyy"),"")</f>
        <v>1974</v>
      </c>
      <c r="R2136" s="166">
        <f ca="1">IF(AND(Table1[[#This Row],[TGL. PENSIUN (usia)]]&lt;&gt;"",Table1[[#This Row],[TGL. PENSIUN (usia)]]&lt;&gt;"USIA SALAH"),IF(tglAcuan&lt;&gt;0,(INT(CONVERT(VLOOKUP(Table1[[#This Row],[JABATAN]],tbl_refJabatan,2,FALSE),"yr","day")-CONVERT(DATEDIF(H2136,tglAcuan,"y"),"yr","day"))),(INT(CONVERT(VLOOKUP(Table1[[#This Row],[JABATAN]],tbl_refJabatan,2,FALSE),"yr","day")-CONVERT(DATEDIF(H2136,NOW(),"y"),"yr","day")))),"")</f>
        <v>-18263</v>
      </c>
      <c r="S2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Row],[JABATAN]],tbl_refJabatan,4,FALSE),"yr","day")-CONVERT(DATEDIF(H2136,tglAcuan,"y"),"yr","day"))),(NOW()+(CONVERT(VLOOKUP(Table1[[#This Row],[JABATAN]],tbl_refJabatan,4,FALSE),"yr","day")-CONVERT(DATEDIF(H2136,NOW(),"y"),"yr","day")))),"Usia Salah"),"")</f>
        <v>27086.598911689813</v>
      </c>
      <c r="T2136" s="167" t="str">
        <f ca="1">IF(Table1[[#This Row],[TGL. PENSIUN ( usia )]]&lt;&gt;0,TEXT(Table1[[#This Row],[TGL. PENSIUN ( usia )]],"yyyy"),"")</f>
        <v>1974</v>
      </c>
      <c r="U2136" s="166">
        <f ca="1">IF(AND(Table1[[#This Row],[TGL. PENSIUN (usia)]]&lt;&gt;"",Table1[[#This Row],[TGL. PENSIUN (usia)]]&lt;&gt;"USIA SALAH"),IF(tglAcuan&lt;&gt;0,(INT(CONVERT(VLOOKUP(Table1[[#This Row],[JABATAN]],tbl_refJabatan,4,FALSE),"yr","day")-CONVERT(DATEDIF(H2136,tglAcuan,"y"),"yr","day"))),(INT(CONVERT(VLOOKUP(Table1[[#This Row],[JABATAN]],tbl_refJabatan,4,FALSE),"yr","day")-CONVERT(DATEDIF(H2136,NOW(),"y"),"yr","day")))),"")</f>
        <v>-18263</v>
      </c>
      <c r="V2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Row],[JABATAN]],tbl_refJabatan,6,FALSE),"yr","day")-CONVERT(DATEDIF(H2136,tglAcuan,"y"),"yr","day"))),(NOW()+(CONVERT(VLOOKUP(Table1[[#This Row],[JABATAN]],tbl_refJabatan,6,FALSE),"yr","day")-CONVERT(DATEDIF(H2136,NOW(),"y"),"yr","day")))),"Usia Salah"),"")</f>
        <v>27086.598911689813</v>
      </c>
      <c r="W2136" s="167" t="str">
        <f ca="1">IF(Table1[[#This Row],[TGL.PENSIUN (usia)]]&lt;&gt;0,TEXT(Table1[[#This Row],[TGL.PENSIUN (usia)]],"yyyy"),"")</f>
        <v>1974</v>
      </c>
      <c r="X2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Row],[JABATAN]],tbl_refJabatan,7,FALSE),"yr","day")-CONVERT(DATEDIF(M2136,tglAcuan,"y"),"yr","day"))),(NOW()+(CONVERT(VLOOKUP(Table1[[#This Row],[JABATAN]],tbl_refJabatan,7,FALSE),"yr","day")-CONVERT(DATEDIF(M2136,NOW(),"y"),"yr","day")))),"tgl SK salah"),"")</f>
        <v>43888.098911689813</v>
      </c>
      <c r="Y2136" s="167" t="str">
        <f ca="1">IF(Table1[[#This Row],[TGL. PENSIUN (jabatan)]]&lt;&gt;0,TEXT(Table1[[#This Row],[TGL. PENSIUN (jabatan)]],"yyyy"),"")</f>
        <v>2020</v>
      </c>
      <c r="Z21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Row],[JABATAN]],tbl_refJabatan,8,FALSE),"yr","day")-CONVERT(DATEDIF(H2136,tglAcuan,"y"),"yr","day"))),(NOW()+(CONVERT(VLOOKUP(Table1[[#This Row],[JABATAN]],tbl_refJabatan,8,FALSE),"yr","day")-CONVERT(DATEDIF(H2136,NOW(),"y"),"yr","day")))),"Usia Salah"),"")</f>
        <v>27086.598911689813</v>
      </c>
      <c r="AA2136" s="167" t="str">
        <f ca="1">IF(Table1[[#This Row],[TGL.PENSIUN (usia )]]&lt;&gt;0,TEXT(Table1[[#This Row],[TGL.PENSIUN (usia )]],"yyyy"),"")</f>
        <v>1974</v>
      </c>
      <c r="AB21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Row],[JABATAN]],tbl_refJabatan,9,FALSE),"yr","day")-CONVERT(DATEDIF(M2136,tglAcuan,"y"),"yr","day"))),(NOW()+(CONVERT(VLOOKUP(Table1[[#This Row],[JABATAN]],tbl_refJabatan,9,FALSE),"yr","day")-CONVERT(DATEDIF(M2136,NOW(),"y"),"yr","day")))),"tgl SK salah"),"")</f>
        <v>43888.098911689813</v>
      </c>
      <c r="AC2136" s="167" t="str">
        <f ca="1">IF(Table1[[#This Row],[TGL. PENSIUN (jabatan )]]&lt;&gt;0,TEXT(Table1[[#This Row],[TGL. PENSIUN (jabatan )]],"yyyy"),"")</f>
        <v>2020</v>
      </c>
      <c r="AD21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7" spans="1:30" s="88" customFormat="1" ht="21.75" customHeight="1" x14ac:dyDescent="0.25">
      <c r="A2137" s="43">
        <f t="shared" si="73"/>
        <v>2132</v>
      </c>
      <c r="B2137" s="44" t="s">
        <v>3626</v>
      </c>
      <c r="C2137" s="44" t="s">
        <v>3626</v>
      </c>
      <c r="D2137" s="72" t="s">
        <v>45</v>
      </c>
      <c r="E2137" s="234" t="s">
        <v>3784</v>
      </c>
      <c r="F2137" s="43" t="s">
        <v>41</v>
      </c>
      <c r="G2137" s="46" t="s">
        <v>42</v>
      </c>
      <c r="H2137" s="278">
        <v>31660</v>
      </c>
      <c r="I2137" s="45"/>
      <c r="J2137" s="76"/>
      <c r="K2137" s="83" t="s">
        <v>43</v>
      </c>
      <c r="L2137" s="235" t="s">
        <v>3785</v>
      </c>
      <c r="M2137" s="80">
        <v>43675</v>
      </c>
      <c r="N2137" s="52" t="str">
        <f t="shared" ca="1" si="74"/>
        <v>37 Tahun 5 Bulan 22 hari</v>
      </c>
      <c r="O21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29 Hari </v>
      </c>
      <c r="P2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Row],[JABATAN]],tbl_refJabatan,2,FALSE),"yr","day")-CONVERT(DATEDIF(H2137,tglAcuan,"y"),"yr","day"))),(NOW()+(CONVERT(VLOOKUP(Table1[[#This Row],[JABATAN]],tbl_refJabatan,2,FALSE),"yr","day")-CONVERT(DATEDIF(H2137,NOW(),"y"),"yr","day")))),"Usia Salah"),"")</f>
        <v>31834.848911689813</v>
      </c>
      <c r="Q2137" s="167" t="str">
        <f ca="1">IF(Table1[[#This Row],[TGL. PENSIUN (usia)]]&lt;&gt;0,TEXT(Table1[[#This Row],[TGL. PENSIUN (usia)]],"yyyy"),"")</f>
        <v>1987</v>
      </c>
      <c r="R2137" s="166">
        <f ca="1">IF(AND(Table1[[#This Row],[TGL. PENSIUN (usia)]]&lt;&gt;"",Table1[[#This Row],[TGL. PENSIUN (usia)]]&lt;&gt;"USIA SALAH"),IF(tglAcuan&lt;&gt;0,(INT(CONVERT(VLOOKUP(Table1[[#This Row],[JABATAN]],tbl_refJabatan,2,FALSE),"yr","day")-CONVERT(DATEDIF(H2137,tglAcuan,"y"),"yr","day"))),(INT(CONVERT(VLOOKUP(Table1[[#This Row],[JABATAN]],tbl_refJabatan,2,FALSE),"yr","day")-CONVERT(DATEDIF(H2137,NOW(),"y"),"yr","day")))),"")</f>
        <v>-13515</v>
      </c>
      <c r="S2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Row],[JABATAN]],tbl_refJabatan,4,FALSE),"yr","day")-CONVERT(DATEDIF(H2137,tglAcuan,"y"),"yr","day"))),(NOW()+(CONVERT(VLOOKUP(Table1[[#This Row],[JABATAN]],tbl_refJabatan,4,FALSE),"yr","day")-CONVERT(DATEDIF(H2137,NOW(),"y"),"yr","day")))),"Usia Salah"),"")</f>
        <v>31834.848911689813</v>
      </c>
      <c r="T2137" s="167" t="str">
        <f ca="1">IF(Table1[[#This Row],[TGL. PENSIUN ( usia )]]&lt;&gt;0,TEXT(Table1[[#This Row],[TGL. PENSIUN ( usia )]],"yyyy"),"")</f>
        <v>1987</v>
      </c>
      <c r="U2137" s="166">
        <f ca="1">IF(AND(Table1[[#This Row],[TGL. PENSIUN (usia)]]&lt;&gt;"",Table1[[#This Row],[TGL. PENSIUN (usia)]]&lt;&gt;"USIA SALAH"),IF(tglAcuan&lt;&gt;0,(INT(CONVERT(VLOOKUP(Table1[[#This Row],[JABATAN]],tbl_refJabatan,4,FALSE),"yr","day")-CONVERT(DATEDIF(H2137,tglAcuan,"y"),"yr","day"))),(INT(CONVERT(VLOOKUP(Table1[[#This Row],[JABATAN]],tbl_refJabatan,4,FALSE),"yr","day")-CONVERT(DATEDIF(H2137,NOW(),"y"),"yr","day")))),"")</f>
        <v>-13515</v>
      </c>
      <c r="V2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Row],[JABATAN]],tbl_refJabatan,6,FALSE),"yr","day")-CONVERT(DATEDIF(H2137,tglAcuan,"y"),"yr","day"))),(NOW()+(CONVERT(VLOOKUP(Table1[[#This Row],[JABATAN]],tbl_refJabatan,6,FALSE),"yr","day")-CONVERT(DATEDIF(H2137,NOW(),"y"),"yr","day")))),"Usia Salah"),"")</f>
        <v>31834.848911689813</v>
      </c>
      <c r="W2137" s="167" t="str">
        <f ca="1">IF(Table1[[#This Row],[TGL.PENSIUN (usia)]]&lt;&gt;0,TEXT(Table1[[#This Row],[TGL.PENSIUN (usia)]],"yyyy"),"")</f>
        <v>1987</v>
      </c>
      <c r="X2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Row],[JABATAN]],tbl_refJabatan,7,FALSE),"yr","day")-CONVERT(DATEDIF(M2137,tglAcuan,"y"),"yr","day"))),(NOW()+(CONVERT(VLOOKUP(Table1[[#This Row],[JABATAN]],tbl_refJabatan,7,FALSE),"yr","day")-CONVERT(DATEDIF(M2137,NOW(),"y"),"yr","day")))),"tgl SK salah"),"")</f>
        <v>43888.098911689813</v>
      </c>
      <c r="Y2137" s="167" t="str">
        <f ca="1">IF(Table1[[#This Row],[TGL. PENSIUN (jabatan)]]&lt;&gt;0,TEXT(Table1[[#This Row],[TGL. PENSIUN (jabatan)]],"yyyy"),"")</f>
        <v>2020</v>
      </c>
      <c r="Z21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Row],[JABATAN]],tbl_refJabatan,8,FALSE),"yr","day")-CONVERT(DATEDIF(H2137,tglAcuan,"y"),"yr","day"))),(NOW()+(CONVERT(VLOOKUP(Table1[[#This Row],[JABATAN]],tbl_refJabatan,8,FALSE),"yr","day")-CONVERT(DATEDIF(H2137,NOW(),"y"),"yr","day")))),"Usia Salah"),"")</f>
        <v>31834.848911689813</v>
      </c>
      <c r="AA2137" s="167" t="str">
        <f ca="1">IF(Table1[[#This Row],[TGL.PENSIUN (usia )]]&lt;&gt;0,TEXT(Table1[[#This Row],[TGL.PENSIUN (usia )]],"yyyy"),"")</f>
        <v>1987</v>
      </c>
      <c r="AB21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Row],[JABATAN]],tbl_refJabatan,9,FALSE),"yr","day")-CONVERT(DATEDIF(M2137,tglAcuan,"y"),"yr","day"))),(NOW()+(CONVERT(VLOOKUP(Table1[[#This Row],[JABATAN]],tbl_refJabatan,9,FALSE),"yr","day")-CONVERT(DATEDIF(M2137,NOW(),"y"),"yr","day")))),"tgl SK salah"),"")</f>
        <v>43888.098911689813</v>
      </c>
      <c r="AC2137" s="167" t="str">
        <f ca="1">IF(Table1[[#This Row],[TGL. PENSIUN (jabatan )]]&lt;&gt;0,TEXT(Table1[[#This Row],[TGL. PENSIUN (jabatan )]],"yyyy"),"")</f>
        <v>2020</v>
      </c>
      <c r="AD21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8" spans="1:30" s="53" customFormat="1" ht="21.75" customHeight="1" x14ac:dyDescent="0.25">
      <c r="A2138" s="43">
        <f t="shared" si="73"/>
        <v>2133</v>
      </c>
      <c r="B2138" s="44" t="s">
        <v>3626</v>
      </c>
      <c r="C2138" s="44" t="s">
        <v>3626</v>
      </c>
      <c r="D2138" s="72" t="s">
        <v>48</v>
      </c>
      <c r="E2138" s="234" t="s">
        <v>996</v>
      </c>
      <c r="F2138" s="43" t="s">
        <v>41</v>
      </c>
      <c r="G2138" s="46" t="s">
        <v>42</v>
      </c>
      <c r="H2138" s="278">
        <v>24951</v>
      </c>
      <c r="I2138" s="45"/>
      <c r="J2138" s="76"/>
      <c r="K2138" s="83" t="s">
        <v>43</v>
      </c>
      <c r="L2138" s="236" t="s">
        <v>3786</v>
      </c>
      <c r="M2138" s="80">
        <v>43481</v>
      </c>
      <c r="N2138" s="52" t="str">
        <f t="shared" ca="1" si="74"/>
        <v>55 Tahun 10 Bulan 4 hari</v>
      </c>
      <c r="O21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Row],[JABATAN]],tbl_refJabatan,2,FALSE),"yr","day")-CONVERT(DATEDIF(H2138,tglAcuan,"y"),"yr","day"))),(NOW()+(CONVERT(VLOOKUP(Table1[[#This Row],[JABATAN]],tbl_refJabatan,2,FALSE),"yr","day")-CONVERT(DATEDIF(H2138,NOW(),"y"),"yr","day")))),"Usia Salah"),"")</f>
        <v>47175.348911689813</v>
      </c>
      <c r="Q2138" s="167" t="str">
        <f ca="1">IF(Table1[[#This Row],[TGL. PENSIUN (usia)]]&lt;&gt;0,TEXT(Table1[[#This Row],[TGL. PENSIUN (usia)]],"yyyy"),"")</f>
        <v>2029</v>
      </c>
      <c r="R2138" s="166">
        <f ca="1">IF(AND(Table1[[#This Row],[TGL. PENSIUN (usia)]]&lt;&gt;"",Table1[[#This Row],[TGL. PENSIUN (usia)]]&lt;&gt;"USIA SALAH"),IF(tglAcuan&lt;&gt;0,(INT(CONVERT(VLOOKUP(Table1[[#This Row],[JABATAN]],tbl_refJabatan,2,FALSE),"yr","day")-CONVERT(DATEDIF(H2138,tglAcuan,"y"),"yr","day"))),(INT(CONVERT(VLOOKUP(Table1[[#This Row],[JABATAN]],tbl_refJabatan,2,FALSE),"yr","day")-CONVERT(DATEDIF(H2138,NOW(),"y"),"yr","day")))),"")</f>
        <v>1826</v>
      </c>
      <c r="S2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Row],[JABATAN]],tbl_refJabatan,4,FALSE),"yr","day")-CONVERT(DATEDIF(H2138,tglAcuan,"y"),"yr","day"))),(NOW()+(CONVERT(VLOOKUP(Table1[[#This Row],[JABATAN]],tbl_refJabatan,4,FALSE),"yr","day")-CONVERT(DATEDIF(H2138,NOW(),"y"),"yr","day")))),"Usia Salah"),"")</f>
        <v>47175.348911689813</v>
      </c>
      <c r="T2138" s="167" t="str">
        <f ca="1">IF(Table1[[#This Row],[TGL. PENSIUN ( usia )]]&lt;&gt;0,TEXT(Table1[[#This Row],[TGL. PENSIUN ( usia )]],"yyyy"),"")</f>
        <v>2029</v>
      </c>
      <c r="U2138" s="166">
        <f ca="1">IF(AND(Table1[[#This Row],[TGL. PENSIUN (usia)]]&lt;&gt;"",Table1[[#This Row],[TGL. PENSIUN (usia)]]&lt;&gt;"USIA SALAH"),IF(tglAcuan&lt;&gt;0,(INT(CONVERT(VLOOKUP(Table1[[#This Row],[JABATAN]],tbl_refJabatan,4,FALSE),"yr","day")-CONVERT(DATEDIF(H2138,tglAcuan,"y"),"yr","day"))),(INT(CONVERT(VLOOKUP(Table1[[#This Row],[JABATAN]],tbl_refJabatan,4,FALSE),"yr","day")-CONVERT(DATEDIF(H2138,NOW(),"y"),"yr","day")))),"")</f>
        <v>1826</v>
      </c>
      <c r="V2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Row],[JABATAN]],tbl_refJabatan,6,FALSE),"yr","day")-CONVERT(DATEDIF(H2138,tglAcuan,"y"),"yr","day"))),(NOW()+(CONVERT(VLOOKUP(Table1[[#This Row],[JABATAN]],tbl_refJabatan,6,FALSE),"yr","day")-CONVERT(DATEDIF(H2138,NOW(),"y"),"yr","day")))),"Usia Salah"),"")</f>
        <v>45714.348911689813</v>
      </c>
      <c r="W2138" s="167" t="str">
        <f ca="1">IF(Table1[[#This Row],[TGL.PENSIUN (usia)]]&lt;&gt;0,TEXT(Table1[[#This Row],[TGL.PENSIUN (usia)]],"yyyy"),"")</f>
        <v>2025</v>
      </c>
      <c r="X2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Row],[JABATAN]],tbl_refJabatan,7,FALSE),"yr","day")-CONVERT(DATEDIF(M2138,tglAcuan,"y"),"yr","day"))),(NOW()+(CONVERT(VLOOKUP(Table1[[#This Row],[JABATAN]],tbl_refJabatan,7,FALSE),"yr","day")-CONVERT(DATEDIF(M2138,NOW(),"y"),"yr","day")))),"tgl SK salah"),"")</f>
        <v>50827.848911689813</v>
      </c>
      <c r="Y2138" s="167" t="str">
        <f ca="1">IF(Table1[[#This Row],[TGL. PENSIUN (jabatan)]]&lt;&gt;0,TEXT(Table1[[#This Row],[TGL. PENSIUN (jabatan)]],"yyyy"),"")</f>
        <v>2039</v>
      </c>
      <c r="Z21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Row],[JABATAN]],tbl_refJabatan,8,FALSE),"yr","day")-CONVERT(DATEDIF(H2138,tglAcuan,"y"),"yr","day"))),(NOW()+(CONVERT(VLOOKUP(Table1[[#This Row],[JABATAN]],tbl_refJabatan,8,FALSE),"yr","day")-CONVERT(DATEDIF(H2138,NOW(),"y"),"yr","day")))),"Usia Salah"),"")</f>
        <v>45714.348911689813</v>
      </c>
      <c r="AA2138" s="167" t="str">
        <f ca="1">IF(Table1[[#This Row],[TGL.PENSIUN (usia )]]&lt;&gt;0,TEXT(Table1[[#This Row],[TGL.PENSIUN (usia )]],"yyyy"),"")</f>
        <v>2025</v>
      </c>
      <c r="AB21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Row],[JABATAN]],tbl_refJabatan,9,FALSE),"yr","day")-CONVERT(DATEDIF(M2138,tglAcuan,"y"),"yr","day"))),(NOW()+(CONVERT(VLOOKUP(Table1[[#This Row],[JABATAN]],tbl_refJabatan,9,FALSE),"yr","day")-CONVERT(DATEDIF(M2138,NOW(),"y"),"yr","day")))),"tgl SK salah"),"")</f>
        <v>50827.848911689813</v>
      </c>
      <c r="AC2138" s="167" t="str">
        <f ca="1">IF(Table1[[#This Row],[TGL. PENSIUN (jabatan )]]&lt;&gt;0,TEXT(Table1[[#This Row],[TGL. PENSIUN (jabatan )]],"yyyy"),"")</f>
        <v>2039</v>
      </c>
      <c r="AD21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39" spans="1:30" s="53" customFormat="1" ht="21.75" customHeight="1" x14ac:dyDescent="0.25">
      <c r="A2139" s="43">
        <f t="shared" si="73"/>
        <v>2134</v>
      </c>
      <c r="B2139" s="44" t="s">
        <v>3626</v>
      </c>
      <c r="C2139" s="44" t="s">
        <v>3626</v>
      </c>
      <c r="D2139" s="72" t="s">
        <v>52</v>
      </c>
      <c r="E2139" s="234" t="s">
        <v>3787</v>
      </c>
      <c r="F2139" s="43" t="s">
        <v>41</v>
      </c>
      <c r="G2139" s="46" t="s">
        <v>42</v>
      </c>
      <c r="H2139" s="278">
        <v>31985</v>
      </c>
      <c r="I2139" s="45"/>
      <c r="J2139" s="76"/>
      <c r="K2139" s="83" t="s">
        <v>56</v>
      </c>
      <c r="L2139" s="237" t="s">
        <v>3788</v>
      </c>
      <c r="M2139" s="80">
        <v>44544</v>
      </c>
      <c r="N2139" s="52" t="str">
        <f t="shared" ca="1" si="74"/>
        <v>36 Tahun 7 Bulan 0 hari</v>
      </c>
      <c r="O21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13 Hari </v>
      </c>
      <c r="P2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Row],[JABATAN]],tbl_refJabatan,2,FALSE),"yr","day")-CONVERT(DATEDIF(H2139,tglAcuan,"y"),"yr","day"))),(NOW()+(CONVERT(VLOOKUP(Table1[[#This Row],[JABATAN]],tbl_refJabatan,2,FALSE),"yr","day")-CONVERT(DATEDIF(H2139,NOW(),"y"),"yr","day")))),"Usia Salah"),"")</f>
        <v>54115.098911689813</v>
      </c>
      <c r="Q2139" s="167" t="str">
        <f ca="1">IF(Table1[[#This Row],[TGL. PENSIUN (usia)]]&lt;&gt;0,TEXT(Table1[[#This Row],[TGL. PENSIUN (usia)]],"yyyy"),"")</f>
        <v>2048</v>
      </c>
      <c r="R2139" s="166">
        <f ca="1">IF(AND(Table1[[#This Row],[TGL. PENSIUN (usia)]]&lt;&gt;"",Table1[[#This Row],[TGL. PENSIUN (usia)]]&lt;&gt;"USIA SALAH"),IF(tglAcuan&lt;&gt;0,(INT(CONVERT(VLOOKUP(Table1[[#This Row],[JABATAN]],tbl_refJabatan,2,FALSE),"yr","day")-CONVERT(DATEDIF(H2139,tglAcuan,"y"),"yr","day"))),(INT(CONVERT(VLOOKUP(Table1[[#This Row],[JABATAN]],tbl_refJabatan,2,FALSE),"yr","day")-CONVERT(DATEDIF(H2139,NOW(),"y"),"yr","day")))),"")</f>
        <v>8766</v>
      </c>
      <c r="S2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Row],[JABATAN]],tbl_refJabatan,4,FALSE),"yr","day")-CONVERT(DATEDIF(H2139,tglAcuan,"y"),"yr","day"))),(NOW()+(CONVERT(VLOOKUP(Table1[[#This Row],[JABATAN]],tbl_refJabatan,4,FALSE),"yr","day")-CONVERT(DATEDIF(H2139,NOW(),"y"),"yr","day")))),"Usia Salah"),"")</f>
        <v>54115.098911689813</v>
      </c>
      <c r="T2139" s="167" t="str">
        <f ca="1">IF(Table1[[#This Row],[TGL. PENSIUN ( usia )]]&lt;&gt;0,TEXT(Table1[[#This Row],[TGL. PENSIUN ( usia )]],"yyyy"),"")</f>
        <v>2048</v>
      </c>
      <c r="U2139" s="166">
        <f ca="1">IF(AND(Table1[[#This Row],[TGL. PENSIUN (usia)]]&lt;&gt;"",Table1[[#This Row],[TGL. PENSIUN (usia)]]&lt;&gt;"USIA SALAH"),IF(tglAcuan&lt;&gt;0,(INT(CONVERT(VLOOKUP(Table1[[#This Row],[JABATAN]],tbl_refJabatan,4,FALSE),"yr","day")-CONVERT(DATEDIF(H2139,tglAcuan,"y"),"yr","day"))),(INT(CONVERT(VLOOKUP(Table1[[#This Row],[JABATAN]],tbl_refJabatan,4,FALSE),"yr","day")-CONVERT(DATEDIF(H2139,NOW(),"y"),"yr","day")))),"")</f>
        <v>8766</v>
      </c>
      <c r="V2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Row],[JABATAN]],tbl_refJabatan,6,FALSE),"yr","day")-CONVERT(DATEDIF(H2139,tglAcuan,"y"),"yr","day"))),(NOW()+(CONVERT(VLOOKUP(Table1[[#This Row],[JABATAN]],tbl_refJabatan,6,FALSE),"yr","day")-CONVERT(DATEDIF(H2139,NOW(),"y"),"yr","day")))),"Usia Salah"),"")</f>
        <v>52654.098911689813</v>
      </c>
      <c r="W2139" s="167" t="str">
        <f ca="1">IF(Table1[[#This Row],[TGL.PENSIUN (usia)]]&lt;&gt;0,TEXT(Table1[[#This Row],[TGL.PENSIUN (usia)]],"yyyy"),"")</f>
        <v>2044</v>
      </c>
      <c r="X2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Row],[JABATAN]],tbl_refJabatan,7,FALSE),"yr","day")-CONVERT(DATEDIF(M2139,tglAcuan,"y"),"yr","day"))),(NOW()+(CONVERT(VLOOKUP(Table1[[#This Row],[JABATAN]],tbl_refJabatan,7,FALSE),"yr","day")-CONVERT(DATEDIF(M2139,NOW(),"y"),"yr","day")))),"tgl SK salah"),"")</f>
        <v>51923.598911689813</v>
      </c>
      <c r="Y2139" s="167" t="str">
        <f ca="1">IF(Table1[[#This Row],[TGL. PENSIUN (jabatan)]]&lt;&gt;0,TEXT(Table1[[#This Row],[TGL. PENSIUN (jabatan)]],"yyyy"),"")</f>
        <v>2042</v>
      </c>
      <c r="Z21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Row],[JABATAN]],tbl_refJabatan,8,FALSE),"yr","day")-CONVERT(DATEDIF(H2139,tglAcuan,"y"),"yr","day"))),(NOW()+(CONVERT(VLOOKUP(Table1[[#This Row],[JABATAN]],tbl_refJabatan,8,FALSE),"yr","day")-CONVERT(DATEDIF(H2139,NOW(),"y"),"yr","day")))),"Usia Salah"),"")</f>
        <v>52654.098911689813</v>
      </c>
      <c r="AA2139" s="167" t="str">
        <f ca="1">IF(Table1[[#This Row],[TGL.PENSIUN (usia )]]&lt;&gt;0,TEXT(Table1[[#This Row],[TGL.PENSIUN (usia )]],"yyyy"),"")</f>
        <v>2044</v>
      </c>
      <c r="AB21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Row],[JABATAN]],tbl_refJabatan,9,FALSE),"yr","day")-CONVERT(DATEDIF(M2139,tglAcuan,"y"),"yr","day"))),(NOW()+(CONVERT(VLOOKUP(Table1[[#This Row],[JABATAN]],tbl_refJabatan,9,FALSE),"yr","day")-CONVERT(DATEDIF(M2139,NOW(),"y"),"yr","day")))),"tgl SK salah"),"")</f>
        <v>51923.598911689813</v>
      </c>
      <c r="AC2139" s="167" t="str">
        <f ca="1">IF(Table1[[#This Row],[TGL. PENSIUN (jabatan )]]&lt;&gt;0,TEXT(Table1[[#This Row],[TGL. PENSIUN (jabatan )]],"yyyy"),"")</f>
        <v>2042</v>
      </c>
      <c r="AD21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0" spans="1:30" s="53" customFormat="1" ht="21.75" customHeight="1" x14ac:dyDescent="0.25">
      <c r="A2140" s="43">
        <f t="shared" si="73"/>
        <v>2135</v>
      </c>
      <c r="B2140" s="44" t="s">
        <v>3626</v>
      </c>
      <c r="C2140" s="44" t="s">
        <v>3626</v>
      </c>
      <c r="D2140" s="45" t="s">
        <v>54</v>
      </c>
      <c r="E2140" s="234" t="s">
        <v>3789</v>
      </c>
      <c r="F2140" s="43" t="s">
        <v>41</v>
      </c>
      <c r="G2140" s="46" t="s">
        <v>42</v>
      </c>
      <c r="H2140" s="278">
        <v>26207</v>
      </c>
      <c r="I2140" s="45"/>
      <c r="J2140" s="76"/>
      <c r="K2140" s="83" t="s">
        <v>43</v>
      </c>
      <c r="L2140" s="236" t="s">
        <v>3786</v>
      </c>
      <c r="M2140" s="80">
        <v>43481</v>
      </c>
      <c r="N2140" s="52" t="str">
        <f t="shared" ca="1" si="74"/>
        <v>52 Tahun 4 Bulan 26 hari</v>
      </c>
      <c r="O21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Row],[JABATAN]],tbl_refJabatan,2,FALSE),"yr","day")-CONVERT(DATEDIF(H2140,tglAcuan,"y"),"yr","day"))),(NOW()+(CONVERT(VLOOKUP(Table1[[#This Row],[JABATAN]],tbl_refJabatan,2,FALSE),"yr","day")-CONVERT(DATEDIF(H2140,NOW(),"y"),"yr","day")))),"Usia Salah"),"")</f>
        <v>48271.098911689813</v>
      </c>
      <c r="Q2140" s="167" t="str">
        <f ca="1">IF(Table1[[#This Row],[TGL. PENSIUN (usia)]]&lt;&gt;0,TEXT(Table1[[#This Row],[TGL. PENSIUN (usia)]],"yyyy"),"")</f>
        <v>2032</v>
      </c>
      <c r="R2140" s="166">
        <f ca="1">IF(AND(Table1[[#This Row],[TGL. PENSIUN (usia)]]&lt;&gt;"",Table1[[#This Row],[TGL. PENSIUN (usia)]]&lt;&gt;"USIA SALAH"),IF(tglAcuan&lt;&gt;0,(INT(CONVERT(VLOOKUP(Table1[[#This Row],[JABATAN]],tbl_refJabatan,2,FALSE),"yr","day")-CONVERT(DATEDIF(H2140,tglAcuan,"y"),"yr","day"))),(INT(CONVERT(VLOOKUP(Table1[[#This Row],[JABATAN]],tbl_refJabatan,2,FALSE),"yr","day")-CONVERT(DATEDIF(H2140,NOW(),"y"),"yr","day")))),"")</f>
        <v>2922</v>
      </c>
      <c r="S2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Row],[JABATAN]],tbl_refJabatan,4,FALSE),"yr","day")-CONVERT(DATEDIF(H2140,tglAcuan,"y"),"yr","day"))),(NOW()+(CONVERT(VLOOKUP(Table1[[#This Row],[JABATAN]],tbl_refJabatan,4,FALSE),"yr","day")-CONVERT(DATEDIF(H2140,NOW(),"y"),"yr","day")))),"Usia Salah"),"")</f>
        <v>48271.098911689813</v>
      </c>
      <c r="T2140" s="167" t="str">
        <f ca="1">IF(Table1[[#This Row],[TGL. PENSIUN ( usia )]]&lt;&gt;0,TEXT(Table1[[#This Row],[TGL. PENSIUN ( usia )]],"yyyy"),"")</f>
        <v>2032</v>
      </c>
      <c r="U2140" s="166">
        <f ca="1">IF(AND(Table1[[#This Row],[TGL. PENSIUN (usia)]]&lt;&gt;"",Table1[[#This Row],[TGL. PENSIUN (usia)]]&lt;&gt;"USIA SALAH"),IF(tglAcuan&lt;&gt;0,(INT(CONVERT(VLOOKUP(Table1[[#This Row],[JABATAN]],tbl_refJabatan,4,FALSE),"yr","day")-CONVERT(DATEDIF(H2140,tglAcuan,"y"),"yr","day"))),(INT(CONVERT(VLOOKUP(Table1[[#This Row],[JABATAN]],tbl_refJabatan,4,FALSE),"yr","day")-CONVERT(DATEDIF(H2140,NOW(),"y"),"yr","day")))),"")</f>
        <v>2922</v>
      </c>
      <c r="V2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Row],[JABATAN]],tbl_refJabatan,6,FALSE),"yr","day")-CONVERT(DATEDIF(H2140,tglAcuan,"y"),"yr","day"))),(NOW()+(CONVERT(VLOOKUP(Table1[[#This Row],[JABATAN]],tbl_refJabatan,6,FALSE),"yr","day")-CONVERT(DATEDIF(H2140,NOW(),"y"),"yr","day")))),"Usia Salah"),"")</f>
        <v>46810.098911689813</v>
      </c>
      <c r="W2140" s="167" t="str">
        <f ca="1">IF(Table1[[#This Row],[TGL.PENSIUN (usia)]]&lt;&gt;0,TEXT(Table1[[#This Row],[TGL.PENSIUN (usia)]],"yyyy"),"")</f>
        <v>2028</v>
      </c>
      <c r="X2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Row],[JABATAN]],tbl_refJabatan,7,FALSE),"yr","day")-CONVERT(DATEDIF(M2140,tglAcuan,"y"),"yr","day"))),(NOW()+(CONVERT(VLOOKUP(Table1[[#This Row],[JABATAN]],tbl_refJabatan,7,FALSE),"yr","day")-CONVERT(DATEDIF(M2140,NOW(),"y"),"yr","day")))),"tgl SK salah"),"")</f>
        <v>50827.848911689813</v>
      </c>
      <c r="Y2140" s="167" t="str">
        <f ca="1">IF(Table1[[#This Row],[TGL. PENSIUN (jabatan)]]&lt;&gt;0,TEXT(Table1[[#This Row],[TGL. PENSIUN (jabatan)]],"yyyy"),"")</f>
        <v>2039</v>
      </c>
      <c r="Z21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Row],[JABATAN]],tbl_refJabatan,8,FALSE),"yr","day")-CONVERT(DATEDIF(H2140,tglAcuan,"y"),"yr","day"))),(NOW()+(CONVERT(VLOOKUP(Table1[[#This Row],[JABATAN]],tbl_refJabatan,8,FALSE),"yr","day")-CONVERT(DATEDIF(H2140,NOW(),"y"),"yr","day")))),"Usia Salah"),"")</f>
        <v>46810.098911689813</v>
      </c>
      <c r="AA2140" s="167" t="str">
        <f ca="1">IF(Table1[[#This Row],[TGL.PENSIUN (usia )]]&lt;&gt;0,TEXT(Table1[[#This Row],[TGL.PENSIUN (usia )]],"yyyy"),"")</f>
        <v>2028</v>
      </c>
      <c r="AB21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Row],[JABATAN]],tbl_refJabatan,9,FALSE),"yr","day")-CONVERT(DATEDIF(M2140,tglAcuan,"y"),"yr","day"))),(NOW()+(CONVERT(VLOOKUP(Table1[[#This Row],[JABATAN]],tbl_refJabatan,9,FALSE),"yr","day")-CONVERT(DATEDIF(M2140,NOW(),"y"),"yr","day")))),"tgl SK salah"),"")</f>
        <v>50827.848911689813</v>
      </c>
      <c r="AC2140" s="167" t="str">
        <f ca="1">IF(Table1[[#This Row],[TGL. PENSIUN (jabatan )]]&lt;&gt;0,TEXT(Table1[[#This Row],[TGL. PENSIUN (jabatan )]],"yyyy"),"")</f>
        <v>2039</v>
      </c>
      <c r="AD21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1" spans="1:30" s="53" customFormat="1" ht="21.75" customHeight="1" x14ac:dyDescent="0.25">
      <c r="A2141" s="43">
        <f t="shared" si="73"/>
        <v>2136</v>
      </c>
      <c r="B2141" s="44" t="s">
        <v>3626</v>
      </c>
      <c r="C2141" s="44" t="s">
        <v>3626</v>
      </c>
      <c r="D2141" s="72" t="s">
        <v>57</v>
      </c>
      <c r="E2141" s="234" t="s">
        <v>3790</v>
      </c>
      <c r="F2141" s="43" t="s">
        <v>50</v>
      </c>
      <c r="G2141" s="46" t="s">
        <v>42</v>
      </c>
      <c r="H2141" s="278">
        <v>31487</v>
      </c>
      <c r="I2141" s="45"/>
      <c r="J2141" s="76"/>
      <c r="K2141" s="83" t="s">
        <v>56</v>
      </c>
      <c r="L2141" s="236" t="s">
        <v>3786</v>
      </c>
      <c r="M2141" s="80">
        <v>43481</v>
      </c>
      <c r="N2141" s="52" t="str">
        <f t="shared" ca="1" si="74"/>
        <v>37 Tahun 11 Bulan 11 hari</v>
      </c>
      <c r="O21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Row],[JABATAN]],tbl_refJabatan,2,FALSE),"yr","day")-CONVERT(DATEDIF(H2141,tglAcuan,"y"),"yr","day"))),(NOW()+(CONVERT(VLOOKUP(Table1[[#This Row],[JABATAN]],tbl_refJabatan,2,FALSE),"yr","day")-CONVERT(DATEDIF(H2141,NOW(),"y"),"yr","day")))),"Usia Salah"),"")</f>
        <v>53749.848911689813</v>
      </c>
      <c r="Q2141" s="167" t="str">
        <f ca="1">IF(Table1[[#This Row],[TGL. PENSIUN (usia)]]&lt;&gt;0,TEXT(Table1[[#This Row],[TGL. PENSIUN (usia)]],"yyyy"),"")</f>
        <v>2047</v>
      </c>
      <c r="R2141" s="166">
        <f ca="1">IF(AND(Table1[[#This Row],[TGL. PENSIUN (usia)]]&lt;&gt;"",Table1[[#This Row],[TGL. PENSIUN (usia)]]&lt;&gt;"USIA SALAH"),IF(tglAcuan&lt;&gt;0,(INT(CONVERT(VLOOKUP(Table1[[#This Row],[JABATAN]],tbl_refJabatan,2,FALSE),"yr","day")-CONVERT(DATEDIF(H2141,tglAcuan,"y"),"yr","day"))),(INT(CONVERT(VLOOKUP(Table1[[#This Row],[JABATAN]],tbl_refJabatan,2,FALSE),"yr","day")-CONVERT(DATEDIF(H2141,NOW(),"y"),"yr","day")))),"")</f>
        <v>8400</v>
      </c>
      <c r="S2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Row],[JABATAN]],tbl_refJabatan,4,FALSE),"yr","day")-CONVERT(DATEDIF(H2141,tglAcuan,"y"),"yr","day"))),(NOW()+(CONVERT(VLOOKUP(Table1[[#This Row],[JABATAN]],tbl_refJabatan,4,FALSE),"yr","day")-CONVERT(DATEDIF(H2141,NOW(),"y"),"yr","day")))),"Usia Salah"),"")</f>
        <v>53749.848911689813</v>
      </c>
      <c r="T2141" s="167" t="str">
        <f ca="1">IF(Table1[[#This Row],[TGL. PENSIUN ( usia )]]&lt;&gt;0,TEXT(Table1[[#This Row],[TGL. PENSIUN ( usia )]],"yyyy"),"")</f>
        <v>2047</v>
      </c>
      <c r="U2141" s="166">
        <f ca="1">IF(AND(Table1[[#This Row],[TGL. PENSIUN (usia)]]&lt;&gt;"",Table1[[#This Row],[TGL. PENSIUN (usia)]]&lt;&gt;"USIA SALAH"),IF(tglAcuan&lt;&gt;0,(INT(CONVERT(VLOOKUP(Table1[[#This Row],[JABATAN]],tbl_refJabatan,4,FALSE),"yr","day")-CONVERT(DATEDIF(H2141,tglAcuan,"y"),"yr","day"))),(INT(CONVERT(VLOOKUP(Table1[[#This Row],[JABATAN]],tbl_refJabatan,4,FALSE),"yr","day")-CONVERT(DATEDIF(H2141,NOW(),"y"),"yr","day")))),"")</f>
        <v>8400</v>
      </c>
      <c r="V2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Row],[JABATAN]],tbl_refJabatan,6,FALSE),"yr","day")-CONVERT(DATEDIF(H2141,tglAcuan,"y"),"yr","day"))),(NOW()+(CONVERT(VLOOKUP(Table1[[#This Row],[JABATAN]],tbl_refJabatan,6,FALSE),"yr","day")-CONVERT(DATEDIF(H2141,NOW(),"y"),"yr","day")))),"Usia Salah"),"")</f>
        <v>52288.848911689813</v>
      </c>
      <c r="W2141" s="167" t="str">
        <f ca="1">IF(Table1[[#This Row],[TGL.PENSIUN (usia)]]&lt;&gt;0,TEXT(Table1[[#This Row],[TGL.PENSIUN (usia)]],"yyyy"),"")</f>
        <v>2043</v>
      </c>
      <c r="X2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Row],[JABATAN]],tbl_refJabatan,7,FALSE),"yr","day")-CONVERT(DATEDIF(M2141,tglAcuan,"y"),"yr","day"))),(NOW()+(CONVERT(VLOOKUP(Table1[[#This Row],[JABATAN]],tbl_refJabatan,7,FALSE),"yr","day")-CONVERT(DATEDIF(M2141,NOW(),"y"),"yr","day")))),"tgl SK salah"),"")</f>
        <v>50827.848911689813</v>
      </c>
      <c r="Y2141" s="167" t="str">
        <f ca="1">IF(Table1[[#This Row],[TGL. PENSIUN (jabatan)]]&lt;&gt;0,TEXT(Table1[[#This Row],[TGL. PENSIUN (jabatan)]],"yyyy"),"")</f>
        <v>2039</v>
      </c>
      <c r="Z21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Row],[JABATAN]],tbl_refJabatan,8,FALSE),"yr","day")-CONVERT(DATEDIF(H2141,tglAcuan,"y"),"yr","day"))),(NOW()+(CONVERT(VLOOKUP(Table1[[#This Row],[JABATAN]],tbl_refJabatan,8,FALSE),"yr","day")-CONVERT(DATEDIF(H2141,NOW(),"y"),"yr","day")))),"Usia Salah"),"")</f>
        <v>52288.848911689813</v>
      </c>
      <c r="AA2141" s="167" t="str">
        <f ca="1">IF(Table1[[#This Row],[TGL.PENSIUN (usia )]]&lt;&gt;0,TEXT(Table1[[#This Row],[TGL.PENSIUN (usia )]],"yyyy"),"")</f>
        <v>2043</v>
      </c>
      <c r="AB21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Row],[JABATAN]],tbl_refJabatan,9,FALSE),"yr","day")-CONVERT(DATEDIF(M2141,tglAcuan,"y"),"yr","day"))),(NOW()+(CONVERT(VLOOKUP(Table1[[#This Row],[JABATAN]],tbl_refJabatan,9,FALSE),"yr","day")-CONVERT(DATEDIF(M2141,NOW(),"y"),"yr","day")))),"tgl SK salah"),"")</f>
        <v>50827.848911689813</v>
      </c>
      <c r="AC2141" s="167" t="str">
        <f ca="1">IF(Table1[[#This Row],[TGL. PENSIUN (jabatan )]]&lt;&gt;0,TEXT(Table1[[#This Row],[TGL. PENSIUN (jabatan )]],"yyyy"),"")</f>
        <v>2039</v>
      </c>
      <c r="AD21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2" spans="1:30" s="53" customFormat="1" ht="21.75" customHeight="1" x14ac:dyDescent="0.25">
      <c r="A2142" s="43">
        <f t="shared" si="73"/>
        <v>2137</v>
      </c>
      <c r="B2142" s="44" t="s">
        <v>3626</v>
      </c>
      <c r="C2142" s="44" t="s">
        <v>3626</v>
      </c>
      <c r="D2142" s="72" t="s">
        <v>59</v>
      </c>
      <c r="E2142" s="234" t="s">
        <v>3791</v>
      </c>
      <c r="F2142" s="43" t="s">
        <v>41</v>
      </c>
      <c r="G2142" s="46" t="s">
        <v>42</v>
      </c>
      <c r="H2142" s="278">
        <v>31502</v>
      </c>
      <c r="I2142" s="45"/>
      <c r="J2142" s="76"/>
      <c r="K2142" s="83" t="s">
        <v>56</v>
      </c>
      <c r="L2142" s="237" t="s">
        <v>3788</v>
      </c>
      <c r="M2142" s="80">
        <v>44544</v>
      </c>
      <c r="N2142" s="52" t="str">
        <f t="shared" ca="1" si="74"/>
        <v>37 Tahun 10 Bulan 27 hari</v>
      </c>
      <c r="O21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13 Hari </v>
      </c>
      <c r="P2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Row],[JABATAN]],tbl_refJabatan,2,FALSE),"yr","day")-CONVERT(DATEDIF(H2142,tglAcuan,"y"),"yr","day"))),(NOW()+(CONVERT(VLOOKUP(Table1[[#This Row],[JABATAN]],tbl_refJabatan,2,FALSE),"yr","day")-CONVERT(DATEDIF(H2142,NOW(),"y"),"yr","day")))),"Usia Salah"),"")</f>
        <v>53749.848911689813</v>
      </c>
      <c r="Q2142" s="167" t="str">
        <f ca="1">IF(Table1[[#This Row],[TGL. PENSIUN (usia)]]&lt;&gt;0,TEXT(Table1[[#This Row],[TGL. PENSIUN (usia)]],"yyyy"),"")</f>
        <v>2047</v>
      </c>
      <c r="R2142" s="166">
        <f ca="1">IF(AND(Table1[[#This Row],[TGL. PENSIUN (usia)]]&lt;&gt;"",Table1[[#This Row],[TGL. PENSIUN (usia)]]&lt;&gt;"USIA SALAH"),IF(tglAcuan&lt;&gt;0,(INT(CONVERT(VLOOKUP(Table1[[#This Row],[JABATAN]],tbl_refJabatan,2,FALSE),"yr","day")-CONVERT(DATEDIF(H2142,tglAcuan,"y"),"yr","day"))),(INT(CONVERT(VLOOKUP(Table1[[#This Row],[JABATAN]],tbl_refJabatan,2,FALSE),"yr","day")-CONVERT(DATEDIF(H2142,NOW(),"y"),"yr","day")))),"")</f>
        <v>8400</v>
      </c>
      <c r="S2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Row],[JABATAN]],tbl_refJabatan,4,FALSE),"yr","day")-CONVERT(DATEDIF(H2142,tglAcuan,"y"),"yr","day"))),(NOW()+(CONVERT(VLOOKUP(Table1[[#This Row],[JABATAN]],tbl_refJabatan,4,FALSE),"yr","day")-CONVERT(DATEDIF(H2142,NOW(),"y"),"yr","day")))),"Usia Salah"),"")</f>
        <v>53749.848911689813</v>
      </c>
      <c r="T2142" s="167" t="str">
        <f ca="1">IF(Table1[[#This Row],[TGL. PENSIUN ( usia )]]&lt;&gt;0,TEXT(Table1[[#This Row],[TGL. PENSIUN ( usia )]],"yyyy"),"")</f>
        <v>2047</v>
      </c>
      <c r="U2142" s="166">
        <f ca="1">IF(AND(Table1[[#This Row],[TGL. PENSIUN (usia)]]&lt;&gt;"",Table1[[#This Row],[TGL. PENSIUN (usia)]]&lt;&gt;"USIA SALAH"),IF(tglAcuan&lt;&gt;0,(INT(CONVERT(VLOOKUP(Table1[[#This Row],[JABATAN]],tbl_refJabatan,4,FALSE),"yr","day")-CONVERT(DATEDIF(H2142,tglAcuan,"y"),"yr","day"))),(INT(CONVERT(VLOOKUP(Table1[[#This Row],[JABATAN]],tbl_refJabatan,4,FALSE),"yr","day")-CONVERT(DATEDIF(H2142,NOW(),"y"),"yr","day")))),"")</f>
        <v>8400</v>
      </c>
      <c r="V2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Row],[JABATAN]],tbl_refJabatan,6,FALSE),"yr","day")-CONVERT(DATEDIF(H2142,tglAcuan,"y"),"yr","day"))),(NOW()+(CONVERT(VLOOKUP(Table1[[#This Row],[JABATAN]],tbl_refJabatan,6,FALSE),"yr","day")-CONVERT(DATEDIF(H2142,NOW(),"y"),"yr","day")))),"Usia Salah"),"")</f>
        <v>52288.848911689813</v>
      </c>
      <c r="W2142" s="167" t="str">
        <f ca="1">IF(Table1[[#This Row],[TGL.PENSIUN (usia)]]&lt;&gt;0,TEXT(Table1[[#This Row],[TGL.PENSIUN (usia)]],"yyyy"),"")</f>
        <v>2043</v>
      </c>
      <c r="X2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Row],[JABATAN]],tbl_refJabatan,7,FALSE),"yr","day")-CONVERT(DATEDIF(M2142,tglAcuan,"y"),"yr","day"))),(NOW()+(CONVERT(VLOOKUP(Table1[[#This Row],[JABATAN]],tbl_refJabatan,7,FALSE),"yr","day")-CONVERT(DATEDIF(M2142,NOW(),"y"),"yr","day")))),"tgl SK salah"),"")</f>
        <v>51923.598911689813</v>
      </c>
      <c r="Y2142" s="167" t="str">
        <f ca="1">IF(Table1[[#This Row],[TGL. PENSIUN (jabatan)]]&lt;&gt;0,TEXT(Table1[[#This Row],[TGL. PENSIUN (jabatan)]],"yyyy"),"")</f>
        <v>2042</v>
      </c>
      <c r="Z21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Row],[JABATAN]],tbl_refJabatan,8,FALSE),"yr","day")-CONVERT(DATEDIF(H2142,tglAcuan,"y"),"yr","day"))),(NOW()+(CONVERT(VLOOKUP(Table1[[#This Row],[JABATAN]],tbl_refJabatan,8,FALSE),"yr","day")-CONVERT(DATEDIF(H2142,NOW(),"y"),"yr","day")))),"Usia Salah"),"")</f>
        <v>52288.848911689813</v>
      </c>
      <c r="AA2142" s="167" t="str">
        <f ca="1">IF(Table1[[#This Row],[TGL.PENSIUN (usia )]]&lt;&gt;0,TEXT(Table1[[#This Row],[TGL.PENSIUN (usia )]],"yyyy"),"")</f>
        <v>2043</v>
      </c>
      <c r="AB21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Row],[JABATAN]],tbl_refJabatan,9,FALSE),"yr","day")-CONVERT(DATEDIF(M2142,tglAcuan,"y"),"yr","day"))),(NOW()+(CONVERT(VLOOKUP(Table1[[#This Row],[JABATAN]],tbl_refJabatan,9,FALSE),"yr","day")-CONVERT(DATEDIF(M2142,NOW(),"y"),"yr","day")))),"tgl SK salah"),"")</f>
        <v>51923.598911689813</v>
      </c>
      <c r="AC2142" s="167" t="str">
        <f ca="1">IF(Table1[[#This Row],[TGL. PENSIUN (jabatan )]]&lt;&gt;0,TEXT(Table1[[#This Row],[TGL. PENSIUN (jabatan )]],"yyyy"),"")</f>
        <v>2042</v>
      </c>
      <c r="AD21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3" spans="1:30" s="53" customFormat="1" ht="21.75" customHeight="1" x14ac:dyDescent="0.25">
      <c r="A2143" s="43">
        <f t="shared" si="73"/>
        <v>2138</v>
      </c>
      <c r="B2143" s="44" t="s">
        <v>3626</v>
      </c>
      <c r="C2143" s="44" t="s">
        <v>3626</v>
      </c>
      <c r="D2143" s="72" t="s">
        <v>61</v>
      </c>
      <c r="E2143" s="234" t="s">
        <v>3792</v>
      </c>
      <c r="F2143" s="43" t="s">
        <v>41</v>
      </c>
      <c r="G2143" s="46" t="s">
        <v>42</v>
      </c>
      <c r="H2143" s="278">
        <v>25103</v>
      </c>
      <c r="I2143" s="45"/>
      <c r="J2143" s="76"/>
      <c r="K2143" s="83" t="s">
        <v>56</v>
      </c>
      <c r="L2143" s="237" t="s">
        <v>3788</v>
      </c>
      <c r="M2143" s="80">
        <v>44544</v>
      </c>
      <c r="N2143" s="52" t="str">
        <f t="shared" ca="1" si="74"/>
        <v>55 Tahun 5 Bulan 5 hari</v>
      </c>
      <c r="O21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2 Bulan 13 Hari </v>
      </c>
      <c r="P2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Row],[JABATAN]],tbl_refJabatan,2,FALSE),"yr","day")-CONVERT(DATEDIF(H2143,tglAcuan,"y"),"yr","day"))),(NOW()+(CONVERT(VLOOKUP(Table1[[#This Row],[JABATAN]],tbl_refJabatan,2,FALSE),"yr","day")-CONVERT(DATEDIF(H2143,NOW(),"y"),"yr","day")))),"Usia Salah"),"")</f>
        <v>47175.348911689813</v>
      </c>
      <c r="Q2143" s="167" t="str">
        <f ca="1">IF(Table1[[#This Row],[TGL. PENSIUN (usia)]]&lt;&gt;0,TEXT(Table1[[#This Row],[TGL. PENSIUN (usia)]],"yyyy"),"")</f>
        <v>2029</v>
      </c>
      <c r="R2143" s="166">
        <f ca="1">IF(AND(Table1[[#This Row],[TGL. PENSIUN (usia)]]&lt;&gt;"",Table1[[#This Row],[TGL. PENSIUN (usia)]]&lt;&gt;"USIA SALAH"),IF(tglAcuan&lt;&gt;0,(INT(CONVERT(VLOOKUP(Table1[[#This Row],[JABATAN]],tbl_refJabatan,2,FALSE),"yr","day")-CONVERT(DATEDIF(H2143,tglAcuan,"y"),"yr","day"))),(INT(CONVERT(VLOOKUP(Table1[[#This Row],[JABATAN]],tbl_refJabatan,2,FALSE),"yr","day")-CONVERT(DATEDIF(H2143,NOW(),"y"),"yr","day")))),"")</f>
        <v>1826</v>
      </c>
      <c r="S2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Row],[JABATAN]],tbl_refJabatan,4,FALSE),"yr","day")-CONVERT(DATEDIF(H2143,tglAcuan,"y"),"yr","day"))),(NOW()+(CONVERT(VLOOKUP(Table1[[#This Row],[JABATAN]],tbl_refJabatan,4,FALSE),"yr","day")-CONVERT(DATEDIF(H2143,NOW(),"y"),"yr","day")))),"Usia Salah"),"")</f>
        <v>47175.348911689813</v>
      </c>
      <c r="T2143" s="167" t="str">
        <f ca="1">IF(Table1[[#This Row],[TGL. PENSIUN ( usia )]]&lt;&gt;0,TEXT(Table1[[#This Row],[TGL. PENSIUN ( usia )]],"yyyy"),"")</f>
        <v>2029</v>
      </c>
      <c r="U2143" s="166">
        <f ca="1">IF(AND(Table1[[#This Row],[TGL. PENSIUN (usia)]]&lt;&gt;"",Table1[[#This Row],[TGL. PENSIUN (usia)]]&lt;&gt;"USIA SALAH"),IF(tglAcuan&lt;&gt;0,(INT(CONVERT(VLOOKUP(Table1[[#This Row],[JABATAN]],tbl_refJabatan,4,FALSE),"yr","day")-CONVERT(DATEDIF(H2143,tglAcuan,"y"),"yr","day"))),(INT(CONVERT(VLOOKUP(Table1[[#This Row],[JABATAN]],tbl_refJabatan,4,FALSE),"yr","day")-CONVERT(DATEDIF(H2143,NOW(),"y"),"yr","day")))),"")</f>
        <v>1826</v>
      </c>
      <c r="V2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Row],[JABATAN]],tbl_refJabatan,6,FALSE),"yr","day")-CONVERT(DATEDIF(H2143,tglAcuan,"y"),"yr","day"))),(NOW()+(CONVERT(VLOOKUP(Table1[[#This Row],[JABATAN]],tbl_refJabatan,6,FALSE),"yr","day")-CONVERT(DATEDIF(H2143,NOW(),"y"),"yr","day")))),"Usia Salah"),"")</f>
        <v>45714.348911689813</v>
      </c>
      <c r="W2143" s="167" t="str">
        <f ca="1">IF(Table1[[#This Row],[TGL.PENSIUN (usia)]]&lt;&gt;0,TEXT(Table1[[#This Row],[TGL.PENSIUN (usia)]],"yyyy"),"")</f>
        <v>2025</v>
      </c>
      <c r="X2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Row],[JABATAN]],tbl_refJabatan,7,FALSE),"yr","day")-CONVERT(DATEDIF(M2143,tglAcuan,"y"),"yr","day"))),(NOW()+(CONVERT(VLOOKUP(Table1[[#This Row],[JABATAN]],tbl_refJabatan,7,FALSE),"yr","day")-CONVERT(DATEDIF(M2143,NOW(),"y"),"yr","day")))),"tgl SK salah"),"")</f>
        <v>51923.598911689813</v>
      </c>
      <c r="Y2143" s="167" t="str">
        <f ca="1">IF(Table1[[#This Row],[TGL. PENSIUN (jabatan)]]&lt;&gt;0,TEXT(Table1[[#This Row],[TGL. PENSIUN (jabatan)]],"yyyy"),"")</f>
        <v>2042</v>
      </c>
      <c r="Z21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Row],[JABATAN]],tbl_refJabatan,8,FALSE),"yr","day")-CONVERT(DATEDIF(H2143,tglAcuan,"y"),"yr","day"))),(NOW()+(CONVERT(VLOOKUP(Table1[[#This Row],[JABATAN]],tbl_refJabatan,8,FALSE),"yr","day")-CONVERT(DATEDIF(H2143,NOW(),"y"),"yr","day")))),"Usia Salah"),"")</f>
        <v>45714.348911689813</v>
      </c>
      <c r="AA2143" s="167" t="str">
        <f ca="1">IF(Table1[[#This Row],[TGL.PENSIUN (usia )]]&lt;&gt;0,TEXT(Table1[[#This Row],[TGL.PENSIUN (usia )]],"yyyy"),"")</f>
        <v>2025</v>
      </c>
      <c r="AB21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Row],[JABATAN]],tbl_refJabatan,9,FALSE),"yr","day")-CONVERT(DATEDIF(M2143,tglAcuan,"y"),"yr","day"))),(NOW()+(CONVERT(VLOOKUP(Table1[[#This Row],[JABATAN]],tbl_refJabatan,9,FALSE),"yr","day")-CONVERT(DATEDIF(M2143,NOW(),"y"),"yr","day")))),"tgl SK salah"),"")</f>
        <v>51923.598911689813</v>
      </c>
      <c r="AC2143" s="167" t="str">
        <f ca="1">IF(Table1[[#This Row],[TGL. PENSIUN (jabatan )]]&lt;&gt;0,TEXT(Table1[[#This Row],[TGL. PENSIUN (jabatan )]],"yyyy"),"")</f>
        <v>2042</v>
      </c>
      <c r="AD21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4" spans="1:30" s="53" customFormat="1" ht="21.75" customHeight="1" x14ac:dyDescent="0.25">
      <c r="A2144" s="43">
        <f t="shared" si="73"/>
        <v>2139</v>
      </c>
      <c r="B2144" s="44" t="s">
        <v>3626</v>
      </c>
      <c r="C2144" s="44" t="s">
        <v>3626</v>
      </c>
      <c r="D2144" s="72" t="s">
        <v>63</v>
      </c>
      <c r="E2144" s="234" t="s">
        <v>3162</v>
      </c>
      <c r="F2144" s="43" t="s">
        <v>41</v>
      </c>
      <c r="G2144" s="46" t="s">
        <v>42</v>
      </c>
      <c r="H2144" s="278">
        <v>23178</v>
      </c>
      <c r="I2144" s="45"/>
      <c r="J2144" s="76"/>
      <c r="K2144" s="83" t="s">
        <v>43</v>
      </c>
      <c r="L2144" s="236" t="s">
        <v>3793</v>
      </c>
      <c r="M2144" s="80">
        <v>43439</v>
      </c>
      <c r="N2144" s="52" t="str">
        <f t="shared" ca="1" si="74"/>
        <v>60 Tahun 8 Bulan 11 hari</v>
      </c>
      <c r="O21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22 Hari </v>
      </c>
      <c r="P2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Row],[JABATAN]],tbl_refJabatan,2,FALSE),"yr","day")-CONVERT(DATEDIF(H2144,tglAcuan,"y"),"yr","day"))),(NOW()+(CONVERT(VLOOKUP(Table1[[#This Row],[JABATAN]],tbl_refJabatan,2,FALSE),"yr","day")-CONVERT(DATEDIF(H2144,NOW(),"y"),"yr","day")))),"Usia Salah"),"")</f>
        <v>45349.098911689813</v>
      </c>
      <c r="Q2144" s="167" t="str">
        <f ca="1">IF(Table1[[#This Row],[TGL. PENSIUN (usia)]]&lt;&gt;0,TEXT(Table1[[#This Row],[TGL. PENSIUN (usia)]],"yyyy"),"")</f>
        <v>2024</v>
      </c>
      <c r="R2144" s="166">
        <f ca="1">IF(AND(Table1[[#This Row],[TGL. PENSIUN (usia)]]&lt;&gt;"",Table1[[#This Row],[TGL. PENSIUN (usia)]]&lt;&gt;"USIA SALAH"),IF(tglAcuan&lt;&gt;0,(INT(CONVERT(VLOOKUP(Table1[[#This Row],[JABATAN]],tbl_refJabatan,2,FALSE),"yr","day")-CONVERT(DATEDIF(H2144,tglAcuan,"y"),"yr","day"))),(INT(CONVERT(VLOOKUP(Table1[[#This Row],[JABATAN]],tbl_refJabatan,2,FALSE),"yr","day")-CONVERT(DATEDIF(H2144,NOW(),"y"),"yr","day")))),"")</f>
        <v>0</v>
      </c>
      <c r="S2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Row],[JABATAN]],tbl_refJabatan,4,FALSE),"yr","day")-CONVERT(DATEDIF(H2144,tglAcuan,"y"),"yr","day"))),(NOW()+(CONVERT(VLOOKUP(Table1[[#This Row],[JABATAN]],tbl_refJabatan,4,FALSE),"yr","day")-CONVERT(DATEDIF(H2144,NOW(),"y"),"yr","day")))),"Usia Salah"),"")</f>
        <v>30739.098911689813</v>
      </c>
      <c r="T2144" s="167" t="str">
        <f ca="1">IF(Table1[[#This Row],[TGL. PENSIUN ( usia )]]&lt;&gt;0,TEXT(Table1[[#This Row],[TGL. PENSIUN ( usia )]],"yyyy"),"")</f>
        <v>1984</v>
      </c>
      <c r="U2144" s="166">
        <f ca="1">IF(AND(Table1[[#This Row],[TGL. PENSIUN (usia)]]&lt;&gt;"",Table1[[#This Row],[TGL. PENSIUN (usia)]]&lt;&gt;"USIA SALAH"),IF(tglAcuan&lt;&gt;0,(INT(CONVERT(VLOOKUP(Table1[[#This Row],[JABATAN]],tbl_refJabatan,4,FALSE),"yr","day")-CONVERT(DATEDIF(H2144,tglAcuan,"y"),"yr","day"))),(INT(CONVERT(VLOOKUP(Table1[[#This Row],[JABATAN]],tbl_refJabatan,4,FALSE),"yr","day")-CONVERT(DATEDIF(H2144,NOW(),"y"),"yr","day")))),"")</f>
        <v>-14610</v>
      </c>
      <c r="V2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Row],[JABATAN]],tbl_refJabatan,6,FALSE),"yr","day")-CONVERT(DATEDIF(H2144,tglAcuan,"y"),"yr","day"))),(NOW()+(CONVERT(VLOOKUP(Table1[[#This Row],[JABATAN]],tbl_refJabatan,6,FALSE),"yr","day")-CONVERT(DATEDIF(H2144,NOW(),"y"),"yr","day")))),"Usia Salah"),"")</f>
        <v>23434.098911689813</v>
      </c>
      <c r="W2144" s="167" t="str">
        <f ca="1">IF(Table1[[#This Row],[TGL.PENSIUN (usia)]]&lt;&gt;0,TEXT(Table1[[#This Row],[TGL.PENSIUN (usia)]],"yyyy"),"")</f>
        <v>1964</v>
      </c>
      <c r="X2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Row],[JABATAN]],tbl_refJabatan,7,FALSE),"yr","day")-CONVERT(DATEDIF(M2144,tglAcuan,"y"),"yr","day"))),(NOW()+(CONVERT(VLOOKUP(Table1[[#This Row],[JABATAN]],tbl_refJabatan,7,FALSE),"yr","day")-CONVERT(DATEDIF(M2144,NOW(),"y"),"yr","day")))),"tgl SK salah"),"")</f>
        <v>65437.848911689813</v>
      </c>
      <c r="Y2144" s="167" t="str">
        <f ca="1">IF(Table1[[#This Row],[TGL. PENSIUN (jabatan)]]&lt;&gt;0,TEXT(Table1[[#This Row],[TGL. PENSIUN (jabatan)]],"yyyy"),"")</f>
        <v>2079</v>
      </c>
      <c r="Z21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Row],[JABATAN]],tbl_refJabatan,8,FALSE),"yr","day")-CONVERT(DATEDIF(H2144,tglAcuan,"y"),"yr","day"))),(NOW()+(CONVERT(VLOOKUP(Table1[[#This Row],[JABATAN]],tbl_refJabatan,8,FALSE),"yr","day")-CONVERT(DATEDIF(H2144,NOW(),"y"),"yr","day")))),"Usia Salah"),"")</f>
        <v>45349.098911689813</v>
      </c>
      <c r="AA2144" s="167" t="str">
        <f ca="1">IF(Table1[[#This Row],[TGL.PENSIUN (usia )]]&lt;&gt;0,TEXT(Table1[[#This Row],[TGL.PENSIUN (usia )]],"yyyy"),"")</f>
        <v>2024</v>
      </c>
      <c r="AB21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Row],[JABATAN]],tbl_refJabatan,9,FALSE),"yr","day")-CONVERT(DATEDIF(M2144,tglAcuan,"y"),"yr","day"))),(NOW()+(CONVERT(VLOOKUP(Table1[[#This Row],[JABATAN]],tbl_refJabatan,9,FALSE),"yr","day")-CONVERT(DATEDIF(M2144,NOW(),"y"),"yr","day")))),"tgl SK salah"),"")</f>
        <v>49001.598911689813</v>
      </c>
      <c r="AC2144" s="167" t="str">
        <f ca="1">IF(Table1[[#This Row],[TGL. PENSIUN (jabatan )]]&lt;&gt;0,TEXT(Table1[[#This Row],[TGL. PENSIUN (jabatan )]],"yyyy"),"")</f>
        <v>2034</v>
      </c>
      <c r="AD21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45" spans="1:30" s="53" customFormat="1" ht="21.75" customHeight="1" x14ac:dyDescent="0.25">
      <c r="A2145" s="43">
        <f t="shared" si="73"/>
        <v>2140</v>
      </c>
      <c r="B2145" s="44" t="s">
        <v>3626</v>
      </c>
      <c r="C2145" s="44" t="s">
        <v>3626</v>
      </c>
      <c r="D2145" s="72" t="s">
        <v>63</v>
      </c>
      <c r="E2145" s="234" t="s">
        <v>3794</v>
      </c>
      <c r="F2145" s="43" t="s">
        <v>41</v>
      </c>
      <c r="G2145" s="46" t="s">
        <v>42</v>
      </c>
      <c r="H2145" s="278">
        <v>26150</v>
      </c>
      <c r="I2145" s="45"/>
      <c r="J2145" s="76"/>
      <c r="K2145" s="83" t="s">
        <v>43</v>
      </c>
      <c r="L2145" s="236" t="s">
        <v>3795</v>
      </c>
      <c r="M2145" s="80">
        <v>43439</v>
      </c>
      <c r="N2145" s="52" t="str">
        <f t="shared" ca="1" si="74"/>
        <v>52 Tahun 6 Bulan 22 hari</v>
      </c>
      <c r="O21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22 Hari </v>
      </c>
      <c r="P2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Row],[JABATAN]],tbl_refJabatan,2,FALSE),"yr","day")-CONVERT(DATEDIF(H2145,tglAcuan,"y"),"yr","day"))),(NOW()+(CONVERT(VLOOKUP(Table1[[#This Row],[JABATAN]],tbl_refJabatan,2,FALSE),"yr","day")-CONVERT(DATEDIF(H2145,NOW(),"y"),"yr","day")))),"Usia Salah"),"")</f>
        <v>48271.098911689813</v>
      </c>
      <c r="Q2145" s="167" t="str">
        <f ca="1">IF(Table1[[#This Row],[TGL. PENSIUN (usia)]]&lt;&gt;0,TEXT(Table1[[#This Row],[TGL. PENSIUN (usia)]],"yyyy"),"")</f>
        <v>2032</v>
      </c>
      <c r="R2145" s="166">
        <f ca="1">IF(AND(Table1[[#This Row],[TGL. PENSIUN (usia)]]&lt;&gt;"",Table1[[#This Row],[TGL. PENSIUN (usia)]]&lt;&gt;"USIA SALAH"),IF(tglAcuan&lt;&gt;0,(INT(CONVERT(VLOOKUP(Table1[[#This Row],[JABATAN]],tbl_refJabatan,2,FALSE),"yr","day")-CONVERT(DATEDIF(H2145,tglAcuan,"y"),"yr","day"))),(INT(CONVERT(VLOOKUP(Table1[[#This Row],[JABATAN]],tbl_refJabatan,2,FALSE),"yr","day")-CONVERT(DATEDIF(H2145,NOW(),"y"),"yr","day")))),"")</f>
        <v>2922</v>
      </c>
      <c r="S2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Row],[JABATAN]],tbl_refJabatan,4,FALSE),"yr","day")-CONVERT(DATEDIF(H2145,tglAcuan,"y"),"yr","day"))),(NOW()+(CONVERT(VLOOKUP(Table1[[#This Row],[JABATAN]],tbl_refJabatan,4,FALSE),"yr","day")-CONVERT(DATEDIF(H2145,NOW(),"y"),"yr","day")))),"Usia Salah"),"")</f>
        <v>33661.098911689813</v>
      </c>
      <c r="T2145" s="167" t="str">
        <f ca="1">IF(Table1[[#This Row],[TGL. PENSIUN ( usia )]]&lt;&gt;0,TEXT(Table1[[#This Row],[TGL. PENSIUN ( usia )]],"yyyy"),"")</f>
        <v>1992</v>
      </c>
      <c r="U2145" s="166">
        <f ca="1">IF(AND(Table1[[#This Row],[TGL. PENSIUN (usia)]]&lt;&gt;"",Table1[[#This Row],[TGL. PENSIUN (usia)]]&lt;&gt;"USIA SALAH"),IF(tglAcuan&lt;&gt;0,(INT(CONVERT(VLOOKUP(Table1[[#This Row],[JABATAN]],tbl_refJabatan,4,FALSE),"yr","day")-CONVERT(DATEDIF(H2145,tglAcuan,"y"),"yr","day"))),(INT(CONVERT(VLOOKUP(Table1[[#This Row],[JABATAN]],tbl_refJabatan,4,FALSE),"yr","day")-CONVERT(DATEDIF(H2145,NOW(),"y"),"yr","day")))),"")</f>
        <v>-11688</v>
      </c>
      <c r="V2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Row],[JABATAN]],tbl_refJabatan,6,FALSE),"yr","day")-CONVERT(DATEDIF(H2145,tglAcuan,"y"),"yr","day"))),(NOW()+(CONVERT(VLOOKUP(Table1[[#This Row],[JABATAN]],tbl_refJabatan,6,FALSE),"yr","day")-CONVERT(DATEDIF(H2145,NOW(),"y"),"yr","day")))),"Usia Salah"),"")</f>
        <v>26356.098911689813</v>
      </c>
      <c r="W2145" s="167" t="str">
        <f ca="1">IF(Table1[[#This Row],[TGL.PENSIUN (usia)]]&lt;&gt;0,TEXT(Table1[[#This Row],[TGL.PENSIUN (usia)]],"yyyy"),"")</f>
        <v>1972</v>
      </c>
      <c r="X2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Row],[JABATAN]],tbl_refJabatan,7,FALSE),"yr","day")-CONVERT(DATEDIF(M2145,tglAcuan,"y"),"yr","day"))),(NOW()+(CONVERT(VLOOKUP(Table1[[#This Row],[JABATAN]],tbl_refJabatan,7,FALSE),"yr","day")-CONVERT(DATEDIF(M2145,NOW(),"y"),"yr","day")))),"tgl SK salah"),"")</f>
        <v>65437.848911689813</v>
      </c>
      <c r="Y2145" s="167" t="str">
        <f ca="1">IF(Table1[[#This Row],[TGL. PENSIUN (jabatan)]]&lt;&gt;0,TEXT(Table1[[#This Row],[TGL. PENSIUN (jabatan)]],"yyyy"),"")</f>
        <v>2079</v>
      </c>
      <c r="Z21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Row],[JABATAN]],tbl_refJabatan,8,FALSE),"yr","day")-CONVERT(DATEDIF(H2145,tglAcuan,"y"),"yr","day"))),(NOW()+(CONVERT(VLOOKUP(Table1[[#This Row],[JABATAN]],tbl_refJabatan,8,FALSE),"yr","day")-CONVERT(DATEDIF(H2145,NOW(),"y"),"yr","day")))),"Usia Salah"),"")</f>
        <v>48271.098911689813</v>
      </c>
      <c r="AA2145" s="167" t="str">
        <f ca="1">IF(Table1[[#This Row],[TGL.PENSIUN (usia )]]&lt;&gt;0,TEXT(Table1[[#This Row],[TGL.PENSIUN (usia )]],"yyyy"),"")</f>
        <v>2032</v>
      </c>
      <c r="AB21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Row],[JABATAN]],tbl_refJabatan,9,FALSE),"yr","day")-CONVERT(DATEDIF(M2145,tglAcuan,"y"),"yr","day"))),(NOW()+(CONVERT(VLOOKUP(Table1[[#This Row],[JABATAN]],tbl_refJabatan,9,FALSE),"yr","day")-CONVERT(DATEDIF(M2145,NOW(),"y"),"yr","day")))),"tgl SK salah"),"")</f>
        <v>49001.598911689813</v>
      </c>
      <c r="AC2145" s="167" t="str">
        <f ca="1">IF(Table1[[#This Row],[TGL. PENSIUN (jabatan )]]&lt;&gt;0,TEXT(Table1[[#This Row],[TGL. PENSIUN (jabatan )]],"yyyy"),"")</f>
        <v>2034</v>
      </c>
      <c r="AD21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6" spans="1:30" s="53" customFormat="1" ht="21.75" customHeight="1" x14ac:dyDescent="0.25">
      <c r="A2146" s="43">
        <f t="shared" si="73"/>
        <v>2141</v>
      </c>
      <c r="B2146" s="44" t="s">
        <v>3626</v>
      </c>
      <c r="C2146" s="44" t="s">
        <v>3626</v>
      </c>
      <c r="D2146" s="72" t="s">
        <v>63</v>
      </c>
      <c r="E2146" s="234" t="s">
        <v>3796</v>
      </c>
      <c r="F2146" s="43" t="s">
        <v>41</v>
      </c>
      <c r="G2146" s="46" t="s">
        <v>42</v>
      </c>
      <c r="H2146" s="278">
        <v>21278</v>
      </c>
      <c r="I2146" s="45"/>
      <c r="J2146" s="76"/>
      <c r="K2146" s="83" t="s">
        <v>93</v>
      </c>
      <c r="L2146" s="238" t="s">
        <v>3797</v>
      </c>
      <c r="M2146" s="80">
        <v>40308</v>
      </c>
      <c r="N2146" s="52" t="str">
        <f t="shared" ca="1" si="74"/>
        <v>65 Tahun 10 Bulan 24 hari</v>
      </c>
      <c r="O21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9 Bulan 17 Hari </v>
      </c>
      <c r="P2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Row],[JABATAN]],tbl_refJabatan,2,FALSE),"yr","day")-CONVERT(DATEDIF(H2146,tglAcuan,"y"),"yr","day"))),(NOW()+(CONVERT(VLOOKUP(Table1[[#This Row],[JABATAN]],tbl_refJabatan,2,FALSE),"yr","day")-CONVERT(DATEDIF(H2146,NOW(),"y"),"yr","day")))),"Usia Salah"),"")</f>
        <v>43522.848911689813</v>
      </c>
      <c r="Q2146" s="167" t="str">
        <f ca="1">IF(Table1[[#This Row],[TGL. PENSIUN (usia)]]&lt;&gt;0,TEXT(Table1[[#This Row],[TGL. PENSIUN (usia)]],"yyyy"),"")</f>
        <v>2019</v>
      </c>
      <c r="R2146" s="166">
        <f ca="1">IF(AND(Table1[[#This Row],[TGL. PENSIUN (usia)]]&lt;&gt;"",Table1[[#This Row],[TGL. PENSIUN (usia)]]&lt;&gt;"USIA SALAH"),IF(tglAcuan&lt;&gt;0,(INT(CONVERT(VLOOKUP(Table1[[#This Row],[JABATAN]],tbl_refJabatan,2,FALSE),"yr","day")-CONVERT(DATEDIF(H2146,tglAcuan,"y"),"yr","day"))),(INT(CONVERT(VLOOKUP(Table1[[#This Row],[JABATAN]],tbl_refJabatan,2,FALSE),"yr","day")-CONVERT(DATEDIF(H2146,NOW(),"y"),"yr","day")))),"")</f>
        <v>-1827</v>
      </c>
      <c r="S2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Row],[JABATAN]],tbl_refJabatan,4,FALSE),"yr","day")-CONVERT(DATEDIF(H2146,tglAcuan,"y"),"yr","day"))),(NOW()+(CONVERT(VLOOKUP(Table1[[#This Row],[JABATAN]],tbl_refJabatan,4,FALSE),"yr","day")-CONVERT(DATEDIF(H2146,NOW(),"y"),"yr","day")))),"Usia Salah"),"")</f>
        <v>28912.848911689813</v>
      </c>
      <c r="T2146" s="167" t="str">
        <f ca="1">IF(Table1[[#This Row],[TGL. PENSIUN ( usia )]]&lt;&gt;0,TEXT(Table1[[#This Row],[TGL. PENSIUN ( usia )]],"yyyy"),"")</f>
        <v>1979</v>
      </c>
      <c r="U2146" s="166">
        <f ca="1">IF(AND(Table1[[#This Row],[TGL. PENSIUN (usia)]]&lt;&gt;"",Table1[[#This Row],[TGL. PENSIUN (usia)]]&lt;&gt;"USIA SALAH"),IF(tglAcuan&lt;&gt;0,(INT(CONVERT(VLOOKUP(Table1[[#This Row],[JABATAN]],tbl_refJabatan,4,FALSE),"yr","day")-CONVERT(DATEDIF(H2146,tglAcuan,"y"),"yr","day"))),(INT(CONVERT(VLOOKUP(Table1[[#This Row],[JABATAN]],tbl_refJabatan,4,FALSE),"yr","day")-CONVERT(DATEDIF(H2146,NOW(),"y"),"yr","day")))),"")</f>
        <v>-16437</v>
      </c>
      <c r="V2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Row],[JABATAN]],tbl_refJabatan,6,FALSE),"yr","day")-CONVERT(DATEDIF(H2146,tglAcuan,"y"),"yr","day"))),(NOW()+(CONVERT(VLOOKUP(Table1[[#This Row],[JABATAN]],tbl_refJabatan,6,FALSE),"yr","day")-CONVERT(DATEDIF(H2146,NOW(),"y"),"yr","day")))),"Usia Salah"),"")</f>
        <v>21607.848911689813</v>
      </c>
      <c r="W2146" s="167" t="str">
        <f ca="1">IF(Table1[[#This Row],[TGL.PENSIUN (usia)]]&lt;&gt;0,TEXT(Table1[[#This Row],[TGL.PENSIUN (usia)]],"yyyy"),"")</f>
        <v>1959</v>
      </c>
      <c r="X2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Row],[JABATAN]],tbl_refJabatan,7,FALSE),"yr","day")-CONVERT(DATEDIF(M2146,tglAcuan,"y"),"yr","day"))),(NOW()+(CONVERT(VLOOKUP(Table1[[#This Row],[JABATAN]],tbl_refJabatan,7,FALSE),"yr","day")-CONVERT(DATEDIF(M2146,NOW(),"y"),"yr","day")))),"tgl SK salah"),"")</f>
        <v>62515.848911689813</v>
      </c>
      <c r="Y2146" s="167" t="str">
        <f ca="1">IF(Table1[[#This Row],[TGL. PENSIUN (jabatan)]]&lt;&gt;0,TEXT(Table1[[#This Row],[TGL. PENSIUN (jabatan)]],"yyyy"),"")</f>
        <v>2071</v>
      </c>
      <c r="Z21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Row],[JABATAN]],tbl_refJabatan,8,FALSE),"yr","day")-CONVERT(DATEDIF(H2146,tglAcuan,"y"),"yr","day"))),(NOW()+(CONVERT(VLOOKUP(Table1[[#This Row],[JABATAN]],tbl_refJabatan,8,FALSE),"yr","day")-CONVERT(DATEDIF(H2146,NOW(),"y"),"yr","day")))),"Usia Salah"),"")</f>
        <v>43522.848911689813</v>
      </c>
      <c r="AA2146" s="167" t="str">
        <f ca="1">IF(Table1[[#This Row],[TGL.PENSIUN (usia )]]&lt;&gt;0,TEXT(Table1[[#This Row],[TGL.PENSIUN (usia )]],"yyyy"),"")</f>
        <v>2019</v>
      </c>
      <c r="AB21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Row],[JABATAN]],tbl_refJabatan,9,FALSE),"yr","day")-CONVERT(DATEDIF(M2146,tglAcuan,"y"),"yr","day"))),(NOW()+(CONVERT(VLOOKUP(Table1[[#This Row],[JABATAN]],tbl_refJabatan,9,FALSE),"yr","day")-CONVERT(DATEDIF(M2146,NOW(),"y"),"yr","day")))),"tgl SK salah"),"")</f>
        <v>46079.598911689813</v>
      </c>
      <c r="AC2146" s="167" t="str">
        <f ca="1">IF(Table1[[#This Row],[TGL. PENSIUN (jabatan )]]&lt;&gt;0,TEXT(Table1[[#This Row],[TGL. PENSIUN (jabatan )]],"yyyy"),"")</f>
        <v>2026</v>
      </c>
      <c r="AD21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7" spans="1:30" s="53" customFormat="1" ht="21.75" customHeight="1" x14ac:dyDescent="0.25">
      <c r="A2147" s="43">
        <f t="shared" si="73"/>
        <v>2142</v>
      </c>
      <c r="B2147" s="44" t="s">
        <v>3626</v>
      </c>
      <c r="C2147" s="44" t="s">
        <v>3798</v>
      </c>
      <c r="D2147" s="45" t="s">
        <v>39</v>
      </c>
      <c r="E2147" s="285" t="s">
        <v>3799</v>
      </c>
      <c r="F2147" s="43" t="s">
        <v>41</v>
      </c>
      <c r="G2147" s="46" t="s">
        <v>42</v>
      </c>
      <c r="H2147" s="47">
        <v>22998</v>
      </c>
      <c r="I2147" s="45"/>
      <c r="J2147" s="76"/>
      <c r="K2147" s="74" t="s">
        <v>43</v>
      </c>
      <c r="L2147" s="83" t="s">
        <v>3800</v>
      </c>
      <c r="M2147" s="80">
        <v>43812</v>
      </c>
      <c r="N2147" s="52" t="str">
        <f t="shared" ca="1" si="74"/>
        <v>61 Tahun 2 Bulan 9 hari</v>
      </c>
      <c r="O21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Row],[JABATAN]],tbl_refJabatan,2,FALSE),"yr","day")-CONVERT(DATEDIF(H2147,tglAcuan,"y"),"yr","day"))),(NOW()+(CONVERT(VLOOKUP(Table1[[#This Row],[JABATAN]],tbl_refJabatan,2,FALSE),"yr","day")-CONVERT(DATEDIF(H2147,NOW(),"y"),"yr","day")))),"Usia Salah"),"")</f>
        <v>23068.848911689813</v>
      </c>
      <c r="Q2147" s="167" t="str">
        <f ca="1">IF(Table1[[#This Row],[TGL. PENSIUN (usia)]]&lt;&gt;0,TEXT(Table1[[#This Row],[TGL. PENSIUN (usia)]],"yyyy"),"")</f>
        <v>1963</v>
      </c>
      <c r="R2147" s="166">
        <f ca="1">IF(AND(Table1[[#This Row],[TGL. PENSIUN (usia)]]&lt;&gt;"",Table1[[#This Row],[TGL. PENSIUN (usia)]]&lt;&gt;"USIA SALAH"),IF(tglAcuan&lt;&gt;0,(INT(CONVERT(VLOOKUP(Table1[[#This Row],[JABATAN]],tbl_refJabatan,2,FALSE),"yr","day")-CONVERT(DATEDIF(H2147,tglAcuan,"y"),"yr","day"))),(INT(CONVERT(VLOOKUP(Table1[[#This Row],[JABATAN]],tbl_refJabatan,2,FALSE),"yr","day")-CONVERT(DATEDIF(H2147,NOW(),"y"),"yr","day")))),"")</f>
        <v>-22281</v>
      </c>
      <c r="S2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Row],[JABATAN]],tbl_refJabatan,4,FALSE),"yr","day")-CONVERT(DATEDIF(H2147,tglAcuan,"y"),"yr","day"))),(NOW()+(CONVERT(VLOOKUP(Table1[[#This Row],[JABATAN]],tbl_refJabatan,4,FALSE),"yr","day")-CONVERT(DATEDIF(H2147,NOW(),"y"),"yr","day")))),"Usia Salah"),"")</f>
        <v>23068.848911689813</v>
      </c>
      <c r="T2147" s="167" t="str">
        <f ca="1">IF(Table1[[#This Row],[TGL. PENSIUN ( usia )]]&lt;&gt;0,TEXT(Table1[[#This Row],[TGL. PENSIUN ( usia )]],"yyyy"),"")</f>
        <v>1963</v>
      </c>
      <c r="U2147" s="166">
        <f ca="1">IF(AND(Table1[[#This Row],[TGL. PENSIUN (usia)]]&lt;&gt;"",Table1[[#This Row],[TGL. PENSIUN (usia)]]&lt;&gt;"USIA SALAH"),IF(tglAcuan&lt;&gt;0,(INT(CONVERT(VLOOKUP(Table1[[#This Row],[JABATAN]],tbl_refJabatan,4,FALSE),"yr","day")-CONVERT(DATEDIF(H2147,tglAcuan,"y"),"yr","day"))),(INT(CONVERT(VLOOKUP(Table1[[#This Row],[JABATAN]],tbl_refJabatan,4,FALSE),"yr","day")-CONVERT(DATEDIF(H2147,NOW(),"y"),"yr","day")))),"")</f>
        <v>-22281</v>
      </c>
      <c r="V2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Row],[JABATAN]],tbl_refJabatan,6,FALSE),"yr","day")-CONVERT(DATEDIF(H2147,tglAcuan,"y"),"yr","day"))),(NOW()+(CONVERT(VLOOKUP(Table1[[#This Row],[JABATAN]],tbl_refJabatan,6,FALSE),"yr","day")-CONVERT(DATEDIF(H2147,NOW(),"y"),"yr","day")))),"Usia Salah"),"")</f>
        <v>23068.848911689813</v>
      </c>
      <c r="W2147" s="167" t="str">
        <f ca="1">IF(Table1[[#This Row],[TGL.PENSIUN (usia)]]&lt;&gt;0,TEXT(Table1[[#This Row],[TGL.PENSIUN (usia)]],"yyyy"),"")</f>
        <v>1963</v>
      </c>
      <c r="X2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Row],[JABATAN]],tbl_refJabatan,7,FALSE),"yr","day")-CONVERT(DATEDIF(M2147,tglAcuan,"y"),"yr","day"))),(NOW()+(CONVERT(VLOOKUP(Table1[[#This Row],[JABATAN]],tbl_refJabatan,7,FALSE),"yr","day")-CONVERT(DATEDIF(M2147,NOW(),"y"),"yr","day")))),"tgl SK salah"),"")</f>
        <v>43888.098911689813</v>
      </c>
      <c r="Y2147" s="167" t="str">
        <f ca="1">IF(Table1[[#This Row],[TGL. PENSIUN (jabatan)]]&lt;&gt;0,TEXT(Table1[[#This Row],[TGL. PENSIUN (jabatan)]],"yyyy"),"")</f>
        <v>2020</v>
      </c>
      <c r="Z21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Row],[JABATAN]],tbl_refJabatan,8,FALSE),"yr","day")-CONVERT(DATEDIF(H2147,tglAcuan,"y"),"yr","day"))),(NOW()+(CONVERT(VLOOKUP(Table1[[#This Row],[JABATAN]],tbl_refJabatan,8,FALSE),"yr","day")-CONVERT(DATEDIF(H2147,NOW(),"y"),"yr","day")))),"Usia Salah"),"")</f>
        <v>23068.848911689813</v>
      </c>
      <c r="AA2147" s="167" t="str">
        <f ca="1">IF(Table1[[#This Row],[TGL.PENSIUN (usia )]]&lt;&gt;0,TEXT(Table1[[#This Row],[TGL.PENSIUN (usia )]],"yyyy"),"")</f>
        <v>1963</v>
      </c>
      <c r="AB21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Row],[JABATAN]],tbl_refJabatan,9,FALSE),"yr","day")-CONVERT(DATEDIF(M2147,tglAcuan,"y"),"yr","day"))),(NOW()+(CONVERT(VLOOKUP(Table1[[#This Row],[JABATAN]],tbl_refJabatan,9,FALSE),"yr","day")-CONVERT(DATEDIF(M2147,NOW(),"y"),"yr","day")))),"tgl SK salah"),"")</f>
        <v>43888.098911689813</v>
      </c>
      <c r="AC2147" s="167" t="str">
        <f ca="1">IF(Table1[[#This Row],[TGL. PENSIUN (jabatan )]]&lt;&gt;0,TEXT(Table1[[#This Row],[TGL. PENSIUN (jabatan )]],"yyyy"),"")</f>
        <v>2020</v>
      </c>
      <c r="AD21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8" spans="1:30" s="88" customFormat="1" ht="21.75" customHeight="1" x14ac:dyDescent="0.25">
      <c r="A2148" s="43">
        <f t="shared" si="73"/>
        <v>2143</v>
      </c>
      <c r="B2148" s="44" t="s">
        <v>3626</v>
      </c>
      <c r="C2148" s="44" t="s">
        <v>3798</v>
      </c>
      <c r="D2148" s="72" t="s">
        <v>45</v>
      </c>
      <c r="E2148" s="285" t="s">
        <v>3801</v>
      </c>
      <c r="F2148" s="43" t="s">
        <v>41</v>
      </c>
      <c r="G2148" s="46" t="s">
        <v>42</v>
      </c>
      <c r="H2148" s="47">
        <v>23737</v>
      </c>
      <c r="I2148" s="45"/>
      <c r="J2148" s="76"/>
      <c r="K2148" s="74" t="s">
        <v>43</v>
      </c>
      <c r="L2148" s="83" t="s">
        <v>3802</v>
      </c>
      <c r="M2148" s="80">
        <v>43546</v>
      </c>
      <c r="N2148" s="52" t="str">
        <f t="shared" ca="1" si="74"/>
        <v>59 Tahun 2 Bulan 1 hari</v>
      </c>
      <c r="O21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5 Hari </v>
      </c>
      <c r="P2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Row],[JABATAN]],tbl_refJabatan,2,FALSE),"yr","day")-CONVERT(DATEDIF(H2148,tglAcuan,"y"),"yr","day"))),(NOW()+(CONVERT(VLOOKUP(Table1[[#This Row],[JABATAN]],tbl_refJabatan,2,FALSE),"yr","day")-CONVERT(DATEDIF(H2148,NOW(),"y"),"yr","day")))),"Usia Salah"),"")</f>
        <v>23799.348911689813</v>
      </c>
      <c r="Q2148" s="167" t="str">
        <f ca="1">IF(Table1[[#This Row],[TGL. PENSIUN (usia)]]&lt;&gt;0,TEXT(Table1[[#This Row],[TGL. PENSIUN (usia)]],"yyyy"),"")</f>
        <v>1965</v>
      </c>
      <c r="R2148" s="166">
        <f ca="1">IF(AND(Table1[[#This Row],[TGL. PENSIUN (usia)]]&lt;&gt;"",Table1[[#This Row],[TGL. PENSIUN (usia)]]&lt;&gt;"USIA SALAH"),IF(tglAcuan&lt;&gt;0,(INT(CONVERT(VLOOKUP(Table1[[#This Row],[JABATAN]],tbl_refJabatan,2,FALSE),"yr","day")-CONVERT(DATEDIF(H2148,tglAcuan,"y"),"yr","day"))),(INT(CONVERT(VLOOKUP(Table1[[#This Row],[JABATAN]],tbl_refJabatan,2,FALSE),"yr","day")-CONVERT(DATEDIF(H2148,NOW(),"y"),"yr","day")))),"")</f>
        <v>-21550</v>
      </c>
      <c r="S2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Row],[JABATAN]],tbl_refJabatan,4,FALSE),"yr","day")-CONVERT(DATEDIF(H2148,tglAcuan,"y"),"yr","day"))),(NOW()+(CONVERT(VLOOKUP(Table1[[#This Row],[JABATAN]],tbl_refJabatan,4,FALSE),"yr","day")-CONVERT(DATEDIF(H2148,NOW(),"y"),"yr","day")))),"Usia Salah"),"")</f>
        <v>23799.348911689813</v>
      </c>
      <c r="T2148" s="167" t="str">
        <f ca="1">IF(Table1[[#This Row],[TGL. PENSIUN ( usia )]]&lt;&gt;0,TEXT(Table1[[#This Row],[TGL. PENSIUN ( usia )]],"yyyy"),"")</f>
        <v>1965</v>
      </c>
      <c r="U2148" s="166">
        <f ca="1">IF(AND(Table1[[#This Row],[TGL. PENSIUN (usia)]]&lt;&gt;"",Table1[[#This Row],[TGL. PENSIUN (usia)]]&lt;&gt;"USIA SALAH"),IF(tglAcuan&lt;&gt;0,(INT(CONVERT(VLOOKUP(Table1[[#This Row],[JABATAN]],tbl_refJabatan,4,FALSE),"yr","day")-CONVERT(DATEDIF(H2148,tglAcuan,"y"),"yr","day"))),(INT(CONVERT(VLOOKUP(Table1[[#This Row],[JABATAN]],tbl_refJabatan,4,FALSE),"yr","day")-CONVERT(DATEDIF(H2148,NOW(),"y"),"yr","day")))),"")</f>
        <v>-21550</v>
      </c>
      <c r="V2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Row],[JABATAN]],tbl_refJabatan,6,FALSE),"yr","day")-CONVERT(DATEDIF(H2148,tglAcuan,"y"),"yr","day"))),(NOW()+(CONVERT(VLOOKUP(Table1[[#This Row],[JABATAN]],tbl_refJabatan,6,FALSE),"yr","day")-CONVERT(DATEDIF(H2148,NOW(),"y"),"yr","day")))),"Usia Salah"),"")</f>
        <v>23799.348911689813</v>
      </c>
      <c r="W2148" s="167" t="str">
        <f ca="1">IF(Table1[[#This Row],[TGL.PENSIUN (usia)]]&lt;&gt;0,TEXT(Table1[[#This Row],[TGL.PENSIUN (usia)]],"yyyy"),"")</f>
        <v>1965</v>
      </c>
      <c r="X2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Row],[JABATAN]],tbl_refJabatan,7,FALSE),"yr","day")-CONVERT(DATEDIF(M2148,tglAcuan,"y"),"yr","day"))),(NOW()+(CONVERT(VLOOKUP(Table1[[#This Row],[JABATAN]],tbl_refJabatan,7,FALSE),"yr","day")-CONVERT(DATEDIF(M2148,NOW(),"y"),"yr","day")))),"tgl SK salah"),"")</f>
        <v>43888.098911689813</v>
      </c>
      <c r="Y2148" s="167" t="str">
        <f ca="1">IF(Table1[[#This Row],[TGL. PENSIUN (jabatan)]]&lt;&gt;0,TEXT(Table1[[#This Row],[TGL. PENSIUN (jabatan)]],"yyyy"),"")</f>
        <v>2020</v>
      </c>
      <c r="Z21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Row],[JABATAN]],tbl_refJabatan,8,FALSE),"yr","day")-CONVERT(DATEDIF(H2148,tglAcuan,"y"),"yr","day"))),(NOW()+(CONVERT(VLOOKUP(Table1[[#This Row],[JABATAN]],tbl_refJabatan,8,FALSE),"yr","day")-CONVERT(DATEDIF(H2148,NOW(),"y"),"yr","day")))),"Usia Salah"),"")</f>
        <v>23799.348911689813</v>
      </c>
      <c r="AA2148" s="167" t="str">
        <f ca="1">IF(Table1[[#This Row],[TGL.PENSIUN (usia )]]&lt;&gt;0,TEXT(Table1[[#This Row],[TGL.PENSIUN (usia )]],"yyyy"),"")</f>
        <v>1965</v>
      </c>
      <c r="AB21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Row],[JABATAN]],tbl_refJabatan,9,FALSE),"yr","day")-CONVERT(DATEDIF(M2148,tglAcuan,"y"),"yr","day"))),(NOW()+(CONVERT(VLOOKUP(Table1[[#This Row],[JABATAN]],tbl_refJabatan,9,FALSE),"yr","day")-CONVERT(DATEDIF(M2148,NOW(),"y"),"yr","day")))),"tgl SK salah"),"")</f>
        <v>43888.098911689813</v>
      </c>
      <c r="AC2148" s="167" t="str">
        <f ca="1">IF(Table1[[#This Row],[TGL. PENSIUN (jabatan )]]&lt;&gt;0,TEXT(Table1[[#This Row],[TGL. PENSIUN (jabatan )]],"yyyy"),"")</f>
        <v>2020</v>
      </c>
      <c r="AD21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49" spans="1:30" s="53" customFormat="1" ht="21.75" customHeight="1" x14ac:dyDescent="0.25">
      <c r="A2149" s="43">
        <f t="shared" si="73"/>
        <v>2144</v>
      </c>
      <c r="B2149" s="44" t="s">
        <v>3626</v>
      </c>
      <c r="C2149" s="44" t="s">
        <v>3798</v>
      </c>
      <c r="D2149" s="72" t="s">
        <v>48</v>
      </c>
      <c r="E2149" s="285" t="s">
        <v>3803</v>
      </c>
      <c r="F2149" s="43" t="s">
        <v>50</v>
      </c>
      <c r="G2149" s="46" t="s">
        <v>42</v>
      </c>
      <c r="H2149" s="47">
        <v>32966</v>
      </c>
      <c r="I2149" s="45"/>
      <c r="J2149" s="76"/>
      <c r="K2149" s="74" t="s">
        <v>56</v>
      </c>
      <c r="L2149" s="79" t="s">
        <v>3804</v>
      </c>
      <c r="M2149" s="80">
        <v>44893</v>
      </c>
      <c r="N2149" s="52" t="str">
        <f t="shared" ca="1" si="74"/>
        <v>33 Tahun 10 Bulan 24 hari</v>
      </c>
      <c r="O21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30 Hari </v>
      </c>
      <c r="P2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Row],[JABATAN]],tbl_refJabatan,2,FALSE),"yr","day")-CONVERT(DATEDIF(H2149,tglAcuan,"y"),"yr","day"))),(NOW()+(CONVERT(VLOOKUP(Table1[[#This Row],[JABATAN]],tbl_refJabatan,2,FALSE),"yr","day")-CONVERT(DATEDIF(H2149,NOW(),"y"),"yr","day")))),"Usia Salah"),"")</f>
        <v>55210.848911689813</v>
      </c>
      <c r="Q2149" s="167" t="str">
        <f ca="1">IF(Table1[[#This Row],[TGL. PENSIUN (usia)]]&lt;&gt;0,TEXT(Table1[[#This Row],[TGL. PENSIUN (usia)]],"yyyy"),"")</f>
        <v>2051</v>
      </c>
      <c r="R2149" s="166">
        <f ca="1">IF(AND(Table1[[#This Row],[TGL. PENSIUN (usia)]]&lt;&gt;"",Table1[[#This Row],[TGL. PENSIUN (usia)]]&lt;&gt;"USIA SALAH"),IF(tglAcuan&lt;&gt;0,(INT(CONVERT(VLOOKUP(Table1[[#This Row],[JABATAN]],tbl_refJabatan,2,FALSE),"yr","day")-CONVERT(DATEDIF(H2149,tglAcuan,"y"),"yr","day"))),(INT(CONVERT(VLOOKUP(Table1[[#This Row],[JABATAN]],tbl_refJabatan,2,FALSE),"yr","day")-CONVERT(DATEDIF(H2149,NOW(),"y"),"yr","day")))),"")</f>
        <v>9861</v>
      </c>
      <c r="S2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Row],[JABATAN]],tbl_refJabatan,4,FALSE),"yr","day")-CONVERT(DATEDIF(H2149,tglAcuan,"y"),"yr","day"))),(NOW()+(CONVERT(VLOOKUP(Table1[[#This Row],[JABATAN]],tbl_refJabatan,4,FALSE),"yr","day")-CONVERT(DATEDIF(H2149,NOW(),"y"),"yr","day")))),"Usia Salah"),"")</f>
        <v>55210.848911689813</v>
      </c>
      <c r="T2149" s="167" t="str">
        <f ca="1">IF(Table1[[#This Row],[TGL. PENSIUN ( usia )]]&lt;&gt;0,TEXT(Table1[[#This Row],[TGL. PENSIUN ( usia )]],"yyyy"),"")</f>
        <v>2051</v>
      </c>
      <c r="U2149" s="166">
        <f ca="1">IF(AND(Table1[[#This Row],[TGL. PENSIUN (usia)]]&lt;&gt;"",Table1[[#This Row],[TGL. PENSIUN (usia)]]&lt;&gt;"USIA SALAH"),IF(tglAcuan&lt;&gt;0,(INT(CONVERT(VLOOKUP(Table1[[#This Row],[JABATAN]],tbl_refJabatan,4,FALSE),"yr","day")-CONVERT(DATEDIF(H2149,tglAcuan,"y"),"yr","day"))),(INT(CONVERT(VLOOKUP(Table1[[#This Row],[JABATAN]],tbl_refJabatan,4,FALSE),"yr","day")-CONVERT(DATEDIF(H2149,NOW(),"y"),"yr","day")))),"")</f>
        <v>9861</v>
      </c>
      <c r="V2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Row],[JABATAN]],tbl_refJabatan,6,FALSE),"yr","day")-CONVERT(DATEDIF(H2149,tglAcuan,"y"),"yr","day"))),(NOW()+(CONVERT(VLOOKUP(Table1[[#This Row],[JABATAN]],tbl_refJabatan,6,FALSE),"yr","day")-CONVERT(DATEDIF(H2149,NOW(),"y"),"yr","day")))),"Usia Salah"),"")</f>
        <v>53749.848911689813</v>
      </c>
      <c r="W2149" s="167" t="str">
        <f ca="1">IF(Table1[[#This Row],[TGL.PENSIUN (usia)]]&lt;&gt;0,TEXT(Table1[[#This Row],[TGL.PENSIUN (usia)]],"yyyy"),"")</f>
        <v>2047</v>
      </c>
      <c r="X2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Row],[JABATAN]],tbl_refJabatan,7,FALSE),"yr","day")-CONVERT(DATEDIF(M2149,tglAcuan,"y"),"yr","day"))),(NOW()+(CONVERT(VLOOKUP(Table1[[#This Row],[JABATAN]],tbl_refJabatan,7,FALSE),"yr","day")-CONVERT(DATEDIF(M2149,NOW(),"y"),"yr","day")))),"tgl SK salah"),"")</f>
        <v>52288.848911689813</v>
      </c>
      <c r="Y2149" s="167" t="str">
        <f ca="1">IF(Table1[[#This Row],[TGL. PENSIUN (jabatan)]]&lt;&gt;0,TEXT(Table1[[#This Row],[TGL. PENSIUN (jabatan)]],"yyyy"),"")</f>
        <v>2043</v>
      </c>
      <c r="Z21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Row],[JABATAN]],tbl_refJabatan,8,FALSE),"yr","day")-CONVERT(DATEDIF(H2149,tglAcuan,"y"),"yr","day"))),(NOW()+(CONVERT(VLOOKUP(Table1[[#This Row],[JABATAN]],tbl_refJabatan,8,FALSE),"yr","day")-CONVERT(DATEDIF(H2149,NOW(),"y"),"yr","day")))),"Usia Salah"),"")</f>
        <v>53749.848911689813</v>
      </c>
      <c r="AA2149" s="167" t="str">
        <f ca="1">IF(Table1[[#This Row],[TGL.PENSIUN (usia )]]&lt;&gt;0,TEXT(Table1[[#This Row],[TGL.PENSIUN (usia )]],"yyyy"),"")</f>
        <v>2047</v>
      </c>
      <c r="AB21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Row],[JABATAN]],tbl_refJabatan,9,FALSE),"yr","day")-CONVERT(DATEDIF(M2149,tglAcuan,"y"),"yr","day"))),(NOW()+(CONVERT(VLOOKUP(Table1[[#This Row],[JABATAN]],tbl_refJabatan,9,FALSE),"yr","day")-CONVERT(DATEDIF(M2149,NOW(),"y"),"yr","day")))),"tgl SK salah"),"")</f>
        <v>52288.848911689813</v>
      </c>
      <c r="AC2149" s="167" t="str">
        <f ca="1">IF(Table1[[#This Row],[TGL. PENSIUN (jabatan )]]&lt;&gt;0,TEXT(Table1[[#This Row],[TGL. PENSIUN (jabatan )]],"yyyy"),"")</f>
        <v>2043</v>
      </c>
      <c r="AD21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0" spans="1:30" s="53" customFormat="1" ht="21.75" customHeight="1" x14ac:dyDescent="0.25">
      <c r="A2150" s="43">
        <f t="shared" si="73"/>
        <v>2145</v>
      </c>
      <c r="B2150" s="44" t="s">
        <v>3626</v>
      </c>
      <c r="C2150" s="44" t="s">
        <v>3798</v>
      </c>
      <c r="D2150" s="72" t="s">
        <v>52</v>
      </c>
      <c r="E2150" s="285" t="s">
        <v>3805</v>
      </c>
      <c r="F2150" s="43" t="s">
        <v>41</v>
      </c>
      <c r="G2150" s="46" t="s">
        <v>42</v>
      </c>
      <c r="H2150" s="47">
        <v>27006</v>
      </c>
      <c r="I2150" s="45"/>
      <c r="J2150" s="76"/>
      <c r="K2150" s="74" t="s">
        <v>43</v>
      </c>
      <c r="L2150" s="83" t="s">
        <v>3806</v>
      </c>
      <c r="M2150" s="80">
        <v>43467</v>
      </c>
      <c r="N2150" s="52" t="str">
        <f t="shared" ca="1" si="74"/>
        <v>50 Tahun 2 Bulan 19 hari</v>
      </c>
      <c r="O21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2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Row],[JABATAN]],tbl_refJabatan,2,FALSE),"yr","day")-CONVERT(DATEDIF(H2150,tglAcuan,"y"),"yr","day"))),(NOW()+(CONVERT(VLOOKUP(Table1[[#This Row],[JABATAN]],tbl_refJabatan,2,FALSE),"yr","day")-CONVERT(DATEDIF(H2150,NOW(),"y"),"yr","day")))),"Usia Salah"),"")</f>
        <v>49001.598911689813</v>
      </c>
      <c r="Q2150" s="167" t="str">
        <f ca="1">IF(Table1[[#This Row],[TGL. PENSIUN (usia)]]&lt;&gt;0,TEXT(Table1[[#This Row],[TGL. PENSIUN (usia)]],"yyyy"),"")</f>
        <v>2034</v>
      </c>
      <c r="R2150" s="166">
        <f ca="1">IF(AND(Table1[[#This Row],[TGL. PENSIUN (usia)]]&lt;&gt;"",Table1[[#This Row],[TGL. PENSIUN (usia)]]&lt;&gt;"USIA SALAH"),IF(tglAcuan&lt;&gt;0,(INT(CONVERT(VLOOKUP(Table1[[#This Row],[JABATAN]],tbl_refJabatan,2,FALSE),"yr","day")-CONVERT(DATEDIF(H2150,tglAcuan,"y"),"yr","day"))),(INT(CONVERT(VLOOKUP(Table1[[#This Row],[JABATAN]],tbl_refJabatan,2,FALSE),"yr","day")-CONVERT(DATEDIF(H2150,NOW(),"y"),"yr","day")))),"")</f>
        <v>3652</v>
      </c>
      <c r="S2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Row],[JABATAN]],tbl_refJabatan,4,FALSE),"yr","day")-CONVERT(DATEDIF(H2150,tglAcuan,"y"),"yr","day"))),(NOW()+(CONVERT(VLOOKUP(Table1[[#This Row],[JABATAN]],tbl_refJabatan,4,FALSE),"yr","day")-CONVERT(DATEDIF(H2150,NOW(),"y"),"yr","day")))),"Usia Salah"),"")</f>
        <v>49001.598911689813</v>
      </c>
      <c r="T2150" s="167" t="str">
        <f ca="1">IF(Table1[[#This Row],[TGL. PENSIUN ( usia )]]&lt;&gt;0,TEXT(Table1[[#This Row],[TGL. PENSIUN ( usia )]],"yyyy"),"")</f>
        <v>2034</v>
      </c>
      <c r="U2150" s="166">
        <f ca="1">IF(AND(Table1[[#This Row],[TGL. PENSIUN (usia)]]&lt;&gt;"",Table1[[#This Row],[TGL. PENSIUN (usia)]]&lt;&gt;"USIA SALAH"),IF(tglAcuan&lt;&gt;0,(INT(CONVERT(VLOOKUP(Table1[[#This Row],[JABATAN]],tbl_refJabatan,4,FALSE),"yr","day")-CONVERT(DATEDIF(H2150,tglAcuan,"y"),"yr","day"))),(INT(CONVERT(VLOOKUP(Table1[[#This Row],[JABATAN]],tbl_refJabatan,4,FALSE),"yr","day")-CONVERT(DATEDIF(H2150,NOW(),"y"),"yr","day")))),"")</f>
        <v>3652</v>
      </c>
      <c r="V2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Row],[JABATAN]],tbl_refJabatan,6,FALSE),"yr","day")-CONVERT(DATEDIF(H2150,tglAcuan,"y"),"yr","day"))),(NOW()+(CONVERT(VLOOKUP(Table1[[#This Row],[JABATAN]],tbl_refJabatan,6,FALSE),"yr","day")-CONVERT(DATEDIF(H2150,NOW(),"y"),"yr","day")))),"Usia Salah"),"")</f>
        <v>47540.598911689813</v>
      </c>
      <c r="W2150" s="167" t="str">
        <f ca="1">IF(Table1[[#This Row],[TGL.PENSIUN (usia)]]&lt;&gt;0,TEXT(Table1[[#This Row],[TGL.PENSIUN (usia)]],"yyyy"),"")</f>
        <v>2030</v>
      </c>
      <c r="X2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Row],[JABATAN]],tbl_refJabatan,7,FALSE),"yr","day")-CONVERT(DATEDIF(M2150,tglAcuan,"y"),"yr","day"))),(NOW()+(CONVERT(VLOOKUP(Table1[[#This Row],[JABATAN]],tbl_refJabatan,7,FALSE),"yr","day")-CONVERT(DATEDIF(M2150,NOW(),"y"),"yr","day")))),"tgl SK salah"),"")</f>
        <v>50827.848911689813</v>
      </c>
      <c r="Y2150" s="167" t="str">
        <f ca="1">IF(Table1[[#This Row],[TGL. PENSIUN (jabatan)]]&lt;&gt;0,TEXT(Table1[[#This Row],[TGL. PENSIUN (jabatan)]],"yyyy"),"")</f>
        <v>2039</v>
      </c>
      <c r="Z21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Row],[JABATAN]],tbl_refJabatan,8,FALSE),"yr","day")-CONVERT(DATEDIF(H2150,tglAcuan,"y"),"yr","day"))),(NOW()+(CONVERT(VLOOKUP(Table1[[#This Row],[JABATAN]],tbl_refJabatan,8,FALSE),"yr","day")-CONVERT(DATEDIF(H2150,NOW(),"y"),"yr","day")))),"Usia Salah"),"")</f>
        <v>47540.598911689813</v>
      </c>
      <c r="AA2150" s="167" t="str">
        <f ca="1">IF(Table1[[#This Row],[TGL.PENSIUN (usia )]]&lt;&gt;0,TEXT(Table1[[#This Row],[TGL.PENSIUN (usia )]],"yyyy"),"")</f>
        <v>2030</v>
      </c>
      <c r="AB21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Row],[JABATAN]],tbl_refJabatan,9,FALSE),"yr","day")-CONVERT(DATEDIF(M2150,tglAcuan,"y"),"yr","day"))),(NOW()+(CONVERT(VLOOKUP(Table1[[#This Row],[JABATAN]],tbl_refJabatan,9,FALSE),"yr","day")-CONVERT(DATEDIF(M2150,NOW(),"y"),"yr","day")))),"tgl SK salah"),"")</f>
        <v>50827.848911689813</v>
      </c>
      <c r="AC2150" s="167" t="str">
        <f ca="1">IF(Table1[[#This Row],[TGL. PENSIUN (jabatan )]]&lt;&gt;0,TEXT(Table1[[#This Row],[TGL. PENSIUN (jabatan )]],"yyyy"),"")</f>
        <v>2039</v>
      </c>
      <c r="AD21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1" spans="1:30" s="53" customFormat="1" ht="21.75" customHeight="1" x14ac:dyDescent="0.25">
      <c r="A2151" s="43">
        <f t="shared" si="73"/>
        <v>2146</v>
      </c>
      <c r="B2151" s="44" t="s">
        <v>3626</v>
      </c>
      <c r="C2151" s="44" t="s">
        <v>3798</v>
      </c>
      <c r="D2151" s="45" t="s">
        <v>54</v>
      </c>
      <c r="E2151" s="285" t="s">
        <v>3807</v>
      </c>
      <c r="F2151" s="43" t="s">
        <v>41</v>
      </c>
      <c r="G2151" s="46" t="s">
        <v>42</v>
      </c>
      <c r="H2151" s="47">
        <v>31218</v>
      </c>
      <c r="I2151" s="45"/>
      <c r="J2151" s="76"/>
      <c r="K2151" s="74" t="s">
        <v>43</v>
      </c>
      <c r="L2151" s="79" t="s">
        <v>3808</v>
      </c>
      <c r="M2151" s="80">
        <v>44819</v>
      </c>
      <c r="N2151" s="52" t="str">
        <f t="shared" ca="1" si="74"/>
        <v>38 Tahun 8 Bulan 7 hari</v>
      </c>
      <c r="O21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12 Hari </v>
      </c>
      <c r="P2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Row],[JABATAN]],tbl_refJabatan,2,FALSE),"yr","day")-CONVERT(DATEDIF(H2151,tglAcuan,"y"),"yr","day"))),(NOW()+(CONVERT(VLOOKUP(Table1[[#This Row],[JABATAN]],tbl_refJabatan,2,FALSE),"yr","day")-CONVERT(DATEDIF(H2151,NOW(),"y"),"yr","day")))),"Usia Salah"),"")</f>
        <v>53384.598911689813</v>
      </c>
      <c r="Q2151" s="167" t="str">
        <f ca="1">IF(Table1[[#This Row],[TGL. PENSIUN (usia)]]&lt;&gt;0,TEXT(Table1[[#This Row],[TGL. PENSIUN (usia)]],"yyyy"),"")</f>
        <v>2046</v>
      </c>
      <c r="R2151" s="166">
        <f ca="1">IF(AND(Table1[[#This Row],[TGL. PENSIUN (usia)]]&lt;&gt;"",Table1[[#This Row],[TGL. PENSIUN (usia)]]&lt;&gt;"USIA SALAH"),IF(tglAcuan&lt;&gt;0,(INT(CONVERT(VLOOKUP(Table1[[#This Row],[JABATAN]],tbl_refJabatan,2,FALSE),"yr","day")-CONVERT(DATEDIF(H2151,tglAcuan,"y"),"yr","day"))),(INT(CONVERT(VLOOKUP(Table1[[#This Row],[JABATAN]],tbl_refJabatan,2,FALSE),"yr","day")-CONVERT(DATEDIF(H2151,NOW(),"y"),"yr","day")))),"")</f>
        <v>8035</v>
      </c>
      <c r="S2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Row],[JABATAN]],tbl_refJabatan,4,FALSE),"yr","day")-CONVERT(DATEDIF(H2151,tglAcuan,"y"),"yr","day"))),(NOW()+(CONVERT(VLOOKUP(Table1[[#This Row],[JABATAN]],tbl_refJabatan,4,FALSE),"yr","day")-CONVERT(DATEDIF(H2151,NOW(),"y"),"yr","day")))),"Usia Salah"),"")</f>
        <v>53384.598911689813</v>
      </c>
      <c r="T2151" s="167" t="str">
        <f ca="1">IF(Table1[[#This Row],[TGL. PENSIUN ( usia )]]&lt;&gt;0,TEXT(Table1[[#This Row],[TGL. PENSIUN ( usia )]],"yyyy"),"")</f>
        <v>2046</v>
      </c>
      <c r="U2151" s="166">
        <f ca="1">IF(AND(Table1[[#This Row],[TGL. PENSIUN (usia)]]&lt;&gt;"",Table1[[#This Row],[TGL. PENSIUN (usia)]]&lt;&gt;"USIA SALAH"),IF(tglAcuan&lt;&gt;0,(INT(CONVERT(VLOOKUP(Table1[[#This Row],[JABATAN]],tbl_refJabatan,4,FALSE),"yr","day")-CONVERT(DATEDIF(H2151,tglAcuan,"y"),"yr","day"))),(INT(CONVERT(VLOOKUP(Table1[[#This Row],[JABATAN]],tbl_refJabatan,4,FALSE),"yr","day")-CONVERT(DATEDIF(H2151,NOW(),"y"),"yr","day")))),"")</f>
        <v>8035</v>
      </c>
      <c r="V2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Row],[JABATAN]],tbl_refJabatan,6,FALSE),"yr","day")-CONVERT(DATEDIF(H2151,tglAcuan,"y"),"yr","day"))),(NOW()+(CONVERT(VLOOKUP(Table1[[#This Row],[JABATAN]],tbl_refJabatan,6,FALSE),"yr","day")-CONVERT(DATEDIF(H2151,NOW(),"y"),"yr","day")))),"Usia Salah"),"")</f>
        <v>51923.598911689813</v>
      </c>
      <c r="W2151" s="167" t="str">
        <f ca="1">IF(Table1[[#This Row],[TGL.PENSIUN (usia)]]&lt;&gt;0,TEXT(Table1[[#This Row],[TGL.PENSIUN (usia)]],"yyyy"),"")</f>
        <v>2042</v>
      </c>
      <c r="X2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Row],[JABATAN]],tbl_refJabatan,7,FALSE),"yr","day")-CONVERT(DATEDIF(M2151,tglAcuan,"y"),"yr","day"))),(NOW()+(CONVERT(VLOOKUP(Table1[[#This Row],[JABATAN]],tbl_refJabatan,7,FALSE),"yr","day")-CONVERT(DATEDIF(M2151,NOW(),"y"),"yr","day")))),"tgl SK salah"),"")</f>
        <v>52288.848911689813</v>
      </c>
      <c r="Y2151" s="167" t="str">
        <f ca="1">IF(Table1[[#This Row],[TGL. PENSIUN (jabatan)]]&lt;&gt;0,TEXT(Table1[[#This Row],[TGL. PENSIUN (jabatan)]],"yyyy"),"")</f>
        <v>2043</v>
      </c>
      <c r="Z21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Row],[JABATAN]],tbl_refJabatan,8,FALSE),"yr","day")-CONVERT(DATEDIF(H2151,tglAcuan,"y"),"yr","day"))),(NOW()+(CONVERT(VLOOKUP(Table1[[#This Row],[JABATAN]],tbl_refJabatan,8,FALSE),"yr","day")-CONVERT(DATEDIF(H2151,NOW(),"y"),"yr","day")))),"Usia Salah"),"")</f>
        <v>51923.598911689813</v>
      </c>
      <c r="AA2151" s="167" t="str">
        <f ca="1">IF(Table1[[#This Row],[TGL.PENSIUN (usia )]]&lt;&gt;0,TEXT(Table1[[#This Row],[TGL.PENSIUN (usia )]],"yyyy"),"")</f>
        <v>2042</v>
      </c>
      <c r="AB21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Row],[JABATAN]],tbl_refJabatan,9,FALSE),"yr","day")-CONVERT(DATEDIF(M2151,tglAcuan,"y"),"yr","day"))),(NOW()+(CONVERT(VLOOKUP(Table1[[#This Row],[JABATAN]],tbl_refJabatan,9,FALSE),"yr","day")-CONVERT(DATEDIF(M2151,NOW(),"y"),"yr","day")))),"tgl SK salah"),"")</f>
        <v>52288.848911689813</v>
      </c>
      <c r="AC2151" s="167" t="str">
        <f ca="1">IF(Table1[[#This Row],[TGL. PENSIUN (jabatan )]]&lt;&gt;0,TEXT(Table1[[#This Row],[TGL. PENSIUN (jabatan )]],"yyyy"),"")</f>
        <v>2043</v>
      </c>
      <c r="AD21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2" spans="1:30" s="53" customFormat="1" ht="21.75" customHeight="1" x14ac:dyDescent="0.25">
      <c r="A2152" s="43">
        <f t="shared" si="73"/>
        <v>2147</v>
      </c>
      <c r="B2152" s="44" t="s">
        <v>3626</v>
      </c>
      <c r="C2152" s="44" t="s">
        <v>3798</v>
      </c>
      <c r="D2152" s="72" t="s">
        <v>57</v>
      </c>
      <c r="E2152" s="285" t="s">
        <v>64</v>
      </c>
      <c r="F2152" s="43" t="s">
        <v>41</v>
      </c>
      <c r="G2152" s="46" t="s">
        <v>42</v>
      </c>
      <c r="H2152" s="47">
        <v>30362</v>
      </c>
      <c r="I2152" s="45"/>
      <c r="J2152" s="76"/>
      <c r="K2152" s="74" t="s">
        <v>56</v>
      </c>
      <c r="L2152" s="83" t="s">
        <v>3809</v>
      </c>
      <c r="M2152" s="80">
        <v>43546</v>
      </c>
      <c r="N2152" s="52" t="str">
        <f t="shared" ca="1" si="74"/>
        <v>41 Tahun 0 Bulan 12 hari</v>
      </c>
      <c r="O21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5 Hari </v>
      </c>
      <c r="P2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Row],[JABATAN]],tbl_refJabatan,2,FALSE),"yr","day")-CONVERT(DATEDIF(H2152,tglAcuan,"y"),"yr","day"))),(NOW()+(CONVERT(VLOOKUP(Table1[[#This Row],[JABATAN]],tbl_refJabatan,2,FALSE),"yr","day")-CONVERT(DATEDIF(H2152,NOW(),"y"),"yr","day")))),"Usia Salah"),"")</f>
        <v>52288.848911689813</v>
      </c>
      <c r="Q2152" s="167" t="str">
        <f ca="1">IF(Table1[[#This Row],[TGL. PENSIUN (usia)]]&lt;&gt;0,TEXT(Table1[[#This Row],[TGL. PENSIUN (usia)]],"yyyy"),"")</f>
        <v>2043</v>
      </c>
      <c r="R2152" s="166">
        <f ca="1">IF(AND(Table1[[#This Row],[TGL. PENSIUN (usia)]]&lt;&gt;"",Table1[[#This Row],[TGL. PENSIUN (usia)]]&lt;&gt;"USIA SALAH"),IF(tglAcuan&lt;&gt;0,(INT(CONVERT(VLOOKUP(Table1[[#This Row],[JABATAN]],tbl_refJabatan,2,FALSE),"yr","day")-CONVERT(DATEDIF(H2152,tglAcuan,"y"),"yr","day"))),(INT(CONVERT(VLOOKUP(Table1[[#This Row],[JABATAN]],tbl_refJabatan,2,FALSE),"yr","day")-CONVERT(DATEDIF(H2152,NOW(),"y"),"yr","day")))),"")</f>
        <v>6939</v>
      </c>
      <c r="S2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Row],[JABATAN]],tbl_refJabatan,4,FALSE),"yr","day")-CONVERT(DATEDIF(H2152,tglAcuan,"y"),"yr","day"))),(NOW()+(CONVERT(VLOOKUP(Table1[[#This Row],[JABATAN]],tbl_refJabatan,4,FALSE),"yr","day")-CONVERT(DATEDIF(H2152,NOW(),"y"),"yr","day")))),"Usia Salah"),"")</f>
        <v>52288.848911689813</v>
      </c>
      <c r="T2152" s="167" t="str">
        <f ca="1">IF(Table1[[#This Row],[TGL. PENSIUN ( usia )]]&lt;&gt;0,TEXT(Table1[[#This Row],[TGL. PENSIUN ( usia )]],"yyyy"),"")</f>
        <v>2043</v>
      </c>
      <c r="U2152" s="166">
        <f ca="1">IF(AND(Table1[[#This Row],[TGL. PENSIUN (usia)]]&lt;&gt;"",Table1[[#This Row],[TGL. PENSIUN (usia)]]&lt;&gt;"USIA SALAH"),IF(tglAcuan&lt;&gt;0,(INT(CONVERT(VLOOKUP(Table1[[#This Row],[JABATAN]],tbl_refJabatan,4,FALSE),"yr","day")-CONVERT(DATEDIF(H2152,tglAcuan,"y"),"yr","day"))),(INT(CONVERT(VLOOKUP(Table1[[#This Row],[JABATAN]],tbl_refJabatan,4,FALSE),"yr","day")-CONVERT(DATEDIF(H2152,NOW(),"y"),"yr","day")))),"")</f>
        <v>6939</v>
      </c>
      <c r="V2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Row],[JABATAN]],tbl_refJabatan,6,FALSE),"yr","day")-CONVERT(DATEDIF(H2152,tglAcuan,"y"),"yr","day"))),(NOW()+(CONVERT(VLOOKUP(Table1[[#This Row],[JABATAN]],tbl_refJabatan,6,FALSE),"yr","day")-CONVERT(DATEDIF(H2152,NOW(),"y"),"yr","day")))),"Usia Salah"),"")</f>
        <v>50827.848911689813</v>
      </c>
      <c r="W2152" s="167" t="str">
        <f ca="1">IF(Table1[[#This Row],[TGL.PENSIUN (usia)]]&lt;&gt;0,TEXT(Table1[[#This Row],[TGL.PENSIUN (usia)]],"yyyy"),"")</f>
        <v>2039</v>
      </c>
      <c r="X2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Row],[JABATAN]],tbl_refJabatan,7,FALSE),"yr","day")-CONVERT(DATEDIF(M2152,tglAcuan,"y"),"yr","day"))),(NOW()+(CONVERT(VLOOKUP(Table1[[#This Row],[JABATAN]],tbl_refJabatan,7,FALSE),"yr","day")-CONVERT(DATEDIF(M2152,NOW(),"y"),"yr","day")))),"tgl SK salah"),"")</f>
        <v>51193.098911689813</v>
      </c>
      <c r="Y2152" s="167" t="str">
        <f ca="1">IF(Table1[[#This Row],[TGL. PENSIUN (jabatan)]]&lt;&gt;0,TEXT(Table1[[#This Row],[TGL. PENSIUN (jabatan)]],"yyyy"),"")</f>
        <v>2040</v>
      </c>
      <c r="Z21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Row],[JABATAN]],tbl_refJabatan,8,FALSE),"yr","day")-CONVERT(DATEDIF(H2152,tglAcuan,"y"),"yr","day"))),(NOW()+(CONVERT(VLOOKUP(Table1[[#This Row],[JABATAN]],tbl_refJabatan,8,FALSE),"yr","day")-CONVERT(DATEDIF(H2152,NOW(),"y"),"yr","day")))),"Usia Salah"),"")</f>
        <v>50827.848911689813</v>
      </c>
      <c r="AA2152" s="167" t="str">
        <f ca="1">IF(Table1[[#This Row],[TGL.PENSIUN (usia )]]&lt;&gt;0,TEXT(Table1[[#This Row],[TGL.PENSIUN (usia )]],"yyyy"),"")</f>
        <v>2039</v>
      </c>
      <c r="AB21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Row],[JABATAN]],tbl_refJabatan,9,FALSE),"yr","day")-CONVERT(DATEDIF(M2152,tglAcuan,"y"),"yr","day"))),(NOW()+(CONVERT(VLOOKUP(Table1[[#This Row],[JABATAN]],tbl_refJabatan,9,FALSE),"yr","day")-CONVERT(DATEDIF(M2152,NOW(),"y"),"yr","day")))),"tgl SK salah"),"")</f>
        <v>51193.098911689813</v>
      </c>
      <c r="AC2152" s="167" t="str">
        <f ca="1">IF(Table1[[#This Row],[TGL. PENSIUN (jabatan )]]&lt;&gt;0,TEXT(Table1[[#This Row],[TGL. PENSIUN (jabatan )]],"yyyy"),"")</f>
        <v>2040</v>
      </c>
      <c r="AD21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3" spans="1:30" s="53" customFormat="1" ht="21.75" customHeight="1" x14ac:dyDescent="0.25">
      <c r="A2153" s="43">
        <f t="shared" si="73"/>
        <v>2148</v>
      </c>
      <c r="B2153" s="44" t="s">
        <v>3626</v>
      </c>
      <c r="C2153" s="44" t="s">
        <v>3798</v>
      </c>
      <c r="D2153" s="72" t="s">
        <v>59</v>
      </c>
      <c r="E2153" s="285" t="s">
        <v>3810</v>
      </c>
      <c r="F2153" s="43" t="s">
        <v>50</v>
      </c>
      <c r="G2153" s="46" t="s">
        <v>42</v>
      </c>
      <c r="H2153" s="47">
        <v>35661</v>
      </c>
      <c r="I2153" s="45"/>
      <c r="J2153" s="76"/>
      <c r="K2153" s="74" t="s">
        <v>56</v>
      </c>
      <c r="L2153" s="79" t="s">
        <v>3811</v>
      </c>
      <c r="M2153" s="80">
        <v>44893</v>
      </c>
      <c r="N2153" s="52" t="str">
        <f t="shared" ca="1" si="74"/>
        <v>26 Tahun 6 Bulan 8 hari</v>
      </c>
      <c r="O21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30 Hari </v>
      </c>
      <c r="P2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Row],[JABATAN]],tbl_refJabatan,2,FALSE),"yr","day")-CONVERT(DATEDIF(H2153,tglAcuan,"y"),"yr","day"))),(NOW()+(CONVERT(VLOOKUP(Table1[[#This Row],[JABATAN]],tbl_refJabatan,2,FALSE),"yr","day")-CONVERT(DATEDIF(H2153,NOW(),"y"),"yr","day")))),"Usia Salah"),"")</f>
        <v>57767.598911689813</v>
      </c>
      <c r="Q2153" s="167" t="str">
        <f ca="1">IF(Table1[[#This Row],[TGL. PENSIUN (usia)]]&lt;&gt;0,TEXT(Table1[[#This Row],[TGL. PENSIUN (usia)]],"yyyy"),"")</f>
        <v>2058</v>
      </c>
      <c r="R2153" s="166">
        <f ca="1">IF(AND(Table1[[#This Row],[TGL. PENSIUN (usia)]]&lt;&gt;"",Table1[[#This Row],[TGL. PENSIUN (usia)]]&lt;&gt;"USIA SALAH"),IF(tglAcuan&lt;&gt;0,(INT(CONVERT(VLOOKUP(Table1[[#This Row],[JABATAN]],tbl_refJabatan,2,FALSE),"yr","day")-CONVERT(DATEDIF(H2153,tglAcuan,"y"),"yr","day"))),(INT(CONVERT(VLOOKUP(Table1[[#This Row],[JABATAN]],tbl_refJabatan,2,FALSE),"yr","day")-CONVERT(DATEDIF(H2153,NOW(),"y"),"yr","day")))),"")</f>
        <v>12418</v>
      </c>
      <c r="S2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Row],[JABATAN]],tbl_refJabatan,4,FALSE),"yr","day")-CONVERT(DATEDIF(H2153,tglAcuan,"y"),"yr","day"))),(NOW()+(CONVERT(VLOOKUP(Table1[[#This Row],[JABATAN]],tbl_refJabatan,4,FALSE),"yr","day")-CONVERT(DATEDIF(H2153,NOW(),"y"),"yr","day")))),"Usia Salah"),"")</f>
        <v>57767.598911689813</v>
      </c>
      <c r="T2153" s="167" t="str">
        <f ca="1">IF(Table1[[#This Row],[TGL. PENSIUN ( usia )]]&lt;&gt;0,TEXT(Table1[[#This Row],[TGL. PENSIUN ( usia )]],"yyyy"),"")</f>
        <v>2058</v>
      </c>
      <c r="U2153" s="166">
        <f ca="1">IF(AND(Table1[[#This Row],[TGL. PENSIUN (usia)]]&lt;&gt;"",Table1[[#This Row],[TGL. PENSIUN (usia)]]&lt;&gt;"USIA SALAH"),IF(tglAcuan&lt;&gt;0,(INT(CONVERT(VLOOKUP(Table1[[#This Row],[JABATAN]],tbl_refJabatan,4,FALSE),"yr","day")-CONVERT(DATEDIF(H2153,tglAcuan,"y"),"yr","day"))),(INT(CONVERT(VLOOKUP(Table1[[#This Row],[JABATAN]],tbl_refJabatan,4,FALSE),"yr","day")-CONVERT(DATEDIF(H2153,NOW(),"y"),"yr","day")))),"")</f>
        <v>12418</v>
      </c>
      <c r="V2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Row],[JABATAN]],tbl_refJabatan,6,FALSE),"yr","day")-CONVERT(DATEDIF(H2153,tglAcuan,"y"),"yr","day"))),(NOW()+(CONVERT(VLOOKUP(Table1[[#This Row],[JABATAN]],tbl_refJabatan,6,FALSE),"yr","day")-CONVERT(DATEDIF(H2153,NOW(),"y"),"yr","day")))),"Usia Salah"),"")</f>
        <v>56306.598911689813</v>
      </c>
      <c r="W2153" s="167" t="str">
        <f ca="1">IF(Table1[[#This Row],[TGL.PENSIUN (usia)]]&lt;&gt;0,TEXT(Table1[[#This Row],[TGL.PENSIUN (usia)]],"yyyy"),"")</f>
        <v>2054</v>
      </c>
      <c r="X2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Row],[JABATAN]],tbl_refJabatan,7,FALSE),"yr","day")-CONVERT(DATEDIF(M2153,tglAcuan,"y"),"yr","day"))),(NOW()+(CONVERT(VLOOKUP(Table1[[#This Row],[JABATAN]],tbl_refJabatan,7,FALSE),"yr","day")-CONVERT(DATEDIF(M2153,NOW(),"y"),"yr","day")))),"tgl SK salah"),"")</f>
        <v>52288.848911689813</v>
      </c>
      <c r="Y2153" s="167" t="str">
        <f ca="1">IF(Table1[[#This Row],[TGL. PENSIUN (jabatan)]]&lt;&gt;0,TEXT(Table1[[#This Row],[TGL. PENSIUN (jabatan)]],"yyyy"),"")</f>
        <v>2043</v>
      </c>
      <c r="Z21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Row],[JABATAN]],tbl_refJabatan,8,FALSE),"yr","day")-CONVERT(DATEDIF(H2153,tglAcuan,"y"),"yr","day"))),(NOW()+(CONVERT(VLOOKUP(Table1[[#This Row],[JABATAN]],tbl_refJabatan,8,FALSE),"yr","day")-CONVERT(DATEDIF(H2153,NOW(),"y"),"yr","day")))),"Usia Salah"),"")</f>
        <v>56306.598911689813</v>
      </c>
      <c r="AA2153" s="167" t="str">
        <f ca="1">IF(Table1[[#This Row],[TGL.PENSIUN (usia )]]&lt;&gt;0,TEXT(Table1[[#This Row],[TGL.PENSIUN (usia )]],"yyyy"),"")</f>
        <v>2054</v>
      </c>
      <c r="AB21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Row],[JABATAN]],tbl_refJabatan,9,FALSE),"yr","day")-CONVERT(DATEDIF(M2153,tglAcuan,"y"),"yr","day"))),(NOW()+(CONVERT(VLOOKUP(Table1[[#This Row],[JABATAN]],tbl_refJabatan,9,FALSE),"yr","day")-CONVERT(DATEDIF(M2153,NOW(),"y"),"yr","day")))),"tgl SK salah"),"")</f>
        <v>52288.848911689813</v>
      </c>
      <c r="AC2153" s="167" t="str">
        <f ca="1">IF(Table1[[#This Row],[TGL. PENSIUN (jabatan )]]&lt;&gt;0,TEXT(Table1[[#This Row],[TGL. PENSIUN (jabatan )]],"yyyy"),"")</f>
        <v>2043</v>
      </c>
      <c r="AD21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4" spans="1:30" s="53" customFormat="1" ht="21.75" customHeight="1" x14ac:dyDescent="0.25">
      <c r="A2154" s="43">
        <f t="shared" si="73"/>
        <v>2149</v>
      </c>
      <c r="B2154" s="44" t="s">
        <v>3626</v>
      </c>
      <c r="C2154" s="44" t="s">
        <v>3798</v>
      </c>
      <c r="D2154" s="72" t="s">
        <v>61</v>
      </c>
      <c r="E2154" s="285" t="s">
        <v>3812</v>
      </c>
      <c r="F2154" s="43" t="s">
        <v>41</v>
      </c>
      <c r="G2154" s="46" t="s">
        <v>42</v>
      </c>
      <c r="H2154" s="47">
        <v>33553</v>
      </c>
      <c r="I2154" s="45"/>
      <c r="J2154" s="76"/>
      <c r="K2154" s="74" t="s">
        <v>43</v>
      </c>
      <c r="L2154" s="83" t="s">
        <v>3813</v>
      </c>
      <c r="M2154" s="80">
        <v>43640</v>
      </c>
      <c r="N2154" s="52" t="str">
        <f t="shared" ca="1" si="74"/>
        <v>32 Tahun 3 Bulan 16 hari</v>
      </c>
      <c r="O21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3 Hari </v>
      </c>
      <c r="P2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Row],[JABATAN]],tbl_refJabatan,2,FALSE),"yr","day")-CONVERT(DATEDIF(H2154,tglAcuan,"y"),"yr","day"))),(NOW()+(CONVERT(VLOOKUP(Table1[[#This Row],[JABATAN]],tbl_refJabatan,2,FALSE),"yr","day")-CONVERT(DATEDIF(H2154,NOW(),"y"),"yr","day")))),"Usia Salah"),"")</f>
        <v>55576.098911689813</v>
      </c>
      <c r="Q2154" s="167" t="str">
        <f ca="1">IF(Table1[[#This Row],[TGL. PENSIUN (usia)]]&lt;&gt;0,TEXT(Table1[[#This Row],[TGL. PENSIUN (usia)]],"yyyy"),"")</f>
        <v>2052</v>
      </c>
      <c r="R2154" s="166">
        <f ca="1">IF(AND(Table1[[#This Row],[TGL. PENSIUN (usia)]]&lt;&gt;"",Table1[[#This Row],[TGL. PENSIUN (usia)]]&lt;&gt;"USIA SALAH"),IF(tglAcuan&lt;&gt;0,(INT(CONVERT(VLOOKUP(Table1[[#This Row],[JABATAN]],tbl_refJabatan,2,FALSE),"yr","day")-CONVERT(DATEDIF(H2154,tglAcuan,"y"),"yr","day"))),(INT(CONVERT(VLOOKUP(Table1[[#This Row],[JABATAN]],tbl_refJabatan,2,FALSE),"yr","day")-CONVERT(DATEDIF(H2154,NOW(),"y"),"yr","day")))),"")</f>
        <v>10227</v>
      </c>
      <c r="S2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Row],[JABATAN]],tbl_refJabatan,4,FALSE),"yr","day")-CONVERT(DATEDIF(H2154,tglAcuan,"y"),"yr","day"))),(NOW()+(CONVERT(VLOOKUP(Table1[[#This Row],[JABATAN]],tbl_refJabatan,4,FALSE),"yr","day")-CONVERT(DATEDIF(H2154,NOW(),"y"),"yr","day")))),"Usia Salah"),"")</f>
        <v>55576.098911689813</v>
      </c>
      <c r="T2154" s="167" t="str">
        <f ca="1">IF(Table1[[#This Row],[TGL. PENSIUN ( usia )]]&lt;&gt;0,TEXT(Table1[[#This Row],[TGL. PENSIUN ( usia )]],"yyyy"),"")</f>
        <v>2052</v>
      </c>
      <c r="U2154" s="166">
        <f ca="1">IF(AND(Table1[[#This Row],[TGL. PENSIUN (usia)]]&lt;&gt;"",Table1[[#This Row],[TGL. PENSIUN (usia)]]&lt;&gt;"USIA SALAH"),IF(tglAcuan&lt;&gt;0,(INT(CONVERT(VLOOKUP(Table1[[#This Row],[JABATAN]],tbl_refJabatan,4,FALSE),"yr","day")-CONVERT(DATEDIF(H2154,tglAcuan,"y"),"yr","day"))),(INT(CONVERT(VLOOKUP(Table1[[#This Row],[JABATAN]],tbl_refJabatan,4,FALSE),"yr","day")-CONVERT(DATEDIF(H2154,NOW(),"y"),"yr","day")))),"")</f>
        <v>10227</v>
      </c>
      <c r="V2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Row],[JABATAN]],tbl_refJabatan,6,FALSE),"yr","day")-CONVERT(DATEDIF(H2154,tglAcuan,"y"),"yr","day"))),(NOW()+(CONVERT(VLOOKUP(Table1[[#This Row],[JABATAN]],tbl_refJabatan,6,FALSE),"yr","day")-CONVERT(DATEDIF(H2154,NOW(),"y"),"yr","day")))),"Usia Salah"),"")</f>
        <v>54115.098911689813</v>
      </c>
      <c r="W2154" s="167" t="str">
        <f ca="1">IF(Table1[[#This Row],[TGL.PENSIUN (usia)]]&lt;&gt;0,TEXT(Table1[[#This Row],[TGL.PENSIUN (usia)]],"yyyy"),"")</f>
        <v>2048</v>
      </c>
      <c r="X2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Row],[JABATAN]],tbl_refJabatan,7,FALSE),"yr","day")-CONVERT(DATEDIF(M2154,tglAcuan,"y"),"yr","day"))),(NOW()+(CONVERT(VLOOKUP(Table1[[#This Row],[JABATAN]],tbl_refJabatan,7,FALSE),"yr","day")-CONVERT(DATEDIF(M2154,NOW(),"y"),"yr","day")))),"tgl SK salah"),"")</f>
        <v>51193.098911689813</v>
      </c>
      <c r="Y2154" s="167" t="str">
        <f ca="1">IF(Table1[[#This Row],[TGL. PENSIUN (jabatan)]]&lt;&gt;0,TEXT(Table1[[#This Row],[TGL. PENSIUN (jabatan)]],"yyyy"),"")</f>
        <v>2040</v>
      </c>
      <c r="Z21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Row],[JABATAN]],tbl_refJabatan,8,FALSE),"yr","day")-CONVERT(DATEDIF(H2154,tglAcuan,"y"),"yr","day"))),(NOW()+(CONVERT(VLOOKUP(Table1[[#This Row],[JABATAN]],tbl_refJabatan,8,FALSE),"yr","day")-CONVERT(DATEDIF(H2154,NOW(),"y"),"yr","day")))),"Usia Salah"),"")</f>
        <v>54115.098911689813</v>
      </c>
      <c r="AA2154" s="167" t="str">
        <f ca="1">IF(Table1[[#This Row],[TGL.PENSIUN (usia )]]&lt;&gt;0,TEXT(Table1[[#This Row],[TGL.PENSIUN (usia )]],"yyyy"),"")</f>
        <v>2048</v>
      </c>
      <c r="AB21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Row],[JABATAN]],tbl_refJabatan,9,FALSE),"yr","day")-CONVERT(DATEDIF(M2154,tglAcuan,"y"),"yr","day"))),(NOW()+(CONVERT(VLOOKUP(Table1[[#This Row],[JABATAN]],tbl_refJabatan,9,FALSE),"yr","day")-CONVERT(DATEDIF(M2154,NOW(),"y"),"yr","day")))),"tgl SK salah"),"")</f>
        <v>51193.098911689813</v>
      </c>
      <c r="AC2154" s="167" t="str">
        <f ca="1">IF(Table1[[#This Row],[TGL. PENSIUN (jabatan )]]&lt;&gt;0,TEXT(Table1[[#This Row],[TGL. PENSIUN (jabatan )]],"yyyy"),"")</f>
        <v>2040</v>
      </c>
      <c r="AD21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5" spans="1:30" s="53" customFormat="1" ht="21.75" customHeight="1" x14ac:dyDescent="0.25">
      <c r="A2155" s="43">
        <f t="shared" si="73"/>
        <v>2150</v>
      </c>
      <c r="B2155" s="44" t="s">
        <v>3626</v>
      </c>
      <c r="C2155" s="44" t="s">
        <v>3798</v>
      </c>
      <c r="D2155" s="72" t="s">
        <v>63</v>
      </c>
      <c r="E2155" s="285" t="s">
        <v>3814</v>
      </c>
      <c r="F2155" s="43" t="s">
        <v>41</v>
      </c>
      <c r="G2155" s="46" t="s">
        <v>42</v>
      </c>
      <c r="H2155" s="47">
        <v>33093</v>
      </c>
      <c r="I2155" s="45"/>
      <c r="J2155" s="76"/>
      <c r="K2155" s="74" t="s">
        <v>43</v>
      </c>
      <c r="L2155" s="83" t="s">
        <v>3815</v>
      </c>
      <c r="M2155" s="80">
        <v>44158</v>
      </c>
      <c r="N2155" s="52" t="str">
        <f t="shared" ca="1" si="74"/>
        <v>33 Tahun 6 Bulan 19 hari</v>
      </c>
      <c r="O21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3 Bulan 4 Hari </v>
      </c>
      <c r="P2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Row],[JABATAN]],tbl_refJabatan,2,FALSE),"yr","day")-CONVERT(DATEDIF(H2155,tglAcuan,"y"),"yr","day"))),(NOW()+(CONVERT(VLOOKUP(Table1[[#This Row],[JABATAN]],tbl_refJabatan,2,FALSE),"yr","day")-CONVERT(DATEDIF(H2155,NOW(),"y"),"yr","day")))),"Usia Salah"),"")</f>
        <v>55210.848911689813</v>
      </c>
      <c r="Q2155" s="167" t="str">
        <f ca="1">IF(Table1[[#This Row],[TGL. PENSIUN (usia)]]&lt;&gt;0,TEXT(Table1[[#This Row],[TGL. PENSIUN (usia)]],"yyyy"),"")</f>
        <v>2051</v>
      </c>
      <c r="R2155" s="166">
        <f ca="1">IF(AND(Table1[[#This Row],[TGL. PENSIUN (usia)]]&lt;&gt;"",Table1[[#This Row],[TGL. PENSIUN (usia)]]&lt;&gt;"USIA SALAH"),IF(tglAcuan&lt;&gt;0,(INT(CONVERT(VLOOKUP(Table1[[#This Row],[JABATAN]],tbl_refJabatan,2,FALSE),"yr","day")-CONVERT(DATEDIF(H2155,tglAcuan,"y"),"yr","day"))),(INT(CONVERT(VLOOKUP(Table1[[#This Row],[JABATAN]],tbl_refJabatan,2,FALSE),"yr","day")-CONVERT(DATEDIF(H2155,NOW(),"y"),"yr","day")))),"")</f>
        <v>9861</v>
      </c>
      <c r="S2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Row],[JABATAN]],tbl_refJabatan,4,FALSE),"yr","day")-CONVERT(DATEDIF(H2155,tglAcuan,"y"),"yr","day"))),(NOW()+(CONVERT(VLOOKUP(Table1[[#This Row],[JABATAN]],tbl_refJabatan,4,FALSE),"yr","day")-CONVERT(DATEDIF(H2155,NOW(),"y"),"yr","day")))),"Usia Salah"),"")</f>
        <v>40600.848911689813</v>
      </c>
      <c r="T2155" s="167" t="str">
        <f ca="1">IF(Table1[[#This Row],[TGL. PENSIUN ( usia )]]&lt;&gt;0,TEXT(Table1[[#This Row],[TGL. PENSIUN ( usia )]],"yyyy"),"")</f>
        <v>2011</v>
      </c>
      <c r="U2155" s="166">
        <f ca="1">IF(AND(Table1[[#This Row],[TGL. PENSIUN (usia)]]&lt;&gt;"",Table1[[#This Row],[TGL. PENSIUN (usia)]]&lt;&gt;"USIA SALAH"),IF(tglAcuan&lt;&gt;0,(INT(CONVERT(VLOOKUP(Table1[[#This Row],[JABATAN]],tbl_refJabatan,4,FALSE),"yr","day")-CONVERT(DATEDIF(H2155,tglAcuan,"y"),"yr","day"))),(INT(CONVERT(VLOOKUP(Table1[[#This Row],[JABATAN]],tbl_refJabatan,4,FALSE),"yr","day")-CONVERT(DATEDIF(H2155,NOW(),"y"),"yr","day")))),"")</f>
        <v>-4749</v>
      </c>
      <c r="V2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Row],[JABATAN]],tbl_refJabatan,6,FALSE),"yr","day")-CONVERT(DATEDIF(H2155,tglAcuan,"y"),"yr","day"))),(NOW()+(CONVERT(VLOOKUP(Table1[[#This Row],[JABATAN]],tbl_refJabatan,6,FALSE),"yr","day")-CONVERT(DATEDIF(H2155,NOW(),"y"),"yr","day")))),"Usia Salah"),"")</f>
        <v>33295.848911689813</v>
      </c>
      <c r="W2155" s="167" t="str">
        <f ca="1">IF(Table1[[#This Row],[TGL.PENSIUN (usia)]]&lt;&gt;0,TEXT(Table1[[#This Row],[TGL.PENSIUN (usia)]],"yyyy"),"")</f>
        <v>1991</v>
      </c>
      <c r="X2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Row],[JABATAN]],tbl_refJabatan,7,FALSE),"yr","day")-CONVERT(DATEDIF(M2155,tglAcuan,"y"),"yr","day"))),(NOW()+(CONVERT(VLOOKUP(Table1[[#This Row],[JABATAN]],tbl_refJabatan,7,FALSE),"yr","day")-CONVERT(DATEDIF(M2155,NOW(),"y"),"yr","day")))),"tgl SK salah"),"")</f>
        <v>66168.348911689813</v>
      </c>
      <c r="Y2155" s="167" t="str">
        <f ca="1">IF(Table1[[#This Row],[TGL. PENSIUN (jabatan)]]&lt;&gt;0,TEXT(Table1[[#This Row],[TGL. PENSIUN (jabatan)]],"yyyy"),"")</f>
        <v>2081</v>
      </c>
      <c r="Z21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Row],[JABATAN]],tbl_refJabatan,8,FALSE),"yr","day")-CONVERT(DATEDIF(H2155,tglAcuan,"y"),"yr","day"))),(NOW()+(CONVERT(VLOOKUP(Table1[[#This Row],[JABATAN]],tbl_refJabatan,8,FALSE),"yr","day")-CONVERT(DATEDIF(H2155,NOW(),"y"),"yr","day")))),"Usia Salah"),"")</f>
        <v>55210.848911689813</v>
      </c>
      <c r="AA2155" s="167" t="str">
        <f ca="1">IF(Table1[[#This Row],[TGL.PENSIUN (usia )]]&lt;&gt;0,TEXT(Table1[[#This Row],[TGL.PENSIUN (usia )]],"yyyy"),"")</f>
        <v>2051</v>
      </c>
      <c r="AB21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Row],[JABATAN]],tbl_refJabatan,9,FALSE),"yr","day")-CONVERT(DATEDIF(M2155,tglAcuan,"y"),"yr","day"))),(NOW()+(CONVERT(VLOOKUP(Table1[[#This Row],[JABATAN]],tbl_refJabatan,9,FALSE),"yr","day")-CONVERT(DATEDIF(M2155,NOW(),"y"),"yr","day")))),"tgl SK salah"),"")</f>
        <v>49732.098911689813</v>
      </c>
      <c r="AC2155" s="167" t="str">
        <f ca="1">IF(Table1[[#This Row],[TGL. PENSIUN (jabatan )]]&lt;&gt;0,TEXT(Table1[[#This Row],[TGL. PENSIUN (jabatan )]],"yyyy"),"")</f>
        <v>2036</v>
      </c>
      <c r="AD21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6" spans="1:30" s="53" customFormat="1" ht="21.75" customHeight="1" x14ac:dyDescent="0.25">
      <c r="A2156" s="43">
        <f t="shared" si="73"/>
        <v>2151</v>
      </c>
      <c r="B2156" s="44" t="s">
        <v>3626</v>
      </c>
      <c r="C2156" s="44" t="s">
        <v>3798</v>
      </c>
      <c r="D2156" s="72" t="s">
        <v>63</v>
      </c>
      <c r="E2156" s="285" t="s">
        <v>3816</v>
      </c>
      <c r="F2156" s="43" t="s">
        <v>41</v>
      </c>
      <c r="G2156" s="46" t="s">
        <v>42</v>
      </c>
      <c r="H2156" s="47">
        <v>25268</v>
      </c>
      <c r="I2156" s="45"/>
      <c r="J2156" s="76"/>
      <c r="K2156" s="74" t="s">
        <v>43</v>
      </c>
      <c r="L2156" s="83" t="s">
        <v>3817</v>
      </c>
      <c r="M2156" s="80">
        <v>43467</v>
      </c>
      <c r="N2156" s="52" t="str">
        <f t="shared" ca="1" si="74"/>
        <v>54 Tahun 11 Bulan 21 hari</v>
      </c>
      <c r="O21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2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Row],[JABATAN]],tbl_refJabatan,2,FALSE),"yr","day")-CONVERT(DATEDIF(H2156,tglAcuan,"y"),"yr","day"))),(NOW()+(CONVERT(VLOOKUP(Table1[[#This Row],[JABATAN]],tbl_refJabatan,2,FALSE),"yr","day")-CONVERT(DATEDIF(H2156,NOW(),"y"),"yr","day")))),"Usia Salah"),"")</f>
        <v>47540.598911689813</v>
      </c>
      <c r="Q2156" s="167" t="str">
        <f ca="1">IF(Table1[[#This Row],[TGL. PENSIUN (usia)]]&lt;&gt;0,TEXT(Table1[[#This Row],[TGL. PENSIUN (usia)]],"yyyy"),"")</f>
        <v>2030</v>
      </c>
      <c r="R2156" s="166">
        <f ca="1">IF(AND(Table1[[#This Row],[TGL. PENSIUN (usia)]]&lt;&gt;"",Table1[[#This Row],[TGL. PENSIUN (usia)]]&lt;&gt;"USIA SALAH"),IF(tglAcuan&lt;&gt;0,(INT(CONVERT(VLOOKUP(Table1[[#This Row],[JABATAN]],tbl_refJabatan,2,FALSE),"yr","day")-CONVERT(DATEDIF(H2156,tglAcuan,"y"),"yr","day"))),(INT(CONVERT(VLOOKUP(Table1[[#This Row],[JABATAN]],tbl_refJabatan,2,FALSE),"yr","day")-CONVERT(DATEDIF(H2156,NOW(),"y"),"yr","day")))),"")</f>
        <v>2191</v>
      </c>
      <c r="S2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Row],[JABATAN]],tbl_refJabatan,4,FALSE),"yr","day")-CONVERT(DATEDIF(H2156,tglAcuan,"y"),"yr","day"))),(NOW()+(CONVERT(VLOOKUP(Table1[[#This Row],[JABATAN]],tbl_refJabatan,4,FALSE),"yr","day")-CONVERT(DATEDIF(H2156,NOW(),"y"),"yr","day")))),"Usia Salah"),"")</f>
        <v>32930.598911689813</v>
      </c>
      <c r="T2156" s="167" t="str">
        <f ca="1">IF(Table1[[#This Row],[TGL. PENSIUN ( usia )]]&lt;&gt;0,TEXT(Table1[[#This Row],[TGL. PENSIUN ( usia )]],"yyyy"),"")</f>
        <v>1990</v>
      </c>
      <c r="U2156" s="166">
        <f ca="1">IF(AND(Table1[[#This Row],[TGL. PENSIUN (usia)]]&lt;&gt;"",Table1[[#This Row],[TGL. PENSIUN (usia)]]&lt;&gt;"USIA SALAH"),IF(tglAcuan&lt;&gt;0,(INT(CONVERT(VLOOKUP(Table1[[#This Row],[JABATAN]],tbl_refJabatan,4,FALSE),"yr","day")-CONVERT(DATEDIF(H2156,tglAcuan,"y"),"yr","day"))),(INT(CONVERT(VLOOKUP(Table1[[#This Row],[JABATAN]],tbl_refJabatan,4,FALSE),"yr","day")-CONVERT(DATEDIF(H2156,NOW(),"y"),"yr","day")))),"")</f>
        <v>-12419</v>
      </c>
      <c r="V2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Row],[JABATAN]],tbl_refJabatan,6,FALSE),"yr","day")-CONVERT(DATEDIF(H2156,tglAcuan,"y"),"yr","day"))),(NOW()+(CONVERT(VLOOKUP(Table1[[#This Row],[JABATAN]],tbl_refJabatan,6,FALSE),"yr","day")-CONVERT(DATEDIF(H2156,NOW(),"y"),"yr","day")))),"Usia Salah"),"")</f>
        <v>25625.598911689813</v>
      </c>
      <c r="W2156" s="167" t="str">
        <f ca="1">IF(Table1[[#This Row],[TGL.PENSIUN (usia)]]&lt;&gt;0,TEXT(Table1[[#This Row],[TGL.PENSIUN (usia)]],"yyyy"),"")</f>
        <v>1970</v>
      </c>
      <c r="X2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Row],[JABATAN]],tbl_refJabatan,7,FALSE),"yr","day")-CONVERT(DATEDIF(M2156,tglAcuan,"y"),"yr","day"))),(NOW()+(CONVERT(VLOOKUP(Table1[[#This Row],[JABATAN]],tbl_refJabatan,7,FALSE),"yr","day")-CONVERT(DATEDIF(M2156,NOW(),"y"),"yr","day")))),"tgl SK salah"),"")</f>
        <v>65437.848911689813</v>
      </c>
      <c r="Y2156" s="167" t="str">
        <f ca="1">IF(Table1[[#This Row],[TGL. PENSIUN (jabatan)]]&lt;&gt;0,TEXT(Table1[[#This Row],[TGL. PENSIUN (jabatan)]],"yyyy"),"")</f>
        <v>2079</v>
      </c>
      <c r="Z21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Row],[JABATAN]],tbl_refJabatan,8,FALSE),"yr","day")-CONVERT(DATEDIF(H2156,tglAcuan,"y"),"yr","day"))),(NOW()+(CONVERT(VLOOKUP(Table1[[#This Row],[JABATAN]],tbl_refJabatan,8,FALSE),"yr","day")-CONVERT(DATEDIF(H2156,NOW(),"y"),"yr","day")))),"Usia Salah"),"")</f>
        <v>47540.598911689813</v>
      </c>
      <c r="AA2156" s="167" t="str">
        <f ca="1">IF(Table1[[#This Row],[TGL.PENSIUN (usia )]]&lt;&gt;0,TEXT(Table1[[#This Row],[TGL.PENSIUN (usia )]],"yyyy"),"")</f>
        <v>2030</v>
      </c>
      <c r="AB21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Row],[JABATAN]],tbl_refJabatan,9,FALSE),"yr","day")-CONVERT(DATEDIF(M2156,tglAcuan,"y"),"yr","day"))),(NOW()+(CONVERT(VLOOKUP(Table1[[#This Row],[JABATAN]],tbl_refJabatan,9,FALSE),"yr","day")-CONVERT(DATEDIF(M2156,NOW(),"y"),"yr","day")))),"tgl SK salah"),"")</f>
        <v>49001.598911689813</v>
      </c>
      <c r="AC2156" s="167" t="str">
        <f ca="1">IF(Table1[[#This Row],[TGL. PENSIUN (jabatan )]]&lt;&gt;0,TEXT(Table1[[#This Row],[TGL. PENSIUN (jabatan )]],"yyyy"),"")</f>
        <v>2034</v>
      </c>
      <c r="AD21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7" spans="1:30" s="53" customFormat="1" ht="21.75" customHeight="1" x14ac:dyDescent="0.25">
      <c r="A2157" s="43">
        <f t="shared" si="73"/>
        <v>2152</v>
      </c>
      <c r="B2157" s="44" t="s">
        <v>3626</v>
      </c>
      <c r="C2157" s="44" t="s">
        <v>3798</v>
      </c>
      <c r="D2157" s="72" t="s">
        <v>63</v>
      </c>
      <c r="E2157" s="285" t="s">
        <v>3120</v>
      </c>
      <c r="F2157" s="43" t="s">
        <v>41</v>
      </c>
      <c r="G2157" s="46" t="s">
        <v>42</v>
      </c>
      <c r="H2157" s="47">
        <v>24571</v>
      </c>
      <c r="I2157" s="45"/>
      <c r="J2157" s="76"/>
      <c r="K2157" s="74" t="s">
        <v>43</v>
      </c>
      <c r="L2157" s="83" t="s">
        <v>3818</v>
      </c>
      <c r="M2157" s="80">
        <v>43467</v>
      </c>
      <c r="N2157" s="52" t="str">
        <f t="shared" ca="1" si="74"/>
        <v>56 Tahun 10 Bulan 18 hari</v>
      </c>
      <c r="O21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2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Row],[JABATAN]],tbl_refJabatan,2,FALSE),"yr","day")-CONVERT(DATEDIF(H2157,tglAcuan,"y"),"yr","day"))),(NOW()+(CONVERT(VLOOKUP(Table1[[#This Row],[JABATAN]],tbl_refJabatan,2,FALSE),"yr","day")-CONVERT(DATEDIF(H2157,NOW(),"y"),"yr","day")))),"Usia Salah"),"")</f>
        <v>46810.098911689813</v>
      </c>
      <c r="Q2157" s="167" t="str">
        <f ca="1">IF(Table1[[#This Row],[TGL. PENSIUN (usia)]]&lt;&gt;0,TEXT(Table1[[#This Row],[TGL. PENSIUN (usia)]],"yyyy"),"")</f>
        <v>2028</v>
      </c>
      <c r="R2157" s="166">
        <f ca="1">IF(AND(Table1[[#This Row],[TGL. PENSIUN (usia)]]&lt;&gt;"",Table1[[#This Row],[TGL. PENSIUN (usia)]]&lt;&gt;"USIA SALAH"),IF(tglAcuan&lt;&gt;0,(INT(CONVERT(VLOOKUP(Table1[[#This Row],[JABATAN]],tbl_refJabatan,2,FALSE),"yr","day")-CONVERT(DATEDIF(H2157,tglAcuan,"y"),"yr","day"))),(INT(CONVERT(VLOOKUP(Table1[[#This Row],[JABATAN]],tbl_refJabatan,2,FALSE),"yr","day")-CONVERT(DATEDIF(H2157,NOW(),"y"),"yr","day")))),"")</f>
        <v>1461</v>
      </c>
      <c r="S2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Row],[JABATAN]],tbl_refJabatan,4,FALSE),"yr","day")-CONVERT(DATEDIF(H2157,tglAcuan,"y"),"yr","day"))),(NOW()+(CONVERT(VLOOKUP(Table1[[#This Row],[JABATAN]],tbl_refJabatan,4,FALSE),"yr","day")-CONVERT(DATEDIF(H2157,NOW(),"y"),"yr","day")))),"Usia Salah"),"")</f>
        <v>32200.098911689813</v>
      </c>
      <c r="T2157" s="167" t="str">
        <f ca="1">IF(Table1[[#This Row],[TGL. PENSIUN ( usia )]]&lt;&gt;0,TEXT(Table1[[#This Row],[TGL. PENSIUN ( usia )]],"yyyy"),"")</f>
        <v>1988</v>
      </c>
      <c r="U2157" s="166">
        <f ca="1">IF(AND(Table1[[#This Row],[TGL. PENSIUN (usia)]]&lt;&gt;"",Table1[[#This Row],[TGL. PENSIUN (usia)]]&lt;&gt;"USIA SALAH"),IF(tglAcuan&lt;&gt;0,(INT(CONVERT(VLOOKUP(Table1[[#This Row],[JABATAN]],tbl_refJabatan,4,FALSE),"yr","day")-CONVERT(DATEDIF(H2157,tglAcuan,"y"),"yr","day"))),(INT(CONVERT(VLOOKUP(Table1[[#This Row],[JABATAN]],tbl_refJabatan,4,FALSE),"yr","day")-CONVERT(DATEDIF(H2157,NOW(),"y"),"yr","day")))),"")</f>
        <v>-13149</v>
      </c>
      <c r="V2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Row],[JABATAN]],tbl_refJabatan,6,FALSE),"yr","day")-CONVERT(DATEDIF(H2157,tglAcuan,"y"),"yr","day"))),(NOW()+(CONVERT(VLOOKUP(Table1[[#This Row],[JABATAN]],tbl_refJabatan,6,FALSE),"yr","day")-CONVERT(DATEDIF(H2157,NOW(),"y"),"yr","day")))),"Usia Salah"),"")</f>
        <v>24895.098911689813</v>
      </c>
      <c r="W2157" s="167" t="str">
        <f ca="1">IF(Table1[[#This Row],[TGL.PENSIUN (usia)]]&lt;&gt;0,TEXT(Table1[[#This Row],[TGL.PENSIUN (usia)]],"yyyy"),"")</f>
        <v>1968</v>
      </c>
      <c r="X2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Row],[JABATAN]],tbl_refJabatan,7,FALSE),"yr","day")-CONVERT(DATEDIF(M2157,tglAcuan,"y"),"yr","day"))),(NOW()+(CONVERT(VLOOKUP(Table1[[#This Row],[JABATAN]],tbl_refJabatan,7,FALSE),"yr","day")-CONVERT(DATEDIF(M2157,NOW(),"y"),"yr","day")))),"tgl SK salah"),"")</f>
        <v>65437.848911689813</v>
      </c>
      <c r="Y2157" s="167" t="str">
        <f ca="1">IF(Table1[[#This Row],[TGL. PENSIUN (jabatan)]]&lt;&gt;0,TEXT(Table1[[#This Row],[TGL. PENSIUN (jabatan)]],"yyyy"),"")</f>
        <v>2079</v>
      </c>
      <c r="Z21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Row],[JABATAN]],tbl_refJabatan,8,FALSE),"yr","day")-CONVERT(DATEDIF(H2157,tglAcuan,"y"),"yr","day"))),(NOW()+(CONVERT(VLOOKUP(Table1[[#This Row],[JABATAN]],tbl_refJabatan,8,FALSE),"yr","day")-CONVERT(DATEDIF(H2157,NOW(),"y"),"yr","day")))),"Usia Salah"),"")</f>
        <v>46810.098911689813</v>
      </c>
      <c r="AA2157" s="167" t="str">
        <f ca="1">IF(Table1[[#This Row],[TGL.PENSIUN (usia )]]&lt;&gt;0,TEXT(Table1[[#This Row],[TGL.PENSIUN (usia )]],"yyyy"),"")</f>
        <v>2028</v>
      </c>
      <c r="AB21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Row],[JABATAN]],tbl_refJabatan,9,FALSE),"yr","day")-CONVERT(DATEDIF(M2157,tglAcuan,"y"),"yr","day"))),(NOW()+(CONVERT(VLOOKUP(Table1[[#This Row],[JABATAN]],tbl_refJabatan,9,FALSE),"yr","day")-CONVERT(DATEDIF(M2157,NOW(),"y"),"yr","day")))),"tgl SK salah"),"")</f>
        <v>49001.598911689813</v>
      </c>
      <c r="AC2157" s="167" t="str">
        <f ca="1">IF(Table1[[#This Row],[TGL. PENSIUN (jabatan )]]&lt;&gt;0,TEXT(Table1[[#This Row],[TGL. PENSIUN (jabatan )]],"yyyy"),"")</f>
        <v>2034</v>
      </c>
      <c r="AD21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8" spans="1:30" s="53" customFormat="1" ht="21.75" customHeight="1" x14ac:dyDescent="0.25">
      <c r="A2158" s="43">
        <f t="shared" si="73"/>
        <v>2153</v>
      </c>
      <c r="B2158" s="44" t="s">
        <v>3626</v>
      </c>
      <c r="C2158" s="44" t="s">
        <v>3798</v>
      </c>
      <c r="D2158" s="72" t="s">
        <v>63</v>
      </c>
      <c r="E2158" s="285" t="s">
        <v>3819</v>
      </c>
      <c r="F2158" s="43" t="s">
        <v>41</v>
      </c>
      <c r="G2158" s="46" t="s">
        <v>42</v>
      </c>
      <c r="H2158" s="47">
        <v>23919</v>
      </c>
      <c r="I2158" s="45"/>
      <c r="J2158" s="76"/>
      <c r="K2158" s="74" t="s">
        <v>43</v>
      </c>
      <c r="L2158" s="83" t="s">
        <v>3820</v>
      </c>
      <c r="M2158" s="80">
        <v>43467</v>
      </c>
      <c r="N2158" s="52" t="str">
        <f t="shared" ca="1" si="74"/>
        <v>58 Tahun 8 Bulan 1 hari</v>
      </c>
      <c r="O21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2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Row],[JABATAN]],tbl_refJabatan,2,FALSE),"yr","day")-CONVERT(DATEDIF(H2158,tglAcuan,"y"),"yr","day"))),(NOW()+(CONVERT(VLOOKUP(Table1[[#This Row],[JABATAN]],tbl_refJabatan,2,FALSE),"yr","day")-CONVERT(DATEDIF(H2158,NOW(),"y"),"yr","day")))),"Usia Salah"),"")</f>
        <v>46079.598911689813</v>
      </c>
      <c r="Q2158" s="167" t="str">
        <f ca="1">IF(Table1[[#This Row],[TGL. PENSIUN (usia)]]&lt;&gt;0,TEXT(Table1[[#This Row],[TGL. PENSIUN (usia)]],"yyyy"),"")</f>
        <v>2026</v>
      </c>
      <c r="R2158" s="166">
        <f ca="1">IF(AND(Table1[[#This Row],[TGL. PENSIUN (usia)]]&lt;&gt;"",Table1[[#This Row],[TGL. PENSIUN (usia)]]&lt;&gt;"USIA SALAH"),IF(tglAcuan&lt;&gt;0,(INT(CONVERT(VLOOKUP(Table1[[#This Row],[JABATAN]],tbl_refJabatan,2,FALSE),"yr","day")-CONVERT(DATEDIF(H2158,tglAcuan,"y"),"yr","day"))),(INT(CONVERT(VLOOKUP(Table1[[#This Row],[JABATAN]],tbl_refJabatan,2,FALSE),"yr","day")-CONVERT(DATEDIF(H2158,NOW(),"y"),"yr","day")))),"")</f>
        <v>730</v>
      </c>
      <c r="S2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Row],[JABATAN]],tbl_refJabatan,4,FALSE),"yr","day")-CONVERT(DATEDIF(H2158,tglAcuan,"y"),"yr","day"))),(NOW()+(CONVERT(VLOOKUP(Table1[[#This Row],[JABATAN]],tbl_refJabatan,4,FALSE),"yr","day")-CONVERT(DATEDIF(H2158,NOW(),"y"),"yr","day")))),"Usia Salah"),"")</f>
        <v>31469.598911689813</v>
      </c>
      <c r="T2158" s="167" t="str">
        <f ca="1">IF(Table1[[#This Row],[TGL. PENSIUN ( usia )]]&lt;&gt;0,TEXT(Table1[[#This Row],[TGL. PENSIUN ( usia )]],"yyyy"),"")</f>
        <v>1986</v>
      </c>
      <c r="U2158" s="166">
        <f ca="1">IF(AND(Table1[[#This Row],[TGL. PENSIUN (usia)]]&lt;&gt;"",Table1[[#This Row],[TGL. PENSIUN (usia)]]&lt;&gt;"USIA SALAH"),IF(tglAcuan&lt;&gt;0,(INT(CONVERT(VLOOKUP(Table1[[#This Row],[JABATAN]],tbl_refJabatan,4,FALSE),"yr","day")-CONVERT(DATEDIF(H2158,tglAcuan,"y"),"yr","day"))),(INT(CONVERT(VLOOKUP(Table1[[#This Row],[JABATAN]],tbl_refJabatan,4,FALSE),"yr","day")-CONVERT(DATEDIF(H2158,NOW(),"y"),"yr","day")))),"")</f>
        <v>-13880</v>
      </c>
      <c r="V2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Row],[JABATAN]],tbl_refJabatan,6,FALSE),"yr","day")-CONVERT(DATEDIF(H2158,tglAcuan,"y"),"yr","day"))),(NOW()+(CONVERT(VLOOKUP(Table1[[#This Row],[JABATAN]],tbl_refJabatan,6,FALSE),"yr","day")-CONVERT(DATEDIF(H2158,NOW(),"y"),"yr","day")))),"Usia Salah"),"")</f>
        <v>24164.598911689813</v>
      </c>
      <c r="W2158" s="167" t="str">
        <f ca="1">IF(Table1[[#This Row],[TGL.PENSIUN (usia)]]&lt;&gt;0,TEXT(Table1[[#This Row],[TGL.PENSIUN (usia)]],"yyyy"),"")</f>
        <v>1966</v>
      </c>
      <c r="X2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Row],[JABATAN]],tbl_refJabatan,7,FALSE),"yr","day")-CONVERT(DATEDIF(M2158,tglAcuan,"y"),"yr","day"))),(NOW()+(CONVERT(VLOOKUP(Table1[[#This Row],[JABATAN]],tbl_refJabatan,7,FALSE),"yr","day")-CONVERT(DATEDIF(M2158,NOW(),"y"),"yr","day")))),"tgl SK salah"),"")</f>
        <v>65437.848911689813</v>
      </c>
      <c r="Y2158" s="167" t="str">
        <f ca="1">IF(Table1[[#This Row],[TGL. PENSIUN (jabatan)]]&lt;&gt;0,TEXT(Table1[[#This Row],[TGL. PENSIUN (jabatan)]],"yyyy"),"")</f>
        <v>2079</v>
      </c>
      <c r="Z21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Row],[JABATAN]],tbl_refJabatan,8,FALSE),"yr","day")-CONVERT(DATEDIF(H2158,tglAcuan,"y"),"yr","day"))),(NOW()+(CONVERT(VLOOKUP(Table1[[#This Row],[JABATAN]],tbl_refJabatan,8,FALSE),"yr","day")-CONVERT(DATEDIF(H2158,NOW(),"y"),"yr","day")))),"Usia Salah"),"")</f>
        <v>46079.598911689813</v>
      </c>
      <c r="AA2158" s="167" t="str">
        <f ca="1">IF(Table1[[#This Row],[TGL.PENSIUN (usia )]]&lt;&gt;0,TEXT(Table1[[#This Row],[TGL.PENSIUN (usia )]],"yyyy"),"")</f>
        <v>2026</v>
      </c>
      <c r="AB21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Row],[JABATAN]],tbl_refJabatan,9,FALSE),"yr","day")-CONVERT(DATEDIF(M2158,tglAcuan,"y"),"yr","day"))),(NOW()+(CONVERT(VLOOKUP(Table1[[#This Row],[JABATAN]],tbl_refJabatan,9,FALSE),"yr","day")-CONVERT(DATEDIF(M2158,NOW(),"y"),"yr","day")))),"tgl SK salah"),"")</f>
        <v>49001.598911689813</v>
      </c>
      <c r="AC2158" s="167" t="str">
        <f ca="1">IF(Table1[[#This Row],[TGL. PENSIUN (jabatan )]]&lt;&gt;0,TEXT(Table1[[#This Row],[TGL. PENSIUN (jabatan )]],"yyyy"),"")</f>
        <v>2034</v>
      </c>
      <c r="AD21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59" spans="1:30" s="53" customFormat="1" ht="21.75" customHeight="1" x14ac:dyDescent="0.25">
      <c r="A2159" s="43">
        <f t="shared" si="73"/>
        <v>2154</v>
      </c>
      <c r="B2159" s="55" t="s">
        <v>3626</v>
      </c>
      <c r="C2159" s="55" t="s">
        <v>3798</v>
      </c>
      <c r="D2159" s="97" t="s">
        <v>63</v>
      </c>
      <c r="E2159" s="299" t="s">
        <v>3821</v>
      </c>
      <c r="F2159" s="57" t="s">
        <v>41</v>
      </c>
      <c r="G2159" s="58" t="s">
        <v>42</v>
      </c>
      <c r="H2159" s="47">
        <v>32616</v>
      </c>
      <c r="I2159" s="45"/>
      <c r="J2159" s="76"/>
      <c r="K2159" s="74" t="s">
        <v>90</v>
      </c>
      <c r="L2159" s="83" t="s">
        <v>3822</v>
      </c>
      <c r="M2159" s="80">
        <v>45243</v>
      </c>
      <c r="N2159" s="52" t="str">
        <f t="shared" ca="1" si="74"/>
        <v>34 Tahun 10 Bulan 9 hari</v>
      </c>
      <c r="O21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3 Bulan 14 Hari </v>
      </c>
      <c r="P2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Row],[JABATAN]],tbl_refJabatan,2,FALSE),"yr","day")-CONVERT(DATEDIF(H2159,tglAcuan,"y"),"yr","day"))),(NOW()+(CONVERT(VLOOKUP(Table1[[#This Row],[JABATAN]],tbl_refJabatan,2,FALSE),"yr","day")-CONVERT(DATEDIF(H2159,NOW(),"y"),"yr","day")))),"Usia Salah"),"")</f>
        <v>54845.598911689813</v>
      </c>
      <c r="Q2159" s="167" t="str">
        <f ca="1">IF(Table1[[#This Row],[TGL. PENSIUN (usia)]]&lt;&gt;0,TEXT(Table1[[#This Row],[TGL. PENSIUN (usia)]],"yyyy"),"")</f>
        <v>2050</v>
      </c>
      <c r="R2159" s="166">
        <f ca="1">IF(AND(Table1[[#This Row],[TGL. PENSIUN (usia)]]&lt;&gt;"",Table1[[#This Row],[TGL. PENSIUN (usia)]]&lt;&gt;"USIA SALAH"),IF(tglAcuan&lt;&gt;0,(INT(CONVERT(VLOOKUP(Table1[[#This Row],[JABATAN]],tbl_refJabatan,2,FALSE),"yr","day")-CONVERT(DATEDIF(H2159,tglAcuan,"y"),"yr","day"))),(INT(CONVERT(VLOOKUP(Table1[[#This Row],[JABATAN]],tbl_refJabatan,2,FALSE),"yr","day")-CONVERT(DATEDIF(H2159,NOW(),"y"),"yr","day")))),"")</f>
        <v>9496</v>
      </c>
      <c r="S2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Row],[JABATAN]],tbl_refJabatan,4,FALSE),"yr","day")-CONVERT(DATEDIF(H2159,tglAcuan,"y"),"yr","day"))),(NOW()+(CONVERT(VLOOKUP(Table1[[#This Row],[JABATAN]],tbl_refJabatan,4,FALSE),"yr","day")-CONVERT(DATEDIF(H2159,NOW(),"y"),"yr","day")))),"Usia Salah"),"")</f>
        <v>40235.598911689813</v>
      </c>
      <c r="T2159" s="167" t="str">
        <f ca="1">IF(Table1[[#This Row],[TGL. PENSIUN ( usia )]]&lt;&gt;0,TEXT(Table1[[#This Row],[TGL. PENSIUN ( usia )]],"yyyy"),"")</f>
        <v>2010</v>
      </c>
      <c r="U2159" s="166">
        <f ca="1">IF(AND(Table1[[#This Row],[TGL. PENSIUN (usia)]]&lt;&gt;"",Table1[[#This Row],[TGL. PENSIUN (usia)]]&lt;&gt;"USIA SALAH"),IF(tglAcuan&lt;&gt;0,(INT(CONVERT(VLOOKUP(Table1[[#This Row],[JABATAN]],tbl_refJabatan,4,FALSE),"yr","day")-CONVERT(DATEDIF(H2159,tglAcuan,"y"),"yr","day"))),(INT(CONVERT(VLOOKUP(Table1[[#This Row],[JABATAN]],tbl_refJabatan,4,FALSE),"yr","day")-CONVERT(DATEDIF(H2159,NOW(),"y"),"yr","day")))),"")</f>
        <v>-5114</v>
      </c>
      <c r="V2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Row],[JABATAN]],tbl_refJabatan,6,FALSE),"yr","day")-CONVERT(DATEDIF(H2159,tglAcuan,"y"),"yr","day"))),(NOW()+(CONVERT(VLOOKUP(Table1[[#This Row],[JABATAN]],tbl_refJabatan,6,FALSE),"yr","day")-CONVERT(DATEDIF(H2159,NOW(),"y"),"yr","day")))),"Usia Salah"),"")</f>
        <v>32930.598911689813</v>
      </c>
      <c r="W2159" s="167" t="str">
        <f ca="1">IF(Table1[[#This Row],[TGL.PENSIUN (usia)]]&lt;&gt;0,TEXT(Table1[[#This Row],[TGL.PENSIUN (usia)]],"yyyy"),"")</f>
        <v>1990</v>
      </c>
      <c r="X2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Row],[JABATAN]],tbl_refJabatan,7,FALSE),"yr","day")-CONVERT(DATEDIF(M2159,tglAcuan,"y"),"yr","day"))),(NOW()+(CONVERT(VLOOKUP(Table1[[#This Row],[JABATAN]],tbl_refJabatan,7,FALSE),"yr","day")-CONVERT(DATEDIF(M2159,NOW(),"y"),"yr","day")))),"tgl SK salah"),"")</f>
        <v>67264.098911689813</v>
      </c>
      <c r="Y2159" s="167" t="str">
        <f ca="1">IF(Table1[[#This Row],[TGL. PENSIUN (jabatan)]]&lt;&gt;0,TEXT(Table1[[#This Row],[TGL. PENSIUN (jabatan)]],"yyyy"),"")</f>
        <v>2084</v>
      </c>
      <c r="Z21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Row],[JABATAN]],tbl_refJabatan,8,FALSE),"yr","day")-CONVERT(DATEDIF(H2159,tglAcuan,"y"),"yr","day"))),(NOW()+(CONVERT(VLOOKUP(Table1[[#This Row],[JABATAN]],tbl_refJabatan,8,FALSE),"yr","day")-CONVERT(DATEDIF(H2159,NOW(),"y"),"yr","day")))),"Usia Salah"),"")</f>
        <v>54845.598911689813</v>
      </c>
      <c r="AA2159" s="167" t="str">
        <f ca="1">IF(Table1[[#This Row],[TGL.PENSIUN (usia )]]&lt;&gt;0,TEXT(Table1[[#This Row],[TGL.PENSIUN (usia )]],"yyyy"),"")</f>
        <v>2050</v>
      </c>
      <c r="AB21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Row],[JABATAN]],tbl_refJabatan,9,FALSE),"yr","day")-CONVERT(DATEDIF(M2159,tglAcuan,"y"),"yr","day"))),(NOW()+(CONVERT(VLOOKUP(Table1[[#This Row],[JABATAN]],tbl_refJabatan,9,FALSE),"yr","day")-CONVERT(DATEDIF(M2159,NOW(),"y"),"yr","day")))),"tgl SK salah"),"")</f>
        <v>50827.848911689813</v>
      </c>
      <c r="AC2159" s="167" t="str">
        <f ca="1">IF(Table1[[#This Row],[TGL. PENSIUN (jabatan )]]&lt;&gt;0,TEXT(Table1[[#This Row],[TGL. PENSIUN (jabatan )]],"yyyy"),"")</f>
        <v>2039</v>
      </c>
      <c r="AD21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0" spans="1:30" s="53" customFormat="1" ht="21.75" customHeight="1" x14ac:dyDescent="0.25">
      <c r="A2160" s="43">
        <f t="shared" si="73"/>
        <v>2155</v>
      </c>
      <c r="B2160" s="44" t="s">
        <v>3626</v>
      </c>
      <c r="C2160" s="44" t="s">
        <v>3823</v>
      </c>
      <c r="D2160" s="45" t="s">
        <v>39</v>
      </c>
      <c r="E2160" s="285" t="s">
        <v>3824</v>
      </c>
      <c r="F2160" s="43" t="s">
        <v>41</v>
      </c>
      <c r="G2160" s="46" t="s">
        <v>42</v>
      </c>
      <c r="H2160" s="84">
        <v>24302</v>
      </c>
      <c r="I2160" s="45"/>
      <c r="J2160" s="76"/>
      <c r="K2160" s="74" t="s">
        <v>56</v>
      </c>
      <c r="L2160" s="279" t="s">
        <v>3825</v>
      </c>
      <c r="M2160" s="275">
        <v>43812</v>
      </c>
      <c r="N2160" s="52" t="str">
        <f t="shared" ca="1" si="74"/>
        <v>57 Tahun 7 Bulan 13 hari</v>
      </c>
      <c r="O21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Row],[JABATAN]],tbl_refJabatan,2,FALSE),"yr","day")-CONVERT(DATEDIF(H2160,tglAcuan,"y"),"yr","day"))),(NOW()+(CONVERT(VLOOKUP(Table1[[#This Row],[JABATAN]],tbl_refJabatan,2,FALSE),"yr","day")-CONVERT(DATEDIF(H2160,NOW(),"y"),"yr","day")))),"Usia Salah"),"")</f>
        <v>24529.848911689813</v>
      </c>
      <c r="Q2160" s="167" t="str">
        <f ca="1">IF(Table1[[#This Row],[TGL. PENSIUN (usia)]]&lt;&gt;0,TEXT(Table1[[#This Row],[TGL. PENSIUN (usia)]],"yyyy"),"")</f>
        <v>1967</v>
      </c>
      <c r="R2160" s="166">
        <f ca="1">IF(AND(Table1[[#This Row],[TGL. PENSIUN (usia)]]&lt;&gt;"",Table1[[#This Row],[TGL. PENSIUN (usia)]]&lt;&gt;"USIA SALAH"),IF(tglAcuan&lt;&gt;0,(INT(CONVERT(VLOOKUP(Table1[[#This Row],[JABATAN]],tbl_refJabatan,2,FALSE),"yr","day")-CONVERT(DATEDIF(H2160,tglAcuan,"y"),"yr","day"))),(INT(CONVERT(VLOOKUP(Table1[[#This Row],[JABATAN]],tbl_refJabatan,2,FALSE),"yr","day")-CONVERT(DATEDIF(H2160,NOW(),"y"),"yr","day")))),"")</f>
        <v>-20820</v>
      </c>
      <c r="S2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Row],[JABATAN]],tbl_refJabatan,4,FALSE),"yr","day")-CONVERT(DATEDIF(H2160,tglAcuan,"y"),"yr","day"))),(NOW()+(CONVERT(VLOOKUP(Table1[[#This Row],[JABATAN]],tbl_refJabatan,4,FALSE),"yr","day")-CONVERT(DATEDIF(H2160,NOW(),"y"),"yr","day")))),"Usia Salah"),"")</f>
        <v>24529.848911689813</v>
      </c>
      <c r="T2160" s="167" t="str">
        <f ca="1">IF(Table1[[#This Row],[TGL. PENSIUN ( usia )]]&lt;&gt;0,TEXT(Table1[[#This Row],[TGL. PENSIUN ( usia )]],"yyyy"),"")</f>
        <v>1967</v>
      </c>
      <c r="U2160" s="166">
        <f ca="1">IF(AND(Table1[[#This Row],[TGL. PENSIUN (usia)]]&lt;&gt;"",Table1[[#This Row],[TGL. PENSIUN (usia)]]&lt;&gt;"USIA SALAH"),IF(tglAcuan&lt;&gt;0,(INT(CONVERT(VLOOKUP(Table1[[#This Row],[JABATAN]],tbl_refJabatan,4,FALSE),"yr","day")-CONVERT(DATEDIF(H2160,tglAcuan,"y"),"yr","day"))),(INT(CONVERT(VLOOKUP(Table1[[#This Row],[JABATAN]],tbl_refJabatan,4,FALSE),"yr","day")-CONVERT(DATEDIF(H2160,NOW(),"y"),"yr","day")))),"")</f>
        <v>-20820</v>
      </c>
      <c r="V2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Row],[JABATAN]],tbl_refJabatan,6,FALSE),"yr","day")-CONVERT(DATEDIF(H2160,tglAcuan,"y"),"yr","day"))),(NOW()+(CONVERT(VLOOKUP(Table1[[#This Row],[JABATAN]],tbl_refJabatan,6,FALSE),"yr","day")-CONVERT(DATEDIF(H2160,NOW(),"y"),"yr","day")))),"Usia Salah"),"")</f>
        <v>24529.848911689813</v>
      </c>
      <c r="W2160" s="167" t="str">
        <f ca="1">IF(Table1[[#This Row],[TGL.PENSIUN (usia)]]&lt;&gt;0,TEXT(Table1[[#This Row],[TGL.PENSIUN (usia)]],"yyyy"),"")</f>
        <v>1967</v>
      </c>
      <c r="X2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Row],[JABATAN]],tbl_refJabatan,7,FALSE),"yr","day")-CONVERT(DATEDIF(M2160,tglAcuan,"y"),"yr","day"))),(NOW()+(CONVERT(VLOOKUP(Table1[[#This Row],[JABATAN]],tbl_refJabatan,7,FALSE),"yr","day")-CONVERT(DATEDIF(M2160,NOW(),"y"),"yr","day")))),"tgl SK salah"),"")</f>
        <v>43888.098911689813</v>
      </c>
      <c r="Y2160" s="167" t="str">
        <f ca="1">IF(Table1[[#This Row],[TGL. PENSIUN (jabatan)]]&lt;&gt;0,TEXT(Table1[[#This Row],[TGL. PENSIUN (jabatan)]],"yyyy"),"")</f>
        <v>2020</v>
      </c>
      <c r="Z21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Row],[JABATAN]],tbl_refJabatan,8,FALSE),"yr","day")-CONVERT(DATEDIF(H2160,tglAcuan,"y"),"yr","day"))),(NOW()+(CONVERT(VLOOKUP(Table1[[#This Row],[JABATAN]],tbl_refJabatan,8,FALSE),"yr","day")-CONVERT(DATEDIF(H2160,NOW(),"y"),"yr","day")))),"Usia Salah"),"")</f>
        <v>24529.848911689813</v>
      </c>
      <c r="AA2160" s="167" t="str">
        <f ca="1">IF(Table1[[#This Row],[TGL.PENSIUN (usia )]]&lt;&gt;0,TEXT(Table1[[#This Row],[TGL.PENSIUN (usia )]],"yyyy"),"")</f>
        <v>1967</v>
      </c>
      <c r="AB21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Row],[JABATAN]],tbl_refJabatan,9,FALSE),"yr","day")-CONVERT(DATEDIF(M2160,tglAcuan,"y"),"yr","day"))),(NOW()+(CONVERT(VLOOKUP(Table1[[#This Row],[JABATAN]],tbl_refJabatan,9,FALSE),"yr","day")-CONVERT(DATEDIF(M2160,NOW(),"y"),"yr","day")))),"tgl SK salah"),"")</f>
        <v>43888.098911689813</v>
      </c>
      <c r="AC2160" s="167" t="str">
        <f ca="1">IF(Table1[[#This Row],[TGL. PENSIUN (jabatan )]]&lt;&gt;0,TEXT(Table1[[#This Row],[TGL. PENSIUN (jabatan )]],"yyyy"),"")</f>
        <v>2020</v>
      </c>
      <c r="AD21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1" spans="1:30" s="88" customFormat="1" ht="21.75" customHeight="1" x14ac:dyDescent="0.25">
      <c r="A2161" s="43">
        <f t="shared" si="73"/>
        <v>2156</v>
      </c>
      <c r="B2161" s="44" t="s">
        <v>3626</v>
      </c>
      <c r="C2161" s="44" t="s">
        <v>3823</v>
      </c>
      <c r="D2161" s="72" t="s">
        <v>45</v>
      </c>
      <c r="E2161" s="285" t="s">
        <v>3826</v>
      </c>
      <c r="F2161" s="43" t="s">
        <v>41</v>
      </c>
      <c r="G2161" s="46" t="s">
        <v>42</v>
      </c>
      <c r="H2161" s="84">
        <v>29061</v>
      </c>
      <c r="I2161" s="45"/>
      <c r="J2161" s="76"/>
      <c r="K2161" s="74" t="s">
        <v>43</v>
      </c>
      <c r="L2161" s="279" t="s">
        <v>3827</v>
      </c>
      <c r="M2161" s="84">
        <v>43542</v>
      </c>
      <c r="N2161" s="52" t="str">
        <f t="shared" ca="1" si="74"/>
        <v>44 Tahun 7 Bulan 2 hari</v>
      </c>
      <c r="O21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9 Hari </v>
      </c>
      <c r="P2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Row],[JABATAN]],tbl_refJabatan,2,FALSE),"yr","day")-CONVERT(DATEDIF(H2161,tglAcuan,"y"),"yr","day"))),(NOW()+(CONVERT(VLOOKUP(Table1[[#This Row],[JABATAN]],tbl_refJabatan,2,FALSE),"yr","day")-CONVERT(DATEDIF(H2161,NOW(),"y"),"yr","day")))),"Usia Salah"),"")</f>
        <v>29278.098911689813</v>
      </c>
      <c r="Q2161" s="167" t="str">
        <f ca="1">IF(Table1[[#This Row],[TGL. PENSIUN (usia)]]&lt;&gt;0,TEXT(Table1[[#This Row],[TGL. PENSIUN (usia)]],"yyyy"),"")</f>
        <v>1980</v>
      </c>
      <c r="R2161" s="166">
        <f ca="1">IF(AND(Table1[[#This Row],[TGL. PENSIUN (usia)]]&lt;&gt;"",Table1[[#This Row],[TGL. PENSIUN (usia)]]&lt;&gt;"USIA SALAH"),IF(tglAcuan&lt;&gt;0,(INT(CONVERT(VLOOKUP(Table1[[#This Row],[JABATAN]],tbl_refJabatan,2,FALSE),"yr","day")-CONVERT(DATEDIF(H2161,tglAcuan,"y"),"yr","day"))),(INT(CONVERT(VLOOKUP(Table1[[#This Row],[JABATAN]],tbl_refJabatan,2,FALSE),"yr","day")-CONVERT(DATEDIF(H2161,NOW(),"y"),"yr","day")))),"")</f>
        <v>-16071</v>
      </c>
      <c r="S2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Row],[JABATAN]],tbl_refJabatan,4,FALSE),"yr","day")-CONVERT(DATEDIF(H2161,tglAcuan,"y"),"yr","day"))),(NOW()+(CONVERT(VLOOKUP(Table1[[#This Row],[JABATAN]],tbl_refJabatan,4,FALSE),"yr","day")-CONVERT(DATEDIF(H2161,NOW(),"y"),"yr","day")))),"Usia Salah"),"")</f>
        <v>29278.098911689813</v>
      </c>
      <c r="T2161" s="167" t="str">
        <f ca="1">IF(Table1[[#This Row],[TGL. PENSIUN ( usia )]]&lt;&gt;0,TEXT(Table1[[#This Row],[TGL. PENSIUN ( usia )]],"yyyy"),"")</f>
        <v>1980</v>
      </c>
      <c r="U2161" s="166">
        <f ca="1">IF(AND(Table1[[#This Row],[TGL. PENSIUN (usia)]]&lt;&gt;"",Table1[[#This Row],[TGL. PENSIUN (usia)]]&lt;&gt;"USIA SALAH"),IF(tglAcuan&lt;&gt;0,(INT(CONVERT(VLOOKUP(Table1[[#This Row],[JABATAN]],tbl_refJabatan,4,FALSE),"yr","day")-CONVERT(DATEDIF(H2161,tglAcuan,"y"),"yr","day"))),(INT(CONVERT(VLOOKUP(Table1[[#This Row],[JABATAN]],tbl_refJabatan,4,FALSE),"yr","day")-CONVERT(DATEDIF(H2161,NOW(),"y"),"yr","day")))),"")</f>
        <v>-16071</v>
      </c>
      <c r="V2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Row],[JABATAN]],tbl_refJabatan,6,FALSE),"yr","day")-CONVERT(DATEDIF(H2161,tglAcuan,"y"),"yr","day"))),(NOW()+(CONVERT(VLOOKUP(Table1[[#This Row],[JABATAN]],tbl_refJabatan,6,FALSE),"yr","day")-CONVERT(DATEDIF(H2161,NOW(),"y"),"yr","day")))),"Usia Salah"),"")</f>
        <v>29278.098911689813</v>
      </c>
      <c r="W2161" s="167" t="str">
        <f ca="1">IF(Table1[[#This Row],[TGL.PENSIUN (usia)]]&lt;&gt;0,TEXT(Table1[[#This Row],[TGL.PENSIUN (usia)]],"yyyy"),"")</f>
        <v>1980</v>
      </c>
      <c r="X2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Row],[JABATAN]],tbl_refJabatan,7,FALSE),"yr","day")-CONVERT(DATEDIF(M2161,tglAcuan,"y"),"yr","day"))),(NOW()+(CONVERT(VLOOKUP(Table1[[#This Row],[JABATAN]],tbl_refJabatan,7,FALSE),"yr","day")-CONVERT(DATEDIF(M2161,NOW(),"y"),"yr","day")))),"tgl SK salah"),"")</f>
        <v>43888.098911689813</v>
      </c>
      <c r="Y2161" s="167" t="str">
        <f ca="1">IF(Table1[[#This Row],[TGL. PENSIUN (jabatan)]]&lt;&gt;0,TEXT(Table1[[#This Row],[TGL. PENSIUN (jabatan)]],"yyyy"),"")</f>
        <v>2020</v>
      </c>
      <c r="Z21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Row],[JABATAN]],tbl_refJabatan,8,FALSE),"yr","day")-CONVERT(DATEDIF(H2161,tglAcuan,"y"),"yr","day"))),(NOW()+(CONVERT(VLOOKUP(Table1[[#This Row],[JABATAN]],tbl_refJabatan,8,FALSE),"yr","day")-CONVERT(DATEDIF(H2161,NOW(),"y"),"yr","day")))),"Usia Salah"),"")</f>
        <v>29278.098911689813</v>
      </c>
      <c r="AA2161" s="167" t="str">
        <f ca="1">IF(Table1[[#This Row],[TGL.PENSIUN (usia )]]&lt;&gt;0,TEXT(Table1[[#This Row],[TGL.PENSIUN (usia )]],"yyyy"),"")</f>
        <v>1980</v>
      </c>
      <c r="AB21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Row],[JABATAN]],tbl_refJabatan,9,FALSE),"yr","day")-CONVERT(DATEDIF(M2161,tglAcuan,"y"),"yr","day"))),(NOW()+(CONVERT(VLOOKUP(Table1[[#This Row],[JABATAN]],tbl_refJabatan,9,FALSE),"yr","day")-CONVERT(DATEDIF(M2161,NOW(),"y"),"yr","day")))),"tgl SK salah"),"")</f>
        <v>43888.098911689813</v>
      </c>
      <c r="AC2161" s="167" t="str">
        <f ca="1">IF(Table1[[#This Row],[TGL. PENSIUN (jabatan )]]&lt;&gt;0,TEXT(Table1[[#This Row],[TGL. PENSIUN (jabatan )]],"yyyy"),"")</f>
        <v>2020</v>
      </c>
      <c r="AD21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2" spans="1:30" s="53" customFormat="1" ht="21.75" customHeight="1" x14ac:dyDescent="0.25">
      <c r="A2162" s="43">
        <f t="shared" si="73"/>
        <v>2157</v>
      </c>
      <c r="B2162" s="44" t="s">
        <v>3626</v>
      </c>
      <c r="C2162" s="44" t="s">
        <v>3823</v>
      </c>
      <c r="D2162" s="72" t="s">
        <v>48</v>
      </c>
      <c r="E2162" s="285" t="s">
        <v>3828</v>
      </c>
      <c r="F2162" s="43" t="s">
        <v>41</v>
      </c>
      <c r="G2162" s="46" t="s">
        <v>42</v>
      </c>
      <c r="H2162" s="84">
        <v>23871</v>
      </c>
      <c r="I2162" s="45"/>
      <c r="J2162" s="76"/>
      <c r="K2162" s="74" t="s">
        <v>43</v>
      </c>
      <c r="L2162" s="279" t="s">
        <v>3829</v>
      </c>
      <c r="M2162" s="80">
        <v>43461</v>
      </c>
      <c r="N2162" s="52" t="str">
        <f t="shared" ca="1" si="74"/>
        <v>58 Tahun 9 Bulan 18 hari</v>
      </c>
      <c r="O21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Row],[JABATAN]],tbl_refJabatan,2,FALSE),"yr","day")-CONVERT(DATEDIF(H2162,tglAcuan,"y"),"yr","day"))),(NOW()+(CONVERT(VLOOKUP(Table1[[#This Row],[JABATAN]],tbl_refJabatan,2,FALSE),"yr","day")-CONVERT(DATEDIF(H2162,NOW(),"y"),"yr","day")))),"Usia Salah"),"")</f>
        <v>46079.598911689813</v>
      </c>
      <c r="Q2162" s="167" t="str">
        <f ca="1">IF(Table1[[#This Row],[TGL. PENSIUN (usia)]]&lt;&gt;0,TEXT(Table1[[#This Row],[TGL. PENSIUN (usia)]],"yyyy"),"")</f>
        <v>2026</v>
      </c>
      <c r="R2162" s="166">
        <f ca="1">IF(AND(Table1[[#This Row],[TGL. PENSIUN (usia)]]&lt;&gt;"",Table1[[#This Row],[TGL. PENSIUN (usia)]]&lt;&gt;"USIA SALAH"),IF(tglAcuan&lt;&gt;0,(INT(CONVERT(VLOOKUP(Table1[[#This Row],[JABATAN]],tbl_refJabatan,2,FALSE),"yr","day")-CONVERT(DATEDIF(H2162,tglAcuan,"y"),"yr","day"))),(INT(CONVERT(VLOOKUP(Table1[[#This Row],[JABATAN]],tbl_refJabatan,2,FALSE),"yr","day")-CONVERT(DATEDIF(H2162,NOW(),"y"),"yr","day")))),"")</f>
        <v>730</v>
      </c>
      <c r="S2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Row],[JABATAN]],tbl_refJabatan,4,FALSE),"yr","day")-CONVERT(DATEDIF(H2162,tglAcuan,"y"),"yr","day"))),(NOW()+(CONVERT(VLOOKUP(Table1[[#This Row],[JABATAN]],tbl_refJabatan,4,FALSE),"yr","day")-CONVERT(DATEDIF(H2162,NOW(),"y"),"yr","day")))),"Usia Salah"),"")</f>
        <v>46079.598911689813</v>
      </c>
      <c r="T2162" s="167" t="str">
        <f ca="1">IF(Table1[[#This Row],[TGL. PENSIUN ( usia )]]&lt;&gt;0,TEXT(Table1[[#This Row],[TGL. PENSIUN ( usia )]],"yyyy"),"")</f>
        <v>2026</v>
      </c>
      <c r="U2162" s="166">
        <f ca="1">IF(AND(Table1[[#This Row],[TGL. PENSIUN (usia)]]&lt;&gt;"",Table1[[#This Row],[TGL. PENSIUN (usia)]]&lt;&gt;"USIA SALAH"),IF(tglAcuan&lt;&gt;0,(INT(CONVERT(VLOOKUP(Table1[[#This Row],[JABATAN]],tbl_refJabatan,4,FALSE),"yr","day")-CONVERT(DATEDIF(H2162,tglAcuan,"y"),"yr","day"))),(INT(CONVERT(VLOOKUP(Table1[[#This Row],[JABATAN]],tbl_refJabatan,4,FALSE),"yr","day")-CONVERT(DATEDIF(H2162,NOW(),"y"),"yr","day")))),"")</f>
        <v>730</v>
      </c>
      <c r="V2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Row],[JABATAN]],tbl_refJabatan,6,FALSE),"yr","day")-CONVERT(DATEDIF(H2162,tglAcuan,"y"),"yr","day"))),(NOW()+(CONVERT(VLOOKUP(Table1[[#This Row],[JABATAN]],tbl_refJabatan,6,FALSE),"yr","day")-CONVERT(DATEDIF(H2162,NOW(),"y"),"yr","day")))),"Usia Salah"),"")</f>
        <v>44618.598911689813</v>
      </c>
      <c r="W2162" s="167" t="str">
        <f ca="1">IF(Table1[[#This Row],[TGL.PENSIUN (usia)]]&lt;&gt;0,TEXT(Table1[[#This Row],[TGL.PENSIUN (usia)]],"yyyy"),"")</f>
        <v>2022</v>
      </c>
      <c r="X2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Row],[JABATAN]],tbl_refJabatan,7,FALSE),"yr","day")-CONVERT(DATEDIF(M2162,tglAcuan,"y"),"yr","day"))),(NOW()+(CONVERT(VLOOKUP(Table1[[#This Row],[JABATAN]],tbl_refJabatan,7,FALSE),"yr","day")-CONVERT(DATEDIF(M2162,NOW(),"y"),"yr","day")))),"tgl SK salah"),"")</f>
        <v>50827.848911689813</v>
      </c>
      <c r="Y2162" s="167" t="str">
        <f ca="1">IF(Table1[[#This Row],[TGL. PENSIUN (jabatan)]]&lt;&gt;0,TEXT(Table1[[#This Row],[TGL. PENSIUN (jabatan)]],"yyyy"),"")</f>
        <v>2039</v>
      </c>
      <c r="Z21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Row],[JABATAN]],tbl_refJabatan,8,FALSE),"yr","day")-CONVERT(DATEDIF(H2162,tglAcuan,"y"),"yr","day"))),(NOW()+(CONVERT(VLOOKUP(Table1[[#This Row],[JABATAN]],tbl_refJabatan,8,FALSE),"yr","day")-CONVERT(DATEDIF(H2162,NOW(),"y"),"yr","day")))),"Usia Salah"),"")</f>
        <v>44618.598911689813</v>
      </c>
      <c r="AA2162" s="167" t="str">
        <f ca="1">IF(Table1[[#This Row],[TGL.PENSIUN (usia )]]&lt;&gt;0,TEXT(Table1[[#This Row],[TGL.PENSIUN (usia )]],"yyyy"),"")</f>
        <v>2022</v>
      </c>
      <c r="AB21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Row],[JABATAN]],tbl_refJabatan,9,FALSE),"yr","day")-CONVERT(DATEDIF(M2162,tglAcuan,"y"),"yr","day"))),(NOW()+(CONVERT(VLOOKUP(Table1[[#This Row],[JABATAN]],tbl_refJabatan,9,FALSE),"yr","day")-CONVERT(DATEDIF(M2162,NOW(),"y"),"yr","day")))),"tgl SK salah"),"")</f>
        <v>50827.848911689813</v>
      </c>
      <c r="AC2162" s="167" t="str">
        <f ca="1">IF(Table1[[#This Row],[TGL. PENSIUN (jabatan )]]&lt;&gt;0,TEXT(Table1[[#This Row],[TGL. PENSIUN (jabatan )]],"yyyy"),"")</f>
        <v>2039</v>
      </c>
      <c r="AD21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3" spans="1:30" s="53" customFormat="1" ht="21.75" customHeight="1" x14ac:dyDescent="0.25">
      <c r="A2163" s="43">
        <f t="shared" si="73"/>
        <v>2158</v>
      </c>
      <c r="B2163" s="44" t="s">
        <v>3626</v>
      </c>
      <c r="C2163" s="44" t="s">
        <v>3823</v>
      </c>
      <c r="D2163" s="72" t="s">
        <v>52</v>
      </c>
      <c r="E2163" s="285" t="s">
        <v>3830</v>
      </c>
      <c r="F2163" s="43" t="s">
        <v>41</v>
      </c>
      <c r="G2163" s="46" t="s">
        <v>42</v>
      </c>
      <c r="H2163" s="280">
        <v>27521</v>
      </c>
      <c r="I2163" s="45"/>
      <c r="J2163" s="76"/>
      <c r="K2163" s="74" t="s">
        <v>43</v>
      </c>
      <c r="L2163" s="279" t="s">
        <v>3829</v>
      </c>
      <c r="M2163" s="80">
        <v>43461</v>
      </c>
      <c r="N2163" s="52" t="str">
        <f t="shared" ca="1" si="74"/>
        <v>48 Tahun 9 Bulan 20 hari</v>
      </c>
      <c r="O21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Row],[JABATAN]],tbl_refJabatan,2,FALSE),"yr","day")-CONVERT(DATEDIF(H2163,tglAcuan,"y"),"yr","day"))),(NOW()+(CONVERT(VLOOKUP(Table1[[#This Row],[JABATAN]],tbl_refJabatan,2,FALSE),"yr","day")-CONVERT(DATEDIF(H2163,NOW(),"y"),"yr","day")))),"Usia Salah"),"")</f>
        <v>49732.098911689813</v>
      </c>
      <c r="Q2163" s="167" t="str">
        <f ca="1">IF(Table1[[#This Row],[TGL. PENSIUN (usia)]]&lt;&gt;0,TEXT(Table1[[#This Row],[TGL. PENSIUN (usia)]],"yyyy"),"")</f>
        <v>2036</v>
      </c>
      <c r="R2163" s="166">
        <f ca="1">IF(AND(Table1[[#This Row],[TGL. PENSIUN (usia)]]&lt;&gt;"",Table1[[#This Row],[TGL. PENSIUN (usia)]]&lt;&gt;"USIA SALAH"),IF(tglAcuan&lt;&gt;0,(INT(CONVERT(VLOOKUP(Table1[[#This Row],[JABATAN]],tbl_refJabatan,2,FALSE),"yr","day")-CONVERT(DATEDIF(H2163,tglAcuan,"y"),"yr","day"))),(INT(CONVERT(VLOOKUP(Table1[[#This Row],[JABATAN]],tbl_refJabatan,2,FALSE),"yr","day")-CONVERT(DATEDIF(H2163,NOW(),"y"),"yr","day")))),"")</f>
        <v>4383</v>
      </c>
      <c r="S2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Row],[JABATAN]],tbl_refJabatan,4,FALSE),"yr","day")-CONVERT(DATEDIF(H2163,tglAcuan,"y"),"yr","day"))),(NOW()+(CONVERT(VLOOKUP(Table1[[#This Row],[JABATAN]],tbl_refJabatan,4,FALSE),"yr","day")-CONVERT(DATEDIF(H2163,NOW(),"y"),"yr","day")))),"Usia Salah"),"")</f>
        <v>49732.098911689813</v>
      </c>
      <c r="T2163" s="167" t="str">
        <f ca="1">IF(Table1[[#This Row],[TGL. PENSIUN ( usia )]]&lt;&gt;0,TEXT(Table1[[#This Row],[TGL. PENSIUN ( usia )]],"yyyy"),"")</f>
        <v>2036</v>
      </c>
      <c r="U2163" s="166">
        <f ca="1">IF(AND(Table1[[#This Row],[TGL. PENSIUN (usia)]]&lt;&gt;"",Table1[[#This Row],[TGL. PENSIUN (usia)]]&lt;&gt;"USIA SALAH"),IF(tglAcuan&lt;&gt;0,(INT(CONVERT(VLOOKUP(Table1[[#This Row],[JABATAN]],tbl_refJabatan,4,FALSE),"yr","day")-CONVERT(DATEDIF(H2163,tglAcuan,"y"),"yr","day"))),(INT(CONVERT(VLOOKUP(Table1[[#This Row],[JABATAN]],tbl_refJabatan,4,FALSE),"yr","day")-CONVERT(DATEDIF(H2163,NOW(),"y"),"yr","day")))),"")</f>
        <v>4383</v>
      </c>
      <c r="V2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Row],[JABATAN]],tbl_refJabatan,6,FALSE),"yr","day")-CONVERT(DATEDIF(H2163,tglAcuan,"y"),"yr","day"))),(NOW()+(CONVERT(VLOOKUP(Table1[[#This Row],[JABATAN]],tbl_refJabatan,6,FALSE),"yr","day")-CONVERT(DATEDIF(H2163,NOW(),"y"),"yr","day")))),"Usia Salah"),"")</f>
        <v>48271.098911689813</v>
      </c>
      <c r="W2163" s="167" t="str">
        <f ca="1">IF(Table1[[#This Row],[TGL.PENSIUN (usia)]]&lt;&gt;0,TEXT(Table1[[#This Row],[TGL.PENSIUN (usia)]],"yyyy"),"")</f>
        <v>2032</v>
      </c>
      <c r="X2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Row],[JABATAN]],tbl_refJabatan,7,FALSE),"yr","day")-CONVERT(DATEDIF(M2163,tglAcuan,"y"),"yr","day"))),(NOW()+(CONVERT(VLOOKUP(Table1[[#This Row],[JABATAN]],tbl_refJabatan,7,FALSE),"yr","day")-CONVERT(DATEDIF(M2163,NOW(),"y"),"yr","day")))),"tgl SK salah"),"")</f>
        <v>50827.848911689813</v>
      </c>
      <c r="Y2163" s="167" t="str">
        <f ca="1">IF(Table1[[#This Row],[TGL. PENSIUN (jabatan)]]&lt;&gt;0,TEXT(Table1[[#This Row],[TGL. PENSIUN (jabatan)]],"yyyy"),"")</f>
        <v>2039</v>
      </c>
      <c r="Z21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Row],[JABATAN]],tbl_refJabatan,8,FALSE),"yr","day")-CONVERT(DATEDIF(H2163,tglAcuan,"y"),"yr","day"))),(NOW()+(CONVERT(VLOOKUP(Table1[[#This Row],[JABATAN]],tbl_refJabatan,8,FALSE),"yr","day")-CONVERT(DATEDIF(H2163,NOW(),"y"),"yr","day")))),"Usia Salah"),"")</f>
        <v>48271.098911689813</v>
      </c>
      <c r="AA2163" s="167" t="str">
        <f ca="1">IF(Table1[[#This Row],[TGL.PENSIUN (usia )]]&lt;&gt;0,TEXT(Table1[[#This Row],[TGL.PENSIUN (usia )]],"yyyy"),"")</f>
        <v>2032</v>
      </c>
      <c r="AB21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Row],[JABATAN]],tbl_refJabatan,9,FALSE),"yr","day")-CONVERT(DATEDIF(M2163,tglAcuan,"y"),"yr","day"))),(NOW()+(CONVERT(VLOOKUP(Table1[[#This Row],[JABATAN]],tbl_refJabatan,9,FALSE),"yr","day")-CONVERT(DATEDIF(M2163,NOW(),"y"),"yr","day")))),"tgl SK salah"),"")</f>
        <v>50827.848911689813</v>
      </c>
      <c r="AC2163" s="167" t="str">
        <f ca="1">IF(Table1[[#This Row],[TGL. PENSIUN (jabatan )]]&lt;&gt;0,TEXT(Table1[[#This Row],[TGL. PENSIUN (jabatan )]],"yyyy"),"")</f>
        <v>2039</v>
      </c>
      <c r="AD21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4" spans="1:30" s="53" customFormat="1" ht="21.75" customHeight="1" x14ac:dyDescent="0.25">
      <c r="A2164" s="43">
        <f t="shared" si="73"/>
        <v>2159</v>
      </c>
      <c r="B2164" s="44" t="s">
        <v>3626</v>
      </c>
      <c r="C2164" s="44" t="s">
        <v>3823</v>
      </c>
      <c r="D2164" s="45" t="s">
        <v>54</v>
      </c>
      <c r="E2164" s="285" t="s">
        <v>3831</v>
      </c>
      <c r="F2164" s="43" t="s">
        <v>41</v>
      </c>
      <c r="G2164" s="46" t="s">
        <v>42</v>
      </c>
      <c r="H2164" s="84">
        <v>23844</v>
      </c>
      <c r="I2164" s="45"/>
      <c r="J2164" s="76"/>
      <c r="K2164" s="74" t="s">
        <v>43</v>
      </c>
      <c r="L2164" s="279" t="s">
        <v>3829</v>
      </c>
      <c r="M2164" s="80">
        <v>43461</v>
      </c>
      <c r="N2164" s="52" t="str">
        <f t="shared" ca="1" si="74"/>
        <v>58 Tahun 10 Bulan 15 hari</v>
      </c>
      <c r="O21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Row],[JABATAN]],tbl_refJabatan,2,FALSE),"yr","day")-CONVERT(DATEDIF(H2164,tglAcuan,"y"),"yr","day"))),(NOW()+(CONVERT(VLOOKUP(Table1[[#This Row],[JABATAN]],tbl_refJabatan,2,FALSE),"yr","day")-CONVERT(DATEDIF(H2164,NOW(),"y"),"yr","day")))),"Usia Salah"),"")</f>
        <v>46079.598911689813</v>
      </c>
      <c r="Q2164" s="167" t="str">
        <f ca="1">IF(Table1[[#This Row],[TGL. PENSIUN (usia)]]&lt;&gt;0,TEXT(Table1[[#This Row],[TGL. PENSIUN (usia)]],"yyyy"),"")</f>
        <v>2026</v>
      </c>
      <c r="R2164" s="166">
        <f ca="1">IF(AND(Table1[[#This Row],[TGL. PENSIUN (usia)]]&lt;&gt;"",Table1[[#This Row],[TGL. PENSIUN (usia)]]&lt;&gt;"USIA SALAH"),IF(tglAcuan&lt;&gt;0,(INT(CONVERT(VLOOKUP(Table1[[#This Row],[JABATAN]],tbl_refJabatan,2,FALSE),"yr","day")-CONVERT(DATEDIF(H2164,tglAcuan,"y"),"yr","day"))),(INT(CONVERT(VLOOKUP(Table1[[#This Row],[JABATAN]],tbl_refJabatan,2,FALSE),"yr","day")-CONVERT(DATEDIF(H2164,NOW(),"y"),"yr","day")))),"")</f>
        <v>730</v>
      </c>
      <c r="S2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Row],[JABATAN]],tbl_refJabatan,4,FALSE),"yr","day")-CONVERT(DATEDIF(H2164,tglAcuan,"y"),"yr","day"))),(NOW()+(CONVERT(VLOOKUP(Table1[[#This Row],[JABATAN]],tbl_refJabatan,4,FALSE),"yr","day")-CONVERT(DATEDIF(H2164,NOW(),"y"),"yr","day")))),"Usia Salah"),"")</f>
        <v>46079.598911689813</v>
      </c>
      <c r="T2164" s="167" t="str">
        <f ca="1">IF(Table1[[#This Row],[TGL. PENSIUN ( usia )]]&lt;&gt;0,TEXT(Table1[[#This Row],[TGL. PENSIUN ( usia )]],"yyyy"),"")</f>
        <v>2026</v>
      </c>
      <c r="U2164" s="166">
        <f ca="1">IF(AND(Table1[[#This Row],[TGL. PENSIUN (usia)]]&lt;&gt;"",Table1[[#This Row],[TGL. PENSIUN (usia)]]&lt;&gt;"USIA SALAH"),IF(tglAcuan&lt;&gt;0,(INT(CONVERT(VLOOKUP(Table1[[#This Row],[JABATAN]],tbl_refJabatan,4,FALSE),"yr","day")-CONVERT(DATEDIF(H2164,tglAcuan,"y"),"yr","day"))),(INT(CONVERT(VLOOKUP(Table1[[#This Row],[JABATAN]],tbl_refJabatan,4,FALSE),"yr","day")-CONVERT(DATEDIF(H2164,NOW(),"y"),"yr","day")))),"")</f>
        <v>730</v>
      </c>
      <c r="V2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Row],[JABATAN]],tbl_refJabatan,6,FALSE),"yr","day")-CONVERT(DATEDIF(H2164,tglAcuan,"y"),"yr","day"))),(NOW()+(CONVERT(VLOOKUP(Table1[[#This Row],[JABATAN]],tbl_refJabatan,6,FALSE),"yr","day")-CONVERT(DATEDIF(H2164,NOW(),"y"),"yr","day")))),"Usia Salah"),"")</f>
        <v>44618.598911689813</v>
      </c>
      <c r="W2164" s="167" t="str">
        <f ca="1">IF(Table1[[#This Row],[TGL.PENSIUN (usia)]]&lt;&gt;0,TEXT(Table1[[#This Row],[TGL.PENSIUN (usia)]],"yyyy"),"")</f>
        <v>2022</v>
      </c>
      <c r="X2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Row],[JABATAN]],tbl_refJabatan,7,FALSE),"yr","day")-CONVERT(DATEDIF(M2164,tglAcuan,"y"),"yr","day"))),(NOW()+(CONVERT(VLOOKUP(Table1[[#This Row],[JABATAN]],tbl_refJabatan,7,FALSE),"yr","day")-CONVERT(DATEDIF(M2164,NOW(),"y"),"yr","day")))),"tgl SK salah"),"")</f>
        <v>50827.848911689813</v>
      </c>
      <c r="Y2164" s="167" t="str">
        <f ca="1">IF(Table1[[#This Row],[TGL. PENSIUN (jabatan)]]&lt;&gt;0,TEXT(Table1[[#This Row],[TGL. PENSIUN (jabatan)]],"yyyy"),"")</f>
        <v>2039</v>
      </c>
      <c r="Z21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Row],[JABATAN]],tbl_refJabatan,8,FALSE),"yr","day")-CONVERT(DATEDIF(H2164,tglAcuan,"y"),"yr","day"))),(NOW()+(CONVERT(VLOOKUP(Table1[[#This Row],[JABATAN]],tbl_refJabatan,8,FALSE),"yr","day")-CONVERT(DATEDIF(H2164,NOW(),"y"),"yr","day")))),"Usia Salah"),"")</f>
        <v>44618.598911689813</v>
      </c>
      <c r="AA2164" s="167" t="str">
        <f ca="1">IF(Table1[[#This Row],[TGL.PENSIUN (usia )]]&lt;&gt;0,TEXT(Table1[[#This Row],[TGL.PENSIUN (usia )]],"yyyy"),"")</f>
        <v>2022</v>
      </c>
      <c r="AB21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Row],[JABATAN]],tbl_refJabatan,9,FALSE),"yr","day")-CONVERT(DATEDIF(M2164,tglAcuan,"y"),"yr","day"))),(NOW()+(CONVERT(VLOOKUP(Table1[[#This Row],[JABATAN]],tbl_refJabatan,9,FALSE),"yr","day")-CONVERT(DATEDIF(M2164,NOW(),"y"),"yr","day")))),"tgl SK salah"),"")</f>
        <v>50827.848911689813</v>
      </c>
      <c r="AC2164" s="167" t="str">
        <f ca="1">IF(Table1[[#This Row],[TGL. PENSIUN (jabatan )]]&lt;&gt;0,TEXT(Table1[[#This Row],[TGL. PENSIUN (jabatan )]],"yyyy"),"")</f>
        <v>2039</v>
      </c>
      <c r="AD21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5" spans="1:30" s="53" customFormat="1" ht="21.75" customHeight="1" x14ac:dyDescent="0.25">
      <c r="A2165" s="43">
        <f t="shared" si="73"/>
        <v>2160</v>
      </c>
      <c r="B2165" s="44" t="s">
        <v>3626</v>
      </c>
      <c r="C2165" s="44" t="s">
        <v>3823</v>
      </c>
      <c r="D2165" s="72" t="s">
        <v>57</v>
      </c>
      <c r="E2165" s="285" t="s">
        <v>3832</v>
      </c>
      <c r="F2165" s="43" t="s">
        <v>41</v>
      </c>
      <c r="G2165" s="46" t="s">
        <v>42</v>
      </c>
      <c r="H2165" s="84">
        <v>26817</v>
      </c>
      <c r="I2165" s="45"/>
      <c r="J2165" s="76"/>
      <c r="K2165" s="74" t="s">
        <v>43</v>
      </c>
      <c r="L2165" s="279" t="s">
        <v>3829</v>
      </c>
      <c r="M2165" s="80">
        <v>43461</v>
      </c>
      <c r="N2165" s="52" t="str">
        <f t="shared" ca="1" si="74"/>
        <v>50 Tahun 8 Bulan 25 hari</v>
      </c>
      <c r="O21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Row],[JABATAN]],tbl_refJabatan,2,FALSE),"yr","day")-CONVERT(DATEDIF(H2165,tglAcuan,"y"),"yr","day"))),(NOW()+(CONVERT(VLOOKUP(Table1[[#This Row],[JABATAN]],tbl_refJabatan,2,FALSE),"yr","day")-CONVERT(DATEDIF(H2165,NOW(),"y"),"yr","day")))),"Usia Salah"),"")</f>
        <v>49001.598911689813</v>
      </c>
      <c r="Q2165" s="167" t="str">
        <f ca="1">IF(Table1[[#This Row],[TGL. PENSIUN (usia)]]&lt;&gt;0,TEXT(Table1[[#This Row],[TGL. PENSIUN (usia)]],"yyyy"),"")</f>
        <v>2034</v>
      </c>
      <c r="R2165" s="166">
        <f ca="1">IF(AND(Table1[[#This Row],[TGL. PENSIUN (usia)]]&lt;&gt;"",Table1[[#This Row],[TGL. PENSIUN (usia)]]&lt;&gt;"USIA SALAH"),IF(tglAcuan&lt;&gt;0,(INT(CONVERT(VLOOKUP(Table1[[#This Row],[JABATAN]],tbl_refJabatan,2,FALSE),"yr","day")-CONVERT(DATEDIF(H2165,tglAcuan,"y"),"yr","day"))),(INT(CONVERT(VLOOKUP(Table1[[#This Row],[JABATAN]],tbl_refJabatan,2,FALSE),"yr","day")-CONVERT(DATEDIF(H2165,NOW(),"y"),"yr","day")))),"")</f>
        <v>3652</v>
      </c>
      <c r="S2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Row],[JABATAN]],tbl_refJabatan,4,FALSE),"yr","day")-CONVERT(DATEDIF(H2165,tglAcuan,"y"),"yr","day"))),(NOW()+(CONVERT(VLOOKUP(Table1[[#This Row],[JABATAN]],tbl_refJabatan,4,FALSE),"yr","day")-CONVERT(DATEDIF(H2165,NOW(),"y"),"yr","day")))),"Usia Salah"),"")</f>
        <v>49001.598911689813</v>
      </c>
      <c r="T2165" s="167" t="str">
        <f ca="1">IF(Table1[[#This Row],[TGL. PENSIUN ( usia )]]&lt;&gt;0,TEXT(Table1[[#This Row],[TGL. PENSIUN ( usia )]],"yyyy"),"")</f>
        <v>2034</v>
      </c>
      <c r="U2165" s="166">
        <f ca="1">IF(AND(Table1[[#This Row],[TGL. PENSIUN (usia)]]&lt;&gt;"",Table1[[#This Row],[TGL. PENSIUN (usia)]]&lt;&gt;"USIA SALAH"),IF(tglAcuan&lt;&gt;0,(INT(CONVERT(VLOOKUP(Table1[[#This Row],[JABATAN]],tbl_refJabatan,4,FALSE),"yr","day")-CONVERT(DATEDIF(H2165,tglAcuan,"y"),"yr","day"))),(INT(CONVERT(VLOOKUP(Table1[[#This Row],[JABATAN]],tbl_refJabatan,4,FALSE),"yr","day")-CONVERT(DATEDIF(H2165,NOW(),"y"),"yr","day")))),"")</f>
        <v>3652</v>
      </c>
      <c r="V2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Row],[JABATAN]],tbl_refJabatan,6,FALSE),"yr","day")-CONVERT(DATEDIF(H2165,tglAcuan,"y"),"yr","day"))),(NOW()+(CONVERT(VLOOKUP(Table1[[#This Row],[JABATAN]],tbl_refJabatan,6,FALSE),"yr","day")-CONVERT(DATEDIF(H2165,NOW(),"y"),"yr","day")))),"Usia Salah"),"")</f>
        <v>47540.598911689813</v>
      </c>
      <c r="W2165" s="167" t="str">
        <f ca="1">IF(Table1[[#This Row],[TGL.PENSIUN (usia)]]&lt;&gt;0,TEXT(Table1[[#This Row],[TGL.PENSIUN (usia)]],"yyyy"),"")</f>
        <v>2030</v>
      </c>
      <c r="X2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Row],[JABATAN]],tbl_refJabatan,7,FALSE),"yr","day")-CONVERT(DATEDIF(M2165,tglAcuan,"y"),"yr","day"))),(NOW()+(CONVERT(VLOOKUP(Table1[[#This Row],[JABATAN]],tbl_refJabatan,7,FALSE),"yr","day")-CONVERT(DATEDIF(M2165,NOW(),"y"),"yr","day")))),"tgl SK salah"),"")</f>
        <v>50827.848911689813</v>
      </c>
      <c r="Y2165" s="167" t="str">
        <f ca="1">IF(Table1[[#This Row],[TGL. PENSIUN (jabatan)]]&lt;&gt;0,TEXT(Table1[[#This Row],[TGL. PENSIUN (jabatan)]],"yyyy"),"")</f>
        <v>2039</v>
      </c>
      <c r="Z21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Row],[JABATAN]],tbl_refJabatan,8,FALSE),"yr","day")-CONVERT(DATEDIF(H2165,tglAcuan,"y"),"yr","day"))),(NOW()+(CONVERT(VLOOKUP(Table1[[#This Row],[JABATAN]],tbl_refJabatan,8,FALSE),"yr","day")-CONVERT(DATEDIF(H2165,NOW(),"y"),"yr","day")))),"Usia Salah"),"")</f>
        <v>47540.598911689813</v>
      </c>
      <c r="AA2165" s="167" t="str">
        <f ca="1">IF(Table1[[#This Row],[TGL.PENSIUN (usia )]]&lt;&gt;0,TEXT(Table1[[#This Row],[TGL.PENSIUN (usia )]],"yyyy"),"")</f>
        <v>2030</v>
      </c>
      <c r="AB21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Row],[JABATAN]],tbl_refJabatan,9,FALSE),"yr","day")-CONVERT(DATEDIF(M2165,tglAcuan,"y"),"yr","day"))),(NOW()+(CONVERT(VLOOKUP(Table1[[#This Row],[JABATAN]],tbl_refJabatan,9,FALSE),"yr","day")-CONVERT(DATEDIF(M2165,NOW(),"y"),"yr","day")))),"tgl SK salah"),"")</f>
        <v>50827.848911689813</v>
      </c>
      <c r="AC2165" s="167" t="str">
        <f ca="1">IF(Table1[[#This Row],[TGL. PENSIUN (jabatan )]]&lt;&gt;0,TEXT(Table1[[#This Row],[TGL. PENSIUN (jabatan )]],"yyyy"),"")</f>
        <v>2039</v>
      </c>
      <c r="AD21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6" spans="1:30" s="53" customFormat="1" ht="21.75" customHeight="1" x14ac:dyDescent="0.25">
      <c r="A2166" s="43">
        <f t="shared" si="73"/>
        <v>2161</v>
      </c>
      <c r="B2166" s="55" t="s">
        <v>3626</v>
      </c>
      <c r="C2166" s="55" t="s">
        <v>3823</v>
      </c>
      <c r="D2166" s="97" t="s">
        <v>59</v>
      </c>
      <c r="E2166" s="299" t="s">
        <v>3833</v>
      </c>
      <c r="F2166" s="57" t="s">
        <v>41</v>
      </c>
      <c r="G2166" s="58" t="s">
        <v>42</v>
      </c>
      <c r="H2166" s="280">
        <v>31443</v>
      </c>
      <c r="I2166" s="45"/>
      <c r="J2166" s="76"/>
      <c r="K2166" s="128" t="s">
        <v>43</v>
      </c>
      <c r="L2166" s="281" t="s">
        <v>3834</v>
      </c>
      <c r="M2166" s="127">
        <v>45034</v>
      </c>
      <c r="N2166" s="144" t="str">
        <f t="shared" ca="1" si="74"/>
        <v>38 Tahun 0 Bulan 27 hari</v>
      </c>
      <c r="O21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10 Bulan 9 Hari </v>
      </c>
      <c r="P2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Row],[JABATAN]],tbl_refJabatan,2,FALSE),"yr","day")-CONVERT(DATEDIF(H2166,tglAcuan,"y"),"yr","day"))),(NOW()+(CONVERT(VLOOKUP(Table1[[#This Row],[JABATAN]],tbl_refJabatan,2,FALSE),"yr","day")-CONVERT(DATEDIF(H2166,NOW(),"y"),"yr","day")))),"Usia Salah"),"")</f>
        <v>53384.598911689813</v>
      </c>
      <c r="Q2166" s="167" t="str">
        <f ca="1">IF(Table1[[#This Row],[TGL. PENSIUN (usia)]]&lt;&gt;0,TEXT(Table1[[#This Row],[TGL. PENSIUN (usia)]],"yyyy"),"")</f>
        <v>2046</v>
      </c>
      <c r="R2166" s="166">
        <f ca="1">IF(AND(Table1[[#This Row],[TGL. PENSIUN (usia)]]&lt;&gt;"",Table1[[#This Row],[TGL. PENSIUN (usia)]]&lt;&gt;"USIA SALAH"),IF(tglAcuan&lt;&gt;0,(INT(CONVERT(VLOOKUP(Table1[[#This Row],[JABATAN]],tbl_refJabatan,2,FALSE),"yr","day")-CONVERT(DATEDIF(H2166,tglAcuan,"y"),"yr","day"))),(INT(CONVERT(VLOOKUP(Table1[[#This Row],[JABATAN]],tbl_refJabatan,2,FALSE),"yr","day")-CONVERT(DATEDIF(H2166,NOW(),"y"),"yr","day")))),"")</f>
        <v>8035</v>
      </c>
      <c r="S2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Row],[JABATAN]],tbl_refJabatan,4,FALSE),"yr","day")-CONVERT(DATEDIF(H2166,tglAcuan,"y"),"yr","day"))),(NOW()+(CONVERT(VLOOKUP(Table1[[#This Row],[JABATAN]],tbl_refJabatan,4,FALSE),"yr","day")-CONVERT(DATEDIF(H2166,NOW(),"y"),"yr","day")))),"Usia Salah"),"")</f>
        <v>53384.598911689813</v>
      </c>
      <c r="T2166" s="167" t="str">
        <f ca="1">IF(Table1[[#This Row],[TGL. PENSIUN ( usia )]]&lt;&gt;0,TEXT(Table1[[#This Row],[TGL. PENSIUN ( usia )]],"yyyy"),"")</f>
        <v>2046</v>
      </c>
      <c r="U2166" s="166">
        <f ca="1">IF(AND(Table1[[#This Row],[TGL. PENSIUN (usia)]]&lt;&gt;"",Table1[[#This Row],[TGL. PENSIUN (usia)]]&lt;&gt;"USIA SALAH"),IF(tglAcuan&lt;&gt;0,(INT(CONVERT(VLOOKUP(Table1[[#This Row],[JABATAN]],tbl_refJabatan,4,FALSE),"yr","day")-CONVERT(DATEDIF(H2166,tglAcuan,"y"),"yr","day"))),(INT(CONVERT(VLOOKUP(Table1[[#This Row],[JABATAN]],tbl_refJabatan,4,FALSE),"yr","day")-CONVERT(DATEDIF(H2166,NOW(),"y"),"yr","day")))),"")</f>
        <v>8035</v>
      </c>
      <c r="V2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Row],[JABATAN]],tbl_refJabatan,6,FALSE),"yr","day")-CONVERT(DATEDIF(H2166,tglAcuan,"y"),"yr","day"))),(NOW()+(CONVERT(VLOOKUP(Table1[[#This Row],[JABATAN]],tbl_refJabatan,6,FALSE),"yr","day")-CONVERT(DATEDIF(H2166,NOW(),"y"),"yr","day")))),"Usia Salah"),"")</f>
        <v>51923.598911689813</v>
      </c>
      <c r="W2166" s="167" t="str">
        <f ca="1">IF(Table1[[#This Row],[TGL.PENSIUN (usia)]]&lt;&gt;0,TEXT(Table1[[#This Row],[TGL.PENSIUN (usia)]],"yyyy"),"")</f>
        <v>2042</v>
      </c>
      <c r="X2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Row],[JABATAN]],tbl_refJabatan,7,FALSE),"yr","day")-CONVERT(DATEDIF(M2166,tglAcuan,"y"),"yr","day"))),(NOW()+(CONVERT(VLOOKUP(Table1[[#This Row],[JABATAN]],tbl_refJabatan,7,FALSE),"yr","day")-CONVERT(DATEDIF(M2166,NOW(),"y"),"yr","day")))),"tgl SK salah"),"")</f>
        <v>52654.098911689813</v>
      </c>
      <c r="Y2166" s="167" t="str">
        <f ca="1">IF(Table1[[#This Row],[TGL. PENSIUN (jabatan)]]&lt;&gt;0,TEXT(Table1[[#This Row],[TGL. PENSIUN (jabatan)]],"yyyy"),"")</f>
        <v>2044</v>
      </c>
      <c r="Z21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Row],[JABATAN]],tbl_refJabatan,8,FALSE),"yr","day")-CONVERT(DATEDIF(H2166,tglAcuan,"y"),"yr","day"))),(NOW()+(CONVERT(VLOOKUP(Table1[[#This Row],[JABATAN]],tbl_refJabatan,8,FALSE),"yr","day")-CONVERT(DATEDIF(H2166,NOW(),"y"),"yr","day")))),"Usia Salah"),"")</f>
        <v>51923.598911689813</v>
      </c>
      <c r="AA2166" s="167" t="str">
        <f ca="1">IF(Table1[[#This Row],[TGL.PENSIUN (usia )]]&lt;&gt;0,TEXT(Table1[[#This Row],[TGL.PENSIUN (usia )]],"yyyy"),"")</f>
        <v>2042</v>
      </c>
      <c r="AB21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Row],[JABATAN]],tbl_refJabatan,9,FALSE),"yr","day")-CONVERT(DATEDIF(M2166,tglAcuan,"y"),"yr","day"))),(NOW()+(CONVERT(VLOOKUP(Table1[[#This Row],[JABATAN]],tbl_refJabatan,9,FALSE),"yr","day")-CONVERT(DATEDIF(M2166,NOW(),"y"),"yr","day")))),"tgl SK salah"),"")</f>
        <v>52654.098911689813</v>
      </c>
      <c r="AC2166" s="167" t="str">
        <f ca="1">IF(Table1[[#This Row],[TGL. PENSIUN (jabatan )]]&lt;&gt;0,TEXT(Table1[[#This Row],[TGL. PENSIUN (jabatan )]],"yyyy"),"")</f>
        <v>2044</v>
      </c>
      <c r="AD21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7" spans="1:30" s="53" customFormat="1" ht="21.75" customHeight="1" x14ac:dyDescent="0.25">
      <c r="A2167" s="43">
        <f t="shared" si="73"/>
        <v>2162</v>
      </c>
      <c r="B2167" s="44" t="s">
        <v>3626</v>
      </c>
      <c r="C2167" s="44" t="s">
        <v>3823</v>
      </c>
      <c r="D2167" s="72" t="s">
        <v>61</v>
      </c>
      <c r="E2167" s="285" t="s">
        <v>3835</v>
      </c>
      <c r="F2167" s="43" t="s">
        <v>50</v>
      </c>
      <c r="G2167" s="46" t="s">
        <v>42</v>
      </c>
      <c r="H2167" s="84">
        <v>33648</v>
      </c>
      <c r="I2167" s="45"/>
      <c r="J2167" s="76"/>
      <c r="K2167" s="74" t="s">
        <v>56</v>
      </c>
      <c r="L2167" s="279" t="s">
        <v>3829</v>
      </c>
      <c r="M2167" s="80">
        <v>43461</v>
      </c>
      <c r="N2167" s="52" t="str">
        <f t="shared" ca="1" si="74"/>
        <v>32 Tahun 0 Bulan 13 hari</v>
      </c>
      <c r="O21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Row],[JABATAN]],tbl_refJabatan,2,FALSE),"yr","day")-CONVERT(DATEDIF(H2167,tglAcuan,"y"),"yr","day"))),(NOW()+(CONVERT(VLOOKUP(Table1[[#This Row],[JABATAN]],tbl_refJabatan,2,FALSE),"yr","day")-CONVERT(DATEDIF(H2167,NOW(),"y"),"yr","day")))),"Usia Salah"),"")</f>
        <v>55576.098911689813</v>
      </c>
      <c r="Q2167" s="167" t="str">
        <f ca="1">IF(Table1[[#This Row],[TGL. PENSIUN (usia)]]&lt;&gt;0,TEXT(Table1[[#This Row],[TGL. PENSIUN (usia)]],"yyyy"),"")</f>
        <v>2052</v>
      </c>
      <c r="R2167" s="166">
        <f ca="1">IF(AND(Table1[[#This Row],[TGL. PENSIUN (usia)]]&lt;&gt;"",Table1[[#This Row],[TGL. PENSIUN (usia)]]&lt;&gt;"USIA SALAH"),IF(tglAcuan&lt;&gt;0,(INT(CONVERT(VLOOKUP(Table1[[#This Row],[JABATAN]],tbl_refJabatan,2,FALSE),"yr","day")-CONVERT(DATEDIF(H2167,tglAcuan,"y"),"yr","day"))),(INT(CONVERT(VLOOKUP(Table1[[#This Row],[JABATAN]],tbl_refJabatan,2,FALSE),"yr","day")-CONVERT(DATEDIF(H2167,NOW(),"y"),"yr","day")))),"")</f>
        <v>10227</v>
      </c>
      <c r="S2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Row],[JABATAN]],tbl_refJabatan,4,FALSE),"yr","day")-CONVERT(DATEDIF(H2167,tglAcuan,"y"),"yr","day"))),(NOW()+(CONVERT(VLOOKUP(Table1[[#This Row],[JABATAN]],tbl_refJabatan,4,FALSE),"yr","day")-CONVERT(DATEDIF(H2167,NOW(),"y"),"yr","day")))),"Usia Salah"),"")</f>
        <v>55576.098911689813</v>
      </c>
      <c r="T2167" s="167" t="str">
        <f ca="1">IF(Table1[[#This Row],[TGL. PENSIUN ( usia )]]&lt;&gt;0,TEXT(Table1[[#This Row],[TGL. PENSIUN ( usia )]],"yyyy"),"")</f>
        <v>2052</v>
      </c>
      <c r="U2167" s="166">
        <f ca="1">IF(AND(Table1[[#This Row],[TGL. PENSIUN (usia)]]&lt;&gt;"",Table1[[#This Row],[TGL. PENSIUN (usia)]]&lt;&gt;"USIA SALAH"),IF(tglAcuan&lt;&gt;0,(INT(CONVERT(VLOOKUP(Table1[[#This Row],[JABATAN]],tbl_refJabatan,4,FALSE),"yr","day")-CONVERT(DATEDIF(H2167,tglAcuan,"y"),"yr","day"))),(INT(CONVERT(VLOOKUP(Table1[[#This Row],[JABATAN]],tbl_refJabatan,4,FALSE),"yr","day")-CONVERT(DATEDIF(H2167,NOW(),"y"),"yr","day")))),"")</f>
        <v>10227</v>
      </c>
      <c r="V2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Row],[JABATAN]],tbl_refJabatan,6,FALSE),"yr","day")-CONVERT(DATEDIF(H2167,tglAcuan,"y"),"yr","day"))),(NOW()+(CONVERT(VLOOKUP(Table1[[#This Row],[JABATAN]],tbl_refJabatan,6,FALSE),"yr","day")-CONVERT(DATEDIF(H2167,NOW(),"y"),"yr","day")))),"Usia Salah"),"")</f>
        <v>54115.098911689813</v>
      </c>
      <c r="W2167" s="167" t="str">
        <f ca="1">IF(Table1[[#This Row],[TGL.PENSIUN (usia)]]&lt;&gt;0,TEXT(Table1[[#This Row],[TGL.PENSIUN (usia)]],"yyyy"),"")</f>
        <v>2048</v>
      </c>
      <c r="X2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Row],[JABATAN]],tbl_refJabatan,7,FALSE),"yr","day")-CONVERT(DATEDIF(M2167,tglAcuan,"y"),"yr","day"))),(NOW()+(CONVERT(VLOOKUP(Table1[[#This Row],[JABATAN]],tbl_refJabatan,7,FALSE),"yr","day")-CONVERT(DATEDIF(M2167,NOW(),"y"),"yr","day")))),"tgl SK salah"),"")</f>
        <v>50827.848911689813</v>
      </c>
      <c r="Y2167" s="167" t="str">
        <f ca="1">IF(Table1[[#This Row],[TGL. PENSIUN (jabatan)]]&lt;&gt;0,TEXT(Table1[[#This Row],[TGL. PENSIUN (jabatan)]],"yyyy"),"")</f>
        <v>2039</v>
      </c>
      <c r="Z21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Row],[JABATAN]],tbl_refJabatan,8,FALSE),"yr","day")-CONVERT(DATEDIF(H2167,tglAcuan,"y"),"yr","day"))),(NOW()+(CONVERT(VLOOKUP(Table1[[#This Row],[JABATAN]],tbl_refJabatan,8,FALSE),"yr","day")-CONVERT(DATEDIF(H2167,NOW(),"y"),"yr","day")))),"Usia Salah"),"")</f>
        <v>54115.098911689813</v>
      </c>
      <c r="AA2167" s="167" t="str">
        <f ca="1">IF(Table1[[#This Row],[TGL.PENSIUN (usia )]]&lt;&gt;0,TEXT(Table1[[#This Row],[TGL.PENSIUN (usia )]],"yyyy"),"")</f>
        <v>2048</v>
      </c>
      <c r="AB21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Row],[JABATAN]],tbl_refJabatan,9,FALSE),"yr","day")-CONVERT(DATEDIF(M2167,tglAcuan,"y"),"yr","day"))),(NOW()+(CONVERT(VLOOKUP(Table1[[#This Row],[JABATAN]],tbl_refJabatan,9,FALSE),"yr","day")-CONVERT(DATEDIF(M2167,NOW(),"y"),"yr","day")))),"tgl SK salah"),"")</f>
        <v>50827.848911689813</v>
      </c>
      <c r="AC2167" s="167" t="str">
        <f ca="1">IF(Table1[[#This Row],[TGL. PENSIUN (jabatan )]]&lt;&gt;0,TEXT(Table1[[#This Row],[TGL. PENSIUN (jabatan )]],"yyyy"),"")</f>
        <v>2039</v>
      </c>
      <c r="AD21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8" spans="1:30" s="53" customFormat="1" ht="21.75" customHeight="1" x14ac:dyDescent="0.25">
      <c r="A2168" s="43">
        <f t="shared" si="73"/>
        <v>2163</v>
      </c>
      <c r="B2168" s="44" t="s">
        <v>3626</v>
      </c>
      <c r="C2168" s="44" t="s">
        <v>3823</v>
      </c>
      <c r="D2168" s="72" t="s">
        <v>1250</v>
      </c>
      <c r="E2168" s="285" t="s">
        <v>3836</v>
      </c>
      <c r="F2168" s="43" t="s">
        <v>41</v>
      </c>
      <c r="G2168" s="46" t="s">
        <v>42</v>
      </c>
      <c r="H2168" s="280">
        <v>24695</v>
      </c>
      <c r="I2168" s="45"/>
      <c r="J2168" s="76"/>
      <c r="K2168" s="74" t="s">
        <v>43</v>
      </c>
      <c r="L2168" s="279" t="s">
        <v>3829</v>
      </c>
      <c r="M2168" s="80">
        <v>43461</v>
      </c>
      <c r="N2168" s="52" t="str">
        <f t="shared" ca="1" si="74"/>
        <v>56 Tahun 6 Bulan 16 hari</v>
      </c>
      <c r="O21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8" s="167">
        <f>Table1[[#This Row],[TGL SK]]+(60*365)</f>
        <v>65361</v>
      </c>
      <c r="Q2168" s="167" t="str">
        <f>IF(Table1[[#This Row],[TGL. PENSIUN (usia)]]&lt;&gt;0,TEXT(Table1[[#This Row],[TGL. PENSIUN (usia)]],"yyyy"),"")</f>
        <v>2078</v>
      </c>
      <c r="R2168" s="166">
        <f ca="1">IF(tglAcuan&lt;&gt;0,(INT(CONVERT(VLOOKUP(Table1[[#This Row],[JABATAN]],tbl_refJabatan,2,FALSE),"yr","day")-CONVERT(DATEDIF(H2168,tglAcuan,"y"),"yr","day"))),(INT(CONVERT(VLOOKUP(Table1[[#This Row],[JABATAN]],tbl_refJabatan,2,FALSE),"yr","day")-CONVERT(DATEDIF(H2168,NOW(),"y"),"yr","day"))))</f>
        <v>1461</v>
      </c>
      <c r="S2168" s="168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Row],[JABATAN]],tbl_refJabatan,4,FALSE),"yr","day")-CONVERT(DATEDIF(H2168,tglAcuan,"y"),"yr","day"))),(NOW()+(CONVERT(VLOOKUP(Table1[[#This Row],[JABATAN]],tbl_refJabatan,4,FALSE),"yr","day")-CONVERT(DATEDIF(H2168,NOW(),"y"),"yr","day")))),"Usia Salah"),"")</f>
        <v>46810.098911689813</v>
      </c>
      <c r="T2168" s="167" t="str">
        <f ca="1">IF(Table1[[#This Row],[TGL. PENSIUN ( usia )]]&lt;&gt;0,TEXT(Table1[[#This Row],[TGL. PENSIUN ( usia )]],"yyyy"),"")</f>
        <v>2028</v>
      </c>
      <c r="U2168" s="166">
        <f ca="1">IF(AND(Table1[[#This Row],[TGL. PENSIUN (usia)]]&lt;&gt;"",Table1[[#This Row],[TGL. PENSIUN (usia)]]&lt;&gt;"USIA SALAH"),IF(tglAcuan&lt;&gt;0,(INT(CONVERT(VLOOKUP(Table1[[#This Row],[JABATAN]],tbl_refJabatan,4,FALSE),"yr","day")-CONVERT(DATEDIF(H2168,tglAcuan,"y"),"yr","day"))),(INT(CONVERT(VLOOKUP(Table1[[#This Row],[JABATAN]],tbl_refJabatan,4,FALSE),"yr","day")-CONVERT(DATEDIF(H2168,NOW(),"y"),"yr","day")))),"")</f>
        <v>1461</v>
      </c>
      <c r="V2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Row],[JABATAN]],tbl_refJabatan,6,FALSE),"yr","day")-CONVERT(DATEDIF(H2168,tglAcuan,"y"),"yr","day"))),(NOW()+(CONVERT(VLOOKUP(Table1[[#This Row],[JABATAN]],tbl_refJabatan,6,FALSE),"yr","day")-CONVERT(DATEDIF(H2168,NOW(),"y"),"yr","day")))),"Usia Salah"),"")</f>
        <v>46810.098911689813</v>
      </c>
      <c r="W2168" s="167" t="str">
        <f ca="1">IF(Table1[[#This Row],[TGL.PENSIUN (usia)]]&lt;&gt;0,TEXT(Table1[[#This Row],[TGL.PENSIUN (usia)]],"yyyy"),"")</f>
        <v>2028</v>
      </c>
      <c r="X2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Row],[JABATAN]],tbl_refJabatan,7,FALSE),"yr","day")-CONVERT(DATEDIF(M2168,tglAcuan,"y"),"yr","day"))),(NOW()+(CONVERT(VLOOKUP(Table1[[#This Row],[JABATAN]],tbl_refJabatan,7,FALSE),"yr","day")-CONVERT(DATEDIF(M2168,NOW(),"y"),"yr","day")))),"tgl SK salah"),"")</f>
        <v>43522.848911689813</v>
      </c>
      <c r="Y2168" s="167" t="str">
        <f ca="1">IF(Table1[[#This Row],[TGL. PENSIUN (jabatan)]]&lt;&gt;0,TEXT(Table1[[#This Row],[TGL. PENSIUN (jabatan)]],"yyyy"),"")</f>
        <v>2019</v>
      </c>
      <c r="Z21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Row],[JABATAN]],tbl_refJabatan,8,FALSE),"yr","day")-CONVERT(DATEDIF(H2168,tglAcuan,"y"),"yr","day"))),(NOW()+(CONVERT(VLOOKUP(Table1[[#This Row],[JABATAN]],tbl_refJabatan,8,FALSE),"yr","day")-CONVERT(DATEDIF(H2168,NOW(),"y"),"yr","day")))),"Usia Salah"),"")</f>
        <v>24895.098911689813</v>
      </c>
      <c r="AA2168" s="167" t="str">
        <f ca="1">IF(Table1[[#This Row],[TGL.PENSIUN (usia )]]&lt;&gt;0,TEXT(Table1[[#This Row],[TGL.PENSIUN (usia )]],"yyyy"),"")</f>
        <v>1968</v>
      </c>
      <c r="AB21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Row],[JABATAN]],tbl_refJabatan,9,FALSE),"yr","day")-CONVERT(DATEDIF(M2168,tglAcuan,"y"),"yr","day"))),(NOW()+(CONVERT(VLOOKUP(Table1[[#This Row],[JABATAN]],tbl_refJabatan,9,FALSE),"yr","day")-CONVERT(DATEDIF(M2168,NOW(),"y"),"yr","day")))),"tgl SK salah"),"")</f>
        <v>43522.848911689813</v>
      </c>
      <c r="AC2168" s="167" t="str">
        <f ca="1">IF(Table1[[#This Row],[TGL. PENSIUN (jabatan )]]&lt;&gt;0,TEXT(Table1[[#This Row],[TGL. PENSIUN (jabatan )]],"yyyy"),"")</f>
        <v>2019</v>
      </c>
      <c r="AD21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69" spans="1:30" s="145" customFormat="1" ht="21.75" customHeight="1" x14ac:dyDescent="0.25">
      <c r="A2169" s="43">
        <f t="shared" si="73"/>
        <v>2164</v>
      </c>
      <c r="B2169" s="55" t="s">
        <v>3626</v>
      </c>
      <c r="C2169" s="55" t="s">
        <v>3823</v>
      </c>
      <c r="D2169" s="72" t="s">
        <v>63</v>
      </c>
      <c r="E2169" s="285" t="s">
        <v>3516</v>
      </c>
      <c r="F2169" s="43" t="s">
        <v>41</v>
      </c>
      <c r="G2169" s="46" t="s">
        <v>42</v>
      </c>
      <c r="H2169" s="84">
        <v>25300</v>
      </c>
      <c r="I2169" s="56"/>
      <c r="J2169" s="162"/>
      <c r="K2169" s="74" t="s">
        <v>43</v>
      </c>
      <c r="L2169" s="279" t="s">
        <v>3837</v>
      </c>
      <c r="M2169" s="80">
        <v>43461</v>
      </c>
      <c r="N2169" s="52" t="str">
        <f t="shared" ca="1" si="74"/>
        <v>54 Tahun 10 Bulan 20 hari</v>
      </c>
      <c r="O2169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69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Row],[JABATAN]],tbl_refJabatan,2,FALSE),"yr","day")-CONVERT(DATEDIF(H2169,tglAcuan,"y"),"yr","day"))),(NOW()+(CONVERT(VLOOKUP(Table1[[#This Row],[JABATAN]],tbl_refJabatan,2,FALSE),"yr","day")-CONVERT(DATEDIF(H2169,NOW(),"y"),"yr","day")))),"Usia Salah"),"")</f>
        <v>47540.598911689813</v>
      </c>
      <c r="Q2169" s="250" t="str">
        <f ca="1">IF(Table1[[#This Row],[TGL. PENSIUN (usia)]]&lt;&gt;0,TEXT(Table1[[#This Row],[TGL. PENSIUN (usia)]],"yyyy"),"")</f>
        <v>2030</v>
      </c>
      <c r="R2169" s="201">
        <f ca="1">IF(AND(Table1[[#This Row],[TGL. PENSIUN (usia)]]&lt;&gt;"",Table1[[#This Row],[TGL. PENSIUN (usia)]]&lt;&gt;"USIA SALAH"),IF(tglAcuan&lt;&gt;0,(INT(CONVERT(VLOOKUP(Table1[[#This Row],[JABATAN]],tbl_refJabatan,2,FALSE),"yr","day")-CONVERT(DATEDIF(H2169,tglAcuan,"y"),"yr","day"))),(INT(CONVERT(VLOOKUP(Table1[[#This Row],[JABATAN]],tbl_refJabatan,2,FALSE),"yr","day")-CONVERT(DATEDIF(H2169,NOW(),"y"),"yr","day")))),"")</f>
        <v>2191</v>
      </c>
      <c r="S2169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Row],[JABATAN]],tbl_refJabatan,4,FALSE),"yr","day")-CONVERT(DATEDIF(H2169,tglAcuan,"y"),"yr","day"))),(NOW()+(CONVERT(VLOOKUP(Table1[[#This Row],[JABATAN]],tbl_refJabatan,4,FALSE),"yr","day")-CONVERT(DATEDIF(H2169,NOW(),"y"),"yr","day")))),"Usia Salah"),"")</f>
        <v>32930.598911689813</v>
      </c>
      <c r="T2169" s="250" t="str">
        <f ca="1">IF(Table1[[#This Row],[TGL. PENSIUN ( usia )]]&lt;&gt;0,TEXT(Table1[[#This Row],[TGL. PENSIUN ( usia )]],"yyyy"),"")</f>
        <v>1990</v>
      </c>
      <c r="U2169" s="201">
        <f ca="1">IF(AND(Table1[[#This Row],[TGL. PENSIUN (usia)]]&lt;&gt;"",Table1[[#This Row],[TGL. PENSIUN (usia)]]&lt;&gt;"USIA SALAH"),IF(tglAcuan&lt;&gt;0,(INT(CONVERT(VLOOKUP(Table1[[#This Row],[JABATAN]],tbl_refJabatan,4,FALSE),"yr","day")-CONVERT(DATEDIF(H2169,tglAcuan,"y"),"yr","day"))),(INT(CONVERT(VLOOKUP(Table1[[#This Row],[JABATAN]],tbl_refJabatan,4,FALSE),"yr","day")-CONVERT(DATEDIF(H2169,NOW(),"y"),"yr","day")))),"")</f>
        <v>-12419</v>
      </c>
      <c r="V2169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Row],[JABATAN]],tbl_refJabatan,6,FALSE),"yr","day")-CONVERT(DATEDIF(H2169,tglAcuan,"y"),"yr","day"))),(NOW()+(CONVERT(VLOOKUP(Table1[[#This Row],[JABATAN]],tbl_refJabatan,6,FALSE),"yr","day")-CONVERT(DATEDIF(H2169,NOW(),"y"),"yr","day")))),"Usia Salah"),"")</f>
        <v>25625.598911689813</v>
      </c>
      <c r="W2169" s="250" t="str">
        <f ca="1">IF(Table1[[#This Row],[TGL.PENSIUN (usia)]]&lt;&gt;0,TEXT(Table1[[#This Row],[TGL.PENSIUN (usia)]],"yyyy"),"")</f>
        <v>1970</v>
      </c>
      <c r="X2169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Row],[JABATAN]],tbl_refJabatan,7,FALSE),"yr","day")-CONVERT(DATEDIF(M2169,tglAcuan,"y"),"yr","day"))),(NOW()+(CONVERT(VLOOKUP(Table1[[#This Row],[JABATAN]],tbl_refJabatan,7,FALSE),"yr","day")-CONVERT(DATEDIF(M2169,NOW(),"y"),"yr","day")))),"tgl SK salah"),"")</f>
        <v>65437.848911689813</v>
      </c>
      <c r="Y2169" s="250" t="str">
        <f ca="1">IF(Table1[[#This Row],[TGL. PENSIUN (jabatan)]]&lt;&gt;0,TEXT(Table1[[#This Row],[TGL. PENSIUN (jabatan)]],"yyyy"),"")</f>
        <v>2079</v>
      </c>
      <c r="Z2169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Row],[JABATAN]],tbl_refJabatan,8,FALSE),"yr","day")-CONVERT(DATEDIF(H2169,tglAcuan,"y"),"yr","day"))),(NOW()+(CONVERT(VLOOKUP(Table1[[#This Row],[JABATAN]],tbl_refJabatan,8,FALSE),"yr","day")-CONVERT(DATEDIF(H2169,NOW(),"y"),"yr","day")))),"Usia Salah"),"")</f>
        <v>47540.598911689813</v>
      </c>
      <c r="AA2169" s="250" t="str">
        <f ca="1">IF(Table1[[#This Row],[TGL.PENSIUN (usia )]]&lt;&gt;0,TEXT(Table1[[#This Row],[TGL.PENSIUN (usia )]],"yyyy"),"")</f>
        <v>2030</v>
      </c>
      <c r="AB2169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Row],[JABATAN]],tbl_refJabatan,9,FALSE),"yr","day")-CONVERT(DATEDIF(M2169,tglAcuan,"y"),"yr","day"))),(NOW()+(CONVERT(VLOOKUP(Table1[[#This Row],[JABATAN]],tbl_refJabatan,9,FALSE),"yr","day")-CONVERT(DATEDIF(M2169,NOW(),"y"),"yr","day")))),"tgl SK salah"),"")</f>
        <v>49001.598911689813</v>
      </c>
      <c r="AC2169" s="250" t="str">
        <f ca="1">IF(Table1[[#This Row],[TGL. PENSIUN (jabatan )]]&lt;&gt;0,TEXT(Table1[[#This Row],[TGL. PENSIUN (jabatan )]],"yyyy"),"")</f>
        <v>2034</v>
      </c>
      <c r="AD2169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0" spans="1:30" s="53" customFormat="1" ht="21.75" customHeight="1" x14ac:dyDescent="0.25">
      <c r="A2170" s="43">
        <f t="shared" si="73"/>
        <v>2165</v>
      </c>
      <c r="B2170" s="44" t="s">
        <v>3626</v>
      </c>
      <c r="C2170" s="44" t="s">
        <v>3823</v>
      </c>
      <c r="D2170" s="72" t="s">
        <v>63</v>
      </c>
      <c r="E2170" s="285" t="s">
        <v>3838</v>
      </c>
      <c r="F2170" s="43" t="s">
        <v>41</v>
      </c>
      <c r="G2170" s="46" t="s">
        <v>42</v>
      </c>
      <c r="H2170" s="84">
        <v>26156</v>
      </c>
      <c r="I2170" s="45"/>
      <c r="J2170" s="76"/>
      <c r="K2170" s="74" t="s">
        <v>43</v>
      </c>
      <c r="L2170" s="279" t="s">
        <v>3837</v>
      </c>
      <c r="M2170" s="80">
        <v>43461</v>
      </c>
      <c r="N2170" s="52" t="str">
        <f t="shared" ca="1" si="74"/>
        <v>52 Tahun 6 Bulan 16 hari</v>
      </c>
      <c r="O21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Row],[JABATAN]],tbl_refJabatan,2,FALSE),"yr","day")-CONVERT(DATEDIF(H2170,tglAcuan,"y"),"yr","day"))),(NOW()+(CONVERT(VLOOKUP(Table1[[#This Row],[JABATAN]],tbl_refJabatan,2,FALSE),"yr","day")-CONVERT(DATEDIF(H2170,NOW(),"y"),"yr","day")))),"Usia Salah"),"")</f>
        <v>48271.098911689813</v>
      </c>
      <c r="Q2170" s="167" t="str">
        <f ca="1">IF(Table1[[#This Row],[TGL. PENSIUN (usia)]]&lt;&gt;0,TEXT(Table1[[#This Row],[TGL. PENSIUN (usia)]],"yyyy"),"")</f>
        <v>2032</v>
      </c>
      <c r="R2170" s="166">
        <f ca="1">IF(AND(Table1[[#This Row],[TGL. PENSIUN (usia)]]&lt;&gt;"",Table1[[#This Row],[TGL. PENSIUN (usia)]]&lt;&gt;"USIA SALAH"),IF(tglAcuan&lt;&gt;0,(INT(CONVERT(VLOOKUP(Table1[[#This Row],[JABATAN]],tbl_refJabatan,2,FALSE),"yr","day")-CONVERT(DATEDIF(H2170,tglAcuan,"y"),"yr","day"))),(INT(CONVERT(VLOOKUP(Table1[[#This Row],[JABATAN]],tbl_refJabatan,2,FALSE),"yr","day")-CONVERT(DATEDIF(H2170,NOW(),"y"),"yr","day")))),"")</f>
        <v>2922</v>
      </c>
      <c r="S2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Row],[JABATAN]],tbl_refJabatan,4,FALSE),"yr","day")-CONVERT(DATEDIF(H2170,tglAcuan,"y"),"yr","day"))),(NOW()+(CONVERT(VLOOKUP(Table1[[#This Row],[JABATAN]],tbl_refJabatan,4,FALSE),"yr","day")-CONVERT(DATEDIF(H2170,NOW(),"y"),"yr","day")))),"Usia Salah"),"")</f>
        <v>33661.098911689813</v>
      </c>
      <c r="T2170" s="167" t="str">
        <f ca="1">IF(Table1[[#This Row],[TGL. PENSIUN ( usia )]]&lt;&gt;0,TEXT(Table1[[#This Row],[TGL. PENSIUN ( usia )]],"yyyy"),"")</f>
        <v>1992</v>
      </c>
      <c r="U2170" s="166">
        <f ca="1">IF(AND(Table1[[#This Row],[TGL. PENSIUN (usia)]]&lt;&gt;"",Table1[[#This Row],[TGL. PENSIUN (usia)]]&lt;&gt;"USIA SALAH"),IF(tglAcuan&lt;&gt;0,(INT(CONVERT(VLOOKUP(Table1[[#This Row],[JABATAN]],tbl_refJabatan,4,FALSE),"yr","day")-CONVERT(DATEDIF(H2170,tglAcuan,"y"),"yr","day"))),(INT(CONVERT(VLOOKUP(Table1[[#This Row],[JABATAN]],tbl_refJabatan,4,FALSE),"yr","day")-CONVERT(DATEDIF(H2170,NOW(),"y"),"yr","day")))),"")</f>
        <v>-11688</v>
      </c>
      <c r="V2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Row],[JABATAN]],tbl_refJabatan,6,FALSE),"yr","day")-CONVERT(DATEDIF(H2170,tglAcuan,"y"),"yr","day"))),(NOW()+(CONVERT(VLOOKUP(Table1[[#This Row],[JABATAN]],tbl_refJabatan,6,FALSE),"yr","day")-CONVERT(DATEDIF(H2170,NOW(),"y"),"yr","day")))),"Usia Salah"),"")</f>
        <v>26356.098911689813</v>
      </c>
      <c r="W2170" s="167" t="str">
        <f ca="1">IF(Table1[[#This Row],[TGL.PENSIUN (usia)]]&lt;&gt;0,TEXT(Table1[[#This Row],[TGL.PENSIUN (usia)]],"yyyy"),"")</f>
        <v>1972</v>
      </c>
      <c r="X2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Row],[JABATAN]],tbl_refJabatan,7,FALSE),"yr","day")-CONVERT(DATEDIF(M2170,tglAcuan,"y"),"yr","day"))),(NOW()+(CONVERT(VLOOKUP(Table1[[#This Row],[JABATAN]],tbl_refJabatan,7,FALSE),"yr","day")-CONVERT(DATEDIF(M2170,NOW(),"y"),"yr","day")))),"tgl SK salah"),"")</f>
        <v>65437.848911689813</v>
      </c>
      <c r="Y2170" s="167" t="str">
        <f ca="1">IF(Table1[[#This Row],[TGL. PENSIUN (jabatan)]]&lt;&gt;0,TEXT(Table1[[#This Row],[TGL. PENSIUN (jabatan)]],"yyyy"),"")</f>
        <v>2079</v>
      </c>
      <c r="Z21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Row],[JABATAN]],tbl_refJabatan,8,FALSE),"yr","day")-CONVERT(DATEDIF(H2170,tglAcuan,"y"),"yr","day"))),(NOW()+(CONVERT(VLOOKUP(Table1[[#This Row],[JABATAN]],tbl_refJabatan,8,FALSE),"yr","day")-CONVERT(DATEDIF(H2170,NOW(),"y"),"yr","day")))),"Usia Salah"),"")</f>
        <v>48271.098911689813</v>
      </c>
      <c r="AA2170" s="167" t="str">
        <f ca="1">IF(Table1[[#This Row],[TGL.PENSIUN (usia )]]&lt;&gt;0,TEXT(Table1[[#This Row],[TGL.PENSIUN (usia )]],"yyyy"),"")</f>
        <v>2032</v>
      </c>
      <c r="AB21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Row],[JABATAN]],tbl_refJabatan,9,FALSE),"yr","day")-CONVERT(DATEDIF(M2170,tglAcuan,"y"),"yr","day"))),(NOW()+(CONVERT(VLOOKUP(Table1[[#This Row],[JABATAN]],tbl_refJabatan,9,FALSE),"yr","day")-CONVERT(DATEDIF(M2170,NOW(),"y"),"yr","day")))),"tgl SK salah"),"")</f>
        <v>49001.598911689813</v>
      </c>
      <c r="AC2170" s="167" t="str">
        <f ca="1">IF(Table1[[#This Row],[TGL. PENSIUN (jabatan )]]&lt;&gt;0,TEXT(Table1[[#This Row],[TGL. PENSIUN (jabatan )]],"yyyy"),"")</f>
        <v>2034</v>
      </c>
      <c r="AD21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1" spans="1:30" s="53" customFormat="1" ht="21.75" customHeight="1" x14ac:dyDescent="0.25">
      <c r="A2171" s="43">
        <f t="shared" si="73"/>
        <v>2166</v>
      </c>
      <c r="B2171" s="44" t="s">
        <v>3626</v>
      </c>
      <c r="C2171" s="44" t="s">
        <v>3823</v>
      </c>
      <c r="D2171" s="72" t="s">
        <v>63</v>
      </c>
      <c r="E2171" s="285" t="s">
        <v>3839</v>
      </c>
      <c r="F2171" s="43" t="s">
        <v>41</v>
      </c>
      <c r="G2171" s="46" t="s">
        <v>42</v>
      </c>
      <c r="H2171" s="84">
        <v>28845</v>
      </c>
      <c r="I2171" s="45"/>
      <c r="J2171" s="76"/>
      <c r="K2171" s="74" t="s">
        <v>43</v>
      </c>
      <c r="L2171" s="279" t="s">
        <v>3840</v>
      </c>
      <c r="M2171" s="80">
        <v>43320</v>
      </c>
      <c r="N2171" s="52" t="str">
        <f t="shared" ca="1" si="74"/>
        <v>45 Tahun 2 Bulan 6 hari</v>
      </c>
      <c r="O21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6 Bulan 19 Hari </v>
      </c>
      <c r="P2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Row],[JABATAN]],tbl_refJabatan,2,FALSE),"yr","day")-CONVERT(DATEDIF(H2171,tglAcuan,"y"),"yr","day"))),(NOW()+(CONVERT(VLOOKUP(Table1[[#This Row],[JABATAN]],tbl_refJabatan,2,FALSE),"yr","day")-CONVERT(DATEDIF(H2171,NOW(),"y"),"yr","day")))),"Usia Salah"),"")</f>
        <v>50827.848911689813</v>
      </c>
      <c r="Q2171" s="167" t="str">
        <f ca="1">IF(Table1[[#This Row],[TGL. PENSIUN (usia)]]&lt;&gt;0,TEXT(Table1[[#This Row],[TGL. PENSIUN (usia)]],"yyyy"),"")</f>
        <v>2039</v>
      </c>
      <c r="R2171" s="166">
        <f ca="1">IF(AND(Table1[[#This Row],[TGL. PENSIUN (usia)]]&lt;&gt;"",Table1[[#This Row],[TGL. PENSIUN (usia)]]&lt;&gt;"USIA SALAH"),IF(tglAcuan&lt;&gt;0,(INT(CONVERT(VLOOKUP(Table1[[#This Row],[JABATAN]],tbl_refJabatan,2,FALSE),"yr","day")-CONVERT(DATEDIF(H2171,tglAcuan,"y"),"yr","day"))),(INT(CONVERT(VLOOKUP(Table1[[#This Row],[JABATAN]],tbl_refJabatan,2,FALSE),"yr","day")-CONVERT(DATEDIF(H2171,NOW(),"y"),"yr","day")))),"")</f>
        <v>5478</v>
      </c>
      <c r="S2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Row],[JABATAN]],tbl_refJabatan,4,FALSE),"yr","day")-CONVERT(DATEDIF(H2171,tglAcuan,"y"),"yr","day"))),(NOW()+(CONVERT(VLOOKUP(Table1[[#This Row],[JABATAN]],tbl_refJabatan,4,FALSE),"yr","day")-CONVERT(DATEDIF(H2171,NOW(),"y"),"yr","day")))),"Usia Salah"),"")</f>
        <v>36217.848911689813</v>
      </c>
      <c r="T2171" s="167" t="str">
        <f ca="1">IF(Table1[[#This Row],[TGL. PENSIUN ( usia )]]&lt;&gt;0,TEXT(Table1[[#This Row],[TGL. PENSIUN ( usia )]],"yyyy"),"")</f>
        <v>1999</v>
      </c>
      <c r="U2171" s="166">
        <f ca="1">IF(AND(Table1[[#This Row],[TGL. PENSIUN (usia)]]&lt;&gt;"",Table1[[#This Row],[TGL. PENSIUN (usia)]]&lt;&gt;"USIA SALAH"),IF(tglAcuan&lt;&gt;0,(INT(CONVERT(VLOOKUP(Table1[[#This Row],[JABATAN]],tbl_refJabatan,4,FALSE),"yr","day")-CONVERT(DATEDIF(H2171,tglAcuan,"y"),"yr","day"))),(INT(CONVERT(VLOOKUP(Table1[[#This Row],[JABATAN]],tbl_refJabatan,4,FALSE),"yr","day")-CONVERT(DATEDIF(H2171,NOW(),"y"),"yr","day")))),"")</f>
        <v>-9132</v>
      </c>
      <c r="V2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Row],[JABATAN]],tbl_refJabatan,6,FALSE),"yr","day")-CONVERT(DATEDIF(H2171,tglAcuan,"y"),"yr","day"))),(NOW()+(CONVERT(VLOOKUP(Table1[[#This Row],[JABATAN]],tbl_refJabatan,6,FALSE),"yr","day")-CONVERT(DATEDIF(H2171,NOW(),"y"),"yr","day")))),"Usia Salah"),"")</f>
        <v>28912.848911689813</v>
      </c>
      <c r="W2171" s="167" t="str">
        <f ca="1">IF(Table1[[#This Row],[TGL.PENSIUN (usia)]]&lt;&gt;0,TEXT(Table1[[#This Row],[TGL.PENSIUN (usia)]],"yyyy"),"")</f>
        <v>1979</v>
      </c>
      <c r="X2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Row],[JABATAN]],tbl_refJabatan,7,FALSE),"yr","day")-CONVERT(DATEDIF(M2171,tglAcuan,"y"),"yr","day"))),(NOW()+(CONVERT(VLOOKUP(Table1[[#This Row],[JABATAN]],tbl_refJabatan,7,FALSE),"yr","day")-CONVERT(DATEDIF(M2171,NOW(),"y"),"yr","day")))),"tgl SK salah"),"")</f>
        <v>65437.848911689813</v>
      </c>
      <c r="Y2171" s="167" t="str">
        <f ca="1">IF(Table1[[#This Row],[TGL. PENSIUN (jabatan)]]&lt;&gt;0,TEXT(Table1[[#This Row],[TGL. PENSIUN (jabatan)]],"yyyy"),"")</f>
        <v>2079</v>
      </c>
      <c r="Z21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Row],[JABATAN]],tbl_refJabatan,8,FALSE),"yr","day")-CONVERT(DATEDIF(H2171,tglAcuan,"y"),"yr","day"))),(NOW()+(CONVERT(VLOOKUP(Table1[[#This Row],[JABATAN]],tbl_refJabatan,8,FALSE),"yr","day")-CONVERT(DATEDIF(H2171,NOW(),"y"),"yr","day")))),"Usia Salah"),"")</f>
        <v>50827.848911689813</v>
      </c>
      <c r="AA2171" s="167" t="str">
        <f ca="1">IF(Table1[[#This Row],[TGL.PENSIUN (usia )]]&lt;&gt;0,TEXT(Table1[[#This Row],[TGL.PENSIUN (usia )]],"yyyy"),"")</f>
        <v>2039</v>
      </c>
      <c r="AB21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Row],[JABATAN]],tbl_refJabatan,9,FALSE),"yr","day")-CONVERT(DATEDIF(M2171,tglAcuan,"y"),"yr","day"))),(NOW()+(CONVERT(VLOOKUP(Table1[[#This Row],[JABATAN]],tbl_refJabatan,9,FALSE),"yr","day")-CONVERT(DATEDIF(M2171,NOW(),"y"),"yr","day")))),"tgl SK salah"),"")</f>
        <v>49001.598911689813</v>
      </c>
      <c r="AC2171" s="167" t="str">
        <f ca="1">IF(Table1[[#This Row],[TGL. PENSIUN (jabatan )]]&lt;&gt;0,TEXT(Table1[[#This Row],[TGL. PENSIUN (jabatan )]],"yyyy"),"")</f>
        <v>2034</v>
      </c>
      <c r="AD21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2" spans="1:30" s="53" customFormat="1" ht="21.75" customHeight="1" x14ac:dyDescent="0.25">
      <c r="A2172" s="43">
        <f t="shared" si="73"/>
        <v>2167</v>
      </c>
      <c r="B2172" s="44" t="s">
        <v>3626</v>
      </c>
      <c r="C2172" s="44" t="s">
        <v>3823</v>
      </c>
      <c r="D2172" s="72" t="s">
        <v>63</v>
      </c>
      <c r="E2172" s="300" t="s">
        <v>3841</v>
      </c>
      <c r="F2172" s="43" t="s">
        <v>41</v>
      </c>
      <c r="G2172" s="46" t="s">
        <v>42</v>
      </c>
      <c r="H2172" s="280">
        <v>24695</v>
      </c>
      <c r="I2172" s="45"/>
      <c r="J2172" s="76"/>
      <c r="K2172" s="74" t="s">
        <v>43</v>
      </c>
      <c r="L2172" s="279" t="s">
        <v>3829</v>
      </c>
      <c r="M2172" s="80">
        <v>43461</v>
      </c>
      <c r="N2172" s="52" t="str">
        <f t="shared" ca="1" si="74"/>
        <v>56 Tahun 6 Bulan 16 hari</v>
      </c>
      <c r="O21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Row],[JABATAN]],tbl_refJabatan,2,FALSE),"yr","day")-CONVERT(DATEDIF(H2172,tglAcuan,"y"),"yr","day"))),(NOW()+(CONVERT(VLOOKUP(Table1[[#This Row],[JABATAN]],tbl_refJabatan,2,FALSE),"yr","day")-CONVERT(DATEDIF(H2172,NOW(),"y"),"yr","day")))),"Usia Salah"),"")</f>
        <v>46810.098911689813</v>
      </c>
      <c r="Q2172" s="167" t="str">
        <f ca="1">IF(Table1[[#This Row],[TGL. PENSIUN (usia)]]&lt;&gt;0,TEXT(Table1[[#This Row],[TGL. PENSIUN (usia)]],"yyyy"),"")</f>
        <v>2028</v>
      </c>
      <c r="R2172" s="166">
        <f ca="1">IF(AND(Table1[[#This Row],[TGL. PENSIUN (usia)]]&lt;&gt;"",Table1[[#This Row],[TGL. PENSIUN (usia)]]&lt;&gt;"USIA SALAH"),IF(tglAcuan&lt;&gt;0,(INT(CONVERT(VLOOKUP(Table1[[#This Row],[JABATAN]],tbl_refJabatan,2,FALSE),"yr","day")-CONVERT(DATEDIF(H2172,tglAcuan,"y"),"yr","day"))),(INT(CONVERT(VLOOKUP(Table1[[#This Row],[JABATAN]],tbl_refJabatan,2,FALSE),"yr","day")-CONVERT(DATEDIF(H2172,NOW(),"y"),"yr","day")))),"")</f>
        <v>1461</v>
      </c>
      <c r="S2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Row],[JABATAN]],tbl_refJabatan,4,FALSE),"yr","day")-CONVERT(DATEDIF(H2172,tglAcuan,"y"),"yr","day"))),(NOW()+(CONVERT(VLOOKUP(Table1[[#This Row],[JABATAN]],tbl_refJabatan,4,FALSE),"yr","day")-CONVERT(DATEDIF(H2172,NOW(),"y"),"yr","day")))),"Usia Salah"),"")</f>
        <v>32200.098911689813</v>
      </c>
      <c r="T2172" s="167" t="str">
        <f ca="1">IF(Table1[[#This Row],[TGL. PENSIUN ( usia )]]&lt;&gt;0,TEXT(Table1[[#This Row],[TGL. PENSIUN ( usia )]],"yyyy"),"")</f>
        <v>1988</v>
      </c>
      <c r="U2172" s="166">
        <f ca="1">IF(AND(Table1[[#This Row],[TGL. PENSIUN (usia)]]&lt;&gt;"",Table1[[#This Row],[TGL. PENSIUN (usia)]]&lt;&gt;"USIA SALAH"),IF(tglAcuan&lt;&gt;0,(INT(CONVERT(VLOOKUP(Table1[[#This Row],[JABATAN]],tbl_refJabatan,4,FALSE),"yr","day")-CONVERT(DATEDIF(H2172,tglAcuan,"y"),"yr","day"))),(INT(CONVERT(VLOOKUP(Table1[[#This Row],[JABATAN]],tbl_refJabatan,4,FALSE),"yr","day")-CONVERT(DATEDIF(H2172,NOW(),"y"),"yr","day")))),"")</f>
        <v>-13149</v>
      </c>
      <c r="V2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Row],[JABATAN]],tbl_refJabatan,6,FALSE),"yr","day")-CONVERT(DATEDIF(H2172,tglAcuan,"y"),"yr","day"))),(NOW()+(CONVERT(VLOOKUP(Table1[[#This Row],[JABATAN]],tbl_refJabatan,6,FALSE),"yr","day")-CONVERT(DATEDIF(H2172,NOW(),"y"),"yr","day")))),"Usia Salah"),"")</f>
        <v>24895.098911689813</v>
      </c>
      <c r="W2172" s="167" t="str">
        <f ca="1">IF(Table1[[#This Row],[TGL.PENSIUN (usia)]]&lt;&gt;0,TEXT(Table1[[#This Row],[TGL.PENSIUN (usia)]],"yyyy"),"")</f>
        <v>1968</v>
      </c>
      <c r="X2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Row],[JABATAN]],tbl_refJabatan,7,FALSE),"yr","day")-CONVERT(DATEDIF(M2172,tglAcuan,"y"),"yr","day"))),(NOW()+(CONVERT(VLOOKUP(Table1[[#This Row],[JABATAN]],tbl_refJabatan,7,FALSE),"yr","day")-CONVERT(DATEDIF(M2172,NOW(),"y"),"yr","day")))),"tgl SK salah"),"")</f>
        <v>65437.848911689813</v>
      </c>
      <c r="Y2172" s="167" t="str">
        <f ca="1">IF(Table1[[#This Row],[TGL. PENSIUN (jabatan)]]&lt;&gt;0,TEXT(Table1[[#This Row],[TGL. PENSIUN (jabatan)]],"yyyy"),"")</f>
        <v>2079</v>
      </c>
      <c r="Z21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Row],[JABATAN]],tbl_refJabatan,8,FALSE),"yr","day")-CONVERT(DATEDIF(H2172,tglAcuan,"y"),"yr","day"))),(NOW()+(CONVERT(VLOOKUP(Table1[[#This Row],[JABATAN]],tbl_refJabatan,8,FALSE),"yr","day")-CONVERT(DATEDIF(H2172,NOW(),"y"),"yr","day")))),"Usia Salah"),"")</f>
        <v>46810.098911689813</v>
      </c>
      <c r="AA2172" s="167" t="str">
        <f ca="1">IF(Table1[[#This Row],[TGL.PENSIUN (usia )]]&lt;&gt;0,TEXT(Table1[[#This Row],[TGL.PENSIUN (usia )]],"yyyy"),"")</f>
        <v>2028</v>
      </c>
      <c r="AB21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Row],[JABATAN]],tbl_refJabatan,9,FALSE),"yr","day")-CONVERT(DATEDIF(M2172,tglAcuan,"y"),"yr","day"))),(NOW()+(CONVERT(VLOOKUP(Table1[[#This Row],[JABATAN]],tbl_refJabatan,9,FALSE),"yr","day")-CONVERT(DATEDIF(M2172,NOW(),"y"),"yr","day")))),"tgl SK salah"),"")</f>
        <v>49001.598911689813</v>
      </c>
      <c r="AC2172" s="167" t="str">
        <f ca="1">IF(Table1[[#This Row],[TGL. PENSIUN (jabatan )]]&lt;&gt;0,TEXT(Table1[[#This Row],[TGL. PENSIUN (jabatan )]],"yyyy"),"")</f>
        <v>2034</v>
      </c>
      <c r="AD21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3" spans="1:30" s="53" customFormat="1" ht="21.75" customHeight="1" x14ac:dyDescent="0.25">
      <c r="A2173" s="43">
        <f t="shared" si="73"/>
        <v>2168</v>
      </c>
      <c r="B2173" s="44" t="s">
        <v>3626</v>
      </c>
      <c r="C2173" s="44" t="s">
        <v>3842</v>
      </c>
      <c r="D2173" s="45" t="s">
        <v>39</v>
      </c>
      <c r="E2173" s="285" t="s">
        <v>2175</v>
      </c>
      <c r="F2173" s="43" t="s">
        <v>41</v>
      </c>
      <c r="G2173" s="46" t="s">
        <v>42</v>
      </c>
      <c r="H2173" s="84">
        <v>29033</v>
      </c>
      <c r="I2173" s="45"/>
      <c r="J2173" s="76"/>
      <c r="K2173" s="83" t="s">
        <v>93</v>
      </c>
      <c r="L2173" s="49" t="s">
        <v>3843</v>
      </c>
      <c r="M2173" s="184">
        <v>43812</v>
      </c>
      <c r="N2173" s="52" t="str">
        <f t="shared" ca="1" si="74"/>
        <v>44 Tahun 8 Bulan 0 hari</v>
      </c>
      <c r="O21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Row],[JABATAN]],tbl_refJabatan,2,FALSE),"yr","day")-CONVERT(DATEDIF(H2173,tglAcuan,"y"),"yr","day"))),(NOW()+(CONVERT(VLOOKUP(Table1[[#This Row],[JABATAN]],tbl_refJabatan,2,FALSE),"yr","day")-CONVERT(DATEDIF(H2173,NOW(),"y"),"yr","day")))),"Usia Salah"),"")</f>
        <v>29278.098911689813</v>
      </c>
      <c r="Q2173" s="167" t="str">
        <f ca="1">IF(Table1[[#This Row],[TGL. PENSIUN (usia)]]&lt;&gt;0,TEXT(Table1[[#This Row],[TGL. PENSIUN (usia)]],"yyyy"),"")</f>
        <v>1980</v>
      </c>
      <c r="R2173" s="166">
        <f ca="1">IF(AND(Table1[[#This Row],[TGL. PENSIUN (usia)]]&lt;&gt;"",Table1[[#This Row],[TGL. PENSIUN (usia)]]&lt;&gt;"USIA SALAH"),IF(tglAcuan&lt;&gt;0,(INT(CONVERT(VLOOKUP(Table1[[#This Row],[JABATAN]],tbl_refJabatan,2,FALSE),"yr","day")-CONVERT(DATEDIF(H2173,tglAcuan,"y"),"yr","day"))),(INT(CONVERT(VLOOKUP(Table1[[#This Row],[JABATAN]],tbl_refJabatan,2,FALSE),"yr","day")-CONVERT(DATEDIF(H2173,NOW(),"y"),"yr","day")))),"")</f>
        <v>-16071</v>
      </c>
      <c r="S2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Row],[JABATAN]],tbl_refJabatan,4,FALSE),"yr","day")-CONVERT(DATEDIF(H2173,tglAcuan,"y"),"yr","day"))),(NOW()+(CONVERT(VLOOKUP(Table1[[#This Row],[JABATAN]],tbl_refJabatan,4,FALSE),"yr","day")-CONVERT(DATEDIF(H2173,NOW(),"y"),"yr","day")))),"Usia Salah"),"")</f>
        <v>29278.098911689813</v>
      </c>
      <c r="T2173" s="167" t="str">
        <f ca="1">IF(Table1[[#This Row],[TGL. PENSIUN ( usia )]]&lt;&gt;0,TEXT(Table1[[#This Row],[TGL. PENSIUN ( usia )]],"yyyy"),"")</f>
        <v>1980</v>
      </c>
      <c r="U2173" s="166">
        <f ca="1">IF(AND(Table1[[#This Row],[TGL. PENSIUN (usia)]]&lt;&gt;"",Table1[[#This Row],[TGL. PENSIUN (usia)]]&lt;&gt;"USIA SALAH"),IF(tglAcuan&lt;&gt;0,(INT(CONVERT(VLOOKUP(Table1[[#This Row],[JABATAN]],tbl_refJabatan,4,FALSE),"yr","day")-CONVERT(DATEDIF(H2173,tglAcuan,"y"),"yr","day"))),(INT(CONVERT(VLOOKUP(Table1[[#This Row],[JABATAN]],tbl_refJabatan,4,FALSE),"yr","day")-CONVERT(DATEDIF(H2173,NOW(),"y"),"yr","day")))),"")</f>
        <v>-16071</v>
      </c>
      <c r="V2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Row],[JABATAN]],tbl_refJabatan,6,FALSE),"yr","day")-CONVERT(DATEDIF(H2173,tglAcuan,"y"),"yr","day"))),(NOW()+(CONVERT(VLOOKUP(Table1[[#This Row],[JABATAN]],tbl_refJabatan,6,FALSE),"yr","day")-CONVERT(DATEDIF(H2173,NOW(),"y"),"yr","day")))),"Usia Salah"),"")</f>
        <v>29278.098911689813</v>
      </c>
      <c r="W2173" s="167" t="str">
        <f ca="1">IF(Table1[[#This Row],[TGL.PENSIUN (usia)]]&lt;&gt;0,TEXT(Table1[[#This Row],[TGL.PENSIUN (usia)]],"yyyy"),"")</f>
        <v>1980</v>
      </c>
      <c r="X2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Row],[JABATAN]],tbl_refJabatan,7,FALSE),"yr","day")-CONVERT(DATEDIF(M2173,tglAcuan,"y"),"yr","day"))),(NOW()+(CONVERT(VLOOKUP(Table1[[#This Row],[JABATAN]],tbl_refJabatan,7,FALSE),"yr","day")-CONVERT(DATEDIF(M2173,NOW(),"y"),"yr","day")))),"tgl SK salah"),"")</f>
        <v>43888.098911689813</v>
      </c>
      <c r="Y2173" s="167" t="str">
        <f ca="1">IF(Table1[[#This Row],[TGL. PENSIUN (jabatan)]]&lt;&gt;0,TEXT(Table1[[#This Row],[TGL. PENSIUN (jabatan)]],"yyyy"),"")</f>
        <v>2020</v>
      </c>
      <c r="Z21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Row],[JABATAN]],tbl_refJabatan,8,FALSE),"yr","day")-CONVERT(DATEDIF(H2173,tglAcuan,"y"),"yr","day"))),(NOW()+(CONVERT(VLOOKUP(Table1[[#This Row],[JABATAN]],tbl_refJabatan,8,FALSE),"yr","day")-CONVERT(DATEDIF(H2173,NOW(),"y"),"yr","day")))),"Usia Salah"),"")</f>
        <v>29278.098911689813</v>
      </c>
      <c r="AA2173" s="167" t="str">
        <f ca="1">IF(Table1[[#This Row],[TGL.PENSIUN (usia )]]&lt;&gt;0,TEXT(Table1[[#This Row],[TGL.PENSIUN (usia )]],"yyyy"),"")</f>
        <v>1980</v>
      </c>
      <c r="AB21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Row],[JABATAN]],tbl_refJabatan,9,FALSE),"yr","day")-CONVERT(DATEDIF(M2173,tglAcuan,"y"),"yr","day"))),(NOW()+(CONVERT(VLOOKUP(Table1[[#This Row],[JABATAN]],tbl_refJabatan,9,FALSE),"yr","day")-CONVERT(DATEDIF(M2173,NOW(),"y"),"yr","day")))),"tgl SK salah"),"")</f>
        <v>43888.098911689813</v>
      </c>
      <c r="AC2173" s="167" t="str">
        <f ca="1">IF(Table1[[#This Row],[TGL. PENSIUN (jabatan )]]&lt;&gt;0,TEXT(Table1[[#This Row],[TGL. PENSIUN (jabatan )]],"yyyy"),"")</f>
        <v>2020</v>
      </c>
      <c r="AD21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4" spans="1:30" s="88" customFormat="1" ht="21.75" customHeight="1" x14ac:dyDescent="0.25">
      <c r="A2174" s="43">
        <f t="shared" si="73"/>
        <v>2169</v>
      </c>
      <c r="B2174" s="44" t="s">
        <v>3626</v>
      </c>
      <c r="C2174" s="44" t="s">
        <v>3842</v>
      </c>
      <c r="D2174" s="72" t="s">
        <v>45</v>
      </c>
      <c r="E2174" s="285" t="s">
        <v>3844</v>
      </c>
      <c r="F2174" s="43" t="s">
        <v>41</v>
      </c>
      <c r="G2174" s="46" t="s">
        <v>42</v>
      </c>
      <c r="H2174" s="84">
        <v>33784</v>
      </c>
      <c r="I2174" s="45"/>
      <c r="J2174" s="76"/>
      <c r="K2174" s="83" t="s">
        <v>56</v>
      </c>
      <c r="L2174" s="49" t="s">
        <v>3845</v>
      </c>
      <c r="M2174" s="184">
        <v>43489</v>
      </c>
      <c r="N2174" s="52" t="str">
        <f t="shared" ca="1" si="74"/>
        <v>31 Tahun 7 Bulan 29 hari</v>
      </c>
      <c r="O21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 Hari </v>
      </c>
      <c r="P2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Row],[JABATAN]],tbl_refJabatan,2,FALSE),"yr","day")-CONVERT(DATEDIF(H2174,tglAcuan,"y"),"yr","day"))),(NOW()+(CONVERT(VLOOKUP(Table1[[#This Row],[JABATAN]],tbl_refJabatan,2,FALSE),"yr","day")-CONVERT(DATEDIF(H2174,NOW(),"y"),"yr","day")))),"Usia Salah"),"")</f>
        <v>34026.348911689813</v>
      </c>
      <c r="Q2174" s="167" t="str">
        <f ca="1">IF(Table1[[#This Row],[TGL. PENSIUN (usia)]]&lt;&gt;0,TEXT(Table1[[#This Row],[TGL. PENSIUN (usia)]],"yyyy"),"")</f>
        <v>1993</v>
      </c>
      <c r="R2174" s="166">
        <f ca="1">IF(AND(Table1[[#This Row],[TGL. PENSIUN (usia)]]&lt;&gt;"",Table1[[#This Row],[TGL. PENSIUN (usia)]]&lt;&gt;"USIA SALAH"),IF(tglAcuan&lt;&gt;0,(INT(CONVERT(VLOOKUP(Table1[[#This Row],[JABATAN]],tbl_refJabatan,2,FALSE),"yr","day")-CONVERT(DATEDIF(H2174,tglAcuan,"y"),"yr","day"))),(INT(CONVERT(VLOOKUP(Table1[[#This Row],[JABATAN]],tbl_refJabatan,2,FALSE),"yr","day")-CONVERT(DATEDIF(H2174,NOW(),"y"),"yr","day")))),"")</f>
        <v>-11323</v>
      </c>
      <c r="S2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Row],[JABATAN]],tbl_refJabatan,4,FALSE),"yr","day")-CONVERT(DATEDIF(H2174,tglAcuan,"y"),"yr","day"))),(NOW()+(CONVERT(VLOOKUP(Table1[[#This Row],[JABATAN]],tbl_refJabatan,4,FALSE),"yr","day")-CONVERT(DATEDIF(H2174,NOW(),"y"),"yr","day")))),"Usia Salah"),"")</f>
        <v>34026.348911689813</v>
      </c>
      <c r="T2174" s="167" t="str">
        <f ca="1">IF(Table1[[#This Row],[TGL. PENSIUN ( usia )]]&lt;&gt;0,TEXT(Table1[[#This Row],[TGL. PENSIUN ( usia )]],"yyyy"),"")</f>
        <v>1993</v>
      </c>
      <c r="U2174" s="166">
        <f ca="1">IF(AND(Table1[[#This Row],[TGL. PENSIUN (usia)]]&lt;&gt;"",Table1[[#This Row],[TGL. PENSIUN (usia)]]&lt;&gt;"USIA SALAH"),IF(tglAcuan&lt;&gt;0,(INT(CONVERT(VLOOKUP(Table1[[#This Row],[JABATAN]],tbl_refJabatan,4,FALSE),"yr","day")-CONVERT(DATEDIF(H2174,tglAcuan,"y"),"yr","day"))),(INT(CONVERT(VLOOKUP(Table1[[#This Row],[JABATAN]],tbl_refJabatan,4,FALSE),"yr","day")-CONVERT(DATEDIF(H2174,NOW(),"y"),"yr","day")))),"")</f>
        <v>-11323</v>
      </c>
      <c r="V2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Row],[JABATAN]],tbl_refJabatan,6,FALSE),"yr","day")-CONVERT(DATEDIF(H2174,tglAcuan,"y"),"yr","day"))),(NOW()+(CONVERT(VLOOKUP(Table1[[#This Row],[JABATAN]],tbl_refJabatan,6,FALSE),"yr","day")-CONVERT(DATEDIF(H2174,NOW(),"y"),"yr","day")))),"Usia Salah"),"")</f>
        <v>34026.348911689813</v>
      </c>
      <c r="W2174" s="167" t="str">
        <f ca="1">IF(Table1[[#This Row],[TGL.PENSIUN (usia)]]&lt;&gt;0,TEXT(Table1[[#This Row],[TGL.PENSIUN (usia)]],"yyyy"),"")</f>
        <v>1993</v>
      </c>
      <c r="X2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Row],[JABATAN]],tbl_refJabatan,7,FALSE),"yr","day")-CONVERT(DATEDIF(M2174,tglAcuan,"y"),"yr","day"))),(NOW()+(CONVERT(VLOOKUP(Table1[[#This Row],[JABATAN]],tbl_refJabatan,7,FALSE),"yr","day")-CONVERT(DATEDIF(M2174,NOW(),"y"),"yr","day")))),"tgl SK salah"),"")</f>
        <v>43522.848911689813</v>
      </c>
      <c r="Y2174" s="167" t="str">
        <f ca="1">IF(Table1[[#This Row],[TGL. PENSIUN (jabatan)]]&lt;&gt;0,TEXT(Table1[[#This Row],[TGL. PENSIUN (jabatan)]],"yyyy"),"")</f>
        <v>2019</v>
      </c>
      <c r="Z21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Row],[JABATAN]],tbl_refJabatan,8,FALSE),"yr","day")-CONVERT(DATEDIF(H2174,tglAcuan,"y"),"yr","day"))),(NOW()+(CONVERT(VLOOKUP(Table1[[#This Row],[JABATAN]],tbl_refJabatan,8,FALSE),"yr","day")-CONVERT(DATEDIF(H2174,NOW(),"y"),"yr","day")))),"Usia Salah"),"")</f>
        <v>34026.348911689813</v>
      </c>
      <c r="AA2174" s="167" t="str">
        <f ca="1">IF(Table1[[#This Row],[TGL.PENSIUN (usia )]]&lt;&gt;0,TEXT(Table1[[#This Row],[TGL.PENSIUN (usia )]],"yyyy"),"")</f>
        <v>1993</v>
      </c>
      <c r="AB21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Row],[JABATAN]],tbl_refJabatan,9,FALSE),"yr","day")-CONVERT(DATEDIF(M2174,tglAcuan,"y"),"yr","day"))),(NOW()+(CONVERT(VLOOKUP(Table1[[#This Row],[JABATAN]],tbl_refJabatan,9,FALSE),"yr","day")-CONVERT(DATEDIF(M2174,NOW(),"y"),"yr","day")))),"tgl SK salah"),"")</f>
        <v>43522.848911689813</v>
      </c>
      <c r="AC2174" s="167" t="str">
        <f ca="1">IF(Table1[[#This Row],[TGL. PENSIUN (jabatan )]]&lt;&gt;0,TEXT(Table1[[#This Row],[TGL. PENSIUN (jabatan )]],"yyyy"),"")</f>
        <v>2019</v>
      </c>
      <c r="AD21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5" spans="1:30" s="53" customFormat="1" ht="21.75" customHeight="1" x14ac:dyDescent="0.25">
      <c r="A2175" s="43">
        <f t="shared" si="73"/>
        <v>2170</v>
      </c>
      <c r="B2175" s="44" t="s">
        <v>3626</v>
      </c>
      <c r="C2175" s="44" t="s">
        <v>3842</v>
      </c>
      <c r="D2175" s="72" t="s">
        <v>48</v>
      </c>
      <c r="E2175" s="285" t="s">
        <v>3846</v>
      </c>
      <c r="F2175" s="43" t="s">
        <v>41</v>
      </c>
      <c r="G2175" s="46" t="s">
        <v>42</v>
      </c>
      <c r="H2175" s="84">
        <v>26176</v>
      </c>
      <c r="I2175" s="45"/>
      <c r="J2175" s="76"/>
      <c r="K2175" s="83" t="s">
        <v>43</v>
      </c>
      <c r="L2175" s="49" t="s">
        <v>3847</v>
      </c>
      <c r="M2175" s="50" t="s">
        <v>3848</v>
      </c>
      <c r="N2175" s="52" t="str">
        <f t="shared" ca="1" si="74"/>
        <v>52 Tahun 5 Bulan 27 hari</v>
      </c>
      <c r="O21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21 Hari </v>
      </c>
      <c r="P2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Row],[JABATAN]],tbl_refJabatan,2,FALSE),"yr","day")-CONVERT(DATEDIF(H2175,tglAcuan,"y"),"yr","day"))),(NOW()+(CONVERT(VLOOKUP(Table1[[#This Row],[JABATAN]],tbl_refJabatan,2,FALSE),"yr","day")-CONVERT(DATEDIF(H2175,NOW(),"y"),"yr","day")))),"Usia Salah"),"")</f>
        <v>48271.098911689813</v>
      </c>
      <c r="Q2175" s="167" t="str">
        <f ca="1">IF(Table1[[#This Row],[TGL. PENSIUN (usia)]]&lt;&gt;0,TEXT(Table1[[#This Row],[TGL. PENSIUN (usia)]],"yyyy"),"")</f>
        <v>2032</v>
      </c>
      <c r="R2175" s="166">
        <f ca="1">IF(AND(Table1[[#This Row],[TGL. PENSIUN (usia)]]&lt;&gt;"",Table1[[#This Row],[TGL. PENSIUN (usia)]]&lt;&gt;"USIA SALAH"),IF(tglAcuan&lt;&gt;0,(INT(CONVERT(VLOOKUP(Table1[[#This Row],[JABATAN]],tbl_refJabatan,2,FALSE),"yr","day")-CONVERT(DATEDIF(H2175,tglAcuan,"y"),"yr","day"))),(INT(CONVERT(VLOOKUP(Table1[[#This Row],[JABATAN]],tbl_refJabatan,2,FALSE),"yr","day")-CONVERT(DATEDIF(H2175,NOW(),"y"),"yr","day")))),"")</f>
        <v>2922</v>
      </c>
      <c r="S2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Row],[JABATAN]],tbl_refJabatan,4,FALSE),"yr","day")-CONVERT(DATEDIF(H2175,tglAcuan,"y"),"yr","day"))),(NOW()+(CONVERT(VLOOKUP(Table1[[#This Row],[JABATAN]],tbl_refJabatan,4,FALSE),"yr","day")-CONVERT(DATEDIF(H2175,NOW(),"y"),"yr","day")))),"Usia Salah"),"")</f>
        <v>48271.098911689813</v>
      </c>
      <c r="T2175" s="167" t="str">
        <f ca="1">IF(Table1[[#This Row],[TGL. PENSIUN ( usia )]]&lt;&gt;0,TEXT(Table1[[#This Row],[TGL. PENSIUN ( usia )]],"yyyy"),"")</f>
        <v>2032</v>
      </c>
      <c r="U2175" s="166">
        <f ca="1">IF(AND(Table1[[#This Row],[TGL. PENSIUN (usia)]]&lt;&gt;"",Table1[[#This Row],[TGL. PENSIUN (usia)]]&lt;&gt;"USIA SALAH"),IF(tglAcuan&lt;&gt;0,(INT(CONVERT(VLOOKUP(Table1[[#This Row],[JABATAN]],tbl_refJabatan,4,FALSE),"yr","day")-CONVERT(DATEDIF(H2175,tglAcuan,"y"),"yr","day"))),(INT(CONVERT(VLOOKUP(Table1[[#This Row],[JABATAN]],tbl_refJabatan,4,FALSE),"yr","day")-CONVERT(DATEDIF(H2175,NOW(),"y"),"yr","day")))),"")</f>
        <v>2922</v>
      </c>
      <c r="V2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Row],[JABATAN]],tbl_refJabatan,6,FALSE),"yr","day")-CONVERT(DATEDIF(H2175,tglAcuan,"y"),"yr","day"))),(NOW()+(CONVERT(VLOOKUP(Table1[[#This Row],[JABATAN]],tbl_refJabatan,6,FALSE),"yr","day")-CONVERT(DATEDIF(H2175,NOW(),"y"),"yr","day")))),"Usia Salah"),"")</f>
        <v>46810.098911689813</v>
      </c>
      <c r="W2175" s="167" t="str">
        <f ca="1">IF(Table1[[#This Row],[TGL.PENSIUN (usia)]]&lt;&gt;0,TEXT(Table1[[#This Row],[TGL.PENSIUN (usia)]],"yyyy"),"")</f>
        <v>2028</v>
      </c>
      <c r="X2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Row],[JABATAN]],tbl_refJabatan,7,FALSE),"yr","day")-CONVERT(DATEDIF(M2175,tglAcuan,"y"),"yr","day"))),(NOW()+(CONVERT(VLOOKUP(Table1[[#This Row],[JABATAN]],tbl_refJabatan,7,FALSE),"yr","day")-CONVERT(DATEDIF(M2175,NOW(),"y"),"yr","day")))),"tgl SK salah"),"")</f>
        <v>50827.848911689813</v>
      </c>
      <c r="Y2175" s="167" t="str">
        <f ca="1">IF(Table1[[#This Row],[TGL. PENSIUN (jabatan)]]&lt;&gt;0,TEXT(Table1[[#This Row],[TGL. PENSIUN (jabatan)]],"yyyy"),"")</f>
        <v>2039</v>
      </c>
      <c r="Z21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Row],[JABATAN]],tbl_refJabatan,8,FALSE),"yr","day")-CONVERT(DATEDIF(H2175,tglAcuan,"y"),"yr","day"))),(NOW()+(CONVERT(VLOOKUP(Table1[[#This Row],[JABATAN]],tbl_refJabatan,8,FALSE),"yr","day")-CONVERT(DATEDIF(H2175,NOW(),"y"),"yr","day")))),"Usia Salah"),"")</f>
        <v>46810.098911689813</v>
      </c>
      <c r="AA2175" s="167" t="str">
        <f ca="1">IF(Table1[[#This Row],[TGL.PENSIUN (usia )]]&lt;&gt;0,TEXT(Table1[[#This Row],[TGL.PENSIUN (usia )]],"yyyy"),"")</f>
        <v>2028</v>
      </c>
      <c r="AB21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Row],[JABATAN]],tbl_refJabatan,9,FALSE),"yr","day")-CONVERT(DATEDIF(M2175,tglAcuan,"y"),"yr","day"))),(NOW()+(CONVERT(VLOOKUP(Table1[[#This Row],[JABATAN]],tbl_refJabatan,9,FALSE),"yr","day")-CONVERT(DATEDIF(M2175,NOW(),"y"),"yr","day")))),"tgl SK salah"),"")</f>
        <v>50827.848911689813</v>
      </c>
      <c r="AC2175" s="167" t="str">
        <f ca="1">IF(Table1[[#This Row],[TGL. PENSIUN (jabatan )]]&lt;&gt;0,TEXT(Table1[[#This Row],[TGL. PENSIUN (jabatan )]],"yyyy"),"")</f>
        <v>2039</v>
      </c>
      <c r="AD21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6" spans="1:30" s="53" customFormat="1" ht="21.75" customHeight="1" x14ac:dyDescent="0.25">
      <c r="A2176" s="43">
        <f t="shared" si="73"/>
        <v>2171</v>
      </c>
      <c r="B2176" s="44" t="s">
        <v>3626</v>
      </c>
      <c r="C2176" s="44" t="s">
        <v>3842</v>
      </c>
      <c r="D2176" s="72" t="s">
        <v>52</v>
      </c>
      <c r="E2176" s="285" t="s">
        <v>3849</v>
      </c>
      <c r="F2176" s="43" t="s">
        <v>41</v>
      </c>
      <c r="G2176" s="46" t="s">
        <v>42</v>
      </c>
      <c r="H2176" s="84">
        <v>31495</v>
      </c>
      <c r="I2176" s="45"/>
      <c r="J2176" s="76"/>
      <c r="K2176" s="83" t="s">
        <v>43</v>
      </c>
      <c r="L2176" s="49" t="s">
        <v>3850</v>
      </c>
      <c r="M2176" s="184">
        <v>44959</v>
      </c>
      <c r="N2176" s="52" t="str">
        <f t="shared" ca="1" si="74"/>
        <v>37 Tahun 11 Bulan 3 hari</v>
      </c>
      <c r="O21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0 Bulan 25 Hari </v>
      </c>
      <c r="P2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Row],[JABATAN]],tbl_refJabatan,2,FALSE),"yr","day")-CONVERT(DATEDIF(H2176,tglAcuan,"y"),"yr","day"))),(NOW()+(CONVERT(VLOOKUP(Table1[[#This Row],[JABATAN]],tbl_refJabatan,2,FALSE),"yr","day")-CONVERT(DATEDIF(H2176,NOW(),"y"),"yr","day")))),"Usia Salah"),"")</f>
        <v>53749.848911689813</v>
      </c>
      <c r="Q2176" s="167" t="str">
        <f ca="1">IF(Table1[[#This Row],[TGL. PENSIUN (usia)]]&lt;&gt;0,TEXT(Table1[[#This Row],[TGL. PENSIUN (usia)]],"yyyy"),"")</f>
        <v>2047</v>
      </c>
      <c r="R2176" s="166">
        <f ca="1">IF(AND(Table1[[#This Row],[TGL. PENSIUN (usia)]]&lt;&gt;"",Table1[[#This Row],[TGL. PENSIUN (usia)]]&lt;&gt;"USIA SALAH"),IF(tglAcuan&lt;&gt;0,(INT(CONVERT(VLOOKUP(Table1[[#This Row],[JABATAN]],tbl_refJabatan,2,FALSE),"yr","day")-CONVERT(DATEDIF(H2176,tglAcuan,"y"),"yr","day"))),(INT(CONVERT(VLOOKUP(Table1[[#This Row],[JABATAN]],tbl_refJabatan,2,FALSE),"yr","day")-CONVERT(DATEDIF(H2176,NOW(),"y"),"yr","day")))),"")</f>
        <v>8400</v>
      </c>
      <c r="S2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Row],[JABATAN]],tbl_refJabatan,4,FALSE),"yr","day")-CONVERT(DATEDIF(H2176,tglAcuan,"y"),"yr","day"))),(NOW()+(CONVERT(VLOOKUP(Table1[[#This Row],[JABATAN]],tbl_refJabatan,4,FALSE),"yr","day")-CONVERT(DATEDIF(H2176,NOW(),"y"),"yr","day")))),"Usia Salah"),"")</f>
        <v>53749.848911689813</v>
      </c>
      <c r="T2176" s="167" t="str">
        <f ca="1">IF(Table1[[#This Row],[TGL. PENSIUN ( usia )]]&lt;&gt;0,TEXT(Table1[[#This Row],[TGL. PENSIUN ( usia )]],"yyyy"),"")</f>
        <v>2047</v>
      </c>
      <c r="U2176" s="166">
        <f ca="1">IF(AND(Table1[[#This Row],[TGL. PENSIUN (usia)]]&lt;&gt;"",Table1[[#This Row],[TGL. PENSIUN (usia)]]&lt;&gt;"USIA SALAH"),IF(tglAcuan&lt;&gt;0,(INT(CONVERT(VLOOKUP(Table1[[#This Row],[JABATAN]],tbl_refJabatan,4,FALSE),"yr","day")-CONVERT(DATEDIF(H2176,tglAcuan,"y"),"yr","day"))),(INT(CONVERT(VLOOKUP(Table1[[#This Row],[JABATAN]],tbl_refJabatan,4,FALSE),"yr","day")-CONVERT(DATEDIF(H2176,NOW(),"y"),"yr","day")))),"")</f>
        <v>8400</v>
      </c>
      <c r="V2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Row],[JABATAN]],tbl_refJabatan,6,FALSE),"yr","day")-CONVERT(DATEDIF(H2176,tglAcuan,"y"),"yr","day"))),(NOW()+(CONVERT(VLOOKUP(Table1[[#This Row],[JABATAN]],tbl_refJabatan,6,FALSE),"yr","day")-CONVERT(DATEDIF(H2176,NOW(),"y"),"yr","day")))),"Usia Salah"),"")</f>
        <v>52288.848911689813</v>
      </c>
      <c r="W2176" s="167" t="str">
        <f ca="1">IF(Table1[[#This Row],[TGL.PENSIUN (usia)]]&lt;&gt;0,TEXT(Table1[[#This Row],[TGL.PENSIUN (usia)]],"yyyy"),"")</f>
        <v>2043</v>
      </c>
      <c r="X2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Row],[JABATAN]],tbl_refJabatan,7,FALSE),"yr","day")-CONVERT(DATEDIF(M2176,tglAcuan,"y"),"yr","day"))),(NOW()+(CONVERT(VLOOKUP(Table1[[#This Row],[JABATAN]],tbl_refJabatan,7,FALSE),"yr","day")-CONVERT(DATEDIF(M2176,NOW(),"y"),"yr","day")))),"tgl SK salah"),"")</f>
        <v>52288.848911689813</v>
      </c>
      <c r="Y2176" s="167" t="str">
        <f ca="1">IF(Table1[[#This Row],[TGL. PENSIUN (jabatan)]]&lt;&gt;0,TEXT(Table1[[#This Row],[TGL. PENSIUN (jabatan)]],"yyyy"),"")</f>
        <v>2043</v>
      </c>
      <c r="Z21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Row],[JABATAN]],tbl_refJabatan,8,FALSE),"yr","day")-CONVERT(DATEDIF(H2176,tglAcuan,"y"),"yr","day"))),(NOW()+(CONVERT(VLOOKUP(Table1[[#This Row],[JABATAN]],tbl_refJabatan,8,FALSE),"yr","day")-CONVERT(DATEDIF(H2176,NOW(),"y"),"yr","day")))),"Usia Salah"),"")</f>
        <v>52288.848911689813</v>
      </c>
      <c r="AA2176" s="167" t="str">
        <f ca="1">IF(Table1[[#This Row],[TGL.PENSIUN (usia )]]&lt;&gt;0,TEXT(Table1[[#This Row],[TGL.PENSIUN (usia )]],"yyyy"),"")</f>
        <v>2043</v>
      </c>
      <c r="AB21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Row],[JABATAN]],tbl_refJabatan,9,FALSE),"yr","day")-CONVERT(DATEDIF(M2176,tglAcuan,"y"),"yr","day"))),(NOW()+(CONVERT(VLOOKUP(Table1[[#This Row],[JABATAN]],tbl_refJabatan,9,FALSE),"yr","day")-CONVERT(DATEDIF(M2176,NOW(),"y"),"yr","day")))),"tgl SK salah"),"")</f>
        <v>52288.848911689813</v>
      </c>
      <c r="AC2176" s="167" t="str">
        <f ca="1">IF(Table1[[#This Row],[TGL. PENSIUN (jabatan )]]&lt;&gt;0,TEXT(Table1[[#This Row],[TGL. PENSIUN (jabatan )]],"yyyy"),"")</f>
        <v>2043</v>
      </c>
      <c r="AD21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7" spans="1:30" s="53" customFormat="1" ht="21.75" customHeight="1" x14ac:dyDescent="0.25">
      <c r="A2177" s="43">
        <f t="shared" si="73"/>
        <v>2172</v>
      </c>
      <c r="B2177" s="44" t="s">
        <v>3626</v>
      </c>
      <c r="C2177" s="44" t="s">
        <v>3842</v>
      </c>
      <c r="D2177" s="45" t="s">
        <v>54</v>
      </c>
      <c r="E2177" s="285" t="s">
        <v>3516</v>
      </c>
      <c r="F2177" s="43" t="s">
        <v>41</v>
      </c>
      <c r="G2177" s="46" t="s">
        <v>42</v>
      </c>
      <c r="H2177" s="84">
        <v>25629</v>
      </c>
      <c r="I2177" s="45"/>
      <c r="J2177" s="76"/>
      <c r="K2177" s="83" t="s">
        <v>43</v>
      </c>
      <c r="L2177" s="49" t="s">
        <v>3847</v>
      </c>
      <c r="M2177" s="194">
        <v>43502</v>
      </c>
      <c r="N2177" s="52" t="str">
        <f t="shared" ca="1" si="74"/>
        <v>53 Tahun 11 Bulan 25 hari</v>
      </c>
      <c r="O21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0 Bulan 21 Hari </v>
      </c>
      <c r="P2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Row],[JABATAN]],tbl_refJabatan,2,FALSE),"yr","day")-CONVERT(DATEDIF(H2177,tglAcuan,"y"),"yr","day"))),(NOW()+(CONVERT(VLOOKUP(Table1[[#This Row],[JABATAN]],tbl_refJabatan,2,FALSE),"yr","day")-CONVERT(DATEDIF(H2177,NOW(),"y"),"yr","day")))),"Usia Salah"),"")</f>
        <v>47905.848911689813</v>
      </c>
      <c r="Q2177" s="167" t="str">
        <f ca="1">IF(Table1[[#This Row],[TGL. PENSIUN (usia)]]&lt;&gt;0,TEXT(Table1[[#This Row],[TGL. PENSIUN (usia)]],"yyyy"),"")</f>
        <v>2031</v>
      </c>
      <c r="R2177" s="166">
        <f ca="1">IF(AND(Table1[[#This Row],[TGL. PENSIUN (usia)]]&lt;&gt;"",Table1[[#This Row],[TGL. PENSIUN (usia)]]&lt;&gt;"USIA SALAH"),IF(tglAcuan&lt;&gt;0,(INT(CONVERT(VLOOKUP(Table1[[#This Row],[JABATAN]],tbl_refJabatan,2,FALSE),"yr","day")-CONVERT(DATEDIF(H2177,tglAcuan,"y"),"yr","day"))),(INT(CONVERT(VLOOKUP(Table1[[#This Row],[JABATAN]],tbl_refJabatan,2,FALSE),"yr","day")-CONVERT(DATEDIF(H2177,NOW(),"y"),"yr","day")))),"")</f>
        <v>2556</v>
      </c>
      <c r="S2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Row],[JABATAN]],tbl_refJabatan,4,FALSE),"yr","day")-CONVERT(DATEDIF(H2177,tglAcuan,"y"),"yr","day"))),(NOW()+(CONVERT(VLOOKUP(Table1[[#This Row],[JABATAN]],tbl_refJabatan,4,FALSE),"yr","day")-CONVERT(DATEDIF(H2177,NOW(),"y"),"yr","day")))),"Usia Salah"),"")</f>
        <v>47905.848911689813</v>
      </c>
      <c r="T2177" s="167" t="str">
        <f ca="1">IF(Table1[[#This Row],[TGL. PENSIUN ( usia )]]&lt;&gt;0,TEXT(Table1[[#This Row],[TGL. PENSIUN ( usia )]],"yyyy"),"")</f>
        <v>2031</v>
      </c>
      <c r="U2177" s="166">
        <f ca="1">IF(AND(Table1[[#This Row],[TGL. PENSIUN (usia)]]&lt;&gt;"",Table1[[#This Row],[TGL. PENSIUN (usia)]]&lt;&gt;"USIA SALAH"),IF(tglAcuan&lt;&gt;0,(INT(CONVERT(VLOOKUP(Table1[[#This Row],[JABATAN]],tbl_refJabatan,4,FALSE),"yr","day")-CONVERT(DATEDIF(H2177,tglAcuan,"y"),"yr","day"))),(INT(CONVERT(VLOOKUP(Table1[[#This Row],[JABATAN]],tbl_refJabatan,4,FALSE),"yr","day")-CONVERT(DATEDIF(H2177,NOW(),"y"),"yr","day")))),"")</f>
        <v>2556</v>
      </c>
      <c r="V2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Row],[JABATAN]],tbl_refJabatan,6,FALSE),"yr","day")-CONVERT(DATEDIF(H2177,tglAcuan,"y"),"yr","day"))),(NOW()+(CONVERT(VLOOKUP(Table1[[#This Row],[JABATAN]],tbl_refJabatan,6,FALSE),"yr","day")-CONVERT(DATEDIF(H2177,NOW(),"y"),"yr","day")))),"Usia Salah"),"")</f>
        <v>46444.848911689813</v>
      </c>
      <c r="W2177" s="167" t="str">
        <f ca="1">IF(Table1[[#This Row],[TGL.PENSIUN (usia)]]&lt;&gt;0,TEXT(Table1[[#This Row],[TGL.PENSIUN (usia)]],"yyyy"),"")</f>
        <v>2027</v>
      </c>
      <c r="X2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Row],[JABATAN]],tbl_refJabatan,7,FALSE),"yr","day")-CONVERT(DATEDIF(M2177,tglAcuan,"y"),"yr","day"))),(NOW()+(CONVERT(VLOOKUP(Table1[[#This Row],[JABATAN]],tbl_refJabatan,7,FALSE),"yr","day")-CONVERT(DATEDIF(M2177,NOW(),"y"),"yr","day")))),"tgl SK salah"),"")</f>
        <v>50827.848911689813</v>
      </c>
      <c r="Y2177" s="167" t="str">
        <f ca="1">IF(Table1[[#This Row],[TGL. PENSIUN (jabatan)]]&lt;&gt;0,TEXT(Table1[[#This Row],[TGL. PENSIUN (jabatan)]],"yyyy"),"")</f>
        <v>2039</v>
      </c>
      <c r="Z21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Row],[JABATAN]],tbl_refJabatan,8,FALSE),"yr","day")-CONVERT(DATEDIF(H2177,tglAcuan,"y"),"yr","day"))),(NOW()+(CONVERT(VLOOKUP(Table1[[#This Row],[JABATAN]],tbl_refJabatan,8,FALSE),"yr","day")-CONVERT(DATEDIF(H2177,NOW(),"y"),"yr","day")))),"Usia Salah"),"")</f>
        <v>46444.848911689813</v>
      </c>
      <c r="AA2177" s="167" t="str">
        <f ca="1">IF(Table1[[#This Row],[TGL.PENSIUN (usia )]]&lt;&gt;0,TEXT(Table1[[#This Row],[TGL.PENSIUN (usia )]],"yyyy"),"")</f>
        <v>2027</v>
      </c>
      <c r="AB21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Row],[JABATAN]],tbl_refJabatan,9,FALSE),"yr","day")-CONVERT(DATEDIF(M2177,tglAcuan,"y"),"yr","day"))),(NOW()+(CONVERT(VLOOKUP(Table1[[#This Row],[JABATAN]],tbl_refJabatan,9,FALSE),"yr","day")-CONVERT(DATEDIF(M2177,NOW(),"y"),"yr","day")))),"tgl SK salah"),"")</f>
        <v>50827.848911689813</v>
      </c>
      <c r="AC2177" s="167" t="str">
        <f ca="1">IF(Table1[[#This Row],[TGL. PENSIUN (jabatan )]]&lt;&gt;0,TEXT(Table1[[#This Row],[TGL. PENSIUN (jabatan )]],"yyyy"),"")</f>
        <v>2039</v>
      </c>
      <c r="AD21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8" spans="1:30" s="53" customFormat="1" ht="21.75" customHeight="1" x14ac:dyDescent="0.25">
      <c r="A2178" s="43">
        <f t="shared" si="73"/>
        <v>2173</v>
      </c>
      <c r="B2178" s="55" t="s">
        <v>3626</v>
      </c>
      <c r="C2178" s="55" t="s">
        <v>3842</v>
      </c>
      <c r="D2178" s="97" t="s">
        <v>57</v>
      </c>
      <c r="E2178" s="299" t="s">
        <v>3851</v>
      </c>
      <c r="F2178" s="57" t="s">
        <v>41</v>
      </c>
      <c r="G2178" s="58" t="s">
        <v>42</v>
      </c>
      <c r="H2178" s="84">
        <v>33549</v>
      </c>
      <c r="I2178" s="45"/>
      <c r="J2178" s="76"/>
      <c r="K2178" s="83" t="s">
        <v>43</v>
      </c>
      <c r="L2178" s="70" t="s">
        <v>3852</v>
      </c>
      <c r="M2178" s="184">
        <v>45215</v>
      </c>
      <c r="N2178" s="52" t="str">
        <f t="shared" ca="1" si="74"/>
        <v>32 Tahun 3 Bulan 20 hari</v>
      </c>
      <c r="O21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11 Hari </v>
      </c>
      <c r="P2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Row],[JABATAN]],tbl_refJabatan,2,FALSE),"yr","day")-CONVERT(DATEDIF(H2178,tglAcuan,"y"),"yr","day"))),(NOW()+(CONVERT(VLOOKUP(Table1[[#This Row],[JABATAN]],tbl_refJabatan,2,FALSE),"yr","day")-CONVERT(DATEDIF(H2178,NOW(),"y"),"yr","day")))),"Usia Salah"),"")</f>
        <v>55576.098911689813</v>
      </c>
      <c r="Q2178" s="167" t="str">
        <f ca="1">IF(Table1[[#This Row],[TGL. PENSIUN (usia)]]&lt;&gt;0,TEXT(Table1[[#This Row],[TGL. PENSIUN (usia)]],"yyyy"),"")</f>
        <v>2052</v>
      </c>
      <c r="R2178" s="166">
        <f ca="1">IF(AND(Table1[[#This Row],[TGL. PENSIUN (usia)]]&lt;&gt;"",Table1[[#This Row],[TGL. PENSIUN (usia)]]&lt;&gt;"USIA SALAH"),IF(tglAcuan&lt;&gt;0,(INT(CONVERT(VLOOKUP(Table1[[#This Row],[JABATAN]],tbl_refJabatan,2,FALSE),"yr","day")-CONVERT(DATEDIF(H2178,tglAcuan,"y"),"yr","day"))),(INT(CONVERT(VLOOKUP(Table1[[#This Row],[JABATAN]],tbl_refJabatan,2,FALSE),"yr","day")-CONVERT(DATEDIF(H2178,NOW(),"y"),"yr","day")))),"")</f>
        <v>10227</v>
      </c>
      <c r="S2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Row],[JABATAN]],tbl_refJabatan,4,FALSE),"yr","day")-CONVERT(DATEDIF(H2178,tglAcuan,"y"),"yr","day"))),(NOW()+(CONVERT(VLOOKUP(Table1[[#This Row],[JABATAN]],tbl_refJabatan,4,FALSE),"yr","day")-CONVERT(DATEDIF(H2178,NOW(),"y"),"yr","day")))),"Usia Salah"),"")</f>
        <v>55576.098911689813</v>
      </c>
      <c r="T2178" s="167" t="str">
        <f ca="1">IF(Table1[[#This Row],[TGL. PENSIUN ( usia )]]&lt;&gt;0,TEXT(Table1[[#This Row],[TGL. PENSIUN ( usia )]],"yyyy"),"")</f>
        <v>2052</v>
      </c>
      <c r="U2178" s="166">
        <f ca="1">IF(AND(Table1[[#This Row],[TGL. PENSIUN (usia)]]&lt;&gt;"",Table1[[#This Row],[TGL. PENSIUN (usia)]]&lt;&gt;"USIA SALAH"),IF(tglAcuan&lt;&gt;0,(INT(CONVERT(VLOOKUP(Table1[[#This Row],[JABATAN]],tbl_refJabatan,4,FALSE),"yr","day")-CONVERT(DATEDIF(H2178,tglAcuan,"y"),"yr","day"))),(INT(CONVERT(VLOOKUP(Table1[[#This Row],[JABATAN]],tbl_refJabatan,4,FALSE),"yr","day")-CONVERT(DATEDIF(H2178,NOW(),"y"),"yr","day")))),"")</f>
        <v>10227</v>
      </c>
      <c r="V2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Row],[JABATAN]],tbl_refJabatan,6,FALSE),"yr","day")-CONVERT(DATEDIF(H2178,tglAcuan,"y"),"yr","day"))),(NOW()+(CONVERT(VLOOKUP(Table1[[#This Row],[JABATAN]],tbl_refJabatan,6,FALSE),"yr","day")-CONVERT(DATEDIF(H2178,NOW(),"y"),"yr","day")))),"Usia Salah"),"")</f>
        <v>54115.098911689813</v>
      </c>
      <c r="W2178" s="167" t="str">
        <f ca="1">IF(Table1[[#This Row],[TGL.PENSIUN (usia)]]&lt;&gt;0,TEXT(Table1[[#This Row],[TGL.PENSIUN (usia)]],"yyyy"),"")</f>
        <v>2048</v>
      </c>
      <c r="X2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Row],[JABATAN]],tbl_refJabatan,7,FALSE),"yr","day")-CONVERT(DATEDIF(M2178,tglAcuan,"y"),"yr","day"))),(NOW()+(CONVERT(VLOOKUP(Table1[[#This Row],[JABATAN]],tbl_refJabatan,7,FALSE),"yr","day")-CONVERT(DATEDIF(M2178,NOW(),"y"),"yr","day")))),"tgl SK salah"),"")</f>
        <v>52654.098911689813</v>
      </c>
      <c r="Y2178" s="167" t="str">
        <f ca="1">IF(Table1[[#This Row],[TGL. PENSIUN (jabatan)]]&lt;&gt;0,TEXT(Table1[[#This Row],[TGL. PENSIUN (jabatan)]],"yyyy"),"")</f>
        <v>2044</v>
      </c>
      <c r="Z21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Row],[JABATAN]],tbl_refJabatan,8,FALSE),"yr","day")-CONVERT(DATEDIF(H2178,tglAcuan,"y"),"yr","day"))),(NOW()+(CONVERT(VLOOKUP(Table1[[#This Row],[JABATAN]],tbl_refJabatan,8,FALSE),"yr","day")-CONVERT(DATEDIF(H2178,NOW(),"y"),"yr","day")))),"Usia Salah"),"")</f>
        <v>54115.098911689813</v>
      </c>
      <c r="AA2178" s="167" t="str">
        <f ca="1">IF(Table1[[#This Row],[TGL.PENSIUN (usia )]]&lt;&gt;0,TEXT(Table1[[#This Row],[TGL.PENSIUN (usia )]],"yyyy"),"")</f>
        <v>2048</v>
      </c>
      <c r="AB21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Row],[JABATAN]],tbl_refJabatan,9,FALSE),"yr","day")-CONVERT(DATEDIF(M2178,tglAcuan,"y"),"yr","day"))),(NOW()+(CONVERT(VLOOKUP(Table1[[#This Row],[JABATAN]],tbl_refJabatan,9,FALSE),"yr","day")-CONVERT(DATEDIF(M2178,NOW(),"y"),"yr","day")))),"tgl SK salah"),"")</f>
        <v>52654.098911689813</v>
      </c>
      <c r="AC2178" s="167" t="str">
        <f ca="1">IF(Table1[[#This Row],[TGL. PENSIUN (jabatan )]]&lt;&gt;0,TEXT(Table1[[#This Row],[TGL. PENSIUN (jabatan )]],"yyyy"),"")</f>
        <v>2044</v>
      </c>
      <c r="AD21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79" spans="1:30" s="53" customFormat="1" ht="21.75" customHeight="1" x14ac:dyDescent="0.25">
      <c r="A2179" s="43">
        <f t="shared" si="73"/>
        <v>2174</v>
      </c>
      <c r="B2179" s="44" t="s">
        <v>3626</v>
      </c>
      <c r="C2179" s="44" t="s">
        <v>3842</v>
      </c>
      <c r="D2179" s="72" t="s">
        <v>59</v>
      </c>
      <c r="E2179" s="285" t="s">
        <v>3853</v>
      </c>
      <c r="F2179" s="43" t="s">
        <v>41</v>
      </c>
      <c r="G2179" s="46" t="s">
        <v>42</v>
      </c>
      <c r="H2179" s="84">
        <v>45012</v>
      </c>
      <c r="I2179" s="45"/>
      <c r="J2179" s="76"/>
      <c r="K2179" s="83" t="s">
        <v>43</v>
      </c>
      <c r="L2179" s="49" t="s">
        <v>3850</v>
      </c>
      <c r="M2179" s="184">
        <v>44959</v>
      </c>
      <c r="N2179" s="52" t="str">
        <f t="shared" ca="1" si="74"/>
        <v>0 Tahun 11 Bulan 0 hari</v>
      </c>
      <c r="O21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0 Bulan 25 Hari </v>
      </c>
      <c r="P2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Row],[JABATAN]],tbl_refJabatan,2,FALSE),"yr","day")-CONVERT(DATEDIF(H2179,tglAcuan,"y"),"yr","day"))),(NOW()+(CONVERT(VLOOKUP(Table1[[#This Row],[JABATAN]],tbl_refJabatan,2,FALSE),"yr","day")-CONVERT(DATEDIF(H2179,NOW(),"y"),"yr","day")))),"Usia Salah"),"")</f>
        <v>67264.098911689813</v>
      </c>
      <c r="Q2179" s="167" t="str">
        <f ca="1">IF(Table1[[#This Row],[TGL. PENSIUN (usia)]]&lt;&gt;0,TEXT(Table1[[#This Row],[TGL. PENSIUN (usia)]],"yyyy"),"")</f>
        <v>2084</v>
      </c>
      <c r="R2179" s="166">
        <f ca="1">IF(AND(Table1[[#This Row],[TGL. PENSIUN (usia)]]&lt;&gt;"",Table1[[#This Row],[TGL. PENSIUN (usia)]]&lt;&gt;"USIA SALAH"),IF(tglAcuan&lt;&gt;0,(INT(CONVERT(VLOOKUP(Table1[[#This Row],[JABATAN]],tbl_refJabatan,2,FALSE),"yr","day")-CONVERT(DATEDIF(H2179,tglAcuan,"y"),"yr","day"))),(INT(CONVERT(VLOOKUP(Table1[[#This Row],[JABATAN]],tbl_refJabatan,2,FALSE),"yr","day")-CONVERT(DATEDIF(H2179,NOW(),"y"),"yr","day")))),"")</f>
        <v>21915</v>
      </c>
      <c r="S2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Row],[JABATAN]],tbl_refJabatan,4,FALSE),"yr","day")-CONVERT(DATEDIF(H2179,tglAcuan,"y"),"yr","day"))),(NOW()+(CONVERT(VLOOKUP(Table1[[#This Row],[JABATAN]],tbl_refJabatan,4,FALSE),"yr","day")-CONVERT(DATEDIF(H2179,NOW(),"y"),"yr","day")))),"Usia Salah"),"")</f>
        <v>67264.098911689813</v>
      </c>
      <c r="T2179" s="167" t="str">
        <f ca="1">IF(Table1[[#This Row],[TGL. PENSIUN ( usia )]]&lt;&gt;0,TEXT(Table1[[#This Row],[TGL. PENSIUN ( usia )]],"yyyy"),"")</f>
        <v>2084</v>
      </c>
      <c r="U2179" s="166">
        <f ca="1">IF(AND(Table1[[#This Row],[TGL. PENSIUN (usia)]]&lt;&gt;"",Table1[[#This Row],[TGL. PENSIUN (usia)]]&lt;&gt;"USIA SALAH"),IF(tglAcuan&lt;&gt;0,(INT(CONVERT(VLOOKUP(Table1[[#This Row],[JABATAN]],tbl_refJabatan,4,FALSE),"yr","day")-CONVERT(DATEDIF(H2179,tglAcuan,"y"),"yr","day"))),(INT(CONVERT(VLOOKUP(Table1[[#This Row],[JABATAN]],tbl_refJabatan,4,FALSE),"yr","day")-CONVERT(DATEDIF(H2179,NOW(),"y"),"yr","day")))),"")</f>
        <v>21915</v>
      </c>
      <c r="V2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Row],[JABATAN]],tbl_refJabatan,6,FALSE),"yr","day")-CONVERT(DATEDIF(H2179,tglAcuan,"y"),"yr","day"))),(NOW()+(CONVERT(VLOOKUP(Table1[[#This Row],[JABATAN]],tbl_refJabatan,6,FALSE),"yr","day")-CONVERT(DATEDIF(H2179,NOW(),"y"),"yr","day")))),"Usia Salah"),"")</f>
        <v>65803.098911689813</v>
      </c>
      <c r="W2179" s="167" t="str">
        <f ca="1">IF(Table1[[#This Row],[TGL.PENSIUN (usia)]]&lt;&gt;0,TEXT(Table1[[#This Row],[TGL.PENSIUN (usia)]],"yyyy"),"")</f>
        <v>2080</v>
      </c>
      <c r="X2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Row],[JABATAN]],tbl_refJabatan,7,FALSE),"yr","day")-CONVERT(DATEDIF(M2179,tglAcuan,"y"),"yr","day"))),(NOW()+(CONVERT(VLOOKUP(Table1[[#This Row],[JABATAN]],tbl_refJabatan,7,FALSE),"yr","day")-CONVERT(DATEDIF(M2179,NOW(),"y"),"yr","day")))),"tgl SK salah"),"")</f>
        <v>52288.848911689813</v>
      </c>
      <c r="Y2179" s="167" t="str">
        <f ca="1">IF(Table1[[#This Row],[TGL. PENSIUN (jabatan)]]&lt;&gt;0,TEXT(Table1[[#This Row],[TGL. PENSIUN (jabatan)]],"yyyy"),"")</f>
        <v>2043</v>
      </c>
      <c r="Z21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Row],[JABATAN]],tbl_refJabatan,8,FALSE),"yr","day")-CONVERT(DATEDIF(H2179,tglAcuan,"y"),"yr","day"))),(NOW()+(CONVERT(VLOOKUP(Table1[[#This Row],[JABATAN]],tbl_refJabatan,8,FALSE),"yr","day")-CONVERT(DATEDIF(H2179,NOW(),"y"),"yr","day")))),"Usia Salah"),"")</f>
        <v>65803.098911689813</v>
      </c>
      <c r="AA2179" s="167" t="str">
        <f ca="1">IF(Table1[[#This Row],[TGL.PENSIUN (usia )]]&lt;&gt;0,TEXT(Table1[[#This Row],[TGL.PENSIUN (usia )]],"yyyy"),"")</f>
        <v>2080</v>
      </c>
      <c r="AB21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Row],[JABATAN]],tbl_refJabatan,9,FALSE),"yr","day")-CONVERT(DATEDIF(M2179,tglAcuan,"y"),"yr","day"))),(NOW()+(CONVERT(VLOOKUP(Table1[[#This Row],[JABATAN]],tbl_refJabatan,9,FALSE),"yr","day")-CONVERT(DATEDIF(M2179,NOW(),"y"),"yr","day")))),"tgl SK salah"),"")</f>
        <v>52288.848911689813</v>
      </c>
      <c r="AC2179" s="167" t="str">
        <f ca="1">IF(Table1[[#This Row],[TGL. PENSIUN (jabatan )]]&lt;&gt;0,TEXT(Table1[[#This Row],[TGL. PENSIUN (jabatan )]],"yyyy"),"")</f>
        <v>2043</v>
      </c>
      <c r="AD21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0" spans="1:30" s="53" customFormat="1" ht="21.75" customHeight="1" x14ac:dyDescent="0.25">
      <c r="A2180" s="43">
        <f t="shared" si="73"/>
        <v>2175</v>
      </c>
      <c r="B2180" s="44" t="s">
        <v>3626</v>
      </c>
      <c r="C2180" s="44" t="s">
        <v>3842</v>
      </c>
      <c r="D2180" s="72" t="s">
        <v>61</v>
      </c>
      <c r="E2180" s="285" t="s">
        <v>1152</v>
      </c>
      <c r="F2180" s="43" t="s">
        <v>41</v>
      </c>
      <c r="G2180" s="46" t="s">
        <v>42</v>
      </c>
      <c r="H2180" s="84">
        <v>29597</v>
      </c>
      <c r="I2180" s="45"/>
      <c r="J2180" s="76"/>
      <c r="K2180" s="83" t="s">
        <v>43</v>
      </c>
      <c r="L2180" s="49" t="s">
        <v>3850</v>
      </c>
      <c r="M2180" s="184">
        <v>44959</v>
      </c>
      <c r="N2180" s="52" t="str">
        <f t="shared" ca="1" si="74"/>
        <v>43 Tahun 1 Bulan 16 hari</v>
      </c>
      <c r="O21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0 Bulan 25 Hari </v>
      </c>
      <c r="P2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Row],[JABATAN]],tbl_refJabatan,2,FALSE),"yr","day")-CONVERT(DATEDIF(H2180,tglAcuan,"y"),"yr","day"))),(NOW()+(CONVERT(VLOOKUP(Table1[[#This Row],[JABATAN]],tbl_refJabatan,2,FALSE),"yr","day")-CONVERT(DATEDIF(H2180,NOW(),"y"),"yr","day")))),"Usia Salah"),"")</f>
        <v>51558.348911689813</v>
      </c>
      <c r="Q2180" s="167" t="str">
        <f ca="1">IF(Table1[[#This Row],[TGL. PENSIUN (usia)]]&lt;&gt;0,TEXT(Table1[[#This Row],[TGL. PENSIUN (usia)]],"yyyy"),"")</f>
        <v>2041</v>
      </c>
      <c r="R2180" s="166">
        <f ca="1">IF(AND(Table1[[#This Row],[TGL. PENSIUN (usia)]]&lt;&gt;"",Table1[[#This Row],[TGL. PENSIUN (usia)]]&lt;&gt;"USIA SALAH"),IF(tglAcuan&lt;&gt;0,(INT(CONVERT(VLOOKUP(Table1[[#This Row],[JABATAN]],tbl_refJabatan,2,FALSE),"yr","day")-CONVERT(DATEDIF(H2180,tglAcuan,"y"),"yr","day"))),(INT(CONVERT(VLOOKUP(Table1[[#This Row],[JABATAN]],tbl_refJabatan,2,FALSE),"yr","day")-CONVERT(DATEDIF(H2180,NOW(),"y"),"yr","day")))),"")</f>
        <v>6209</v>
      </c>
      <c r="S2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Row],[JABATAN]],tbl_refJabatan,4,FALSE),"yr","day")-CONVERT(DATEDIF(H2180,tglAcuan,"y"),"yr","day"))),(NOW()+(CONVERT(VLOOKUP(Table1[[#This Row],[JABATAN]],tbl_refJabatan,4,FALSE),"yr","day")-CONVERT(DATEDIF(H2180,NOW(),"y"),"yr","day")))),"Usia Salah"),"")</f>
        <v>51558.348911689813</v>
      </c>
      <c r="T2180" s="167" t="str">
        <f ca="1">IF(Table1[[#This Row],[TGL. PENSIUN ( usia )]]&lt;&gt;0,TEXT(Table1[[#This Row],[TGL. PENSIUN ( usia )]],"yyyy"),"")</f>
        <v>2041</v>
      </c>
      <c r="U2180" s="166">
        <f ca="1">IF(AND(Table1[[#This Row],[TGL. PENSIUN (usia)]]&lt;&gt;"",Table1[[#This Row],[TGL. PENSIUN (usia)]]&lt;&gt;"USIA SALAH"),IF(tglAcuan&lt;&gt;0,(INT(CONVERT(VLOOKUP(Table1[[#This Row],[JABATAN]],tbl_refJabatan,4,FALSE),"yr","day")-CONVERT(DATEDIF(H2180,tglAcuan,"y"),"yr","day"))),(INT(CONVERT(VLOOKUP(Table1[[#This Row],[JABATAN]],tbl_refJabatan,4,FALSE),"yr","day")-CONVERT(DATEDIF(H2180,NOW(),"y"),"yr","day")))),"")</f>
        <v>6209</v>
      </c>
      <c r="V2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Row],[JABATAN]],tbl_refJabatan,6,FALSE),"yr","day")-CONVERT(DATEDIF(H2180,tglAcuan,"y"),"yr","day"))),(NOW()+(CONVERT(VLOOKUP(Table1[[#This Row],[JABATAN]],tbl_refJabatan,6,FALSE),"yr","day")-CONVERT(DATEDIF(H2180,NOW(),"y"),"yr","day")))),"Usia Salah"),"")</f>
        <v>50097.348911689813</v>
      </c>
      <c r="W2180" s="167" t="str">
        <f ca="1">IF(Table1[[#This Row],[TGL.PENSIUN (usia)]]&lt;&gt;0,TEXT(Table1[[#This Row],[TGL.PENSIUN (usia)]],"yyyy"),"")</f>
        <v>2037</v>
      </c>
      <c r="X2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Row],[JABATAN]],tbl_refJabatan,7,FALSE),"yr","day")-CONVERT(DATEDIF(M2180,tglAcuan,"y"),"yr","day"))),(NOW()+(CONVERT(VLOOKUP(Table1[[#This Row],[JABATAN]],tbl_refJabatan,7,FALSE),"yr","day")-CONVERT(DATEDIF(M2180,NOW(),"y"),"yr","day")))),"tgl SK salah"),"")</f>
        <v>52288.848911689813</v>
      </c>
      <c r="Y2180" s="167" t="str">
        <f ca="1">IF(Table1[[#This Row],[TGL. PENSIUN (jabatan)]]&lt;&gt;0,TEXT(Table1[[#This Row],[TGL. PENSIUN (jabatan)]],"yyyy"),"")</f>
        <v>2043</v>
      </c>
      <c r="Z21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Row],[JABATAN]],tbl_refJabatan,8,FALSE),"yr","day")-CONVERT(DATEDIF(H2180,tglAcuan,"y"),"yr","day"))),(NOW()+(CONVERT(VLOOKUP(Table1[[#This Row],[JABATAN]],tbl_refJabatan,8,FALSE),"yr","day")-CONVERT(DATEDIF(H2180,NOW(),"y"),"yr","day")))),"Usia Salah"),"")</f>
        <v>50097.348911689813</v>
      </c>
      <c r="AA2180" s="167" t="str">
        <f ca="1">IF(Table1[[#This Row],[TGL.PENSIUN (usia )]]&lt;&gt;0,TEXT(Table1[[#This Row],[TGL.PENSIUN (usia )]],"yyyy"),"")</f>
        <v>2037</v>
      </c>
      <c r="AB21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Row],[JABATAN]],tbl_refJabatan,9,FALSE),"yr","day")-CONVERT(DATEDIF(M2180,tglAcuan,"y"),"yr","day"))),(NOW()+(CONVERT(VLOOKUP(Table1[[#This Row],[JABATAN]],tbl_refJabatan,9,FALSE),"yr","day")-CONVERT(DATEDIF(M2180,NOW(),"y"),"yr","day")))),"tgl SK salah"),"")</f>
        <v>52288.848911689813</v>
      </c>
      <c r="AC2180" s="167" t="str">
        <f ca="1">IF(Table1[[#This Row],[TGL. PENSIUN (jabatan )]]&lt;&gt;0,TEXT(Table1[[#This Row],[TGL. PENSIUN (jabatan )]],"yyyy"),"")</f>
        <v>2043</v>
      </c>
      <c r="AD21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1" spans="1:30" s="53" customFormat="1" ht="21.75" customHeight="1" x14ac:dyDescent="0.25">
      <c r="A2181" s="43">
        <f t="shared" si="73"/>
        <v>2176</v>
      </c>
      <c r="B2181" s="44" t="s">
        <v>3626</v>
      </c>
      <c r="C2181" s="44" t="s">
        <v>3842</v>
      </c>
      <c r="D2181" s="72" t="s">
        <v>63</v>
      </c>
      <c r="E2181" s="285" t="s">
        <v>3854</v>
      </c>
      <c r="F2181" s="43" t="s">
        <v>41</v>
      </c>
      <c r="G2181" s="46" t="s">
        <v>42</v>
      </c>
      <c r="H2181" s="84">
        <v>24657</v>
      </c>
      <c r="I2181" s="45"/>
      <c r="J2181" s="76"/>
      <c r="K2181" s="83" t="s">
        <v>43</v>
      </c>
      <c r="L2181" s="49" t="s">
        <v>3855</v>
      </c>
      <c r="M2181" s="184">
        <v>43489</v>
      </c>
      <c r="N2181" s="52" t="str">
        <f t="shared" ca="1" si="74"/>
        <v>56 Tahun 7 Bulan 23 hari</v>
      </c>
      <c r="O21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 Hari </v>
      </c>
      <c r="P2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Row],[JABATAN]],tbl_refJabatan,2,FALSE),"yr","day")-CONVERT(DATEDIF(H2181,tglAcuan,"y"),"yr","day"))),(NOW()+(CONVERT(VLOOKUP(Table1[[#This Row],[JABATAN]],tbl_refJabatan,2,FALSE),"yr","day")-CONVERT(DATEDIF(H2181,NOW(),"y"),"yr","day")))),"Usia Salah"),"")</f>
        <v>46810.098911689813</v>
      </c>
      <c r="Q2181" s="167" t="str">
        <f ca="1">IF(Table1[[#This Row],[TGL. PENSIUN (usia)]]&lt;&gt;0,TEXT(Table1[[#This Row],[TGL. PENSIUN (usia)]],"yyyy"),"")</f>
        <v>2028</v>
      </c>
      <c r="R2181" s="166">
        <f ca="1">IF(AND(Table1[[#This Row],[TGL. PENSIUN (usia)]]&lt;&gt;"",Table1[[#This Row],[TGL. PENSIUN (usia)]]&lt;&gt;"USIA SALAH"),IF(tglAcuan&lt;&gt;0,(INT(CONVERT(VLOOKUP(Table1[[#This Row],[JABATAN]],tbl_refJabatan,2,FALSE),"yr","day")-CONVERT(DATEDIF(H2181,tglAcuan,"y"),"yr","day"))),(INT(CONVERT(VLOOKUP(Table1[[#This Row],[JABATAN]],tbl_refJabatan,2,FALSE),"yr","day")-CONVERT(DATEDIF(H2181,NOW(),"y"),"yr","day")))),"")</f>
        <v>1461</v>
      </c>
      <c r="S2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Row],[JABATAN]],tbl_refJabatan,4,FALSE),"yr","day")-CONVERT(DATEDIF(H2181,tglAcuan,"y"),"yr","day"))),(NOW()+(CONVERT(VLOOKUP(Table1[[#This Row],[JABATAN]],tbl_refJabatan,4,FALSE),"yr","day")-CONVERT(DATEDIF(H2181,NOW(),"y"),"yr","day")))),"Usia Salah"),"")</f>
        <v>32200.098911689813</v>
      </c>
      <c r="T2181" s="167" t="str">
        <f ca="1">IF(Table1[[#This Row],[TGL. PENSIUN ( usia )]]&lt;&gt;0,TEXT(Table1[[#This Row],[TGL. PENSIUN ( usia )]],"yyyy"),"")</f>
        <v>1988</v>
      </c>
      <c r="U2181" s="166">
        <f ca="1">IF(AND(Table1[[#This Row],[TGL. PENSIUN (usia)]]&lt;&gt;"",Table1[[#This Row],[TGL. PENSIUN (usia)]]&lt;&gt;"USIA SALAH"),IF(tglAcuan&lt;&gt;0,(INT(CONVERT(VLOOKUP(Table1[[#This Row],[JABATAN]],tbl_refJabatan,4,FALSE),"yr","day")-CONVERT(DATEDIF(H2181,tglAcuan,"y"),"yr","day"))),(INT(CONVERT(VLOOKUP(Table1[[#This Row],[JABATAN]],tbl_refJabatan,4,FALSE),"yr","day")-CONVERT(DATEDIF(H2181,NOW(),"y"),"yr","day")))),"")</f>
        <v>-13149</v>
      </c>
      <c r="V2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Row],[JABATAN]],tbl_refJabatan,6,FALSE),"yr","day")-CONVERT(DATEDIF(H2181,tglAcuan,"y"),"yr","day"))),(NOW()+(CONVERT(VLOOKUP(Table1[[#This Row],[JABATAN]],tbl_refJabatan,6,FALSE),"yr","day")-CONVERT(DATEDIF(H2181,NOW(),"y"),"yr","day")))),"Usia Salah"),"")</f>
        <v>24895.098911689813</v>
      </c>
      <c r="W2181" s="167" t="str">
        <f ca="1">IF(Table1[[#This Row],[TGL.PENSIUN (usia)]]&lt;&gt;0,TEXT(Table1[[#This Row],[TGL.PENSIUN (usia)]],"yyyy"),"")</f>
        <v>1968</v>
      </c>
      <c r="X2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Row],[JABATAN]],tbl_refJabatan,7,FALSE),"yr","day")-CONVERT(DATEDIF(M2181,tglAcuan,"y"),"yr","day"))),(NOW()+(CONVERT(VLOOKUP(Table1[[#This Row],[JABATAN]],tbl_refJabatan,7,FALSE),"yr","day")-CONVERT(DATEDIF(M2181,NOW(),"y"),"yr","day")))),"tgl SK salah"),"")</f>
        <v>65437.848911689813</v>
      </c>
      <c r="Y2181" s="167" t="str">
        <f ca="1">IF(Table1[[#This Row],[TGL. PENSIUN (jabatan)]]&lt;&gt;0,TEXT(Table1[[#This Row],[TGL. PENSIUN (jabatan)]],"yyyy"),"")</f>
        <v>2079</v>
      </c>
      <c r="Z21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Row],[JABATAN]],tbl_refJabatan,8,FALSE),"yr","day")-CONVERT(DATEDIF(H2181,tglAcuan,"y"),"yr","day"))),(NOW()+(CONVERT(VLOOKUP(Table1[[#This Row],[JABATAN]],tbl_refJabatan,8,FALSE),"yr","day")-CONVERT(DATEDIF(H2181,NOW(),"y"),"yr","day")))),"Usia Salah"),"")</f>
        <v>46810.098911689813</v>
      </c>
      <c r="AA2181" s="167" t="str">
        <f ca="1">IF(Table1[[#This Row],[TGL.PENSIUN (usia )]]&lt;&gt;0,TEXT(Table1[[#This Row],[TGL.PENSIUN (usia )]],"yyyy"),"")</f>
        <v>2028</v>
      </c>
      <c r="AB21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Row],[JABATAN]],tbl_refJabatan,9,FALSE),"yr","day")-CONVERT(DATEDIF(M2181,tglAcuan,"y"),"yr","day"))),(NOW()+(CONVERT(VLOOKUP(Table1[[#This Row],[JABATAN]],tbl_refJabatan,9,FALSE),"yr","day")-CONVERT(DATEDIF(M2181,NOW(),"y"),"yr","day")))),"tgl SK salah"),"")</f>
        <v>49001.598911689813</v>
      </c>
      <c r="AC2181" s="167" t="str">
        <f ca="1">IF(Table1[[#This Row],[TGL. PENSIUN (jabatan )]]&lt;&gt;0,TEXT(Table1[[#This Row],[TGL. PENSIUN (jabatan )]],"yyyy"),"")</f>
        <v>2034</v>
      </c>
      <c r="AD21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2" spans="1:30" s="53" customFormat="1" ht="21.75" customHeight="1" x14ac:dyDescent="0.25">
      <c r="A2182" s="43">
        <f t="shared" si="73"/>
        <v>2177</v>
      </c>
      <c r="B2182" s="44" t="s">
        <v>3626</v>
      </c>
      <c r="C2182" s="44" t="s">
        <v>3842</v>
      </c>
      <c r="D2182" s="72" t="s">
        <v>63</v>
      </c>
      <c r="E2182" s="285" t="s">
        <v>877</v>
      </c>
      <c r="F2182" s="43" t="s">
        <v>41</v>
      </c>
      <c r="G2182" s="46" t="s">
        <v>42</v>
      </c>
      <c r="H2182" s="84">
        <v>29019</v>
      </c>
      <c r="I2182" s="45"/>
      <c r="J2182" s="76"/>
      <c r="K2182" s="83" t="s">
        <v>43</v>
      </c>
      <c r="L2182" s="49" t="s">
        <v>3856</v>
      </c>
      <c r="M2182" s="184">
        <v>42807</v>
      </c>
      <c r="N2182" s="52" t="str">
        <f t="shared" ca="1" si="74"/>
        <v>44 Tahun 8 Bulan 14 hari</v>
      </c>
      <c r="O21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11 Bulan 14 Hari </v>
      </c>
      <c r="P2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Row],[JABATAN]],tbl_refJabatan,2,FALSE),"yr","day")-CONVERT(DATEDIF(H2182,tglAcuan,"y"),"yr","day"))),(NOW()+(CONVERT(VLOOKUP(Table1[[#This Row],[JABATAN]],tbl_refJabatan,2,FALSE),"yr","day")-CONVERT(DATEDIF(H2182,NOW(),"y"),"yr","day")))),"Usia Salah"),"")</f>
        <v>51193.098911689813</v>
      </c>
      <c r="Q2182" s="167" t="str">
        <f ca="1">IF(Table1[[#This Row],[TGL. PENSIUN (usia)]]&lt;&gt;0,TEXT(Table1[[#This Row],[TGL. PENSIUN (usia)]],"yyyy"),"")</f>
        <v>2040</v>
      </c>
      <c r="R2182" s="166">
        <f ca="1">IF(AND(Table1[[#This Row],[TGL. PENSIUN (usia)]]&lt;&gt;"",Table1[[#This Row],[TGL. PENSIUN (usia)]]&lt;&gt;"USIA SALAH"),IF(tglAcuan&lt;&gt;0,(INT(CONVERT(VLOOKUP(Table1[[#This Row],[JABATAN]],tbl_refJabatan,2,FALSE),"yr","day")-CONVERT(DATEDIF(H2182,tglAcuan,"y"),"yr","day"))),(INT(CONVERT(VLOOKUP(Table1[[#This Row],[JABATAN]],tbl_refJabatan,2,FALSE),"yr","day")-CONVERT(DATEDIF(H2182,NOW(),"y"),"yr","day")))),"")</f>
        <v>5844</v>
      </c>
      <c r="S2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Row],[JABATAN]],tbl_refJabatan,4,FALSE),"yr","day")-CONVERT(DATEDIF(H2182,tglAcuan,"y"),"yr","day"))),(NOW()+(CONVERT(VLOOKUP(Table1[[#This Row],[JABATAN]],tbl_refJabatan,4,FALSE),"yr","day")-CONVERT(DATEDIF(H2182,NOW(),"y"),"yr","day")))),"Usia Salah"),"")</f>
        <v>36583.098911689813</v>
      </c>
      <c r="T2182" s="167" t="str">
        <f ca="1">IF(Table1[[#This Row],[TGL. PENSIUN ( usia )]]&lt;&gt;0,TEXT(Table1[[#This Row],[TGL. PENSIUN ( usia )]],"yyyy"),"")</f>
        <v>2000</v>
      </c>
      <c r="U2182" s="166">
        <f ca="1">IF(AND(Table1[[#This Row],[TGL. PENSIUN (usia)]]&lt;&gt;"",Table1[[#This Row],[TGL. PENSIUN (usia)]]&lt;&gt;"USIA SALAH"),IF(tglAcuan&lt;&gt;0,(INT(CONVERT(VLOOKUP(Table1[[#This Row],[JABATAN]],tbl_refJabatan,4,FALSE),"yr","day")-CONVERT(DATEDIF(H2182,tglAcuan,"y"),"yr","day"))),(INT(CONVERT(VLOOKUP(Table1[[#This Row],[JABATAN]],tbl_refJabatan,4,FALSE),"yr","day")-CONVERT(DATEDIF(H2182,NOW(),"y"),"yr","day")))),"")</f>
        <v>-8766</v>
      </c>
      <c r="V2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Row],[JABATAN]],tbl_refJabatan,6,FALSE),"yr","day")-CONVERT(DATEDIF(H2182,tglAcuan,"y"),"yr","day"))),(NOW()+(CONVERT(VLOOKUP(Table1[[#This Row],[JABATAN]],tbl_refJabatan,6,FALSE),"yr","day")-CONVERT(DATEDIF(H2182,NOW(),"y"),"yr","day")))),"Usia Salah"),"")</f>
        <v>29278.098911689813</v>
      </c>
      <c r="W2182" s="167" t="str">
        <f ca="1">IF(Table1[[#This Row],[TGL.PENSIUN (usia)]]&lt;&gt;0,TEXT(Table1[[#This Row],[TGL.PENSIUN (usia)]],"yyyy"),"")</f>
        <v>1980</v>
      </c>
      <c r="X21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Row],[JABATAN]],tbl_refJabatan,7,FALSE),"yr","day")-CONVERT(DATEDIF(M2182,tglAcuan,"y"),"yr","day"))),(NOW()+(CONVERT(VLOOKUP(Table1[[#This Row],[JABATAN]],tbl_refJabatan,7,FALSE),"yr","day")-CONVERT(DATEDIF(M2182,NOW(),"y"),"yr","day")))),"tgl SK salah"),"")</f>
        <v>65072.598911689813</v>
      </c>
      <c r="Y2182" s="167" t="str">
        <f ca="1">IF(Table1[[#This Row],[TGL. PENSIUN (jabatan)]]&lt;&gt;0,TEXT(Table1[[#This Row],[TGL. PENSIUN (jabatan)]],"yyyy"),"")</f>
        <v>2078</v>
      </c>
      <c r="Z21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Row],[JABATAN]],tbl_refJabatan,8,FALSE),"yr","day")-CONVERT(DATEDIF(H2182,tglAcuan,"y"),"yr","day"))),(NOW()+(CONVERT(VLOOKUP(Table1[[#This Row],[JABATAN]],tbl_refJabatan,8,FALSE),"yr","day")-CONVERT(DATEDIF(H2182,NOW(),"y"),"yr","day")))),"Usia Salah"),"")</f>
        <v>51193.098911689813</v>
      </c>
      <c r="AA2182" s="167" t="str">
        <f ca="1">IF(Table1[[#This Row],[TGL.PENSIUN (usia )]]&lt;&gt;0,TEXT(Table1[[#This Row],[TGL.PENSIUN (usia )]],"yyyy"),"")</f>
        <v>2040</v>
      </c>
      <c r="AB21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Row],[JABATAN]],tbl_refJabatan,9,FALSE),"yr","day")-CONVERT(DATEDIF(M2182,tglAcuan,"y"),"yr","day"))),(NOW()+(CONVERT(VLOOKUP(Table1[[#This Row],[JABATAN]],tbl_refJabatan,9,FALSE),"yr","day")-CONVERT(DATEDIF(M2182,NOW(),"y"),"yr","day")))),"tgl SK salah"),"")</f>
        <v>48636.348911689813</v>
      </c>
      <c r="AC2182" s="167" t="str">
        <f ca="1">IF(Table1[[#This Row],[TGL. PENSIUN (jabatan )]]&lt;&gt;0,TEXT(Table1[[#This Row],[TGL. PENSIUN (jabatan )]],"yyyy"),"")</f>
        <v>2033</v>
      </c>
      <c r="AD21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3" spans="1:30" s="53" customFormat="1" ht="21.75" customHeight="1" x14ac:dyDescent="0.25">
      <c r="A2183" s="43">
        <f t="shared" si="73"/>
        <v>2178</v>
      </c>
      <c r="B2183" s="44" t="s">
        <v>3626</v>
      </c>
      <c r="C2183" s="44" t="s">
        <v>3842</v>
      </c>
      <c r="D2183" s="72" t="s">
        <v>63</v>
      </c>
      <c r="E2183" s="285" t="s">
        <v>3857</v>
      </c>
      <c r="F2183" s="43" t="s">
        <v>41</v>
      </c>
      <c r="G2183" s="46" t="s">
        <v>42</v>
      </c>
      <c r="H2183" s="84">
        <v>24493</v>
      </c>
      <c r="I2183" s="45"/>
      <c r="J2183" s="76"/>
      <c r="K2183" s="83" t="s">
        <v>43</v>
      </c>
      <c r="L2183" s="49" t="s">
        <v>3858</v>
      </c>
      <c r="M2183" s="184">
        <v>43489</v>
      </c>
      <c r="N2183" s="52" t="str">
        <f t="shared" ca="1" si="74"/>
        <v>57 Tahun 1 Bulan 6 hari</v>
      </c>
      <c r="O21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 Hari </v>
      </c>
      <c r="P2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Row],[JABATAN]],tbl_refJabatan,2,FALSE),"yr","day")-CONVERT(DATEDIF(H2183,tglAcuan,"y"),"yr","day"))),(NOW()+(CONVERT(VLOOKUP(Table1[[#This Row],[JABATAN]],tbl_refJabatan,2,FALSE),"yr","day")-CONVERT(DATEDIF(H2183,NOW(),"y"),"yr","day")))),"Usia Salah"),"")</f>
        <v>46444.848911689813</v>
      </c>
      <c r="Q2183" s="167" t="str">
        <f ca="1">IF(Table1[[#This Row],[TGL. PENSIUN (usia)]]&lt;&gt;0,TEXT(Table1[[#This Row],[TGL. PENSIUN (usia)]],"yyyy"),"")</f>
        <v>2027</v>
      </c>
      <c r="R2183" s="166">
        <f ca="1">IF(AND(Table1[[#This Row],[TGL. PENSIUN (usia)]]&lt;&gt;"",Table1[[#This Row],[TGL. PENSIUN (usia)]]&lt;&gt;"USIA SALAH"),IF(tglAcuan&lt;&gt;0,(INT(CONVERT(VLOOKUP(Table1[[#This Row],[JABATAN]],tbl_refJabatan,2,FALSE),"yr","day")-CONVERT(DATEDIF(H2183,tglAcuan,"y"),"yr","day"))),(INT(CONVERT(VLOOKUP(Table1[[#This Row],[JABATAN]],tbl_refJabatan,2,FALSE),"yr","day")-CONVERT(DATEDIF(H2183,NOW(),"y"),"yr","day")))),"")</f>
        <v>1095</v>
      </c>
      <c r="S2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Row],[JABATAN]],tbl_refJabatan,4,FALSE),"yr","day")-CONVERT(DATEDIF(H2183,tglAcuan,"y"),"yr","day"))),(NOW()+(CONVERT(VLOOKUP(Table1[[#This Row],[JABATAN]],tbl_refJabatan,4,FALSE),"yr","day")-CONVERT(DATEDIF(H2183,NOW(),"y"),"yr","day")))),"Usia Salah"),"")</f>
        <v>31834.848911689813</v>
      </c>
      <c r="T2183" s="167" t="str">
        <f ca="1">IF(Table1[[#This Row],[TGL. PENSIUN ( usia )]]&lt;&gt;0,TEXT(Table1[[#This Row],[TGL. PENSIUN ( usia )]],"yyyy"),"")</f>
        <v>1987</v>
      </c>
      <c r="U2183" s="166">
        <f ca="1">IF(AND(Table1[[#This Row],[TGL. PENSIUN (usia)]]&lt;&gt;"",Table1[[#This Row],[TGL. PENSIUN (usia)]]&lt;&gt;"USIA SALAH"),IF(tglAcuan&lt;&gt;0,(INT(CONVERT(VLOOKUP(Table1[[#This Row],[JABATAN]],tbl_refJabatan,4,FALSE),"yr","day")-CONVERT(DATEDIF(H2183,tglAcuan,"y"),"yr","day"))),(INT(CONVERT(VLOOKUP(Table1[[#This Row],[JABATAN]],tbl_refJabatan,4,FALSE),"yr","day")-CONVERT(DATEDIF(H2183,NOW(),"y"),"yr","day")))),"")</f>
        <v>-13515</v>
      </c>
      <c r="V2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Row],[JABATAN]],tbl_refJabatan,6,FALSE),"yr","day")-CONVERT(DATEDIF(H2183,tglAcuan,"y"),"yr","day"))),(NOW()+(CONVERT(VLOOKUP(Table1[[#This Row],[JABATAN]],tbl_refJabatan,6,FALSE),"yr","day")-CONVERT(DATEDIF(H2183,NOW(),"y"),"yr","day")))),"Usia Salah"),"")</f>
        <v>24529.848911689813</v>
      </c>
      <c r="W2183" s="167" t="str">
        <f ca="1">IF(Table1[[#This Row],[TGL.PENSIUN (usia)]]&lt;&gt;0,TEXT(Table1[[#This Row],[TGL.PENSIUN (usia)]],"yyyy"),"")</f>
        <v>1967</v>
      </c>
      <c r="X2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Row],[JABATAN]],tbl_refJabatan,7,FALSE),"yr","day")-CONVERT(DATEDIF(M2183,tglAcuan,"y"),"yr","day"))),(NOW()+(CONVERT(VLOOKUP(Table1[[#This Row],[JABATAN]],tbl_refJabatan,7,FALSE),"yr","day")-CONVERT(DATEDIF(M2183,NOW(),"y"),"yr","day")))),"tgl SK salah"),"")</f>
        <v>65437.848911689813</v>
      </c>
      <c r="Y2183" s="167" t="str">
        <f ca="1">IF(Table1[[#This Row],[TGL. PENSIUN (jabatan)]]&lt;&gt;0,TEXT(Table1[[#This Row],[TGL. PENSIUN (jabatan)]],"yyyy"),"")</f>
        <v>2079</v>
      </c>
      <c r="Z21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Row],[JABATAN]],tbl_refJabatan,8,FALSE),"yr","day")-CONVERT(DATEDIF(H2183,tglAcuan,"y"),"yr","day"))),(NOW()+(CONVERT(VLOOKUP(Table1[[#This Row],[JABATAN]],tbl_refJabatan,8,FALSE),"yr","day")-CONVERT(DATEDIF(H2183,NOW(),"y"),"yr","day")))),"Usia Salah"),"")</f>
        <v>46444.848911689813</v>
      </c>
      <c r="AA2183" s="167" t="str">
        <f ca="1">IF(Table1[[#This Row],[TGL.PENSIUN (usia )]]&lt;&gt;0,TEXT(Table1[[#This Row],[TGL.PENSIUN (usia )]],"yyyy"),"")</f>
        <v>2027</v>
      </c>
      <c r="AB21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Row],[JABATAN]],tbl_refJabatan,9,FALSE),"yr","day")-CONVERT(DATEDIF(M2183,tglAcuan,"y"),"yr","day"))),(NOW()+(CONVERT(VLOOKUP(Table1[[#This Row],[JABATAN]],tbl_refJabatan,9,FALSE),"yr","day")-CONVERT(DATEDIF(M2183,NOW(),"y"),"yr","day")))),"tgl SK salah"),"")</f>
        <v>49001.598911689813</v>
      </c>
      <c r="AC2183" s="167" t="str">
        <f ca="1">IF(Table1[[#This Row],[TGL. PENSIUN (jabatan )]]&lt;&gt;0,TEXT(Table1[[#This Row],[TGL. PENSIUN (jabatan )]],"yyyy"),"")</f>
        <v>2034</v>
      </c>
      <c r="AD21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4" spans="1:30" s="53" customFormat="1" ht="21.75" customHeight="1" x14ac:dyDescent="0.25">
      <c r="A2184" s="43">
        <f t="shared" si="73"/>
        <v>2179</v>
      </c>
      <c r="B2184" s="44" t="s">
        <v>3626</v>
      </c>
      <c r="C2184" s="44" t="s">
        <v>3842</v>
      </c>
      <c r="D2184" s="72" t="s">
        <v>63</v>
      </c>
      <c r="E2184" s="285" t="s">
        <v>439</v>
      </c>
      <c r="F2184" s="43" t="s">
        <v>41</v>
      </c>
      <c r="G2184" s="46" t="s">
        <v>42</v>
      </c>
      <c r="H2184" s="84">
        <v>28238</v>
      </c>
      <c r="I2184" s="45"/>
      <c r="J2184" s="76"/>
      <c r="K2184" s="83" t="s">
        <v>43</v>
      </c>
      <c r="L2184" s="49" t="s">
        <v>3859</v>
      </c>
      <c r="M2184" s="184">
        <v>43489</v>
      </c>
      <c r="N2184" s="52" t="str">
        <f t="shared" ca="1" si="74"/>
        <v>46 Tahun 10 Bulan 4 hari</v>
      </c>
      <c r="O21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3 Hari </v>
      </c>
      <c r="P2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Row],[JABATAN]],tbl_refJabatan,2,FALSE),"yr","day")-CONVERT(DATEDIF(H2184,tglAcuan,"y"),"yr","day"))),(NOW()+(CONVERT(VLOOKUP(Table1[[#This Row],[JABATAN]],tbl_refJabatan,2,FALSE),"yr","day")-CONVERT(DATEDIF(H2184,NOW(),"y"),"yr","day")))),"Usia Salah"),"")</f>
        <v>50462.598911689813</v>
      </c>
      <c r="Q2184" s="167" t="str">
        <f ca="1">IF(Table1[[#This Row],[TGL. PENSIUN (usia)]]&lt;&gt;0,TEXT(Table1[[#This Row],[TGL. PENSIUN (usia)]],"yyyy"),"")</f>
        <v>2038</v>
      </c>
      <c r="R2184" s="166">
        <f ca="1">IF(AND(Table1[[#This Row],[TGL. PENSIUN (usia)]]&lt;&gt;"",Table1[[#This Row],[TGL. PENSIUN (usia)]]&lt;&gt;"USIA SALAH"),IF(tglAcuan&lt;&gt;0,(INT(CONVERT(VLOOKUP(Table1[[#This Row],[JABATAN]],tbl_refJabatan,2,FALSE),"yr","day")-CONVERT(DATEDIF(H2184,tglAcuan,"y"),"yr","day"))),(INT(CONVERT(VLOOKUP(Table1[[#This Row],[JABATAN]],tbl_refJabatan,2,FALSE),"yr","day")-CONVERT(DATEDIF(H2184,NOW(),"y"),"yr","day")))),"")</f>
        <v>5113</v>
      </c>
      <c r="S2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Row],[JABATAN]],tbl_refJabatan,4,FALSE),"yr","day")-CONVERT(DATEDIF(H2184,tglAcuan,"y"),"yr","day"))),(NOW()+(CONVERT(VLOOKUP(Table1[[#This Row],[JABATAN]],tbl_refJabatan,4,FALSE),"yr","day")-CONVERT(DATEDIF(H2184,NOW(),"y"),"yr","day")))),"Usia Salah"),"")</f>
        <v>35852.598911689813</v>
      </c>
      <c r="T2184" s="167" t="str">
        <f ca="1">IF(Table1[[#This Row],[TGL. PENSIUN ( usia )]]&lt;&gt;0,TEXT(Table1[[#This Row],[TGL. PENSIUN ( usia )]],"yyyy"),"")</f>
        <v>1998</v>
      </c>
      <c r="U2184" s="166">
        <f ca="1">IF(AND(Table1[[#This Row],[TGL. PENSIUN (usia)]]&lt;&gt;"",Table1[[#This Row],[TGL. PENSIUN (usia)]]&lt;&gt;"USIA SALAH"),IF(tglAcuan&lt;&gt;0,(INT(CONVERT(VLOOKUP(Table1[[#This Row],[JABATAN]],tbl_refJabatan,4,FALSE),"yr","day")-CONVERT(DATEDIF(H2184,tglAcuan,"y"),"yr","day"))),(INT(CONVERT(VLOOKUP(Table1[[#This Row],[JABATAN]],tbl_refJabatan,4,FALSE),"yr","day")-CONVERT(DATEDIF(H2184,NOW(),"y"),"yr","day")))),"")</f>
        <v>-9497</v>
      </c>
      <c r="V2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Row],[JABATAN]],tbl_refJabatan,6,FALSE),"yr","day")-CONVERT(DATEDIF(H2184,tglAcuan,"y"),"yr","day"))),(NOW()+(CONVERT(VLOOKUP(Table1[[#This Row],[JABATAN]],tbl_refJabatan,6,FALSE),"yr","day")-CONVERT(DATEDIF(H2184,NOW(),"y"),"yr","day")))),"Usia Salah"),"")</f>
        <v>28547.598911689813</v>
      </c>
      <c r="W2184" s="167" t="str">
        <f ca="1">IF(Table1[[#This Row],[TGL.PENSIUN (usia)]]&lt;&gt;0,TEXT(Table1[[#This Row],[TGL.PENSIUN (usia)]],"yyyy"),"")</f>
        <v>1978</v>
      </c>
      <c r="X2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Row],[JABATAN]],tbl_refJabatan,7,FALSE),"yr","day")-CONVERT(DATEDIF(M2184,tglAcuan,"y"),"yr","day"))),(NOW()+(CONVERT(VLOOKUP(Table1[[#This Row],[JABATAN]],tbl_refJabatan,7,FALSE),"yr","day")-CONVERT(DATEDIF(M2184,NOW(),"y"),"yr","day")))),"tgl SK salah"),"")</f>
        <v>65437.848911689813</v>
      </c>
      <c r="Y2184" s="167" t="str">
        <f ca="1">IF(Table1[[#This Row],[TGL. PENSIUN (jabatan)]]&lt;&gt;0,TEXT(Table1[[#This Row],[TGL. PENSIUN (jabatan)]],"yyyy"),"")</f>
        <v>2079</v>
      </c>
      <c r="Z21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Row],[JABATAN]],tbl_refJabatan,8,FALSE),"yr","day")-CONVERT(DATEDIF(H2184,tglAcuan,"y"),"yr","day"))),(NOW()+(CONVERT(VLOOKUP(Table1[[#This Row],[JABATAN]],tbl_refJabatan,8,FALSE),"yr","day")-CONVERT(DATEDIF(H2184,NOW(),"y"),"yr","day")))),"Usia Salah"),"")</f>
        <v>50462.598911689813</v>
      </c>
      <c r="AA2184" s="167" t="str">
        <f ca="1">IF(Table1[[#This Row],[TGL.PENSIUN (usia )]]&lt;&gt;0,TEXT(Table1[[#This Row],[TGL.PENSIUN (usia )]],"yyyy"),"")</f>
        <v>2038</v>
      </c>
      <c r="AB21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Row],[JABATAN]],tbl_refJabatan,9,FALSE),"yr","day")-CONVERT(DATEDIF(M2184,tglAcuan,"y"),"yr","day"))),(NOW()+(CONVERT(VLOOKUP(Table1[[#This Row],[JABATAN]],tbl_refJabatan,9,FALSE),"yr","day")-CONVERT(DATEDIF(M2184,NOW(),"y"),"yr","day")))),"tgl SK salah"),"")</f>
        <v>49001.598911689813</v>
      </c>
      <c r="AC2184" s="167" t="str">
        <f ca="1">IF(Table1[[#This Row],[TGL. PENSIUN (jabatan )]]&lt;&gt;0,TEXT(Table1[[#This Row],[TGL. PENSIUN (jabatan )]],"yyyy"),"")</f>
        <v>2034</v>
      </c>
      <c r="AD21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5" spans="1:30" s="53" customFormat="1" ht="21.75" customHeight="1" x14ac:dyDescent="0.25">
      <c r="A2185" s="43">
        <f t="shared" ref="A2185:A2248" si="75">ROW()-5</f>
        <v>2180</v>
      </c>
      <c r="B2185" s="44" t="s">
        <v>3626</v>
      </c>
      <c r="C2185" s="44" t="s">
        <v>3860</v>
      </c>
      <c r="D2185" s="45" t="s">
        <v>39</v>
      </c>
      <c r="E2185" s="141" t="s">
        <v>3861</v>
      </c>
      <c r="F2185" s="43" t="s">
        <v>41</v>
      </c>
      <c r="G2185" s="46" t="s">
        <v>3862</v>
      </c>
      <c r="H2185" s="47">
        <v>21769</v>
      </c>
      <c r="I2185" s="45"/>
      <c r="J2185" s="76"/>
      <c r="K2185" s="83" t="s">
        <v>56</v>
      </c>
      <c r="L2185" s="69" t="s">
        <v>2736</v>
      </c>
      <c r="M2185" s="95">
        <v>43444</v>
      </c>
      <c r="N2185" s="52" t="str">
        <f t="shared" ca="1" si="74"/>
        <v>64 Tahun 6 Bulan 20 hari</v>
      </c>
      <c r="O21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2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Row],[JABATAN]],tbl_refJabatan,2,FALSE),"yr","day")-CONVERT(DATEDIF(H2185,tglAcuan,"y"),"yr","day"))),(NOW()+(CONVERT(VLOOKUP(Table1[[#This Row],[JABATAN]],tbl_refJabatan,2,FALSE),"yr","day")-CONVERT(DATEDIF(H2185,NOW(),"y"),"yr","day")))),"Usia Salah"),"")</f>
        <v>21973.098911689813</v>
      </c>
      <c r="Q2185" s="167" t="str">
        <f ca="1">IF(Table1[[#This Row],[TGL. PENSIUN (usia)]]&lt;&gt;0,TEXT(Table1[[#This Row],[TGL. PENSIUN (usia)]],"yyyy"),"")</f>
        <v>1960</v>
      </c>
      <c r="R2185" s="166">
        <f ca="1">IF(AND(Table1[[#This Row],[TGL. PENSIUN (usia)]]&lt;&gt;"",Table1[[#This Row],[TGL. PENSIUN (usia)]]&lt;&gt;"USIA SALAH"),IF(tglAcuan&lt;&gt;0,(INT(CONVERT(VLOOKUP(Table1[[#This Row],[JABATAN]],tbl_refJabatan,2,FALSE),"yr","day")-CONVERT(DATEDIF(H2185,tglAcuan,"y"),"yr","day"))),(INT(CONVERT(VLOOKUP(Table1[[#This Row],[JABATAN]],tbl_refJabatan,2,FALSE),"yr","day")-CONVERT(DATEDIF(H2185,NOW(),"y"),"yr","day")))),"")</f>
        <v>-23376</v>
      </c>
      <c r="S2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Row],[JABATAN]],tbl_refJabatan,4,FALSE),"yr","day")-CONVERT(DATEDIF(H2185,tglAcuan,"y"),"yr","day"))),(NOW()+(CONVERT(VLOOKUP(Table1[[#This Row],[JABATAN]],tbl_refJabatan,4,FALSE),"yr","day")-CONVERT(DATEDIF(H2185,NOW(),"y"),"yr","day")))),"Usia Salah"),"")</f>
        <v>21973.098911689813</v>
      </c>
      <c r="T2185" s="167" t="str">
        <f ca="1">IF(Table1[[#This Row],[TGL. PENSIUN ( usia )]]&lt;&gt;0,TEXT(Table1[[#This Row],[TGL. PENSIUN ( usia )]],"yyyy"),"")</f>
        <v>1960</v>
      </c>
      <c r="U2185" s="166">
        <f ca="1">IF(AND(Table1[[#This Row],[TGL. PENSIUN (usia)]]&lt;&gt;"",Table1[[#This Row],[TGL. PENSIUN (usia)]]&lt;&gt;"USIA SALAH"),IF(tglAcuan&lt;&gt;0,(INT(CONVERT(VLOOKUP(Table1[[#This Row],[JABATAN]],tbl_refJabatan,4,FALSE),"yr","day")-CONVERT(DATEDIF(H2185,tglAcuan,"y"),"yr","day"))),(INT(CONVERT(VLOOKUP(Table1[[#This Row],[JABATAN]],tbl_refJabatan,4,FALSE),"yr","day")-CONVERT(DATEDIF(H2185,NOW(),"y"),"yr","day")))),"")</f>
        <v>-23376</v>
      </c>
      <c r="V2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Row],[JABATAN]],tbl_refJabatan,6,FALSE),"yr","day")-CONVERT(DATEDIF(H2185,tglAcuan,"y"),"yr","day"))),(NOW()+(CONVERT(VLOOKUP(Table1[[#This Row],[JABATAN]],tbl_refJabatan,6,FALSE),"yr","day")-CONVERT(DATEDIF(H2185,NOW(),"y"),"yr","day")))),"Usia Salah"),"")</f>
        <v>21973.098911689813</v>
      </c>
      <c r="W2185" s="167" t="str">
        <f ca="1">IF(Table1[[#This Row],[TGL.PENSIUN (usia)]]&lt;&gt;0,TEXT(Table1[[#This Row],[TGL.PENSIUN (usia)]],"yyyy"),"")</f>
        <v>1960</v>
      </c>
      <c r="X2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Row],[JABATAN]],tbl_refJabatan,7,FALSE),"yr","day")-CONVERT(DATEDIF(M2185,tglAcuan,"y"),"yr","day"))),(NOW()+(CONVERT(VLOOKUP(Table1[[#This Row],[JABATAN]],tbl_refJabatan,7,FALSE),"yr","day")-CONVERT(DATEDIF(M2185,NOW(),"y"),"yr","day")))),"tgl SK salah"),"")</f>
        <v>43522.848911689813</v>
      </c>
      <c r="Y2185" s="167" t="str">
        <f ca="1">IF(Table1[[#This Row],[TGL. PENSIUN (jabatan)]]&lt;&gt;0,TEXT(Table1[[#This Row],[TGL. PENSIUN (jabatan)]],"yyyy"),"")</f>
        <v>2019</v>
      </c>
      <c r="Z21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Row],[JABATAN]],tbl_refJabatan,8,FALSE),"yr","day")-CONVERT(DATEDIF(H2185,tglAcuan,"y"),"yr","day"))),(NOW()+(CONVERT(VLOOKUP(Table1[[#This Row],[JABATAN]],tbl_refJabatan,8,FALSE),"yr","day")-CONVERT(DATEDIF(H2185,NOW(),"y"),"yr","day")))),"Usia Salah"),"")</f>
        <v>21973.098911689813</v>
      </c>
      <c r="AA2185" s="167" t="str">
        <f ca="1">IF(Table1[[#This Row],[TGL.PENSIUN (usia )]]&lt;&gt;0,TEXT(Table1[[#This Row],[TGL.PENSIUN (usia )]],"yyyy"),"")</f>
        <v>1960</v>
      </c>
      <c r="AB21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Row],[JABATAN]],tbl_refJabatan,9,FALSE),"yr","day")-CONVERT(DATEDIF(M2185,tglAcuan,"y"),"yr","day"))),(NOW()+(CONVERT(VLOOKUP(Table1[[#This Row],[JABATAN]],tbl_refJabatan,9,FALSE),"yr","day")-CONVERT(DATEDIF(M2185,NOW(),"y"),"yr","day")))),"tgl SK salah"),"")</f>
        <v>43522.848911689813</v>
      </c>
      <c r="AC2185" s="167" t="str">
        <f ca="1">IF(Table1[[#This Row],[TGL. PENSIUN (jabatan )]]&lt;&gt;0,TEXT(Table1[[#This Row],[TGL. PENSIUN (jabatan )]],"yyyy"),"")</f>
        <v>2019</v>
      </c>
      <c r="AD21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6" spans="1:30" s="88" customFormat="1" ht="21.75" customHeight="1" x14ac:dyDescent="0.25">
      <c r="A2186" s="43">
        <f t="shared" si="75"/>
        <v>2181</v>
      </c>
      <c r="B2186" s="44" t="s">
        <v>3626</v>
      </c>
      <c r="C2186" s="44" t="s">
        <v>3860</v>
      </c>
      <c r="D2186" s="72" t="s">
        <v>45</v>
      </c>
      <c r="E2186" s="141" t="s">
        <v>3863</v>
      </c>
      <c r="F2186" s="43" t="s">
        <v>41</v>
      </c>
      <c r="G2186" s="46" t="s">
        <v>42</v>
      </c>
      <c r="H2186" s="47">
        <v>27589</v>
      </c>
      <c r="I2186" s="45"/>
      <c r="J2186" s="76"/>
      <c r="K2186" s="83" t="s">
        <v>43</v>
      </c>
      <c r="L2186" s="239" t="s">
        <v>3864</v>
      </c>
      <c r="M2186" s="95">
        <v>43461</v>
      </c>
      <c r="N2186" s="52" t="str">
        <f t="shared" ca="1" si="74"/>
        <v>48 Tahun 7 Bulan 13 hari</v>
      </c>
      <c r="O21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Row],[JABATAN]],tbl_refJabatan,2,FALSE),"yr","day")-CONVERT(DATEDIF(H2186,tglAcuan,"y"),"yr","day"))),(NOW()+(CONVERT(VLOOKUP(Table1[[#This Row],[JABATAN]],tbl_refJabatan,2,FALSE),"yr","day")-CONVERT(DATEDIF(H2186,NOW(),"y"),"yr","day")))),"Usia Salah"),"")</f>
        <v>27817.098911689813</v>
      </c>
      <c r="Q2186" s="167" t="str">
        <f ca="1">IF(Table1[[#This Row],[TGL. PENSIUN (usia)]]&lt;&gt;0,TEXT(Table1[[#This Row],[TGL. PENSIUN (usia)]],"yyyy"),"")</f>
        <v>1976</v>
      </c>
      <c r="R2186" s="166">
        <f ca="1">IF(AND(Table1[[#This Row],[TGL. PENSIUN (usia)]]&lt;&gt;"",Table1[[#This Row],[TGL. PENSIUN (usia)]]&lt;&gt;"USIA SALAH"),IF(tglAcuan&lt;&gt;0,(INT(CONVERT(VLOOKUP(Table1[[#This Row],[JABATAN]],tbl_refJabatan,2,FALSE),"yr","day")-CONVERT(DATEDIF(H2186,tglAcuan,"y"),"yr","day"))),(INT(CONVERT(VLOOKUP(Table1[[#This Row],[JABATAN]],tbl_refJabatan,2,FALSE),"yr","day")-CONVERT(DATEDIF(H2186,NOW(),"y"),"yr","day")))),"")</f>
        <v>-17532</v>
      </c>
      <c r="S2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Row],[JABATAN]],tbl_refJabatan,4,FALSE),"yr","day")-CONVERT(DATEDIF(H2186,tglAcuan,"y"),"yr","day"))),(NOW()+(CONVERT(VLOOKUP(Table1[[#This Row],[JABATAN]],tbl_refJabatan,4,FALSE),"yr","day")-CONVERT(DATEDIF(H2186,NOW(),"y"),"yr","day")))),"Usia Salah"),"")</f>
        <v>27817.098911689813</v>
      </c>
      <c r="T2186" s="167" t="str">
        <f ca="1">IF(Table1[[#This Row],[TGL. PENSIUN ( usia )]]&lt;&gt;0,TEXT(Table1[[#This Row],[TGL. PENSIUN ( usia )]],"yyyy"),"")</f>
        <v>1976</v>
      </c>
      <c r="U2186" s="166">
        <f ca="1">IF(AND(Table1[[#This Row],[TGL. PENSIUN (usia)]]&lt;&gt;"",Table1[[#This Row],[TGL. PENSIUN (usia)]]&lt;&gt;"USIA SALAH"),IF(tglAcuan&lt;&gt;0,(INT(CONVERT(VLOOKUP(Table1[[#This Row],[JABATAN]],tbl_refJabatan,4,FALSE),"yr","day")-CONVERT(DATEDIF(H2186,tglAcuan,"y"),"yr","day"))),(INT(CONVERT(VLOOKUP(Table1[[#This Row],[JABATAN]],tbl_refJabatan,4,FALSE),"yr","day")-CONVERT(DATEDIF(H2186,NOW(),"y"),"yr","day")))),"")</f>
        <v>-17532</v>
      </c>
      <c r="V2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Row],[JABATAN]],tbl_refJabatan,6,FALSE),"yr","day")-CONVERT(DATEDIF(H2186,tglAcuan,"y"),"yr","day"))),(NOW()+(CONVERT(VLOOKUP(Table1[[#This Row],[JABATAN]],tbl_refJabatan,6,FALSE),"yr","day")-CONVERT(DATEDIF(H2186,NOW(),"y"),"yr","day")))),"Usia Salah"),"")</f>
        <v>27817.098911689813</v>
      </c>
      <c r="W2186" s="167" t="str">
        <f ca="1">IF(Table1[[#This Row],[TGL.PENSIUN (usia)]]&lt;&gt;0,TEXT(Table1[[#This Row],[TGL.PENSIUN (usia)]],"yyyy"),"")</f>
        <v>1976</v>
      </c>
      <c r="X2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Row],[JABATAN]],tbl_refJabatan,7,FALSE),"yr","day")-CONVERT(DATEDIF(M2186,tglAcuan,"y"),"yr","day"))),(NOW()+(CONVERT(VLOOKUP(Table1[[#This Row],[JABATAN]],tbl_refJabatan,7,FALSE),"yr","day")-CONVERT(DATEDIF(M2186,NOW(),"y"),"yr","day")))),"tgl SK salah"),"")</f>
        <v>43522.848911689813</v>
      </c>
      <c r="Y2186" s="167" t="str">
        <f ca="1">IF(Table1[[#This Row],[TGL. PENSIUN (jabatan)]]&lt;&gt;0,TEXT(Table1[[#This Row],[TGL. PENSIUN (jabatan)]],"yyyy"),"")</f>
        <v>2019</v>
      </c>
      <c r="Z21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Row],[JABATAN]],tbl_refJabatan,8,FALSE),"yr","day")-CONVERT(DATEDIF(H2186,tglAcuan,"y"),"yr","day"))),(NOW()+(CONVERT(VLOOKUP(Table1[[#This Row],[JABATAN]],tbl_refJabatan,8,FALSE),"yr","day")-CONVERT(DATEDIF(H2186,NOW(),"y"),"yr","day")))),"Usia Salah"),"")</f>
        <v>27817.098911689813</v>
      </c>
      <c r="AA2186" s="167" t="str">
        <f ca="1">IF(Table1[[#This Row],[TGL.PENSIUN (usia )]]&lt;&gt;0,TEXT(Table1[[#This Row],[TGL.PENSIUN (usia )]],"yyyy"),"")</f>
        <v>1976</v>
      </c>
      <c r="AB21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Row],[JABATAN]],tbl_refJabatan,9,FALSE),"yr","day")-CONVERT(DATEDIF(M2186,tglAcuan,"y"),"yr","day"))),(NOW()+(CONVERT(VLOOKUP(Table1[[#This Row],[JABATAN]],tbl_refJabatan,9,FALSE),"yr","day")-CONVERT(DATEDIF(M2186,NOW(),"y"),"yr","day")))),"tgl SK salah"),"")</f>
        <v>43522.848911689813</v>
      </c>
      <c r="AC2186" s="167" t="str">
        <f ca="1">IF(Table1[[#This Row],[TGL. PENSIUN (jabatan )]]&lt;&gt;0,TEXT(Table1[[#This Row],[TGL. PENSIUN (jabatan )]],"yyyy"),"")</f>
        <v>2019</v>
      </c>
      <c r="AD21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7" spans="1:30" s="53" customFormat="1" ht="21.75" customHeight="1" x14ac:dyDescent="0.25">
      <c r="A2187" s="43">
        <f t="shared" si="75"/>
        <v>2182</v>
      </c>
      <c r="B2187" s="44" t="s">
        <v>3626</v>
      </c>
      <c r="C2187" s="44" t="s">
        <v>3860</v>
      </c>
      <c r="D2187" s="72" t="s">
        <v>48</v>
      </c>
      <c r="E2187" s="141" t="s">
        <v>3865</v>
      </c>
      <c r="F2187" s="43" t="s">
        <v>41</v>
      </c>
      <c r="G2187" s="46" t="s">
        <v>42</v>
      </c>
      <c r="H2187" s="47">
        <v>29586</v>
      </c>
      <c r="I2187" s="45"/>
      <c r="J2187" s="76"/>
      <c r="K2187" s="83" t="s">
        <v>56</v>
      </c>
      <c r="L2187" s="239" t="s">
        <v>3864</v>
      </c>
      <c r="M2187" s="95">
        <v>43461</v>
      </c>
      <c r="N2187" s="52" t="str">
        <f t="shared" ca="1" si="74"/>
        <v>43 Tahun 1 Bulan 27 hari</v>
      </c>
      <c r="O21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Row],[JABATAN]],tbl_refJabatan,2,FALSE),"yr","day")-CONVERT(DATEDIF(H2187,tglAcuan,"y"),"yr","day"))),(NOW()+(CONVERT(VLOOKUP(Table1[[#This Row],[JABATAN]],tbl_refJabatan,2,FALSE),"yr","day")-CONVERT(DATEDIF(H2187,NOW(),"y"),"yr","day")))),"Usia Salah"),"")</f>
        <v>51558.348911689813</v>
      </c>
      <c r="Q2187" s="167" t="str">
        <f ca="1">IF(Table1[[#This Row],[TGL. PENSIUN (usia)]]&lt;&gt;0,TEXT(Table1[[#This Row],[TGL. PENSIUN (usia)]],"yyyy"),"")</f>
        <v>2041</v>
      </c>
      <c r="R2187" s="166">
        <f ca="1">IF(AND(Table1[[#This Row],[TGL. PENSIUN (usia)]]&lt;&gt;"",Table1[[#This Row],[TGL. PENSIUN (usia)]]&lt;&gt;"USIA SALAH"),IF(tglAcuan&lt;&gt;0,(INT(CONVERT(VLOOKUP(Table1[[#This Row],[JABATAN]],tbl_refJabatan,2,FALSE),"yr","day")-CONVERT(DATEDIF(H2187,tglAcuan,"y"),"yr","day"))),(INT(CONVERT(VLOOKUP(Table1[[#This Row],[JABATAN]],tbl_refJabatan,2,FALSE),"yr","day")-CONVERT(DATEDIF(H2187,NOW(),"y"),"yr","day")))),"")</f>
        <v>6209</v>
      </c>
      <c r="S2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Row],[JABATAN]],tbl_refJabatan,4,FALSE),"yr","day")-CONVERT(DATEDIF(H2187,tglAcuan,"y"),"yr","day"))),(NOW()+(CONVERT(VLOOKUP(Table1[[#This Row],[JABATAN]],tbl_refJabatan,4,FALSE),"yr","day")-CONVERT(DATEDIF(H2187,NOW(),"y"),"yr","day")))),"Usia Salah"),"")</f>
        <v>51558.348911689813</v>
      </c>
      <c r="T2187" s="167" t="str">
        <f ca="1">IF(Table1[[#This Row],[TGL. PENSIUN ( usia )]]&lt;&gt;0,TEXT(Table1[[#This Row],[TGL. PENSIUN ( usia )]],"yyyy"),"")</f>
        <v>2041</v>
      </c>
      <c r="U2187" s="166">
        <f ca="1">IF(AND(Table1[[#This Row],[TGL. PENSIUN (usia)]]&lt;&gt;"",Table1[[#This Row],[TGL. PENSIUN (usia)]]&lt;&gt;"USIA SALAH"),IF(tglAcuan&lt;&gt;0,(INT(CONVERT(VLOOKUP(Table1[[#This Row],[JABATAN]],tbl_refJabatan,4,FALSE),"yr","day")-CONVERT(DATEDIF(H2187,tglAcuan,"y"),"yr","day"))),(INT(CONVERT(VLOOKUP(Table1[[#This Row],[JABATAN]],tbl_refJabatan,4,FALSE),"yr","day")-CONVERT(DATEDIF(H2187,NOW(),"y"),"yr","day")))),"")</f>
        <v>6209</v>
      </c>
      <c r="V2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Row],[JABATAN]],tbl_refJabatan,6,FALSE),"yr","day")-CONVERT(DATEDIF(H2187,tglAcuan,"y"),"yr","day"))),(NOW()+(CONVERT(VLOOKUP(Table1[[#This Row],[JABATAN]],tbl_refJabatan,6,FALSE),"yr","day")-CONVERT(DATEDIF(H2187,NOW(),"y"),"yr","day")))),"Usia Salah"),"")</f>
        <v>50097.348911689813</v>
      </c>
      <c r="W2187" s="167" t="str">
        <f ca="1">IF(Table1[[#This Row],[TGL.PENSIUN (usia)]]&lt;&gt;0,TEXT(Table1[[#This Row],[TGL.PENSIUN (usia)]],"yyyy"),"")</f>
        <v>2037</v>
      </c>
      <c r="X2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Row],[JABATAN]],tbl_refJabatan,7,FALSE),"yr","day")-CONVERT(DATEDIF(M2187,tglAcuan,"y"),"yr","day"))),(NOW()+(CONVERT(VLOOKUP(Table1[[#This Row],[JABATAN]],tbl_refJabatan,7,FALSE),"yr","day")-CONVERT(DATEDIF(M2187,NOW(),"y"),"yr","day")))),"tgl SK salah"),"")</f>
        <v>50827.848911689813</v>
      </c>
      <c r="Y2187" s="167" t="str">
        <f ca="1">IF(Table1[[#This Row],[TGL. PENSIUN (jabatan)]]&lt;&gt;0,TEXT(Table1[[#This Row],[TGL. PENSIUN (jabatan)]],"yyyy"),"")</f>
        <v>2039</v>
      </c>
      <c r="Z21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Row],[JABATAN]],tbl_refJabatan,8,FALSE),"yr","day")-CONVERT(DATEDIF(H2187,tglAcuan,"y"),"yr","day"))),(NOW()+(CONVERT(VLOOKUP(Table1[[#This Row],[JABATAN]],tbl_refJabatan,8,FALSE),"yr","day")-CONVERT(DATEDIF(H2187,NOW(),"y"),"yr","day")))),"Usia Salah"),"")</f>
        <v>50097.348911689813</v>
      </c>
      <c r="AA2187" s="167" t="str">
        <f ca="1">IF(Table1[[#This Row],[TGL.PENSIUN (usia )]]&lt;&gt;0,TEXT(Table1[[#This Row],[TGL.PENSIUN (usia )]],"yyyy"),"")</f>
        <v>2037</v>
      </c>
      <c r="AB21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Row],[JABATAN]],tbl_refJabatan,9,FALSE),"yr","day")-CONVERT(DATEDIF(M2187,tglAcuan,"y"),"yr","day"))),(NOW()+(CONVERT(VLOOKUP(Table1[[#This Row],[JABATAN]],tbl_refJabatan,9,FALSE),"yr","day")-CONVERT(DATEDIF(M2187,NOW(),"y"),"yr","day")))),"tgl SK salah"),"")</f>
        <v>50827.848911689813</v>
      </c>
      <c r="AC2187" s="167" t="str">
        <f ca="1">IF(Table1[[#This Row],[TGL. PENSIUN (jabatan )]]&lt;&gt;0,TEXT(Table1[[#This Row],[TGL. PENSIUN (jabatan )]],"yyyy"),"")</f>
        <v>2039</v>
      </c>
      <c r="AD21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8" spans="1:30" s="53" customFormat="1" ht="21.75" customHeight="1" x14ac:dyDescent="0.25">
      <c r="A2188" s="43">
        <f t="shared" si="75"/>
        <v>2183</v>
      </c>
      <c r="B2188" s="44" t="s">
        <v>3626</v>
      </c>
      <c r="C2188" s="44" t="s">
        <v>3860</v>
      </c>
      <c r="D2188" s="72" t="s">
        <v>52</v>
      </c>
      <c r="E2188" s="141" t="s">
        <v>3866</v>
      </c>
      <c r="F2188" s="43" t="s">
        <v>41</v>
      </c>
      <c r="G2188" s="46" t="s">
        <v>42</v>
      </c>
      <c r="H2188" s="47">
        <v>27045</v>
      </c>
      <c r="I2188" s="45"/>
      <c r="J2188" s="76"/>
      <c r="K2188" s="83" t="s">
        <v>43</v>
      </c>
      <c r="L2188" s="239" t="s">
        <v>3864</v>
      </c>
      <c r="M2188" s="95">
        <v>43461</v>
      </c>
      <c r="N2188" s="52" t="str">
        <f t="shared" ca="1" si="74"/>
        <v>50 Tahun 1 Bulan 11 hari</v>
      </c>
      <c r="O21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Row],[JABATAN]],tbl_refJabatan,2,FALSE),"yr","day")-CONVERT(DATEDIF(H2188,tglAcuan,"y"),"yr","day"))),(NOW()+(CONVERT(VLOOKUP(Table1[[#This Row],[JABATAN]],tbl_refJabatan,2,FALSE),"yr","day")-CONVERT(DATEDIF(H2188,NOW(),"y"),"yr","day")))),"Usia Salah"),"")</f>
        <v>49001.598911689813</v>
      </c>
      <c r="Q2188" s="167" t="str">
        <f ca="1">IF(Table1[[#This Row],[TGL. PENSIUN (usia)]]&lt;&gt;0,TEXT(Table1[[#This Row],[TGL. PENSIUN (usia)]],"yyyy"),"")</f>
        <v>2034</v>
      </c>
      <c r="R2188" s="166">
        <f ca="1">IF(AND(Table1[[#This Row],[TGL. PENSIUN (usia)]]&lt;&gt;"",Table1[[#This Row],[TGL. PENSIUN (usia)]]&lt;&gt;"USIA SALAH"),IF(tglAcuan&lt;&gt;0,(INT(CONVERT(VLOOKUP(Table1[[#This Row],[JABATAN]],tbl_refJabatan,2,FALSE),"yr","day")-CONVERT(DATEDIF(H2188,tglAcuan,"y"),"yr","day"))),(INT(CONVERT(VLOOKUP(Table1[[#This Row],[JABATAN]],tbl_refJabatan,2,FALSE),"yr","day")-CONVERT(DATEDIF(H2188,NOW(),"y"),"yr","day")))),"")</f>
        <v>3652</v>
      </c>
      <c r="S2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Row],[JABATAN]],tbl_refJabatan,4,FALSE),"yr","day")-CONVERT(DATEDIF(H2188,tglAcuan,"y"),"yr","day"))),(NOW()+(CONVERT(VLOOKUP(Table1[[#This Row],[JABATAN]],tbl_refJabatan,4,FALSE),"yr","day")-CONVERT(DATEDIF(H2188,NOW(),"y"),"yr","day")))),"Usia Salah"),"")</f>
        <v>49001.598911689813</v>
      </c>
      <c r="T2188" s="167" t="str">
        <f ca="1">IF(Table1[[#This Row],[TGL. PENSIUN ( usia )]]&lt;&gt;0,TEXT(Table1[[#This Row],[TGL. PENSIUN ( usia )]],"yyyy"),"")</f>
        <v>2034</v>
      </c>
      <c r="U2188" s="166">
        <f ca="1">IF(AND(Table1[[#This Row],[TGL. PENSIUN (usia)]]&lt;&gt;"",Table1[[#This Row],[TGL. PENSIUN (usia)]]&lt;&gt;"USIA SALAH"),IF(tglAcuan&lt;&gt;0,(INT(CONVERT(VLOOKUP(Table1[[#This Row],[JABATAN]],tbl_refJabatan,4,FALSE),"yr","day")-CONVERT(DATEDIF(H2188,tglAcuan,"y"),"yr","day"))),(INT(CONVERT(VLOOKUP(Table1[[#This Row],[JABATAN]],tbl_refJabatan,4,FALSE),"yr","day")-CONVERT(DATEDIF(H2188,NOW(),"y"),"yr","day")))),"")</f>
        <v>3652</v>
      </c>
      <c r="V2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Row],[JABATAN]],tbl_refJabatan,6,FALSE),"yr","day")-CONVERT(DATEDIF(H2188,tglAcuan,"y"),"yr","day"))),(NOW()+(CONVERT(VLOOKUP(Table1[[#This Row],[JABATAN]],tbl_refJabatan,6,FALSE),"yr","day")-CONVERT(DATEDIF(H2188,NOW(),"y"),"yr","day")))),"Usia Salah"),"")</f>
        <v>47540.598911689813</v>
      </c>
      <c r="W2188" s="167" t="str">
        <f ca="1">IF(Table1[[#This Row],[TGL.PENSIUN (usia)]]&lt;&gt;0,TEXT(Table1[[#This Row],[TGL.PENSIUN (usia)]],"yyyy"),"")</f>
        <v>2030</v>
      </c>
      <c r="X2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Row],[JABATAN]],tbl_refJabatan,7,FALSE),"yr","day")-CONVERT(DATEDIF(M2188,tglAcuan,"y"),"yr","day"))),(NOW()+(CONVERT(VLOOKUP(Table1[[#This Row],[JABATAN]],tbl_refJabatan,7,FALSE),"yr","day")-CONVERT(DATEDIF(M2188,NOW(),"y"),"yr","day")))),"tgl SK salah"),"")</f>
        <v>50827.848911689813</v>
      </c>
      <c r="Y2188" s="167" t="str">
        <f ca="1">IF(Table1[[#This Row],[TGL. PENSIUN (jabatan)]]&lt;&gt;0,TEXT(Table1[[#This Row],[TGL. PENSIUN (jabatan)]],"yyyy"),"")</f>
        <v>2039</v>
      </c>
      <c r="Z21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Row],[JABATAN]],tbl_refJabatan,8,FALSE),"yr","day")-CONVERT(DATEDIF(H2188,tglAcuan,"y"),"yr","day"))),(NOW()+(CONVERT(VLOOKUP(Table1[[#This Row],[JABATAN]],tbl_refJabatan,8,FALSE),"yr","day")-CONVERT(DATEDIF(H2188,NOW(),"y"),"yr","day")))),"Usia Salah"),"")</f>
        <v>47540.598911689813</v>
      </c>
      <c r="AA2188" s="167" t="str">
        <f ca="1">IF(Table1[[#This Row],[TGL.PENSIUN (usia )]]&lt;&gt;0,TEXT(Table1[[#This Row],[TGL.PENSIUN (usia )]],"yyyy"),"")</f>
        <v>2030</v>
      </c>
      <c r="AB21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Row],[JABATAN]],tbl_refJabatan,9,FALSE),"yr","day")-CONVERT(DATEDIF(M2188,tglAcuan,"y"),"yr","day"))),(NOW()+(CONVERT(VLOOKUP(Table1[[#This Row],[JABATAN]],tbl_refJabatan,9,FALSE),"yr","day")-CONVERT(DATEDIF(M2188,NOW(),"y"),"yr","day")))),"tgl SK salah"),"")</f>
        <v>50827.848911689813</v>
      </c>
      <c r="AC2188" s="167" t="str">
        <f ca="1">IF(Table1[[#This Row],[TGL. PENSIUN (jabatan )]]&lt;&gt;0,TEXT(Table1[[#This Row],[TGL. PENSIUN (jabatan )]],"yyyy"),"")</f>
        <v>2039</v>
      </c>
      <c r="AD21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89" spans="1:30" s="53" customFormat="1" ht="21.75" customHeight="1" x14ac:dyDescent="0.25">
      <c r="A2189" s="43">
        <f t="shared" si="75"/>
        <v>2184</v>
      </c>
      <c r="B2189" s="44" t="s">
        <v>3626</v>
      </c>
      <c r="C2189" s="44" t="s">
        <v>3860</v>
      </c>
      <c r="D2189" s="45" t="s">
        <v>54</v>
      </c>
      <c r="E2189" s="141" t="s">
        <v>190</v>
      </c>
      <c r="F2189" s="43" t="s">
        <v>41</v>
      </c>
      <c r="G2189" s="46" t="s">
        <v>42</v>
      </c>
      <c r="H2189" s="47">
        <v>26575</v>
      </c>
      <c r="I2189" s="45"/>
      <c r="J2189" s="76"/>
      <c r="K2189" s="83" t="s">
        <v>93</v>
      </c>
      <c r="L2189" s="239" t="s">
        <v>3864</v>
      </c>
      <c r="M2189" s="95">
        <v>43461</v>
      </c>
      <c r="N2189" s="52" t="str">
        <f t="shared" ca="1" si="74"/>
        <v>51 Tahun 4 Bulan 24 hari</v>
      </c>
      <c r="O21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Row],[JABATAN]],tbl_refJabatan,2,FALSE),"yr","day")-CONVERT(DATEDIF(H2189,tglAcuan,"y"),"yr","day"))),(NOW()+(CONVERT(VLOOKUP(Table1[[#This Row],[JABATAN]],tbl_refJabatan,2,FALSE),"yr","day")-CONVERT(DATEDIF(H2189,NOW(),"y"),"yr","day")))),"Usia Salah"),"")</f>
        <v>48636.348911689813</v>
      </c>
      <c r="Q2189" s="167" t="str">
        <f ca="1">IF(Table1[[#This Row],[TGL. PENSIUN (usia)]]&lt;&gt;0,TEXT(Table1[[#This Row],[TGL. PENSIUN (usia)]],"yyyy"),"")</f>
        <v>2033</v>
      </c>
      <c r="R2189" s="166">
        <f ca="1">IF(AND(Table1[[#This Row],[TGL. PENSIUN (usia)]]&lt;&gt;"",Table1[[#This Row],[TGL. PENSIUN (usia)]]&lt;&gt;"USIA SALAH"),IF(tglAcuan&lt;&gt;0,(INT(CONVERT(VLOOKUP(Table1[[#This Row],[JABATAN]],tbl_refJabatan,2,FALSE),"yr","day")-CONVERT(DATEDIF(H2189,tglAcuan,"y"),"yr","day"))),(INT(CONVERT(VLOOKUP(Table1[[#This Row],[JABATAN]],tbl_refJabatan,2,FALSE),"yr","day")-CONVERT(DATEDIF(H2189,NOW(),"y"),"yr","day")))),"")</f>
        <v>3287</v>
      </c>
      <c r="S2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Row],[JABATAN]],tbl_refJabatan,4,FALSE),"yr","day")-CONVERT(DATEDIF(H2189,tglAcuan,"y"),"yr","day"))),(NOW()+(CONVERT(VLOOKUP(Table1[[#This Row],[JABATAN]],tbl_refJabatan,4,FALSE),"yr","day")-CONVERT(DATEDIF(H2189,NOW(),"y"),"yr","day")))),"Usia Salah"),"")</f>
        <v>48636.348911689813</v>
      </c>
      <c r="T2189" s="167" t="str">
        <f ca="1">IF(Table1[[#This Row],[TGL. PENSIUN ( usia )]]&lt;&gt;0,TEXT(Table1[[#This Row],[TGL. PENSIUN ( usia )]],"yyyy"),"")</f>
        <v>2033</v>
      </c>
      <c r="U2189" s="166">
        <f ca="1">IF(AND(Table1[[#This Row],[TGL. PENSIUN (usia)]]&lt;&gt;"",Table1[[#This Row],[TGL. PENSIUN (usia)]]&lt;&gt;"USIA SALAH"),IF(tglAcuan&lt;&gt;0,(INT(CONVERT(VLOOKUP(Table1[[#This Row],[JABATAN]],tbl_refJabatan,4,FALSE),"yr","day")-CONVERT(DATEDIF(H2189,tglAcuan,"y"),"yr","day"))),(INT(CONVERT(VLOOKUP(Table1[[#This Row],[JABATAN]],tbl_refJabatan,4,FALSE),"yr","day")-CONVERT(DATEDIF(H2189,NOW(),"y"),"yr","day")))),"")</f>
        <v>3287</v>
      </c>
      <c r="V2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Row],[JABATAN]],tbl_refJabatan,6,FALSE),"yr","day")-CONVERT(DATEDIF(H2189,tglAcuan,"y"),"yr","day"))),(NOW()+(CONVERT(VLOOKUP(Table1[[#This Row],[JABATAN]],tbl_refJabatan,6,FALSE),"yr","day")-CONVERT(DATEDIF(H2189,NOW(),"y"),"yr","day")))),"Usia Salah"),"")</f>
        <v>47175.348911689813</v>
      </c>
      <c r="W2189" s="167" t="str">
        <f ca="1">IF(Table1[[#This Row],[TGL.PENSIUN (usia)]]&lt;&gt;0,TEXT(Table1[[#This Row],[TGL.PENSIUN (usia)]],"yyyy"),"")</f>
        <v>2029</v>
      </c>
      <c r="X2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Row],[JABATAN]],tbl_refJabatan,7,FALSE),"yr","day")-CONVERT(DATEDIF(M2189,tglAcuan,"y"),"yr","day"))),(NOW()+(CONVERT(VLOOKUP(Table1[[#This Row],[JABATAN]],tbl_refJabatan,7,FALSE),"yr","day")-CONVERT(DATEDIF(M2189,NOW(),"y"),"yr","day")))),"tgl SK salah"),"")</f>
        <v>50827.848911689813</v>
      </c>
      <c r="Y2189" s="167" t="str">
        <f ca="1">IF(Table1[[#This Row],[TGL. PENSIUN (jabatan)]]&lt;&gt;0,TEXT(Table1[[#This Row],[TGL. PENSIUN (jabatan)]],"yyyy"),"")</f>
        <v>2039</v>
      </c>
      <c r="Z21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Row],[JABATAN]],tbl_refJabatan,8,FALSE),"yr","day")-CONVERT(DATEDIF(H2189,tglAcuan,"y"),"yr","day"))),(NOW()+(CONVERT(VLOOKUP(Table1[[#This Row],[JABATAN]],tbl_refJabatan,8,FALSE),"yr","day")-CONVERT(DATEDIF(H2189,NOW(),"y"),"yr","day")))),"Usia Salah"),"")</f>
        <v>47175.348911689813</v>
      </c>
      <c r="AA2189" s="167" t="str">
        <f ca="1">IF(Table1[[#This Row],[TGL.PENSIUN (usia )]]&lt;&gt;0,TEXT(Table1[[#This Row],[TGL.PENSIUN (usia )]],"yyyy"),"")</f>
        <v>2029</v>
      </c>
      <c r="AB21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Row],[JABATAN]],tbl_refJabatan,9,FALSE),"yr","day")-CONVERT(DATEDIF(M2189,tglAcuan,"y"),"yr","day"))),(NOW()+(CONVERT(VLOOKUP(Table1[[#This Row],[JABATAN]],tbl_refJabatan,9,FALSE),"yr","day")-CONVERT(DATEDIF(M2189,NOW(),"y"),"yr","day")))),"tgl SK salah"),"")</f>
        <v>50827.848911689813</v>
      </c>
      <c r="AC2189" s="167" t="str">
        <f ca="1">IF(Table1[[#This Row],[TGL. PENSIUN (jabatan )]]&lt;&gt;0,TEXT(Table1[[#This Row],[TGL. PENSIUN (jabatan )]],"yyyy"),"")</f>
        <v>2039</v>
      </c>
      <c r="AD21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0" spans="1:30" s="53" customFormat="1" ht="21.75" customHeight="1" x14ac:dyDescent="0.25">
      <c r="A2190" s="43">
        <f t="shared" si="75"/>
        <v>2185</v>
      </c>
      <c r="B2190" s="44" t="s">
        <v>3626</v>
      </c>
      <c r="C2190" s="44" t="s">
        <v>3860</v>
      </c>
      <c r="D2190" s="72" t="s">
        <v>57</v>
      </c>
      <c r="E2190" s="141" t="s">
        <v>74</v>
      </c>
      <c r="F2190" s="43" t="s">
        <v>41</v>
      </c>
      <c r="G2190" s="46" t="s">
        <v>42</v>
      </c>
      <c r="H2190" s="47">
        <v>32341</v>
      </c>
      <c r="I2190" s="45"/>
      <c r="J2190" s="76"/>
      <c r="K2190" s="83" t="s">
        <v>43</v>
      </c>
      <c r="L2190" s="239" t="s">
        <v>3864</v>
      </c>
      <c r="M2190" s="95">
        <v>43461</v>
      </c>
      <c r="N2190" s="52" t="str">
        <f t="shared" ca="1" si="74"/>
        <v>35 Tahun 7 Bulan 10 hari</v>
      </c>
      <c r="O21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Row],[JABATAN]],tbl_refJabatan,2,FALSE),"yr","day")-CONVERT(DATEDIF(H2190,tglAcuan,"y"),"yr","day"))),(NOW()+(CONVERT(VLOOKUP(Table1[[#This Row],[JABATAN]],tbl_refJabatan,2,FALSE),"yr","day")-CONVERT(DATEDIF(H2190,NOW(),"y"),"yr","day")))),"Usia Salah"),"")</f>
        <v>54480.348911689813</v>
      </c>
      <c r="Q2190" s="167" t="str">
        <f ca="1">IF(Table1[[#This Row],[TGL. PENSIUN (usia)]]&lt;&gt;0,TEXT(Table1[[#This Row],[TGL. PENSIUN (usia)]],"yyyy"),"")</f>
        <v>2049</v>
      </c>
      <c r="R2190" s="166">
        <f ca="1">IF(AND(Table1[[#This Row],[TGL. PENSIUN (usia)]]&lt;&gt;"",Table1[[#This Row],[TGL. PENSIUN (usia)]]&lt;&gt;"USIA SALAH"),IF(tglAcuan&lt;&gt;0,(INT(CONVERT(VLOOKUP(Table1[[#This Row],[JABATAN]],tbl_refJabatan,2,FALSE),"yr","day")-CONVERT(DATEDIF(H2190,tglAcuan,"y"),"yr","day"))),(INT(CONVERT(VLOOKUP(Table1[[#This Row],[JABATAN]],tbl_refJabatan,2,FALSE),"yr","day")-CONVERT(DATEDIF(H2190,NOW(),"y"),"yr","day")))),"")</f>
        <v>9131</v>
      </c>
      <c r="S2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Row],[JABATAN]],tbl_refJabatan,4,FALSE),"yr","day")-CONVERT(DATEDIF(H2190,tglAcuan,"y"),"yr","day"))),(NOW()+(CONVERT(VLOOKUP(Table1[[#This Row],[JABATAN]],tbl_refJabatan,4,FALSE),"yr","day")-CONVERT(DATEDIF(H2190,NOW(),"y"),"yr","day")))),"Usia Salah"),"")</f>
        <v>54480.348911689813</v>
      </c>
      <c r="T2190" s="167" t="str">
        <f ca="1">IF(Table1[[#This Row],[TGL. PENSIUN ( usia )]]&lt;&gt;0,TEXT(Table1[[#This Row],[TGL. PENSIUN ( usia )]],"yyyy"),"")</f>
        <v>2049</v>
      </c>
      <c r="U2190" s="166">
        <f ca="1">IF(AND(Table1[[#This Row],[TGL. PENSIUN (usia)]]&lt;&gt;"",Table1[[#This Row],[TGL. PENSIUN (usia)]]&lt;&gt;"USIA SALAH"),IF(tglAcuan&lt;&gt;0,(INT(CONVERT(VLOOKUP(Table1[[#This Row],[JABATAN]],tbl_refJabatan,4,FALSE),"yr","day")-CONVERT(DATEDIF(H2190,tglAcuan,"y"),"yr","day"))),(INT(CONVERT(VLOOKUP(Table1[[#This Row],[JABATAN]],tbl_refJabatan,4,FALSE),"yr","day")-CONVERT(DATEDIF(H2190,NOW(),"y"),"yr","day")))),"")</f>
        <v>9131</v>
      </c>
      <c r="V2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Row],[JABATAN]],tbl_refJabatan,6,FALSE),"yr","day")-CONVERT(DATEDIF(H2190,tglAcuan,"y"),"yr","day"))),(NOW()+(CONVERT(VLOOKUP(Table1[[#This Row],[JABATAN]],tbl_refJabatan,6,FALSE),"yr","day")-CONVERT(DATEDIF(H2190,NOW(),"y"),"yr","day")))),"Usia Salah"),"")</f>
        <v>53019.348911689813</v>
      </c>
      <c r="W2190" s="167" t="str">
        <f ca="1">IF(Table1[[#This Row],[TGL.PENSIUN (usia)]]&lt;&gt;0,TEXT(Table1[[#This Row],[TGL.PENSIUN (usia)]],"yyyy"),"")</f>
        <v>2045</v>
      </c>
      <c r="X2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Row],[JABATAN]],tbl_refJabatan,7,FALSE),"yr","day")-CONVERT(DATEDIF(M2190,tglAcuan,"y"),"yr","day"))),(NOW()+(CONVERT(VLOOKUP(Table1[[#This Row],[JABATAN]],tbl_refJabatan,7,FALSE),"yr","day")-CONVERT(DATEDIF(M2190,NOW(),"y"),"yr","day")))),"tgl SK salah"),"")</f>
        <v>50827.848911689813</v>
      </c>
      <c r="Y2190" s="167" t="str">
        <f ca="1">IF(Table1[[#This Row],[TGL. PENSIUN (jabatan)]]&lt;&gt;0,TEXT(Table1[[#This Row],[TGL. PENSIUN (jabatan)]],"yyyy"),"")</f>
        <v>2039</v>
      </c>
      <c r="Z21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Row],[JABATAN]],tbl_refJabatan,8,FALSE),"yr","day")-CONVERT(DATEDIF(H2190,tglAcuan,"y"),"yr","day"))),(NOW()+(CONVERT(VLOOKUP(Table1[[#This Row],[JABATAN]],tbl_refJabatan,8,FALSE),"yr","day")-CONVERT(DATEDIF(H2190,NOW(),"y"),"yr","day")))),"Usia Salah"),"")</f>
        <v>53019.348911689813</v>
      </c>
      <c r="AA2190" s="167" t="str">
        <f ca="1">IF(Table1[[#This Row],[TGL.PENSIUN (usia )]]&lt;&gt;0,TEXT(Table1[[#This Row],[TGL.PENSIUN (usia )]],"yyyy"),"")</f>
        <v>2045</v>
      </c>
      <c r="AB21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Row],[JABATAN]],tbl_refJabatan,9,FALSE),"yr","day")-CONVERT(DATEDIF(M2190,tglAcuan,"y"),"yr","day"))),(NOW()+(CONVERT(VLOOKUP(Table1[[#This Row],[JABATAN]],tbl_refJabatan,9,FALSE),"yr","day")-CONVERT(DATEDIF(M2190,NOW(),"y"),"yr","day")))),"tgl SK salah"),"")</f>
        <v>50827.848911689813</v>
      </c>
      <c r="AC2190" s="167" t="str">
        <f ca="1">IF(Table1[[#This Row],[TGL. PENSIUN (jabatan )]]&lt;&gt;0,TEXT(Table1[[#This Row],[TGL. PENSIUN (jabatan )]],"yyyy"),"")</f>
        <v>2039</v>
      </c>
      <c r="AD21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1" spans="1:30" s="53" customFormat="1" ht="21.75" customHeight="1" x14ac:dyDescent="0.25">
      <c r="A2191" s="43">
        <f t="shared" si="75"/>
        <v>2186</v>
      </c>
      <c r="B2191" s="44" t="s">
        <v>3626</v>
      </c>
      <c r="C2191" s="44" t="s">
        <v>3860</v>
      </c>
      <c r="D2191" s="72" t="s">
        <v>59</v>
      </c>
      <c r="E2191" s="141" t="s">
        <v>521</v>
      </c>
      <c r="F2191" s="43" t="s">
        <v>41</v>
      </c>
      <c r="G2191" s="46" t="s">
        <v>42</v>
      </c>
      <c r="H2191" s="47">
        <v>29313</v>
      </c>
      <c r="I2191" s="45"/>
      <c r="J2191" s="76"/>
      <c r="K2191" s="83" t="s">
        <v>43</v>
      </c>
      <c r="L2191" s="239" t="s">
        <v>3864</v>
      </c>
      <c r="M2191" s="95">
        <v>43461</v>
      </c>
      <c r="N2191" s="52" t="str">
        <f t="shared" ca="1" si="74"/>
        <v>43 Tahun 10 Bulan 25 hari</v>
      </c>
      <c r="O21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Row],[JABATAN]],tbl_refJabatan,2,FALSE),"yr","day")-CONVERT(DATEDIF(H2191,tglAcuan,"y"),"yr","day"))),(NOW()+(CONVERT(VLOOKUP(Table1[[#This Row],[JABATAN]],tbl_refJabatan,2,FALSE),"yr","day")-CONVERT(DATEDIF(H2191,NOW(),"y"),"yr","day")))),"Usia Salah"),"")</f>
        <v>51558.348911689813</v>
      </c>
      <c r="Q2191" s="167" t="str">
        <f ca="1">IF(Table1[[#This Row],[TGL. PENSIUN (usia)]]&lt;&gt;0,TEXT(Table1[[#This Row],[TGL. PENSIUN (usia)]],"yyyy"),"")</f>
        <v>2041</v>
      </c>
      <c r="R2191" s="166">
        <f ca="1">IF(AND(Table1[[#This Row],[TGL. PENSIUN (usia)]]&lt;&gt;"",Table1[[#This Row],[TGL. PENSIUN (usia)]]&lt;&gt;"USIA SALAH"),IF(tglAcuan&lt;&gt;0,(INT(CONVERT(VLOOKUP(Table1[[#This Row],[JABATAN]],tbl_refJabatan,2,FALSE),"yr","day")-CONVERT(DATEDIF(H2191,tglAcuan,"y"),"yr","day"))),(INT(CONVERT(VLOOKUP(Table1[[#This Row],[JABATAN]],tbl_refJabatan,2,FALSE),"yr","day")-CONVERT(DATEDIF(H2191,NOW(),"y"),"yr","day")))),"")</f>
        <v>6209</v>
      </c>
      <c r="S2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Row],[JABATAN]],tbl_refJabatan,4,FALSE),"yr","day")-CONVERT(DATEDIF(H2191,tglAcuan,"y"),"yr","day"))),(NOW()+(CONVERT(VLOOKUP(Table1[[#This Row],[JABATAN]],tbl_refJabatan,4,FALSE),"yr","day")-CONVERT(DATEDIF(H2191,NOW(),"y"),"yr","day")))),"Usia Salah"),"")</f>
        <v>51558.348911689813</v>
      </c>
      <c r="T2191" s="167" t="str">
        <f ca="1">IF(Table1[[#This Row],[TGL. PENSIUN ( usia )]]&lt;&gt;0,TEXT(Table1[[#This Row],[TGL. PENSIUN ( usia )]],"yyyy"),"")</f>
        <v>2041</v>
      </c>
      <c r="U2191" s="166">
        <f ca="1">IF(AND(Table1[[#This Row],[TGL. PENSIUN (usia)]]&lt;&gt;"",Table1[[#This Row],[TGL. PENSIUN (usia)]]&lt;&gt;"USIA SALAH"),IF(tglAcuan&lt;&gt;0,(INT(CONVERT(VLOOKUP(Table1[[#This Row],[JABATAN]],tbl_refJabatan,4,FALSE),"yr","day")-CONVERT(DATEDIF(H2191,tglAcuan,"y"),"yr","day"))),(INT(CONVERT(VLOOKUP(Table1[[#This Row],[JABATAN]],tbl_refJabatan,4,FALSE),"yr","day")-CONVERT(DATEDIF(H2191,NOW(),"y"),"yr","day")))),"")</f>
        <v>6209</v>
      </c>
      <c r="V2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Row],[JABATAN]],tbl_refJabatan,6,FALSE),"yr","day")-CONVERT(DATEDIF(H2191,tglAcuan,"y"),"yr","day"))),(NOW()+(CONVERT(VLOOKUP(Table1[[#This Row],[JABATAN]],tbl_refJabatan,6,FALSE),"yr","day")-CONVERT(DATEDIF(H2191,NOW(),"y"),"yr","day")))),"Usia Salah"),"")</f>
        <v>50097.348911689813</v>
      </c>
      <c r="W2191" s="167" t="str">
        <f ca="1">IF(Table1[[#This Row],[TGL.PENSIUN (usia)]]&lt;&gt;0,TEXT(Table1[[#This Row],[TGL.PENSIUN (usia)]],"yyyy"),"")</f>
        <v>2037</v>
      </c>
      <c r="X2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Row],[JABATAN]],tbl_refJabatan,7,FALSE),"yr","day")-CONVERT(DATEDIF(M2191,tglAcuan,"y"),"yr","day"))),(NOW()+(CONVERT(VLOOKUP(Table1[[#This Row],[JABATAN]],tbl_refJabatan,7,FALSE),"yr","day")-CONVERT(DATEDIF(M2191,NOW(),"y"),"yr","day")))),"tgl SK salah"),"")</f>
        <v>50827.848911689813</v>
      </c>
      <c r="Y2191" s="167" t="str">
        <f ca="1">IF(Table1[[#This Row],[TGL. PENSIUN (jabatan)]]&lt;&gt;0,TEXT(Table1[[#This Row],[TGL. PENSIUN (jabatan)]],"yyyy"),"")</f>
        <v>2039</v>
      </c>
      <c r="Z21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Row],[JABATAN]],tbl_refJabatan,8,FALSE),"yr","day")-CONVERT(DATEDIF(H2191,tglAcuan,"y"),"yr","day"))),(NOW()+(CONVERT(VLOOKUP(Table1[[#This Row],[JABATAN]],tbl_refJabatan,8,FALSE),"yr","day")-CONVERT(DATEDIF(H2191,NOW(),"y"),"yr","day")))),"Usia Salah"),"")</f>
        <v>50097.348911689813</v>
      </c>
      <c r="AA2191" s="167" t="str">
        <f ca="1">IF(Table1[[#This Row],[TGL.PENSIUN (usia )]]&lt;&gt;0,TEXT(Table1[[#This Row],[TGL.PENSIUN (usia )]],"yyyy"),"")</f>
        <v>2037</v>
      </c>
      <c r="AB21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Row],[JABATAN]],tbl_refJabatan,9,FALSE),"yr","day")-CONVERT(DATEDIF(M2191,tglAcuan,"y"),"yr","day"))),(NOW()+(CONVERT(VLOOKUP(Table1[[#This Row],[JABATAN]],tbl_refJabatan,9,FALSE),"yr","day")-CONVERT(DATEDIF(M2191,NOW(),"y"),"yr","day")))),"tgl SK salah"),"")</f>
        <v>50827.848911689813</v>
      </c>
      <c r="AC2191" s="167" t="str">
        <f ca="1">IF(Table1[[#This Row],[TGL. PENSIUN (jabatan )]]&lt;&gt;0,TEXT(Table1[[#This Row],[TGL. PENSIUN (jabatan )]],"yyyy"),"")</f>
        <v>2039</v>
      </c>
      <c r="AD21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2" spans="1:30" s="53" customFormat="1" ht="21.75" customHeight="1" x14ac:dyDescent="0.25">
      <c r="A2192" s="43">
        <f t="shared" si="75"/>
        <v>2187</v>
      </c>
      <c r="B2192" s="44" t="s">
        <v>3626</v>
      </c>
      <c r="C2192" s="44" t="s">
        <v>3860</v>
      </c>
      <c r="D2192" s="72" t="s">
        <v>61</v>
      </c>
      <c r="E2192" s="141" t="s">
        <v>564</v>
      </c>
      <c r="F2192" s="43" t="s">
        <v>41</v>
      </c>
      <c r="G2192" s="46" t="s">
        <v>42</v>
      </c>
      <c r="H2192" s="47">
        <v>25333</v>
      </c>
      <c r="I2192" s="45"/>
      <c r="J2192" s="76"/>
      <c r="K2192" s="83" t="s">
        <v>43</v>
      </c>
      <c r="L2192" s="239" t="s">
        <v>3864</v>
      </c>
      <c r="M2192" s="95">
        <v>43461</v>
      </c>
      <c r="N2192" s="52" t="str">
        <f t="shared" ref="N2192:N2255" ca="1" si="76">IFERROR(IF(H2192&lt;&gt;0,IF(tglAcuan&lt;&gt;0,DATEDIF(H2192,tglAcuan,"y")&amp;" Tahun "&amp;DATEDIF(H2192,tglAcuan,"ym")&amp;" Bulan "&amp;DATEDIF(H2192,tglAcuan,"md")&amp;" hari",DATEDIF(H2192,NOW(),"y")&amp;" Tahun "&amp;DATEDIF(H2192,NOW(),"ym")&amp;" Bulan "&amp;DATEDIF(H2192,NOW(),"md")&amp;" hari"),"tgl lahir salah/ null"),"tgl lahir salah")</f>
        <v>54 Tahun 9 Bulan 17 hari</v>
      </c>
      <c r="O21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Row],[JABATAN]],tbl_refJabatan,2,FALSE),"yr","day")-CONVERT(DATEDIF(H2192,tglAcuan,"y"),"yr","day"))),(NOW()+(CONVERT(VLOOKUP(Table1[[#This Row],[JABATAN]],tbl_refJabatan,2,FALSE),"yr","day")-CONVERT(DATEDIF(H2192,NOW(),"y"),"yr","day")))),"Usia Salah"),"")</f>
        <v>47540.598911689813</v>
      </c>
      <c r="Q2192" s="167" t="str">
        <f ca="1">IF(Table1[[#This Row],[TGL. PENSIUN (usia)]]&lt;&gt;0,TEXT(Table1[[#This Row],[TGL. PENSIUN (usia)]],"yyyy"),"")</f>
        <v>2030</v>
      </c>
      <c r="R2192" s="166">
        <f ca="1">IF(AND(Table1[[#This Row],[TGL. PENSIUN (usia)]]&lt;&gt;"",Table1[[#This Row],[TGL. PENSIUN (usia)]]&lt;&gt;"USIA SALAH"),IF(tglAcuan&lt;&gt;0,(INT(CONVERT(VLOOKUP(Table1[[#This Row],[JABATAN]],tbl_refJabatan,2,FALSE),"yr","day")-CONVERT(DATEDIF(H2192,tglAcuan,"y"),"yr","day"))),(INT(CONVERT(VLOOKUP(Table1[[#This Row],[JABATAN]],tbl_refJabatan,2,FALSE),"yr","day")-CONVERT(DATEDIF(H2192,NOW(),"y"),"yr","day")))),"")</f>
        <v>2191</v>
      </c>
      <c r="S2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Row],[JABATAN]],tbl_refJabatan,4,FALSE),"yr","day")-CONVERT(DATEDIF(H2192,tglAcuan,"y"),"yr","day"))),(NOW()+(CONVERT(VLOOKUP(Table1[[#This Row],[JABATAN]],tbl_refJabatan,4,FALSE),"yr","day")-CONVERT(DATEDIF(H2192,NOW(),"y"),"yr","day")))),"Usia Salah"),"")</f>
        <v>47540.598911689813</v>
      </c>
      <c r="T2192" s="167" t="str">
        <f ca="1">IF(Table1[[#This Row],[TGL. PENSIUN ( usia )]]&lt;&gt;0,TEXT(Table1[[#This Row],[TGL. PENSIUN ( usia )]],"yyyy"),"")</f>
        <v>2030</v>
      </c>
      <c r="U2192" s="166">
        <f ca="1">IF(AND(Table1[[#This Row],[TGL. PENSIUN (usia)]]&lt;&gt;"",Table1[[#This Row],[TGL. PENSIUN (usia)]]&lt;&gt;"USIA SALAH"),IF(tglAcuan&lt;&gt;0,(INT(CONVERT(VLOOKUP(Table1[[#This Row],[JABATAN]],tbl_refJabatan,4,FALSE),"yr","day")-CONVERT(DATEDIF(H2192,tglAcuan,"y"),"yr","day"))),(INT(CONVERT(VLOOKUP(Table1[[#This Row],[JABATAN]],tbl_refJabatan,4,FALSE),"yr","day")-CONVERT(DATEDIF(H2192,NOW(),"y"),"yr","day")))),"")</f>
        <v>2191</v>
      </c>
      <c r="V2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Row],[JABATAN]],tbl_refJabatan,6,FALSE),"yr","day")-CONVERT(DATEDIF(H2192,tglAcuan,"y"),"yr","day"))),(NOW()+(CONVERT(VLOOKUP(Table1[[#This Row],[JABATAN]],tbl_refJabatan,6,FALSE),"yr","day")-CONVERT(DATEDIF(H2192,NOW(),"y"),"yr","day")))),"Usia Salah"),"")</f>
        <v>46079.598911689813</v>
      </c>
      <c r="W2192" s="167" t="str">
        <f ca="1">IF(Table1[[#This Row],[TGL.PENSIUN (usia)]]&lt;&gt;0,TEXT(Table1[[#This Row],[TGL.PENSIUN (usia)]],"yyyy"),"")</f>
        <v>2026</v>
      </c>
      <c r="X2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Row],[JABATAN]],tbl_refJabatan,7,FALSE),"yr","day")-CONVERT(DATEDIF(M2192,tglAcuan,"y"),"yr","day"))),(NOW()+(CONVERT(VLOOKUP(Table1[[#This Row],[JABATAN]],tbl_refJabatan,7,FALSE),"yr","day")-CONVERT(DATEDIF(M2192,NOW(),"y"),"yr","day")))),"tgl SK salah"),"")</f>
        <v>50827.848911689813</v>
      </c>
      <c r="Y2192" s="167" t="str">
        <f ca="1">IF(Table1[[#This Row],[TGL. PENSIUN (jabatan)]]&lt;&gt;0,TEXT(Table1[[#This Row],[TGL. PENSIUN (jabatan)]],"yyyy"),"")</f>
        <v>2039</v>
      </c>
      <c r="Z21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Row],[JABATAN]],tbl_refJabatan,8,FALSE),"yr","day")-CONVERT(DATEDIF(H2192,tglAcuan,"y"),"yr","day"))),(NOW()+(CONVERT(VLOOKUP(Table1[[#This Row],[JABATAN]],tbl_refJabatan,8,FALSE),"yr","day")-CONVERT(DATEDIF(H2192,NOW(),"y"),"yr","day")))),"Usia Salah"),"")</f>
        <v>46079.598911689813</v>
      </c>
      <c r="AA2192" s="167" t="str">
        <f ca="1">IF(Table1[[#This Row],[TGL.PENSIUN (usia )]]&lt;&gt;0,TEXT(Table1[[#This Row],[TGL.PENSIUN (usia )]],"yyyy"),"")</f>
        <v>2026</v>
      </c>
      <c r="AB21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Row],[JABATAN]],tbl_refJabatan,9,FALSE),"yr","day")-CONVERT(DATEDIF(M2192,tglAcuan,"y"),"yr","day"))),(NOW()+(CONVERT(VLOOKUP(Table1[[#This Row],[JABATAN]],tbl_refJabatan,9,FALSE),"yr","day")-CONVERT(DATEDIF(M2192,NOW(),"y"),"yr","day")))),"tgl SK salah"),"")</f>
        <v>50827.848911689813</v>
      </c>
      <c r="AC2192" s="167" t="str">
        <f ca="1">IF(Table1[[#This Row],[TGL. PENSIUN (jabatan )]]&lt;&gt;0,TEXT(Table1[[#This Row],[TGL. PENSIUN (jabatan )]],"yyyy"),"")</f>
        <v>2039</v>
      </c>
      <c r="AD21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3" spans="1:30" s="53" customFormat="1" ht="21.75" customHeight="1" x14ac:dyDescent="0.25">
      <c r="A2193" s="43">
        <f t="shared" si="75"/>
        <v>2188</v>
      </c>
      <c r="B2193" s="44" t="s">
        <v>3626</v>
      </c>
      <c r="C2193" s="44" t="s">
        <v>3860</v>
      </c>
      <c r="D2193" s="72" t="s">
        <v>63</v>
      </c>
      <c r="E2193" s="141" t="s">
        <v>190</v>
      </c>
      <c r="F2193" s="43" t="s">
        <v>41</v>
      </c>
      <c r="G2193" s="46" t="s">
        <v>42</v>
      </c>
      <c r="H2193" s="47">
        <v>25086</v>
      </c>
      <c r="I2193" s="45"/>
      <c r="J2193" s="76"/>
      <c r="K2193" s="83" t="s">
        <v>43</v>
      </c>
      <c r="L2193" s="95" t="s">
        <v>3867</v>
      </c>
      <c r="M2193" s="95">
        <v>43461</v>
      </c>
      <c r="N2193" s="52" t="str">
        <f t="shared" ca="1" si="76"/>
        <v>55 Tahun 5 Bulan 22 hari</v>
      </c>
      <c r="O21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0 Hari </v>
      </c>
      <c r="P2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Row],[JABATAN]],tbl_refJabatan,2,FALSE),"yr","day")-CONVERT(DATEDIF(H2193,tglAcuan,"y"),"yr","day"))),(NOW()+(CONVERT(VLOOKUP(Table1[[#This Row],[JABATAN]],tbl_refJabatan,2,FALSE),"yr","day")-CONVERT(DATEDIF(H2193,NOW(),"y"),"yr","day")))),"Usia Salah"),"")</f>
        <v>47175.348911689813</v>
      </c>
      <c r="Q2193" s="167" t="str">
        <f ca="1">IF(Table1[[#This Row],[TGL. PENSIUN (usia)]]&lt;&gt;0,TEXT(Table1[[#This Row],[TGL. PENSIUN (usia)]],"yyyy"),"")</f>
        <v>2029</v>
      </c>
      <c r="R2193" s="166">
        <f ca="1">IF(AND(Table1[[#This Row],[TGL. PENSIUN (usia)]]&lt;&gt;"",Table1[[#This Row],[TGL. PENSIUN (usia)]]&lt;&gt;"USIA SALAH"),IF(tglAcuan&lt;&gt;0,(INT(CONVERT(VLOOKUP(Table1[[#This Row],[JABATAN]],tbl_refJabatan,2,FALSE),"yr","day")-CONVERT(DATEDIF(H2193,tglAcuan,"y"),"yr","day"))),(INT(CONVERT(VLOOKUP(Table1[[#This Row],[JABATAN]],tbl_refJabatan,2,FALSE),"yr","day")-CONVERT(DATEDIF(H2193,NOW(),"y"),"yr","day")))),"")</f>
        <v>1826</v>
      </c>
      <c r="S2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Row],[JABATAN]],tbl_refJabatan,4,FALSE),"yr","day")-CONVERT(DATEDIF(H2193,tglAcuan,"y"),"yr","day"))),(NOW()+(CONVERT(VLOOKUP(Table1[[#This Row],[JABATAN]],tbl_refJabatan,4,FALSE),"yr","day")-CONVERT(DATEDIF(H2193,NOW(),"y"),"yr","day")))),"Usia Salah"),"")</f>
        <v>32565.348911689813</v>
      </c>
      <c r="T2193" s="167" t="str">
        <f ca="1">IF(Table1[[#This Row],[TGL. PENSIUN ( usia )]]&lt;&gt;0,TEXT(Table1[[#This Row],[TGL. PENSIUN ( usia )]],"yyyy"),"")</f>
        <v>1989</v>
      </c>
      <c r="U2193" s="166">
        <f ca="1">IF(AND(Table1[[#This Row],[TGL. PENSIUN (usia)]]&lt;&gt;"",Table1[[#This Row],[TGL. PENSIUN (usia)]]&lt;&gt;"USIA SALAH"),IF(tglAcuan&lt;&gt;0,(INT(CONVERT(VLOOKUP(Table1[[#This Row],[JABATAN]],tbl_refJabatan,4,FALSE),"yr","day")-CONVERT(DATEDIF(H2193,tglAcuan,"y"),"yr","day"))),(INT(CONVERT(VLOOKUP(Table1[[#This Row],[JABATAN]],tbl_refJabatan,4,FALSE),"yr","day")-CONVERT(DATEDIF(H2193,NOW(),"y"),"yr","day")))),"")</f>
        <v>-12784</v>
      </c>
      <c r="V2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Row],[JABATAN]],tbl_refJabatan,6,FALSE),"yr","day")-CONVERT(DATEDIF(H2193,tglAcuan,"y"),"yr","day"))),(NOW()+(CONVERT(VLOOKUP(Table1[[#This Row],[JABATAN]],tbl_refJabatan,6,FALSE),"yr","day")-CONVERT(DATEDIF(H2193,NOW(),"y"),"yr","day")))),"Usia Salah"),"")</f>
        <v>25260.348911689813</v>
      </c>
      <c r="W2193" s="167" t="str">
        <f ca="1">IF(Table1[[#This Row],[TGL.PENSIUN (usia)]]&lt;&gt;0,TEXT(Table1[[#This Row],[TGL.PENSIUN (usia)]],"yyyy"),"")</f>
        <v>1969</v>
      </c>
      <c r="X2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Row],[JABATAN]],tbl_refJabatan,7,FALSE),"yr","day")-CONVERT(DATEDIF(M2193,tglAcuan,"y"),"yr","day"))),(NOW()+(CONVERT(VLOOKUP(Table1[[#This Row],[JABATAN]],tbl_refJabatan,7,FALSE),"yr","day")-CONVERT(DATEDIF(M2193,NOW(),"y"),"yr","day")))),"tgl SK salah"),"")</f>
        <v>65437.848911689813</v>
      </c>
      <c r="Y2193" s="167" t="str">
        <f ca="1">IF(Table1[[#This Row],[TGL. PENSIUN (jabatan)]]&lt;&gt;0,TEXT(Table1[[#This Row],[TGL. PENSIUN (jabatan)]],"yyyy"),"")</f>
        <v>2079</v>
      </c>
      <c r="Z21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Row],[JABATAN]],tbl_refJabatan,8,FALSE),"yr","day")-CONVERT(DATEDIF(H2193,tglAcuan,"y"),"yr","day"))),(NOW()+(CONVERT(VLOOKUP(Table1[[#This Row],[JABATAN]],tbl_refJabatan,8,FALSE),"yr","day")-CONVERT(DATEDIF(H2193,NOW(),"y"),"yr","day")))),"Usia Salah"),"")</f>
        <v>47175.348911689813</v>
      </c>
      <c r="AA2193" s="167" t="str">
        <f ca="1">IF(Table1[[#This Row],[TGL.PENSIUN (usia )]]&lt;&gt;0,TEXT(Table1[[#This Row],[TGL.PENSIUN (usia )]],"yyyy"),"")</f>
        <v>2029</v>
      </c>
      <c r="AB21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Row],[JABATAN]],tbl_refJabatan,9,FALSE),"yr","day")-CONVERT(DATEDIF(M2193,tglAcuan,"y"),"yr","day"))),(NOW()+(CONVERT(VLOOKUP(Table1[[#This Row],[JABATAN]],tbl_refJabatan,9,FALSE),"yr","day")-CONVERT(DATEDIF(M2193,NOW(),"y"),"yr","day")))),"tgl SK salah"),"")</f>
        <v>49001.598911689813</v>
      </c>
      <c r="AC2193" s="167" t="str">
        <f ca="1">IF(Table1[[#This Row],[TGL. PENSIUN (jabatan )]]&lt;&gt;0,TEXT(Table1[[#This Row],[TGL. PENSIUN (jabatan )]],"yyyy"),"")</f>
        <v>2034</v>
      </c>
      <c r="AD21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4" spans="1:30" s="53" customFormat="1" ht="21.75" customHeight="1" x14ac:dyDescent="0.25">
      <c r="A2194" s="43">
        <f t="shared" si="75"/>
        <v>2189</v>
      </c>
      <c r="B2194" s="44" t="s">
        <v>3626</v>
      </c>
      <c r="C2194" s="44" t="s">
        <v>3860</v>
      </c>
      <c r="D2194" s="72" t="s">
        <v>63</v>
      </c>
      <c r="E2194" s="141" t="s">
        <v>3868</v>
      </c>
      <c r="F2194" s="43" t="s">
        <v>41</v>
      </c>
      <c r="G2194" s="46" t="s">
        <v>42</v>
      </c>
      <c r="H2194" s="47">
        <v>23422</v>
      </c>
      <c r="I2194" s="45"/>
      <c r="J2194" s="76"/>
      <c r="K2194" s="83" t="s">
        <v>93</v>
      </c>
      <c r="L2194" s="95" t="s">
        <v>3869</v>
      </c>
      <c r="M2194" s="95">
        <v>40570</v>
      </c>
      <c r="N2194" s="52" t="str">
        <f t="shared" ca="1" si="76"/>
        <v>60 Tahun 0 Bulan 12 hari</v>
      </c>
      <c r="O21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13 Tahun 1 Bulan 0 Hari </v>
      </c>
      <c r="P2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Row],[JABATAN]],tbl_refJabatan,2,FALSE),"yr","day")-CONVERT(DATEDIF(H2194,tglAcuan,"y"),"yr","day"))),(NOW()+(CONVERT(VLOOKUP(Table1[[#This Row],[JABATAN]],tbl_refJabatan,2,FALSE),"yr","day")-CONVERT(DATEDIF(H2194,NOW(),"y"),"yr","day")))),"Usia Salah"),"")</f>
        <v>45349.098911689813</v>
      </c>
      <c r="Q2194" s="167" t="str">
        <f ca="1">IF(Table1[[#This Row],[TGL. PENSIUN (usia)]]&lt;&gt;0,TEXT(Table1[[#This Row],[TGL. PENSIUN (usia)]],"yyyy"),"")</f>
        <v>2024</v>
      </c>
      <c r="R2194" s="166">
        <f ca="1">IF(AND(Table1[[#This Row],[TGL. PENSIUN (usia)]]&lt;&gt;"",Table1[[#This Row],[TGL. PENSIUN (usia)]]&lt;&gt;"USIA SALAH"),IF(tglAcuan&lt;&gt;0,(INT(CONVERT(VLOOKUP(Table1[[#This Row],[JABATAN]],tbl_refJabatan,2,FALSE),"yr","day")-CONVERT(DATEDIF(H2194,tglAcuan,"y"),"yr","day"))),(INT(CONVERT(VLOOKUP(Table1[[#This Row],[JABATAN]],tbl_refJabatan,2,FALSE),"yr","day")-CONVERT(DATEDIF(H2194,NOW(),"y"),"yr","day")))),"")</f>
        <v>0</v>
      </c>
      <c r="S2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Row],[JABATAN]],tbl_refJabatan,4,FALSE),"yr","day")-CONVERT(DATEDIF(H2194,tglAcuan,"y"),"yr","day"))),(NOW()+(CONVERT(VLOOKUP(Table1[[#This Row],[JABATAN]],tbl_refJabatan,4,FALSE),"yr","day")-CONVERT(DATEDIF(H2194,NOW(),"y"),"yr","day")))),"Usia Salah"),"")</f>
        <v>30739.098911689813</v>
      </c>
      <c r="T2194" s="167" t="str">
        <f ca="1">IF(Table1[[#This Row],[TGL. PENSIUN ( usia )]]&lt;&gt;0,TEXT(Table1[[#This Row],[TGL. PENSIUN ( usia )]],"yyyy"),"")</f>
        <v>1984</v>
      </c>
      <c r="U2194" s="166">
        <f ca="1">IF(AND(Table1[[#This Row],[TGL. PENSIUN (usia)]]&lt;&gt;"",Table1[[#This Row],[TGL. PENSIUN (usia)]]&lt;&gt;"USIA SALAH"),IF(tglAcuan&lt;&gt;0,(INT(CONVERT(VLOOKUP(Table1[[#This Row],[JABATAN]],tbl_refJabatan,4,FALSE),"yr","day")-CONVERT(DATEDIF(H2194,tglAcuan,"y"),"yr","day"))),(INT(CONVERT(VLOOKUP(Table1[[#This Row],[JABATAN]],tbl_refJabatan,4,FALSE),"yr","day")-CONVERT(DATEDIF(H2194,NOW(),"y"),"yr","day")))),"")</f>
        <v>-14610</v>
      </c>
      <c r="V2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Row],[JABATAN]],tbl_refJabatan,6,FALSE),"yr","day")-CONVERT(DATEDIF(H2194,tglAcuan,"y"),"yr","day"))),(NOW()+(CONVERT(VLOOKUP(Table1[[#This Row],[JABATAN]],tbl_refJabatan,6,FALSE),"yr","day")-CONVERT(DATEDIF(H2194,NOW(),"y"),"yr","day")))),"Usia Salah"),"")</f>
        <v>23434.098911689813</v>
      </c>
      <c r="W2194" s="167" t="str">
        <f ca="1">IF(Table1[[#This Row],[TGL.PENSIUN (usia)]]&lt;&gt;0,TEXT(Table1[[#This Row],[TGL.PENSIUN (usia)]],"yyyy"),"")</f>
        <v>1964</v>
      </c>
      <c r="X2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Row],[JABATAN]],tbl_refJabatan,7,FALSE),"yr","day")-CONVERT(DATEDIF(M2194,tglAcuan,"y"),"yr","day"))),(NOW()+(CONVERT(VLOOKUP(Table1[[#This Row],[JABATAN]],tbl_refJabatan,7,FALSE),"yr","day")-CONVERT(DATEDIF(M2194,NOW(),"y"),"yr","day")))),"tgl SK salah"),"")</f>
        <v>62515.848911689813</v>
      </c>
      <c r="Y2194" s="167" t="str">
        <f ca="1">IF(Table1[[#This Row],[TGL. PENSIUN (jabatan)]]&lt;&gt;0,TEXT(Table1[[#This Row],[TGL. PENSIUN (jabatan)]],"yyyy"),"")</f>
        <v>2071</v>
      </c>
      <c r="Z21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Row],[JABATAN]],tbl_refJabatan,8,FALSE),"yr","day")-CONVERT(DATEDIF(H2194,tglAcuan,"y"),"yr","day"))),(NOW()+(CONVERT(VLOOKUP(Table1[[#This Row],[JABATAN]],tbl_refJabatan,8,FALSE),"yr","day")-CONVERT(DATEDIF(H2194,NOW(),"y"),"yr","day")))),"Usia Salah"),"")</f>
        <v>45349.098911689813</v>
      </c>
      <c r="AA2194" s="167" t="str">
        <f ca="1">IF(Table1[[#This Row],[TGL.PENSIUN (usia )]]&lt;&gt;0,TEXT(Table1[[#This Row],[TGL.PENSIUN (usia )]],"yyyy"),"")</f>
        <v>2024</v>
      </c>
      <c r="AB21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Row],[JABATAN]],tbl_refJabatan,9,FALSE),"yr","day")-CONVERT(DATEDIF(M2194,tglAcuan,"y"),"yr","day"))),(NOW()+(CONVERT(VLOOKUP(Table1[[#This Row],[JABATAN]],tbl_refJabatan,9,FALSE),"yr","day")-CONVERT(DATEDIF(M2194,NOW(),"y"),"yr","day")))),"tgl SK salah"),"")</f>
        <v>46079.598911689813</v>
      </c>
      <c r="AC2194" s="167" t="str">
        <f ca="1">IF(Table1[[#This Row],[TGL. PENSIUN (jabatan )]]&lt;&gt;0,TEXT(Table1[[#This Row],[TGL. PENSIUN (jabatan )]],"yyyy"),"")</f>
        <v>2026</v>
      </c>
      <c r="AD21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95" spans="1:30" s="53" customFormat="1" ht="21.75" customHeight="1" x14ac:dyDescent="0.25">
      <c r="A2195" s="43">
        <f t="shared" si="75"/>
        <v>2190</v>
      </c>
      <c r="B2195" s="44" t="s">
        <v>3626</v>
      </c>
      <c r="C2195" s="44" t="s">
        <v>3860</v>
      </c>
      <c r="D2195" s="72" t="s">
        <v>63</v>
      </c>
      <c r="E2195" s="141" t="s">
        <v>3870</v>
      </c>
      <c r="F2195" s="43" t="s">
        <v>41</v>
      </c>
      <c r="G2195" s="46" t="s">
        <v>42</v>
      </c>
      <c r="H2195" s="47">
        <v>36103</v>
      </c>
      <c r="I2195" s="45"/>
      <c r="J2195" s="76"/>
      <c r="K2195" s="83" t="s">
        <v>43</v>
      </c>
      <c r="L2195" s="239" t="s">
        <v>3871</v>
      </c>
      <c r="M2195" s="95">
        <v>44469</v>
      </c>
      <c r="N2195" s="52" t="str">
        <f t="shared" ca="1" si="76"/>
        <v>25 Tahun 3 Bulan 23 hari</v>
      </c>
      <c r="O21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28 Hari </v>
      </c>
      <c r="P2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Row],[JABATAN]],tbl_refJabatan,2,FALSE),"yr","day")-CONVERT(DATEDIF(H2195,tglAcuan,"y"),"yr","day"))),(NOW()+(CONVERT(VLOOKUP(Table1[[#This Row],[JABATAN]],tbl_refJabatan,2,FALSE),"yr","day")-CONVERT(DATEDIF(H2195,NOW(),"y"),"yr","day")))),"Usia Salah"),"")</f>
        <v>58132.848911689813</v>
      </c>
      <c r="Q2195" s="167" t="str">
        <f ca="1">IF(Table1[[#This Row],[TGL. PENSIUN (usia)]]&lt;&gt;0,TEXT(Table1[[#This Row],[TGL. PENSIUN (usia)]],"yyyy"),"")</f>
        <v>2059</v>
      </c>
      <c r="R2195" s="166">
        <f ca="1">IF(AND(Table1[[#This Row],[TGL. PENSIUN (usia)]]&lt;&gt;"",Table1[[#This Row],[TGL. PENSIUN (usia)]]&lt;&gt;"USIA SALAH"),IF(tglAcuan&lt;&gt;0,(INT(CONVERT(VLOOKUP(Table1[[#This Row],[JABATAN]],tbl_refJabatan,2,FALSE),"yr","day")-CONVERT(DATEDIF(H2195,tglAcuan,"y"),"yr","day"))),(INT(CONVERT(VLOOKUP(Table1[[#This Row],[JABATAN]],tbl_refJabatan,2,FALSE),"yr","day")-CONVERT(DATEDIF(H2195,NOW(),"y"),"yr","day")))),"")</f>
        <v>12783</v>
      </c>
      <c r="S2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Row],[JABATAN]],tbl_refJabatan,4,FALSE),"yr","day")-CONVERT(DATEDIF(H2195,tglAcuan,"y"),"yr","day"))),(NOW()+(CONVERT(VLOOKUP(Table1[[#This Row],[JABATAN]],tbl_refJabatan,4,FALSE),"yr","day")-CONVERT(DATEDIF(H2195,NOW(),"y"),"yr","day")))),"Usia Salah"),"")</f>
        <v>43522.848911689813</v>
      </c>
      <c r="T2195" s="167" t="str">
        <f ca="1">IF(Table1[[#This Row],[TGL. PENSIUN ( usia )]]&lt;&gt;0,TEXT(Table1[[#This Row],[TGL. PENSIUN ( usia )]],"yyyy"),"")</f>
        <v>2019</v>
      </c>
      <c r="U2195" s="166">
        <f ca="1">IF(AND(Table1[[#This Row],[TGL. PENSIUN (usia)]]&lt;&gt;"",Table1[[#This Row],[TGL. PENSIUN (usia)]]&lt;&gt;"USIA SALAH"),IF(tglAcuan&lt;&gt;0,(INT(CONVERT(VLOOKUP(Table1[[#This Row],[JABATAN]],tbl_refJabatan,4,FALSE),"yr","day")-CONVERT(DATEDIF(H2195,tglAcuan,"y"),"yr","day"))),(INT(CONVERT(VLOOKUP(Table1[[#This Row],[JABATAN]],tbl_refJabatan,4,FALSE),"yr","day")-CONVERT(DATEDIF(H2195,NOW(),"y"),"yr","day")))),"")</f>
        <v>-1827</v>
      </c>
      <c r="V2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Row],[JABATAN]],tbl_refJabatan,6,FALSE),"yr","day")-CONVERT(DATEDIF(H2195,tglAcuan,"y"),"yr","day"))),(NOW()+(CONVERT(VLOOKUP(Table1[[#This Row],[JABATAN]],tbl_refJabatan,6,FALSE),"yr","day")-CONVERT(DATEDIF(H2195,NOW(),"y"),"yr","day")))),"Usia Salah"),"")</f>
        <v>36217.848911689813</v>
      </c>
      <c r="W2195" s="167" t="str">
        <f ca="1">IF(Table1[[#This Row],[TGL.PENSIUN (usia)]]&lt;&gt;0,TEXT(Table1[[#This Row],[TGL.PENSIUN (usia)]],"yyyy"),"")</f>
        <v>1999</v>
      </c>
      <c r="X2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Row],[JABATAN]],tbl_refJabatan,7,FALSE),"yr","day")-CONVERT(DATEDIF(M2195,tglAcuan,"y"),"yr","day"))),(NOW()+(CONVERT(VLOOKUP(Table1[[#This Row],[JABATAN]],tbl_refJabatan,7,FALSE),"yr","day")-CONVERT(DATEDIF(M2195,NOW(),"y"),"yr","day")))),"tgl SK salah"),"")</f>
        <v>66533.598911689813</v>
      </c>
      <c r="Y2195" s="167" t="str">
        <f ca="1">IF(Table1[[#This Row],[TGL. PENSIUN (jabatan)]]&lt;&gt;0,TEXT(Table1[[#This Row],[TGL. PENSIUN (jabatan)]],"yyyy"),"")</f>
        <v>2082</v>
      </c>
      <c r="Z21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Row],[JABATAN]],tbl_refJabatan,8,FALSE),"yr","day")-CONVERT(DATEDIF(H2195,tglAcuan,"y"),"yr","day"))),(NOW()+(CONVERT(VLOOKUP(Table1[[#This Row],[JABATAN]],tbl_refJabatan,8,FALSE),"yr","day")-CONVERT(DATEDIF(H2195,NOW(),"y"),"yr","day")))),"Usia Salah"),"")</f>
        <v>58132.848911689813</v>
      </c>
      <c r="AA2195" s="167" t="str">
        <f ca="1">IF(Table1[[#This Row],[TGL.PENSIUN (usia )]]&lt;&gt;0,TEXT(Table1[[#This Row],[TGL.PENSIUN (usia )]],"yyyy"),"")</f>
        <v>2059</v>
      </c>
      <c r="AB21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Row],[JABATAN]],tbl_refJabatan,9,FALSE),"yr","day")-CONVERT(DATEDIF(M2195,tglAcuan,"y"),"yr","day"))),(NOW()+(CONVERT(VLOOKUP(Table1[[#This Row],[JABATAN]],tbl_refJabatan,9,FALSE),"yr","day")-CONVERT(DATEDIF(M2195,NOW(),"y"),"yr","day")))),"tgl SK salah"),"")</f>
        <v>50097.348911689813</v>
      </c>
      <c r="AC2195" s="167" t="str">
        <f ca="1">IF(Table1[[#This Row],[TGL. PENSIUN (jabatan )]]&lt;&gt;0,TEXT(Table1[[#This Row],[TGL. PENSIUN (jabatan )]],"yyyy"),"")</f>
        <v>2037</v>
      </c>
      <c r="AD21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6" spans="1:30" s="53" customFormat="1" ht="21.75" customHeight="1" x14ac:dyDescent="0.25">
      <c r="A2196" s="43">
        <f t="shared" si="75"/>
        <v>2191</v>
      </c>
      <c r="B2196" s="44" t="s">
        <v>3626</v>
      </c>
      <c r="C2196" s="44" t="s">
        <v>3860</v>
      </c>
      <c r="D2196" s="72" t="s">
        <v>63</v>
      </c>
      <c r="E2196" s="141" t="s">
        <v>3872</v>
      </c>
      <c r="F2196" s="43" t="s">
        <v>41</v>
      </c>
      <c r="G2196" s="46" t="s">
        <v>42</v>
      </c>
      <c r="H2196" s="47">
        <v>30775</v>
      </c>
      <c r="I2196" s="45"/>
      <c r="J2196" s="76"/>
      <c r="K2196" s="83" t="s">
        <v>43</v>
      </c>
      <c r="L2196" s="239" t="s">
        <v>3873</v>
      </c>
      <c r="M2196" s="95">
        <v>42940</v>
      </c>
      <c r="N2196" s="52" t="str">
        <f t="shared" ca="1" si="76"/>
        <v>39 Tahun 10 Bulan 24 hari</v>
      </c>
      <c r="O21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6 Tahun 7 Bulan 3 Hari </v>
      </c>
      <c r="P2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Row],[JABATAN]],tbl_refJabatan,2,FALSE),"yr","day")-CONVERT(DATEDIF(H2196,tglAcuan,"y"),"yr","day"))),(NOW()+(CONVERT(VLOOKUP(Table1[[#This Row],[JABATAN]],tbl_refJabatan,2,FALSE),"yr","day")-CONVERT(DATEDIF(H2196,NOW(),"y"),"yr","day")))),"Usia Salah"),"")</f>
        <v>53019.348911689813</v>
      </c>
      <c r="Q2196" s="167" t="str">
        <f ca="1">IF(Table1[[#This Row],[TGL. PENSIUN (usia)]]&lt;&gt;0,TEXT(Table1[[#This Row],[TGL. PENSIUN (usia)]],"yyyy"),"")</f>
        <v>2045</v>
      </c>
      <c r="R2196" s="166">
        <f ca="1">IF(AND(Table1[[#This Row],[TGL. PENSIUN (usia)]]&lt;&gt;"",Table1[[#This Row],[TGL. PENSIUN (usia)]]&lt;&gt;"USIA SALAH"),IF(tglAcuan&lt;&gt;0,(INT(CONVERT(VLOOKUP(Table1[[#This Row],[JABATAN]],tbl_refJabatan,2,FALSE),"yr","day")-CONVERT(DATEDIF(H2196,tglAcuan,"y"),"yr","day"))),(INT(CONVERT(VLOOKUP(Table1[[#This Row],[JABATAN]],tbl_refJabatan,2,FALSE),"yr","day")-CONVERT(DATEDIF(H2196,NOW(),"y"),"yr","day")))),"")</f>
        <v>7670</v>
      </c>
      <c r="S2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Row],[JABATAN]],tbl_refJabatan,4,FALSE),"yr","day")-CONVERT(DATEDIF(H2196,tglAcuan,"y"),"yr","day"))),(NOW()+(CONVERT(VLOOKUP(Table1[[#This Row],[JABATAN]],tbl_refJabatan,4,FALSE),"yr","day")-CONVERT(DATEDIF(H2196,NOW(),"y"),"yr","day")))),"Usia Salah"),"")</f>
        <v>38409.348911689813</v>
      </c>
      <c r="T2196" s="167" t="str">
        <f ca="1">IF(Table1[[#This Row],[TGL. PENSIUN ( usia )]]&lt;&gt;0,TEXT(Table1[[#This Row],[TGL. PENSIUN ( usia )]],"yyyy"),"")</f>
        <v>2005</v>
      </c>
      <c r="U2196" s="166">
        <f ca="1">IF(AND(Table1[[#This Row],[TGL. PENSIUN (usia)]]&lt;&gt;"",Table1[[#This Row],[TGL. PENSIUN (usia)]]&lt;&gt;"USIA SALAH"),IF(tglAcuan&lt;&gt;0,(INT(CONVERT(VLOOKUP(Table1[[#This Row],[JABATAN]],tbl_refJabatan,4,FALSE),"yr","day")-CONVERT(DATEDIF(H2196,tglAcuan,"y"),"yr","day"))),(INT(CONVERT(VLOOKUP(Table1[[#This Row],[JABATAN]],tbl_refJabatan,4,FALSE),"yr","day")-CONVERT(DATEDIF(H2196,NOW(),"y"),"yr","day")))),"")</f>
        <v>-6940</v>
      </c>
      <c r="V2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Row],[JABATAN]],tbl_refJabatan,6,FALSE),"yr","day")-CONVERT(DATEDIF(H2196,tglAcuan,"y"),"yr","day"))),(NOW()+(CONVERT(VLOOKUP(Table1[[#This Row],[JABATAN]],tbl_refJabatan,6,FALSE),"yr","day")-CONVERT(DATEDIF(H2196,NOW(),"y"),"yr","day")))),"Usia Salah"),"")</f>
        <v>31104.348911689813</v>
      </c>
      <c r="W2196" s="167" t="str">
        <f ca="1">IF(Table1[[#This Row],[TGL.PENSIUN (usia)]]&lt;&gt;0,TEXT(Table1[[#This Row],[TGL.PENSIUN (usia)]],"yyyy"),"")</f>
        <v>1985</v>
      </c>
      <c r="X2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Row],[JABATAN]],tbl_refJabatan,7,FALSE),"yr","day")-CONVERT(DATEDIF(M2196,tglAcuan,"y"),"yr","day"))),(NOW()+(CONVERT(VLOOKUP(Table1[[#This Row],[JABATAN]],tbl_refJabatan,7,FALSE),"yr","day")-CONVERT(DATEDIF(M2196,NOW(),"y"),"yr","day")))),"tgl SK salah"),"")</f>
        <v>65072.598911689813</v>
      </c>
      <c r="Y2196" s="167" t="str">
        <f ca="1">IF(Table1[[#This Row],[TGL. PENSIUN (jabatan)]]&lt;&gt;0,TEXT(Table1[[#This Row],[TGL. PENSIUN (jabatan)]],"yyyy"),"")</f>
        <v>2078</v>
      </c>
      <c r="Z21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Row],[JABATAN]],tbl_refJabatan,8,FALSE),"yr","day")-CONVERT(DATEDIF(H2196,tglAcuan,"y"),"yr","day"))),(NOW()+(CONVERT(VLOOKUP(Table1[[#This Row],[JABATAN]],tbl_refJabatan,8,FALSE),"yr","day")-CONVERT(DATEDIF(H2196,NOW(),"y"),"yr","day")))),"Usia Salah"),"")</f>
        <v>53019.348911689813</v>
      </c>
      <c r="AA2196" s="167" t="str">
        <f ca="1">IF(Table1[[#This Row],[TGL.PENSIUN (usia )]]&lt;&gt;0,TEXT(Table1[[#This Row],[TGL.PENSIUN (usia )]],"yyyy"),"")</f>
        <v>2045</v>
      </c>
      <c r="AB21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Row],[JABATAN]],tbl_refJabatan,9,FALSE),"yr","day")-CONVERT(DATEDIF(M2196,tglAcuan,"y"),"yr","day"))),(NOW()+(CONVERT(VLOOKUP(Table1[[#This Row],[JABATAN]],tbl_refJabatan,9,FALSE),"yr","day")-CONVERT(DATEDIF(M2196,NOW(),"y"),"yr","day")))),"tgl SK salah"),"")</f>
        <v>48636.348911689813</v>
      </c>
      <c r="AC2196" s="167" t="str">
        <f ca="1">IF(Table1[[#This Row],[TGL. PENSIUN (jabatan )]]&lt;&gt;0,TEXT(Table1[[#This Row],[TGL. PENSIUN (jabatan )]],"yyyy"),"")</f>
        <v>2033</v>
      </c>
      <c r="AD21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7" spans="1:30" s="53" customFormat="1" ht="21.75" customHeight="1" x14ac:dyDescent="0.25">
      <c r="A2197" s="43">
        <f t="shared" si="75"/>
        <v>2192</v>
      </c>
      <c r="B2197" s="44" t="s">
        <v>3626</v>
      </c>
      <c r="C2197" s="44" t="s">
        <v>3874</v>
      </c>
      <c r="D2197" s="45" t="s">
        <v>39</v>
      </c>
      <c r="E2197" s="285" t="s">
        <v>3875</v>
      </c>
      <c r="F2197" s="43" t="s">
        <v>41</v>
      </c>
      <c r="G2197" s="46" t="s">
        <v>42</v>
      </c>
      <c r="H2197" s="84">
        <v>26914</v>
      </c>
      <c r="I2197" s="45"/>
      <c r="J2197" s="76"/>
      <c r="K2197" s="83" t="s">
        <v>56</v>
      </c>
      <c r="L2197" s="83" t="s">
        <v>3876</v>
      </c>
      <c r="M2197" s="71" t="s">
        <v>396</v>
      </c>
      <c r="N2197" s="52" t="str">
        <f t="shared" ca="1" si="76"/>
        <v>50 Tahun 5 Bulan 20 hari</v>
      </c>
      <c r="O21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2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Row],[JABATAN]],tbl_refJabatan,2,FALSE),"yr","day")-CONVERT(DATEDIF(H2197,tglAcuan,"y"),"yr","day"))),(NOW()+(CONVERT(VLOOKUP(Table1[[#This Row],[JABATAN]],tbl_refJabatan,2,FALSE),"yr","day")-CONVERT(DATEDIF(H2197,NOW(),"y"),"yr","day")))),"Usia Salah"),"")</f>
        <v>27086.598911689813</v>
      </c>
      <c r="Q2197" s="167" t="str">
        <f ca="1">IF(Table1[[#This Row],[TGL. PENSIUN (usia)]]&lt;&gt;0,TEXT(Table1[[#This Row],[TGL. PENSIUN (usia)]],"yyyy"),"")</f>
        <v>1974</v>
      </c>
      <c r="R2197" s="166">
        <f ca="1">IF(AND(Table1[[#This Row],[TGL. PENSIUN (usia)]]&lt;&gt;"",Table1[[#This Row],[TGL. PENSIUN (usia)]]&lt;&gt;"USIA SALAH"),IF(tglAcuan&lt;&gt;0,(INT(CONVERT(VLOOKUP(Table1[[#This Row],[JABATAN]],tbl_refJabatan,2,FALSE),"yr","day")-CONVERT(DATEDIF(H2197,tglAcuan,"y"),"yr","day"))),(INT(CONVERT(VLOOKUP(Table1[[#This Row],[JABATAN]],tbl_refJabatan,2,FALSE),"yr","day")-CONVERT(DATEDIF(H2197,NOW(),"y"),"yr","day")))),"")</f>
        <v>-18263</v>
      </c>
      <c r="S2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Row],[JABATAN]],tbl_refJabatan,4,FALSE),"yr","day")-CONVERT(DATEDIF(H2197,tglAcuan,"y"),"yr","day"))),(NOW()+(CONVERT(VLOOKUP(Table1[[#This Row],[JABATAN]],tbl_refJabatan,4,FALSE),"yr","day")-CONVERT(DATEDIF(H2197,NOW(),"y"),"yr","day")))),"Usia Salah"),"")</f>
        <v>27086.598911689813</v>
      </c>
      <c r="T2197" s="167" t="str">
        <f ca="1">IF(Table1[[#This Row],[TGL. PENSIUN ( usia )]]&lt;&gt;0,TEXT(Table1[[#This Row],[TGL. PENSIUN ( usia )]],"yyyy"),"")</f>
        <v>1974</v>
      </c>
      <c r="U2197" s="166">
        <f ca="1">IF(AND(Table1[[#This Row],[TGL. PENSIUN (usia)]]&lt;&gt;"",Table1[[#This Row],[TGL. PENSIUN (usia)]]&lt;&gt;"USIA SALAH"),IF(tglAcuan&lt;&gt;0,(INT(CONVERT(VLOOKUP(Table1[[#This Row],[JABATAN]],tbl_refJabatan,4,FALSE),"yr","day")-CONVERT(DATEDIF(H2197,tglAcuan,"y"),"yr","day"))),(INT(CONVERT(VLOOKUP(Table1[[#This Row],[JABATAN]],tbl_refJabatan,4,FALSE),"yr","day")-CONVERT(DATEDIF(H2197,NOW(),"y"),"yr","day")))),"")</f>
        <v>-18263</v>
      </c>
      <c r="V2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Row],[JABATAN]],tbl_refJabatan,6,FALSE),"yr","day")-CONVERT(DATEDIF(H2197,tglAcuan,"y"),"yr","day"))),(NOW()+(CONVERT(VLOOKUP(Table1[[#This Row],[JABATAN]],tbl_refJabatan,6,FALSE),"yr","day")-CONVERT(DATEDIF(H2197,NOW(),"y"),"yr","day")))),"Usia Salah"),"")</f>
        <v>27086.598911689813</v>
      </c>
      <c r="W2197" s="167" t="str">
        <f ca="1">IF(Table1[[#This Row],[TGL.PENSIUN (usia)]]&lt;&gt;0,TEXT(Table1[[#This Row],[TGL.PENSIUN (usia)]],"yyyy"),"")</f>
        <v>1974</v>
      </c>
      <c r="X2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Row],[JABATAN]],tbl_refJabatan,7,FALSE),"yr","day")-CONVERT(DATEDIF(M2197,tglAcuan,"y"),"yr","day"))),(NOW()+(CONVERT(VLOOKUP(Table1[[#This Row],[JABATAN]],tbl_refJabatan,7,FALSE),"yr","day")-CONVERT(DATEDIF(M2197,NOW(),"y"),"yr","day")))),"tgl SK salah"),"")</f>
        <v>45349.098911689813</v>
      </c>
      <c r="Y2197" s="167" t="str">
        <f ca="1">IF(Table1[[#This Row],[TGL. PENSIUN (jabatan)]]&lt;&gt;0,TEXT(Table1[[#This Row],[TGL. PENSIUN (jabatan)]],"yyyy"),"")</f>
        <v>2024</v>
      </c>
      <c r="Z21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Row],[JABATAN]],tbl_refJabatan,8,FALSE),"yr","day")-CONVERT(DATEDIF(H2197,tglAcuan,"y"),"yr","day"))),(NOW()+(CONVERT(VLOOKUP(Table1[[#This Row],[JABATAN]],tbl_refJabatan,8,FALSE),"yr","day")-CONVERT(DATEDIF(H2197,NOW(),"y"),"yr","day")))),"Usia Salah"),"")</f>
        <v>27086.598911689813</v>
      </c>
      <c r="AA2197" s="167" t="str">
        <f ca="1">IF(Table1[[#This Row],[TGL.PENSIUN (usia )]]&lt;&gt;0,TEXT(Table1[[#This Row],[TGL.PENSIUN (usia )]],"yyyy"),"")</f>
        <v>1974</v>
      </c>
      <c r="AB21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Row],[JABATAN]],tbl_refJabatan,9,FALSE),"yr","day")-CONVERT(DATEDIF(M2197,tglAcuan,"y"),"yr","day"))),(NOW()+(CONVERT(VLOOKUP(Table1[[#This Row],[JABATAN]],tbl_refJabatan,9,FALSE),"yr","day")-CONVERT(DATEDIF(M2197,NOW(),"y"),"yr","day")))),"tgl SK salah"),"")</f>
        <v>45349.098911689813</v>
      </c>
      <c r="AC2197" s="167" t="str">
        <f ca="1">IF(Table1[[#This Row],[TGL. PENSIUN (jabatan )]]&lt;&gt;0,TEXT(Table1[[#This Row],[TGL. PENSIUN (jabatan )]],"yyyy"),"")</f>
        <v>2024</v>
      </c>
      <c r="AD21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198" spans="1:30" s="88" customFormat="1" ht="21.75" customHeight="1" x14ac:dyDescent="0.25">
      <c r="A2198" s="43">
        <f t="shared" si="75"/>
        <v>2193</v>
      </c>
      <c r="B2198" s="44" t="s">
        <v>3626</v>
      </c>
      <c r="C2198" s="44" t="s">
        <v>3874</v>
      </c>
      <c r="D2198" s="72" t="s">
        <v>45</v>
      </c>
      <c r="E2198" s="285" t="s">
        <v>3877</v>
      </c>
      <c r="F2198" s="43" t="s">
        <v>41</v>
      </c>
      <c r="G2198" s="46" t="s">
        <v>42</v>
      </c>
      <c r="H2198" s="84">
        <v>31944</v>
      </c>
      <c r="I2198" s="45"/>
      <c r="J2198" s="76"/>
      <c r="K2198" s="83" t="s">
        <v>43</v>
      </c>
      <c r="L2198" s="79" t="s">
        <v>3878</v>
      </c>
      <c r="M2198" s="80">
        <v>43538</v>
      </c>
      <c r="N2198" s="52" t="str">
        <f t="shared" ca="1" si="76"/>
        <v>36 Tahun 8 Bulan 11 hari</v>
      </c>
      <c r="O21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Row],[JABATAN]],tbl_refJabatan,2,FALSE),"yr","day")-CONVERT(DATEDIF(H2198,tglAcuan,"y"),"yr","day"))),(NOW()+(CONVERT(VLOOKUP(Table1[[#This Row],[JABATAN]],tbl_refJabatan,2,FALSE),"yr","day")-CONVERT(DATEDIF(H2198,NOW(),"y"),"yr","day")))),"Usia Salah"),"")</f>
        <v>32200.098911689813</v>
      </c>
      <c r="Q2198" s="167" t="str">
        <f ca="1">IF(Table1[[#This Row],[TGL. PENSIUN (usia)]]&lt;&gt;0,TEXT(Table1[[#This Row],[TGL. PENSIUN (usia)]],"yyyy"),"")</f>
        <v>1988</v>
      </c>
      <c r="R2198" s="166">
        <f ca="1">IF(AND(Table1[[#This Row],[TGL. PENSIUN (usia)]]&lt;&gt;"",Table1[[#This Row],[TGL. PENSIUN (usia)]]&lt;&gt;"USIA SALAH"),IF(tglAcuan&lt;&gt;0,(INT(CONVERT(VLOOKUP(Table1[[#This Row],[JABATAN]],tbl_refJabatan,2,FALSE),"yr","day")-CONVERT(DATEDIF(H2198,tglAcuan,"y"),"yr","day"))),(INT(CONVERT(VLOOKUP(Table1[[#This Row],[JABATAN]],tbl_refJabatan,2,FALSE),"yr","day")-CONVERT(DATEDIF(H2198,NOW(),"y"),"yr","day")))),"")</f>
        <v>-13149</v>
      </c>
      <c r="S2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Row],[JABATAN]],tbl_refJabatan,4,FALSE),"yr","day")-CONVERT(DATEDIF(H2198,tglAcuan,"y"),"yr","day"))),(NOW()+(CONVERT(VLOOKUP(Table1[[#This Row],[JABATAN]],tbl_refJabatan,4,FALSE),"yr","day")-CONVERT(DATEDIF(H2198,NOW(),"y"),"yr","day")))),"Usia Salah"),"")</f>
        <v>32200.098911689813</v>
      </c>
      <c r="T2198" s="167" t="str">
        <f ca="1">IF(Table1[[#This Row],[TGL. PENSIUN ( usia )]]&lt;&gt;0,TEXT(Table1[[#This Row],[TGL. PENSIUN ( usia )]],"yyyy"),"")</f>
        <v>1988</v>
      </c>
      <c r="U2198" s="166">
        <f ca="1">IF(AND(Table1[[#This Row],[TGL. PENSIUN (usia)]]&lt;&gt;"",Table1[[#This Row],[TGL. PENSIUN (usia)]]&lt;&gt;"USIA SALAH"),IF(tglAcuan&lt;&gt;0,(INT(CONVERT(VLOOKUP(Table1[[#This Row],[JABATAN]],tbl_refJabatan,4,FALSE),"yr","day")-CONVERT(DATEDIF(H2198,tglAcuan,"y"),"yr","day"))),(INT(CONVERT(VLOOKUP(Table1[[#This Row],[JABATAN]],tbl_refJabatan,4,FALSE),"yr","day")-CONVERT(DATEDIF(H2198,NOW(),"y"),"yr","day")))),"")</f>
        <v>-13149</v>
      </c>
      <c r="V2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Row],[JABATAN]],tbl_refJabatan,6,FALSE),"yr","day")-CONVERT(DATEDIF(H2198,tglAcuan,"y"),"yr","day"))),(NOW()+(CONVERT(VLOOKUP(Table1[[#This Row],[JABATAN]],tbl_refJabatan,6,FALSE),"yr","day")-CONVERT(DATEDIF(H2198,NOW(),"y"),"yr","day")))),"Usia Salah"),"")</f>
        <v>32200.098911689813</v>
      </c>
      <c r="W2198" s="167" t="str">
        <f ca="1">IF(Table1[[#This Row],[TGL.PENSIUN (usia)]]&lt;&gt;0,TEXT(Table1[[#This Row],[TGL.PENSIUN (usia)]],"yyyy"),"")</f>
        <v>1988</v>
      </c>
      <c r="X2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Row],[JABATAN]],tbl_refJabatan,7,FALSE),"yr","day")-CONVERT(DATEDIF(M2198,tglAcuan,"y"),"yr","day"))),(NOW()+(CONVERT(VLOOKUP(Table1[[#This Row],[JABATAN]],tbl_refJabatan,7,FALSE),"yr","day")-CONVERT(DATEDIF(M2198,NOW(),"y"),"yr","day")))),"tgl SK salah"),"")</f>
        <v>43888.098911689813</v>
      </c>
      <c r="Y2198" s="167" t="str">
        <f ca="1">IF(Table1[[#This Row],[TGL. PENSIUN (jabatan)]]&lt;&gt;0,TEXT(Table1[[#This Row],[TGL. PENSIUN (jabatan)]],"yyyy"),"")</f>
        <v>2020</v>
      </c>
      <c r="Z21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Row],[JABATAN]],tbl_refJabatan,8,FALSE),"yr","day")-CONVERT(DATEDIF(H2198,tglAcuan,"y"),"yr","day"))),(NOW()+(CONVERT(VLOOKUP(Table1[[#This Row],[JABATAN]],tbl_refJabatan,8,FALSE),"yr","day")-CONVERT(DATEDIF(H2198,NOW(),"y"),"yr","day")))),"Usia Salah"),"")</f>
        <v>32200.098911689813</v>
      </c>
      <c r="AA2198" s="167" t="str">
        <f ca="1">IF(Table1[[#This Row],[TGL.PENSIUN (usia )]]&lt;&gt;0,TEXT(Table1[[#This Row],[TGL.PENSIUN (usia )]],"yyyy"),"")</f>
        <v>1988</v>
      </c>
      <c r="AB21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Row],[JABATAN]],tbl_refJabatan,9,FALSE),"yr","day")-CONVERT(DATEDIF(M2198,tglAcuan,"y"),"yr","day"))),(NOW()+(CONVERT(VLOOKUP(Table1[[#This Row],[JABATAN]],tbl_refJabatan,9,FALSE),"yr","day")-CONVERT(DATEDIF(M2198,NOW(),"y"),"yr","day")))),"tgl SK salah"),"")</f>
        <v>43888.098911689813</v>
      </c>
      <c r="AC2198" s="167" t="str">
        <f ca="1">IF(Table1[[#This Row],[TGL. PENSIUN (jabatan )]]&lt;&gt;0,TEXT(Table1[[#This Row],[TGL. PENSIUN (jabatan )]],"yyyy"),"")</f>
        <v>2020</v>
      </c>
      <c r="AD21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199" spans="1:30" s="53" customFormat="1" ht="21.75" customHeight="1" x14ac:dyDescent="0.25">
      <c r="A2199" s="43">
        <f t="shared" si="75"/>
        <v>2194</v>
      </c>
      <c r="B2199" s="44" t="s">
        <v>3626</v>
      </c>
      <c r="C2199" s="44" t="s">
        <v>3874</v>
      </c>
      <c r="D2199" s="72" t="s">
        <v>48</v>
      </c>
      <c r="E2199" s="285" t="s">
        <v>3879</v>
      </c>
      <c r="F2199" s="43" t="s">
        <v>41</v>
      </c>
      <c r="G2199" s="46" t="s">
        <v>42</v>
      </c>
      <c r="H2199" s="84">
        <v>26355</v>
      </c>
      <c r="I2199" s="45"/>
      <c r="J2199" s="76"/>
      <c r="K2199" s="83" t="s">
        <v>43</v>
      </c>
      <c r="L2199" s="79" t="s">
        <v>3878</v>
      </c>
      <c r="M2199" s="80">
        <v>43538</v>
      </c>
      <c r="N2199" s="52" t="str">
        <f t="shared" ca="1" si="76"/>
        <v>52 Tahun 0 Bulan 1 hari</v>
      </c>
      <c r="O21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Row],[JABATAN]],tbl_refJabatan,2,FALSE),"yr","day")-CONVERT(DATEDIF(H2199,tglAcuan,"y"),"yr","day"))),(NOW()+(CONVERT(VLOOKUP(Table1[[#This Row],[JABATAN]],tbl_refJabatan,2,FALSE),"yr","day")-CONVERT(DATEDIF(H2199,NOW(),"y"),"yr","day")))),"Usia Salah"),"")</f>
        <v>48271.098911689813</v>
      </c>
      <c r="Q2199" s="167" t="str">
        <f ca="1">IF(Table1[[#This Row],[TGL. PENSIUN (usia)]]&lt;&gt;0,TEXT(Table1[[#This Row],[TGL. PENSIUN (usia)]],"yyyy"),"")</f>
        <v>2032</v>
      </c>
      <c r="R2199" s="166">
        <f ca="1">IF(AND(Table1[[#This Row],[TGL. PENSIUN (usia)]]&lt;&gt;"",Table1[[#This Row],[TGL. PENSIUN (usia)]]&lt;&gt;"USIA SALAH"),IF(tglAcuan&lt;&gt;0,(INT(CONVERT(VLOOKUP(Table1[[#This Row],[JABATAN]],tbl_refJabatan,2,FALSE),"yr","day")-CONVERT(DATEDIF(H2199,tglAcuan,"y"),"yr","day"))),(INT(CONVERT(VLOOKUP(Table1[[#This Row],[JABATAN]],tbl_refJabatan,2,FALSE),"yr","day")-CONVERT(DATEDIF(H2199,NOW(),"y"),"yr","day")))),"")</f>
        <v>2922</v>
      </c>
      <c r="S2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Row],[JABATAN]],tbl_refJabatan,4,FALSE),"yr","day")-CONVERT(DATEDIF(H2199,tglAcuan,"y"),"yr","day"))),(NOW()+(CONVERT(VLOOKUP(Table1[[#This Row],[JABATAN]],tbl_refJabatan,4,FALSE),"yr","day")-CONVERT(DATEDIF(H2199,NOW(),"y"),"yr","day")))),"Usia Salah"),"")</f>
        <v>48271.098911689813</v>
      </c>
      <c r="T2199" s="167" t="str">
        <f ca="1">IF(Table1[[#This Row],[TGL. PENSIUN ( usia )]]&lt;&gt;0,TEXT(Table1[[#This Row],[TGL. PENSIUN ( usia )]],"yyyy"),"")</f>
        <v>2032</v>
      </c>
      <c r="U2199" s="166">
        <f ca="1">IF(AND(Table1[[#This Row],[TGL. PENSIUN (usia)]]&lt;&gt;"",Table1[[#This Row],[TGL. PENSIUN (usia)]]&lt;&gt;"USIA SALAH"),IF(tglAcuan&lt;&gt;0,(INT(CONVERT(VLOOKUP(Table1[[#This Row],[JABATAN]],tbl_refJabatan,4,FALSE),"yr","day")-CONVERT(DATEDIF(H2199,tglAcuan,"y"),"yr","day"))),(INT(CONVERT(VLOOKUP(Table1[[#This Row],[JABATAN]],tbl_refJabatan,4,FALSE),"yr","day")-CONVERT(DATEDIF(H2199,NOW(),"y"),"yr","day")))),"")</f>
        <v>2922</v>
      </c>
      <c r="V2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Row],[JABATAN]],tbl_refJabatan,6,FALSE),"yr","day")-CONVERT(DATEDIF(H2199,tglAcuan,"y"),"yr","day"))),(NOW()+(CONVERT(VLOOKUP(Table1[[#This Row],[JABATAN]],tbl_refJabatan,6,FALSE),"yr","day")-CONVERT(DATEDIF(H2199,NOW(),"y"),"yr","day")))),"Usia Salah"),"")</f>
        <v>46810.098911689813</v>
      </c>
      <c r="W2199" s="167" t="str">
        <f ca="1">IF(Table1[[#This Row],[TGL.PENSIUN (usia)]]&lt;&gt;0,TEXT(Table1[[#This Row],[TGL.PENSIUN (usia)]],"yyyy"),"")</f>
        <v>2028</v>
      </c>
      <c r="X2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Row],[JABATAN]],tbl_refJabatan,7,FALSE),"yr","day")-CONVERT(DATEDIF(M2199,tglAcuan,"y"),"yr","day"))),(NOW()+(CONVERT(VLOOKUP(Table1[[#This Row],[JABATAN]],tbl_refJabatan,7,FALSE),"yr","day")-CONVERT(DATEDIF(M2199,NOW(),"y"),"yr","day")))),"tgl SK salah"),"")</f>
        <v>51193.098911689813</v>
      </c>
      <c r="Y2199" s="167" t="str">
        <f ca="1">IF(Table1[[#This Row],[TGL. PENSIUN (jabatan)]]&lt;&gt;0,TEXT(Table1[[#This Row],[TGL. PENSIUN (jabatan)]],"yyyy"),"")</f>
        <v>2040</v>
      </c>
      <c r="Z21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Row],[JABATAN]],tbl_refJabatan,8,FALSE),"yr","day")-CONVERT(DATEDIF(H2199,tglAcuan,"y"),"yr","day"))),(NOW()+(CONVERT(VLOOKUP(Table1[[#This Row],[JABATAN]],tbl_refJabatan,8,FALSE),"yr","day")-CONVERT(DATEDIF(H2199,NOW(),"y"),"yr","day")))),"Usia Salah"),"")</f>
        <v>46810.098911689813</v>
      </c>
      <c r="AA2199" s="167" t="str">
        <f ca="1">IF(Table1[[#This Row],[TGL.PENSIUN (usia )]]&lt;&gt;0,TEXT(Table1[[#This Row],[TGL.PENSIUN (usia )]],"yyyy"),"")</f>
        <v>2028</v>
      </c>
      <c r="AB21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Row],[JABATAN]],tbl_refJabatan,9,FALSE),"yr","day")-CONVERT(DATEDIF(M2199,tglAcuan,"y"),"yr","day"))),(NOW()+(CONVERT(VLOOKUP(Table1[[#This Row],[JABATAN]],tbl_refJabatan,9,FALSE),"yr","day")-CONVERT(DATEDIF(M2199,NOW(),"y"),"yr","day")))),"tgl SK salah"),"")</f>
        <v>51193.098911689813</v>
      </c>
      <c r="AC2199" s="167" t="str">
        <f ca="1">IF(Table1[[#This Row],[TGL. PENSIUN (jabatan )]]&lt;&gt;0,TEXT(Table1[[#This Row],[TGL. PENSIUN (jabatan )]],"yyyy"),"")</f>
        <v>2040</v>
      </c>
      <c r="AD21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0" spans="1:30" s="53" customFormat="1" ht="21.75" customHeight="1" x14ac:dyDescent="0.25">
      <c r="A2200" s="43">
        <f t="shared" si="75"/>
        <v>2195</v>
      </c>
      <c r="B2200" s="44" t="s">
        <v>3626</v>
      </c>
      <c r="C2200" s="44" t="s">
        <v>3874</v>
      </c>
      <c r="D2200" s="72" t="s">
        <v>52</v>
      </c>
      <c r="E2200" s="285" t="s">
        <v>3875</v>
      </c>
      <c r="F2200" s="43" t="s">
        <v>41</v>
      </c>
      <c r="G2200" s="46" t="s">
        <v>42</v>
      </c>
      <c r="H2200" s="84">
        <v>26914</v>
      </c>
      <c r="I2200" s="45"/>
      <c r="J2200" s="76"/>
      <c r="K2200" s="83" t="s">
        <v>43</v>
      </c>
      <c r="L2200" s="79" t="s">
        <v>3878</v>
      </c>
      <c r="M2200" s="80">
        <v>43538</v>
      </c>
      <c r="N2200" s="52" t="str">
        <f t="shared" ca="1" si="76"/>
        <v>50 Tahun 5 Bulan 20 hari</v>
      </c>
      <c r="O22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Row],[JABATAN]],tbl_refJabatan,2,FALSE),"yr","day")-CONVERT(DATEDIF(H2200,tglAcuan,"y"),"yr","day"))),(NOW()+(CONVERT(VLOOKUP(Table1[[#This Row],[JABATAN]],tbl_refJabatan,2,FALSE),"yr","day")-CONVERT(DATEDIF(H2200,NOW(),"y"),"yr","day")))),"Usia Salah"),"")</f>
        <v>49001.598911689813</v>
      </c>
      <c r="Q2200" s="167" t="str">
        <f ca="1">IF(Table1[[#This Row],[TGL. PENSIUN (usia)]]&lt;&gt;0,TEXT(Table1[[#This Row],[TGL. PENSIUN (usia)]],"yyyy"),"")</f>
        <v>2034</v>
      </c>
      <c r="R2200" s="166">
        <f ca="1">IF(AND(Table1[[#This Row],[TGL. PENSIUN (usia)]]&lt;&gt;"",Table1[[#This Row],[TGL. PENSIUN (usia)]]&lt;&gt;"USIA SALAH"),IF(tglAcuan&lt;&gt;0,(INT(CONVERT(VLOOKUP(Table1[[#This Row],[JABATAN]],tbl_refJabatan,2,FALSE),"yr","day")-CONVERT(DATEDIF(H2200,tglAcuan,"y"),"yr","day"))),(INT(CONVERT(VLOOKUP(Table1[[#This Row],[JABATAN]],tbl_refJabatan,2,FALSE),"yr","day")-CONVERT(DATEDIF(H2200,NOW(),"y"),"yr","day")))),"")</f>
        <v>3652</v>
      </c>
      <c r="S2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Row],[JABATAN]],tbl_refJabatan,4,FALSE),"yr","day")-CONVERT(DATEDIF(H2200,tglAcuan,"y"),"yr","day"))),(NOW()+(CONVERT(VLOOKUP(Table1[[#This Row],[JABATAN]],tbl_refJabatan,4,FALSE),"yr","day")-CONVERT(DATEDIF(H2200,NOW(),"y"),"yr","day")))),"Usia Salah"),"")</f>
        <v>49001.598911689813</v>
      </c>
      <c r="T2200" s="167" t="str">
        <f ca="1">IF(Table1[[#This Row],[TGL. PENSIUN ( usia )]]&lt;&gt;0,TEXT(Table1[[#This Row],[TGL. PENSIUN ( usia )]],"yyyy"),"")</f>
        <v>2034</v>
      </c>
      <c r="U2200" s="166">
        <f ca="1">IF(AND(Table1[[#This Row],[TGL. PENSIUN (usia)]]&lt;&gt;"",Table1[[#This Row],[TGL. PENSIUN (usia)]]&lt;&gt;"USIA SALAH"),IF(tglAcuan&lt;&gt;0,(INT(CONVERT(VLOOKUP(Table1[[#This Row],[JABATAN]],tbl_refJabatan,4,FALSE),"yr","day")-CONVERT(DATEDIF(H2200,tglAcuan,"y"),"yr","day"))),(INT(CONVERT(VLOOKUP(Table1[[#This Row],[JABATAN]],tbl_refJabatan,4,FALSE),"yr","day")-CONVERT(DATEDIF(H2200,NOW(),"y"),"yr","day")))),"")</f>
        <v>3652</v>
      </c>
      <c r="V2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Row],[JABATAN]],tbl_refJabatan,6,FALSE),"yr","day")-CONVERT(DATEDIF(H2200,tglAcuan,"y"),"yr","day"))),(NOW()+(CONVERT(VLOOKUP(Table1[[#This Row],[JABATAN]],tbl_refJabatan,6,FALSE),"yr","day")-CONVERT(DATEDIF(H2200,NOW(),"y"),"yr","day")))),"Usia Salah"),"")</f>
        <v>47540.598911689813</v>
      </c>
      <c r="W2200" s="167" t="str">
        <f ca="1">IF(Table1[[#This Row],[TGL.PENSIUN (usia)]]&lt;&gt;0,TEXT(Table1[[#This Row],[TGL.PENSIUN (usia)]],"yyyy"),"")</f>
        <v>2030</v>
      </c>
      <c r="X2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Row],[JABATAN]],tbl_refJabatan,7,FALSE),"yr","day")-CONVERT(DATEDIF(M2200,tglAcuan,"y"),"yr","day"))),(NOW()+(CONVERT(VLOOKUP(Table1[[#This Row],[JABATAN]],tbl_refJabatan,7,FALSE),"yr","day")-CONVERT(DATEDIF(M2200,NOW(),"y"),"yr","day")))),"tgl SK salah"),"")</f>
        <v>51193.098911689813</v>
      </c>
      <c r="Y2200" s="167" t="str">
        <f ca="1">IF(Table1[[#This Row],[TGL. PENSIUN (jabatan)]]&lt;&gt;0,TEXT(Table1[[#This Row],[TGL. PENSIUN (jabatan)]],"yyyy"),"")</f>
        <v>2040</v>
      </c>
      <c r="Z22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Row],[JABATAN]],tbl_refJabatan,8,FALSE),"yr","day")-CONVERT(DATEDIF(H2200,tglAcuan,"y"),"yr","day"))),(NOW()+(CONVERT(VLOOKUP(Table1[[#This Row],[JABATAN]],tbl_refJabatan,8,FALSE),"yr","day")-CONVERT(DATEDIF(H2200,NOW(),"y"),"yr","day")))),"Usia Salah"),"")</f>
        <v>47540.598911689813</v>
      </c>
      <c r="AA2200" s="167" t="str">
        <f ca="1">IF(Table1[[#This Row],[TGL.PENSIUN (usia )]]&lt;&gt;0,TEXT(Table1[[#This Row],[TGL.PENSIUN (usia )]],"yyyy"),"")</f>
        <v>2030</v>
      </c>
      <c r="AB22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Row],[JABATAN]],tbl_refJabatan,9,FALSE),"yr","day")-CONVERT(DATEDIF(M2200,tglAcuan,"y"),"yr","day"))),(NOW()+(CONVERT(VLOOKUP(Table1[[#This Row],[JABATAN]],tbl_refJabatan,9,FALSE),"yr","day")-CONVERT(DATEDIF(M2200,NOW(),"y"),"yr","day")))),"tgl SK salah"),"")</f>
        <v>51193.098911689813</v>
      </c>
      <c r="AC2200" s="167" t="str">
        <f ca="1">IF(Table1[[#This Row],[TGL. PENSIUN (jabatan )]]&lt;&gt;0,TEXT(Table1[[#This Row],[TGL. PENSIUN (jabatan )]],"yyyy"),"")</f>
        <v>2040</v>
      </c>
      <c r="AD22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1" spans="1:30" s="53" customFormat="1" ht="21.75" customHeight="1" x14ac:dyDescent="0.25">
      <c r="A2201" s="43">
        <f t="shared" si="75"/>
        <v>2196</v>
      </c>
      <c r="B2201" s="44" t="s">
        <v>3626</v>
      </c>
      <c r="C2201" s="44" t="s">
        <v>3874</v>
      </c>
      <c r="D2201" s="45" t="s">
        <v>54</v>
      </c>
      <c r="E2201" s="285" t="s">
        <v>3880</v>
      </c>
      <c r="F2201" s="43" t="s">
        <v>41</v>
      </c>
      <c r="G2201" s="46" t="s">
        <v>42</v>
      </c>
      <c r="H2201" s="84">
        <v>35948</v>
      </c>
      <c r="I2201" s="45"/>
      <c r="J2201" s="76"/>
      <c r="K2201" s="83" t="s">
        <v>43</v>
      </c>
      <c r="L2201" s="83" t="s">
        <v>3881</v>
      </c>
      <c r="M2201" s="174" t="s">
        <v>3882</v>
      </c>
      <c r="N2201" s="52" t="str">
        <f t="shared" ca="1" si="76"/>
        <v>25 Tahun 8 Bulan 25 hari</v>
      </c>
      <c r="O22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6 Hari </v>
      </c>
      <c r="P2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Row],[JABATAN]],tbl_refJabatan,2,FALSE),"yr","day")-CONVERT(DATEDIF(H2201,tglAcuan,"y"),"yr","day"))),(NOW()+(CONVERT(VLOOKUP(Table1[[#This Row],[JABATAN]],tbl_refJabatan,2,FALSE),"yr","day")-CONVERT(DATEDIF(H2201,NOW(),"y"),"yr","day")))),"Usia Salah"),"")</f>
        <v>58132.848911689813</v>
      </c>
      <c r="Q2201" s="167" t="str">
        <f ca="1">IF(Table1[[#This Row],[TGL. PENSIUN (usia)]]&lt;&gt;0,TEXT(Table1[[#This Row],[TGL. PENSIUN (usia)]],"yyyy"),"")</f>
        <v>2059</v>
      </c>
      <c r="R2201" s="166">
        <f ca="1">IF(AND(Table1[[#This Row],[TGL. PENSIUN (usia)]]&lt;&gt;"",Table1[[#This Row],[TGL. PENSIUN (usia)]]&lt;&gt;"USIA SALAH"),IF(tglAcuan&lt;&gt;0,(INT(CONVERT(VLOOKUP(Table1[[#This Row],[JABATAN]],tbl_refJabatan,2,FALSE),"yr","day")-CONVERT(DATEDIF(H2201,tglAcuan,"y"),"yr","day"))),(INT(CONVERT(VLOOKUP(Table1[[#This Row],[JABATAN]],tbl_refJabatan,2,FALSE),"yr","day")-CONVERT(DATEDIF(H2201,NOW(),"y"),"yr","day")))),"")</f>
        <v>12783</v>
      </c>
      <c r="S2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Row],[JABATAN]],tbl_refJabatan,4,FALSE),"yr","day")-CONVERT(DATEDIF(H2201,tglAcuan,"y"),"yr","day"))),(NOW()+(CONVERT(VLOOKUP(Table1[[#This Row],[JABATAN]],tbl_refJabatan,4,FALSE),"yr","day")-CONVERT(DATEDIF(H2201,NOW(),"y"),"yr","day")))),"Usia Salah"),"")</f>
        <v>58132.848911689813</v>
      </c>
      <c r="T2201" s="167" t="str">
        <f ca="1">IF(Table1[[#This Row],[TGL. PENSIUN ( usia )]]&lt;&gt;0,TEXT(Table1[[#This Row],[TGL. PENSIUN ( usia )]],"yyyy"),"")</f>
        <v>2059</v>
      </c>
      <c r="U2201" s="166">
        <f ca="1">IF(AND(Table1[[#This Row],[TGL. PENSIUN (usia)]]&lt;&gt;"",Table1[[#This Row],[TGL. PENSIUN (usia)]]&lt;&gt;"USIA SALAH"),IF(tglAcuan&lt;&gt;0,(INT(CONVERT(VLOOKUP(Table1[[#This Row],[JABATAN]],tbl_refJabatan,4,FALSE),"yr","day")-CONVERT(DATEDIF(H2201,tglAcuan,"y"),"yr","day"))),(INT(CONVERT(VLOOKUP(Table1[[#This Row],[JABATAN]],tbl_refJabatan,4,FALSE),"yr","day")-CONVERT(DATEDIF(H2201,NOW(),"y"),"yr","day")))),"")</f>
        <v>12783</v>
      </c>
      <c r="V2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Row],[JABATAN]],tbl_refJabatan,6,FALSE),"yr","day")-CONVERT(DATEDIF(H2201,tglAcuan,"y"),"yr","day"))),(NOW()+(CONVERT(VLOOKUP(Table1[[#This Row],[JABATAN]],tbl_refJabatan,6,FALSE),"yr","day")-CONVERT(DATEDIF(H2201,NOW(),"y"),"yr","day")))),"Usia Salah"),"")</f>
        <v>56671.848911689813</v>
      </c>
      <c r="W2201" s="167" t="str">
        <f ca="1">IF(Table1[[#This Row],[TGL.PENSIUN (usia)]]&lt;&gt;0,TEXT(Table1[[#This Row],[TGL.PENSIUN (usia)]],"yyyy"),"")</f>
        <v>2055</v>
      </c>
      <c r="X2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Row],[JABATAN]],tbl_refJabatan,7,FALSE),"yr","day")-CONVERT(DATEDIF(M2201,tglAcuan,"y"),"yr","day"))),(NOW()+(CONVERT(VLOOKUP(Table1[[#This Row],[JABATAN]],tbl_refJabatan,7,FALSE),"yr","day")-CONVERT(DATEDIF(M2201,NOW(),"y"),"yr","day")))),"tgl SK salah"),"")</f>
        <v>51923.598911689813</v>
      </c>
      <c r="Y2201" s="167" t="str">
        <f ca="1">IF(Table1[[#This Row],[TGL. PENSIUN (jabatan)]]&lt;&gt;0,TEXT(Table1[[#This Row],[TGL. PENSIUN (jabatan)]],"yyyy"),"")</f>
        <v>2042</v>
      </c>
      <c r="Z22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Row],[JABATAN]],tbl_refJabatan,8,FALSE),"yr","day")-CONVERT(DATEDIF(H2201,tglAcuan,"y"),"yr","day"))),(NOW()+(CONVERT(VLOOKUP(Table1[[#This Row],[JABATAN]],tbl_refJabatan,8,FALSE),"yr","day")-CONVERT(DATEDIF(H2201,NOW(),"y"),"yr","day")))),"Usia Salah"),"")</f>
        <v>56671.848911689813</v>
      </c>
      <c r="AA2201" s="167" t="str">
        <f ca="1">IF(Table1[[#This Row],[TGL.PENSIUN (usia )]]&lt;&gt;0,TEXT(Table1[[#This Row],[TGL.PENSIUN (usia )]],"yyyy"),"")</f>
        <v>2055</v>
      </c>
      <c r="AB22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Row],[JABATAN]],tbl_refJabatan,9,FALSE),"yr","day")-CONVERT(DATEDIF(M2201,tglAcuan,"y"),"yr","day"))),(NOW()+(CONVERT(VLOOKUP(Table1[[#This Row],[JABATAN]],tbl_refJabatan,9,FALSE),"yr","day")-CONVERT(DATEDIF(M2201,NOW(),"y"),"yr","day")))),"tgl SK salah"),"")</f>
        <v>51923.598911689813</v>
      </c>
      <c r="AC2201" s="167" t="str">
        <f ca="1">IF(Table1[[#This Row],[TGL. PENSIUN (jabatan )]]&lt;&gt;0,TEXT(Table1[[#This Row],[TGL. PENSIUN (jabatan )]],"yyyy"),"")</f>
        <v>2042</v>
      </c>
      <c r="AD22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2" spans="1:30" s="53" customFormat="1" ht="21.75" customHeight="1" x14ac:dyDescent="0.25">
      <c r="A2202" s="43">
        <f t="shared" si="75"/>
        <v>2197</v>
      </c>
      <c r="B2202" s="44" t="s">
        <v>3626</v>
      </c>
      <c r="C2202" s="44" t="s">
        <v>3874</v>
      </c>
      <c r="D2202" s="72" t="s">
        <v>57</v>
      </c>
      <c r="E2202" s="285" t="s">
        <v>3872</v>
      </c>
      <c r="F2202" s="43" t="s">
        <v>41</v>
      </c>
      <c r="G2202" s="46" t="s">
        <v>42</v>
      </c>
      <c r="H2202" s="84">
        <v>28073</v>
      </c>
      <c r="I2202" s="45"/>
      <c r="J2202" s="76"/>
      <c r="K2202" s="83" t="s">
        <v>43</v>
      </c>
      <c r="L2202" s="79" t="s">
        <v>3878</v>
      </c>
      <c r="M2202" s="80">
        <v>43538</v>
      </c>
      <c r="N2202" s="52" t="str">
        <f t="shared" ca="1" si="76"/>
        <v>47 Tahun 3 Bulan 18 hari</v>
      </c>
      <c r="O22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Row],[JABATAN]],tbl_refJabatan,2,FALSE),"yr","day")-CONVERT(DATEDIF(H2202,tglAcuan,"y"),"yr","day"))),(NOW()+(CONVERT(VLOOKUP(Table1[[#This Row],[JABATAN]],tbl_refJabatan,2,FALSE),"yr","day")-CONVERT(DATEDIF(H2202,NOW(),"y"),"yr","day")))),"Usia Salah"),"")</f>
        <v>50097.348911689813</v>
      </c>
      <c r="Q2202" s="167" t="str">
        <f ca="1">IF(Table1[[#This Row],[TGL. PENSIUN (usia)]]&lt;&gt;0,TEXT(Table1[[#This Row],[TGL. PENSIUN (usia)]],"yyyy"),"")</f>
        <v>2037</v>
      </c>
      <c r="R2202" s="166">
        <f ca="1">IF(AND(Table1[[#This Row],[TGL. PENSIUN (usia)]]&lt;&gt;"",Table1[[#This Row],[TGL. PENSIUN (usia)]]&lt;&gt;"USIA SALAH"),IF(tglAcuan&lt;&gt;0,(INT(CONVERT(VLOOKUP(Table1[[#This Row],[JABATAN]],tbl_refJabatan,2,FALSE),"yr","day")-CONVERT(DATEDIF(H2202,tglAcuan,"y"),"yr","day"))),(INT(CONVERT(VLOOKUP(Table1[[#This Row],[JABATAN]],tbl_refJabatan,2,FALSE),"yr","day")-CONVERT(DATEDIF(H2202,NOW(),"y"),"yr","day")))),"")</f>
        <v>4748</v>
      </c>
      <c r="S2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Row],[JABATAN]],tbl_refJabatan,4,FALSE),"yr","day")-CONVERT(DATEDIF(H2202,tglAcuan,"y"),"yr","day"))),(NOW()+(CONVERT(VLOOKUP(Table1[[#This Row],[JABATAN]],tbl_refJabatan,4,FALSE),"yr","day")-CONVERT(DATEDIF(H2202,NOW(),"y"),"yr","day")))),"Usia Salah"),"")</f>
        <v>50097.348911689813</v>
      </c>
      <c r="T2202" s="167" t="str">
        <f ca="1">IF(Table1[[#This Row],[TGL. PENSIUN ( usia )]]&lt;&gt;0,TEXT(Table1[[#This Row],[TGL. PENSIUN ( usia )]],"yyyy"),"")</f>
        <v>2037</v>
      </c>
      <c r="U2202" s="166">
        <f ca="1">IF(AND(Table1[[#This Row],[TGL. PENSIUN (usia)]]&lt;&gt;"",Table1[[#This Row],[TGL. PENSIUN (usia)]]&lt;&gt;"USIA SALAH"),IF(tglAcuan&lt;&gt;0,(INT(CONVERT(VLOOKUP(Table1[[#This Row],[JABATAN]],tbl_refJabatan,4,FALSE),"yr","day")-CONVERT(DATEDIF(H2202,tglAcuan,"y"),"yr","day"))),(INT(CONVERT(VLOOKUP(Table1[[#This Row],[JABATAN]],tbl_refJabatan,4,FALSE),"yr","day")-CONVERT(DATEDIF(H2202,NOW(),"y"),"yr","day")))),"")</f>
        <v>4748</v>
      </c>
      <c r="V2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Row],[JABATAN]],tbl_refJabatan,6,FALSE),"yr","day")-CONVERT(DATEDIF(H2202,tglAcuan,"y"),"yr","day"))),(NOW()+(CONVERT(VLOOKUP(Table1[[#This Row],[JABATAN]],tbl_refJabatan,6,FALSE),"yr","day")-CONVERT(DATEDIF(H2202,NOW(),"y"),"yr","day")))),"Usia Salah"),"")</f>
        <v>48636.348911689813</v>
      </c>
      <c r="W2202" s="167" t="str">
        <f ca="1">IF(Table1[[#This Row],[TGL.PENSIUN (usia)]]&lt;&gt;0,TEXT(Table1[[#This Row],[TGL.PENSIUN (usia)]],"yyyy"),"")</f>
        <v>2033</v>
      </c>
      <c r="X2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Row],[JABATAN]],tbl_refJabatan,7,FALSE),"yr","day")-CONVERT(DATEDIF(M2202,tglAcuan,"y"),"yr","day"))),(NOW()+(CONVERT(VLOOKUP(Table1[[#This Row],[JABATAN]],tbl_refJabatan,7,FALSE),"yr","day")-CONVERT(DATEDIF(M2202,NOW(),"y"),"yr","day")))),"tgl SK salah"),"")</f>
        <v>51193.098911689813</v>
      </c>
      <c r="Y2202" s="167" t="str">
        <f ca="1">IF(Table1[[#This Row],[TGL. PENSIUN (jabatan)]]&lt;&gt;0,TEXT(Table1[[#This Row],[TGL. PENSIUN (jabatan)]],"yyyy"),"")</f>
        <v>2040</v>
      </c>
      <c r="Z22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Row],[JABATAN]],tbl_refJabatan,8,FALSE),"yr","day")-CONVERT(DATEDIF(H2202,tglAcuan,"y"),"yr","day"))),(NOW()+(CONVERT(VLOOKUP(Table1[[#This Row],[JABATAN]],tbl_refJabatan,8,FALSE),"yr","day")-CONVERT(DATEDIF(H2202,NOW(),"y"),"yr","day")))),"Usia Salah"),"")</f>
        <v>48636.348911689813</v>
      </c>
      <c r="AA2202" s="167" t="str">
        <f ca="1">IF(Table1[[#This Row],[TGL.PENSIUN (usia )]]&lt;&gt;0,TEXT(Table1[[#This Row],[TGL.PENSIUN (usia )]],"yyyy"),"")</f>
        <v>2033</v>
      </c>
      <c r="AB22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Row],[JABATAN]],tbl_refJabatan,9,FALSE),"yr","day")-CONVERT(DATEDIF(M2202,tglAcuan,"y"),"yr","day"))),(NOW()+(CONVERT(VLOOKUP(Table1[[#This Row],[JABATAN]],tbl_refJabatan,9,FALSE),"yr","day")-CONVERT(DATEDIF(M2202,NOW(),"y"),"yr","day")))),"tgl SK salah"),"")</f>
        <v>51193.098911689813</v>
      </c>
      <c r="AC2202" s="167" t="str">
        <f ca="1">IF(Table1[[#This Row],[TGL. PENSIUN (jabatan )]]&lt;&gt;0,TEXT(Table1[[#This Row],[TGL. PENSIUN (jabatan )]],"yyyy"),"")</f>
        <v>2040</v>
      </c>
      <c r="AD22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3" spans="1:30" s="53" customFormat="1" ht="21.75" customHeight="1" x14ac:dyDescent="0.25">
      <c r="A2203" s="43">
        <f t="shared" si="75"/>
        <v>2198</v>
      </c>
      <c r="B2203" s="44" t="s">
        <v>3626</v>
      </c>
      <c r="C2203" s="44" t="s">
        <v>3874</v>
      </c>
      <c r="D2203" s="72" t="s">
        <v>59</v>
      </c>
      <c r="E2203" s="285" t="s">
        <v>3883</v>
      </c>
      <c r="F2203" s="43" t="s">
        <v>41</v>
      </c>
      <c r="G2203" s="83" t="s">
        <v>3884</v>
      </c>
      <c r="H2203" s="84">
        <v>28337</v>
      </c>
      <c r="I2203" s="45"/>
      <c r="J2203" s="76"/>
      <c r="K2203" s="83" t="s">
        <v>43</v>
      </c>
      <c r="L2203" s="79" t="s">
        <v>3878</v>
      </c>
      <c r="M2203" s="80">
        <v>43538</v>
      </c>
      <c r="N2203" s="52" t="str">
        <f t="shared" ca="1" si="76"/>
        <v>46 Tahun 6 Bulan 27 hari</v>
      </c>
      <c r="O22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Row],[JABATAN]],tbl_refJabatan,2,FALSE),"yr","day")-CONVERT(DATEDIF(H2203,tglAcuan,"y"),"yr","day"))),(NOW()+(CONVERT(VLOOKUP(Table1[[#This Row],[JABATAN]],tbl_refJabatan,2,FALSE),"yr","day")-CONVERT(DATEDIF(H2203,NOW(),"y"),"yr","day")))),"Usia Salah"),"")</f>
        <v>50462.598911689813</v>
      </c>
      <c r="Q2203" s="167" t="str">
        <f ca="1">IF(Table1[[#This Row],[TGL. PENSIUN (usia)]]&lt;&gt;0,TEXT(Table1[[#This Row],[TGL. PENSIUN (usia)]],"yyyy"),"")</f>
        <v>2038</v>
      </c>
      <c r="R2203" s="166">
        <f ca="1">IF(AND(Table1[[#This Row],[TGL. PENSIUN (usia)]]&lt;&gt;"",Table1[[#This Row],[TGL. PENSIUN (usia)]]&lt;&gt;"USIA SALAH"),IF(tglAcuan&lt;&gt;0,(INT(CONVERT(VLOOKUP(Table1[[#This Row],[JABATAN]],tbl_refJabatan,2,FALSE),"yr","day")-CONVERT(DATEDIF(H2203,tglAcuan,"y"),"yr","day"))),(INT(CONVERT(VLOOKUP(Table1[[#This Row],[JABATAN]],tbl_refJabatan,2,FALSE),"yr","day")-CONVERT(DATEDIF(H2203,NOW(),"y"),"yr","day")))),"")</f>
        <v>5113</v>
      </c>
      <c r="S2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Row],[JABATAN]],tbl_refJabatan,4,FALSE),"yr","day")-CONVERT(DATEDIF(H2203,tglAcuan,"y"),"yr","day"))),(NOW()+(CONVERT(VLOOKUP(Table1[[#This Row],[JABATAN]],tbl_refJabatan,4,FALSE),"yr","day")-CONVERT(DATEDIF(H2203,NOW(),"y"),"yr","day")))),"Usia Salah"),"")</f>
        <v>50462.598911689813</v>
      </c>
      <c r="T2203" s="167" t="str">
        <f ca="1">IF(Table1[[#This Row],[TGL. PENSIUN ( usia )]]&lt;&gt;0,TEXT(Table1[[#This Row],[TGL. PENSIUN ( usia )]],"yyyy"),"")</f>
        <v>2038</v>
      </c>
      <c r="U2203" s="166">
        <f ca="1">IF(AND(Table1[[#This Row],[TGL. PENSIUN (usia)]]&lt;&gt;"",Table1[[#This Row],[TGL. PENSIUN (usia)]]&lt;&gt;"USIA SALAH"),IF(tglAcuan&lt;&gt;0,(INT(CONVERT(VLOOKUP(Table1[[#This Row],[JABATAN]],tbl_refJabatan,4,FALSE),"yr","day")-CONVERT(DATEDIF(H2203,tglAcuan,"y"),"yr","day"))),(INT(CONVERT(VLOOKUP(Table1[[#This Row],[JABATAN]],tbl_refJabatan,4,FALSE),"yr","day")-CONVERT(DATEDIF(H2203,NOW(),"y"),"yr","day")))),"")</f>
        <v>5113</v>
      </c>
      <c r="V2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Row],[JABATAN]],tbl_refJabatan,6,FALSE),"yr","day")-CONVERT(DATEDIF(H2203,tglAcuan,"y"),"yr","day"))),(NOW()+(CONVERT(VLOOKUP(Table1[[#This Row],[JABATAN]],tbl_refJabatan,6,FALSE),"yr","day")-CONVERT(DATEDIF(H2203,NOW(),"y"),"yr","day")))),"Usia Salah"),"")</f>
        <v>49001.598911689813</v>
      </c>
      <c r="W2203" s="167" t="str">
        <f ca="1">IF(Table1[[#This Row],[TGL.PENSIUN (usia)]]&lt;&gt;0,TEXT(Table1[[#This Row],[TGL.PENSIUN (usia)]],"yyyy"),"")</f>
        <v>2034</v>
      </c>
      <c r="X2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Row],[JABATAN]],tbl_refJabatan,7,FALSE),"yr","day")-CONVERT(DATEDIF(M2203,tglAcuan,"y"),"yr","day"))),(NOW()+(CONVERT(VLOOKUP(Table1[[#This Row],[JABATAN]],tbl_refJabatan,7,FALSE),"yr","day")-CONVERT(DATEDIF(M2203,NOW(),"y"),"yr","day")))),"tgl SK salah"),"")</f>
        <v>51193.098911689813</v>
      </c>
      <c r="Y2203" s="167" t="str">
        <f ca="1">IF(Table1[[#This Row],[TGL. PENSIUN (jabatan)]]&lt;&gt;0,TEXT(Table1[[#This Row],[TGL. PENSIUN (jabatan)]],"yyyy"),"")</f>
        <v>2040</v>
      </c>
      <c r="Z22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Row],[JABATAN]],tbl_refJabatan,8,FALSE),"yr","day")-CONVERT(DATEDIF(H2203,tglAcuan,"y"),"yr","day"))),(NOW()+(CONVERT(VLOOKUP(Table1[[#This Row],[JABATAN]],tbl_refJabatan,8,FALSE),"yr","day")-CONVERT(DATEDIF(H2203,NOW(),"y"),"yr","day")))),"Usia Salah"),"")</f>
        <v>49001.598911689813</v>
      </c>
      <c r="AA2203" s="167" t="str">
        <f ca="1">IF(Table1[[#This Row],[TGL.PENSIUN (usia )]]&lt;&gt;0,TEXT(Table1[[#This Row],[TGL.PENSIUN (usia )]],"yyyy"),"")</f>
        <v>2034</v>
      </c>
      <c r="AB22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Row],[JABATAN]],tbl_refJabatan,9,FALSE),"yr","day")-CONVERT(DATEDIF(M2203,tglAcuan,"y"),"yr","day"))),(NOW()+(CONVERT(VLOOKUP(Table1[[#This Row],[JABATAN]],tbl_refJabatan,9,FALSE),"yr","day")-CONVERT(DATEDIF(M2203,NOW(),"y"),"yr","day")))),"tgl SK salah"),"")</f>
        <v>51193.098911689813</v>
      </c>
      <c r="AC2203" s="167" t="str">
        <f ca="1">IF(Table1[[#This Row],[TGL. PENSIUN (jabatan )]]&lt;&gt;0,TEXT(Table1[[#This Row],[TGL. PENSIUN (jabatan )]],"yyyy"),"")</f>
        <v>2040</v>
      </c>
      <c r="AD22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4" spans="1:30" s="53" customFormat="1" ht="21.75" customHeight="1" x14ac:dyDescent="0.25">
      <c r="A2204" s="43">
        <f t="shared" si="75"/>
        <v>2199</v>
      </c>
      <c r="B2204" s="44" t="s">
        <v>3626</v>
      </c>
      <c r="C2204" s="44" t="s">
        <v>3874</v>
      </c>
      <c r="D2204" s="72" t="s">
        <v>61</v>
      </c>
      <c r="E2204" s="285" t="s">
        <v>3516</v>
      </c>
      <c r="F2204" s="43" t="s">
        <v>41</v>
      </c>
      <c r="G2204" s="46" t="s">
        <v>42</v>
      </c>
      <c r="H2204" s="84">
        <v>25949</v>
      </c>
      <c r="I2204" s="45"/>
      <c r="J2204" s="76"/>
      <c r="K2204" s="83" t="s">
        <v>43</v>
      </c>
      <c r="L2204" s="79" t="s">
        <v>3878</v>
      </c>
      <c r="M2204" s="80">
        <v>43538</v>
      </c>
      <c r="N2204" s="52" t="str">
        <f t="shared" ca="1" si="76"/>
        <v>53 Tahun 1 Bulan 11 hari</v>
      </c>
      <c r="O22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Row],[JABATAN]],tbl_refJabatan,2,FALSE),"yr","day")-CONVERT(DATEDIF(H2204,tglAcuan,"y"),"yr","day"))),(NOW()+(CONVERT(VLOOKUP(Table1[[#This Row],[JABATAN]],tbl_refJabatan,2,FALSE),"yr","day")-CONVERT(DATEDIF(H2204,NOW(),"y"),"yr","day")))),"Usia Salah"),"")</f>
        <v>47905.848911689813</v>
      </c>
      <c r="Q2204" s="167" t="str">
        <f ca="1">IF(Table1[[#This Row],[TGL. PENSIUN (usia)]]&lt;&gt;0,TEXT(Table1[[#This Row],[TGL. PENSIUN (usia)]],"yyyy"),"")</f>
        <v>2031</v>
      </c>
      <c r="R2204" s="166">
        <f ca="1">IF(AND(Table1[[#This Row],[TGL. PENSIUN (usia)]]&lt;&gt;"",Table1[[#This Row],[TGL. PENSIUN (usia)]]&lt;&gt;"USIA SALAH"),IF(tglAcuan&lt;&gt;0,(INT(CONVERT(VLOOKUP(Table1[[#This Row],[JABATAN]],tbl_refJabatan,2,FALSE),"yr","day")-CONVERT(DATEDIF(H2204,tglAcuan,"y"),"yr","day"))),(INT(CONVERT(VLOOKUP(Table1[[#This Row],[JABATAN]],tbl_refJabatan,2,FALSE),"yr","day")-CONVERT(DATEDIF(H2204,NOW(),"y"),"yr","day")))),"")</f>
        <v>2556</v>
      </c>
      <c r="S2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Row],[JABATAN]],tbl_refJabatan,4,FALSE),"yr","day")-CONVERT(DATEDIF(H2204,tglAcuan,"y"),"yr","day"))),(NOW()+(CONVERT(VLOOKUP(Table1[[#This Row],[JABATAN]],tbl_refJabatan,4,FALSE),"yr","day")-CONVERT(DATEDIF(H2204,NOW(),"y"),"yr","day")))),"Usia Salah"),"")</f>
        <v>47905.848911689813</v>
      </c>
      <c r="T2204" s="167" t="str">
        <f ca="1">IF(Table1[[#This Row],[TGL. PENSIUN ( usia )]]&lt;&gt;0,TEXT(Table1[[#This Row],[TGL. PENSIUN ( usia )]],"yyyy"),"")</f>
        <v>2031</v>
      </c>
      <c r="U2204" s="166">
        <f ca="1">IF(AND(Table1[[#This Row],[TGL. PENSIUN (usia)]]&lt;&gt;"",Table1[[#This Row],[TGL. PENSIUN (usia)]]&lt;&gt;"USIA SALAH"),IF(tglAcuan&lt;&gt;0,(INT(CONVERT(VLOOKUP(Table1[[#This Row],[JABATAN]],tbl_refJabatan,4,FALSE),"yr","day")-CONVERT(DATEDIF(H2204,tglAcuan,"y"),"yr","day"))),(INT(CONVERT(VLOOKUP(Table1[[#This Row],[JABATAN]],tbl_refJabatan,4,FALSE),"yr","day")-CONVERT(DATEDIF(H2204,NOW(),"y"),"yr","day")))),"")</f>
        <v>2556</v>
      </c>
      <c r="V2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Row],[JABATAN]],tbl_refJabatan,6,FALSE),"yr","day")-CONVERT(DATEDIF(H2204,tglAcuan,"y"),"yr","day"))),(NOW()+(CONVERT(VLOOKUP(Table1[[#This Row],[JABATAN]],tbl_refJabatan,6,FALSE),"yr","day")-CONVERT(DATEDIF(H2204,NOW(),"y"),"yr","day")))),"Usia Salah"),"")</f>
        <v>46444.848911689813</v>
      </c>
      <c r="W2204" s="167" t="str">
        <f ca="1">IF(Table1[[#This Row],[TGL.PENSIUN (usia)]]&lt;&gt;0,TEXT(Table1[[#This Row],[TGL.PENSIUN (usia)]],"yyyy"),"")</f>
        <v>2027</v>
      </c>
      <c r="X2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Row],[JABATAN]],tbl_refJabatan,7,FALSE),"yr","day")-CONVERT(DATEDIF(M2204,tglAcuan,"y"),"yr","day"))),(NOW()+(CONVERT(VLOOKUP(Table1[[#This Row],[JABATAN]],tbl_refJabatan,7,FALSE),"yr","day")-CONVERT(DATEDIF(M2204,NOW(),"y"),"yr","day")))),"tgl SK salah"),"")</f>
        <v>51193.098911689813</v>
      </c>
      <c r="Y2204" s="167" t="str">
        <f ca="1">IF(Table1[[#This Row],[TGL. PENSIUN (jabatan)]]&lt;&gt;0,TEXT(Table1[[#This Row],[TGL. PENSIUN (jabatan)]],"yyyy"),"")</f>
        <v>2040</v>
      </c>
      <c r="Z22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Row],[JABATAN]],tbl_refJabatan,8,FALSE),"yr","day")-CONVERT(DATEDIF(H2204,tglAcuan,"y"),"yr","day"))),(NOW()+(CONVERT(VLOOKUP(Table1[[#This Row],[JABATAN]],tbl_refJabatan,8,FALSE),"yr","day")-CONVERT(DATEDIF(H2204,NOW(),"y"),"yr","day")))),"Usia Salah"),"")</f>
        <v>46444.848911689813</v>
      </c>
      <c r="AA2204" s="167" t="str">
        <f ca="1">IF(Table1[[#This Row],[TGL.PENSIUN (usia )]]&lt;&gt;0,TEXT(Table1[[#This Row],[TGL.PENSIUN (usia )]],"yyyy"),"")</f>
        <v>2027</v>
      </c>
      <c r="AB22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Row],[JABATAN]],tbl_refJabatan,9,FALSE),"yr","day")-CONVERT(DATEDIF(M2204,tglAcuan,"y"),"yr","day"))),(NOW()+(CONVERT(VLOOKUP(Table1[[#This Row],[JABATAN]],tbl_refJabatan,9,FALSE),"yr","day")-CONVERT(DATEDIF(M2204,NOW(),"y"),"yr","day")))),"tgl SK salah"),"")</f>
        <v>51193.098911689813</v>
      </c>
      <c r="AC2204" s="167" t="str">
        <f ca="1">IF(Table1[[#This Row],[TGL. PENSIUN (jabatan )]]&lt;&gt;0,TEXT(Table1[[#This Row],[TGL. PENSIUN (jabatan )]],"yyyy"),"")</f>
        <v>2040</v>
      </c>
      <c r="AD22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5" spans="1:30" s="53" customFormat="1" ht="21.75" customHeight="1" x14ac:dyDescent="0.25">
      <c r="A2205" s="43">
        <f t="shared" si="75"/>
        <v>2200</v>
      </c>
      <c r="B2205" s="44" t="s">
        <v>3626</v>
      </c>
      <c r="C2205" s="44" t="s">
        <v>3874</v>
      </c>
      <c r="D2205" s="72" t="s">
        <v>63</v>
      </c>
      <c r="E2205" s="285" t="s">
        <v>3621</v>
      </c>
      <c r="F2205" s="43" t="s">
        <v>41</v>
      </c>
      <c r="G2205" s="46" t="s">
        <v>42</v>
      </c>
      <c r="H2205" s="84">
        <v>28785</v>
      </c>
      <c r="I2205" s="45"/>
      <c r="J2205" s="76"/>
      <c r="K2205" s="83" t="s">
        <v>43</v>
      </c>
      <c r="L2205" s="79" t="s">
        <v>3885</v>
      </c>
      <c r="M2205" s="80">
        <v>43467</v>
      </c>
      <c r="N2205" s="52" t="str">
        <f t="shared" ca="1" si="76"/>
        <v>45 Tahun 4 Bulan 5 hari</v>
      </c>
      <c r="O22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25 Hari </v>
      </c>
      <c r="P2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Row],[JABATAN]],tbl_refJabatan,2,FALSE),"yr","day")-CONVERT(DATEDIF(H2205,tglAcuan,"y"),"yr","day"))),(NOW()+(CONVERT(VLOOKUP(Table1[[#This Row],[JABATAN]],tbl_refJabatan,2,FALSE),"yr","day")-CONVERT(DATEDIF(H2205,NOW(),"y"),"yr","day")))),"Usia Salah"),"")</f>
        <v>50827.848911689813</v>
      </c>
      <c r="Q2205" s="167" t="str">
        <f ca="1">IF(Table1[[#This Row],[TGL. PENSIUN (usia)]]&lt;&gt;0,TEXT(Table1[[#This Row],[TGL. PENSIUN (usia)]],"yyyy"),"")</f>
        <v>2039</v>
      </c>
      <c r="R2205" s="166">
        <f ca="1">IF(AND(Table1[[#This Row],[TGL. PENSIUN (usia)]]&lt;&gt;"",Table1[[#This Row],[TGL. PENSIUN (usia)]]&lt;&gt;"USIA SALAH"),IF(tglAcuan&lt;&gt;0,(INT(CONVERT(VLOOKUP(Table1[[#This Row],[JABATAN]],tbl_refJabatan,2,FALSE),"yr","day")-CONVERT(DATEDIF(H2205,tglAcuan,"y"),"yr","day"))),(INT(CONVERT(VLOOKUP(Table1[[#This Row],[JABATAN]],tbl_refJabatan,2,FALSE),"yr","day")-CONVERT(DATEDIF(H2205,NOW(),"y"),"yr","day")))),"")</f>
        <v>5478</v>
      </c>
      <c r="S2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Row],[JABATAN]],tbl_refJabatan,4,FALSE),"yr","day")-CONVERT(DATEDIF(H2205,tglAcuan,"y"),"yr","day"))),(NOW()+(CONVERT(VLOOKUP(Table1[[#This Row],[JABATAN]],tbl_refJabatan,4,FALSE),"yr","day")-CONVERT(DATEDIF(H2205,NOW(),"y"),"yr","day")))),"Usia Salah"),"")</f>
        <v>36217.848911689813</v>
      </c>
      <c r="T2205" s="167" t="str">
        <f ca="1">IF(Table1[[#This Row],[TGL. PENSIUN ( usia )]]&lt;&gt;0,TEXT(Table1[[#This Row],[TGL. PENSIUN ( usia )]],"yyyy"),"")</f>
        <v>1999</v>
      </c>
      <c r="U2205" s="166">
        <f ca="1">IF(AND(Table1[[#This Row],[TGL. PENSIUN (usia)]]&lt;&gt;"",Table1[[#This Row],[TGL. PENSIUN (usia)]]&lt;&gt;"USIA SALAH"),IF(tglAcuan&lt;&gt;0,(INT(CONVERT(VLOOKUP(Table1[[#This Row],[JABATAN]],tbl_refJabatan,4,FALSE),"yr","day")-CONVERT(DATEDIF(H2205,tglAcuan,"y"),"yr","day"))),(INT(CONVERT(VLOOKUP(Table1[[#This Row],[JABATAN]],tbl_refJabatan,4,FALSE),"yr","day")-CONVERT(DATEDIF(H2205,NOW(),"y"),"yr","day")))),"")</f>
        <v>-9132</v>
      </c>
      <c r="V2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Row],[JABATAN]],tbl_refJabatan,6,FALSE),"yr","day")-CONVERT(DATEDIF(H2205,tglAcuan,"y"),"yr","day"))),(NOW()+(CONVERT(VLOOKUP(Table1[[#This Row],[JABATAN]],tbl_refJabatan,6,FALSE),"yr","day")-CONVERT(DATEDIF(H2205,NOW(),"y"),"yr","day")))),"Usia Salah"),"")</f>
        <v>28912.848911689813</v>
      </c>
      <c r="W2205" s="167" t="str">
        <f ca="1">IF(Table1[[#This Row],[TGL.PENSIUN (usia)]]&lt;&gt;0,TEXT(Table1[[#This Row],[TGL.PENSIUN (usia)]],"yyyy"),"")</f>
        <v>1979</v>
      </c>
      <c r="X2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Row],[JABATAN]],tbl_refJabatan,7,FALSE),"yr","day")-CONVERT(DATEDIF(M2205,tglAcuan,"y"),"yr","day"))),(NOW()+(CONVERT(VLOOKUP(Table1[[#This Row],[JABATAN]],tbl_refJabatan,7,FALSE),"yr","day")-CONVERT(DATEDIF(M2205,NOW(),"y"),"yr","day")))),"tgl SK salah"),"")</f>
        <v>65437.848911689813</v>
      </c>
      <c r="Y2205" s="167" t="str">
        <f ca="1">IF(Table1[[#This Row],[TGL. PENSIUN (jabatan)]]&lt;&gt;0,TEXT(Table1[[#This Row],[TGL. PENSIUN (jabatan)]],"yyyy"),"")</f>
        <v>2079</v>
      </c>
      <c r="Z22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Row],[JABATAN]],tbl_refJabatan,8,FALSE),"yr","day")-CONVERT(DATEDIF(H2205,tglAcuan,"y"),"yr","day"))),(NOW()+(CONVERT(VLOOKUP(Table1[[#This Row],[JABATAN]],tbl_refJabatan,8,FALSE),"yr","day")-CONVERT(DATEDIF(H2205,NOW(),"y"),"yr","day")))),"Usia Salah"),"")</f>
        <v>50827.848911689813</v>
      </c>
      <c r="AA2205" s="167" t="str">
        <f ca="1">IF(Table1[[#This Row],[TGL.PENSIUN (usia )]]&lt;&gt;0,TEXT(Table1[[#This Row],[TGL.PENSIUN (usia )]],"yyyy"),"")</f>
        <v>2039</v>
      </c>
      <c r="AB22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Row],[JABATAN]],tbl_refJabatan,9,FALSE),"yr","day")-CONVERT(DATEDIF(M2205,tglAcuan,"y"),"yr","day"))),(NOW()+(CONVERT(VLOOKUP(Table1[[#This Row],[JABATAN]],tbl_refJabatan,9,FALSE),"yr","day")-CONVERT(DATEDIF(M2205,NOW(),"y"),"yr","day")))),"tgl SK salah"),"")</f>
        <v>49001.598911689813</v>
      </c>
      <c r="AC2205" s="167" t="str">
        <f ca="1">IF(Table1[[#This Row],[TGL. PENSIUN (jabatan )]]&lt;&gt;0,TEXT(Table1[[#This Row],[TGL. PENSIUN (jabatan )]],"yyyy"),"")</f>
        <v>2034</v>
      </c>
      <c r="AD22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6" spans="1:30" s="53" customFormat="1" ht="21.75" customHeight="1" x14ac:dyDescent="0.25">
      <c r="A2206" s="43">
        <f t="shared" si="75"/>
        <v>2201</v>
      </c>
      <c r="B2206" s="44" t="s">
        <v>3626</v>
      </c>
      <c r="C2206" s="44" t="s">
        <v>3874</v>
      </c>
      <c r="D2206" s="72" t="s">
        <v>63</v>
      </c>
      <c r="E2206" s="285" t="s">
        <v>3539</v>
      </c>
      <c r="F2206" s="43" t="s">
        <v>50</v>
      </c>
      <c r="G2206" s="46" t="s">
        <v>42</v>
      </c>
      <c r="H2206" s="84">
        <v>24337</v>
      </c>
      <c r="I2206" s="45"/>
      <c r="J2206" s="76"/>
      <c r="K2206" s="83" t="s">
        <v>43</v>
      </c>
      <c r="L2206" s="79" t="s">
        <v>3886</v>
      </c>
      <c r="M2206" s="80">
        <v>41558</v>
      </c>
      <c r="N2206" s="52" t="str">
        <f t="shared" ca="1" si="76"/>
        <v>57 Tahun 6 Bulan 9 hari</v>
      </c>
      <c r="O22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4 Bulan 16 Hari </v>
      </c>
      <c r="P2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Row],[JABATAN]],tbl_refJabatan,2,FALSE),"yr","day")-CONVERT(DATEDIF(H2206,tglAcuan,"y"),"yr","day"))),(NOW()+(CONVERT(VLOOKUP(Table1[[#This Row],[JABATAN]],tbl_refJabatan,2,FALSE),"yr","day")-CONVERT(DATEDIF(H2206,NOW(),"y"),"yr","day")))),"Usia Salah"),"")</f>
        <v>46444.848911689813</v>
      </c>
      <c r="Q2206" s="167" t="str">
        <f ca="1">IF(Table1[[#This Row],[TGL. PENSIUN (usia)]]&lt;&gt;0,TEXT(Table1[[#This Row],[TGL. PENSIUN (usia)]],"yyyy"),"")</f>
        <v>2027</v>
      </c>
      <c r="R2206" s="166">
        <f ca="1">IF(AND(Table1[[#This Row],[TGL. PENSIUN (usia)]]&lt;&gt;"",Table1[[#This Row],[TGL. PENSIUN (usia)]]&lt;&gt;"USIA SALAH"),IF(tglAcuan&lt;&gt;0,(INT(CONVERT(VLOOKUP(Table1[[#This Row],[JABATAN]],tbl_refJabatan,2,FALSE),"yr","day")-CONVERT(DATEDIF(H2206,tglAcuan,"y"),"yr","day"))),(INT(CONVERT(VLOOKUP(Table1[[#This Row],[JABATAN]],tbl_refJabatan,2,FALSE),"yr","day")-CONVERT(DATEDIF(H2206,NOW(),"y"),"yr","day")))),"")</f>
        <v>1095</v>
      </c>
      <c r="S2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Row],[JABATAN]],tbl_refJabatan,4,FALSE),"yr","day")-CONVERT(DATEDIF(H2206,tglAcuan,"y"),"yr","day"))),(NOW()+(CONVERT(VLOOKUP(Table1[[#This Row],[JABATAN]],tbl_refJabatan,4,FALSE),"yr","day")-CONVERT(DATEDIF(H2206,NOW(),"y"),"yr","day")))),"Usia Salah"),"")</f>
        <v>31834.848911689813</v>
      </c>
      <c r="T2206" s="167" t="str">
        <f ca="1">IF(Table1[[#This Row],[TGL. PENSIUN ( usia )]]&lt;&gt;0,TEXT(Table1[[#This Row],[TGL. PENSIUN ( usia )]],"yyyy"),"")</f>
        <v>1987</v>
      </c>
      <c r="U2206" s="166">
        <f ca="1">IF(AND(Table1[[#This Row],[TGL. PENSIUN (usia)]]&lt;&gt;"",Table1[[#This Row],[TGL. PENSIUN (usia)]]&lt;&gt;"USIA SALAH"),IF(tglAcuan&lt;&gt;0,(INT(CONVERT(VLOOKUP(Table1[[#This Row],[JABATAN]],tbl_refJabatan,4,FALSE),"yr","day")-CONVERT(DATEDIF(H2206,tglAcuan,"y"),"yr","day"))),(INT(CONVERT(VLOOKUP(Table1[[#This Row],[JABATAN]],tbl_refJabatan,4,FALSE),"yr","day")-CONVERT(DATEDIF(H2206,NOW(),"y"),"yr","day")))),"")</f>
        <v>-13515</v>
      </c>
      <c r="V2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Row],[JABATAN]],tbl_refJabatan,6,FALSE),"yr","day")-CONVERT(DATEDIF(H2206,tglAcuan,"y"),"yr","day"))),(NOW()+(CONVERT(VLOOKUP(Table1[[#This Row],[JABATAN]],tbl_refJabatan,6,FALSE),"yr","day")-CONVERT(DATEDIF(H2206,NOW(),"y"),"yr","day")))),"Usia Salah"),"")</f>
        <v>24529.848911689813</v>
      </c>
      <c r="W2206" s="167" t="str">
        <f ca="1">IF(Table1[[#This Row],[TGL.PENSIUN (usia)]]&lt;&gt;0,TEXT(Table1[[#This Row],[TGL.PENSIUN (usia)]],"yyyy"),"")</f>
        <v>1967</v>
      </c>
      <c r="X2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Row],[JABATAN]],tbl_refJabatan,7,FALSE),"yr","day")-CONVERT(DATEDIF(M2206,tglAcuan,"y"),"yr","day"))),(NOW()+(CONVERT(VLOOKUP(Table1[[#This Row],[JABATAN]],tbl_refJabatan,7,FALSE),"yr","day")-CONVERT(DATEDIF(M2206,NOW(),"y"),"yr","day")))),"tgl SK salah"),"")</f>
        <v>63611.598911689813</v>
      </c>
      <c r="Y2206" s="167" t="str">
        <f ca="1">IF(Table1[[#This Row],[TGL. PENSIUN (jabatan)]]&lt;&gt;0,TEXT(Table1[[#This Row],[TGL. PENSIUN (jabatan)]],"yyyy"),"")</f>
        <v>2074</v>
      </c>
      <c r="Z22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Row],[JABATAN]],tbl_refJabatan,8,FALSE),"yr","day")-CONVERT(DATEDIF(H2206,tglAcuan,"y"),"yr","day"))),(NOW()+(CONVERT(VLOOKUP(Table1[[#This Row],[JABATAN]],tbl_refJabatan,8,FALSE),"yr","day")-CONVERT(DATEDIF(H2206,NOW(),"y"),"yr","day")))),"Usia Salah"),"")</f>
        <v>46444.848911689813</v>
      </c>
      <c r="AA2206" s="167" t="str">
        <f ca="1">IF(Table1[[#This Row],[TGL.PENSIUN (usia )]]&lt;&gt;0,TEXT(Table1[[#This Row],[TGL.PENSIUN (usia )]],"yyyy"),"")</f>
        <v>2027</v>
      </c>
      <c r="AB22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Row],[JABATAN]],tbl_refJabatan,9,FALSE),"yr","day")-CONVERT(DATEDIF(M2206,tglAcuan,"y"),"yr","day"))),(NOW()+(CONVERT(VLOOKUP(Table1[[#This Row],[JABATAN]],tbl_refJabatan,9,FALSE),"yr","day")-CONVERT(DATEDIF(M2206,NOW(),"y"),"yr","day")))),"tgl SK salah"),"")</f>
        <v>47175.348911689813</v>
      </c>
      <c r="AC2206" s="167" t="str">
        <f ca="1">IF(Table1[[#This Row],[TGL. PENSIUN (jabatan )]]&lt;&gt;0,TEXT(Table1[[#This Row],[TGL. PENSIUN (jabatan )]],"yyyy"),"")</f>
        <v>2029</v>
      </c>
      <c r="AD22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7" spans="1:30" s="53" customFormat="1" ht="21.75" customHeight="1" x14ac:dyDescent="0.25">
      <c r="A2207" s="43">
        <f t="shared" si="75"/>
        <v>2202</v>
      </c>
      <c r="B2207" s="44" t="s">
        <v>3626</v>
      </c>
      <c r="C2207" s="44" t="s">
        <v>3874</v>
      </c>
      <c r="D2207" s="72" t="s">
        <v>63</v>
      </c>
      <c r="E2207" s="285" t="s">
        <v>1514</v>
      </c>
      <c r="F2207" s="43" t="s">
        <v>41</v>
      </c>
      <c r="G2207" s="46" t="s">
        <v>42</v>
      </c>
      <c r="H2207" s="84">
        <v>30054</v>
      </c>
      <c r="I2207" s="45"/>
      <c r="J2207" s="76"/>
      <c r="K2207" s="83" t="s">
        <v>43</v>
      </c>
      <c r="L2207" s="79" t="s">
        <v>2449</v>
      </c>
      <c r="M2207" s="80">
        <v>41883</v>
      </c>
      <c r="N2207" s="52" t="str">
        <f t="shared" ca="1" si="76"/>
        <v>41 Tahun 10 Bulan 14 hari</v>
      </c>
      <c r="O22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5 Bulan 26 Hari </v>
      </c>
      <c r="P2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Row],[JABATAN]],tbl_refJabatan,2,FALSE),"yr","day")-CONVERT(DATEDIF(H2207,tglAcuan,"y"),"yr","day"))),(NOW()+(CONVERT(VLOOKUP(Table1[[#This Row],[JABATAN]],tbl_refJabatan,2,FALSE),"yr","day")-CONVERT(DATEDIF(H2207,NOW(),"y"),"yr","day")))),"Usia Salah"),"")</f>
        <v>52288.848911689813</v>
      </c>
      <c r="Q2207" s="167" t="str">
        <f ca="1">IF(Table1[[#This Row],[TGL. PENSIUN (usia)]]&lt;&gt;0,TEXT(Table1[[#This Row],[TGL. PENSIUN (usia)]],"yyyy"),"")</f>
        <v>2043</v>
      </c>
      <c r="R2207" s="166">
        <f ca="1">IF(AND(Table1[[#This Row],[TGL. PENSIUN (usia)]]&lt;&gt;"",Table1[[#This Row],[TGL. PENSIUN (usia)]]&lt;&gt;"USIA SALAH"),IF(tglAcuan&lt;&gt;0,(INT(CONVERT(VLOOKUP(Table1[[#This Row],[JABATAN]],tbl_refJabatan,2,FALSE),"yr","day")-CONVERT(DATEDIF(H2207,tglAcuan,"y"),"yr","day"))),(INT(CONVERT(VLOOKUP(Table1[[#This Row],[JABATAN]],tbl_refJabatan,2,FALSE),"yr","day")-CONVERT(DATEDIF(H2207,NOW(),"y"),"yr","day")))),"")</f>
        <v>6939</v>
      </c>
      <c r="S2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Row],[JABATAN]],tbl_refJabatan,4,FALSE),"yr","day")-CONVERT(DATEDIF(H2207,tglAcuan,"y"),"yr","day"))),(NOW()+(CONVERT(VLOOKUP(Table1[[#This Row],[JABATAN]],tbl_refJabatan,4,FALSE),"yr","day")-CONVERT(DATEDIF(H2207,NOW(),"y"),"yr","day")))),"Usia Salah"),"")</f>
        <v>37678.848911689813</v>
      </c>
      <c r="T2207" s="167" t="str">
        <f ca="1">IF(Table1[[#This Row],[TGL. PENSIUN ( usia )]]&lt;&gt;0,TEXT(Table1[[#This Row],[TGL. PENSIUN ( usia )]],"yyyy"),"")</f>
        <v>2003</v>
      </c>
      <c r="U2207" s="166">
        <f ca="1">IF(AND(Table1[[#This Row],[TGL. PENSIUN (usia)]]&lt;&gt;"",Table1[[#This Row],[TGL. PENSIUN (usia)]]&lt;&gt;"USIA SALAH"),IF(tglAcuan&lt;&gt;0,(INT(CONVERT(VLOOKUP(Table1[[#This Row],[JABATAN]],tbl_refJabatan,4,FALSE),"yr","day")-CONVERT(DATEDIF(H2207,tglAcuan,"y"),"yr","day"))),(INT(CONVERT(VLOOKUP(Table1[[#This Row],[JABATAN]],tbl_refJabatan,4,FALSE),"yr","day")-CONVERT(DATEDIF(H2207,NOW(),"y"),"yr","day")))),"")</f>
        <v>-7671</v>
      </c>
      <c r="V2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Row],[JABATAN]],tbl_refJabatan,6,FALSE),"yr","day")-CONVERT(DATEDIF(H2207,tglAcuan,"y"),"yr","day"))),(NOW()+(CONVERT(VLOOKUP(Table1[[#This Row],[JABATAN]],tbl_refJabatan,6,FALSE),"yr","day")-CONVERT(DATEDIF(H2207,NOW(),"y"),"yr","day")))),"Usia Salah"),"")</f>
        <v>30373.848911689813</v>
      </c>
      <c r="W2207" s="167" t="str">
        <f ca="1">IF(Table1[[#This Row],[TGL.PENSIUN (usia)]]&lt;&gt;0,TEXT(Table1[[#This Row],[TGL.PENSIUN (usia)]],"yyyy"),"")</f>
        <v>1983</v>
      </c>
      <c r="X2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Row],[JABATAN]],tbl_refJabatan,7,FALSE),"yr","day")-CONVERT(DATEDIF(M2207,tglAcuan,"y"),"yr","day"))),(NOW()+(CONVERT(VLOOKUP(Table1[[#This Row],[JABATAN]],tbl_refJabatan,7,FALSE),"yr","day")-CONVERT(DATEDIF(M2207,NOW(),"y"),"yr","day")))),"tgl SK salah"),"")</f>
        <v>63976.848911689813</v>
      </c>
      <c r="Y2207" s="167" t="str">
        <f ca="1">IF(Table1[[#This Row],[TGL. PENSIUN (jabatan)]]&lt;&gt;0,TEXT(Table1[[#This Row],[TGL. PENSIUN (jabatan)]],"yyyy"),"")</f>
        <v>2075</v>
      </c>
      <c r="Z22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Row],[JABATAN]],tbl_refJabatan,8,FALSE),"yr","day")-CONVERT(DATEDIF(H2207,tglAcuan,"y"),"yr","day"))),(NOW()+(CONVERT(VLOOKUP(Table1[[#This Row],[JABATAN]],tbl_refJabatan,8,FALSE),"yr","day")-CONVERT(DATEDIF(H2207,NOW(),"y"),"yr","day")))),"Usia Salah"),"")</f>
        <v>52288.848911689813</v>
      </c>
      <c r="AA2207" s="167" t="str">
        <f ca="1">IF(Table1[[#This Row],[TGL.PENSIUN (usia )]]&lt;&gt;0,TEXT(Table1[[#This Row],[TGL.PENSIUN (usia )]],"yyyy"),"")</f>
        <v>2043</v>
      </c>
      <c r="AB22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Row],[JABATAN]],tbl_refJabatan,9,FALSE),"yr","day")-CONVERT(DATEDIF(M2207,tglAcuan,"y"),"yr","day"))),(NOW()+(CONVERT(VLOOKUP(Table1[[#This Row],[JABATAN]],tbl_refJabatan,9,FALSE),"yr","day")-CONVERT(DATEDIF(M2207,NOW(),"y"),"yr","day")))),"tgl SK salah"),"")</f>
        <v>47540.598911689813</v>
      </c>
      <c r="AC2207" s="167" t="str">
        <f ca="1">IF(Table1[[#This Row],[TGL. PENSIUN (jabatan )]]&lt;&gt;0,TEXT(Table1[[#This Row],[TGL. PENSIUN (jabatan )]],"yyyy"),"")</f>
        <v>2030</v>
      </c>
      <c r="AD22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8" spans="1:30" s="53" customFormat="1" ht="21.75" customHeight="1" x14ac:dyDescent="0.25">
      <c r="A2208" s="43">
        <f t="shared" si="75"/>
        <v>2203</v>
      </c>
      <c r="B2208" s="44" t="s">
        <v>3626</v>
      </c>
      <c r="C2208" s="44" t="s">
        <v>3874</v>
      </c>
      <c r="D2208" s="72" t="s">
        <v>63</v>
      </c>
      <c r="E2208" s="72" t="s">
        <v>3887</v>
      </c>
      <c r="F2208" s="43" t="s">
        <v>41</v>
      </c>
      <c r="G2208" s="46" t="s">
        <v>42</v>
      </c>
      <c r="H2208" s="47">
        <v>32385</v>
      </c>
      <c r="I2208" s="45"/>
      <c r="J2208" s="76"/>
      <c r="K2208" s="74" t="s">
        <v>43</v>
      </c>
      <c r="L2208" s="74" t="s">
        <v>3888</v>
      </c>
      <c r="M2208" s="80">
        <v>44816</v>
      </c>
      <c r="N2208" s="52" t="str">
        <f t="shared" ca="1" si="76"/>
        <v>35 Tahun 5 Bulan 28 hari</v>
      </c>
      <c r="O22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15 Hari </v>
      </c>
      <c r="P2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Row],[JABATAN]],tbl_refJabatan,2,FALSE),"yr","day")-CONVERT(DATEDIF(H2208,tglAcuan,"y"),"yr","day"))),(NOW()+(CONVERT(VLOOKUP(Table1[[#This Row],[JABATAN]],tbl_refJabatan,2,FALSE),"yr","day")-CONVERT(DATEDIF(H2208,NOW(),"y"),"yr","day")))),"Usia Salah"),"")</f>
        <v>54480.348911689813</v>
      </c>
      <c r="Q2208" s="167" t="str">
        <f ca="1">IF(Table1[[#This Row],[TGL. PENSIUN (usia)]]&lt;&gt;0,TEXT(Table1[[#This Row],[TGL. PENSIUN (usia)]],"yyyy"),"")</f>
        <v>2049</v>
      </c>
      <c r="R2208" s="166">
        <f ca="1">IF(AND(Table1[[#This Row],[TGL. PENSIUN (usia)]]&lt;&gt;"",Table1[[#This Row],[TGL. PENSIUN (usia)]]&lt;&gt;"USIA SALAH"),IF(tglAcuan&lt;&gt;0,(INT(CONVERT(VLOOKUP(Table1[[#This Row],[JABATAN]],tbl_refJabatan,2,FALSE),"yr","day")-CONVERT(DATEDIF(H2208,tglAcuan,"y"),"yr","day"))),(INT(CONVERT(VLOOKUP(Table1[[#This Row],[JABATAN]],tbl_refJabatan,2,FALSE),"yr","day")-CONVERT(DATEDIF(H2208,NOW(),"y"),"yr","day")))),"")</f>
        <v>9131</v>
      </c>
      <c r="S2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Row],[JABATAN]],tbl_refJabatan,4,FALSE),"yr","day")-CONVERT(DATEDIF(H2208,tglAcuan,"y"),"yr","day"))),(NOW()+(CONVERT(VLOOKUP(Table1[[#This Row],[JABATAN]],tbl_refJabatan,4,FALSE),"yr","day")-CONVERT(DATEDIF(H2208,NOW(),"y"),"yr","day")))),"Usia Salah"),"")</f>
        <v>39870.348911689813</v>
      </c>
      <c r="T2208" s="167" t="str">
        <f ca="1">IF(Table1[[#This Row],[TGL. PENSIUN ( usia )]]&lt;&gt;0,TEXT(Table1[[#This Row],[TGL. PENSIUN ( usia )]],"yyyy"),"")</f>
        <v>2009</v>
      </c>
      <c r="U2208" s="166">
        <f ca="1">IF(AND(Table1[[#This Row],[TGL. PENSIUN (usia)]]&lt;&gt;"",Table1[[#This Row],[TGL. PENSIUN (usia)]]&lt;&gt;"USIA SALAH"),IF(tglAcuan&lt;&gt;0,(INT(CONVERT(VLOOKUP(Table1[[#This Row],[JABATAN]],tbl_refJabatan,4,FALSE),"yr","day")-CONVERT(DATEDIF(H2208,tglAcuan,"y"),"yr","day"))),(INT(CONVERT(VLOOKUP(Table1[[#This Row],[JABATAN]],tbl_refJabatan,4,FALSE),"yr","day")-CONVERT(DATEDIF(H2208,NOW(),"y"),"yr","day")))),"")</f>
        <v>-5479</v>
      </c>
      <c r="V2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Row],[JABATAN]],tbl_refJabatan,6,FALSE),"yr","day")-CONVERT(DATEDIF(H2208,tglAcuan,"y"),"yr","day"))),(NOW()+(CONVERT(VLOOKUP(Table1[[#This Row],[JABATAN]],tbl_refJabatan,6,FALSE),"yr","day")-CONVERT(DATEDIF(H2208,NOW(),"y"),"yr","day")))),"Usia Salah"),"")</f>
        <v>32565.348911689813</v>
      </c>
      <c r="W2208" s="167" t="str">
        <f ca="1">IF(Table1[[#This Row],[TGL.PENSIUN (usia)]]&lt;&gt;0,TEXT(Table1[[#This Row],[TGL.PENSIUN (usia)]],"yyyy"),"")</f>
        <v>1989</v>
      </c>
      <c r="X2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Row],[JABATAN]],tbl_refJabatan,7,FALSE),"yr","day")-CONVERT(DATEDIF(M2208,tglAcuan,"y"),"yr","day"))),(NOW()+(CONVERT(VLOOKUP(Table1[[#This Row],[JABATAN]],tbl_refJabatan,7,FALSE),"yr","day")-CONVERT(DATEDIF(M2208,NOW(),"y"),"yr","day")))),"tgl SK salah"),"")</f>
        <v>66898.848911689813</v>
      </c>
      <c r="Y2208" s="167" t="str">
        <f ca="1">IF(Table1[[#This Row],[TGL. PENSIUN (jabatan)]]&lt;&gt;0,TEXT(Table1[[#This Row],[TGL. PENSIUN (jabatan)]],"yyyy"),"")</f>
        <v>2083</v>
      </c>
      <c r="Z22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Row],[JABATAN]],tbl_refJabatan,8,FALSE),"yr","day")-CONVERT(DATEDIF(H2208,tglAcuan,"y"),"yr","day"))),(NOW()+(CONVERT(VLOOKUP(Table1[[#This Row],[JABATAN]],tbl_refJabatan,8,FALSE),"yr","day")-CONVERT(DATEDIF(H2208,NOW(),"y"),"yr","day")))),"Usia Salah"),"")</f>
        <v>54480.348911689813</v>
      </c>
      <c r="AA2208" s="167" t="str">
        <f ca="1">IF(Table1[[#This Row],[TGL.PENSIUN (usia )]]&lt;&gt;0,TEXT(Table1[[#This Row],[TGL.PENSIUN (usia )]],"yyyy"),"")</f>
        <v>2049</v>
      </c>
      <c r="AB22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Row],[JABATAN]],tbl_refJabatan,9,FALSE),"yr","day")-CONVERT(DATEDIF(M2208,tglAcuan,"y"),"yr","day"))),(NOW()+(CONVERT(VLOOKUP(Table1[[#This Row],[JABATAN]],tbl_refJabatan,9,FALSE),"yr","day")-CONVERT(DATEDIF(M2208,NOW(),"y"),"yr","day")))),"tgl SK salah"),"")</f>
        <v>50462.598911689813</v>
      </c>
      <c r="AC2208" s="167" t="str">
        <f ca="1">IF(Table1[[#This Row],[TGL. PENSIUN (jabatan )]]&lt;&gt;0,TEXT(Table1[[#This Row],[TGL. PENSIUN (jabatan )]],"yyyy"),"")</f>
        <v>2038</v>
      </c>
      <c r="AD22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09" spans="1:30" s="53" customFormat="1" ht="21.75" customHeight="1" x14ac:dyDescent="0.25">
      <c r="A2209" s="43">
        <f t="shared" si="75"/>
        <v>2204</v>
      </c>
      <c r="B2209" s="44" t="s">
        <v>3626</v>
      </c>
      <c r="C2209" s="44" t="s">
        <v>3889</v>
      </c>
      <c r="D2209" s="45" t="s">
        <v>39</v>
      </c>
      <c r="E2209" s="59" t="s">
        <v>968</v>
      </c>
      <c r="F2209" s="43" t="s">
        <v>41</v>
      </c>
      <c r="G2209" s="46" t="s">
        <v>42</v>
      </c>
      <c r="H2209" s="67">
        <v>23329</v>
      </c>
      <c r="I2209" s="45"/>
      <c r="J2209" s="76"/>
      <c r="K2209" s="63" t="s">
        <v>90</v>
      </c>
      <c r="L2209" s="63" t="s">
        <v>3890</v>
      </c>
      <c r="M2209" s="67">
        <v>43812</v>
      </c>
      <c r="N2209" s="52" t="str">
        <f t="shared" ca="1" si="76"/>
        <v>60 Tahun 3 Bulan 13 hari</v>
      </c>
      <c r="O22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Row],[JABATAN]],tbl_refJabatan,2,FALSE),"yr","day")-CONVERT(DATEDIF(H2209,tglAcuan,"y"),"yr","day"))),(NOW()+(CONVERT(VLOOKUP(Table1[[#This Row],[JABATAN]],tbl_refJabatan,2,FALSE),"yr","day")-CONVERT(DATEDIF(H2209,NOW(),"y"),"yr","day")))),"Usia Salah"),"")</f>
        <v>23434.098911689813</v>
      </c>
      <c r="Q2209" s="167" t="str">
        <f ca="1">IF(Table1[[#This Row],[TGL. PENSIUN (usia)]]&lt;&gt;0,TEXT(Table1[[#This Row],[TGL. PENSIUN (usia)]],"yyyy"),"")</f>
        <v>1964</v>
      </c>
      <c r="R2209" s="166">
        <f ca="1">IF(AND(Table1[[#This Row],[TGL. PENSIUN (usia)]]&lt;&gt;"",Table1[[#This Row],[TGL. PENSIUN (usia)]]&lt;&gt;"USIA SALAH"),IF(tglAcuan&lt;&gt;0,(INT(CONVERT(VLOOKUP(Table1[[#This Row],[JABATAN]],tbl_refJabatan,2,FALSE),"yr","day")-CONVERT(DATEDIF(H2209,tglAcuan,"y"),"yr","day"))),(INT(CONVERT(VLOOKUP(Table1[[#This Row],[JABATAN]],tbl_refJabatan,2,FALSE),"yr","day")-CONVERT(DATEDIF(H2209,NOW(),"y"),"yr","day")))),"")</f>
        <v>-21915</v>
      </c>
      <c r="S2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Row],[JABATAN]],tbl_refJabatan,4,FALSE),"yr","day")-CONVERT(DATEDIF(H2209,tglAcuan,"y"),"yr","day"))),(NOW()+(CONVERT(VLOOKUP(Table1[[#This Row],[JABATAN]],tbl_refJabatan,4,FALSE),"yr","day")-CONVERT(DATEDIF(H2209,NOW(),"y"),"yr","day")))),"Usia Salah"),"")</f>
        <v>23434.098911689813</v>
      </c>
      <c r="T2209" s="167" t="str">
        <f ca="1">IF(Table1[[#This Row],[TGL. PENSIUN ( usia )]]&lt;&gt;0,TEXT(Table1[[#This Row],[TGL. PENSIUN ( usia )]],"yyyy"),"")</f>
        <v>1964</v>
      </c>
      <c r="U2209" s="166">
        <f ca="1">IF(AND(Table1[[#This Row],[TGL. PENSIUN (usia)]]&lt;&gt;"",Table1[[#This Row],[TGL. PENSIUN (usia)]]&lt;&gt;"USIA SALAH"),IF(tglAcuan&lt;&gt;0,(INT(CONVERT(VLOOKUP(Table1[[#This Row],[JABATAN]],tbl_refJabatan,4,FALSE),"yr","day")-CONVERT(DATEDIF(H2209,tglAcuan,"y"),"yr","day"))),(INT(CONVERT(VLOOKUP(Table1[[#This Row],[JABATAN]],tbl_refJabatan,4,FALSE),"yr","day")-CONVERT(DATEDIF(H2209,NOW(),"y"),"yr","day")))),"")</f>
        <v>-21915</v>
      </c>
      <c r="V2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Row],[JABATAN]],tbl_refJabatan,6,FALSE),"yr","day")-CONVERT(DATEDIF(H2209,tglAcuan,"y"),"yr","day"))),(NOW()+(CONVERT(VLOOKUP(Table1[[#This Row],[JABATAN]],tbl_refJabatan,6,FALSE),"yr","day")-CONVERT(DATEDIF(H2209,NOW(),"y"),"yr","day")))),"Usia Salah"),"")</f>
        <v>23434.098911689813</v>
      </c>
      <c r="W2209" s="167" t="str">
        <f ca="1">IF(Table1[[#This Row],[TGL.PENSIUN (usia)]]&lt;&gt;0,TEXT(Table1[[#This Row],[TGL.PENSIUN (usia)]],"yyyy"),"")</f>
        <v>1964</v>
      </c>
      <c r="X2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Row],[JABATAN]],tbl_refJabatan,7,FALSE),"yr","day")-CONVERT(DATEDIF(M2209,tglAcuan,"y"),"yr","day"))),(NOW()+(CONVERT(VLOOKUP(Table1[[#This Row],[JABATAN]],tbl_refJabatan,7,FALSE),"yr","day")-CONVERT(DATEDIF(M2209,NOW(),"y"),"yr","day")))),"tgl SK salah"),"")</f>
        <v>43888.098911689813</v>
      </c>
      <c r="Y2209" s="167" t="str">
        <f ca="1">IF(Table1[[#This Row],[TGL. PENSIUN (jabatan)]]&lt;&gt;0,TEXT(Table1[[#This Row],[TGL. PENSIUN (jabatan)]],"yyyy"),"")</f>
        <v>2020</v>
      </c>
      <c r="Z22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Row],[JABATAN]],tbl_refJabatan,8,FALSE),"yr","day")-CONVERT(DATEDIF(H2209,tglAcuan,"y"),"yr","day"))),(NOW()+(CONVERT(VLOOKUP(Table1[[#This Row],[JABATAN]],tbl_refJabatan,8,FALSE),"yr","day")-CONVERT(DATEDIF(H2209,NOW(),"y"),"yr","day")))),"Usia Salah"),"")</f>
        <v>23434.098911689813</v>
      </c>
      <c r="AA2209" s="167" t="str">
        <f ca="1">IF(Table1[[#This Row],[TGL.PENSIUN (usia )]]&lt;&gt;0,TEXT(Table1[[#This Row],[TGL.PENSIUN (usia )]],"yyyy"),"")</f>
        <v>1964</v>
      </c>
      <c r="AB22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Row],[JABATAN]],tbl_refJabatan,9,FALSE),"yr","day")-CONVERT(DATEDIF(M2209,tglAcuan,"y"),"yr","day"))),(NOW()+(CONVERT(VLOOKUP(Table1[[#This Row],[JABATAN]],tbl_refJabatan,9,FALSE),"yr","day")-CONVERT(DATEDIF(M2209,NOW(),"y"),"yr","day")))),"tgl SK salah"),"")</f>
        <v>43888.098911689813</v>
      </c>
      <c r="AC2209" s="167" t="str">
        <f ca="1">IF(Table1[[#This Row],[TGL. PENSIUN (jabatan )]]&lt;&gt;0,TEXT(Table1[[#This Row],[TGL. PENSIUN (jabatan )]],"yyyy"),"")</f>
        <v>2020</v>
      </c>
      <c r="AD22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0" spans="1:30" s="88" customFormat="1" ht="21.75" customHeight="1" x14ac:dyDescent="0.25">
      <c r="A2210" s="43">
        <f t="shared" si="75"/>
        <v>2205</v>
      </c>
      <c r="B2210" s="44" t="s">
        <v>3626</v>
      </c>
      <c r="C2210" s="44" t="s">
        <v>3889</v>
      </c>
      <c r="D2210" s="72" t="s">
        <v>45</v>
      </c>
      <c r="E2210" s="59" t="s">
        <v>3891</v>
      </c>
      <c r="F2210" s="43" t="s">
        <v>41</v>
      </c>
      <c r="G2210" s="46" t="s">
        <v>42</v>
      </c>
      <c r="H2210" s="67">
        <v>33269</v>
      </c>
      <c r="I2210" s="45"/>
      <c r="J2210" s="76"/>
      <c r="K2210" s="63" t="s">
        <v>56</v>
      </c>
      <c r="L2210" s="63" t="s">
        <v>3892</v>
      </c>
      <c r="M2210" s="67">
        <v>43629</v>
      </c>
      <c r="N2210" s="52" t="str">
        <f t="shared" ca="1" si="76"/>
        <v>33 Tahun 0 Bulan 27 hari</v>
      </c>
      <c r="O22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14 Hari </v>
      </c>
      <c r="P2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Row],[JABATAN]],tbl_refJabatan,2,FALSE),"yr","day")-CONVERT(DATEDIF(H2210,tglAcuan,"y"),"yr","day"))),(NOW()+(CONVERT(VLOOKUP(Table1[[#This Row],[JABATAN]],tbl_refJabatan,2,FALSE),"yr","day")-CONVERT(DATEDIF(H2210,NOW(),"y"),"yr","day")))),"Usia Salah"),"")</f>
        <v>33295.848911689813</v>
      </c>
      <c r="Q2210" s="167" t="str">
        <f ca="1">IF(Table1[[#This Row],[TGL. PENSIUN (usia)]]&lt;&gt;0,TEXT(Table1[[#This Row],[TGL. PENSIUN (usia)]],"yyyy"),"")</f>
        <v>1991</v>
      </c>
      <c r="R2210" s="166">
        <f ca="1">IF(AND(Table1[[#This Row],[TGL. PENSIUN (usia)]]&lt;&gt;"",Table1[[#This Row],[TGL. PENSIUN (usia)]]&lt;&gt;"USIA SALAH"),IF(tglAcuan&lt;&gt;0,(INT(CONVERT(VLOOKUP(Table1[[#This Row],[JABATAN]],tbl_refJabatan,2,FALSE),"yr","day")-CONVERT(DATEDIF(H2210,tglAcuan,"y"),"yr","day"))),(INT(CONVERT(VLOOKUP(Table1[[#This Row],[JABATAN]],tbl_refJabatan,2,FALSE),"yr","day")-CONVERT(DATEDIF(H2210,NOW(),"y"),"yr","day")))),"")</f>
        <v>-12054</v>
      </c>
      <c r="S2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Row],[JABATAN]],tbl_refJabatan,4,FALSE),"yr","day")-CONVERT(DATEDIF(H2210,tglAcuan,"y"),"yr","day"))),(NOW()+(CONVERT(VLOOKUP(Table1[[#This Row],[JABATAN]],tbl_refJabatan,4,FALSE),"yr","day")-CONVERT(DATEDIF(H2210,NOW(),"y"),"yr","day")))),"Usia Salah"),"")</f>
        <v>33295.848911689813</v>
      </c>
      <c r="T2210" s="167" t="str">
        <f ca="1">IF(Table1[[#This Row],[TGL. PENSIUN ( usia )]]&lt;&gt;0,TEXT(Table1[[#This Row],[TGL. PENSIUN ( usia )]],"yyyy"),"")</f>
        <v>1991</v>
      </c>
      <c r="U2210" s="166">
        <f ca="1">IF(AND(Table1[[#This Row],[TGL. PENSIUN (usia)]]&lt;&gt;"",Table1[[#This Row],[TGL. PENSIUN (usia)]]&lt;&gt;"USIA SALAH"),IF(tglAcuan&lt;&gt;0,(INT(CONVERT(VLOOKUP(Table1[[#This Row],[JABATAN]],tbl_refJabatan,4,FALSE),"yr","day")-CONVERT(DATEDIF(H2210,tglAcuan,"y"),"yr","day"))),(INT(CONVERT(VLOOKUP(Table1[[#This Row],[JABATAN]],tbl_refJabatan,4,FALSE),"yr","day")-CONVERT(DATEDIF(H2210,NOW(),"y"),"yr","day")))),"")</f>
        <v>-12054</v>
      </c>
      <c r="V2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Row],[JABATAN]],tbl_refJabatan,6,FALSE),"yr","day")-CONVERT(DATEDIF(H2210,tglAcuan,"y"),"yr","day"))),(NOW()+(CONVERT(VLOOKUP(Table1[[#This Row],[JABATAN]],tbl_refJabatan,6,FALSE),"yr","day")-CONVERT(DATEDIF(H2210,NOW(),"y"),"yr","day")))),"Usia Salah"),"")</f>
        <v>33295.848911689813</v>
      </c>
      <c r="W2210" s="167" t="str">
        <f ca="1">IF(Table1[[#This Row],[TGL.PENSIUN (usia)]]&lt;&gt;0,TEXT(Table1[[#This Row],[TGL.PENSIUN (usia)]],"yyyy"),"")</f>
        <v>1991</v>
      </c>
      <c r="X2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Row],[JABATAN]],tbl_refJabatan,7,FALSE),"yr","day")-CONVERT(DATEDIF(M2210,tglAcuan,"y"),"yr","day"))),(NOW()+(CONVERT(VLOOKUP(Table1[[#This Row],[JABATAN]],tbl_refJabatan,7,FALSE),"yr","day")-CONVERT(DATEDIF(M2210,NOW(),"y"),"yr","day")))),"tgl SK salah"),"")</f>
        <v>43888.098911689813</v>
      </c>
      <c r="Y2210" s="167" t="str">
        <f ca="1">IF(Table1[[#This Row],[TGL. PENSIUN (jabatan)]]&lt;&gt;0,TEXT(Table1[[#This Row],[TGL. PENSIUN (jabatan)]],"yyyy"),"")</f>
        <v>2020</v>
      </c>
      <c r="Z22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Row],[JABATAN]],tbl_refJabatan,8,FALSE),"yr","day")-CONVERT(DATEDIF(H2210,tglAcuan,"y"),"yr","day"))),(NOW()+(CONVERT(VLOOKUP(Table1[[#This Row],[JABATAN]],tbl_refJabatan,8,FALSE),"yr","day")-CONVERT(DATEDIF(H2210,NOW(),"y"),"yr","day")))),"Usia Salah"),"")</f>
        <v>33295.848911689813</v>
      </c>
      <c r="AA2210" s="167" t="str">
        <f ca="1">IF(Table1[[#This Row],[TGL.PENSIUN (usia )]]&lt;&gt;0,TEXT(Table1[[#This Row],[TGL.PENSIUN (usia )]],"yyyy"),"")</f>
        <v>1991</v>
      </c>
      <c r="AB22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Row],[JABATAN]],tbl_refJabatan,9,FALSE),"yr","day")-CONVERT(DATEDIF(M2210,tglAcuan,"y"),"yr","day"))),(NOW()+(CONVERT(VLOOKUP(Table1[[#This Row],[JABATAN]],tbl_refJabatan,9,FALSE),"yr","day")-CONVERT(DATEDIF(M2210,NOW(),"y"),"yr","day")))),"tgl SK salah"),"")</f>
        <v>43888.098911689813</v>
      </c>
      <c r="AC2210" s="167" t="str">
        <f ca="1">IF(Table1[[#This Row],[TGL. PENSIUN (jabatan )]]&lt;&gt;0,TEXT(Table1[[#This Row],[TGL. PENSIUN (jabatan )]],"yyyy"),"")</f>
        <v>2020</v>
      </c>
      <c r="AD22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1" spans="1:30" s="53" customFormat="1" ht="21.75" customHeight="1" x14ac:dyDescent="0.25">
      <c r="A2211" s="43">
        <f t="shared" si="75"/>
        <v>2206</v>
      </c>
      <c r="B2211" s="44" t="s">
        <v>3626</v>
      </c>
      <c r="C2211" s="44" t="s">
        <v>3889</v>
      </c>
      <c r="D2211" s="72" t="s">
        <v>48</v>
      </c>
      <c r="E2211" s="59" t="s">
        <v>3893</v>
      </c>
      <c r="F2211" s="43" t="s">
        <v>41</v>
      </c>
      <c r="G2211" s="46" t="s">
        <v>42</v>
      </c>
      <c r="H2211" s="67">
        <v>30473</v>
      </c>
      <c r="I2211" s="45"/>
      <c r="J2211" s="76"/>
      <c r="K2211" s="74" t="s">
        <v>43</v>
      </c>
      <c r="L2211" s="63" t="s">
        <v>3894</v>
      </c>
      <c r="M2211" s="67">
        <v>43579</v>
      </c>
      <c r="N2211" s="52" t="str">
        <f t="shared" ca="1" si="76"/>
        <v>40 Tahun 8 Bulan 21 hari</v>
      </c>
      <c r="O22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 Hari </v>
      </c>
      <c r="P2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Row],[JABATAN]],tbl_refJabatan,2,FALSE),"yr","day")-CONVERT(DATEDIF(H2211,tglAcuan,"y"),"yr","day"))),(NOW()+(CONVERT(VLOOKUP(Table1[[#This Row],[JABATAN]],tbl_refJabatan,2,FALSE),"yr","day")-CONVERT(DATEDIF(H2211,NOW(),"y"),"yr","day")))),"Usia Salah"),"")</f>
        <v>52654.098911689813</v>
      </c>
      <c r="Q2211" s="167" t="str">
        <f ca="1">IF(Table1[[#This Row],[TGL. PENSIUN (usia)]]&lt;&gt;0,TEXT(Table1[[#This Row],[TGL. PENSIUN (usia)]],"yyyy"),"")</f>
        <v>2044</v>
      </c>
      <c r="R2211" s="166">
        <f ca="1">IF(AND(Table1[[#This Row],[TGL. PENSIUN (usia)]]&lt;&gt;"",Table1[[#This Row],[TGL. PENSIUN (usia)]]&lt;&gt;"USIA SALAH"),IF(tglAcuan&lt;&gt;0,(INT(CONVERT(VLOOKUP(Table1[[#This Row],[JABATAN]],tbl_refJabatan,2,FALSE),"yr","day")-CONVERT(DATEDIF(H2211,tglAcuan,"y"),"yr","day"))),(INT(CONVERT(VLOOKUP(Table1[[#This Row],[JABATAN]],tbl_refJabatan,2,FALSE),"yr","day")-CONVERT(DATEDIF(H2211,NOW(),"y"),"yr","day")))),"")</f>
        <v>7305</v>
      </c>
      <c r="S2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Row],[JABATAN]],tbl_refJabatan,4,FALSE),"yr","day")-CONVERT(DATEDIF(H2211,tglAcuan,"y"),"yr","day"))),(NOW()+(CONVERT(VLOOKUP(Table1[[#This Row],[JABATAN]],tbl_refJabatan,4,FALSE),"yr","day")-CONVERT(DATEDIF(H2211,NOW(),"y"),"yr","day")))),"Usia Salah"),"")</f>
        <v>52654.098911689813</v>
      </c>
      <c r="T2211" s="167" t="str">
        <f ca="1">IF(Table1[[#This Row],[TGL. PENSIUN ( usia )]]&lt;&gt;0,TEXT(Table1[[#This Row],[TGL. PENSIUN ( usia )]],"yyyy"),"")</f>
        <v>2044</v>
      </c>
      <c r="U2211" s="166">
        <f ca="1">IF(AND(Table1[[#This Row],[TGL. PENSIUN (usia)]]&lt;&gt;"",Table1[[#This Row],[TGL. PENSIUN (usia)]]&lt;&gt;"USIA SALAH"),IF(tglAcuan&lt;&gt;0,(INT(CONVERT(VLOOKUP(Table1[[#This Row],[JABATAN]],tbl_refJabatan,4,FALSE),"yr","day")-CONVERT(DATEDIF(H2211,tglAcuan,"y"),"yr","day"))),(INT(CONVERT(VLOOKUP(Table1[[#This Row],[JABATAN]],tbl_refJabatan,4,FALSE),"yr","day")-CONVERT(DATEDIF(H2211,NOW(),"y"),"yr","day")))),"")</f>
        <v>7305</v>
      </c>
      <c r="V2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Row],[JABATAN]],tbl_refJabatan,6,FALSE),"yr","day")-CONVERT(DATEDIF(H2211,tglAcuan,"y"),"yr","day"))),(NOW()+(CONVERT(VLOOKUP(Table1[[#This Row],[JABATAN]],tbl_refJabatan,6,FALSE),"yr","day")-CONVERT(DATEDIF(H2211,NOW(),"y"),"yr","day")))),"Usia Salah"),"")</f>
        <v>51193.098911689813</v>
      </c>
      <c r="W2211" s="167" t="str">
        <f ca="1">IF(Table1[[#This Row],[TGL.PENSIUN (usia)]]&lt;&gt;0,TEXT(Table1[[#This Row],[TGL.PENSIUN (usia)]],"yyyy"),"")</f>
        <v>2040</v>
      </c>
      <c r="X2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Row],[JABATAN]],tbl_refJabatan,7,FALSE),"yr","day")-CONVERT(DATEDIF(M2211,tglAcuan,"y"),"yr","day"))),(NOW()+(CONVERT(VLOOKUP(Table1[[#This Row],[JABATAN]],tbl_refJabatan,7,FALSE),"yr","day")-CONVERT(DATEDIF(M2211,NOW(),"y"),"yr","day")))),"tgl SK salah"),"")</f>
        <v>51193.098911689813</v>
      </c>
      <c r="Y2211" s="167" t="str">
        <f ca="1">IF(Table1[[#This Row],[TGL. PENSIUN (jabatan)]]&lt;&gt;0,TEXT(Table1[[#This Row],[TGL. PENSIUN (jabatan)]],"yyyy"),"")</f>
        <v>2040</v>
      </c>
      <c r="Z22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Row],[JABATAN]],tbl_refJabatan,8,FALSE),"yr","day")-CONVERT(DATEDIF(H2211,tglAcuan,"y"),"yr","day"))),(NOW()+(CONVERT(VLOOKUP(Table1[[#This Row],[JABATAN]],tbl_refJabatan,8,FALSE),"yr","day")-CONVERT(DATEDIF(H2211,NOW(),"y"),"yr","day")))),"Usia Salah"),"")</f>
        <v>51193.098911689813</v>
      </c>
      <c r="AA2211" s="167" t="str">
        <f ca="1">IF(Table1[[#This Row],[TGL.PENSIUN (usia )]]&lt;&gt;0,TEXT(Table1[[#This Row],[TGL.PENSIUN (usia )]],"yyyy"),"")</f>
        <v>2040</v>
      </c>
      <c r="AB22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Row],[JABATAN]],tbl_refJabatan,9,FALSE),"yr","day")-CONVERT(DATEDIF(M2211,tglAcuan,"y"),"yr","day"))),(NOW()+(CONVERT(VLOOKUP(Table1[[#This Row],[JABATAN]],tbl_refJabatan,9,FALSE),"yr","day")-CONVERT(DATEDIF(M2211,NOW(),"y"),"yr","day")))),"tgl SK salah"),"")</f>
        <v>51193.098911689813</v>
      </c>
      <c r="AC2211" s="167" t="str">
        <f ca="1">IF(Table1[[#This Row],[TGL. PENSIUN (jabatan )]]&lt;&gt;0,TEXT(Table1[[#This Row],[TGL. PENSIUN (jabatan )]],"yyyy"),"")</f>
        <v>2040</v>
      </c>
      <c r="AD22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2" spans="1:30" s="53" customFormat="1" ht="21.75" customHeight="1" x14ac:dyDescent="0.25">
      <c r="A2212" s="43">
        <f t="shared" si="75"/>
        <v>2207</v>
      </c>
      <c r="B2212" s="44" t="s">
        <v>3626</v>
      </c>
      <c r="C2212" s="44" t="s">
        <v>3889</v>
      </c>
      <c r="D2212" s="72" t="s">
        <v>52</v>
      </c>
      <c r="E2212" s="59" t="s">
        <v>3895</v>
      </c>
      <c r="F2212" s="43" t="s">
        <v>41</v>
      </c>
      <c r="G2212" s="46" t="s">
        <v>42</v>
      </c>
      <c r="H2212" s="67">
        <v>35554</v>
      </c>
      <c r="I2212" s="45"/>
      <c r="J2212" s="76"/>
      <c r="K2212" s="63" t="s">
        <v>90</v>
      </c>
      <c r="L2212" s="63" t="s">
        <v>3896</v>
      </c>
      <c r="M2212" s="67">
        <v>43637</v>
      </c>
      <c r="N2212" s="52" t="str">
        <f t="shared" ca="1" si="76"/>
        <v>26 Tahun 9 Bulan 23 hari</v>
      </c>
      <c r="O22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6 Hari </v>
      </c>
      <c r="P2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Row],[JABATAN]],tbl_refJabatan,2,FALSE),"yr","day")-CONVERT(DATEDIF(H2212,tglAcuan,"y"),"yr","day"))),(NOW()+(CONVERT(VLOOKUP(Table1[[#This Row],[JABATAN]],tbl_refJabatan,2,FALSE),"yr","day")-CONVERT(DATEDIF(H2212,NOW(),"y"),"yr","day")))),"Usia Salah"),"")</f>
        <v>57767.598911689813</v>
      </c>
      <c r="Q2212" s="167" t="str">
        <f ca="1">IF(Table1[[#This Row],[TGL. PENSIUN (usia)]]&lt;&gt;0,TEXT(Table1[[#This Row],[TGL. PENSIUN (usia)]],"yyyy"),"")</f>
        <v>2058</v>
      </c>
      <c r="R2212" s="166">
        <f ca="1">IF(AND(Table1[[#This Row],[TGL. PENSIUN (usia)]]&lt;&gt;"",Table1[[#This Row],[TGL. PENSIUN (usia)]]&lt;&gt;"USIA SALAH"),IF(tglAcuan&lt;&gt;0,(INT(CONVERT(VLOOKUP(Table1[[#This Row],[JABATAN]],tbl_refJabatan,2,FALSE),"yr","day")-CONVERT(DATEDIF(H2212,tglAcuan,"y"),"yr","day"))),(INT(CONVERT(VLOOKUP(Table1[[#This Row],[JABATAN]],tbl_refJabatan,2,FALSE),"yr","day")-CONVERT(DATEDIF(H2212,NOW(),"y"),"yr","day")))),"")</f>
        <v>12418</v>
      </c>
      <c r="S2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Row],[JABATAN]],tbl_refJabatan,4,FALSE),"yr","day")-CONVERT(DATEDIF(H2212,tglAcuan,"y"),"yr","day"))),(NOW()+(CONVERT(VLOOKUP(Table1[[#This Row],[JABATAN]],tbl_refJabatan,4,FALSE),"yr","day")-CONVERT(DATEDIF(H2212,NOW(),"y"),"yr","day")))),"Usia Salah"),"")</f>
        <v>57767.598911689813</v>
      </c>
      <c r="T2212" s="167" t="str">
        <f ca="1">IF(Table1[[#This Row],[TGL. PENSIUN ( usia )]]&lt;&gt;0,TEXT(Table1[[#This Row],[TGL. PENSIUN ( usia )]],"yyyy"),"")</f>
        <v>2058</v>
      </c>
      <c r="U2212" s="166">
        <f ca="1">IF(AND(Table1[[#This Row],[TGL. PENSIUN (usia)]]&lt;&gt;"",Table1[[#This Row],[TGL. PENSIUN (usia)]]&lt;&gt;"USIA SALAH"),IF(tglAcuan&lt;&gt;0,(INT(CONVERT(VLOOKUP(Table1[[#This Row],[JABATAN]],tbl_refJabatan,4,FALSE),"yr","day")-CONVERT(DATEDIF(H2212,tglAcuan,"y"),"yr","day"))),(INT(CONVERT(VLOOKUP(Table1[[#This Row],[JABATAN]],tbl_refJabatan,4,FALSE),"yr","day")-CONVERT(DATEDIF(H2212,NOW(),"y"),"yr","day")))),"")</f>
        <v>12418</v>
      </c>
      <c r="V2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Row],[JABATAN]],tbl_refJabatan,6,FALSE),"yr","day")-CONVERT(DATEDIF(H2212,tglAcuan,"y"),"yr","day"))),(NOW()+(CONVERT(VLOOKUP(Table1[[#This Row],[JABATAN]],tbl_refJabatan,6,FALSE),"yr","day")-CONVERT(DATEDIF(H2212,NOW(),"y"),"yr","day")))),"Usia Salah"),"")</f>
        <v>56306.598911689813</v>
      </c>
      <c r="W2212" s="167" t="str">
        <f ca="1">IF(Table1[[#This Row],[TGL.PENSIUN (usia)]]&lt;&gt;0,TEXT(Table1[[#This Row],[TGL.PENSIUN (usia)]],"yyyy"),"")</f>
        <v>2054</v>
      </c>
      <c r="X2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Row],[JABATAN]],tbl_refJabatan,7,FALSE),"yr","day")-CONVERT(DATEDIF(M2212,tglAcuan,"y"),"yr","day"))),(NOW()+(CONVERT(VLOOKUP(Table1[[#This Row],[JABATAN]],tbl_refJabatan,7,FALSE),"yr","day")-CONVERT(DATEDIF(M2212,NOW(),"y"),"yr","day")))),"tgl SK salah"),"")</f>
        <v>51193.098911689813</v>
      </c>
      <c r="Y2212" s="167" t="str">
        <f ca="1">IF(Table1[[#This Row],[TGL. PENSIUN (jabatan)]]&lt;&gt;0,TEXT(Table1[[#This Row],[TGL. PENSIUN (jabatan)]],"yyyy"),"")</f>
        <v>2040</v>
      </c>
      <c r="Z22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Row],[JABATAN]],tbl_refJabatan,8,FALSE),"yr","day")-CONVERT(DATEDIF(H2212,tglAcuan,"y"),"yr","day"))),(NOW()+(CONVERT(VLOOKUP(Table1[[#This Row],[JABATAN]],tbl_refJabatan,8,FALSE),"yr","day")-CONVERT(DATEDIF(H2212,NOW(),"y"),"yr","day")))),"Usia Salah"),"")</f>
        <v>56306.598911689813</v>
      </c>
      <c r="AA2212" s="167" t="str">
        <f ca="1">IF(Table1[[#This Row],[TGL.PENSIUN (usia )]]&lt;&gt;0,TEXT(Table1[[#This Row],[TGL.PENSIUN (usia )]],"yyyy"),"")</f>
        <v>2054</v>
      </c>
      <c r="AB22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Row],[JABATAN]],tbl_refJabatan,9,FALSE),"yr","day")-CONVERT(DATEDIF(M2212,tglAcuan,"y"),"yr","day"))),(NOW()+(CONVERT(VLOOKUP(Table1[[#This Row],[JABATAN]],tbl_refJabatan,9,FALSE),"yr","day")-CONVERT(DATEDIF(M2212,NOW(),"y"),"yr","day")))),"tgl SK salah"),"")</f>
        <v>51193.098911689813</v>
      </c>
      <c r="AC2212" s="167" t="str">
        <f ca="1">IF(Table1[[#This Row],[TGL. PENSIUN (jabatan )]]&lt;&gt;0,TEXT(Table1[[#This Row],[TGL. PENSIUN (jabatan )]],"yyyy"),"")</f>
        <v>2040</v>
      </c>
      <c r="AD22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3" spans="1:30" s="53" customFormat="1" ht="21.75" customHeight="1" x14ac:dyDescent="0.25">
      <c r="A2213" s="43">
        <f t="shared" si="75"/>
        <v>2208</v>
      </c>
      <c r="B2213" s="44" t="s">
        <v>3626</v>
      </c>
      <c r="C2213" s="44" t="s">
        <v>3889</v>
      </c>
      <c r="D2213" s="45" t="s">
        <v>54</v>
      </c>
      <c r="E2213" s="59" t="s">
        <v>1522</v>
      </c>
      <c r="F2213" s="43" t="s">
        <v>41</v>
      </c>
      <c r="G2213" s="46" t="s">
        <v>42</v>
      </c>
      <c r="H2213" s="67">
        <v>27577</v>
      </c>
      <c r="I2213" s="45"/>
      <c r="J2213" s="76"/>
      <c r="K2213" s="74" t="s">
        <v>43</v>
      </c>
      <c r="L2213" s="63" t="s">
        <v>3897</v>
      </c>
      <c r="M2213" s="67">
        <v>43579</v>
      </c>
      <c r="N2213" s="52" t="str">
        <f t="shared" ca="1" si="76"/>
        <v>48 Tahun 7 Bulan 25 hari</v>
      </c>
      <c r="O22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 Hari </v>
      </c>
      <c r="P2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Row],[JABATAN]],tbl_refJabatan,2,FALSE),"yr","day")-CONVERT(DATEDIF(H2213,tglAcuan,"y"),"yr","day"))),(NOW()+(CONVERT(VLOOKUP(Table1[[#This Row],[JABATAN]],tbl_refJabatan,2,FALSE),"yr","day")-CONVERT(DATEDIF(H2213,NOW(),"y"),"yr","day")))),"Usia Salah"),"")</f>
        <v>49732.098911689813</v>
      </c>
      <c r="Q2213" s="167" t="str">
        <f ca="1">IF(Table1[[#This Row],[TGL. PENSIUN (usia)]]&lt;&gt;0,TEXT(Table1[[#This Row],[TGL. PENSIUN (usia)]],"yyyy"),"")</f>
        <v>2036</v>
      </c>
      <c r="R2213" s="166">
        <f ca="1">IF(AND(Table1[[#This Row],[TGL. PENSIUN (usia)]]&lt;&gt;"",Table1[[#This Row],[TGL. PENSIUN (usia)]]&lt;&gt;"USIA SALAH"),IF(tglAcuan&lt;&gt;0,(INT(CONVERT(VLOOKUP(Table1[[#This Row],[JABATAN]],tbl_refJabatan,2,FALSE),"yr","day")-CONVERT(DATEDIF(H2213,tglAcuan,"y"),"yr","day"))),(INT(CONVERT(VLOOKUP(Table1[[#This Row],[JABATAN]],tbl_refJabatan,2,FALSE),"yr","day")-CONVERT(DATEDIF(H2213,NOW(),"y"),"yr","day")))),"")</f>
        <v>4383</v>
      </c>
      <c r="S2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Row],[JABATAN]],tbl_refJabatan,4,FALSE),"yr","day")-CONVERT(DATEDIF(H2213,tglAcuan,"y"),"yr","day"))),(NOW()+(CONVERT(VLOOKUP(Table1[[#This Row],[JABATAN]],tbl_refJabatan,4,FALSE),"yr","day")-CONVERT(DATEDIF(H2213,NOW(),"y"),"yr","day")))),"Usia Salah"),"")</f>
        <v>49732.098911689813</v>
      </c>
      <c r="T2213" s="167" t="str">
        <f ca="1">IF(Table1[[#This Row],[TGL. PENSIUN ( usia )]]&lt;&gt;0,TEXT(Table1[[#This Row],[TGL. PENSIUN ( usia )]],"yyyy"),"")</f>
        <v>2036</v>
      </c>
      <c r="U2213" s="166">
        <f ca="1">IF(AND(Table1[[#This Row],[TGL. PENSIUN (usia)]]&lt;&gt;"",Table1[[#This Row],[TGL. PENSIUN (usia)]]&lt;&gt;"USIA SALAH"),IF(tglAcuan&lt;&gt;0,(INT(CONVERT(VLOOKUP(Table1[[#This Row],[JABATAN]],tbl_refJabatan,4,FALSE),"yr","day")-CONVERT(DATEDIF(H2213,tglAcuan,"y"),"yr","day"))),(INT(CONVERT(VLOOKUP(Table1[[#This Row],[JABATAN]],tbl_refJabatan,4,FALSE),"yr","day")-CONVERT(DATEDIF(H2213,NOW(),"y"),"yr","day")))),"")</f>
        <v>4383</v>
      </c>
      <c r="V2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Row],[JABATAN]],tbl_refJabatan,6,FALSE),"yr","day")-CONVERT(DATEDIF(H2213,tglAcuan,"y"),"yr","day"))),(NOW()+(CONVERT(VLOOKUP(Table1[[#This Row],[JABATAN]],tbl_refJabatan,6,FALSE),"yr","day")-CONVERT(DATEDIF(H2213,NOW(),"y"),"yr","day")))),"Usia Salah"),"")</f>
        <v>48271.098911689813</v>
      </c>
      <c r="W2213" s="167" t="str">
        <f ca="1">IF(Table1[[#This Row],[TGL.PENSIUN (usia)]]&lt;&gt;0,TEXT(Table1[[#This Row],[TGL.PENSIUN (usia)]],"yyyy"),"")</f>
        <v>2032</v>
      </c>
      <c r="X2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Row],[JABATAN]],tbl_refJabatan,7,FALSE),"yr","day")-CONVERT(DATEDIF(M2213,tglAcuan,"y"),"yr","day"))),(NOW()+(CONVERT(VLOOKUP(Table1[[#This Row],[JABATAN]],tbl_refJabatan,7,FALSE),"yr","day")-CONVERT(DATEDIF(M2213,NOW(),"y"),"yr","day")))),"tgl SK salah"),"")</f>
        <v>51193.098911689813</v>
      </c>
      <c r="Y2213" s="167" t="str">
        <f ca="1">IF(Table1[[#This Row],[TGL. PENSIUN (jabatan)]]&lt;&gt;0,TEXT(Table1[[#This Row],[TGL. PENSIUN (jabatan)]],"yyyy"),"")</f>
        <v>2040</v>
      </c>
      <c r="Z22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Row],[JABATAN]],tbl_refJabatan,8,FALSE),"yr","day")-CONVERT(DATEDIF(H2213,tglAcuan,"y"),"yr","day"))),(NOW()+(CONVERT(VLOOKUP(Table1[[#This Row],[JABATAN]],tbl_refJabatan,8,FALSE),"yr","day")-CONVERT(DATEDIF(H2213,NOW(),"y"),"yr","day")))),"Usia Salah"),"")</f>
        <v>48271.098911689813</v>
      </c>
      <c r="AA2213" s="167" t="str">
        <f ca="1">IF(Table1[[#This Row],[TGL.PENSIUN (usia )]]&lt;&gt;0,TEXT(Table1[[#This Row],[TGL.PENSIUN (usia )]],"yyyy"),"")</f>
        <v>2032</v>
      </c>
      <c r="AB22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Row],[JABATAN]],tbl_refJabatan,9,FALSE),"yr","day")-CONVERT(DATEDIF(M2213,tglAcuan,"y"),"yr","day"))),(NOW()+(CONVERT(VLOOKUP(Table1[[#This Row],[JABATAN]],tbl_refJabatan,9,FALSE),"yr","day")-CONVERT(DATEDIF(M2213,NOW(),"y"),"yr","day")))),"tgl SK salah"),"")</f>
        <v>51193.098911689813</v>
      </c>
      <c r="AC2213" s="167" t="str">
        <f ca="1">IF(Table1[[#This Row],[TGL. PENSIUN (jabatan )]]&lt;&gt;0,TEXT(Table1[[#This Row],[TGL. PENSIUN (jabatan )]],"yyyy"),"")</f>
        <v>2040</v>
      </c>
      <c r="AD22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4" spans="1:30" s="53" customFormat="1" ht="21.75" customHeight="1" x14ac:dyDescent="0.25">
      <c r="A2214" s="43">
        <f t="shared" si="75"/>
        <v>2209</v>
      </c>
      <c r="B2214" s="44" t="s">
        <v>3626</v>
      </c>
      <c r="C2214" s="44" t="s">
        <v>3889</v>
      </c>
      <c r="D2214" s="72" t="s">
        <v>57</v>
      </c>
      <c r="E2214" s="59" t="s">
        <v>3898</v>
      </c>
      <c r="F2214" s="43" t="s">
        <v>41</v>
      </c>
      <c r="G2214" s="46" t="s">
        <v>42</v>
      </c>
      <c r="H2214" s="67">
        <v>31541</v>
      </c>
      <c r="I2214" s="45"/>
      <c r="J2214" s="76"/>
      <c r="K2214" s="63" t="s">
        <v>56</v>
      </c>
      <c r="L2214" s="63" t="s">
        <v>3899</v>
      </c>
      <c r="M2214" s="67">
        <v>43637</v>
      </c>
      <c r="N2214" s="52" t="str">
        <f t="shared" ca="1" si="76"/>
        <v>37 Tahun 9 Bulan 18 hari</v>
      </c>
      <c r="O22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6 Hari </v>
      </c>
      <c r="P2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Row],[JABATAN]],tbl_refJabatan,2,FALSE),"yr","day")-CONVERT(DATEDIF(H2214,tglAcuan,"y"),"yr","day"))),(NOW()+(CONVERT(VLOOKUP(Table1[[#This Row],[JABATAN]],tbl_refJabatan,2,FALSE),"yr","day")-CONVERT(DATEDIF(H2214,NOW(),"y"),"yr","day")))),"Usia Salah"),"")</f>
        <v>53749.848911689813</v>
      </c>
      <c r="Q2214" s="167" t="str">
        <f ca="1">IF(Table1[[#This Row],[TGL. PENSIUN (usia)]]&lt;&gt;0,TEXT(Table1[[#This Row],[TGL. PENSIUN (usia)]],"yyyy"),"")</f>
        <v>2047</v>
      </c>
      <c r="R2214" s="166">
        <f ca="1">IF(AND(Table1[[#This Row],[TGL. PENSIUN (usia)]]&lt;&gt;"",Table1[[#This Row],[TGL. PENSIUN (usia)]]&lt;&gt;"USIA SALAH"),IF(tglAcuan&lt;&gt;0,(INT(CONVERT(VLOOKUP(Table1[[#This Row],[JABATAN]],tbl_refJabatan,2,FALSE),"yr","day")-CONVERT(DATEDIF(H2214,tglAcuan,"y"),"yr","day"))),(INT(CONVERT(VLOOKUP(Table1[[#This Row],[JABATAN]],tbl_refJabatan,2,FALSE),"yr","day")-CONVERT(DATEDIF(H2214,NOW(),"y"),"yr","day")))),"")</f>
        <v>8400</v>
      </c>
      <c r="S2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Row],[JABATAN]],tbl_refJabatan,4,FALSE),"yr","day")-CONVERT(DATEDIF(H2214,tglAcuan,"y"),"yr","day"))),(NOW()+(CONVERT(VLOOKUP(Table1[[#This Row],[JABATAN]],tbl_refJabatan,4,FALSE),"yr","day")-CONVERT(DATEDIF(H2214,NOW(),"y"),"yr","day")))),"Usia Salah"),"")</f>
        <v>53749.848911689813</v>
      </c>
      <c r="T2214" s="167" t="str">
        <f ca="1">IF(Table1[[#This Row],[TGL. PENSIUN ( usia )]]&lt;&gt;0,TEXT(Table1[[#This Row],[TGL. PENSIUN ( usia )]],"yyyy"),"")</f>
        <v>2047</v>
      </c>
      <c r="U2214" s="166">
        <f ca="1">IF(AND(Table1[[#This Row],[TGL. PENSIUN (usia)]]&lt;&gt;"",Table1[[#This Row],[TGL. PENSIUN (usia)]]&lt;&gt;"USIA SALAH"),IF(tglAcuan&lt;&gt;0,(INT(CONVERT(VLOOKUP(Table1[[#This Row],[JABATAN]],tbl_refJabatan,4,FALSE),"yr","day")-CONVERT(DATEDIF(H2214,tglAcuan,"y"),"yr","day"))),(INT(CONVERT(VLOOKUP(Table1[[#This Row],[JABATAN]],tbl_refJabatan,4,FALSE),"yr","day")-CONVERT(DATEDIF(H2214,NOW(),"y"),"yr","day")))),"")</f>
        <v>8400</v>
      </c>
      <c r="V2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Row],[JABATAN]],tbl_refJabatan,6,FALSE),"yr","day")-CONVERT(DATEDIF(H2214,tglAcuan,"y"),"yr","day"))),(NOW()+(CONVERT(VLOOKUP(Table1[[#This Row],[JABATAN]],tbl_refJabatan,6,FALSE),"yr","day")-CONVERT(DATEDIF(H2214,NOW(),"y"),"yr","day")))),"Usia Salah"),"")</f>
        <v>52288.848911689813</v>
      </c>
      <c r="W2214" s="167" t="str">
        <f ca="1">IF(Table1[[#This Row],[TGL.PENSIUN (usia)]]&lt;&gt;0,TEXT(Table1[[#This Row],[TGL.PENSIUN (usia)]],"yyyy"),"")</f>
        <v>2043</v>
      </c>
      <c r="X2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Row],[JABATAN]],tbl_refJabatan,7,FALSE),"yr","day")-CONVERT(DATEDIF(M2214,tglAcuan,"y"),"yr","day"))),(NOW()+(CONVERT(VLOOKUP(Table1[[#This Row],[JABATAN]],tbl_refJabatan,7,FALSE),"yr","day")-CONVERT(DATEDIF(M2214,NOW(),"y"),"yr","day")))),"tgl SK salah"),"")</f>
        <v>51193.098911689813</v>
      </c>
      <c r="Y2214" s="167" t="str">
        <f ca="1">IF(Table1[[#This Row],[TGL. PENSIUN (jabatan)]]&lt;&gt;0,TEXT(Table1[[#This Row],[TGL. PENSIUN (jabatan)]],"yyyy"),"")</f>
        <v>2040</v>
      </c>
      <c r="Z22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Row],[JABATAN]],tbl_refJabatan,8,FALSE),"yr","day")-CONVERT(DATEDIF(H2214,tglAcuan,"y"),"yr","day"))),(NOW()+(CONVERT(VLOOKUP(Table1[[#This Row],[JABATAN]],tbl_refJabatan,8,FALSE),"yr","day")-CONVERT(DATEDIF(H2214,NOW(),"y"),"yr","day")))),"Usia Salah"),"")</f>
        <v>52288.848911689813</v>
      </c>
      <c r="AA2214" s="167" t="str">
        <f ca="1">IF(Table1[[#This Row],[TGL.PENSIUN (usia )]]&lt;&gt;0,TEXT(Table1[[#This Row],[TGL.PENSIUN (usia )]],"yyyy"),"")</f>
        <v>2043</v>
      </c>
      <c r="AB22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Row],[JABATAN]],tbl_refJabatan,9,FALSE),"yr","day")-CONVERT(DATEDIF(M2214,tglAcuan,"y"),"yr","day"))),(NOW()+(CONVERT(VLOOKUP(Table1[[#This Row],[JABATAN]],tbl_refJabatan,9,FALSE),"yr","day")-CONVERT(DATEDIF(M2214,NOW(),"y"),"yr","day")))),"tgl SK salah"),"")</f>
        <v>51193.098911689813</v>
      </c>
      <c r="AC2214" s="167" t="str">
        <f ca="1">IF(Table1[[#This Row],[TGL. PENSIUN (jabatan )]]&lt;&gt;0,TEXT(Table1[[#This Row],[TGL. PENSIUN (jabatan )]],"yyyy"),"")</f>
        <v>2040</v>
      </c>
      <c r="AD22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5" spans="1:30" s="53" customFormat="1" ht="21.75" customHeight="1" x14ac:dyDescent="0.25">
      <c r="A2215" s="43">
        <f t="shared" si="75"/>
        <v>2210</v>
      </c>
      <c r="B2215" s="44" t="s">
        <v>3626</v>
      </c>
      <c r="C2215" s="44" t="s">
        <v>3889</v>
      </c>
      <c r="D2215" s="72" t="s">
        <v>59</v>
      </c>
      <c r="E2215" s="285" t="s">
        <v>3900</v>
      </c>
      <c r="F2215" s="43" t="s">
        <v>41</v>
      </c>
      <c r="G2215" s="46" t="s">
        <v>42</v>
      </c>
      <c r="H2215" s="67">
        <v>32999</v>
      </c>
      <c r="I2215" s="45"/>
      <c r="J2215" s="76"/>
      <c r="K2215" s="63" t="s">
        <v>56</v>
      </c>
      <c r="L2215" s="63" t="s">
        <v>3901</v>
      </c>
      <c r="M2215" s="67">
        <v>43579</v>
      </c>
      <c r="N2215" s="52" t="str">
        <f t="shared" ca="1" si="76"/>
        <v>33 Tahun 9 Bulan 21 hari</v>
      </c>
      <c r="O22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 Hari </v>
      </c>
      <c r="P2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Row],[JABATAN]],tbl_refJabatan,2,FALSE),"yr","day")-CONVERT(DATEDIF(H2215,tglAcuan,"y"),"yr","day"))),(NOW()+(CONVERT(VLOOKUP(Table1[[#This Row],[JABATAN]],tbl_refJabatan,2,FALSE),"yr","day")-CONVERT(DATEDIF(H2215,NOW(),"y"),"yr","day")))),"Usia Salah"),"")</f>
        <v>55210.848911689813</v>
      </c>
      <c r="Q2215" s="167" t="str">
        <f ca="1">IF(Table1[[#This Row],[TGL. PENSIUN (usia)]]&lt;&gt;0,TEXT(Table1[[#This Row],[TGL. PENSIUN (usia)]],"yyyy"),"")</f>
        <v>2051</v>
      </c>
      <c r="R2215" s="166">
        <f ca="1">IF(AND(Table1[[#This Row],[TGL. PENSIUN (usia)]]&lt;&gt;"",Table1[[#This Row],[TGL. PENSIUN (usia)]]&lt;&gt;"USIA SALAH"),IF(tglAcuan&lt;&gt;0,(INT(CONVERT(VLOOKUP(Table1[[#This Row],[JABATAN]],tbl_refJabatan,2,FALSE),"yr","day")-CONVERT(DATEDIF(H2215,tglAcuan,"y"),"yr","day"))),(INT(CONVERT(VLOOKUP(Table1[[#This Row],[JABATAN]],tbl_refJabatan,2,FALSE),"yr","day")-CONVERT(DATEDIF(H2215,NOW(),"y"),"yr","day")))),"")</f>
        <v>9861</v>
      </c>
      <c r="S2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Row],[JABATAN]],tbl_refJabatan,4,FALSE),"yr","day")-CONVERT(DATEDIF(H2215,tglAcuan,"y"),"yr","day"))),(NOW()+(CONVERT(VLOOKUP(Table1[[#This Row],[JABATAN]],tbl_refJabatan,4,FALSE),"yr","day")-CONVERT(DATEDIF(H2215,NOW(),"y"),"yr","day")))),"Usia Salah"),"")</f>
        <v>55210.848911689813</v>
      </c>
      <c r="T2215" s="167" t="str">
        <f ca="1">IF(Table1[[#This Row],[TGL. PENSIUN ( usia )]]&lt;&gt;0,TEXT(Table1[[#This Row],[TGL. PENSIUN ( usia )]],"yyyy"),"")</f>
        <v>2051</v>
      </c>
      <c r="U2215" s="166">
        <f ca="1">IF(AND(Table1[[#This Row],[TGL. PENSIUN (usia)]]&lt;&gt;"",Table1[[#This Row],[TGL. PENSIUN (usia)]]&lt;&gt;"USIA SALAH"),IF(tglAcuan&lt;&gt;0,(INT(CONVERT(VLOOKUP(Table1[[#This Row],[JABATAN]],tbl_refJabatan,4,FALSE),"yr","day")-CONVERT(DATEDIF(H2215,tglAcuan,"y"),"yr","day"))),(INT(CONVERT(VLOOKUP(Table1[[#This Row],[JABATAN]],tbl_refJabatan,4,FALSE),"yr","day")-CONVERT(DATEDIF(H2215,NOW(),"y"),"yr","day")))),"")</f>
        <v>9861</v>
      </c>
      <c r="V2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Row],[JABATAN]],tbl_refJabatan,6,FALSE),"yr","day")-CONVERT(DATEDIF(H2215,tglAcuan,"y"),"yr","day"))),(NOW()+(CONVERT(VLOOKUP(Table1[[#This Row],[JABATAN]],tbl_refJabatan,6,FALSE),"yr","day")-CONVERT(DATEDIF(H2215,NOW(),"y"),"yr","day")))),"Usia Salah"),"")</f>
        <v>53749.848911689813</v>
      </c>
      <c r="W2215" s="167" t="str">
        <f ca="1">IF(Table1[[#This Row],[TGL.PENSIUN (usia)]]&lt;&gt;0,TEXT(Table1[[#This Row],[TGL.PENSIUN (usia)]],"yyyy"),"")</f>
        <v>2047</v>
      </c>
      <c r="X2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Row],[JABATAN]],tbl_refJabatan,7,FALSE),"yr","day")-CONVERT(DATEDIF(M2215,tglAcuan,"y"),"yr","day"))),(NOW()+(CONVERT(VLOOKUP(Table1[[#This Row],[JABATAN]],tbl_refJabatan,7,FALSE),"yr","day")-CONVERT(DATEDIF(M2215,NOW(),"y"),"yr","day")))),"tgl SK salah"),"")</f>
        <v>51193.098911689813</v>
      </c>
      <c r="Y2215" s="167" t="str">
        <f ca="1">IF(Table1[[#This Row],[TGL. PENSIUN (jabatan)]]&lt;&gt;0,TEXT(Table1[[#This Row],[TGL. PENSIUN (jabatan)]],"yyyy"),"")</f>
        <v>2040</v>
      </c>
      <c r="Z22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Row],[JABATAN]],tbl_refJabatan,8,FALSE),"yr","day")-CONVERT(DATEDIF(H2215,tglAcuan,"y"),"yr","day"))),(NOW()+(CONVERT(VLOOKUP(Table1[[#This Row],[JABATAN]],tbl_refJabatan,8,FALSE),"yr","day")-CONVERT(DATEDIF(H2215,NOW(),"y"),"yr","day")))),"Usia Salah"),"")</f>
        <v>53749.848911689813</v>
      </c>
      <c r="AA2215" s="167" t="str">
        <f ca="1">IF(Table1[[#This Row],[TGL.PENSIUN (usia )]]&lt;&gt;0,TEXT(Table1[[#This Row],[TGL.PENSIUN (usia )]],"yyyy"),"")</f>
        <v>2047</v>
      </c>
      <c r="AB22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Row],[JABATAN]],tbl_refJabatan,9,FALSE),"yr","day")-CONVERT(DATEDIF(M2215,tglAcuan,"y"),"yr","day"))),(NOW()+(CONVERT(VLOOKUP(Table1[[#This Row],[JABATAN]],tbl_refJabatan,9,FALSE),"yr","day")-CONVERT(DATEDIF(M2215,NOW(),"y"),"yr","day")))),"tgl SK salah"),"")</f>
        <v>51193.098911689813</v>
      </c>
      <c r="AC2215" s="167" t="str">
        <f ca="1">IF(Table1[[#This Row],[TGL. PENSIUN (jabatan )]]&lt;&gt;0,TEXT(Table1[[#This Row],[TGL. PENSIUN (jabatan )]],"yyyy"),"")</f>
        <v>2040</v>
      </c>
      <c r="AD22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6" spans="1:30" s="53" customFormat="1" ht="21.75" customHeight="1" x14ac:dyDescent="0.25">
      <c r="A2216" s="43">
        <f t="shared" si="75"/>
        <v>2211</v>
      </c>
      <c r="B2216" s="44" t="s">
        <v>3626</v>
      </c>
      <c r="C2216" s="44" t="s">
        <v>3889</v>
      </c>
      <c r="D2216" s="72" t="s">
        <v>61</v>
      </c>
      <c r="E2216" s="59" t="s">
        <v>3902</v>
      </c>
      <c r="F2216" s="43" t="s">
        <v>41</v>
      </c>
      <c r="G2216" s="46" t="s">
        <v>42</v>
      </c>
      <c r="H2216" s="67">
        <v>26831</v>
      </c>
      <c r="I2216" s="45"/>
      <c r="J2216" s="76"/>
      <c r="K2216" s="74" t="s">
        <v>43</v>
      </c>
      <c r="L2216" s="63" t="s">
        <v>3903</v>
      </c>
      <c r="M2216" s="67">
        <v>43579</v>
      </c>
      <c r="N2216" s="52" t="str">
        <f t="shared" ca="1" si="76"/>
        <v>50 Tahun 8 Bulan 11 hari</v>
      </c>
      <c r="O22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 Hari </v>
      </c>
      <c r="P2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Row],[JABATAN]],tbl_refJabatan,2,FALSE),"yr","day")-CONVERT(DATEDIF(H2216,tglAcuan,"y"),"yr","day"))),(NOW()+(CONVERT(VLOOKUP(Table1[[#This Row],[JABATAN]],tbl_refJabatan,2,FALSE),"yr","day")-CONVERT(DATEDIF(H2216,NOW(),"y"),"yr","day")))),"Usia Salah"),"")</f>
        <v>49001.598911689813</v>
      </c>
      <c r="Q2216" s="167" t="str">
        <f ca="1">IF(Table1[[#This Row],[TGL. PENSIUN (usia)]]&lt;&gt;0,TEXT(Table1[[#This Row],[TGL. PENSIUN (usia)]],"yyyy"),"")</f>
        <v>2034</v>
      </c>
      <c r="R2216" s="166">
        <f ca="1">IF(AND(Table1[[#This Row],[TGL. PENSIUN (usia)]]&lt;&gt;"",Table1[[#This Row],[TGL. PENSIUN (usia)]]&lt;&gt;"USIA SALAH"),IF(tglAcuan&lt;&gt;0,(INT(CONVERT(VLOOKUP(Table1[[#This Row],[JABATAN]],tbl_refJabatan,2,FALSE),"yr","day")-CONVERT(DATEDIF(H2216,tglAcuan,"y"),"yr","day"))),(INT(CONVERT(VLOOKUP(Table1[[#This Row],[JABATAN]],tbl_refJabatan,2,FALSE),"yr","day")-CONVERT(DATEDIF(H2216,NOW(),"y"),"yr","day")))),"")</f>
        <v>3652</v>
      </c>
      <c r="S2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Row],[JABATAN]],tbl_refJabatan,4,FALSE),"yr","day")-CONVERT(DATEDIF(H2216,tglAcuan,"y"),"yr","day"))),(NOW()+(CONVERT(VLOOKUP(Table1[[#This Row],[JABATAN]],tbl_refJabatan,4,FALSE),"yr","day")-CONVERT(DATEDIF(H2216,NOW(),"y"),"yr","day")))),"Usia Salah"),"")</f>
        <v>49001.598911689813</v>
      </c>
      <c r="T2216" s="167" t="str">
        <f ca="1">IF(Table1[[#This Row],[TGL. PENSIUN ( usia )]]&lt;&gt;0,TEXT(Table1[[#This Row],[TGL. PENSIUN ( usia )]],"yyyy"),"")</f>
        <v>2034</v>
      </c>
      <c r="U2216" s="166">
        <f ca="1">IF(AND(Table1[[#This Row],[TGL. PENSIUN (usia)]]&lt;&gt;"",Table1[[#This Row],[TGL. PENSIUN (usia)]]&lt;&gt;"USIA SALAH"),IF(tglAcuan&lt;&gt;0,(INT(CONVERT(VLOOKUP(Table1[[#This Row],[JABATAN]],tbl_refJabatan,4,FALSE),"yr","day")-CONVERT(DATEDIF(H2216,tglAcuan,"y"),"yr","day"))),(INT(CONVERT(VLOOKUP(Table1[[#This Row],[JABATAN]],tbl_refJabatan,4,FALSE),"yr","day")-CONVERT(DATEDIF(H2216,NOW(),"y"),"yr","day")))),"")</f>
        <v>3652</v>
      </c>
      <c r="V2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Row],[JABATAN]],tbl_refJabatan,6,FALSE),"yr","day")-CONVERT(DATEDIF(H2216,tglAcuan,"y"),"yr","day"))),(NOW()+(CONVERT(VLOOKUP(Table1[[#This Row],[JABATAN]],tbl_refJabatan,6,FALSE),"yr","day")-CONVERT(DATEDIF(H2216,NOW(),"y"),"yr","day")))),"Usia Salah"),"")</f>
        <v>47540.598911689813</v>
      </c>
      <c r="W2216" s="167" t="str">
        <f ca="1">IF(Table1[[#This Row],[TGL.PENSIUN (usia)]]&lt;&gt;0,TEXT(Table1[[#This Row],[TGL.PENSIUN (usia)]],"yyyy"),"")</f>
        <v>2030</v>
      </c>
      <c r="X2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Row],[JABATAN]],tbl_refJabatan,7,FALSE),"yr","day")-CONVERT(DATEDIF(M2216,tglAcuan,"y"),"yr","day"))),(NOW()+(CONVERT(VLOOKUP(Table1[[#This Row],[JABATAN]],tbl_refJabatan,7,FALSE),"yr","day")-CONVERT(DATEDIF(M2216,NOW(),"y"),"yr","day")))),"tgl SK salah"),"")</f>
        <v>51193.098911689813</v>
      </c>
      <c r="Y2216" s="167" t="str">
        <f ca="1">IF(Table1[[#This Row],[TGL. PENSIUN (jabatan)]]&lt;&gt;0,TEXT(Table1[[#This Row],[TGL. PENSIUN (jabatan)]],"yyyy"),"")</f>
        <v>2040</v>
      </c>
      <c r="Z22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Row],[JABATAN]],tbl_refJabatan,8,FALSE),"yr","day")-CONVERT(DATEDIF(H2216,tglAcuan,"y"),"yr","day"))),(NOW()+(CONVERT(VLOOKUP(Table1[[#This Row],[JABATAN]],tbl_refJabatan,8,FALSE),"yr","day")-CONVERT(DATEDIF(H2216,NOW(),"y"),"yr","day")))),"Usia Salah"),"")</f>
        <v>47540.598911689813</v>
      </c>
      <c r="AA2216" s="167" t="str">
        <f ca="1">IF(Table1[[#This Row],[TGL.PENSIUN (usia )]]&lt;&gt;0,TEXT(Table1[[#This Row],[TGL.PENSIUN (usia )]],"yyyy"),"")</f>
        <v>2030</v>
      </c>
      <c r="AB22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Row],[JABATAN]],tbl_refJabatan,9,FALSE),"yr","day")-CONVERT(DATEDIF(M2216,tglAcuan,"y"),"yr","day"))),(NOW()+(CONVERT(VLOOKUP(Table1[[#This Row],[JABATAN]],tbl_refJabatan,9,FALSE),"yr","day")-CONVERT(DATEDIF(M2216,NOW(),"y"),"yr","day")))),"tgl SK salah"),"")</f>
        <v>51193.098911689813</v>
      </c>
      <c r="AC2216" s="167" t="str">
        <f ca="1">IF(Table1[[#This Row],[TGL. PENSIUN (jabatan )]]&lt;&gt;0,TEXT(Table1[[#This Row],[TGL. PENSIUN (jabatan )]],"yyyy"),"")</f>
        <v>2040</v>
      </c>
      <c r="AD22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7" spans="1:30" s="53" customFormat="1" ht="21.75" customHeight="1" x14ac:dyDescent="0.25">
      <c r="A2217" s="43">
        <f t="shared" si="75"/>
        <v>2212</v>
      </c>
      <c r="B2217" s="44" t="s">
        <v>3626</v>
      </c>
      <c r="C2217" s="44" t="s">
        <v>3889</v>
      </c>
      <c r="D2217" s="72" t="s">
        <v>63</v>
      </c>
      <c r="E2217" s="59" t="s">
        <v>3904</v>
      </c>
      <c r="F2217" s="43" t="s">
        <v>41</v>
      </c>
      <c r="G2217" s="46" t="s">
        <v>42</v>
      </c>
      <c r="H2217" s="67">
        <v>33235</v>
      </c>
      <c r="I2217" s="45"/>
      <c r="J2217" s="76"/>
      <c r="K2217" s="74" t="s">
        <v>43</v>
      </c>
      <c r="L2217" s="63" t="s">
        <v>3905</v>
      </c>
      <c r="M2217" s="67">
        <v>44631</v>
      </c>
      <c r="N2217" s="52" t="str">
        <f t="shared" ca="1" si="76"/>
        <v>33 Tahun 1 Bulan 30 hari</v>
      </c>
      <c r="O22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11 Bulan 16 Hari </v>
      </c>
      <c r="P2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Row],[JABATAN]],tbl_refJabatan,2,FALSE),"yr","day")-CONVERT(DATEDIF(H2217,tglAcuan,"y"),"yr","day"))),(NOW()+(CONVERT(VLOOKUP(Table1[[#This Row],[JABATAN]],tbl_refJabatan,2,FALSE),"yr","day")-CONVERT(DATEDIF(H2217,NOW(),"y"),"yr","day")))),"Usia Salah"),"")</f>
        <v>55210.848911689813</v>
      </c>
      <c r="Q2217" s="167" t="str">
        <f ca="1">IF(Table1[[#This Row],[TGL. PENSIUN (usia)]]&lt;&gt;0,TEXT(Table1[[#This Row],[TGL. PENSIUN (usia)]],"yyyy"),"")</f>
        <v>2051</v>
      </c>
      <c r="R2217" s="166">
        <f ca="1">IF(AND(Table1[[#This Row],[TGL. PENSIUN (usia)]]&lt;&gt;"",Table1[[#This Row],[TGL. PENSIUN (usia)]]&lt;&gt;"USIA SALAH"),IF(tglAcuan&lt;&gt;0,(INT(CONVERT(VLOOKUP(Table1[[#This Row],[JABATAN]],tbl_refJabatan,2,FALSE),"yr","day")-CONVERT(DATEDIF(H2217,tglAcuan,"y"),"yr","day"))),(INT(CONVERT(VLOOKUP(Table1[[#This Row],[JABATAN]],tbl_refJabatan,2,FALSE),"yr","day")-CONVERT(DATEDIF(H2217,NOW(),"y"),"yr","day")))),"")</f>
        <v>9861</v>
      </c>
      <c r="S2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Row],[JABATAN]],tbl_refJabatan,4,FALSE),"yr","day")-CONVERT(DATEDIF(H2217,tglAcuan,"y"),"yr","day"))),(NOW()+(CONVERT(VLOOKUP(Table1[[#This Row],[JABATAN]],tbl_refJabatan,4,FALSE),"yr","day")-CONVERT(DATEDIF(H2217,NOW(),"y"),"yr","day")))),"Usia Salah"),"")</f>
        <v>40600.848911689813</v>
      </c>
      <c r="T2217" s="167" t="str">
        <f ca="1">IF(Table1[[#This Row],[TGL. PENSIUN ( usia )]]&lt;&gt;0,TEXT(Table1[[#This Row],[TGL. PENSIUN ( usia )]],"yyyy"),"")</f>
        <v>2011</v>
      </c>
      <c r="U2217" s="166">
        <f ca="1">IF(AND(Table1[[#This Row],[TGL. PENSIUN (usia)]]&lt;&gt;"",Table1[[#This Row],[TGL. PENSIUN (usia)]]&lt;&gt;"USIA SALAH"),IF(tglAcuan&lt;&gt;0,(INT(CONVERT(VLOOKUP(Table1[[#This Row],[JABATAN]],tbl_refJabatan,4,FALSE),"yr","day")-CONVERT(DATEDIF(H2217,tglAcuan,"y"),"yr","day"))),(INT(CONVERT(VLOOKUP(Table1[[#This Row],[JABATAN]],tbl_refJabatan,4,FALSE),"yr","day")-CONVERT(DATEDIF(H2217,NOW(),"y"),"yr","day")))),"")</f>
        <v>-4749</v>
      </c>
      <c r="V2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Row],[JABATAN]],tbl_refJabatan,6,FALSE),"yr","day")-CONVERT(DATEDIF(H2217,tglAcuan,"y"),"yr","day"))),(NOW()+(CONVERT(VLOOKUP(Table1[[#This Row],[JABATAN]],tbl_refJabatan,6,FALSE),"yr","day")-CONVERT(DATEDIF(H2217,NOW(),"y"),"yr","day")))),"Usia Salah"),"")</f>
        <v>33295.848911689813</v>
      </c>
      <c r="W2217" s="167" t="str">
        <f ca="1">IF(Table1[[#This Row],[TGL.PENSIUN (usia)]]&lt;&gt;0,TEXT(Table1[[#This Row],[TGL.PENSIUN (usia)]],"yyyy"),"")</f>
        <v>1991</v>
      </c>
      <c r="X2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Row],[JABATAN]],tbl_refJabatan,7,FALSE),"yr","day")-CONVERT(DATEDIF(M2217,tglAcuan,"y"),"yr","day"))),(NOW()+(CONVERT(VLOOKUP(Table1[[#This Row],[JABATAN]],tbl_refJabatan,7,FALSE),"yr","day")-CONVERT(DATEDIF(M2217,NOW(),"y"),"yr","day")))),"tgl SK salah"),"")</f>
        <v>66898.848911689813</v>
      </c>
      <c r="Y2217" s="167" t="str">
        <f ca="1">IF(Table1[[#This Row],[TGL. PENSIUN (jabatan)]]&lt;&gt;0,TEXT(Table1[[#This Row],[TGL. PENSIUN (jabatan)]],"yyyy"),"")</f>
        <v>2083</v>
      </c>
      <c r="Z22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Row],[JABATAN]],tbl_refJabatan,8,FALSE),"yr","day")-CONVERT(DATEDIF(H2217,tglAcuan,"y"),"yr","day"))),(NOW()+(CONVERT(VLOOKUP(Table1[[#This Row],[JABATAN]],tbl_refJabatan,8,FALSE),"yr","day")-CONVERT(DATEDIF(H2217,NOW(),"y"),"yr","day")))),"Usia Salah"),"")</f>
        <v>55210.848911689813</v>
      </c>
      <c r="AA2217" s="167" t="str">
        <f ca="1">IF(Table1[[#This Row],[TGL.PENSIUN (usia )]]&lt;&gt;0,TEXT(Table1[[#This Row],[TGL.PENSIUN (usia )]],"yyyy"),"")</f>
        <v>2051</v>
      </c>
      <c r="AB22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Row],[JABATAN]],tbl_refJabatan,9,FALSE),"yr","day")-CONVERT(DATEDIF(M2217,tglAcuan,"y"),"yr","day"))),(NOW()+(CONVERT(VLOOKUP(Table1[[#This Row],[JABATAN]],tbl_refJabatan,9,FALSE),"yr","day")-CONVERT(DATEDIF(M2217,NOW(),"y"),"yr","day")))),"tgl SK salah"),"")</f>
        <v>50462.598911689813</v>
      </c>
      <c r="AC2217" s="167" t="str">
        <f ca="1">IF(Table1[[#This Row],[TGL. PENSIUN (jabatan )]]&lt;&gt;0,TEXT(Table1[[#This Row],[TGL. PENSIUN (jabatan )]],"yyyy"),"")</f>
        <v>2038</v>
      </c>
      <c r="AD22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18" spans="1:30" s="53" customFormat="1" ht="21.75" customHeight="1" x14ac:dyDescent="0.25">
      <c r="A2218" s="43">
        <f t="shared" si="75"/>
        <v>2213</v>
      </c>
      <c r="B2218" s="44" t="s">
        <v>3626</v>
      </c>
      <c r="C2218" s="44" t="s">
        <v>3889</v>
      </c>
      <c r="D2218" s="72" t="s">
        <v>63</v>
      </c>
      <c r="E2218" s="59" t="s">
        <v>3906</v>
      </c>
      <c r="F2218" s="43" t="s">
        <v>41</v>
      </c>
      <c r="G2218" s="46" t="s">
        <v>42</v>
      </c>
      <c r="H2218" s="67">
        <v>23094</v>
      </c>
      <c r="I2218" s="45"/>
      <c r="J2218" s="76"/>
      <c r="K2218" s="74" t="s">
        <v>43</v>
      </c>
      <c r="L2218" s="63" t="s">
        <v>3907</v>
      </c>
      <c r="M2218" s="67">
        <v>43472</v>
      </c>
      <c r="N2218" s="52" t="str">
        <f t="shared" ca="1" si="76"/>
        <v>60 Tahun 11 Bulan 3 hari</v>
      </c>
      <c r="O22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20 Hari </v>
      </c>
      <c r="P2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Row],[JABATAN]],tbl_refJabatan,2,FALSE),"yr","day")-CONVERT(DATEDIF(H2218,tglAcuan,"y"),"yr","day"))),(NOW()+(CONVERT(VLOOKUP(Table1[[#This Row],[JABATAN]],tbl_refJabatan,2,FALSE),"yr","day")-CONVERT(DATEDIF(H2218,NOW(),"y"),"yr","day")))),"Usia Salah"),"")</f>
        <v>45349.098911689813</v>
      </c>
      <c r="Q2218" s="167" t="str">
        <f ca="1">IF(Table1[[#This Row],[TGL. PENSIUN (usia)]]&lt;&gt;0,TEXT(Table1[[#This Row],[TGL. PENSIUN (usia)]],"yyyy"),"")</f>
        <v>2024</v>
      </c>
      <c r="R2218" s="166">
        <f ca="1">IF(AND(Table1[[#This Row],[TGL. PENSIUN (usia)]]&lt;&gt;"",Table1[[#This Row],[TGL. PENSIUN (usia)]]&lt;&gt;"USIA SALAH"),IF(tglAcuan&lt;&gt;0,(INT(CONVERT(VLOOKUP(Table1[[#This Row],[JABATAN]],tbl_refJabatan,2,FALSE),"yr","day")-CONVERT(DATEDIF(H2218,tglAcuan,"y"),"yr","day"))),(INT(CONVERT(VLOOKUP(Table1[[#This Row],[JABATAN]],tbl_refJabatan,2,FALSE),"yr","day")-CONVERT(DATEDIF(H2218,NOW(),"y"),"yr","day")))),"")</f>
        <v>0</v>
      </c>
      <c r="S2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Row],[JABATAN]],tbl_refJabatan,4,FALSE),"yr","day")-CONVERT(DATEDIF(H2218,tglAcuan,"y"),"yr","day"))),(NOW()+(CONVERT(VLOOKUP(Table1[[#This Row],[JABATAN]],tbl_refJabatan,4,FALSE),"yr","day")-CONVERT(DATEDIF(H2218,NOW(),"y"),"yr","day")))),"Usia Salah"),"")</f>
        <v>30739.098911689813</v>
      </c>
      <c r="T2218" s="167" t="str">
        <f ca="1">IF(Table1[[#This Row],[TGL. PENSIUN ( usia )]]&lt;&gt;0,TEXT(Table1[[#This Row],[TGL. PENSIUN ( usia )]],"yyyy"),"")</f>
        <v>1984</v>
      </c>
      <c r="U2218" s="166">
        <f ca="1">IF(AND(Table1[[#This Row],[TGL. PENSIUN (usia)]]&lt;&gt;"",Table1[[#This Row],[TGL. PENSIUN (usia)]]&lt;&gt;"USIA SALAH"),IF(tglAcuan&lt;&gt;0,(INT(CONVERT(VLOOKUP(Table1[[#This Row],[JABATAN]],tbl_refJabatan,4,FALSE),"yr","day")-CONVERT(DATEDIF(H2218,tglAcuan,"y"),"yr","day"))),(INT(CONVERT(VLOOKUP(Table1[[#This Row],[JABATAN]],tbl_refJabatan,4,FALSE),"yr","day")-CONVERT(DATEDIF(H2218,NOW(),"y"),"yr","day")))),"")</f>
        <v>-14610</v>
      </c>
      <c r="V2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Row],[JABATAN]],tbl_refJabatan,6,FALSE),"yr","day")-CONVERT(DATEDIF(H2218,tglAcuan,"y"),"yr","day"))),(NOW()+(CONVERT(VLOOKUP(Table1[[#This Row],[JABATAN]],tbl_refJabatan,6,FALSE),"yr","day")-CONVERT(DATEDIF(H2218,NOW(),"y"),"yr","day")))),"Usia Salah"),"")</f>
        <v>23434.098911689813</v>
      </c>
      <c r="W2218" s="167" t="str">
        <f ca="1">IF(Table1[[#This Row],[TGL.PENSIUN (usia)]]&lt;&gt;0,TEXT(Table1[[#This Row],[TGL.PENSIUN (usia)]],"yyyy"),"")</f>
        <v>1964</v>
      </c>
      <c r="X2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Row],[JABATAN]],tbl_refJabatan,7,FALSE),"yr","day")-CONVERT(DATEDIF(M2218,tglAcuan,"y"),"yr","day"))),(NOW()+(CONVERT(VLOOKUP(Table1[[#This Row],[JABATAN]],tbl_refJabatan,7,FALSE),"yr","day")-CONVERT(DATEDIF(M2218,NOW(),"y"),"yr","day")))),"tgl SK salah"),"")</f>
        <v>65437.848911689813</v>
      </c>
      <c r="Y2218" s="167" t="str">
        <f ca="1">IF(Table1[[#This Row],[TGL. PENSIUN (jabatan)]]&lt;&gt;0,TEXT(Table1[[#This Row],[TGL. PENSIUN (jabatan)]],"yyyy"),"")</f>
        <v>2079</v>
      </c>
      <c r="Z22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Row],[JABATAN]],tbl_refJabatan,8,FALSE),"yr","day")-CONVERT(DATEDIF(H2218,tglAcuan,"y"),"yr","day"))),(NOW()+(CONVERT(VLOOKUP(Table1[[#This Row],[JABATAN]],tbl_refJabatan,8,FALSE),"yr","day")-CONVERT(DATEDIF(H2218,NOW(),"y"),"yr","day")))),"Usia Salah"),"")</f>
        <v>45349.098911689813</v>
      </c>
      <c r="AA2218" s="167" t="str">
        <f ca="1">IF(Table1[[#This Row],[TGL.PENSIUN (usia )]]&lt;&gt;0,TEXT(Table1[[#This Row],[TGL.PENSIUN (usia )]],"yyyy"),"")</f>
        <v>2024</v>
      </c>
      <c r="AB22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Row],[JABATAN]],tbl_refJabatan,9,FALSE),"yr","day")-CONVERT(DATEDIF(M2218,tglAcuan,"y"),"yr","day"))),(NOW()+(CONVERT(VLOOKUP(Table1[[#This Row],[JABATAN]],tbl_refJabatan,9,FALSE),"yr","day")-CONVERT(DATEDIF(M2218,NOW(),"y"),"yr","day")))),"tgl SK salah"),"")</f>
        <v>49001.598911689813</v>
      </c>
      <c r="AC2218" s="167" t="str">
        <f ca="1">IF(Table1[[#This Row],[TGL. PENSIUN (jabatan )]]&lt;&gt;0,TEXT(Table1[[#This Row],[TGL. PENSIUN (jabatan )]],"yyyy"),"")</f>
        <v>2034</v>
      </c>
      <c r="AD22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19" spans="1:30" s="53" customFormat="1" ht="21.75" customHeight="1" x14ac:dyDescent="0.25">
      <c r="A2219" s="43">
        <f t="shared" si="75"/>
        <v>2214</v>
      </c>
      <c r="B2219" s="44" t="s">
        <v>3626</v>
      </c>
      <c r="C2219" s="44" t="s">
        <v>3889</v>
      </c>
      <c r="D2219" s="45" t="s">
        <v>63</v>
      </c>
      <c r="E2219" s="59" t="s">
        <v>74</v>
      </c>
      <c r="F2219" s="43" t="s">
        <v>41</v>
      </c>
      <c r="G2219" s="46" t="s">
        <v>42</v>
      </c>
      <c r="H2219" s="67">
        <v>25569</v>
      </c>
      <c r="I2219" s="45"/>
      <c r="J2219" s="76"/>
      <c r="K2219" s="74" t="s">
        <v>43</v>
      </c>
      <c r="L2219" s="63" t="s">
        <v>3908</v>
      </c>
      <c r="M2219" s="67">
        <v>43472</v>
      </c>
      <c r="N2219" s="52" t="str">
        <f t="shared" ca="1" si="76"/>
        <v>54 Tahun 1 Bulan 26 hari</v>
      </c>
      <c r="O22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20 Hari </v>
      </c>
      <c r="P2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Row],[JABATAN]],tbl_refJabatan,2,FALSE),"yr","day")-CONVERT(DATEDIF(H2219,tglAcuan,"y"),"yr","day"))),(NOW()+(CONVERT(VLOOKUP(Table1[[#This Row],[JABATAN]],tbl_refJabatan,2,FALSE),"yr","day")-CONVERT(DATEDIF(H2219,NOW(),"y"),"yr","day")))),"Usia Salah"),"")</f>
        <v>47540.598911689813</v>
      </c>
      <c r="Q2219" s="167" t="str">
        <f ca="1">IF(Table1[[#This Row],[TGL. PENSIUN (usia)]]&lt;&gt;0,TEXT(Table1[[#This Row],[TGL. PENSIUN (usia)]],"yyyy"),"")</f>
        <v>2030</v>
      </c>
      <c r="R2219" s="166">
        <f ca="1">IF(AND(Table1[[#This Row],[TGL. PENSIUN (usia)]]&lt;&gt;"",Table1[[#This Row],[TGL. PENSIUN (usia)]]&lt;&gt;"USIA SALAH"),IF(tglAcuan&lt;&gt;0,(INT(CONVERT(VLOOKUP(Table1[[#This Row],[JABATAN]],tbl_refJabatan,2,FALSE),"yr","day")-CONVERT(DATEDIF(H2219,tglAcuan,"y"),"yr","day"))),(INT(CONVERT(VLOOKUP(Table1[[#This Row],[JABATAN]],tbl_refJabatan,2,FALSE),"yr","day")-CONVERT(DATEDIF(H2219,NOW(),"y"),"yr","day")))),"")</f>
        <v>2191</v>
      </c>
      <c r="S2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Row],[JABATAN]],tbl_refJabatan,4,FALSE),"yr","day")-CONVERT(DATEDIF(H2219,tglAcuan,"y"),"yr","day"))),(NOW()+(CONVERT(VLOOKUP(Table1[[#This Row],[JABATAN]],tbl_refJabatan,4,FALSE),"yr","day")-CONVERT(DATEDIF(H2219,NOW(),"y"),"yr","day")))),"Usia Salah"),"")</f>
        <v>32930.598911689813</v>
      </c>
      <c r="T2219" s="167" t="str">
        <f ca="1">IF(Table1[[#This Row],[TGL. PENSIUN ( usia )]]&lt;&gt;0,TEXT(Table1[[#This Row],[TGL. PENSIUN ( usia )]],"yyyy"),"")</f>
        <v>1990</v>
      </c>
      <c r="U2219" s="166">
        <f ca="1">IF(AND(Table1[[#This Row],[TGL. PENSIUN (usia)]]&lt;&gt;"",Table1[[#This Row],[TGL. PENSIUN (usia)]]&lt;&gt;"USIA SALAH"),IF(tglAcuan&lt;&gt;0,(INT(CONVERT(VLOOKUP(Table1[[#This Row],[JABATAN]],tbl_refJabatan,4,FALSE),"yr","day")-CONVERT(DATEDIF(H2219,tglAcuan,"y"),"yr","day"))),(INT(CONVERT(VLOOKUP(Table1[[#This Row],[JABATAN]],tbl_refJabatan,4,FALSE),"yr","day")-CONVERT(DATEDIF(H2219,NOW(),"y"),"yr","day")))),"")</f>
        <v>-12419</v>
      </c>
      <c r="V2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Row],[JABATAN]],tbl_refJabatan,6,FALSE),"yr","day")-CONVERT(DATEDIF(H2219,tglAcuan,"y"),"yr","day"))),(NOW()+(CONVERT(VLOOKUP(Table1[[#This Row],[JABATAN]],tbl_refJabatan,6,FALSE),"yr","day")-CONVERT(DATEDIF(H2219,NOW(),"y"),"yr","day")))),"Usia Salah"),"")</f>
        <v>25625.598911689813</v>
      </c>
      <c r="W2219" s="167" t="str">
        <f ca="1">IF(Table1[[#This Row],[TGL.PENSIUN (usia)]]&lt;&gt;0,TEXT(Table1[[#This Row],[TGL.PENSIUN (usia)]],"yyyy"),"")</f>
        <v>1970</v>
      </c>
      <c r="X2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Row],[JABATAN]],tbl_refJabatan,7,FALSE),"yr","day")-CONVERT(DATEDIF(M2219,tglAcuan,"y"),"yr","day"))),(NOW()+(CONVERT(VLOOKUP(Table1[[#This Row],[JABATAN]],tbl_refJabatan,7,FALSE),"yr","day")-CONVERT(DATEDIF(M2219,NOW(),"y"),"yr","day")))),"tgl SK salah"),"")</f>
        <v>65437.848911689813</v>
      </c>
      <c r="Y2219" s="167" t="str">
        <f ca="1">IF(Table1[[#This Row],[TGL. PENSIUN (jabatan)]]&lt;&gt;0,TEXT(Table1[[#This Row],[TGL. PENSIUN (jabatan)]],"yyyy"),"")</f>
        <v>2079</v>
      </c>
      <c r="Z22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Row],[JABATAN]],tbl_refJabatan,8,FALSE),"yr","day")-CONVERT(DATEDIF(H2219,tglAcuan,"y"),"yr","day"))),(NOW()+(CONVERT(VLOOKUP(Table1[[#This Row],[JABATAN]],tbl_refJabatan,8,FALSE),"yr","day")-CONVERT(DATEDIF(H2219,NOW(),"y"),"yr","day")))),"Usia Salah"),"")</f>
        <v>47540.598911689813</v>
      </c>
      <c r="AA2219" s="167" t="str">
        <f ca="1">IF(Table1[[#This Row],[TGL.PENSIUN (usia )]]&lt;&gt;0,TEXT(Table1[[#This Row],[TGL.PENSIUN (usia )]],"yyyy"),"")</f>
        <v>2030</v>
      </c>
      <c r="AB22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Row],[JABATAN]],tbl_refJabatan,9,FALSE),"yr","day")-CONVERT(DATEDIF(M2219,tglAcuan,"y"),"yr","day"))),(NOW()+(CONVERT(VLOOKUP(Table1[[#This Row],[JABATAN]],tbl_refJabatan,9,FALSE),"yr","day")-CONVERT(DATEDIF(M2219,NOW(),"y"),"yr","day")))),"tgl SK salah"),"")</f>
        <v>49001.598911689813</v>
      </c>
      <c r="AC2219" s="167" t="str">
        <f ca="1">IF(Table1[[#This Row],[TGL. PENSIUN (jabatan )]]&lt;&gt;0,TEXT(Table1[[#This Row],[TGL. PENSIUN (jabatan )]],"yyyy"),"")</f>
        <v>2034</v>
      </c>
      <c r="AD22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0" spans="1:30" s="53" customFormat="1" ht="21.75" customHeight="1" x14ac:dyDescent="0.25">
      <c r="A2220" s="43">
        <f t="shared" si="75"/>
        <v>2215</v>
      </c>
      <c r="B2220" s="44" t="s">
        <v>3626</v>
      </c>
      <c r="C2220" s="44" t="s">
        <v>3889</v>
      </c>
      <c r="D2220" s="72" t="s">
        <v>63</v>
      </c>
      <c r="E2220" s="285" t="s">
        <v>2730</v>
      </c>
      <c r="F2220" s="43" t="s">
        <v>41</v>
      </c>
      <c r="G2220" s="46" t="s">
        <v>42</v>
      </c>
      <c r="H2220" s="67">
        <v>22191</v>
      </c>
      <c r="I2220" s="45"/>
      <c r="J2220" s="76"/>
      <c r="K2220" s="83" t="s">
        <v>93</v>
      </c>
      <c r="L2220" s="63" t="s">
        <v>3909</v>
      </c>
      <c r="M2220" s="67">
        <v>41340</v>
      </c>
      <c r="N2220" s="52" t="str">
        <f t="shared" ca="1" si="76"/>
        <v>63 Tahun 4 Bulan 25 hari</v>
      </c>
      <c r="O22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11 Bulan 20 Hari </v>
      </c>
      <c r="P2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Row],[JABATAN]],tbl_refJabatan,2,FALSE),"yr","day")-CONVERT(DATEDIF(H2220,tglAcuan,"y"),"yr","day"))),(NOW()+(CONVERT(VLOOKUP(Table1[[#This Row],[JABATAN]],tbl_refJabatan,2,FALSE),"yr","day")-CONVERT(DATEDIF(H2220,NOW(),"y"),"yr","day")))),"Usia Salah"),"")</f>
        <v>44253.348911689813</v>
      </c>
      <c r="Q2220" s="167" t="str">
        <f ca="1">IF(Table1[[#This Row],[TGL. PENSIUN (usia)]]&lt;&gt;0,TEXT(Table1[[#This Row],[TGL. PENSIUN (usia)]],"yyyy"),"")</f>
        <v>2021</v>
      </c>
      <c r="R2220" s="166">
        <f ca="1">IF(AND(Table1[[#This Row],[TGL. PENSIUN (usia)]]&lt;&gt;"",Table1[[#This Row],[TGL. PENSIUN (usia)]]&lt;&gt;"USIA SALAH"),IF(tglAcuan&lt;&gt;0,(INT(CONVERT(VLOOKUP(Table1[[#This Row],[JABATAN]],tbl_refJabatan,2,FALSE),"yr","day")-CONVERT(DATEDIF(H2220,tglAcuan,"y"),"yr","day"))),(INT(CONVERT(VLOOKUP(Table1[[#This Row],[JABATAN]],tbl_refJabatan,2,FALSE),"yr","day")-CONVERT(DATEDIF(H2220,NOW(),"y"),"yr","day")))),"")</f>
        <v>-1096</v>
      </c>
      <c r="S2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Row],[JABATAN]],tbl_refJabatan,4,FALSE),"yr","day")-CONVERT(DATEDIF(H2220,tglAcuan,"y"),"yr","day"))),(NOW()+(CONVERT(VLOOKUP(Table1[[#This Row],[JABATAN]],tbl_refJabatan,4,FALSE),"yr","day")-CONVERT(DATEDIF(H2220,NOW(),"y"),"yr","day")))),"Usia Salah"),"")</f>
        <v>29643.348911689813</v>
      </c>
      <c r="T2220" s="167" t="str">
        <f ca="1">IF(Table1[[#This Row],[TGL. PENSIUN ( usia )]]&lt;&gt;0,TEXT(Table1[[#This Row],[TGL. PENSIUN ( usia )]],"yyyy"),"")</f>
        <v>1981</v>
      </c>
      <c r="U2220" s="166">
        <f ca="1">IF(AND(Table1[[#This Row],[TGL. PENSIUN (usia)]]&lt;&gt;"",Table1[[#This Row],[TGL. PENSIUN (usia)]]&lt;&gt;"USIA SALAH"),IF(tglAcuan&lt;&gt;0,(INT(CONVERT(VLOOKUP(Table1[[#This Row],[JABATAN]],tbl_refJabatan,4,FALSE),"yr","day")-CONVERT(DATEDIF(H2220,tglAcuan,"y"),"yr","day"))),(INT(CONVERT(VLOOKUP(Table1[[#This Row],[JABATAN]],tbl_refJabatan,4,FALSE),"yr","day")-CONVERT(DATEDIF(H2220,NOW(),"y"),"yr","day")))),"")</f>
        <v>-15706</v>
      </c>
      <c r="V2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Row],[JABATAN]],tbl_refJabatan,6,FALSE),"yr","day")-CONVERT(DATEDIF(H2220,tglAcuan,"y"),"yr","day"))),(NOW()+(CONVERT(VLOOKUP(Table1[[#This Row],[JABATAN]],tbl_refJabatan,6,FALSE),"yr","day")-CONVERT(DATEDIF(H2220,NOW(),"y"),"yr","day")))),"Usia Salah"),"")</f>
        <v>22338.348911689813</v>
      </c>
      <c r="W2220" s="167" t="str">
        <f ca="1">IF(Table1[[#This Row],[TGL.PENSIUN (usia)]]&lt;&gt;0,TEXT(Table1[[#This Row],[TGL.PENSIUN (usia)]],"yyyy"),"")</f>
        <v>1961</v>
      </c>
      <c r="X2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Row],[JABATAN]],tbl_refJabatan,7,FALSE),"yr","day")-CONVERT(DATEDIF(M2220,tglAcuan,"y"),"yr","day"))),(NOW()+(CONVERT(VLOOKUP(Table1[[#This Row],[JABATAN]],tbl_refJabatan,7,FALSE),"yr","day")-CONVERT(DATEDIF(M2220,NOW(),"y"),"yr","day")))),"tgl SK salah"),"")</f>
        <v>63611.598911689813</v>
      </c>
      <c r="Y2220" s="167" t="str">
        <f ca="1">IF(Table1[[#This Row],[TGL. PENSIUN (jabatan)]]&lt;&gt;0,TEXT(Table1[[#This Row],[TGL. PENSIUN (jabatan)]],"yyyy"),"")</f>
        <v>2074</v>
      </c>
      <c r="Z22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Row],[JABATAN]],tbl_refJabatan,8,FALSE),"yr","day")-CONVERT(DATEDIF(H2220,tglAcuan,"y"),"yr","day"))),(NOW()+(CONVERT(VLOOKUP(Table1[[#This Row],[JABATAN]],tbl_refJabatan,8,FALSE),"yr","day")-CONVERT(DATEDIF(H2220,NOW(),"y"),"yr","day")))),"Usia Salah"),"")</f>
        <v>44253.348911689813</v>
      </c>
      <c r="AA2220" s="167" t="str">
        <f ca="1">IF(Table1[[#This Row],[TGL.PENSIUN (usia )]]&lt;&gt;0,TEXT(Table1[[#This Row],[TGL.PENSIUN (usia )]],"yyyy"),"")</f>
        <v>2021</v>
      </c>
      <c r="AB22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Row],[JABATAN]],tbl_refJabatan,9,FALSE),"yr","day")-CONVERT(DATEDIF(M2220,tglAcuan,"y"),"yr","day"))),(NOW()+(CONVERT(VLOOKUP(Table1[[#This Row],[JABATAN]],tbl_refJabatan,9,FALSE),"yr","day")-CONVERT(DATEDIF(M2220,NOW(),"y"),"yr","day")))),"tgl SK salah"),"")</f>
        <v>47175.348911689813</v>
      </c>
      <c r="AC2220" s="167" t="str">
        <f ca="1">IF(Table1[[#This Row],[TGL. PENSIUN (jabatan )]]&lt;&gt;0,TEXT(Table1[[#This Row],[TGL. PENSIUN (jabatan )]],"yyyy"),"")</f>
        <v>2029</v>
      </c>
      <c r="AD22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1" spans="1:30" s="53" customFormat="1" ht="21.75" customHeight="1" x14ac:dyDescent="0.25">
      <c r="A2221" s="43">
        <f t="shared" si="75"/>
        <v>2216</v>
      </c>
      <c r="B2221" s="44" t="s">
        <v>3626</v>
      </c>
      <c r="C2221" s="102" t="s">
        <v>3910</v>
      </c>
      <c r="D2221" s="45" t="s">
        <v>39</v>
      </c>
      <c r="E2221" s="103" t="s">
        <v>3911</v>
      </c>
      <c r="F2221" s="43" t="s">
        <v>41</v>
      </c>
      <c r="G2221" s="46" t="s">
        <v>42</v>
      </c>
      <c r="H2221" s="77">
        <v>25778</v>
      </c>
      <c r="I2221" s="45"/>
      <c r="J2221" s="76"/>
      <c r="K2221" s="74" t="s">
        <v>43</v>
      </c>
      <c r="L2221" s="104" t="s">
        <v>3912</v>
      </c>
      <c r="M2221" s="231">
        <v>45072</v>
      </c>
      <c r="N2221" s="52" t="str">
        <f t="shared" ca="1" si="76"/>
        <v>53 Tahun 6 Bulan 29 hari</v>
      </c>
      <c r="O22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1 Hari </v>
      </c>
      <c r="P2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Row],[JABATAN]],tbl_refJabatan,2,FALSE),"yr","day")-CONVERT(DATEDIF(H2221,tglAcuan,"y"),"yr","day"))),(NOW()+(CONVERT(VLOOKUP(Table1[[#This Row],[JABATAN]],tbl_refJabatan,2,FALSE),"yr","day")-CONVERT(DATEDIF(H2221,NOW(),"y"),"yr","day")))),"Usia Salah"),"")</f>
        <v>25990.848911689813</v>
      </c>
      <c r="Q2221" s="167" t="str">
        <f ca="1">IF(Table1[[#This Row],[TGL. PENSIUN (usia)]]&lt;&gt;0,TEXT(Table1[[#This Row],[TGL. PENSIUN (usia)]],"yyyy"),"")</f>
        <v>1971</v>
      </c>
      <c r="R2221" s="166">
        <f ca="1">IF(AND(Table1[[#This Row],[TGL. PENSIUN (usia)]]&lt;&gt;"",Table1[[#This Row],[TGL. PENSIUN (usia)]]&lt;&gt;"USIA SALAH"),IF(tglAcuan&lt;&gt;0,(INT(CONVERT(VLOOKUP(Table1[[#This Row],[JABATAN]],tbl_refJabatan,2,FALSE),"yr","day")-CONVERT(DATEDIF(H2221,tglAcuan,"y"),"yr","day"))),(INT(CONVERT(VLOOKUP(Table1[[#This Row],[JABATAN]],tbl_refJabatan,2,FALSE),"yr","day")-CONVERT(DATEDIF(H2221,NOW(),"y"),"yr","day")))),"")</f>
        <v>-19359</v>
      </c>
      <c r="S2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Row],[JABATAN]],tbl_refJabatan,4,FALSE),"yr","day")-CONVERT(DATEDIF(H2221,tglAcuan,"y"),"yr","day"))),(NOW()+(CONVERT(VLOOKUP(Table1[[#This Row],[JABATAN]],tbl_refJabatan,4,FALSE),"yr","day")-CONVERT(DATEDIF(H2221,NOW(),"y"),"yr","day")))),"Usia Salah"),"")</f>
        <v>25990.848911689813</v>
      </c>
      <c r="T2221" s="167" t="str">
        <f ca="1">IF(Table1[[#This Row],[TGL. PENSIUN ( usia )]]&lt;&gt;0,TEXT(Table1[[#This Row],[TGL. PENSIUN ( usia )]],"yyyy"),"")</f>
        <v>1971</v>
      </c>
      <c r="U2221" s="166">
        <f ca="1">IF(AND(Table1[[#This Row],[TGL. PENSIUN (usia)]]&lt;&gt;"",Table1[[#This Row],[TGL. PENSIUN (usia)]]&lt;&gt;"USIA SALAH"),IF(tglAcuan&lt;&gt;0,(INT(CONVERT(VLOOKUP(Table1[[#This Row],[JABATAN]],tbl_refJabatan,4,FALSE),"yr","day")-CONVERT(DATEDIF(H2221,tglAcuan,"y"),"yr","day"))),(INT(CONVERT(VLOOKUP(Table1[[#This Row],[JABATAN]],tbl_refJabatan,4,FALSE),"yr","day")-CONVERT(DATEDIF(H2221,NOW(),"y"),"yr","day")))),"")</f>
        <v>-19359</v>
      </c>
      <c r="V2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Row],[JABATAN]],tbl_refJabatan,6,FALSE),"yr","day")-CONVERT(DATEDIF(H2221,tglAcuan,"y"),"yr","day"))),(NOW()+(CONVERT(VLOOKUP(Table1[[#This Row],[JABATAN]],tbl_refJabatan,6,FALSE),"yr","day")-CONVERT(DATEDIF(H2221,NOW(),"y"),"yr","day")))),"Usia Salah"),"")</f>
        <v>25990.848911689813</v>
      </c>
      <c r="W2221" s="167" t="str">
        <f ca="1">IF(Table1[[#This Row],[TGL.PENSIUN (usia)]]&lt;&gt;0,TEXT(Table1[[#This Row],[TGL.PENSIUN (usia)]],"yyyy"),"")</f>
        <v>1971</v>
      </c>
      <c r="X22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Row],[JABATAN]],tbl_refJabatan,7,FALSE),"yr","day")-CONVERT(DATEDIF(M2221,tglAcuan,"y"),"yr","day"))),(NOW()+(CONVERT(VLOOKUP(Table1[[#This Row],[JABATAN]],tbl_refJabatan,7,FALSE),"yr","day")-CONVERT(DATEDIF(M2221,NOW(),"y"),"yr","day")))),"tgl SK salah"),"")</f>
        <v>45349.098911689813</v>
      </c>
      <c r="Y2221" s="167" t="str">
        <f ca="1">IF(Table1[[#This Row],[TGL. PENSIUN (jabatan)]]&lt;&gt;0,TEXT(Table1[[#This Row],[TGL. PENSIUN (jabatan)]],"yyyy"),"")</f>
        <v>2024</v>
      </c>
      <c r="Z22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Row],[JABATAN]],tbl_refJabatan,8,FALSE),"yr","day")-CONVERT(DATEDIF(H2221,tglAcuan,"y"),"yr","day"))),(NOW()+(CONVERT(VLOOKUP(Table1[[#This Row],[JABATAN]],tbl_refJabatan,8,FALSE),"yr","day")-CONVERT(DATEDIF(H2221,NOW(),"y"),"yr","day")))),"Usia Salah"),"")</f>
        <v>25990.848911689813</v>
      </c>
      <c r="AA2221" s="167" t="str">
        <f ca="1">IF(Table1[[#This Row],[TGL.PENSIUN (usia )]]&lt;&gt;0,TEXT(Table1[[#This Row],[TGL.PENSIUN (usia )]],"yyyy"),"")</f>
        <v>1971</v>
      </c>
      <c r="AB22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Row],[JABATAN]],tbl_refJabatan,9,FALSE),"yr","day")-CONVERT(DATEDIF(M2221,tglAcuan,"y"),"yr","day"))),(NOW()+(CONVERT(VLOOKUP(Table1[[#This Row],[JABATAN]],tbl_refJabatan,9,FALSE),"yr","day")-CONVERT(DATEDIF(M2221,NOW(),"y"),"yr","day")))),"tgl SK salah"),"")</f>
        <v>45349.098911689813</v>
      </c>
      <c r="AC2221" s="167" t="str">
        <f ca="1">IF(Table1[[#This Row],[TGL. PENSIUN (jabatan )]]&lt;&gt;0,TEXT(Table1[[#This Row],[TGL. PENSIUN (jabatan )]],"yyyy"),"")</f>
        <v>2024</v>
      </c>
      <c r="AD22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22" spans="1:30" s="88" customFormat="1" ht="21.75" customHeight="1" x14ac:dyDescent="0.25">
      <c r="A2222" s="43">
        <f t="shared" si="75"/>
        <v>2217</v>
      </c>
      <c r="B2222" s="55" t="s">
        <v>3626</v>
      </c>
      <c r="C2222" s="55" t="s">
        <v>3910</v>
      </c>
      <c r="D2222" s="72" t="s">
        <v>45</v>
      </c>
      <c r="E2222" s="59" t="s">
        <v>482</v>
      </c>
      <c r="F2222" s="43" t="s">
        <v>41</v>
      </c>
      <c r="G2222" s="46" t="s">
        <v>42</v>
      </c>
      <c r="H2222" s="77">
        <v>30007</v>
      </c>
      <c r="I2222" s="45"/>
      <c r="J2222" s="76"/>
      <c r="K2222" s="74" t="s">
        <v>43</v>
      </c>
      <c r="L2222" s="63" t="s">
        <v>3913</v>
      </c>
      <c r="M2222" s="77">
        <v>44218</v>
      </c>
      <c r="N2222" s="52" t="str">
        <f t="shared" ca="1" si="76"/>
        <v>42 Tahun 0 Bulan 2 hari</v>
      </c>
      <c r="O22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5 Hari </v>
      </c>
      <c r="P2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Row],[JABATAN]],tbl_refJabatan,2,FALSE),"yr","day")-CONVERT(DATEDIF(H2222,tglAcuan,"y"),"yr","day"))),(NOW()+(CONVERT(VLOOKUP(Table1[[#This Row],[JABATAN]],tbl_refJabatan,2,FALSE),"yr","day")-CONVERT(DATEDIF(H2222,NOW(),"y"),"yr","day")))),"Usia Salah"),"")</f>
        <v>30008.598911689813</v>
      </c>
      <c r="Q2222" s="167" t="str">
        <f ca="1">IF(Table1[[#This Row],[TGL. PENSIUN (usia)]]&lt;&gt;0,TEXT(Table1[[#This Row],[TGL. PENSIUN (usia)]],"yyyy"),"")</f>
        <v>1982</v>
      </c>
      <c r="R2222" s="166">
        <f ca="1">IF(AND(Table1[[#This Row],[TGL. PENSIUN (usia)]]&lt;&gt;"",Table1[[#This Row],[TGL. PENSIUN (usia)]]&lt;&gt;"USIA SALAH"),IF(tglAcuan&lt;&gt;0,(INT(CONVERT(VLOOKUP(Table1[[#This Row],[JABATAN]],tbl_refJabatan,2,FALSE),"yr","day")-CONVERT(DATEDIF(H2222,tglAcuan,"y"),"yr","day"))),(INT(CONVERT(VLOOKUP(Table1[[#This Row],[JABATAN]],tbl_refJabatan,2,FALSE),"yr","day")-CONVERT(DATEDIF(H2222,NOW(),"y"),"yr","day")))),"")</f>
        <v>-15341</v>
      </c>
      <c r="S2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Row],[JABATAN]],tbl_refJabatan,4,FALSE),"yr","day")-CONVERT(DATEDIF(H2222,tglAcuan,"y"),"yr","day"))),(NOW()+(CONVERT(VLOOKUP(Table1[[#This Row],[JABATAN]],tbl_refJabatan,4,FALSE),"yr","day")-CONVERT(DATEDIF(H2222,NOW(),"y"),"yr","day")))),"Usia Salah"),"")</f>
        <v>30008.598911689813</v>
      </c>
      <c r="T2222" s="167" t="str">
        <f ca="1">IF(Table1[[#This Row],[TGL. PENSIUN ( usia )]]&lt;&gt;0,TEXT(Table1[[#This Row],[TGL. PENSIUN ( usia )]],"yyyy"),"")</f>
        <v>1982</v>
      </c>
      <c r="U2222" s="166">
        <f ca="1">IF(AND(Table1[[#This Row],[TGL. PENSIUN (usia)]]&lt;&gt;"",Table1[[#This Row],[TGL. PENSIUN (usia)]]&lt;&gt;"USIA SALAH"),IF(tglAcuan&lt;&gt;0,(INT(CONVERT(VLOOKUP(Table1[[#This Row],[JABATAN]],tbl_refJabatan,4,FALSE),"yr","day")-CONVERT(DATEDIF(H2222,tglAcuan,"y"),"yr","day"))),(INT(CONVERT(VLOOKUP(Table1[[#This Row],[JABATAN]],tbl_refJabatan,4,FALSE),"yr","day")-CONVERT(DATEDIF(H2222,NOW(),"y"),"yr","day")))),"")</f>
        <v>-15341</v>
      </c>
      <c r="V2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Row],[JABATAN]],tbl_refJabatan,6,FALSE),"yr","day")-CONVERT(DATEDIF(H2222,tglAcuan,"y"),"yr","day"))),(NOW()+(CONVERT(VLOOKUP(Table1[[#This Row],[JABATAN]],tbl_refJabatan,6,FALSE),"yr","day")-CONVERT(DATEDIF(H2222,NOW(),"y"),"yr","day")))),"Usia Salah"),"")</f>
        <v>30008.598911689813</v>
      </c>
      <c r="W2222" s="167" t="str">
        <f ca="1">IF(Table1[[#This Row],[TGL.PENSIUN (usia)]]&lt;&gt;0,TEXT(Table1[[#This Row],[TGL.PENSIUN (usia)]],"yyyy"),"")</f>
        <v>1982</v>
      </c>
      <c r="X2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Row],[JABATAN]],tbl_refJabatan,7,FALSE),"yr","day")-CONVERT(DATEDIF(M2222,tglAcuan,"y"),"yr","day"))),(NOW()+(CONVERT(VLOOKUP(Table1[[#This Row],[JABATAN]],tbl_refJabatan,7,FALSE),"yr","day")-CONVERT(DATEDIF(M2222,NOW(),"y"),"yr","day")))),"tgl SK salah"),"")</f>
        <v>44253.348911689813</v>
      </c>
      <c r="Y2222" s="167" t="str">
        <f ca="1">IF(Table1[[#This Row],[TGL. PENSIUN (jabatan)]]&lt;&gt;0,TEXT(Table1[[#This Row],[TGL. PENSIUN (jabatan)]],"yyyy"),"")</f>
        <v>2021</v>
      </c>
      <c r="Z22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Row],[JABATAN]],tbl_refJabatan,8,FALSE),"yr","day")-CONVERT(DATEDIF(H2222,tglAcuan,"y"),"yr","day"))),(NOW()+(CONVERT(VLOOKUP(Table1[[#This Row],[JABATAN]],tbl_refJabatan,8,FALSE),"yr","day")-CONVERT(DATEDIF(H2222,NOW(),"y"),"yr","day")))),"Usia Salah"),"")</f>
        <v>30008.598911689813</v>
      </c>
      <c r="AA2222" s="167" t="str">
        <f ca="1">IF(Table1[[#This Row],[TGL.PENSIUN (usia )]]&lt;&gt;0,TEXT(Table1[[#This Row],[TGL.PENSIUN (usia )]],"yyyy"),"")</f>
        <v>1982</v>
      </c>
      <c r="AB22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Row],[JABATAN]],tbl_refJabatan,9,FALSE),"yr","day")-CONVERT(DATEDIF(M2222,tglAcuan,"y"),"yr","day"))),(NOW()+(CONVERT(VLOOKUP(Table1[[#This Row],[JABATAN]],tbl_refJabatan,9,FALSE),"yr","day")-CONVERT(DATEDIF(M2222,NOW(),"y"),"yr","day")))),"tgl SK salah"),"")</f>
        <v>44253.348911689813</v>
      </c>
      <c r="AC2222" s="167" t="str">
        <f ca="1">IF(Table1[[#This Row],[TGL. PENSIUN (jabatan )]]&lt;&gt;0,TEXT(Table1[[#This Row],[TGL. PENSIUN (jabatan )]],"yyyy"),"")</f>
        <v>2021</v>
      </c>
      <c r="AD22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3" spans="1:30" s="53" customFormat="1" ht="21.75" customHeight="1" x14ac:dyDescent="0.25">
      <c r="A2223" s="43">
        <f t="shared" si="75"/>
        <v>2218</v>
      </c>
      <c r="B2223" s="55" t="s">
        <v>3626</v>
      </c>
      <c r="C2223" s="55" t="s">
        <v>3910</v>
      </c>
      <c r="D2223" s="72" t="s">
        <v>48</v>
      </c>
      <c r="E2223" s="59" t="s">
        <v>3914</v>
      </c>
      <c r="F2223" s="43" t="s">
        <v>41</v>
      </c>
      <c r="G2223" s="46" t="s">
        <v>42</v>
      </c>
      <c r="H2223" s="77">
        <v>24966</v>
      </c>
      <c r="I2223" s="45"/>
      <c r="J2223" s="76"/>
      <c r="K2223" s="74" t="s">
        <v>43</v>
      </c>
      <c r="L2223" s="63" t="s">
        <v>3915</v>
      </c>
      <c r="M2223" s="77">
        <v>43481</v>
      </c>
      <c r="N2223" s="52" t="str">
        <f t="shared" ca="1" si="76"/>
        <v>55 Tahun 9 Bulan 19 hari</v>
      </c>
      <c r="O22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Row],[JABATAN]],tbl_refJabatan,2,FALSE),"yr","day")-CONVERT(DATEDIF(H2223,tglAcuan,"y"),"yr","day"))),(NOW()+(CONVERT(VLOOKUP(Table1[[#This Row],[JABATAN]],tbl_refJabatan,2,FALSE),"yr","day")-CONVERT(DATEDIF(H2223,NOW(),"y"),"yr","day")))),"Usia Salah"),"")</f>
        <v>47175.348911689813</v>
      </c>
      <c r="Q2223" s="167" t="str">
        <f ca="1">IF(Table1[[#This Row],[TGL. PENSIUN (usia)]]&lt;&gt;0,TEXT(Table1[[#This Row],[TGL. PENSIUN (usia)]],"yyyy"),"")</f>
        <v>2029</v>
      </c>
      <c r="R2223" s="166">
        <f ca="1">IF(AND(Table1[[#This Row],[TGL. PENSIUN (usia)]]&lt;&gt;"",Table1[[#This Row],[TGL. PENSIUN (usia)]]&lt;&gt;"USIA SALAH"),IF(tglAcuan&lt;&gt;0,(INT(CONVERT(VLOOKUP(Table1[[#This Row],[JABATAN]],tbl_refJabatan,2,FALSE),"yr","day")-CONVERT(DATEDIF(H2223,tglAcuan,"y"),"yr","day"))),(INT(CONVERT(VLOOKUP(Table1[[#This Row],[JABATAN]],tbl_refJabatan,2,FALSE),"yr","day")-CONVERT(DATEDIF(H2223,NOW(),"y"),"yr","day")))),"")</f>
        <v>1826</v>
      </c>
      <c r="S2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Row],[JABATAN]],tbl_refJabatan,4,FALSE),"yr","day")-CONVERT(DATEDIF(H2223,tglAcuan,"y"),"yr","day"))),(NOW()+(CONVERT(VLOOKUP(Table1[[#This Row],[JABATAN]],tbl_refJabatan,4,FALSE),"yr","day")-CONVERT(DATEDIF(H2223,NOW(),"y"),"yr","day")))),"Usia Salah"),"")</f>
        <v>47175.348911689813</v>
      </c>
      <c r="T2223" s="167" t="str">
        <f ca="1">IF(Table1[[#This Row],[TGL. PENSIUN ( usia )]]&lt;&gt;0,TEXT(Table1[[#This Row],[TGL. PENSIUN ( usia )]],"yyyy"),"")</f>
        <v>2029</v>
      </c>
      <c r="U2223" s="166">
        <f ca="1">IF(AND(Table1[[#This Row],[TGL. PENSIUN (usia)]]&lt;&gt;"",Table1[[#This Row],[TGL. PENSIUN (usia)]]&lt;&gt;"USIA SALAH"),IF(tglAcuan&lt;&gt;0,(INT(CONVERT(VLOOKUP(Table1[[#This Row],[JABATAN]],tbl_refJabatan,4,FALSE),"yr","day")-CONVERT(DATEDIF(H2223,tglAcuan,"y"),"yr","day"))),(INT(CONVERT(VLOOKUP(Table1[[#This Row],[JABATAN]],tbl_refJabatan,4,FALSE),"yr","day")-CONVERT(DATEDIF(H2223,NOW(),"y"),"yr","day")))),"")</f>
        <v>1826</v>
      </c>
      <c r="V2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Row],[JABATAN]],tbl_refJabatan,6,FALSE),"yr","day")-CONVERT(DATEDIF(H2223,tglAcuan,"y"),"yr","day"))),(NOW()+(CONVERT(VLOOKUP(Table1[[#This Row],[JABATAN]],tbl_refJabatan,6,FALSE),"yr","day")-CONVERT(DATEDIF(H2223,NOW(),"y"),"yr","day")))),"Usia Salah"),"")</f>
        <v>45714.348911689813</v>
      </c>
      <c r="W2223" s="167" t="str">
        <f ca="1">IF(Table1[[#This Row],[TGL.PENSIUN (usia)]]&lt;&gt;0,TEXT(Table1[[#This Row],[TGL.PENSIUN (usia)]],"yyyy"),"")</f>
        <v>2025</v>
      </c>
      <c r="X2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Row],[JABATAN]],tbl_refJabatan,7,FALSE),"yr","day")-CONVERT(DATEDIF(M2223,tglAcuan,"y"),"yr","day"))),(NOW()+(CONVERT(VLOOKUP(Table1[[#This Row],[JABATAN]],tbl_refJabatan,7,FALSE),"yr","day")-CONVERT(DATEDIF(M2223,NOW(),"y"),"yr","day")))),"tgl SK salah"),"")</f>
        <v>50827.848911689813</v>
      </c>
      <c r="Y2223" s="167" t="str">
        <f ca="1">IF(Table1[[#This Row],[TGL. PENSIUN (jabatan)]]&lt;&gt;0,TEXT(Table1[[#This Row],[TGL. PENSIUN (jabatan)]],"yyyy"),"")</f>
        <v>2039</v>
      </c>
      <c r="Z22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Row],[JABATAN]],tbl_refJabatan,8,FALSE),"yr","day")-CONVERT(DATEDIF(H2223,tglAcuan,"y"),"yr","day"))),(NOW()+(CONVERT(VLOOKUP(Table1[[#This Row],[JABATAN]],tbl_refJabatan,8,FALSE),"yr","day")-CONVERT(DATEDIF(H2223,NOW(),"y"),"yr","day")))),"Usia Salah"),"")</f>
        <v>45714.348911689813</v>
      </c>
      <c r="AA2223" s="167" t="str">
        <f ca="1">IF(Table1[[#This Row],[TGL.PENSIUN (usia )]]&lt;&gt;0,TEXT(Table1[[#This Row],[TGL.PENSIUN (usia )]],"yyyy"),"")</f>
        <v>2025</v>
      </c>
      <c r="AB22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Row],[JABATAN]],tbl_refJabatan,9,FALSE),"yr","day")-CONVERT(DATEDIF(M2223,tglAcuan,"y"),"yr","day"))),(NOW()+(CONVERT(VLOOKUP(Table1[[#This Row],[JABATAN]],tbl_refJabatan,9,FALSE),"yr","day")-CONVERT(DATEDIF(M2223,NOW(),"y"),"yr","day")))),"tgl SK salah"),"")</f>
        <v>50827.848911689813</v>
      </c>
      <c r="AC2223" s="167" t="str">
        <f ca="1">IF(Table1[[#This Row],[TGL. PENSIUN (jabatan )]]&lt;&gt;0,TEXT(Table1[[#This Row],[TGL. PENSIUN (jabatan )]],"yyyy"),"")</f>
        <v>2039</v>
      </c>
      <c r="AD22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4" spans="1:30" s="53" customFormat="1" ht="21.75" customHeight="1" x14ac:dyDescent="0.25">
      <c r="A2224" s="43">
        <f t="shared" si="75"/>
        <v>2219</v>
      </c>
      <c r="B2224" s="55" t="s">
        <v>3626</v>
      </c>
      <c r="C2224" s="55" t="s">
        <v>3910</v>
      </c>
      <c r="D2224" s="72" t="s">
        <v>52</v>
      </c>
      <c r="E2224" s="59" t="s">
        <v>2201</v>
      </c>
      <c r="F2224" s="43" t="s">
        <v>50</v>
      </c>
      <c r="G2224" s="46" t="s">
        <v>42</v>
      </c>
      <c r="H2224" s="77">
        <v>24252</v>
      </c>
      <c r="I2224" s="45"/>
      <c r="J2224" s="76"/>
      <c r="K2224" s="74" t="s">
        <v>43</v>
      </c>
      <c r="L2224" s="63" t="s">
        <v>3916</v>
      </c>
      <c r="M2224" s="77">
        <v>43903</v>
      </c>
      <c r="N2224" s="52" t="str">
        <f t="shared" ca="1" si="76"/>
        <v>57 Tahun 9 Bulan 2 hari</v>
      </c>
      <c r="O22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14 Hari </v>
      </c>
      <c r="P2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Row],[JABATAN]],tbl_refJabatan,2,FALSE),"yr","day")-CONVERT(DATEDIF(H2224,tglAcuan,"y"),"yr","day"))),(NOW()+(CONVERT(VLOOKUP(Table1[[#This Row],[JABATAN]],tbl_refJabatan,2,FALSE),"yr","day")-CONVERT(DATEDIF(H2224,NOW(),"y"),"yr","day")))),"Usia Salah"),"")</f>
        <v>46444.848911689813</v>
      </c>
      <c r="Q2224" s="167" t="str">
        <f ca="1">IF(Table1[[#This Row],[TGL. PENSIUN (usia)]]&lt;&gt;0,TEXT(Table1[[#This Row],[TGL. PENSIUN (usia)]],"yyyy"),"")</f>
        <v>2027</v>
      </c>
      <c r="R2224" s="166">
        <f ca="1">IF(AND(Table1[[#This Row],[TGL. PENSIUN (usia)]]&lt;&gt;"",Table1[[#This Row],[TGL. PENSIUN (usia)]]&lt;&gt;"USIA SALAH"),IF(tglAcuan&lt;&gt;0,(INT(CONVERT(VLOOKUP(Table1[[#This Row],[JABATAN]],tbl_refJabatan,2,FALSE),"yr","day")-CONVERT(DATEDIF(H2224,tglAcuan,"y"),"yr","day"))),(INT(CONVERT(VLOOKUP(Table1[[#This Row],[JABATAN]],tbl_refJabatan,2,FALSE),"yr","day")-CONVERT(DATEDIF(H2224,NOW(),"y"),"yr","day")))),"")</f>
        <v>1095</v>
      </c>
      <c r="S2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Row],[JABATAN]],tbl_refJabatan,4,FALSE),"yr","day")-CONVERT(DATEDIF(H2224,tglAcuan,"y"),"yr","day"))),(NOW()+(CONVERT(VLOOKUP(Table1[[#This Row],[JABATAN]],tbl_refJabatan,4,FALSE),"yr","day")-CONVERT(DATEDIF(H2224,NOW(),"y"),"yr","day")))),"Usia Salah"),"")</f>
        <v>46444.848911689813</v>
      </c>
      <c r="T2224" s="167" t="str">
        <f ca="1">IF(Table1[[#This Row],[TGL. PENSIUN ( usia )]]&lt;&gt;0,TEXT(Table1[[#This Row],[TGL. PENSIUN ( usia )]],"yyyy"),"")</f>
        <v>2027</v>
      </c>
      <c r="U2224" s="166">
        <f ca="1">IF(AND(Table1[[#This Row],[TGL. PENSIUN (usia)]]&lt;&gt;"",Table1[[#This Row],[TGL. PENSIUN (usia)]]&lt;&gt;"USIA SALAH"),IF(tglAcuan&lt;&gt;0,(INT(CONVERT(VLOOKUP(Table1[[#This Row],[JABATAN]],tbl_refJabatan,4,FALSE),"yr","day")-CONVERT(DATEDIF(H2224,tglAcuan,"y"),"yr","day"))),(INT(CONVERT(VLOOKUP(Table1[[#This Row],[JABATAN]],tbl_refJabatan,4,FALSE),"yr","day")-CONVERT(DATEDIF(H2224,NOW(),"y"),"yr","day")))),"")</f>
        <v>1095</v>
      </c>
      <c r="V2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Row],[JABATAN]],tbl_refJabatan,6,FALSE),"yr","day")-CONVERT(DATEDIF(H2224,tglAcuan,"y"),"yr","day"))),(NOW()+(CONVERT(VLOOKUP(Table1[[#This Row],[JABATAN]],tbl_refJabatan,6,FALSE),"yr","day")-CONVERT(DATEDIF(H2224,NOW(),"y"),"yr","day")))),"Usia Salah"),"")</f>
        <v>44983.848911689813</v>
      </c>
      <c r="W2224" s="167" t="str">
        <f ca="1">IF(Table1[[#This Row],[TGL.PENSIUN (usia)]]&lt;&gt;0,TEXT(Table1[[#This Row],[TGL.PENSIUN (usia)]],"yyyy"),"")</f>
        <v>2023</v>
      </c>
      <c r="X2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Row],[JABATAN]],tbl_refJabatan,7,FALSE),"yr","day")-CONVERT(DATEDIF(M2224,tglAcuan,"y"),"yr","day"))),(NOW()+(CONVERT(VLOOKUP(Table1[[#This Row],[JABATAN]],tbl_refJabatan,7,FALSE),"yr","day")-CONVERT(DATEDIF(M2224,NOW(),"y"),"yr","day")))),"tgl SK salah"),"")</f>
        <v>51558.348911689813</v>
      </c>
      <c r="Y2224" s="167" t="str">
        <f ca="1">IF(Table1[[#This Row],[TGL. PENSIUN (jabatan)]]&lt;&gt;0,TEXT(Table1[[#This Row],[TGL. PENSIUN (jabatan)]],"yyyy"),"")</f>
        <v>2041</v>
      </c>
      <c r="Z22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Row],[JABATAN]],tbl_refJabatan,8,FALSE),"yr","day")-CONVERT(DATEDIF(H2224,tglAcuan,"y"),"yr","day"))),(NOW()+(CONVERT(VLOOKUP(Table1[[#This Row],[JABATAN]],tbl_refJabatan,8,FALSE),"yr","day")-CONVERT(DATEDIF(H2224,NOW(),"y"),"yr","day")))),"Usia Salah"),"")</f>
        <v>44983.848911689813</v>
      </c>
      <c r="AA2224" s="167" t="str">
        <f ca="1">IF(Table1[[#This Row],[TGL.PENSIUN (usia )]]&lt;&gt;0,TEXT(Table1[[#This Row],[TGL.PENSIUN (usia )]],"yyyy"),"")</f>
        <v>2023</v>
      </c>
      <c r="AB22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Row],[JABATAN]],tbl_refJabatan,9,FALSE),"yr","day")-CONVERT(DATEDIF(M2224,tglAcuan,"y"),"yr","day"))),(NOW()+(CONVERT(VLOOKUP(Table1[[#This Row],[JABATAN]],tbl_refJabatan,9,FALSE),"yr","day")-CONVERT(DATEDIF(M2224,NOW(),"y"),"yr","day")))),"tgl SK salah"),"")</f>
        <v>51558.348911689813</v>
      </c>
      <c r="AC2224" s="167" t="str">
        <f ca="1">IF(Table1[[#This Row],[TGL. PENSIUN (jabatan )]]&lt;&gt;0,TEXT(Table1[[#This Row],[TGL. PENSIUN (jabatan )]],"yyyy"),"")</f>
        <v>2041</v>
      </c>
      <c r="AD22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5" spans="1:30" s="53" customFormat="1" ht="21.75" customHeight="1" x14ac:dyDescent="0.25">
      <c r="A2225" s="43">
        <f t="shared" si="75"/>
        <v>2220</v>
      </c>
      <c r="B2225" s="55" t="s">
        <v>3626</v>
      </c>
      <c r="C2225" s="55" t="s">
        <v>3910</v>
      </c>
      <c r="D2225" s="45" t="s">
        <v>54</v>
      </c>
      <c r="E2225" s="59" t="s">
        <v>3917</v>
      </c>
      <c r="F2225" s="43" t="s">
        <v>41</v>
      </c>
      <c r="G2225" s="46" t="s">
        <v>42</v>
      </c>
      <c r="H2225" s="77">
        <v>25889</v>
      </c>
      <c r="I2225" s="45"/>
      <c r="J2225" s="76"/>
      <c r="K2225" s="74" t="s">
        <v>107</v>
      </c>
      <c r="L2225" s="63" t="s">
        <v>3916</v>
      </c>
      <c r="M2225" s="77">
        <v>43903</v>
      </c>
      <c r="N2225" s="52" t="str">
        <f t="shared" ca="1" si="76"/>
        <v>53 Tahun 3 Bulan 10 hari</v>
      </c>
      <c r="O22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11 Bulan 14 Hari </v>
      </c>
      <c r="P2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Row],[JABATAN]],tbl_refJabatan,2,FALSE),"yr","day")-CONVERT(DATEDIF(H2225,tglAcuan,"y"),"yr","day"))),(NOW()+(CONVERT(VLOOKUP(Table1[[#This Row],[JABATAN]],tbl_refJabatan,2,FALSE),"yr","day")-CONVERT(DATEDIF(H2225,NOW(),"y"),"yr","day")))),"Usia Salah"),"")</f>
        <v>47905.848911689813</v>
      </c>
      <c r="Q2225" s="167" t="str">
        <f ca="1">IF(Table1[[#This Row],[TGL. PENSIUN (usia)]]&lt;&gt;0,TEXT(Table1[[#This Row],[TGL. PENSIUN (usia)]],"yyyy"),"")</f>
        <v>2031</v>
      </c>
      <c r="R2225" s="166">
        <f ca="1">IF(AND(Table1[[#This Row],[TGL. PENSIUN (usia)]]&lt;&gt;"",Table1[[#This Row],[TGL. PENSIUN (usia)]]&lt;&gt;"USIA SALAH"),IF(tglAcuan&lt;&gt;0,(INT(CONVERT(VLOOKUP(Table1[[#This Row],[JABATAN]],tbl_refJabatan,2,FALSE),"yr","day")-CONVERT(DATEDIF(H2225,tglAcuan,"y"),"yr","day"))),(INT(CONVERT(VLOOKUP(Table1[[#This Row],[JABATAN]],tbl_refJabatan,2,FALSE),"yr","day")-CONVERT(DATEDIF(H2225,NOW(),"y"),"yr","day")))),"")</f>
        <v>2556</v>
      </c>
      <c r="S2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Row],[JABATAN]],tbl_refJabatan,4,FALSE),"yr","day")-CONVERT(DATEDIF(H2225,tglAcuan,"y"),"yr","day"))),(NOW()+(CONVERT(VLOOKUP(Table1[[#This Row],[JABATAN]],tbl_refJabatan,4,FALSE),"yr","day")-CONVERT(DATEDIF(H2225,NOW(),"y"),"yr","day")))),"Usia Salah"),"")</f>
        <v>47905.848911689813</v>
      </c>
      <c r="T2225" s="167" t="str">
        <f ca="1">IF(Table1[[#This Row],[TGL. PENSIUN ( usia )]]&lt;&gt;0,TEXT(Table1[[#This Row],[TGL. PENSIUN ( usia )]],"yyyy"),"")</f>
        <v>2031</v>
      </c>
      <c r="U2225" s="166">
        <f ca="1">IF(AND(Table1[[#This Row],[TGL. PENSIUN (usia)]]&lt;&gt;"",Table1[[#This Row],[TGL. PENSIUN (usia)]]&lt;&gt;"USIA SALAH"),IF(tglAcuan&lt;&gt;0,(INT(CONVERT(VLOOKUP(Table1[[#This Row],[JABATAN]],tbl_refJabatan,4,FALSE),"yr","day")-CONVERT(DATEDIF(H2225,tglAcuan,"y"),"yr","day"))),(INT(CONVERT(VLOOKUP(Table1[[#This Row],[JABATAN]],tbl_refJabatan,4,FALSE),"yr","day")-CONVERT(DATEDIF(H2225,NOW(),"y"),"yr","day")))),"")</f>
        <v>2556</v>
      </c>
      <c r="V2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Row],[JABATAN]],tbl_refJabatan,6,FALSE),"yr","day")-CONVERT(DATEDIF(H2225,tglAcuan,"y"),"yr","day"))),(NOW()+(CONVERT(VLOOKUP(Table1[[#This Row],[JABATAN]],tbl_refJabatan,6,FALSE),"yr","day")-CONVERT(DATEDIF(H2225,NOW(),"y"),"yr","day")))),"Usia Salah"),"")</f>
        <v>46444.848911689813</v>
      </c>
      <c r="W2225" s="167" t="str">
        <f ca="1">IF(Table1[[#This Row],[TGL.PENSIUN (usia)]]&lt;&gt;0,TEXT(Table1[[#This Row],[TGL.PENSIUN (usia)]],"yyyy"),"")</f>
        <v>2027</v>
      </c>
      <c r="X2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Row],[JABATAN]],tbl_refJabatan,7,FALSE),"yr","day")-CONVERT(DATEDIF(M2225,tglAcuan,"y"),"yr","day"))),(NOW()+(CONVERT(VLOOKUP(Table1[[#This Row],[JABATAN]],tbl_refJabatan,7,FALSE),"yr","day")-CONVERT(DATEDIF(M2225,NOW(),"y"),"yr","day")))),"tgl SK salah"),"")</f>
        <v>51558.348911689813</v>
      </c>
      <c r="Y2225" s="167" t="str">
        <f ca="1">IF(Table1[[#This Row],[TGL. PENSIUN (jabatan)]]&lt;&gt;0,TEXT(Table1[[#This Row],[TGL. PENSIUN (jabatan)]],"yyyy"),"")</f>
        <v>2041</v>
      </c>
      <c r="Z22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Row],[JABATAN]],tbl_refJabatan,8,FALSE),"yr","day")-CONVERT(DATEDIF(H2225,tglAcuan,"y"),"yr","day"))),(NOW()+(CONVERT(VLOOKUP(Table1[[#This Row],[JABATAN]],tbl_refJabatan,8,FALSE),"yr","day")-CONVERT(DATEDIF(H2225,NOW(),"y"),"yr","day")))),"Usia Salah"),"")</f>
        <v>46444.848911689813</v>
      </c>
      <c r="AA2225" s="167" t="str">
        <f ca="1">IF(Table1[[#This Row],[TGL.PENSIUN (usia )]]&lt;&gt;0,TEXT(Table1[[#This Row],[TGL.PENSIUN (usia )]],"yyyy"),"")</f>
        <v>2027</v>
      </c>
      <c r="AB22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Row],[JABATAN]],tbl_refJabatan,9,FALSE),"yr","day")-CONVERT(DATEDIF(M2225,tglAcuan,"y"),"yr","day"))),(NOW()+(CONVERT(VLOOKUP(Table1[[#This Row],[JABATAN]],tbl_refJabatan,9,FALSE),"yr","day")-CONVERT(DATEDIF(M2225,NOW(),"y"),"yr","day")))),"tgl SK salah"),"")</f>
        <v>51558.348911689813</v>
      </c>
      <c r="AC2225" s="167" t="str">
        <f ca="1">IF(Table1[[#This Row],[TGL. PENSIUN (jabatan )]]&lt;&gt;0,TEXT(Table1[[#This Row],[TGL. PENSIUN (jabatan )]],"yyyy"),"")</f>
        <v>2041</v>
      </c>
      <c r="AD22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6" spans="1:30" s="53" customFormat="1" ht="21.75" customHeight="1" x14ac:dyDescent="0.25">
      <c r="A2226" s="43">
        <f t="shared" si="75"/>
        <v>2221</v>
      </c>
      <c r="B2226" s="55" t="s">
        <v>3626</v>
      </c>
      <c r="C2226" s="55" t="s">
        <v>3910</v>
      </c>
      <c r="D2226" s="72" t="s">
        <v>57</v>
      </c>
      <c r="E2226" s="59" t="s">
        <v>3918</v>
      </c>
      <c r="F2226" s="43" t="s">
        <v>50</v>
      </c>
      <c r="G2226" s="46" t="s">
        <v>42</v>
      </c>
      <c r="H2226" s="77">
        <v>35735</v>
      </c>
      <c r="I2226" s="45"/>
      <c r="J2226" s="76"/>
      <c r="K2226" s="74" t="s">
        <v>43</v>
      </c>
      <c r="L2226" s="68" t="s">
        <v>3919</v>
      </c>
      <c r="M2226" s="77">
        <v>44448</v>
      </c>
      <c r="N2226" s="52" t="str">
        <f t="shared" ca="1" si="76"/>
        <v>26 Tahun 3 Bulan 26 hari</v>
      </c>
      <c r="O22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5 Bulan 18 Hari </v>
      </c>
      <c r="P2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Row],[JABATAN]],tbl_refJabatan,2,FALSE),"yr","day")-CONVERT(DATEDIF(H2226,tglAcuan,"y"),"yr","day"))),(NOW()+(CONVERT(VLOOKUP(Table1[[#This Row],[JABATAN]],tbl_refJabatan,2,FALSE),"yr","day")-CONVERT(DATEDIF(H2226,NOW(),"y"),"yr","day")))),"Usia Salah"),"")</f>
        <v>57767.598911689813</v>
      </c>
      <c r="Q2226" s="167" t="str">
        <f ca="1">IF(Table1[[#This Row],[TGL. PENSIUN (usia)]]&lt;&gt;0,TEXT(Table1[[#This Row],[TGL. PENSIUN (usia)]],"yyyy"),"")</f>
        <v>2058</v>
      </c>
      <c r="R2226" s="166">
        <f ca="1">IF(AND(Table1[[#This Row],[TGL. PENSIUN (usia)]]&lt;&gt;"",Table1[[#This Row],[TGL. PENSIUN (usia)]]&lt;&gt;"USIA SALAH"),IF(tglAcuan&lt;&gt;0,(INT(CONVERT(VLOOKUP(Table1[[#This Row],[JABATAN]],tbl_refJabatan,2,FALSE),"yr","day")-CONVERT(DATEDIF(H2226,tglAcuan,"y"),"yr","day"))),(INT(CONVERT(VLOOKUP(Table1[[#This Row],[JABATAN]],tbl_refJabatan,2,FALSE),"yr","day")-CONVERT(DATEDIF(H2226,NOW(),"y"),"yr","day")))),"")</f>
        <v>12418</v>
      </c>
      <c r="S2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Row],[JABATAN]],tbl_refJabatan,4,FALSE),"yr","day")-CONVERT(DATEDIF(H2226,tglAcuan,"y"),"yr","day"))),(NOW()+(CONVERT(VLOOKUP(Table1[[#This Row],[JABATAN]],tbl_refJabatan,4,FALSE),"yr","day")-CONVERT(DATEDIF(H2226,NOW(),"y"),"yr","day")))),"Usia Salah"),"")</f>
        <v>57767.598911689813</v>
      </c>
      <c r="T2226" s="167" t="str">
        <f ca="1">IF(Table1[[#This Row],[TGL. PENSIUN ( usia )]]&lt;&gt;0,TEXT(Table1[[#This Row],[TGL. PENSIUN ( usia )]],"yyyy"),"")</f>
        <v>2058</v>
      </c>
      <c r="U2226" s="166">
        <f ca="1">IF(AND(Table1[[#This Row],[TGL. PENSIUN (usia)]]&lt;&gt;"",Table1[[#This Row],[TGL. PENSIUN (usia)]]&lt;&gt;"USIA SALAH"),IF(tglAcuan&lt;&gt;0,(INT(CONVERT(VLOOKUP(Table1[[#This Row],[JABATAN]],tbl_refJabatan,4,FALSE),"yr","day")-CONVERT(DATEDIF(H2226,tglAcuan,"y"),"yr","day"))),(INT(CONVERT(VLOOKUP(Table1[[#This Row],[JABATAN]],tbl_refJabatan,4,FALSE),"yr","day")-CONVERT(DATEDIF(H2226,NOW(),"y"),"yr","day")))),"")</f>
        <v>12418</v>
      </c>
      <c r="V2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Row],[JABATAN]],tbl_refJabatan,6,FALSE),"yr","day")-CONVERT(DATEDIF(H2226,tglAcuan,"y"),"yr","day"))),(NOW()+(CONVERT(VLOOKUP(Table1[[#This Row],[JABATAN]],tbl_refJabatan,6,FALSE),"yr","day")-CONVERT(DATEDIF(H2226,NOW(),"y"),"yr","day")))),"Usia Salah"),"")</f>
        <v>56306.598911689813</v>
      </c>
      <c r="W2226" s="167" t="str">
        <f ca="1">IF(Table1[[#This Row],[TGL.PENSIUN (usia)]]&lt;&gt;0,TEXT(Table1[[#This Row],[TGL.PENSIUN (usia)]],"yyyy"),"")</f>
        <v>2054</v>
      </c>
      <c r="X22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Row],[JABATAN]],tbl_refJabatan,7,FALSE),"yr","day")-CONVERT(DATEDIF(M2226,tglAcuan,"y"),"yr","day"))),(NOW()+(CONVERT(VLOOKUP(Table1[[#This Row],[JABATAN]],tbl_refJabatan,7,FALSE),"yr","day")-CONVERT(DATEDIF(M2226,NOW(),"y"),"yr","day")))),"tgl SK salah"),"")</f>
        <v>51923.598911689813</v>
      </c>
      <c r="Y2226" s="167" t="str">
        <f ca="1">IF(Table1[[#This Row],[TGL. PENSIUN (jabatan)]]&lt;&gt;0,TEXT(Table1[[#This Row],[TGL. PENSIUN (jabatan)]],"yyyy"),"")</f>
        <v>2042</v>
      </c>
      <c r="Z22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Row],[JABATAN]],tbl_refJabatan,8,FALSE),"yr","day")-CONVERT(DATEDIF(H2226,tglAcuan,"y"),"yr","day"))),(NOW()+(CONVERT(VLOOKUP(Table1[[#This Row],[JABATAN]],tbl_refJabatan,8,FALSE),"yr","day")-CONVERT(DATEDIF(H2226,NOW(),"y"),"yr","day")))),"Usia Salah"),"")</f>
        <v>56306.598911689813</v>
      </c>
      <c r="AA2226" s="167" t="str">
        <f ca="1">IF(Table1[[#This Row],[TGL.PENSIUN (usia )]]&lt;&gt;0,TEXT(Table1[[#This Row],[TGL.PENSIUN (usia )]],"yyyy"),"")</f>
        <v>2054</v>
      </c>
      <c r="AB22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Row],[JABATAN]],tbl_refJabatan,9,FALSE),"yr","day")-CONVERT(DATEDIF(M2226,tglAcuan,"y"),"yr","day"))),(NOW()+(CONVERT(VLOOKUP(Table1[[#This Row],[JABATAN]],tbl_refJabatan,9,FALSE),"yr","day")-CONVERT(DATEDIF(M2226,NOW(),"y"),"yr","day")))),"tgl SK salah"),"")</f>
        <v>51923.598911689813</v>
      </c>
      <c r="AC2226" s="167" t="str">
        <f ca="1">IF(Table1[[#This Row],[TGL. PENSIUN (jabatan )]]&lt;&gt;0,TEXT(Table1[[#This Row],[TGL. PENSIUN (jabatan )]],"yyyy"),"")</f>
        <v>2042</v>
      </c>
      <c r="AD22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7" spans="1:30" s="53" customFormat="1" ht="21.75" customHeight="1" x14ac:dyDescent="0.25">
      <c r="A2227" s="43">
        <f t="shared" si="75"/>
        <v>2222</v>
      </c>
      <c r="B2227" s="55" t="s">
        <v>3626</v>
      </c>
      <c r="C2227" s="55" t="s">
        <v>3910</v>
      </c>
      <c r="D2227" s="72" t="s">
        <v>59</v>
      </c>
      <c r="E2227" s="59" t="s">
        <v>3920</v>
      </c>
      <c r="F2227" s="43" t="s">
        <v>41</v>
      </c>
      <c r="G2227" s="46" t="s">
        <v>42</v>
      </c>
      <c r="H2227" s="77">
        <v>26375</v>
      </c>
      <c r="I2227" s="45"/>
      <c r="J2227" s="76"/>
      <c r="K2227" s="74" t="s">
        <v>43</v>
      </c>
      <c r="L2227" s="63" t="s">
        <v>3915</v>
      </c>
      <c r="M2227" s="77">
        <v>43481</v>
      </c>
      <c r="N2227" s="52" t="str">
        <f t="shared" ca="1" si="76"/>
        <v>51 Tahun 11 Bulan 10 hari</v>
      </c>
      <c r="O22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Row],[JABATAN]],tbl_refJabatan,2,FALSE),"yr","day")-CONVERT(DATEDIF(H2227,tglAcuan,"y"),"yr","day"))),(NOW()+(CONVERT(VLOOKUP(Table1[[#This Row],[JABATAN]],tbl_refJabatan,2,FALSE),"yr","day")-CONVERT(DATEDIF(H2227,NOW(),"y"),"yr","day")))),"Usia Salah"),"")</f>
        <v>48636.348911689813</v>
      </c>
      <c r="Q2227" s="167" t="str">
        <f ca="1">IF(Table1[[#This Row],[TGL. PENSIUN (usia)]]&lt;&gt;0,TEXT(Table1[[#This Row],[TGL. PENSIUN (usia)]],"yyyy"),"")</f>
        <v>2033</v>
      </c>
      <c r="R2227" s="166">
        <f ca="1">IF(AND(Table1[[#This Row],[TGL. PENSIUN (usia)]]&lt;&gt;"",Table1[[#This Row],[TGL. PENSIUN (usia)]]&lt;&gt;"USIA SALAH"),IF(tglAcuan&lt;&gt;0,(INT(CONVERT(VLOOKUP(Table1[[#This Row],[JABATAN]],tbl_refJabatan,2,FALSE),"yr","day")-CONVERT(DATEDIF(H2227,tglAcuan,"y"),"yr","day"))),(INT(CONVERT(VLOOKUP(Table1[[#This Row],[JABATAN]],tbl_refJabatan,2,FALSE),"yr","day")-CONVERT(DATEDIF(H2227,NOW(),"y"),"yr","day")))),"")</f>
        <v>3287</v>
      </c>
      <c r="S2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Row],[JABATAN]],tbl_refJabatan,4,FALSE),"yr","day")-CONVERT(DATEDIF(H2227,tglAcuan,"y"),"yr","day"))),(NOW()+(CONVERT(VLOOKUP(Table1[[#This Row],[JABATAN]],tbl_refJabatan,4,FALSE),"yr","day")-CONVERT(DATEDIF(H2227,NOW(),"y"),"yr","day")))),"Usia Salah"),"")</f>
        <v>48636.348911689813</v>
      </c>
      <c r="T2227" s="167" t="str">
        <f ca="1">IF(Table1[[#This Row],[TGL. PENSIUN ( usia )]]&lt;&gt;0,TEXT(Table1[[#This Row],[TGL. PENSIUN ( usia )]],"yyyy"),"")</f>
        <v>2033</v>
      </c>
      <c r="U2227" s="166">
        <f ca="1">IF(AND(Table1[[#This Row],[TGL. PENSIUN (usia)]]&lt;&gt;"",Table1[[#This Row],[TGL. PENSIUN (usia)]]&lt;&gt;"USIA SALAH"),IF(tglAcuan&lt;&gt;0,(INT(CONVERT(VLOOKUP(Table1[[#This Row],[JABATAN]],tbl_refJabatan,4,FALSE),"yr","day")-CONVERT(DATEDIF(H2227,tglAcuan,"y"),"yr","day"))),(INT(CONVERT(VLOOKUP(Table1[[#This Row],[JABATAN]],tbl_refJabatan,4,FALSE),"yr","day")-CONVERT(DATEDIF(H2227,NOW(),"y"),"yr","day")))),"")</f>
        <v>3287</v>
      </c>
      <c r="V2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Row],[JABATAN]],tbl_refJabatan,6,FALSE),"yr","day")-CONVERT(DATEDIF(H2227,tglAcuan,"y"),"yr","day"))),(NOW()+(CONVERT(VLOOKUP(Table1[[#This Row],[JABATAN]],tbl_refJabatan,6,FALSE),"yr","day")-CONVERT(DATEDIF(H2227,NOW(),"y"),"yr","day")))),"Usia Salah"),"")</f>
        <v>47175.348911689813</v>
      </c>
      <c r="W2227" s="167" t="str">
        <f ca="1">IF(Table1[[#This Row],[TGL.PENSIUN (usia)]]&lt;&gt;0,TEXT(Table1[[#This Row],[TGL.PENSIUN (usia)]],"yyyy"),"")</f>
        <v>2029</v>
      </c>
      <c r="X2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Row],[JABATAN]],tbl_refJabatan,7,FALSE),"yr","day")-CONVERT(DATEDIF(M2227,tglAcuan,"y"),"yr","day"))),(NOW()+(CONVERT(VLOOKUP(Table1[[#This Row],[JABATAN]],tbl_refJabatan,7,FALSE),"yr","day")-CONVERT(DATEDIF(M2227,NOW(),"y"),"yr","day")))),"tgl SK salah"),"")</f>
        <v>50827.848911689813</v>
      </c>
      <c r="Y2227" s="167" t="str">
        <f ca="1">IF(Table1[[#This Row],[TGL. PENSIUN (jabatan)]]&lt;&gt;0,TEXT(Table1[[#This Row],[TGL. PENSIUN (jabatan)]],"yyyy"),"")</f>
        <v>2039</v>
      </c>
      <c r="Z22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Row],[JABATAN]],tbl_refJabatan,8,FALSE),"yr","day")-CONVERT(DATEDIF(H2227,tglAcuan,"y"),"yr","day"))),(NOW()+(CONVERT(VLOOKUP(Table1[[#This Row],[JABATAN]],tbl_refJabatan,8,FALSE),"yr","day")-CONVERT(DATEDIF(H2227,NOW(),"y"),"yr","day")))),"Usia Salah"),"")</f>
        <v>47175.348911689813</v>
      </c>
      <c r="AA2227" s="167" t="str">
        <f ca="1">IF(Table1[[#This Row],[TGL.PENSIUN (usia )]]&lt;&gt;0,TEXT(Table1[[#This Row],[TGL.PENSIUN (usia )]],"yyyy"),"")</f>
        <v>2029</v>
      </c>
      <c r="AB22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Row],[JABATAN]],tbl_refJabatan,9,FALSE),"yr","day")-CONVERT(DATEDIF(M2227,tglAcuan,"y"),"yr","day"))),(NOW()+(CONVERT(VLOOKUP(Table1[[#This Row],[JABATAN]],tbl_refJabatan,9,FALSE),"yr","day")-CONVERT(DATEDIF(M2227,NOW(),"y"),"yr","day")))),"tgl SK salah"),"")</f>
        <v>50827.848911689813</v>
      </c>
      <c r="AC2227" s="167" t="str">
        <f ca="1">IF(Table1[[#This Row],[TGL. PENSIUN (jabatan )]]&lt;&gt;0,TEXT(Table1[[#This Row],[TGL. PENSIUN (jabatan )]],"yyyy"),"")</f>
        <v>2039</v>
      </c>
      <c r="AD22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8" spans="1:30" s="53" customFormat="1" ht="21.75" customHeight="1" x14ac:dyDescent="0.25">
      <c r="A2228" s="43">
        <f t="shared" si="75"/>
        <v>2223</v>
      </c>
      <c r="B2228" s="55" t="s">
        <v>3626</v>
      </c>
      <c r="C2228" s="55" t="s">
        <v>3910</v>
      </c>
      <c r="D2228" s="72" t="s">
        <v>61</v>
      </c>
      <c r="E2228" s="59" t="s">
        <v>3921</v>
      </c>
      <c r="F2228" s="43" t="s">
        <v>41</v>
      </c>
      <c r="G2228" s="46" t="s">
        <v>42</v>
      </c>
      <c r="H2228" s="77">
        <v>26912</v>
      </c>
      <c r="I2228" s="45"/>
      <c r="J2228" s="76"/>
      <c r="K2228" s="74" t="s">
        <v>43</v>
      </c>
      <c r="L2228" s="63" t="s">
        <v>3915</v>
      </c>
      <c r="M2228" s="77">
        <v>43481</v>
      </c>
      <c r="N2228" s="52" t="str">
        <f t="shared" ca="1" si="76"/>
        <v>50 Tahun 5 Bulan 22 hari</v>
      </c>
      <c r="O22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11 Hari </v>
      </c>
      <c r="P2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Row],[JABATAN]],tbl_refJabatan,2,FALSE),"yr","day")-CONVERT(DATEDIF(H2228,tglAcuan,"y"),"yr","day"))),(NOW()+(CONVERT(VLOOKUP(Table1[[#This Row],[JABATAN]],tbl_refJabatan,2,FALSE),"yr","day")-CONVERT(DATEDIF(H2228,NOW(),"y"),"yr","day")))),"Usia Salah"),"")</f>
        <v>49001.598911689813</v>
      </c>
      <c r="Q2228" s="167" t="str">
        <f ca="1">IF(Table1[[#This Row],[TGL. PENSIUN (usia)]]&lt;&gt;0,TEXT(Table1[[#This Row],[TGL. PENSIUN (usia)]],"yyyy"),"")</f>
        <v>2034</v>
      </c>
      <c r="R2228" s="166">
        <f ca="1">IF(AND(Table1[[#This Row],[TGL. PENSIUN (usia)]]&lt;&gt;"",Table1[[#This Row],[TGL. PENSIUN (usia)]]&lt;&gt;"USIA SALAH"),IF(tglAcuan&lt;&gt;0,(INT(CONVERT(VLOOKUP(Table1[[#This Row],[JABATAN]],tbl_refJabatan,2,FALSE),"yr","day")-CONVERT(DATEDIF(H2228,tglAcuan,"y"),"yr","day"))),(INT(CONVERT(VLOOKUP(Table1[[#This Row],[JABATAN]],tbl_refJabatan,2,FALSE),"yr","day")-CONVERT(DATEDIF(H2228,NOW(),"y"),"yr","day")))),"")</f>
        <v>3652</v>
      </c>
      <c r="S2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Row],[JABATAN]],tbl_refJabatan,4,FALSE),"yr","day")-CONVERT(DATEDIF(H2228,tglAcuan,"y"),"yr","day"))),(NOW()+(CONVERT(VLOOKUP(Table1[[#This Row],[JABATAN]],tbl_refJabatan,4,FALSE),"yr","day")-CONVERT(DATEDIF(H2228,NOW(),"y"),"yr","day")))),"Usia Salah"),"")</f>
        <v>49001.598911689813</v>
      </c>
      <c r="T2228" s="167" t="str">
        <f ca="1">IF(Table1[[#This Row],[TGL. PENSIUN ( usia )]]&lt;&gt;0,TEXT(Table1[[#This Row],[TGL. PENSIUN ( usia )]],"yyyy"),"")</f>
        <v>2034</v>
      </c>
      <c r="U2228" s="166">
        <f ca="1">IF(AND(Table1[[#This Row],[TGL. PENSIUN (usia)]]&lt;&gt;"",Table1[[#This Row],[TGL. PENSIUN (usia)]]&lt;&gt;"USIA SALAH"),IF(tglAcuan&lt;&gt;0,(INT(CONVERT(VLOOKUP(Table1[[#This Row],[JABATAN]],tbl_refJabatan,4,FALSE),"yr","day")-CONVERT(DATEDIF(H2228,tglAcuan,"y"),"yr","day"))),(INT(CONVERT(VLOOKUP(Table1[[#This Row],[JABATAN]],tbl_refJabatan,4,FALSE),"yr","day")-CONVERT(DATEDIF(H2228,NOW(),"y"),"yr","day")))),"")</f>
        <v>3652</v>
      </c>
      <c r="V2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Row],[JABATAN]],tbl_refJabatan,6,FALSE),"yr","day")-CONVERT(DATEDIF(H2228,tglAcuan,"y"),"yr","day"))),(NOW()+(CONVERT(VLOOKUP(Table1[[#This Row],[JABATAN]],tbl_refJabatan,6,FALSE),"yr","day")-CONVERT(DATEDIF(H2228,NOW(),"y"),"yr","day")))),"Usia Salah"),"")</f>
        <v>47540.598911689813</v>
      </c>
      <c r="W2228" s="167" t="str">
        <f ca="1">IF(Table1[[#This Row],[TGL.PENSIUN (usia)]]&lt;&gt;0,TEXT(Table1[[#This Row],[TGL.PENSIUN (usia)]],"yyyy"),"")</f>
        <v>2030</v>
      </c>
      <c r="X2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Row],[JABATAN]],tbl_refJabatan,7,FALSE),"yr","day")-CONVERT(DATEDIF(M2228,tglAcuan,"y"),"yr","day"))),(NOW()+(CONVERT(VLOOKUP(Table1[[#This Row],[JABATAN]],tbl_refJabatan,7,FALSE),"yr","day")-CONVERT(DATEDIF(M2228,NOW(),"y"),"yr","day")))),"tgl SK salah"),"")</f>
        <v>50827.848911689813</v>
      </c>
      <c r="Y2228" s="167" t="str">
        <f ca="1">IF(Table1[[#This Row],[TGL. PENSIUN (jabatan)]]&lt;&gt;0,TEXT(Table1[[#This Row],[TGL. PENSIUN (jabatan)]],"yyyy"),"")</f>
        <v>2039</v>
      </c>
      <c r="Z22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Row],[JABATAN]],tbl_refJabatan,8,FALSE),"yr","day")-CONVERT(DATEDIF(H2228,tglAcuan,"y"),"yr","day"))),(NOW()+(CONVERT(VLOOKUP(Table1[[#This Row],[JABATAN]],tbl_refJabatan,8,FALSE),"yr","day")-CONVERT(DATEDIF(H2228,NOW(),"y"),"yr","day")))),"Usia Salah"),"")</f>
        <v>47540.598911689813</v>
      </c>
      <c r="AA2228" s="167" t="str">
        <f ca="1">IF(Table1[[#This Row],[TGL.PENSIUN (usia )]]&lt;&gt;0,TEXT(Table1[[#This Row],[TGL.PENSIUN (usia )]],"yyyy"),"")</f>
        <v>2030</v>
      </c>
      <c r="AB22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Row],[JABATAN]],tbl_refJabatan,9,FALSE),"yr","day")-CONVERT(DATEDIF(M2228,tglAcuan,"y"),"yr","day"))),(NOW()+(CONVERT(VLOOKUP(Table1[[#This Row],[JABATAN]],tbl_refJabatan,9,FALSE),"yr","day")-CONVERT(DATEDIF(M2228,NOW(),"y"),"yr","day")))),"tgl SK salah"),"")</f>
        <v>50827.848911689813</v>
      </c>
      <c r="AC2228" s="167" t="str">
        <f ca="1">IF(Table1[[#This Row],[TGL. PENSIUN (jabatan )]]&lt;&gt;0,TEXT(Table1[[#This Row],[TGL. PENSIUN (jabatan )]],"yyyy"),"")</f>
        <v>2039</v>
      </c>
      <c r="AD22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29" spans="1:30" s="53" customFormat="1" ht="21.75" customHeight="1" x14ac:dyDescent="0.25">
      <c r="A2229" s="43">
        <f t="shared" si="75"/>
        <v>2224</v>
      </c>
      <c r="B2229" s="55" t="s">
        <v>3626</v>
      </c>
      <c r="C2229" s="55" t="s">
        <v>3910</v>
      </c>
      <c r="D2229" s="72" t="s">
        <v>63</v>
      </c>
      <c r="E2229" s="59" t="s">
        <v>3922</v>
      </c>
      <c r="F2229" s="43" t="s">
        <v>41</v>
      </c>
      <c r="G2229" s="46" t="s">
        <v>42</v>
      </c>
      <c r="H2229" s="77">
        <v>30147</v>
      </c>
      <c r="I2229" s="45"/>
      <c r="J2229" s="76"/>
      <c r="K2229" s="74" t="s">
        <v>93</v>
      </c>
      <c r="L2229" s="63" t="s">
        <v>3923</v>
      </c>
      <c r="M2229" s="77">
        <v>40927</v>
      </c>
      <c r="N2229" s="52" t="str">
        <f t="shared" ca="1" si="76"/>
        <v>41 Tahun 7 Bulan 12 hari</v>
      </c>
      <c r="O22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8 Hari </v>
      </c>
      <c r="P2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Row],[JABATAN]],tbl_refJabatan,2,FALSE),"yr","day")-CONVERT(DATEDIF(H2229,tglAcuan,"y"),"yr","day"))),(NOW()+(CONVERT(VLOOKUP(Table1[[#This Row],[JABATAN]],tbl_refJabatan,2,FALSE),"yr","day")-CONVERT(DATEDIF(H2229,NOW(),"y"),"yr","day")))),"Usia Salah"),"")</f>
        <v>52288.848911689813</v>
      </c>
      <c r="Q2229" s="167" t="str">
        <f ca="1">IF(Table1[[#This Row],[TGL. PENSIUN (usia)]]&lt;&gt;0,TEXT(Table1[[#This Row],[TGL. PENSIUN (usia)]],"yyyy"),"")</f>
        <v>2043</v>
      </c>
      <c r="R2229" s="166">
        <f ca="1">IF(AND(Table1[[#This Row],[TGL. PENSIUN (usia)]]&lt;&gt;"",Table1[[#This Row],[TGL. PENSIUN (usia)]]&lt;&gt;"USIA SALAH"),IF(tglAcuan&lt;&gt;0,(INT(CONVERT(VLOOKUP(Table1[[#This Row],[JABATAN]],tbl_refJabatan,2,FALSE),"yr","day")-CONVERT(DATEDIF(H2229,tglAcuan,"y"),"yr","day"))),(INT(CONVERT(VLOOKUP(Table1[[#This Row],[JABATAN]],tbl_refJabatan,2,FALSE),"yr","day")-CONVERT(DATEDIF(H2229,NOW(),"y"),"yr","day")))),"")</f>
        <v>6939</v>
      </c>
      <c r="S2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Row],[JABATAN]],tbl_refJabatan,4,FALSE),"yr","day")-CONVERT(DATEDIF(H2229,tglAcuan,"y"),"yr","day"))),(NOW()+(CONVERT(VLOOKUP(Table1[[#This Row],[JABATAN]],tbl_refJabatan,4,FALSE),"yr","day")-CONVERT(DATEDIF(H2229,NOW(),"y"),"yr","day")))),"Usia Salah"),"")</f>
        <v>37678.848911689813</v>
      </c>
      <c r="T2229" s="167" t="str">
        <f ca="1">IF(Table1[[#This Row],[TGL. PENSIUN ( usia )]]&lt;&gt;0,TEXT(Table1[[#This Row],[TGL. PENSIUN ( usia )]],"yyyy"),"")</f>
        <v>2003</v>
      </c>
      <c r="U2229" s="166">
        <f ca="1">IF(AND(Table1[[#This Row],[TGL. PENSIUN (usia)]]&lt;&gt;"",Table1[[#This Row],[TGL. PENSIUN (usia)]]&lt;&gt;"USIA SALAH"),IF(tglAcuan&lt;&gt;0,(INT(CONVERT(VLOOKUP(Table1[[#This Row],[JABATAN]],tbl_refJabatan,4,FALSE),"yr","day")-CONVERT(DATEDIF(H2229,tglAcuan,"y"),"yr","day"))),(INT(CONVERT(VLOOKUP(Table1[[#This Row],[JABATAN]],tbl_refJabatan,4,FALSE),"yr","day")-CONVERT(DATEDIF(H2229,NOW(),"y"),"yr","day")))),"")</f>
        <v>-7671</v>
      </c>
      <c r="V2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Row],[JABATAN]],tbl_refJabatan,6,FALSE),"yr","day")-CONVERT(DATEDIF(H2229,tglAcuan,"y"),"yr","day"))),(NOW()+(CONVERT(VLOOKUP(Table1[[#This Row],[JABATAN]],tbl_refJabatan,6,FALSE),"yr","day")-CONVERT(DATEDIF(H2229,NOW(),"y"),"yr","day")))),"Usia Salah"),"")</f>
        <v>30373.848911689813</v>
      </c>
      <c r="W2229" s="167" t="str">
        <f ca="1">IF(Table1[[#This Row],[TGL.PENSIUN (usia)]]&lt;&gt;0,TEXT(Table1[[#This Row],[TGL.PENSIUN (usia)]],"yyyy"),"")</f>
        <v>1983</v>
      </c>
      <c r="X2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Row],[JABATAN]],tbl_refJabatan,7,FALSE),"yr","day")-CONVERT(DATEDIF(M2229,tglAcuan,"y"),"yr","day"))),(NOW()+(CONVERT(VLOOKUP(Table1[[#This Row],[JABATAN]],tbl_refJabatan,7,FALSE),"yr","day")-CONVERT(DATEDIF(M2229,NOW(),"y"),"yr","day")))),"tgl SK salah"),"")</f>
        <v>62881.098911689813</v>
      </c>
      <c r="Y2229" s="167" t="str">
        <f ca="1">IF(Table1[[#This Row],[TGL. PENSIUN (jabatan)]]&lt;&gt;0,TEXT(Table1[[#This Row],[TGL. PENSIUN (jabatan)]],"yyyy"),"")</f>
        <v>2072</v>
      </c>
      <c r="Z22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Row],[JABATAN]],tbl_refJabatan,8,FALSE),"yr","day")-CONVERT(DATEDIF(H2229,tglAcuan,"y"),"yr","day"))),(NOW()+(CONVERT(VLOOKUP(Table1[[#This Row],[JABATAN]],tbl_refJabatan,8,FALSE),"yr","day")-CONVERT(DATEDIF(H2229,NOW(),"y"),"yr","day")))),"Usia Salah"),"")</f>
        <v>52288.848911689813</v>
      </c>
      <c r="AA2229" s="167" t="str">
        <f ca="1">IF(Table1[[#This Row],[TGL.PENSIUN (usia )]]&lt;&gt;0,TEXT(Table1[[#This Row],[TGL.PENSIUN (usia )]],"yyyy"),"")</f>
        <v>2043</v>
      </c>
      <c r="AB22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Row],[JABATAN]],tbl_refJabatan,9,FALSE),"yr","day")-CONVERT(DATEDIF(M2229,tglAcuan,"y"),"yr","day"))),(NOW()+(CONVERT(VLOOKUP(Table1[[#This Row],[JABATAN]],tbl_refJabatan,9,FALSE),"yr","day")-CONVERT(DATEDIF(M2229,NOW(),"y"),"yr","day")))),"tgl SK salah"),"")</f>
        <v>46444.848911689813</v>
      </c>
      <c r="AC2229" s="167" t="str">
        <f ca="1">IF(Table1[[#This Row],[TGL. PENSIUN (jabatan )]]&lt;&gt;0,TEXT(Table1[[#This Row],[TGL. PENSIUN (jabatan )]],"yyyy"),"")</f>
        <v>2027</v>
      </c>
      <c r="AD22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0" spans="1:30" s="53" customFormat="1" ht="21.75" customHeight="1" x14ac:dyDescent="0.25">
      <c r="A2230" s="43">
        <f t="shared" si="75"/>
        <v>2225</v>
      </c>
      <c r="B2230" s="55" t="s">
        <v>3626</v>
      </c>
      <c r="C2230" s="55" t="s">
        <v>3910</v>
      </c>
      <c r="D2230" s="72" t="s">
        <v>63</v>
      </c>
      <c r="E2230" s="59" t="s">
        <v>3924</v>
      </c>
      <c r="F2230" s="43" t="s">
        <v>41</v>
      </c>
      <c r="G2230" s="46" t="s">
        <v>42</v>
      </c>
      <c r="H2230" s="77">
        <v>20690</v>
      </c>
      <c r="I2230" s="45"/>
      <c r="J2230" s="76"/>
      <c r="K2230" s="74" t="s">
        <v>43</v>
      </c>
      <c r="L2230" s="63" t="s">
        <v>3925</v>
      </c>
      <c r="M2230" s="77">
        <v>41236</v>
      </c>
      <c r="N2230" s="52" t="str">
        <f t="shared" ca="1" si="76"/>
        <v>67 Tahun 6 Bulan 4 hari</v>
      </c>
      <c r="O223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4 Hari </v>
      </c>
      <c r="P2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Row],[JABATAN]],tbl_refJabatan,2,FALSE),"yr","day")-CONVERT(DATEDIF(H2230,tglAcuan,"y"),"yr","day"))),(NOW()+(CONVERT(VLOOKUP(Table1[[#This Row],[JABATAN]],tbl_refJabatan,2,FALSE),"yr","day")-CONVERT(DATEDIF(H2230,NOW(),"y"),"yr","day")))),"Usia Salah"),"")</f>
        <v>42792.348911689813</v>
      </c>
      <c r="Q2230" s="167" t="str">
        <f ca="1">IF(Table1[[#This Row],[TGL. PENSIUN (usia)]]&lt;&gt;0,TEXT(Table1[[#This Row],[TGL. PENSIUN (usia)]],"yyyy"),"")</f>
        <v>2017</v>
      </c>
      <c r="R2230" s="166">
        <f ca="1">IF(AND(Table1[[#This Row],[TGL. PENSIUN (usia)]]&lt;&gt;"",Table1[[#This Row],[TGL. PENSIUN (usia)]]&lt;&gt;"USIA SALAH"),IF(tglAcuan&lt;&gt;0,(INT(CONVERT(VLOOKUP(Table1[[#This Row],[JABATAN]],tbl_refJabatan,2,FALSE),"yr","day")-CONVERT(DATEDIF(H2230,tglAcuan,"y"),"yr","day"))),(INT(CONVERT(VLOOKUP(Table1[[#This Row],[JABATAN]],tbl_refJabatan,2,FALSE),"yr","day")-CONVERT(DATEDIF(H2230,NOW(),"y"),"yr","day")))),"")</f>
        <v>-2557</v>
      </c>
      <c r="S2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Row],[JABATAN]],tbl_refJabatan,4,FALSE),"yr","day")-CONVERT(DATEDIF(H2230,tglAcuan,"y"),"yr","day"))),(NOW()+(CONVERT(VLOOKUP(Table1[[#This Row],[JABATAN]],tbl_refJabatan,4,FALSE),"yr","day")-CONVERT(DATEDIF(H2230,NOW(),"y"),"yr","day")))),"Usia Salah"),"")</f>
        <v>28182.348911689813</v>
      </c>
      <c r="T2230" s="167" t="str">
        <f ca="1">IF(Table1[[#This Row],[TGL. PENSIUN ( usia )]]&lt;&gt;0,TEXT(Table1[[#This Row],[TGL. PENSIUN ( usia )]],"yyyy"),"")</f>
        <v>1977</v>
      </c>
      <c r="U2230" s="166">
        <f ca="1">IF(AND(Table1[[#This Row],[TGL. PENSIUN (usia)]]&lt;&gt;"",Table1[[#This Row],[TGL. PENSIUN (usia)]]&lt;&gt;"USIA SALAH"),IF(tglAcuan&lt;&gt;0,(INT(CONVERT(VLOOKUP(Table1[[#This Row],[JABATAN]],tbl_refJabatan,4,FALSE),"yr","day")-CONVERT(DATEDIF(H2230,tglAcuan,"y"),"yr","day"))),(INT(CONVERT(VLOOKUP(Table1[[#This Row],[JABATAN]],tbl_refJabatan,4,FALSE),"yr","day")-CONVERT(DATEDIF(H2230,NOW(),"y"),"yr","day")))),"")</f>
        <v>-17167</v>
      </c>
      <c r="V2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Row],[JABATAN]],tbl_refJabatan,6,FALSE),"yr","day")-CONVERT(DATEDIF(H2230,tglAcuan,"y"),"yr","day"))),(NOW()+(CONVERT(VLOOKUP(Table1[[#This Row],[JABATAN]],tbl_refJabatan,6,FALSE),"yr","day")-CONVERT(DATEDIF(H2230,NOW(),"y"),"yr","day")))),"Usia Salah"),"")</f>
        <v>20877.348911689813</v>
      </c>
      <c r="W2230" s="167" t="str">
        <f ca="1">IF(Table1[[#This Row],[TGL.PENSIUN (usia)]]&lt;&gt;0,TEXT(Table1[[#This Row],[TGL.PENSIUN (usia)]],"yyyy"),"")</f>
        <v>1957</v>
      </c>
      <c r="X2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Row],[JABATAN]],tbl_refJabatan,7,FALSE),"yr","day")-CONVERT(DATEDIF(M2230,tglAcuan,"y"),"yr","day"))),(NOW()+(CONVERT(VLOOKUP(Table1[[#This Row],[JABATAN]],tbl_refJabatan,7,FALSE),"yr","day")-CONVERT(DATEDIF(M2230,NOW(),"y"),"yr","day")))),"tgl SK salah"),"")</f>
        <v>63246.348911689813</v>
      </c>
      <c r="Y2230" s="167" t="str">
        <f ca="1">IF(Table1[[#This Row],[TGL. PENSIUN (jabatan)]]&lt;&gt;0,TEXT(Table1[[#This Row],[TGL. PENSIUN (jabatan)]],"yyyy"),"")</f>
        <v>2073</v>
      </c>
      <c r="Z223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Row],[JABATAN]],tbl_refJabatan,8,FALSE),"yr","day")-CONVERT(DATEDIF(H2230,tglAcuan,"y"),"yr","day"))),(NOW()+(CONVERT(VLOOKUP(Table1[[#This Row],[JABATAN]],tbl_refJabatan,8,FALSE),"yr","day")-CONVERT(DATEDIF(H2230,NOW(),"y"),"yr","day")))),"Usia Salah"),"")</f>
        <v>42792.348911689813</v>
      </c>
      <c r="AA2230" s="167" t="str">
        <f ca="1">IF(Table1[[#This Row],[TGL.PENSIUN (usia )]]&lt;&gt;0,TEXT(Table1[[#This Row],[TGL.PENSIUN (usia )]],"yyyy"),"")</f>
        <v>2017</v>
      </c>
      <c r="AB223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Row],[JABATAN]],tbl_refJabatan,9,FALSE),"yr","day")-CONVERT(DATEDIF(M2230,tglAcuan,"y"),"yr","day"))),(NOW()+(CONVERT(VLOOKUP(Table1[[#This Row],[JABATAN]],tbl_refJabatan,9,FALSE),"yr","day")-CONVERT(DATEDIF(M2230,NOW(),"y"),"yr","day")))),"tgl SK salah"),"")</f>
        <v>46810.098911689813</v>
      </c>
      <c r="AC2230" s="167" t="str">
        <f ca="1">IF(Table1[[#This Row],[TGL. PENSIUN (jabatan )]]&lt;&gt;0,TEXT(Table1[[#This Row],[TGL. PENSIUN (jabatan )]],"yyyy"),"")</f>
        <v>2028</v>
      </c>
      <c r="AD223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1" spans="1:30" s="53" customFormat="1" ht="21.75" customHeight="1" x14ac:dyDescent="0.25">
      <c r="A2231" s="43">
        <f t="shared" si="75"/>
        <v>2226</v>
      </c>
      <c r="B2231" s="55" t="s">
        <v>3626</v>
      </c>
      <c r="C2231" s="55" t="s">
        <v>3910</v>
      </c>
      <c r="D2231" s="72" t="s">
        <v>63</v>
      </c>
      <c r="E2231" s="59" t="s">
        <v>517</v>
      </c>
      <c r="F2231" s="43" t="s">
        <v>41</v>
      </c>
      <c r="G2231" s="46" t="s">
        <v>42</v>
      </c>
      <c r="H2231" s="77">
        <v>27969</v>
      </c>
      <c r="I2231" s="45"/>
      <c r="J2231" s="76"/>
      <c r="K2231" s="74" t="s">
        <v>43</v>
      </c>
      <c r="L2231" s="63" t="s">
        <v>3926</v>
      </c>
      <c r="M2231" s="77">
        <v>42060</v>
      </c>
      <c r="N2231" s="52" t="str">
        <f t="shared" ca="1" si="76"/>
        <v>47 Tahun 6 Bulan 30 hari</v>
      </c>
      <c r="O22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0 Bulan 2 Hari </v>
      </c>
      <c r="P2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Row],[JABATAN]],tbl_refJabatan,2,FALSE),"yr","day")-CONVERT(DATEDIF(H2231,tglAcuan,"y"),"yr","day"))),(NOW()+(CONVERT(VLOOKUP(Table1[[#This Row],[JABATAN]],tbl_refJabatan,2,FALSE),"yr","day")-CONVERT(DATEDIF(H2231,NOW(),"y"),"yr","day")))),"Usia Salah"),"")</f>
        <v>50097.348911689813</v>
      </c>
      <c r="Q2231" s="167" t="str">
        <f ca="1">IF(Table1[[#This Row],[TGL. PENSIUN (usia)]]&lt;&gt;0,TEXT(Table1[[#This Row],[TGL. PENSIUN (usia)]],"yyyy"),"")</f>
        <v>2037</v>
      </c>
      <c r="R2231" s="166">
        <f ca="1">IF(AND(Table1[[#This Row],[TGL. PENSIUN (usia)]]&lt;&gt;"",Table1[[#This Row],[TGL. PENSIUN (usia)]]&lt;&gt;"USIA SALAH"),IF(tglAcuan&lt;&gt;0,(INT(CONVERT(VLOOKUP(Table1[[#This Row],[JABATAN]],tbl_refJabatan,2,FALSE),"yr","day")-CONVERT(DATEDIF(H2231,tglAcuan,"y"),"yr","day"))),(INT(CONVERT(VLOOKUP(Table1[[#This Row],[JABATAN]],tbl_refJabatan,2,FALSE),"yr","day")-CONVERT(DATEDIF(H2231,NOW(),"y"),"yr","day")))),"")</f>
        <v>4748</v>
      </c>
      <c r="S2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Row],[JABATAN]],tbl_refJabatan,4,FALSE),"yr","day")-CONVERT(DATEDIF(H2231,tglAcuan,"y"),"yr","day"))),(NOW()+(CONVERT(VLOOKUP(Table1[[#This Row],[JABATAN]],tbl_refJabatan,4,FALSE),"yr","day")-CONVERT(DATEDIF(H2231,NOW(),"y"),"yr","day")))),"Usia Salah"),"")</f>
        <v>35487.348911689813</v>
      </c>
      <c r="T2231" s="167" t="str">
        <f ca="1">IF(Table1[[#This Row],[TGL. PENSIUN ( usia )]]&lt;&gt;0,TEXT(Table1[[#This Row],[TGL. PENSIUN ( usia )]],"yyyy"),"")</f>
        <v>1997</v>
      </c>
      <c r="U2231" s="166">
        <f ca="1">IF(AND(Table1[[#This Row],[TGL. PENSIUN (usia)]]&lt;&gt;"",Table1[[#This Row],[TGL. PENSIUN (usia)]]&lt;&gt;"USIA SALAH"),IF(tglAcuan&lt;&gt;0,(INT(CONVERT(VLOOKUP(Table1[[#This Row],[JABATAN]],tbl_refJabatan,4,FALSE),"yr","day")-CONVERT(DATEDIF(H2231,tglAcuan,"y"),"yr","day"))),(INT(CONVERT(VLOOKUP(Table1[[#This Row],[JABATAN]],tbl_refJabatan,4,FALSE),"yr","day")-CONVERT(DATEDIF(H2231,NOW(),"y"),"yr","day")))),"")</f>
        <v>-9862</v>
      </c>
      <c r="V2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Row],[JABATAN]],tbl_refJabatan,6,FALSE),"yr","day")-CONVERT(DATEDIF(H2231,tglAcuan,"y"),"yr","day"))),(NOW()+(CONVERT(VLOOKUP(Table1[[#This Row],[JABATAN]],tbl_refJabatan,6,FALSE),"yr","day")-CONVERT(DATEDIF(H2231,NOW(),"y"),"yr","day")))),"Usia Salah"),"")</f>
        <v>28182.348911689813</v>
      </c>
      <c r="W2231" s="167" t="str">
        <f ca="1">IF(Table1[[#This Row],[TGL.PENSIUN (usia)]]&lt;&gt;0,TEXT(Table1[[#This Row],[TGL.PENSIUN (usia)]],"yyyy"),"")</f>
        <v>1977</v>
      </c>
      <c r="X2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Row],[JABATAN]],tbl_refJabatan,7,FALSE),"yr","day")-CONVERT(DATEDIF(M2231,tglAcuan,"y"),"yr","day"))),(NOW()+(CONVERT(VLOOKUP(Table1[[#This Row],[JABATAN]],tbl_refJabatan,7,FALSE),"yr","day")-CONVERT(DATEDIF(M2231,NOW(),"y"),"yr","day")))),"tgl SK salah"),"")</f>
        <v>63976.848911689813</v>
      </c>
      <c r="Y2231" s="167" t="str">
        <f ca="1">IF(Table1[[#This Row],[TGL. PENSIUN (jabatan)]]&lt;&gt;0,TEXT(Table1[[#This Row],[TGL. PENSIUN (jabatan)]],"yyyy"),"")</f>
        <v>2075</v>
      </c>
      <c r="Z22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Row],[JABATAN]],tbl_refJabatan,8,FALSE),"yr","day")-CONVERT(DATEDIF(H2231,tglAcuan,"y"),"yr","day"))),(NOW()+(CONVERT(VLOOKUP(Table1[[#This Row],[JABATAN]],tbl_refJabatan,8,FALSE),"yr","day")-CONVERT(DATEDIF(H2231,NOW(),"y"),"yr","day")))),"Usia Salah"),"")</f>
        <v>50097.348911689813</v>
      </c>
      <c r="AA2231" s="167" t="str">
        <f ca="1">IF(Table1[[#This Row],[TGL.PENSIUN (usia )]]&lt;&gt;0,TEXT(Table1[[#This Row],[TGL.PENSIUN (usia )]],"yyyy"),"")</f>
        <v>2037</v>
      </c>
      <c r="AB22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Row],[JABATAN]],tbl_refJabatan,9,FALSE),"yr","day")-CONVERT(DATEDIF(M2231,tglAcuan,"y"),"yr","day"))),(NOW()+(CONVERT(VLOOKUP(Table1[[#This Row],[JABATAN]],tbl_refJabatan,9,FALSE),"yr","day")-CONVERT(DATEDIF(M2231,NOW(),"y"),"yr","day")))),"tgl SK salah"),"")</f>
        <v>47540.598911689813</v>
      </c>
      <c r="AC2231" s="167" t="str">
        <f ca="1">IF(Table1[[#This Row],[TGL. PENSIUN (jabatan )]]&lt;&gt;0,TEXT(Table1[[#This Row],[TGL. PENSIUN (jabatan )]],"yyyy"),"")</f>
        <v>2030</v>
      </c>
      <c r="AD22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2" spans="1:30" s="53" customFormat="1" ht="21.75" customHeight="1" x14ac:dyDescent="0.25">
      <c r="A2232" s="43">
        <f t="shared" si="75"/>
        <v>2227</v>
      </c>
      <c r="B2232" s="55" t="s">
        <v>3626</v>
      </c>
      <c r="C2232" s="55" t="s">
        <v>3910</v>
      </c>
      <c r="D2232" s="72" t="s">
        <v>63</v>
      </c>
      <c r="E2232" s="59" t="s">
        <v>3927</v>
      </c>
      <c r="F2232" s="43" t="s">
        <v>41</v>
      </c>
      <c r="G2232" s="46" t="s">
        <v>42</v>
      </c>
      <c r="H2232" s="77">
        <v>26053</v>
      </c>
      <c r="I2232" s="45"/>
      <c r="J2232" s="76"/>
      <c r="K2232" s="74" t="s">
        <v>43</v>
      </c>
      <c r="L2232" s="63" t="s">
        <v>3928</v>
      </c>
      <c r="M2232" s="77">
        <v>40927</v>
      </c>
      <c r="N2232" s="52" t="str">
        <f t="shared" ca="1" si="76"/>
        <v>52 Tahun 9 Bulan 28 hari</v>
      </c>
      <c r="O22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 Bulan 8 Hari </v>
      </c>
      <c r="P2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Row],[JABATAN]],tbl_refJabatan,2,FALSE),"yr","day")-CONVERT(DATEDIF(H2232,tglAcuan,"y"),"yr","day"))),(NOW()+(CONVERT(VLOOKUP(Table1[[#This Row],[JABATAN]],tbl_refJabatan,2,FALSE),"yr","day")-CONVERT(DATEDIF(H2232,NOW(),"y"),"yr","day")))),"Usia Salah"),"")</f>
        <v>48271.098911689813</v>
      </c>
      <c r="Q2232" s="167" t="str">
        <f ca="1">IF(Table1[[#This Row],[TGL. PENSIUN (usia)]]&lt;&gt;0,TEXT(Table1[[#This Row],[TGL. PENSIUN (usia)]],"yyyy"),"")</f>
        <v>2032</v>
      </c>
      <c r="R2232" s="166">
        <f ca="1">IF(AND(Table1[[#This Row],[TGL. PENSIUN (usia)]]&lt;&gt;"",Table1[[#This Row],[TGL. PENSIUN (usia)]]&lt;&gt;"USIA SALAH"),IF(tglAcuan&lt;&gt;0,(INT(CONVERT(VLOOKUP(Table1[[#This Row],[JABATAN]],tbl_refJabatan,2,FALSE),"yr","day")-CONVERT(DATEDIF(H2232,tglAcuan,"y"),"yr","day"))),(INT(CONVERT(VLOOKUP(Table1[[#This Row],[JABATAN]],tbl_refJabatan,2,FALSE),"yr","day")-CONVERT(DATEDIF(H2232,NOW(),"y"),"yr","day")))),"")</f>
        <v>2922</v>
      </c>
      <c r="S2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Row],[JABATAN]],tbl_refJabatan,4,FALSE),"yr","day")-CONVERT(DATEDIF(H2232,tglAcuan,"y"),"yr","day"))),(NOW()+(CONVERT(VLOOKUP(Table1[[#This Row],[JABATAN]],tbl_refJabatan,4,FALSE),"yr","day")-CONVERT(DATEDIF(H2232,NOW(),"y"),"yr","day")))),"Usia Salah"),"")</f>
        <v>33661.098911689813</v>
      </c>
      <c r="T2232" s="167" t="str">
        <f ca="1">IF(Table1[[#This Row],[TGL. PENSIUN ( usia )]]&lt;&gt;0,TEXT(Table1[[#This Row],[TGL. PENSIUN ( usia )]],"yyyy"),"")</f>
        <v>1992</v>
      </c>
      <c r="U2232" s="166">
        <f ca="1">IF(AND(Table1[[#This Row],[TGL. PENSIUN (usia)]]&lt;&gt;"",Table1[[#This Row],[TGL. PENSIUN (usia)]]&lt;&gt;"USIA SALAH"),IF(tglAcuan&lt;&gt;0,(INT(CONVERT(VLOOKUP(Table1[[#This Row],[JABATAN]],tbl_refJabatan,4,FALSE),"yr","day")-CONVERT(DATEDIF(H2232,tglAcuan,"y"),"yr","day"))),(INT(CONVERT(VLOOKUP(Table1[[#This Row],[JABATAN]],tbl_refJabatan,4,FALSE),"yr","day")-CONVERT(DATEDIF(H2232,NOW(),"y"),"yr","day")))),"")</f>
        <v>-11688</v>
      </c>
      <c r="V2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Row],[JABATAN]],tbl_refJabatan,6,FALSE),"yr","day")-CONVERT(DATEDIF(H2232,tglAcuan,"y"),"yr","day"))),(NOW()+(CONVERT(VLOOKUP(Table1[[#This Row],[JABATAN]],tbl_refJabatan,6,FALSE),"yr","day")-CONVERT(DATEDIF(H2232,NOW(),"y"),"yr","day")))),"Usia Salah"),"")</f>
        <v>26356.098911689813</v>
      </c>
      <c r="W2232" s="167" t="str">
        <f ca="1">IF(Table1[[#This Row],[TGL.PENSIUN (usia)]]&lt;&gt;0,TEXT(Table1[[#This Row],[TGL.PENSIUN (usia)]],"yyyy"),"")</f>
        <v>1972</v>
      </c>
      <c r="X2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Row],[JABATAN]],tbl_refJabatan,7,FALSE),"yr","day")-CONVERT(DATEDIF(M2232,tglAcuan,"y"),"yr","day"))),(NOW()+(CONVERT(VLOOKUP(Table1[[#This Row],[JABATAN]],tbl_refJabatan,7,FALSE),"yr","day")-CONVERT(DATEDIF(M2232,NOW(),"y"),"yr","day")))),"tgl SK salah"),"")</f>
        <v>62881.098911689813</v>
      </c>
      <c r="Y2232" s="167" t="str">
        <f ca="1">IF(Table1[[#This Row],[TGL. PENSIUN (jabatan)]]&lt;&gt;0,TEXT(Table1[[#This Row],[TGL. PENSIUN (jabatan)]],"yyyy"),"")</f>
        <v>2072</v>
      </c>
      <c r="Z22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Row],[JABATAN]],tbl_refJabatan,8,FALSE),"yr","day")-CONVERT(DATEDIF(H2232,tglAcuan,"y"),"yr","day"))),(NOW()+(CONVERT(VLOOKUP(Table1[[#This Row],[JABATAN]],tbl_refJabatan,8,FALSE),"yr","day")-CONVERT(DATEDIF(H2232,NOW(),"y"),"yr","day")))),"Usia Salah"),"")</f>
        <v>48271.098911689813</v>
      </c>
      <c r="AA2232" s="167" t="str">
        <f ca="1">IF(Table1[[#This Row],[TGL.PENSIUN (usia )]]&lt;&gt;0,TEXT(Table1[[#This Row],[TGL.PENSIUN (usia )]],"yyyy"),"")</f>
        <v>2032</v>
      </c>
      <c r="AB22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Row],[JABATAN]],tbl_refJabatan,9,FALSE),"yr","day")-CONVERT(DATEDIF(M2232,tglAcuan,"y"),"yr","day"))),(NOW()+(CONVERT(VLOOKUP(Table1[[#This Row],[JABATAN]],tbl_refJabatan,9,FALSE),"yr","day")-CONVERT(DATEDIF(M2232,NOW(),"y"),"yr","day")))),"tgl SK salah"),"")</f>
        <v>46444.848911689813</v>
      </c>
      <c r="AC2232" s="167" t="str">
        <f ca="1">IF(Table1[[#This Row],[TGL. PENSIUN (jabatan )]]&lt;&gt;0,TEXT(Table1[[#This Row],[TGL. PENSIUN (jabatan )]],"yyyy"),"")</f>
        <v>2027</v>
      </c>
      <c r="AD22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3" spans="1:30" s="53" customFormat="1" ht="21.75" customHeight="1" x14ac:dyDescent="0.25">
      <c r="A2233" s="43">
        <f t="shared" si="75"/>
        <v>2228</v>
      </c>
      <c r="B2233" s="55" t="s">
        <v>3626</v>
      </c>
      <c r="C2233" s="55" t="s">
        <v>3910</v>
      </c>
      <c r="D2233" s="72" t="s">
        <v>63</v>
      </c>
      <c r="E2233" s="59" t="s">
        <v>3929</v>
      </c>
      <c r="F2233" s="43" t="s">
        <v>50</v>
      </c>
      <c r="G2233" s="46" t="s">
        <v>42</v>
      </c>
      <c r="H2233" s="77">
        <v>34062</v>
      </c>
      <c r="I2233" s="45"/>
      <c r="J2233" s="76"/>
      <c r="K2233" s="74" t="s">
        <v>56</v>
      </c>
      <c r="L2233" s="63" t="s">
        <v>3930</v>
      </c>
      <c r="M2233" s="77">
        <v>44119</v>
      </c>
      <c r="N2233" s="52" t="str">
        <f t="shared" ca="1" si="76"/>
        <v>30 Tahun 10 Bulan 24 hari</v>
      </c>
      <c r="O22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12 Hari </v>
      </c>
      <c r="P2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Row],[JABATAN]],tbl_refJabatan,2,FALSE),"yr","day")-CONVERT(DATEDIF(H2233,tglAcuan,"y"),"yr","day"))),(NOW()+(CONVERT(VLOOKUP(Table1[[#This Row],[JABATAN]],tbl_refJabatan,2,FALSE),"yr","day")-CONVERT(DATEDIF(H2233,NOW(),"y"),"yr","day")))),"Usia Salah"),"")</f>
        <v>56306.598911689813</v>
      </c>
      <c r="Q2233" s="167" t="str">
        <f ca="1">IF(Table1[[#This Row],[TGL. PENSIUN (usia)]]&lt;&gt;0,TEXT(Table1[[#This Row],[TGL. PENSIUN (usia)]],"yyyy"),"")</f>
        <v>2054</v>
      </c>
      <c r="R2233" s="166">
        <f ca="1">IF(AND(Table1[[#This Row],[TGL. PENSIUN (usia)]]&lt;&gt;"",Table1[[#This Row],[TGL. PENSIUN (usia)]]&lt;&gt;"USIA SALAH"),IF(tglAcuan&lt;&gt;0,(INT(CONVERT(VLOOKUP(Table1[[#This Row],[JABATAN]],tbl_refJabatan,2,FALSE),"yr","day")-CONVERT(DATEDIF(H2233,tglAcuan,"y"),"yr","day"))),(INT(CONVERT(VLOOKUP(Table1[[#This Row],[JABATAN]],tbl_refJabatan,2,FALSE),"yr","day")-CONVERT(DATEDIF(H2233,NOW(),"y"),"yr","day")))),"")</f>
        <v>10957</v>
      </c>
      <c r="S2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Row],[JABATAN]],tbl_refJabatan,4,FALSE),"yr","day")-CONVERT(DATEDIF(H2233,tglAcuan,"y"),"yr","day"))),(NOW()+(CONVERT(VLOOKUP(Table1[[#This Row],[JABATAN]],tbl_refJabatan,4,FALSE),"yr","day")-CONVERT(DATEDIF(H2233,NOW(),"y"),"yr","day")))),"Usia Salah"),"")</f>
        <v>41696.598911689813</v>
      </c>
      <c r="T2233" s="167" t="str">
        <f ca="1">IF(Table1[[#This Row],[TGL. PENSIUN ( usia )]]&lt;&gt;0,TEXT(Table1[[#This Row],[TGL. PENSIUN ( usia )]],"yyyy"),"")</f>
        <v>2014</v>
      </c>
      <c r="U2233" s="166">
        <f ca="1">IF(AND(Table1[[#This Row],[TGL. PENSIUN (usia)]]&lt;&gt;"",Table1[[#This Row],[TGL. PENSIUN (usia)]]&lt;&gt;"USIA SALAH"),IF(tglAcuan&lt;&gt;0,(INT(CONVERT(VLOOKUP(Table1[[#This Row],[JABATAN]],tbl_refJabatan,4,FALSE),"yr","day")-CONVERT(DATEDIF(H2233,tglAcuan,"y"),"yr","day"))),(INT(CONVERT(VLOOKUP(Table1[[#This Row],[JABATAN]],tbl_refJabatan,4,FALSE),"yr","day")-CONVERT(DATEDIF(H2233,NOW(),"y"),"yr","day")))),"")</f>
        <v>-3653</v>
      </c>
      <c r="V2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Row],[JABATAN]],tbl_refJabatan,6,FALSE),"yr","day")-CONVERT(DATEDIF(H2233,tglAcuan,"y"),"yr","day"))),(NOW()+(CONVERT(VLOOKUP(Table1[[#This Row],[JABATAN]],tbl_refJabatan,6,FALSE),"yr","day")-CONVERT(DATEDIF(H2233,NOW(),"y"),"yr","day")))),"Usia Salah"),"")</f>
        <v>34391.598911689813</v>
      </c>
      <c r="W2233" s="167" t="str">
        <f ca="1">IF(Table1[[#This Row],[TGL.PENSIUN (usia)]]&lt;&gt;0,TEXT(Table1[[#This Row],[TGL.PENSIUN (usia)]],"yyyy"),"")</f>
        <v>1994</v>
      </c>
      <c r="X2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Row],[JABATAN]],tbl_refJabatan,7,FALSE),"yr","day")-CONVERT(DATEDIF(M2233,tglAcuan,"y"),"yr","day"))),(NOW()+(CONVERT(VLOOKUP(Table1[[#This Row],[JABATAN]],tbl_refJabatan,7,FALSE),"yr","day")-CONVERT(DATEDIF(M2233,NOW(),"y"),"yr","day")))),"tgl SK salah"),"")</f>
        <v>66168.348911689813</v>
      </c>
      <c r="Y2233" s="167" t="str">
        <f ca="1">IF(Table1[[#This Row],[TGL. PENSIUN (jabatan)]]&lt;&gt;0,TEXT(Table1[[#This Row],[TGL. PENSIUN (jabatan)]],"yyyy"),"")</f>
        <v>2081</v>
      </c>
      <c r="Z22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Row],[JABATAN]],tbl_refJabatan,8,FALSE),"yr","day")-CONVERT(DATEDIF(H2233,tglAcuan,"y"),"yr","day"))),(NOW()+(CONVERT(VLOOKUP(Table1[[#This Row],[JABATAN]],tbl_refJabatan,8,FALSE),"yr","day")-CONVERT(DATEDIF(H2233,NOW(),"y"),"yr","day")))),"Usia Salah"),"")</f>
        <v>56306.598911689813</v>
      </c>
      <c r="AA2233" s="167" t="str">
        <f ca="1">IF(Table1[[#This Row],[TGL.PENSIUN (usia )]]&lt;&gt;0,TEXT(Table1[[#This Row],[TGL.PENSIUN (usia )]],"yyyy"),"")</f>
        <v>2054</v>
      </c>
      <c r="AB22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Row],[JABATAN]],tbl_refJabatan,9,FALSE),"yr","day")-CONVERT(DATEDIF(M2233,tglAcuan,"y"),"yr","day"))),(NOW()+(CONVERT(VLOOKUP(Table1[[#This Row],[JABATAN]],tbl_refJabatan,9,FALSE),"yr","day")-CONVERT(DATEDIF(M2233,NOW(),"y"),"yr","day")))),"tgl SK salah"),"")</f>
        <v>49732.098911689813</v>
      </c>
      <c r="AC2233" s="167" t="str">
        <f ca="1">IF(Table1[[#This Row],[TGL. PENSIUN (jabatan )]]&lt;&gt;0,TEXT(Table1[[#This Row],[TGL. PENSIUN (jabatan )]],"yyyy"),"")</f>
        <v>2036</v>
      </c>
      <c r="AD22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4" spans="1:30" s="53" customFormat="1" ht="21.75" customHeight="1" x14ac:dyDescent="0.25">
      <c r="A2234" s="43">
        <f t="shared" si="75"/>
        <v>2229</v>
      </c>
      <c r="B2234" s="55" t="s">
        <v>3626</v>
      </c>
      <c r="C2234" s="55" t="s">
        <v>3910</v>
      </c>
      <c r="D2234" s="72" t="s">
        <v>63</v>
      </c>
      <c r="E2234" s="59" t="s">
        <v>1907</v>
      </c>
      <c r="F2234" s="43" t="s">
        <v>41</v>
      </c>
      <c r="G2234" s="46" t="s">
        <v>42</v>
      </c>
      <c r="H2234" s="77">
        <v>32405</v>
      </c>
      <c r="I2234" s="45"/>
      <c r="J2234" s="76"/>
      <c r="K2234" s="43" t="s">
        <v>43</v>
      </c>
      <c r="L2234" s="90" t="s">
        <v>3931</v>
      </c>
      <c r="M2234" s="77">
        <v>44823</v>
      </c>
      <c r="N2234" s="52" t="str">
        <f t="shared" ca="1" si="76"/>
        <v>35 Tahun 5 Bulan 8 hari</v>
      </c>
      <c r="O22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5 Bulan 8 Hari </v>
      </c>
      <c r="P2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Row],[JABATAN]],tbl_refJabatan,2,FALSE),"yr","day")-CONVERT(DATEDIF(H2234,tglAcuan,"y"),"yr","day"))),(NOW()+(CONVERT(VLOOKUP(Table1[[#This Row],[JABATAN]],tbl_refJabatan,2,FALSE),"yr","day")-CONVERT(DATEDIF(H2234,NOW(),"y"),"yr","day")))),"Usia Salah"),"")</f>
        <v>54480.348911689813</v>
      </c>
      <c r="Q2234" s="167" t="str">
        <f ca="1">IF(Table1[[#This Row],[TGL. PENSIUN (usia)]]&lt;&gt;0,TEXT(Table1[[#This Row],[TGL. PENSIUN (usia)]],"yyyy"),"")</f>
        <v>2049</v>
      </c>
      <c r="R2234" s="166">
        <f ca="1">IF(AND(Table1[[#This Row],[TGL. PENSIUN (usia)]]&lt;&gt;"",Table1[[#This Row],[TGL. PENSIUN (usia)]]&lt;&gt;"USIA SALAH"),IF(tglAcuan&lt;&gt;0,(INT(CONVERT(VLOOKUP(Table1[[#This Row],[JABATAN]],tbl_refJabatan,2,FALSE),"yr","day")-CONVERT(DATEDIF(H2234,tglAcuan,"y"),"yr","day"))),(INT(CONVERT(VLOOKUP(Table1[[#This Row],[JABATAN]],tbl_refJabatan,2,FALSE),"yr","day")-CONVERT(DATEDIF(H2234,NOW(),"y"),"yr","day")))),"")</f>
        <v>9131</v>
      </c>
      <c r="S2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Row],[JABATAN]],tbl_refJabatan,4,FALSE),"yr","day")-CONVERT(DATEDIF(H2234,tglAcuan,"y"),"yr","day"))),(NOW()+(CONVERT(VLOOKUP(Table1[[#This Row],[JABATAN]],tbl_refJabatan,4,FALSE),"yr","day")-CONVERT(DATEDIF(H2234,NOW(),"y"),"yr","day")))),"Usia Salah"),"")</f>
        <v>39870.348911689813</v>
      </c>
      <c r="T2234" s="167" t="str">
        <f ca="1">IF(Table1[[#This Row],[TGL. PENSIUN ( usia )]]&lt;&gt;0,TEXT(Table1[[#This Row],[TGL. PENSIUN ( usia )]],"yyyy"),"")</f>
        <v>2009</v>
      </c>
      <c r="U2234" s="166">
        <f ca="1">IF(AND(Table1[[#This Row],[TGL. PENSIUN (usia)]]&lt;&gt;"",Table1[[#This Row],[TGL. PENSIUN (usia)]]&lt;&gt;"USIA SALAH"),IF(tglAcuan&lt;&gt;0,(INT(CONVERT(VLOOKUP(Table1[[#This Row],[JABATAN]],tbl_refJabatan,4,FALSE),"yr","day")-CONVERT(DATEDIF(H2234,tglAcuan,"y"),"yr","day"))),(INT(CONVERT(VLOOKUP(Table1[[#This Row],[JABATAN]],tbl_refJabatan,4,FALSE),"yr","day")-CONVERT(DATEDIF(H2234,NOW(),"y"),"yr","day")))),"")</f>
        <v>-5479</v>
      </c>
      <c r="V2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Row],[JABATAN]],tbl_refJabatan,6,FALSE),"yr","day")-CONVERT(DATEDIF(H2234,tglAcuan,"y"),"yr","day"))),(NOW()+(CONVERT(VLOOKUP(Table1[[#This Row],[JABATAN]],tbl_refJabatan,6,FALSE),"yr","day")-CONVERT(DATEDIF(H2234,NOW(),"y"),"yr","day")))),"Usia Salah"),"")</f>
        <v>32565.348911689813</v>
      </c>
      <c r="W2234" s="167" t="str">
        <f ca="1">IF(Table1[[#This Row],[TGL.PENSIUN (usia)]]&lt;&gt;0,TEXT(Table1[[#This Row],[TGL.PENSIUN (usia)]],"yyyy"),"")</f>
        <v>1989</v>
      </c>
      <c r="X2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Row],[JABATAN]],tbl_refJabatan,7,FALSE),"yr","day")-CONVERT(DATEDIF(M2234,tglAcuan,"y"),"yr","day"))),(NOW()+(CONVERT(VLOOKUP(Table1[[#This Row],[JABATAN]],tbl_refJabatan,7,FALSE),"yr","day")-CONVERT(DATEDIF(M2234,NOW(),"y"),"yr","day")))),"tgl SK salah"),"")</f>
        <v>66898.848911689813</v>
      </c>
      <c r="Y2234" s="167" t="str">
        <f ca="1">IF(Table1[[#This Row],[TGL. PENSIUN (jabatan)]]&lt;&gt;0,TEXT(Table1[[#This Row],[TGL. PENSIUN (jabatan)]],"yyyy"),"")</f>
        <v>2083</v>
      </c>
      <c r="Z22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Row],[JABATAN]],tbl_refJabatan,8,FALSE),"yr","day")-CONVERT(DATEDIF(H2234,tglAcuan,"y"),"yr","day"))),(NOW()+(CONVERT(VLOOKUP(Table1[[#This Row],[JABATAN]],tbl_refJabatan,8,FALSE),"yr","day")-CONVERT(DATEDIF(H2234,NOW(),"y"),"yr","day")))),"Usia Salah"),"")</f>
        <v>54480.348911689813</v>
      </c>
      <c r="AA2234" s="167" t="str">
        <f ca="1">IF(Table1[[#This Row],[TGL.PENSIUN (usia )]]&lt;&gt;0,TEXT(Table1[[#This Row],[TGL.PENSIUN (usia )]],"yyyy"),"")</f>
        <v>2049</v>
      </c>
      <c r="AB22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Row],[JABATAN]],tbl_refJabatan,9,FALSE),"yr","day")-CONVERT(DATEDIF(M2234,tglAcuan,"y"),"yr","day"))),(NOW()+(CONVERT(VLOOKUP(Table1[[#This Row],[JABATAN]],tbl_refJabatan,9,FALSE),"yr","day")-CONVERT(DATEDIF(M2234,NOW(),"y"),"yr","day")))),"tgl SK salah"),"")</f>
        <v>50462.598911689813</v>
      </c>
      <c r="AC2234" s="167" t="str">
        <f ca="1">IF(Table1[[#This Row],[TGL. PENSIUN (jabatan )]]&lt;&gt;0,TEXT(Table1[[#This Row],[TGL. PENSIUN (jabatan )]],"yyyy"),"")</f>
        <v>2038</v>
      </c>
      <c r="AD22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5" spans="1:30" s="53" customFormat="1" ht="21.75" customHeight="1" x14ac:dyDescent="0.25">
      <c r="A2235" s="43">
        <f t="shared" si="75"/>
        <v>2230</v>
      </c>
      <c r="B2235" s="44" t="s">
        <v>3626</v>
      </c>
      <c r="C2235" s="102" t="s">
        <v>3932</v>
      </c>
      <c r="D2235" s="45" t="s">
        <v>39</v>
      </c>
      <c r="E2235" s="240" t="s">
        <v>3933</v>
      </c>
      <c r="F2235" s="43" t="s">
        <v>41</v>
      </c>
      <c r="G2235" s="46" t="s">
        <v>42</v>
      </c>
      <c r="H2235" s="47">
        <v>25293</v>
      </c>
      <c r="I2235" s="45"/>
      <c r="J2235" s="76"/>
      <c r="K2235" s="74" t="s">
        <v>43</v>
      </c>
      <c r="L2235" s="224" t="s">
        <v>3934</v>
      </c>
      <c r="M2235" s="231">
        <v>45072</v>
      </c>
      <c r="N2235" s="52" t="str">
        <f t="shared" ca="1" si="76"/>
        <v>54 Tahun 10 Bulan 27 hari</v>
      </c>
      <c r="O22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1 Hari </v>
      </c>
      <c r="P2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Row],[JABATAN]],tbl_refJabatan,2,FALSE),"yr","day")-CONVERT(DATEDIF(H2235,tglAcuan,"y"),"yr","day"))),(NOW()+(CONVERT(VLOOKUP(Table1[[#This Row],[JABATAN]],tbl_refJabatan,2,FALSE),"yr","day")-CONVERT(DATEDIF(H2235,NOW(),"y"),"yr","day")))),"Usia Salah"),"")</f>
        <v>25625.598911689813</v>
      </c>
      <c r="Q2235" s="167" t="str">
        <f ca="1">IF(Table1[[#This Row],[TGL. PENSIUN (usia)]]&lt;&gt;0,TEXT(Table1[[#This Row],[TGL. PENSIUN (usia)]],"yyyy"),"")</f>
        <v>1970</v>
      </c>
      <c r="R2235" s="166">
        <f ca="1">IF(AND(Table1[[#This Row],[TGL. PENSIUN (usia)]]&lt;&gt;"",Table1[[#This Row],[TGL. PENSIUN (usia)]]&lt;&gt;"USIA SALAH"),IF(tglAcuan&lt;&gt;0,(INT(CONVERT(VLOOKUP(Table1[[#This Row],[JABATAN]],tbl_refJabatan,2,FALSE),"yr","day")-CONVERT(DATEDIF(H2235,tglAcuan,"y"),"yr","day"))),(INT(CONVERT(VLOOKUP(Table1[[#This Row],[JABATAN]],tbl_refJabatan,2,FALSE),"yr","day")-CONVERT(DATEDIF(H2235,NOW(),"y"),"yr","day")))),"")</f>
        <v>-19724</v>
      </c>
      <c r="S2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Row],[JABATAN]],tbl_refJabatan,4,FALSE),"yr","day")-CONVERT(DATEDIF(H2235,tglAcuan,"y"),"yr","day"))),(NOW()+(CONVERT(VLOOKUP(Table1[[#This Row],[JABATAN]],tbl_refJabatan,4,FALSE),"yr","day")-CONVERT(DATEDIF(H2235,NOW(),"y"),"yr","day")))),"Usia Salah"),"")</f>
        <v>25625.598911689813</v>
      </c>
      <c r="T2235" s="167" t="str">
        <f ca="1">IF(Table1[[#This Row],[TGL. PENSIUN ( usia )]]&lt;&gt;0,TEXT(Table1[[#This Row],[TGL. PENSIUN ( usia )]],"yyyy"),"")</f>
        <v>1970</v>
      </c>
      <c r="U2235" s="166">
        <f ca="1">IF(AND(Table1[[#This Row],[TGL. PENSIUN (usia)]]&lt;&gt;"",Table1[[#This Row],[TGL. PENSIUN (usia)]]&lt;&gt;"USIA SALAH"),IF(tglAcuan&lt;&gt;0,(INT(CONVERT(VLOOKUP(Table1[[#This Row],[JABATAN]],tbl_refJabatan,4,FALSE),"yr","day")-CONVERT(DATEDIF(H2235,tglAcuan,"y"),"yr","day"))),(INT(CONVERT(VLOOKUP(Table1[[#This Row],[JABATAN]],tbl_refJabatan,4,FALSE),"yr","day")-CONVERT(DATEDIF(H2235,NOW(),"y"),"yr","day")))),"")</f>
        <v>-19724</v>
      </c>
      <c r="V2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Row],[JABATAN]],tbl_refJabatan,6,FALSE),"yr","day")-CONVERT(DATEDIF(H2235,tglAcuan,"y"),"yr","day"))),(NOW()+(CONVERT(VLOOKUP(Table1[[#This Row],[JABATAN]],tbl_refJabatan,6,FALSE),"yr","day")-CONVERT(DATEDIF(H2235,NOW(),"y"),"yr","day")))),"Usia Salah"),"")</f>
        <v>25625.598911689813</v>
      </c>
      <c r="W2235" s="167" t="str">
        <f ca="1">IF(Table1[[#This Row],[TGL.PENSIUN (usia)]]&lt;&gt;0,TEXT(Table1[[#This Row],[TGL.PENSIUN (usia)]],"yyyy"),"")</f>
        <v>1970</v>
      </c>
      <c r="X2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Row],[JABATAN]],tbl_refJabatan,7,FALSE),"yr","day")-CONVERT(DATEDIF(M2235,tglAcuan,"y"),"yr","day"))),(NOW()+(CONVERT(VLOOKUP(Table1[[#This Row],[JABATAN]],tbl_refJabatan,7,FALSE),"yr","day")-CONVERT(DATEDIF(M2235,NOW(),"y"),"yr","day")))),"tgl SK salah"),"")</f>
        <v>45349.098911689813</v>
      </c>
      <c r="Y2235" s="167" t="str">
        <f ca="1">IF(Table1[[#This Row],[TGL. PENSIUN (jabatan)]]&lt;&gt;0,TEXT(Table1[[#This Row],[TGL. PENSIUN (jabatan)]],"yyyy"),"")</f>
        <v>2024</v>
      </c>
      <c r="Z22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Row],[JABATAN]],tbl_refJabatan,8,FALSE),"yr","day")-CONVERT(DATEDIF(H2235,tglAcuan,"y"),"yr","day"))),(NOW()+(CONVERT(VLOOKUP(Table1[[#This Row],[JABATAN]],tbl_refJabatan,8,FALSE),"yr","day")-CONVERT(DATEDIF(H2235,NOW(),"y"),"yr","day")))),"Usia Salah"),"")</f>
        <v>25625.598911689813</v>
      </c>
      <c r="AA2235" s="167" t="str">
        <f ca="1">IF(Table1[[#This Row],[TGL.PENSIUN (usia )]]&lt;&gt;0,TEXT(Table1[[#This Row],[TGL.PENSIUN (usia )]],"yyyy"),"")</f>
        <v>1970</v>
      </c>
      <c r="AB22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Row],[JABATAN]],tbl_refJabatan,9,FALSE),"yr","day")-CONVERT(DATEDIF(M2235,tglAcuan,"y"),"yr","day"))),(NOW()+(CONVERT(VLOOKUP(Table1[[#This Row],[JABATAN]],tbl_refJabatan,9,FALSE),"yr","day")-CONVERT(DATEDIF(M2235,NOW(),"y"),"yr","day")))),"tgl SK salah"),"")</f>
        <v>45349.098911689813</v>
      </c>
      <c r="AC2235" s="167" t="str">
        <f ca="1">IF(Table1[[#This Row],[TGL. PENSIUN (jabatan )]]&lt;&gt;0,TEXT(Table1[[#This Row],[TGL. PENSIUN (jabatan )]],"yyyy"),"")</f>
        <v>2024</v>
      </c>
      <c r="AD22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36" spans="1:30" s="88" customFormat="1" ht="21.75" customHeight="1" x14ac:dyDescent="0.25">
      <c r="A2236" s="43">
        <f t="shared" si="75"/>
        <v>2231</v>
      </c>
      <c r="B2236" s="44" t="s">
        <v>3626</v>
      </c>
      <c r="C2236" s="44" t="s">
        <v>3932</v>
      </c>
      <c r="D2236" s="72" t="s">
        <v>45</v>
      </c>
      <c r="E2236" s="141" t="s">
        <v>1514</v>
      </c>
      <c r="F2236" s="43" t="s">
        <v>41</v>
      </c>
      <c r="G2236" s="46" t="s">
        <v>42</v>
      </c>
      <c r="H2236" s="47">
        <v>32236</v>
      </c>
      <c r="I2236" s="45"/>
      <c r="J2236" s="76"/>
      <c r="K2236" s="74" t="s">
        <v>56</v>
      </c>
      <c r="L2236" s="69" t="s">
        <v>3935</v>
      </c>
      <c r="M2236" s="80">
        <v>43561</v>
      </c>
      <c r="N2236" s="52" t="str">
        <f t="shared" ca="1" si="76"/>
        <v>35 Tahun 10 Bulan 24 hari</v>
      </c>
      <c r="O223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21 Hari </v>
      </c>
      <c r="P2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Row],[JABATAN]],tbl_refJabatan,2,FALSE),"yr","day")-CONVERT(DATEDIF(H2236,tglAcuan,"y"),"yr","day"))),(NOW()+(CONVERT(VLOOKUP(Table1[[#This Row],[JABATAN]],tbl_refJabatan,2,FALSE),"yr","day")-CONVERT(DATEDIF(H2236,NOW(),"y"),"yr","day")))),"Usia Salah"),"")</f>
        <v>32565.348911689813</v>
      </c>
      <c r="Q2236" s="167" t="str">
        <f ca="1">IF(Table1[[#This Row],[TGL. PENSIUN (usia)]]&lt;&gt;0,TEXT(Table1[[#This Row],[TGL. PENSIUN (usia)]],"yyyy"),"")</f>
        <v>1989</v>
      </c>
      <c r="R2236" s="166">
        <f ca="1">IF(AND(Table1[[#This Row],[TGL. PENSIUN (usia)]]&lt;&gt;"",Table1[[#This Row],[TGL. PENSIUN (usia)]]&lt;&gt;"USIA SALAH"),IF(tglAcuan&lt;&gt;0,(INT(CONVERT(VLOOKUP(Table1[[#This Row],[JABATAN]],tbl_refJabatan,2,FALSE),"yr","day")-CONVERT(DATEDIF(H2236,tglAcuan,"y"),"yr","day"))),(INT(CONVERT(VLOOKUP(Table1[[#This Row],[JABATAN]],tbl_refJabatan,2,FALSE),"yr","day")-CONVERT(DATEDIF(H2236,NOW(),"y"),"yr","day")))),"")</f>
        <v>-12784</v>
      </c>
      <c r="S2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Row],[JABATAN]],tbl_refJabatan,4,FALSE),"yr","day")-CONVERT(DATEDIF(H2236,tglAcuan,"y"),"yr","day"))),(NOW()+(CONVERT(VLOOKUP(Table1[[#This Row],[JABATAN]],tbl_refJabatan,4,FALSE),"yr","day")-CONVERT(DATEDIF(H2236,NOW(),"y"),"yr","day")))),"Usia Salah"),"")</f>
        <v>32565.348911689813</v>
      </c>
      <c r="T2236" s="167" t="str">
        <f ca="1">IF(Table1[[#This Row],[TGL. PENSIUN ( usia )]]&lt;&gt;0,TEXT(Table1[[#This Row],[TGL. PENSIUN ( usia )]],"yyyy"),"")</f>
        <v>1989</v>
      </c>
      <c r="U2236" s="166">
        <f ca="1">IF(AND(Table1[[#This Row],[TGL. PENSIUN (usia)]]&lt;&gt;"",Table1[[#This Row],[TGL. PENSIUN (usia)]]&lt;&gt;"USIA SALAH"),IF(tglAcuan&lt;&gt;0,(INT(CONVERT(VLOOKUP(Table1[[#This Row],[JABATAN]],tbl_refJabatan,4,FALSE),"yr","day")-CONVERT(DATEDIF(H2236,tglAcuan,"y"),"yr","day"))),(INT(CONVERT(VLOOKUP(Table1[[#This Row],[JABATAN]],tbl_refJabatan,4,FALSE),"yr","day")-CONVERT(DATEDIF(H2236,NOW(),"y"),"yr","day")))),"")</f>
        <v>-12784</v>
      </c>
      <c r="V2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Row],[JABATAN]],tbl_refJabatan,6,FALSE),"yr","day")-CONVERT(DATEDIF(H2236,tglAcuan,"y"),"yr","day"))),(NOW()+(CONVERT(VLOOKUP(Table1[[#This Row],[JABATAN]],tbl_refJabatan,6,FALSE),"yr","day")-CONVERT(DATEDIF(H2236,NOW(),"y"),"yr","day")))),"Usia Salah"),"")</f>
        <v>32565.348911689813</v>
      </c>
      <c r="W2236" s="167" t="str">
        <f ca="1">IF(Table1[[#This Row],[TGL.PENSIUN (usia)]]&lt;&gt;0,TEXT(Table1[[#This Row],[TGL.PENSIUN (usia)]],"yyyy"),"")</f>
        <v>1989</v>
      </c>
      <c r="X2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Row],[JABATAN]],tbl_refJabatan,7,FALSE),"yr","day")-CONVERT(DATEDIF(M2236,tglAcuan,"y"),"yr","day"))),(NOW()+(CONVERT(VLOOKUP(Table1[[#This Row],[JABATAN]],tbl_refJabatan,7,FALSE),"yr","day")-CONVERT(DATEDIF(M2236,NOW(),"y"),"yr","day")))),"tgl SK salah"),"")</f>
        <v>43888.098911689813</v>
      </c>
      <c r="Y2236" s="167" t="str">
        <f ca="1">IF(Table1[[#This Row],[TGL. PENSIUN (jabatan)]]&lt;&gt;0,TEXT(Table1[[#This Row],[TGL. PENSIUN (jabatan)]],"yyyy"),"")</f>
        <v>2020</v>
      </c>
      <c r="Z223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Row],[JABATAN]],tbl_refJabatan,8,FALSE),"yr","day")-CONVERT(DATEDIF(H2236,tglAcuan,"y"),"yr","day"))),(NOW()+(CONVERT(VLOOKUP(Table1[[#This Row],[JABATAN]],tbl_refJabatan,8,FALSE),"yr","day")-CONVERT(DATEDIF(H2236,NOW(),"y"),"yr","day")))),"Usia Salah"),"")</f>
        <v>32565.348911689813</v>
      </c>
      <c r="AA2236" s="167" t="str">
        <f ca="1">IF(Table1[[#This Row],[TGL.PENSIUN (usia )]]&lt;&gt;0,TEXT(Table1[[#This Row],[TGL.PENSIUN (usia )]],"yyyy"),"")</f>
        <v>1989</v>
      </c>
      <c r="AB223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Row],[JABATAN]],tbl_refJabatan,9,FALSE),"yr","day")-CONVERT(DATEDIF(M2236,tglAcuan,"y"),"yr","day"))),(NOW()+(CONVERT(VLOOKUP(Table1[[#This Row],[JABATAN]],tbl_refJabatan,9,FALSE),"yr","day")-CONVERT(DATEDIF(M2236,NOW(),"y"),"yr","day")))),"tgl SK salah"),"")</f>
        <v>43888.098911689813</v>
      </c>
      <c r="AC2236" s="167" t="str">
        <f ca="1">IF(Table1[[#This Row],[TGL. PENSIUN (jabatan )]]&lt;&gt;0,TEXT(Table1[[#This Row],[TGL. PENSIUN (jabatan )]],"yyyy"),"")</f>
        <v>2020</v>
      </c>
      <c r="AD223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7" spans="1:30" s="53" customFormat="1" ht="21.75" customHeight="1" x14ac:dyDescent="0.25">
      <c r="A2237" s="43">
        <f t="shared" si="75"/>
        <v>2232</v>
      </c>
      <c r="B2237" s="44" t="s">
        <v>3626</v>
      </c>
      <c r="C2237" s="44" t="s">
        <v>3932</v>
      </c>
      <c r="D2237" s="72" t="s">
        <v>48</v>
      </c>
      <c r="E2237" s="141" t="s">
        <v>3936</v>
      </c>
      <c r="F2237" s="43" t="s">
        <v>41</v>
      </c>
      <c r="G2237" s="46" t="s">
        <v>42</v>
      </c>
      <c r="H2237" s="47">
        <v>26850</v>
      </c>
      <c r="I2237" s="45"/>
      <c r="J2237" s="76"/>
      <c r="K2237" s="74" t="s">
        <v>43</v>
      </c>
      <c r="L2237" s="69" t="s">
        <v>3937</v>
      </c>
      <c r="M2237" s="80">
        <v>43474</v>
      </c>
      <c r="N2237" s="52" t="str">
        <f t="shared" ca="1" si="76"/>
        <v>50 Tahun 7 Bulan 22 hari</v>
      </c>
      <c r="O22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18 Hari </v>
      </c>
      <c r="P2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Row],[JABATAN]],tbl_refJabatan,2,FALSE),"yr","day")-CONVERT(DATEDIF(H2237,tglAcuan,"y"),"yr","day"))),(NOW()+(CONVERT(VLOOKUP(Table1[[#This Row],[JABATAN]],tbl_refJabatan,2,FALSE),"yr","day")-CONVERT(DATEDIF(H2237,NOW(),"y"),"yr","day")))),"Usia Salah"),"")</f>
        <v>49001.598911689813</v>
      </c>
      <c r="Q2237" s="167" t="str">
        <f ca="1">IF(Table1[[#This Row],[TGL. PENSIUN (usia)]]&lt;&gt;0,TEXT(Table1[[#This Row],[TGL. PENSIUN (usia)]],"yyyy"),"")</f>
        <v>2034</v>
      </c>
      <c r="R2237" s="166">
        <f ca="1">IF(AND(Table1[[#This Row],[TGL. PENSIUN (usia)]]&lt;&gt;"",Table1[[#This Row],[TGL. PENSIUN (usia)]]&lt;&gt;"USIA SALAH"),IF(tglAcuan&lt;&gt;0,(INT(CONVERT(VLOOKUP(Table1[[#This Row],[JABATAN]],tbl_refJabatan,2,FALSE),"yr","day")-CONVERT(DATEDIF(H2237,tglAcuan,"y"),"yr","day"))),(INT(CONVERT(VLOOKUP(Table1[[#This Row],[JABATAN]],tbl_refJabatan,2,FALSE),"yr","day")-CONVERT(DATEDIF(H2237,NOW(),"y"),"yr","day")))),"")</f>
        <v>3652</v>
      </c>
      <c r="S2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Row],[JABATAN]],tbl_refJabatan,4,FALSE),"yr","day")-CONVERT(DATEDIF(H2237,tglAcuan,"y"),"yr","day"))),(NOW()+(CONVERT(VLOOKUP(Table1[[#This Row],[JABATAN]],tbl_refJabatan,4,FALSE),"yr","day")-CONVERT(DATEDIF(H2237,NOW(),"y"),"yr","day")))),"Usia Salah"),"")</f>
        <v>49001.598911689813</v>
      </c>
      <c r="T2237" s="167" t="str">
        <f ca="1">IF(Table1[[#This Row],[TGL. PENSIUN ( usia )]]&lt;&gt;0,TEXT(Table1[[#This Row],[TGL. PENSIUN ( usia )]],"yyyy"),"")</f>
        <v>2034</v>
      </c>
      <c r="U2237" s="166">
        <f ca="1">IF(AND(Table1[[#This Row],[TGL. PENSIUN (usia)]]&lt;&gt;"",Table1[[#This Row],[TGL. PENSIUN (usia)]]&lt;&gt;"USIA SALAH"),IF(tglAcuan&lt;&gt;0,(INT(CONVERT(VLOOKUP(Table1[[#This Row],[JABATAN]],tbl_refJabatan,4,FALSE),"yr","day")-CONVERT(DATEDIF(H2237,tglAcuan,"y"),"yr","day"))),(INT(CONVERT(VLOOKUP(Table1[[#This Row],[JABATAN]],tbl_refJabatan,4,FALSE),"yr","day")-CONVERT(DATEDIF(H2237,NOW(),"y"),"yr","day")))),"")</f>
        <v>3652</v>
      </c>
      <c r="V2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Row],[JABATAN]],tbl_refJabatan,6,FALSE),"yr","day")-CONVERT(DATEDIF(H2237,tglAcuan,"y"),"yr","day"))),(NOW()+(CONVERT(VLOOKUP(Table1[[#This Row],[JABATAN]],tbl_refJabatan,6,FALSE),"yr","day")-CONVERT(DATEDIF(H2237,NOW(),"y"),"yr","day")))),"Usia Salah"),"")</f>
        <v>47540.598911689813</v>
      </c>
      <c r="W2237" s="167" t="str">
        <f ca="1">IF(Table1[[#This Row],[TGL.PENSIUN (usia)]]&lt;&gt;0,TEXT(Table1[[#This Row],[TGL.PENSIUN (usia)]],"yyyy"),"")</f>
        <v>2030</v>
      </c>
      <c r="X2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Row],[JABATAN]],tbl_refJabatan,7,FALSE),"yr","day")-CONVERT(DATEDIF(M2237,tglAcuan,"y"),"yr","day"))),(NOW()+(CONVERT(VLOOKUP(Table1[[#This Row],[JABATAN]],tbl_refJabatan,7,FALSE),"yr","day")-CONVERT(DATEDIF(M2237,NOW(),"y"),"yr","day")))),"tgl SK salah"),"")</f>
        <v>50827.848911689813</v>
      </c>
      <c r="Y2237" s="167" t="str">
        <f ca="1">IF(Table1[[#This Row],[TGL. PENSIUN (jabatan)]]&lt;&gt;0,TEXT(Table1[[#This Row],[TGL. PENSIUN (jabatan)]],"yyyy"),"")</f>
        <v>2039</v>
      </c>
      <c r="Z22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Row],[JABATAN]],tbl_refJabatan,8,FALSE),"yr","day")-CONVERT(DATEDIF(H2237,tglAcuan,"y"),"yr","day"))),(NOW()+(CONVERT(VLOOKUP(Table1[[#This Row],[JABATAN]],tbl_refJabatan,8,FALSE),"yr","day")-CONVERT(DATEDIF(H2237,NOW(),"y"),"yr","day")))),"Usia Salah"),"")</f>
        <v>47540.598911689813</v>
      </c>
      <c r="AA2237" s="167" t="str">
        <f ca="1">IF(Table1[[#This Row],[TGL.PENSIUN (usia )]]&lt;&gt;0,TEXT(Table1[[#This Row],[TGL.PENSIUN (usia )]],"yyyy"),"")</f>
        <v>2030</v>
      </c>
      <c r="AB22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Row],[JABATAN]],tbl_refJabatan,9,FALSE),"yr","day")-CONVERT(DATEDIF(M2237,tglAcuan,"y"),"yr","day"))),(NOW()+(CONVERT(VLOOKUP(Table1[[#This Row],[JABATAN]],tbl_refJabatan,9,FALSE),"yr","day")-CONVERT(DATEDIF(M2237,NOW(),"y"),"yr","day")))),"tgl SK salah"),"")</f>
        <v>50827.848911689813</v>
      </c>
      <c r="AC2237" s="167" t="str">
        <f ca="1">IF(Table1[[#This Row],[TGL. PENSIUN (jabatan )]]&lt;&gt;0,TEXT(Table1[[#This Row],[TGL. PENSIUN (jabatan )]],"yyyy"),"")</f>
        <v>2039</v>
      </c>
      <c r="AD22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8" spans="1:30" s="53" customFormat="1" ht="21.75" customHeight="1" x14ac:dyDescent="0.25">
      <c r="A2238" s="43">
        <f t="shared" si="75"/>
        <v>2233</v>
      </c>
      <c r="B2238" s="44" t="s">
        <v>3626</v>
      </c>
      <c r="C2238" s="44" t="s">
        <v>3932</v>
      </c>
      <c r="D2238" s="72" t="s">
        <v>52</v>
      </c>
      <c r="E2238" s="141" t="s">
        <v>3938</v>
      </c>
      <c r="F2238" s="43" t="s">
        <v>41</v>
      </c>
      <c r="G2238" s="46" t="s">
        <v>42</v>
      </c>
      <c r="H2238" s="47">
        <v>33718</v>
      </c>
      <c r="I2238" s="45"/>
      <c r="J2238" s="76"/>
      <c r="K2238" s="74" t="s">
        <v>43</v>
      </c>
      <c r="L2238" s="69" t="s">
        <v>3937</v>
      </c>
      <c r="M2238" s="80">
        <v>43474</v>
      </c>
      <c r="N2238" s="52" t="str">
        <f t="shared" ca="1" si="76"/>
        <v>31 Tahun 10 Bulan 3 hari</v>
      </c>
      <c r="O22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18 Hari </v>
      </c>
      <c r="P2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Row],[JABATAN]],tbl_refJabatan,2,FALSE),"yr","day")-CONVERT(DATEDIF(H2238,tglAcuan,"y"),"yr","day"))),(NOW()+(CONVERT(VLOOKUP(Table1[[#This Row],[JABATAN]],tbl_refJabatan,2,FALSE),"yr","day")-CONVERT(DATEDIF(H2238,NOW(),"y"),"yr","day")))),"Usia Salah"),"")</f>
        <v>55941.348911689813</v>
      </c>
      <c r="Q2238" s="167" t="str">
        <f ca="1">IF(Table1[[#This Row],[TGL. PENSIUN (usia)]]&lt;&gt;0,TEXT(Table1[[#This Row],[TGL. PENSIUN (usia)]],"yyyy"),"")</f>
        <v>2053</v>
      </c>
      <c r="R2238" s="166">
        <f ca="1">IF(AND(Table1[[#This Row],[TGL. PENSIUN (usia)]]&lt;&gt;"",Table1[[#This Row],[TGL. PENSIUN (usia)]]&lt;&gt;"USIA SALAH"),IF(tglAcuan&lt;&gt;0,(INT(CONVERT(VLOOKUP(Table1[[#This Row],[JABATAN]],tbl_refJabatan,2,FALSE),"yr","day")-CONVERT(DATEDIF(H2238,tglAcuan,"y"),"yr","day"))),(INT(CONVERT(VLOOKUP(Table1[[#This Row],[JABATAN]],tbl_refJabatan,2,FALSE),"yr","day")-CONVERT(DATEDIF(H2238,NOW(),"y"),"yr","day")))),"")</f>
        <v>10592</v>
      </c>
      <c r="S2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Row],[JABATAN]],tbl_refJabatan,4,FALSE),"yr","day")-CONVERT(DATEDIF(H2238,tglAcuan,"y"),"yr","day"))),(NOW()+(CONVERT(VLOOKUP(Table1[[#This Row],[JABATAN]],tbl_refJabatan,4,FALSE),"yr","day")-CONVERT(DATEDIF(H2238,NOW(),"y"),"yr","day")))),"Usia Salah"),"")</f>
        <v>55941.348911689813</v>
      </c>
      <c r="T2238" s="167" t="str">
        <f ca="1">IF(Table1[[#This Row],[TGL. PENSIUN ( usia )]]&lt;&gt;0,TEXT(Table1[[#This Row],[TGL. PENSIUN ( usia )]],"yyyy"),"")</f>
        <v>2053</v>
      </c>
      <c r="U2238" s="166">
        <f ca="1">IF(AND(Table1[[#This Row],[TGL. PENSIUN (usia)]]&lt;&gt;"",Table1[[#This Row],[TGL. PENSIUN (usia)]]&lt;&gt;"USIA SALAH"),IF(tglAcuan&lt;&gt;0,(INT(CONVERT(VLOOKUP(Table1[[#This Row],[JABATAN]],tbl_refJabatan,4,FALSE),"yr","day")-CONVERT(DATEDIF(H2238,tglAcuan,"y"),"yr","day"))),(INT(CONVERT(VLOOKUP(Table1[[#This Row],[JABATAN]],tbl_refJabatan,4,FALSE),"yr","day")-CONVERT(DATEDIF(H2238,NOW(),"y"),"yr","day")))),"")</f>
        <v>10592</v>
      </c>
      <c r="V2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Row],[JABATAN]],tbl_refJabatan,6,FALSE),"yr","day")-CONVERT(DATEDIF(H2238,tglAcuan,"y"),"yr","day"))),(NOW()+(CONVERT(VLOOKUP(Table1[[#This Row],[JABATAN]],tbl_refJabatan,6,FALSE),"yr","day")-CONVERT(DATEDIF(H2238,NOW(),"y"),"yr","day")))),"Usia Salah"),"")</f>
        <v>54480.348911689813</v>
      </c>
      <c r="W2238" s="167" t="str">
        <f ca="1">IF(Table1[[#This Row],[TGL.PENSIUN (usia)]]&lt;&gt;0,TEXT(Table1[[#This Row],[TGL.PENSIUN (usia)]],"yyyy"),"")</f>
        <v>2049</v>
      </c>
      <c r="X2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Row],[JABATAN]],tbl_refJabatan,7,FALSE),"yr","day")-CONVERT(DATEDIF(M2238,tglAcuan,"y"),"yr","day"))),(NOW()+(CONVERT(VLOOKUP(Table1[[#This Row],[JABATAN]],tbl_refJabatan,7,FALSE),"yr","day")-CONVERT(DATEDIF(M2238,NOW(),"y"),"yr","day")))),"tgl SK salah"),"")</f>
        <v>50827.848911689813</v>
      </c>
      <c r="Y2238" s="167" t="str">
        <f ca="1">IF(Table1[[#This Row],[TGL. PENSIUN (jabatan)]]&lt;&gt;0,TEXT(Table1[[#This Row],[TGL. PENSIUN (jabatan)]],"yyyy"),"")</f>
        <v>2039</v>
      </c>
      <c r="Z22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Row],[JABATAN]],tbl_refJabatan,8,FALSE),"yr","day")-CONVERT(DATEDIF(H2238,tglAcuan,"y"),"yr","day"))),(NOW()+(CONVERT(VLOOKUP(Table1[[#This Row],[JABATAN]],tbl_refJabatan,8,FALSE),"yr","day")-CONVERT(DATEDIF(H2238,NOW(),"y"),"yr","day")))),"Usia Salah"),"")</f>
        <v>54480.348911689813</v>
      </c>
      <c r="AA2238" s="167" t="str">
        <f ca="1">IF(Table1[[#This Row],[TGL.PENSIUN (usia )]]&lt;&gt;0,TEXT(Table1[[#This Row],[TGL.PENSIUN (usia )]],"yyyy"),"")</f>
        <v>2049</v>
      </c>
      <c r="AB22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Row],[JABATAN]],tbl_refJabatan,9,FALSE),"yr","day")-CONVERT(DATEDIF(M2238,tglAcuan,"y"),"yr","day"))),(NOW()+(CONVERT(VLOOKUP(Table1[[#This Row],[JABATAN]],tbl_refJabatan,9,FALSE),"yr","day")-CONVERT(DATEDIF(M2238,NOW(),"y"),"yr","day")))),"tgl SK salah"),"")</f>
        <v>50827.848911689813</v>
      </c>
      <c r="AC2238" s="167" t="str">
        <f ca="1">IF(Table1[[#This Row],[TGL. PENSIUN (jabatan )]]&lt;&gt;0,TEXT(Table1[[#This Row],[TGL. PENSIUN (jabatan )]],"yyyy"),"")</f>
        <v>2039</v>
      </c>
      <c r="AD22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39" spans="1:30" s="53" customFormat="1" ht="21.75" customHeight="1" x14ac:dyDescent="0.25">
      <c r="A2239" s="43">
        <f t="shared" si="75"/>
        <v>2234</v>
      </c>
      <c r="B2239" s="44" t="s">
        <v>3626</v>
      </c>
      <c r="C2239" s="44" t="s">
        <v>3932</v>
      </c>
      <c r="D2239" s="45" t="s">
        <v>54</v>
      </c>
      <c r="E2239" s="141" t="s">
        <v>3939</v>
      </c>
      <c r="F2239" s="43" t="s">
        <v>41</v>
      </c>
      <c r="G2239" s="46" t="s">
        <v>42</v>
      </c>
      <c r="H2239" s="47">
        <v>25595</v>
      </c>
      <c r="I2239" s="45"/>
      <c r="J2239" s="76"/>
      <c r="K2239" s="74" t="s">
        <v>43</v>
      </c>
      <c r="L2239" s="69" t="s">
        <v>3937</v>
      </c>
      <c r="M2239" s="80">
        <v>43474</v>
      </c>
      <c r="N2239" s="52" t="str">
        <f t="shared" ca="1" si="76"/>
        <v>54 Tahun 1 Bulan 0 hari</v>
      </c>
      <c r="O22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18 Hari </v>
      </c>
      <c r="P2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Row],[JABATAN]],tbl_refJabatan,2,FALSE),"yr","day")-CONVERT(DATEDIF(H2239,tglAcuan,"y"),"yr","day"))),(NOW()+(CONVERT(VLOOKUP(Table1[[#This Row],[JABATAN]],tbl_refJabatan,2,FALSE),"yr","day")-CONVERT(DATEDIF(H2239,NOW(),"y"),"yr","day")))),"Usia Salah"),"")</f>
        <v>47540.598911689813</v>
      </c>
      <c r="Q2239" s="167" t="str">
        <f ca="1">IF(Table1[[#This Row],[TGL. PENSIUN (usia)]]&lt;&gt;0,TEXT(Table1[[#This Row],[TGL. PENSIUN (usia)]],"yyyy"),"")</f>
        <v>2030</v>
      </c>
      <c r="R2239" s="166">
        <f ca="1">IF(AND(Table1[[#This Row],[TGL. PENSIUN (usia)]]&lt;&gt;"",Table1[[#This Row],[TGL. PENSIUN (usia)]]&lt;&gt;"USIA SALAH"),IF(tglAcuan&lt;&gt;0,(INT(CONVERT(VLOOKUP(Table1[[#This Row],[JABATAN]],tbl_refJabatan,2,FALSE),"yr","day")-CONVERT(DATEDIF(H2239,tglAcuan,"y"),"yr","day"))),(INT(CONVERT(VLOOKUP(Table1[[#This Row],[JABATAN]],tbl_refJabatan,2,FALSE),"yr","day")-CONVERT(DATEDIF(H2239,NOW(),"y"),"yr","day")))),"")</f>
        <v>2191</v>
      </c>
      <c r="S2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Row],[JABATAN]],tbl_refJabatan,4,FALSE),"yr","day")-CONVERT(DATEDIF(H2239,tglAcuan,"y"),"yr","day"))),(NOW()+(CONVERT(VLOOKUP(Table1[[#This Row],[JABATAN]],tbl_refJabatan,4,FALSE),"yr","day")-CONVERT(DATEDIF(H2239,NOW(),"y"),"yr","day")))),"Usia Salah"),"")</f>
        <v>47540.598911689813</v>
      </c>
      <c r="T2239" s="167" t="str">
        <f ca="1">IF(Table1[[#This Row],[TGL. PENSIUN ( usia )]]&lt;&gt;0,TEXT(Table1[[#This Row],[TGL. PENSIUN ( usia )]],"yyyy"),"")</f>
        <v>2030</v>
      </c>
      <c r="U2239" s="166">
        <f ca="1">IF(AND(Table1[[#This Row],[TGL. PENSIUN (usia)]]&lt;&gt;"",Table1[[#This Row],[TGL. PENSIUN (usia)]]&lt;&gt;"USIA SALAH"),IF(tglAcuan&lt;&gt;0,(INT(CONVERT(VLOOKUP(Table1[[#This Row],[JABATAN]],tbl_refJabatan,4,FALSE),"yr","day")-CONVERT(DATEDIF(H2239,tglAcuan,"y"),"yr","day"))),(INT(CONVERT(VLOOKUP(Table1[[#This Row],[JABATAN]],tbl_refJabatan,4,FALSE),"yr","day")-CONVERT(DATEDIF(H2239,NOW(),"y"),"yr","day")))),"")</f>
        <v>2191</v>
      </c>
      <c r="V2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Row],[JABATAN]],tbl_refJabatan,6,FALSE),"yr","day")-CONVERT(DATEDIF(H2239,tglAcuan,"y"),"yr","day"))),(NOW()+(CONVERT(VLOOKUP(Table1[[#This Row],[JABATAN]],tbl_refJabatan,6,FALSE),"yr","day")-CONVERT(DATEDIF(H2239,NOW(),"y"),"yr","day")))),"Usia Salah"),"")</f>
        <v>46079.598911689813</v>
      </c>
      <c r="W2239" s="167" t="str">
        <f ca="1">IF(Table1[[#This Row],[TGL.PENSIUN (usia)]]&lt;&gt;0,TEXT(Table1[[#This Row],[TGL.PENSIUN (usia)]],"yyyy"),"")</f>
        <v>2026</v>
      </c>
      <c r="X2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Row],[JABATAN]],tbl_refJabatan,7,FALSE),"yr","day")-CONVERT(DATEDIF(M2239,tglAcuan,"y"),"yr","day"))),(NOW()+(CONVERT(VLOOKUP(Table1[[#This Row],[JABATAN]],tbl_refJabatan,7,FALSE),"yr","day")-CONVERT(DATEDIF(M2239,NOW(),"y"),"yr","day")))),"tgl SK salah"),"")</f>
        <v>50827.848911689813</v>
      </c>
      <c r="Y2239" s="167" t="str">
        <f ca="1">IF(Table1[[#This Row],[TGL. PENSIUN (jabatan)]]&lt;&gt;0,TEXT(Table1[[#This Row],[TGL. PENSIUN (jabatan)]],"yyyy"),"")</f>
        <v>2039</v>
      </c>
      <c r="Z22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Row],[JABATAN]],tbl_refJabatan,8,FALSE),"yr","day")-CONVERT(DATEDIF(H2239,tglAcuan,"y"),"yr","day"))),(NOW()+(CONVERT(VLOOKUP(Table1[[#This Row],[JABATAN]],tbl_refJabatan,8,FALSE),"yr","day")-CONVERT(DATEDIF(H2239,NOW(),"y"),"yr","day")))),"Usia Salah"),"")</f>
        <v>46079.598911689813</v>
      </c>
      <c r="AA2239" s="167" t="str">
        <f ca="1">IF(Table1[[#This Row],[TGL.PENSIUN (usia )]]&lt;&gt;0,TEXT(Table1[[#This Row],[TGL.PENSIUN (usia )]],"yyyy"),"")</f>
        <v>2026</v>
      </c>
      <c r="AB22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Row],[JABATAN]],tbl_refJabatan,9,FALSE),"yr","day")-CONVERT(DATEDIF(M2239,tglAcuan,"y"),"yr","day"))),(NOW()+(CONVERT(VLOOKUP(Table1[[#This Row],[JABATAN]],tbl_refJabatan,9,FALSE),"yr","day")-CONVERT(DATEDIF(M2239,NOW(),"y"),"yr","day")))),"tgl SK salah"),"")</f>
        <v>50827.848911689813</v>
      </c>
      <c r="AC2239" s="167" t="str">
        <f ca="1">IF(Table1[[#This Row],[TGL. PENSIUN (jabatan )]]&lt;&gt;0,TEXT(Table1[[#This Row],[TGL. PENSIUN (jabatan )]],"yyyy"),"")</f>
        <v>2039</v>
      </c>
      <c r="AD22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0" spans="1:30" s="53" customFormat="1" ht="21.75" customHeight="1" x14ac:dyDescent="0.25">
      <c r="A2240" s="43">
        <f t="shared" si="75"/>
        <v>2235</v>
      </c>
      <c r="B2240" s="44" t="s">
        <v>3626</v>
      </c>
      <c r="C2240" s="44" t="s">
        <v>3932</v>
      </c>
      <c r="D2240" s="72" t="s">
        <v>57</v>
      </c>
      <c r="E2240" s="141" t="s">
        <v>3940</v>
      </c>
      <c r="F2240" s="43" t="s">
        <v>50</v>
      </c>
      <c r="G2240" s="46" t="s">
        <v>42</v>
      </c>
      <c r="H2240" s="47">
        <v>33135</v>
      </c>
      <c r="I2240" s="45"/>
      <c r="J2240" s="76"/>
      <c r="K2240" s="74" t="s">
        <v>56</v>
      </c>
      <c r="L2240" s="69" t="s">
        <v>3937</v>
      </c>
      <c r="M2240" s="80">
        <v>43474</v>
      </c>
      <c r="N2240" s="52" t="str">
        <f t="shared" ca="1" si="76"/>
        <v>33 Tahun 5 Bulan 8 hari</v>
      </c>
      <c r="O22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18 Hari </v>
      </c>
      <c r="P2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Row],[JABATAN]],tbl_refJabatan,2,FALSE),"yr","day")-CONVERT(DATEDIF(H2240,tglAcuan,"y"),"yr","day"))),(NOW()+(CONVERT(VLOOKUP(Table1[[#This Row],[JABATAN]],tbl_refJabatan,2,FALSE),"yr","day")-CONVERT(DATEDIF(H2240,NOW(),"y"),"yr","day")))),"Usia Salah"),"")</f>
        <v>55210.848911689813</v>
      </c>
      <c r="Q2240" s="167" t="str">
        <f ca="1">IF(Table1[[#This Row],[TGL. PENSIUN (usia)]]&lt;&gt;0,TEXT(Table1[[#This Row],[TGL. PENSIUN (usia)]],"yyyy"),"")</f>
        <v>2051</v>
      </c>
      <c r="R2240" s="166">
        <f ca="1">IF(AND(Table1[[#This Row],[TGL. PENSIUN (usia)]]&lt;&gt;"",Table1[[#This Row],[TGL. PENSIUN (usia)]]&lt;&gt;"USIA SALAH"),IF(tglAcuan&lt;&gt;0,(INT(CONVERT(VLOOKUP(Table1[[#This Row],[JABATAN]],tbl_refJabatan,2,FALSE),"yr","day")-CONVERT(DATEDIF(H2240,tglAcuan,"y"),"yr","day"))),(INT(CONVERT(VLOOKUP(Table1[[#This Row],[JABATAN]],tbl_refJabatan,2,FALSE),"yr","day")-CONVERT(DATEDIF(H2240,NOW(),"y"),"yr","day")))),"")</f>
        <v>9861</v>
      </c>
      <c r="S2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Row],[JABATAN]],tbl_refJabatan,4,FALSE),"yr","day")-CONVERT(DATEDIF(H2240,tglAcuan,"y"),"yr","day"))),(NOW()+(CONVERT(VLOOKUP(Table1[[#This Row],[JABATAN]],tbl_refJabatan,4,FALSE),"yr","day")-CONVERT(DATEDIF(H2240,NOW(),"y"),"yr","day")))),"Usia Salah"),"")</f>
        <v>55210.848911689813</v>
      </c>
      <c r="T2240" s="167" t="str">
        <f ca="1">IF(Table1[[#This Row],[TGL. PENSIUN ( usia )]]&lt;&gt;0,TEXT(Table1[[#This Row],[TGL. PENSIUN ( usia )]],"yyyy"),"")</f>
        <v>2051</v>
      </c>
      <c r="U2240" s="166">
        <f ca="1">IF(AND(Table1[[#This Row],[TGL. PENSIUN (usia)]]&lt;&gt;"",Table1[[#This Row],[TGL. PENSIUN (usia)]]&lt;&gt;"USIA SALAH"),IF(tglAcuan&lt;&gt;0,(INT(CONVERT(VLOOKUP(Table1[[#This Row],[JABATAN]],tbl_refJabatan,4,FALSE),"yr","day")-CONVERT(DATEDIF(H2240,tglAcuan,"y"),"yr","day"))),(INT(CONVERT(VLOOKUP(Table1[[#This Row],[JABATAN]],tbl_refJabatan,4,FALSE),"yr","day")-CONVERT(DATEDIF(H2240,NOW(),"y"),"yr","day")))),"")</f>
        <v>9861</v>
      </c>
      <c r="V2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Row],[JABATAN]],tbl_refJabatan,6,FALSE),"yr","day")-CONVERT(DATEDIF(H2240,tglAcuan,"y"),"yr","day"))),(NOW()+(CONVERT(VLOOKUP(Table1[[#This Row],[JABATAN]],tbl_refJabatan,6,FALSE),"yr","day")-CONVERT(DATEDIF(H2240,NOW(),"y"),"yr","day")))),"Usia Salah"),"")</f>
        <v>53749.848911689813</v>
      </c>
      <c r="W2240" s="167" t="str">
        <f ca="1">IF(Table1[[#This Row],[TGL.PENSIUN (usia)]]&lt;&gt;0,TEXT(Table1[[#This Row],[TGL.PENSIUN (usia)]],"yyyy"),"")</f>
        <v>2047</v>
      </c>
      <c r="X2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Row],[JABATAN]],tbl_refJabatan,7,FALSE),"yr","day")-CONVERT(DATEDIF(M2240,tglAcuan,"y"),"yr","day"))),(NOW()+(CONVERT(VLOOKUP(Table1[[#This Row],[JABATAN]],tbl_refJabatan,7,FALSE),"yr","day")-CONVERT(DATEDIF(M2240,NOW(),"y"),"yr","day")))),"tgl SK salah"),"")</f>
        <v>50827.848911689813</v>
      </c>
      <c r="Y2240" s="167" t="str">
        <f ca="1">IF(Table1[[#This Row],[TGL. PENSIUN (jabatan)]]&lt;&gt;0,TEXT(Table1[[#This Row],[TGL. PENSIUN (jabatan)]],"yyyy"),"")</f>
        <v>2039</v>
      </c>
      <c r="Z22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Row],[JABATAN]],tbl_refJabatan,8,FALSE),"yr","day")-CONVERT(DATEDIF(H2240,tglAcuan,"y"),"yr","day"))),(NOW()+(CONVERT(VLOOKUP(Table1[[#This Row],[JABATAN]],tbl_refJabatan,8,FALSE),"yr","day")-CONVERT(DATEDIF(H2240,NOW(),"y"),"yr","day")))),"Usia Salah"),"")</f>
        <v>53749.848911689813</v>
      </c>
      <c r="AA2240" s="167" t="str">
        <f ca="1">IF(Table1[[#This Row],[TGL.PENSIUN (usia )]]&lt;&gt;0,TEXT(Table1[[#This Row],[TGL.PENSIUN (usia )]],"yyyy"),"")</f>
        <v>2047</v>
      </c>
      <c r="AB22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Row],[JABATAN]],tbl_refJabatan,9,FALSE),"yr","day")-CONVERT(DATEDIF(M2240,tglAcuan,"y"),"yr","day"))),(NOW()+(CONVERT(VLOOKUP(Table1[[#This Row],[JABATAN]],tbl_refJabatan,9,FALSE),"yr","day")-CONVERT(DATEDIF(M2240,NOW(),"y"),"yr","day")))),"tgl SK salah"),"")</f>
        <v>50827.848911689813</v>
      </c>
      <c r="AC2240" s="167" t="str">
        <f ca="1">IF(Table1[[#This Row],[TGL. PENSIUN (jabatan )]]&lt;&gt;0,TEXT(Table1[[#This Row],[TGL. PENSIUN (jabatan )]],"yyyy"),"")</f>
        <v>2039</v>
      </c>
      <c r="AD22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1" spans="1:30" s="53" customFormat="1" ht="21.75" customHeight="1" x14ac:dyDescent="0.25">
      <c r="A2241" s="43">
        <f t="shared" si="75"/>
        <v>2236</v>
      </c>
      <c r="B2241" s="44" t="s">
        <v>3626</v>
      </c>
      <c r="C2241" s="44" t="s">
        <v>3932</v>
      </c>
      <c r="D2241" s="72" t="s">
        <v>59</v>
      </c>
      <c r="E2241" s="141" t="s">
        <v>3941</v>
      </c>
      <c r="F2241" s="43" t="s">
        <v>41</v>
      </c>
      <c r="G2241" s="46" t="s">
        <v>42</v>
      </c>
      <c r="H2241" s="47">
        <v>31887</v>
      </c>
      <c r="I2241" s="45"/>
      <c r="J2241" s="76"/>
      <c r="K2241" s="74" t="s">
        <v>56</v>
      </c>
      <c r="L2241" s="69" t="s">
        <v>3942</v>
      </c>
      <c r="M2241" s="80">
        <v>43744</v>
      </c>
      <c r="N2241" s="52" t="str">
        <f t="shared" ca="1" si="76"/>
        <v>36 Tahun 10 Bulan 7 hari</v>
      </c>
      <c r="O22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4 Bulan 21 Hari </v>
      </c>
      <c r="P2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Row],[JABATAN]],tbl_refJabatan,2,FALSE),"yr","day")-CONVERT(DATEDIF(H2241,tglAcuan,"y"),"yr","day"))),(NOW()+(CONVERT(VLOOKUP(Table1[[#This Row],[JABATAN]],tbl_refJabatan,2,FALSE),"yr","day")-CONVERT(DATEDIF(H2241,NOW(),"y"),"yr","day")))),"Usia Salah"),"")</f>
        <v>54115.098911689813</v>
      </c>
      <c r="Q2241" s="167" t="str">
        <f ca="1">IF(Table1[[#This Row],[TGL. PENSIUN (usia)]]&lt;&gt;0,TEXT(Table1[[#This Row],[TGL. PENSIUN (usia)]],"yyyy"),"")</f>
        <v>2048</v>
      </c>
      <c r="R2241" s="166">
        <f ca="1">IF(AND(Table1[[#This Row],[TGL. PENSIUN (usia)]]&lt;&gt;"",Table1[[#This Row],[TGL. PENSIUN (usia)]]&lt;&gt;"USIA SALAH"),IF(tglAcuan&lt;&gt;0,(INT(CONVERT(VLOOKUP(Table1[[#This Row],[JABATAN]],tbl_refJabatan,2,FALSE),"yr","day")-CONVERT(DATEDIF(H2241,tglAcuan,"y"),"yr","day"))),(INT(CONVERT(VLOOKUP(Table1[[#This Row],[JABATAN]],tbl_refJabatan,2,FALSE),"yr","day")-CONVERT(DATEDIF(H2241,NOW(),"y"),"yr","day")))),"")</f>
        <v>8766</v>
      </c>
      <c r="S2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Row],[JABATAN]],tbl_refJabatan,4,FALSE),"yr","day")-CONVERT(DATEDIF(H2241,tglAcuan,"y"),"yr","day"))),(NOW()+(CONVERT(VLOOKUP(Table1[[#This Row],[JABATAN]],tbl_refJabatan,4,FALSE),"yr","day")-CONVERT(DATEDIF(H2241,NOW(),"y"),"yr","day")))),"Usia Salah"),"")</f>
        <v>54115.098911689813</v>
      </c>
      <c r="T2241" s="167" t="str">
        <f ca="1">IF(Table1[[#This Row],[TGL. PENSIUN ( usia )]]&lt;&gt;0,TEXT(Table1[[#This Row],[TGL. PENSIUN ( usia )]],"yyyy"),"")</f>
        <v>2048</v>
      </c>
      <c r="U2241" s="166">
        <f ca="1">IF(AND(Table1[[#This Row],[TGL. PENSIUN (usia)]]&lt;&gt;"",Table1[[#This Row],[TGL. PENSIUN (usia)]]&lt;&gt;"USIA SALAH"),IF(tglAcuan&lt;&gt;0,(INT(CONVERT(VLOOKUP(Table1[[#This Row],[JABATAN]],tbl_refJabatan,4,FALSE),"yr","day")-CONVERT(DATEDIF(H2241,tglAcuan,"y"),"yr","day"))),(INT(CONVERT(VLOOKUP(Table1[[#This Row],[JABATAN]],tbl_refJabatan,4,FALSE),"yr","day")-CONVERT(DATEDIF(H2241,NOW(),"y"),"yr","day")))),"")</f>
        <v>8766</v>
      </c>
      <c r="V2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Row],[JABATAN]],tbl_refJabatan,6,FALSE),"yr","day")-CONVERT(DATEDIF(H2241,tglAcuan,"y"),"yr","day"))),(NOW()+(CONVERT(VLOOKUP(Table1[[#This Row],[JABATAN]],tbl_refJabatan,6,FALSE),"yr","day")-CONVERT(DATEDIF(H2241,NOW(),"y"),"yr","day")))),"Usia Salah"),"")</f>
        <v>52654.098911689813</v>
      </c>
      <c r="W2241" s="167" t="str">
        <f ca="1">IF(Table1[[#This Row],[TGL.PENSIUN (usia)]]&lt;&gt;0,TEXT(Table1[[#This Row],[TGL.PENSIUN (usia)]],"yyyy"),"")</f>
        <v>2044</v>
      </c>
      <c r="X2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Row],[JABATAN]],tbl_refJabatan,7,FALSE),"yr","day")-CONVERT(DATEDIF(M2241,tglAcuan,"y"),"yr","day"))),(NOW()+(CONVERT(VLOOKUP(Table1[[#This Row],[JABATAN]],tbl_refJabatan,7,FALSE),"yr","day")-CONVERT(DATEDIF(M2241,NOW(),"y"),"yr","day")))),"tgl SK salah"),"")</f>
        <v>51193.098911689813</v>
      </c>
      <c r="Y2241" s="167" t="str">
        <f ca="1">IF(Table1[[#This Row],[TGL. PENSIUN (jabatan)]]&lt;&gt;0,TEXT(Table1[[#This Row],[TGL. PENSIUN (jabatan)]],"yyyy"),"")</f>
        <v>2040</v>
      </c>
      <c r="Z22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Row],[JABATAN]],tbl_refJabatan,8,FALSE),"yr","day")-CONVERT(DATEDIF(H2241,tglAcuan,"y"),"yr","day"))),(NOW()+(CONVERT(VLOOKUP(Table1[[#This Row],[JABATAN]],tbl_refJabatan,8,FALSE),"yr","day")-CONVERT(DATEDIF(H2241,NOW(),"y"),"yr","day")))),"Usia Salah"),"")</f>
        <v>52654.098911689813</v>
      </c>
      <c r="AA2241" s="167" t="str">
        <f ca="1">IF(Table1[[#This Row],[TGL.PENSIUN (usia )]]&lt;&gt;0,TEXT(Table1[[#This Row],[TGL.PENSIUN (usia )]],"yyyy"),"")</f>
        <v>2044</v>
      </c>
      <c r="AB22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Row],[JABATAN]],tbl_refJabatan,9,FALSE),"yr","day")-CONVERT(DATEDIF(M2241,tglAcuan,"y"),"yr","day"))),(NOW()+(CONVERT(VLOOKUP(Table1[[#This Row],[JABATAN]],tbl_refJabatan,9,FALSE),"yr","day")-CONVERT(DATEDIF(M2241,NOW(),"y"),"yr","day")))),"tgl SK salah"),"")</f>
        <v>51193.098911689813</v>
      </c>
      <c r="AC2241" s="167" t="str">
        <f ca="1">IF(Table1[[#This Row],[TGL. PENSIUN (jabatan )]]&lt;&gt;0,TEXT(Table1[[#This Row],[TGL. PENSIUN (jabatan )]],"yyyy"),"")</f>
        <v>2040</v>
      </c>
      <c r="AD22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2" spans="1:30" s="53" customFormat="1" ht="21.75" customHeight="1" x14ac:dyDescent="0.25">
      <c r="A2242" s="43">
        <f t="shared" si="75"/>
        <v>2237</v>
      </c>
      <c r="B2242" s="44" t="s">
        <v>3626</v>
      </c>
      <c r="C2242" s="44" t="s">
        <v>3932</v>
      </c>
      <c r="D2242" s="72" t="s">
        <v>61</v>
      </c>
      <c r="E2242" s="141" t="s">
        <v>3546</v>
      </c>
      <c r="F2242" s="43" t="s">
        <v>41</v>
      </c>
      <c r="G2242" s="46" t="s">
        <v>42</v>
      </c>
      <c r="H2242" s="47">
        <v>26607</v>
      </c>
      <c r="I2242" s="45"/>
      <c r="J2242" s="76"/>
      <c r="K2242" s="74" t="s">
        <v>43</v>
      </c>
      <c r="L2242" s="69" t="s">
        <v>3937</v>
      </c>
      <c r="M2242" s="80">
        <v>43474</v>
      </c>
      <c r="N2242" s="52" t="str">
        <f t="shared" ca="1" si="76"/>
        <v>51 Tahun 3 Bulan 23 hari</v>
      </c>
      <c r="O22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18 Hari </v>
      </c>
      <c r="P2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Row],[JABATAN]],tbl_refJabatan,2,FALSE),"yr","day")-CONVERT(DATEDIF(H2242,tglAcuan,"y"),"yr","day"))),(NOW()+(CONVERT(VLOOKUP(Table1[[#This Row],[JABATAN]],tbl_refJabatan,2,FALSE),"yr","day")-CONVERT(DATEDIF(H2242,NOW(),"y"),"yr","day")))),"Usia Salah"),"")</f>
        <v>48636.348911689813</v>
      </c>
      <c r="Q2242" s="167" t="str">
        <f ca="1">IF(Table1[[#This Row],[TGL. PENSIUN (usia)]]&lt;&gt;0,TEXT(Table1[[#This Row],[TGL. PENSIUN (usia)]],"yyyy"),"")</f>
        <v>2033</v>
      </c>
      <c r="R2242" s="166">
        <f ca="1">IF(AND(Table1[[#This Row],[TGL. PENSIUN (usia)]]&lt;&gt;"",Table1[[#This Row],[TGL. PENSIUN (usia)]]&lt;&gt;"USIA SALAH"),IF(tglAcuan&lt;&gt;0,(INT(CONVERT(VLOOKUP(Table1[[#This Row],[JABATAN]],tbl_refJabatan,2,FALSE),"yr","day")-CONVERT(DATEDIF(H2242,tglAcuan,"y"),"yr","day"))),(INT(CONVERT(VLOOKUP(Table1[[#This Row],[JABATAN]],tbl_refJabatan,2,FALSE),"yr","day")-CONVERT(DATEDIF(H2242,NOW(),"y"),"yr","day")))),"")</f>
        <v>3287</v>
      </c>
      <c r="S2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Row],[JABATAN]],tbl_refJabatan,4,FALSE),"yr","day")-CONVERT(DATEDIF(H2242,tglAcuan,"y"),"yr","day"))),(NOW()+(CONVERT(VLOOKUP(Table1[[#This Row],[JABATAN]],tbl_refJabatan,4,FALSE),"yr","day")-CONVERT(DATEDIF(H2242,NOW(),"y"),"yr","day")))),"Usia Salah"),"")</f>
        <v>48636.348911689813</v>
      </c>
      <c r="T2242" s="167" t="str">
        <f ca="1">IF(Table1[[#This Row],[TGL. PENSIUN ( usia )]]&lt;&gt;0,TEXT(Table1[[#This Row],[TGL. PENSIUN ( usia )]],"yyyy"),"")</f>
        <v>2033</v>
      </c>
      <c r="U2242" s="166">
        <f ca="1">IF(AND(Table1[[#This Row],[TGL. PENSIUN (usia)]]&lt;&gt;"",Table1[[#This Row],[TGL. PENSIUN (usia)]]&lt;&gt;"USIA SALAH"),IF(tglAcuan&lt;&gt;0,(INT(CONVERT(VLOOKUP(Table1[[#This Row],[JABATAN]],tbl_refJabatan,4,FALSE),"yr","day")-CONVERT(DATEDIF(H2242,tglAcuan,"y"),"yr","day"))),(INT(CONVERT(VLOOKUP(Table1[[#This Row],[JABATAN]],tbl_refJabatan,4,FALSE),"yr","day")-CONVERT(DATEDIF(H2242,NOW(),"y"),"yr","day")))),"")</f>
        <v>3287</v>
      </c>
      <c r="V2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Row],[JABATAN]],tbl_refJabatan,6,FALSE),"yr","day")-CONVERT(DATEDIF(H2242,tglAcuan,"y"),"yr","day"))),(NOW()+(CONVERT(VLOOKUP(Table1[[#This Row],[JABATAN]],tbl_refJabatan,6,FALSE),"yr","day")-CONVERT(DATEDIF(H2242,NOW(),"y"),"yr","day")))),"Usia Salah"),"")</f>
        <v>47175.348911689813</v>
      </c>
      <c r="W2242" s="167" t="str">
        <f ca="1">IF(Table1[[#This Row],[TGL.PENSIUN (usia)]]&lt;&gt;0,TEXT(Table1[[#This Row],[TGL.PENSIUN (usia)]],"yyyy"),"")</f>
        <v>2029</v>
      </c>
      <c r="X2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Row],[JABATAN]],tbl_refJabatan,7,FALSE),"yr","day")-CONVERT(DATEDIF(M2242,tglAcuan,"y"),"yr","day"))),(NOW()+(CONVERT(VLOOKUP(Table1[[#This Row],[JABATAN]],tbl_refJabatan,7,FALSE),"yr","day")-CONVERT(DATEDIF(M2242,NOW(),"y"),"yr","day")))),"tgl SK salah"),"")</f>
        <v>50827.848911689813</v>
      </c>
      <c r="Y2242" s="167" t="str">
        <f ca="1">IF(Table1[[#This Row],[TGL. PENSIUN (jabatan)]]&lt;&gt;0,TEXT(Table1[[#This Row],[TGL. PENSIUN (jabatan)]],"yyyy"),"")</f>
        <v>2039</v>
      </c>
      <c r="Z22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Row],[JABATAN]],tbl_refJabatan,8,FALSE),"yr","day")-CONVERT(DATEDIF(H2242,tglAcuan,"y"),"yr","day"))),(NOW()+(CONVERT(VLOOKUP(Table1[[#This Row],[JABATAN]],tbl_refJabatan,8,FALSE),"yr","day")-CONVERT(DATEDIF(H2242,NOW(),"y"),"yr","day")))),"Usia Salah"),"")</f>
        <v>47175.348911689813</v>
      </c>
      <c r="AA2242" s="167" t="str">
        <f ca="1">IF(Table1[[#This Row],[TGL.PENSIUN (usia )]]&lt;&gt;0,TEXT(Table1[[#This Row],[TGL.PENSIUN (usia )]],"yyyy"),"")</f>
        <v>2029</v>
      </c>
      <c r="AB22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Row],[JABATAN]],tbl_refJabatan,9,FALSE),"yr","day")-CONVERT(DATEDIF(M2242,tglAcuan,"y"),"yr","day"))),(NOW()+(CONVERT(VLOOKUP(Table1[[#This Row],[JABATAN]],tbl_refJabatan,9,FALSE),"yr","day")-CONVERT(DATEDIF(M2242,NOW(),"y"),"yr","day")))),"tgl SK salah"),"")</f>
        <v>50827.848911689813</v>
      </c>
      <c r="AC2242" s="167" t="str">
        <f ca="1">IF(Table1[[#This Row],[TGL. PENSIUN (jabatan )]]&lt;&gt;0,TEXT(Table1[[#This Row],[TGL. PENSIUN (jabatan )]],"yyyy"),"")</f>
        <v>2039</v>
      </c>
      <c r="AD22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3" spans="1:30" s="53" customFormat="1" ht="21.75" customHeight="1" x14ac:dyDescent="0.25">
      <c r="A2243" s="43">
        <f t="shared" si="75"/>
        <v>2238</v>
      </c>
      <c r="B2243" s="44" t="s">
        <v>3626</v>
      </c>
      <c r="C2243" s="44" t="s">
        <v>3932</v>
      </c>
      <c r="D2243" s="72" t="s">
        <v>63</v>
      </c>
      <c r="E2243" s="141" t="s">
        <v>3943</v>
      </c>
      <c r="F2243" s="43" t="s">
        <v>41</v>
      </c>
      <c r="G2243" s="46" t="s">
        <v>42</v>
      </c>
      <c r="H2243" s="47">
        <v>31601</v>
      </c>
      <c r="I2243" s="45"/>
      <c r="J2243" s="76"/>
      <c r="K2243" s="74" t="s">
        <v>43</v>
      </c>
      <c r="L2243" s="69" t="s">
        <v>3944</v>
      </c>
      <c r="M2243" s="80">
        <v>44476</v>
      </c>
      <c r="N2243" s="52" t="str">
        <f t="shared" ca="1" si="76"/>
        <v>37 Tahun 7 Bulan 19 hari</v>
      </c>
      <c r="O22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4 Bulan 20 Hari </v>
      </c>
      <c r="P2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Row],[JABATAN]],tbl_refJabatan,2,FALSE),"yr","day")-CONVERT(DATEDIF(H2243,tglAcuan,"y"),"yr","day"))),(NOW()+(CONVERT(VLOOKUP(Table1[[#This Row],[JABATAN]],tbl_refJabatan,2,FALSE),"yr","day")-CONVERT(DATEDIF(H2243,NOW(),"y"),"yr","day")))),"Usia Salah"),"")</f>
        <v>53749.848911689813</v>
      </c>
      <c r="Q2243" s="167" t="str">
        <f ca="1">IF(Table1[[#This Row],[TGL. PENSIUN (usia)]]&lt;&gt;0,TEXT(Table1[[#This Row],[TGL. PENSIUN (usia)]],"yyyy"),"")</f>
        <v>2047</v>
      </c>
      <c r="R2243" s="166">
        <f ca="1">IF(AND(Table1[[#This Row],[TGL. PENSIUN (usia)]]&lt;&gt;"",Table1[[#This Row],[TGL. PENSIUN (usia)]]&lt;&gt;"USIA SALAH"),IF(tglAcuan&lt;&gt;0,(INT(CONVERT(VLOOKUP(Table1[[#This Row],[JABATAN]],tbl_refJabatan,2,FALSE),"yr","day")-CONVERT(DATEDIF(H2243,tglAcuan,"y"),"yr","day"))),(INT(CONVERT(VLOOKUP(Table1[[#This Row],[JABATAN]],tbl_refJabatan,2,FALSE),"yr","day")-CONVERT(DATEDIF(H2243,NOW(),"y"),"yr","day")))),"")</f>
        <v>8400</v>
      </c>
      <c r="S2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Row],[JABATAN]],tbl_refJabatan,4,FALSE),"yr","day")-CONVERT(DATEDIF(H2243,tglAcuan,"y"),"yr","day"))),(NOW()+(CONVERT(VLOOKUP(Table1[[#This Row],[JABATAN]],tbl_refJabatan,4,FALSE),"yr","day")-CONVERT(DATEDIF(H2243,NOW(),"y"),"yr","day")))),"Usia Salah"),"")</f>
        <v>39139.848911689813</v>
      </c>
      <c r="T2243" s="167" t="str">
        <f ca="1">IF(Table1[[#This Row],[TGL. PENSIUN ( usia )]]&lt;&gt;0,TEXT(Table1[[#This Row],[TGL. PENSIUN ( usia )]],"yyyy"),"")</f>
        <v>2007</v>
      </c>
      <c r="U2243" s="166">
        <f ca="1">IF(AND(Table1[[#This Row],[TGL. PENSIUN (usia)]]&lt;&gt;"",Table1[[#This Row],[TGL. PENSIUN (usia)]]&lt;&gt;"USIA SALAH"),IF(tglAcuan&lt;&gt;0,(INT(CONVERT(VLOOKUP(Table1[[#This Row],[JABATAN]],tbl_refJabatan,4,FALSE),"yr","day")-CONVERT(DATEDIF(H2243,tglAcuan,"y"),"yr","day"))),(INT(CONVERT(VLOOKUP(Table1[[#This Row],[JABATAN]],tbl_refJabatan,4,FALSE),"yr","day")-CONVERT(DATEDIF(H2243,NOW(),"y"),"yr","day")))),"")</f>
        <v>-6210</v>
      </c>
      <c r="V2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Row],[JABATAN]],tbl_refJabatan,6,FALSE),"yr","day")-CONVERT(DATEDIF(H2243,tglAcuan,"y"),"yr","day"))),(NOW()+(CONVERT(VLOOKUP(Table1[[#This Row],[JABATAN]],tbl_refJabatan,6,FALSE),"yr","day")-CONVERT(DATEDIF(H2243,NOW(),"y"),"yr","day")))),"Usia Salah"),"")</f>
        <v>31834.848911689813</v>
      </c>
      <c r="W2243" s="167" t="str">
        <f ca="1">IF(Table1[[#This Row],[TGL.PENSIUN (usia)]]&lt;&gt;0,TEXT(Table1[[#This Row],[TGL.PENSIUN (usia)]],"yyyy"),"")</f>
        <v>1987</v>
      </c>
      <c r="X2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Row],[JABATAN]],tbl_refJabatan,7,FALSE),"yr","day")-CONVERT(DATEDIF(M2243,tglAcuan,"y"),"yr","day"))),(NOW()+(CONVERT(VLOOKUP(Table1[[#This Row],[JABATAN]],tbl_refJabatan,7,FALSE),"yr","day")-CONVERT(DATEDIF(M2243,NOW(),"y"),"yr","day")))),"tgl SK salah"),"")</f>
        <v>66533.598911689813</v>
      </c>
      <c r="Y2243" s="167" t="str">
        <f ca="1">IF(Table1[[#This Row],[TGL. PENSIUN (jabatan)]]&lt;&gt;0,TEXT(Table1[[#This Row],[TGL. PENSIUN (jabatan)]],"yyyy"),"")</f>
        <v>2082</v>
      </c>
      <c r="Z22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Row],[JABATAN]],tbl_refJabatan,8,FALSE),"yr","day")-CONVERT(DATEDIF(H2243,tglAcuan,"y"),"yr","day"))),(NOW()+(CONVERT(VLOOKUP(Table1[[#This Row],[JABATAN]],tbl_refJabatan,8,FALSE),"yr","day")-CONVERT(DATEDIF(H2243,NOW(),"y"),"yr","day")))),"Usia Salah"),"")</f>
        <v>53749.848911689813</v>
      </c>
      <c r="AA2243" s="167" t="str">
        <f ca="1">IF(Table1[[#This Row],[TGL.PENSIUN (usia )]]&lt;&gt;0,TEXT(Table1[[#This Row],[TGL.PENSIUN (usia )]],"yyyy"),"")</f>
        <v>2047</v>
      </c>
      <c r="AB22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Row],[JABATAN]],tbl_refJabatan,9,FALSE),"yr","day")-CONVERT(DATEDIF(M2243,tglAcuan,"y"),"yr","day"))),(NOW()+(CONVERT(VLOOKUP(Table1[[#This Row],[JABATAN]],tbl_refJabatan,9,FALSE),"yr","day")-CONVERT(DATEDIF(M2243,NOW(),"y"),"yr","day")))),"tgl SK salah"),"")</f>
        <v>50097.348911689813</v>
      </c>
      <c r="AC2243" s="167" t="str">
        <f ca="1">IF(Table1[[#This Row],[TGL. PENSIUN (jabatan )]]&lt;&gt;0,TEXT(Table1[[#This Row],[TGL. PENSIUN (jabatan )]],"yyyy"),"")</f>
        <v>2037</v>
      </c>
      <c r="AD22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4" spans="1:30" s="53" customFormat="1" ht="21.75" customHeight="1" x14ac:dyDescent="0.25">
      <c r="A2244" s="43">
        <f t="shared" si="75"/>
        <v>2239</v>
      </c>
      <c r="B2244" s="44" t="s">
        <v>3626</v>
      </c>
      <c r="C2244" s="44" t="s">
        <v>3932</v>
      </c>
      <c r="D2244" s="72" t="s">
        <v>63</v>
      </c>
      <c r="E2244" s="141" t="s">
        <v>968</v>
      </c>
      <c r="F2244" s="43" t="s">
        <v>41</v>
      </c>
      <c r="G2244" s="46" t="s">
        <v>42</v>
      </c>
      <c r="H2244" s="47">
        <v>27626</v>
      </c>
      <c r="I2244" s="45"/>
      <c r="J2244" s="76"/>
      <c r="K2244" s="74" t="s">
        <v>43</v>
      </c>
      <c r="L2244" s="69" t="s">
        <v>3945</v>
      </c>
      <c r="M2244" s="80">
        <v>42090</v>
      </c>
      <c r="N2244" s="52" t="str">
        <f t="shared" ca="1" si="76"/>
        <v>48 Tahun 6 Bulan 7 hari</v>
      </c>
      <c r="O22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11 Bulan 0 Hari </v>
      </c>
      <c r="P2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Row],[JABATAN]],tbl_refJabatan,2,FALSE),"yr","day")-CONVERT(DATEDIF(H2244,tglAcuan,"y"),"yr","day"))),(NOW()+(CONVERT(VLOOKUP(Table1[[#This Row],[JABATAN]],tbl_refJabatan,2,FALSE),"yr","day")-CONVERT(DATEDIF(H2244,NOW(),"y"),"yr","day")))),"Usia Salah"),"")</f>
        <v>49732.098911689813</v>
      </c>
      <c r="Q2244" s="167" t="str">
        <f ca="1">IF(Table1[[#This Row],[TGL. PENSIUN (usia)]]&lt;&gt;0,TEXT(Table1[[#This Row],[TGL. PENSIUN (usia)]],"yyyy"),"")</f>
        <v>2036</v>
      </c>
      <c r="R2244" s="166">
        <f ca="1">IF(AND(Table1[[#This Row],[TGL. PENSIUN (usia)]]&lt;&gt;"",Table1[[#This Row],[TGL. PENSIUN (usia)]]&lt;&gt;"USIA SALAH"),IF(tglAcuan&lt;&gt;0,(INT(CONVERT(VLOOKUP(Table1[[#This Row],[JABATAN]],tbl_refJabatan,2,FALSE),"yr","day")-CONVERT(DATEDIF(H2244,tglAcuan,"y"),"yr","day"))),(INT(CONVERT(VLOOKUP(Table1[[#This Row],[JABATAN]],tbl_refJabatan,2,FALSE),"yr","day")-CONVERT(DATEDIF(H2244,NOW(),"y"),"yr","day")))),"")</f>
        <v>4383</v>
      </c>
      <c r="S2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Row],[JABATAN]],tbl_refJabatan,4,FALSE),"yr","day")-CONVERT(DATEDIF(H2244,tglAcuan,"y"),"yr","day"))),(NOW()+(CONVERT(VLOOKUP(Table1[[#This Row],[JABATAN]],tbl_refJabatan,4,FALSE),"yr","day")-CONVERT(DATEDIF(H2244,NOW(),"y"),"yr","day")))),"Usia Salah"),"")</f>
        <v>35122.098911689813</v>
      </c>
      <c r="T2244" s="167" t="str">
        <f ca="1">IF(Table1[[#This Row],[TGL. PENSIUN ( usia )]]&lt;&gt;0,TEXT(Table1[[#This Row],[TGL. PENSIUN ( usia )]],"yyyy"),"")</f>
        <v>1996</v>
      </c>
      <c r="U2244" s="166">
        <f ca="1">IF(AND(Table1[[#This Row],[TGL. PENSIUN (usia)]]&lt;&gt;"",Table1[[#This Row],[TGL. PENSIUN (usia)]]&lt;&gt;"USIA SALAH"),IF(tglAcuan&lt;&gt;0,(INT(CONVERT(VLOOKUP(Table1[[#This Row],[JABATAN]],tbl_refJabatan,4,FALSE),"yr","day")-CONVERT(DATEDIF(H2244,tglAcuan,"y"),"yr","day"))),(INT(CONVERT(VLOOKUP(Table1[[#This Row],[JABATAN]],tbl_refJabatan,4,FALSE),"yr","day")-CONVERT(DATEDIF(H2244,NOW(),"y"),"yr","day")))),"")</f>
        <v>-10227</v>
      </c>
      <c r="V2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Row],[JABATAN]],tbl_refJabatan,6,FALSE),"yr","day")-CONVERT(DATEDIF(H2244,tglAcuan,"y"),"yr","day"))),(NOW()+(CONVERT(VLOOKUP(Table1[[#This Row],[JABATAN]],tbl_refJabatan,6,FALSE),"yr","day")-CONVERT(DATEDIF(H2244,NOW(),"y"),"yr","day")))),"Usia Salah"),"")</f>
        <v>27817.098911689813</v>
      </c>
      <c r="W2244" s="167" t="str">
        <f ca="1">IF(Table1[[#This Row],[TGL.PENSIUN (usia)]]&lt;&gt;0,TEXT(Table1[[#This Row],[TGL.PENSIUN (usia)]],"yyyy"),"")</f>
        <v>1976</v>
      </c>
      <c r="X2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Row],[JABATAN]],tbl_refJabatan,7,FALSE),"yr","day")-CONVERT(DATEDIF(M2244,tglAcuan,"y"),"yr","day"))),(NOW()+(CONVERT(VLOOKUP(Table1[[#This Row],[JABATAN]],tbl_refJabatan,7,FALSE),"yr","day")-CONVERT(DATEDIF(M2244,NOW(),"y"),"yr","day")))),"tgl SK salah"),"")</f>
        <v>64342.098911689813</v>
      </c>
      <c r="Y2244" s="167" t="str">
        <f ca="1">IF(Table1[[#This Row],[TGL. PENSIUN (jabatan)]]&lt;&gt;0,TEXT(Table1[[#This Row],[TGL. PENSIUN (jabatan)]],"yyyy"),"")</f>
        <v>2076</v>
      </c>
      <c r="Z22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Row],[JABATAN]],tbl_refJabatan,8,FALSE),"yr","day")-CONVERT(DATEDIF(H2244,tglAcuan,"y"),"yr","day"))),(NOW()+(CONVERT(VLOOKUP(Table1[[#This Row],[JABATAN]],tbl_refJabatan,8,FALSE),"yr","day")-CONVERT(DATEDIF(H2244,NOW(),"y"),"yr","day")))),"Usia Salah"),"")</f>
        <v>49732.098911689813</v>
      </c>
      <c r="AA2244" s="167" t="str">
        <f ca="1">IF(Table1[[#This Row],[TGL.PENSIUN (usia )]]&lt;&gt;0,TEXT(Table1[[#This Row],[TGL.PENSIUN (usia )]],"yyyy"),"")</f>
        <v>2036</v>
      </c>
      <c r="AB22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Row],[JABATAN]],tbl_refJabatan,9,FALSE),"yr","day")-CONVERT(DATEDIF(M2244,tglAcuan,"y"),"yr","day"))),(NOW()+(CONVERT(VLOOKUP(Table1[[#This Row],[JABATAN]],tbl_refJabatan,9,FALSE),"yr","day")-CONVERT(DATEDIF(M2244,NOW(),"y"),"yr","day")))),"tgl SK salah"),"")</f>
        <v>47905.848911689813</v>
      </c>
      <c r="AC2244" s="167" t="str">
        <f ca="1">IF(Table1[[#This Row],[TGL. PENSIUN (jabatan )]]&lt;&gt;0,TEXT(Table1[[#This Row],[TGL. PENSIUN (jabatan )]],"yyyy"),"")</f>
        <v>2031</v>
      </c>
      <c r="AD22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5" spans="1:30" s="53" customFormat="1" ht="21.75" customHeight="1" x14ac:dyDescent="0.25">
      <c r="A2245" s="43">
        <f t="shared" si="75"/>
        <v>2240</v>
      </c>
      <c r="B2245" s="44" t="s">
        <v>3626</v>
      </c>
      <c r="C2245" s="44" t="s">
        <v>3932</v>
      </c>
      <c r="D2245" s="72" t="s">
        <v>63</v>
      </c>
      <c r="E2245" s="141" t="s">
        <v>1514</v>
      </c>
      <c r="F2245" s="43" t="s">
        <v>41</v>
      </c>
      <c r="G2245" s="46" t="s">
        <v>42</v>
      </c>
      <c r="H2245" s="47">
        <v>25325</v>
      </c>
      <c r="I2245" s="45"/>
      <c r="J2245" s="76"/>
      <c r="K2245" s="74" t="s">
        <v>43</v>
      </c>
      <c r="L2245" s="69" t="s">
        <v>3946</v>
      </c>
      <c r="M2245" s="80">
        <v>43447</v>
      </c>
      <c r="N2245" s="52" t="str">
        <f t="shared" ca="1" si="76"/>
        <v>54 Tahun 9 Bulan 25 hari</v>
      </c>
      <c r="O22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14 Hari </v>
      </c>
      <c r="P2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Row],[JABATAN]],tbl_refJabatan,2,FALSE),"yr","day")-CONVERT(DATEDIF(H2245,tglAcuan,"y"),"yr","day"))),(NOW()+(CONVERT(VLOOKUP(Table1[[#This Row],[JABATAN]],tbl_refJabatan,2,FALSE),"yr","day")-CONVERT(DATEDIF(H2245,NOW(),"y"),"yr","day")))),"Usia Salah"),"")</f>
        <v>47540.598911689813</v>
      </c>
      <c r="Q2245" s="167" t="str">
        <f ca="1">IF(Table1[[#This Row],[TGL. PENSIUN (usia)]]&lt;&gt;0,TEXT(Table1[[#This Row],[TGL. PENSIUN (usia)]],"yyyy"),"")</f>
        <v>2030</v>
      </c>
      <c r="R2245" s="166">
        <f ca="1">IF(AND(Table1[[#This Row],[TGL. PENSIUN (usia)]]&lt;&gt;"",Table1[[#This Row],[TGL. PENSIUN (usia)]]&lt;&gt;"USIA SALAH"),IF(tglAcuan&lt;&gt;0,(INT(CONVERT(VLOOKUP(Table1[[#This Row],[JABATAN]],tbl_refJabatan,2,FALSE),"yr","day")-CONVERT(DATEDIF(H2245,tglAcuan,"y"),"yr","day"))),(INT(CONVERT(VLOOKUP(Table1[[#This Row],[JABATAN]],tbl_refJabatan,2,FALSE),"yr","day")-CONVERT(DATEDIF(H2245,NOW(),"y"),"yr","day")))),"")</f>
        <v>2191</v>
      </c>
      <c r="S2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Row],[JABATAN]],tbl_refJabatan,4,FALSE),"yr","day")-CONVERT(DATEDIF(H2245,tglAcuan,"y"),"yr","day"))),(NOW()+(CONVERT(VLOOKUP(Table1[[#This Row],[JABATAN]],tbl_refJabatan,4,FALSE),"yr","day")-CONVERT(DATEDIF(H2245,NOW(),"y"),"yr","day")))),"Usia Salah"),"")</f>
        <v>32930.598911689813</v>
      </c>
      <c r="T2245" s="167" t="str">
        <f ca="1">IF(Table1[[#This Row],[TGL. PENSIUN ( usia )]]&lt;&gt;0,TEXT(Table1[[#This Row],[TGL. PENSIUN ( usia )]],"yyyy"),"")</f>
        <v>1990</v>
      </c>
      <c r="U2245" s="166">
        <f ca="1">IF(AND(Table1[[#This Row],[TGL. PENSIUN (usia)]]&lt;&gt;"",Table1[[#This Row],[TGL. PENSIUN (usia)]]&lt;&gt;"USIA SALAH"),IF(tglAcuan&lt;&gt;0,(INT(CONVERT(VLOOKUP(Table1[[#This Row],[JABATAN]],tbl_refJabatan,4,FALSE),"yr","day")-CONVERT(DATEDIF(H2245,tglAcuan,"y"),"yr","day"))),(INT(CONVERT(VLOOKUP(Table1[[#This Row],[JABATAN]],tbl_refJabatan,4,FALSE),"yr","day")-CONVERT(DATEDIF(H2245,NOW(),"y"),"yr","day")))),"")</f>
        <v>-12419</v>
      </c>
      <c r="V2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Row],[JABATAN]],tbl_refJabatan,6,FALSE),"yr","day")-CONVERT(DATEDIF(H2245,tglAcuan,"y"),"yr","day"))),(NOW()+(CONVERT(VLOOKUP(Table1[[#This Row],[JABATAN]],tbl_refJabatan,6,FALSE),"yr","day")-CONVERT(DATEDIF(H2245,NOW(),"y"),"yr","day")))),"Usia Salah"),"")</f>
        <v>25625.598911689813</v>
      </c>
      <c r="W2245" s="167" t="str">
        <f ca="1">IF(Table1[[#This Row],[TGL.PENSIUN (usia)]]&lt;&gt;0,TEXT(Table1[[#This Row],[TGL.PENSIUN (usia)]],"yyyy"),"")</f>
        <v>1970</v>
      </c>
      <c r="X2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Row],[JABATAN]],tbl_refJabatan,7,FALSE),"yr","day")-CONVERT(DATEDIF(M2245,tglAcuan,"y"),"yr","day"))),(NOW()+(CONVERT(VLOOKUP(Table1[[#This Row],[JABATAN]],tbl_refJabatan,7,FALSE),"yr","day")-CONVERT(DATEDIF(M2245,NOW(),"y"),"yr","day")))),"tgl SK salah"),"")</f>
        <v>65437.848911689813</v>
      </c>
      <c r="Y2245" s="167" t="str">
        <f ca="1">IF(Table1[[#This Row],[TGL. PENSIUN (jabatan)]]&lt;&gt;0,TEXT(Table1[[#This Row],[TGL. PENSIUN (jabatan)]],"yyyy"),"")</f>
        <v>2079</v>
      </c>
      <c r="Z22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Row],[JABATAN]],tbl_refJabatan,8,FALSE),"yr","day")-CONVERT(DATEDIF(H2245,tglAcuan,"y"),"yr","day"))),(NOW()+(CONVERT(VLOOKUP(Table1[[#This Row],[JABATAN]],tbl_refJabatan,8,FALSE),"yr","day")-CONVERT(DATEDIF(H2245,NOW(),"y"),"yr","day")))),"Usia Salah"),"")</f>
        <v>47540.598911689813</v>
      </c>
      <c r="AA2245" s="167" t="str">
        <f ca="1">IF(Table1[[#This Row],[TGL.PENSIUN (usia )]]&lt;&gt;0,TEXT(Table1[[#This Row],[TGL.PENSIUN (usia )]],"yyyy"),"")</f>
        <v>2030</v>
      </c>
      <c r="AB22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Row],[JABATAN]],tbl_refJabatan,9,FALSE),"yr","day")-CONVERT(DATEDIF(M2245,tglAcuan,"y"),"yr","day"))),(NOW()+(CONVERT(VLOOKUP(Table1[[#This Row],[JABATAN]],tbl_refJabatan,9,FALSE),"yr","day")-CONVERT(DATEDIF(M2245,NOW(),"y"),"yr","day")))),"tgl SK salah"),"")</f>
        <v>49001.598911689813</v>
      </c>
      <c r="AC2245" s="167" t="str">
        <f ca="1">IF(Table1[[#This Row],[TGL. PENSIUN (jabatan )]]&lt;&gt;0,TEXT(Table1[[#This Row],[TGL. PENSIUN (jabatan )]],"yyyy"),"")</f>
        <v>2034</v>
      </c>
      <c r="AD22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6" spans="1:30" s="53" customFormat="1" ht="21.75" customHeight="1" x14ac:dyDescent="0.25">
      <c r="A2246" s="43">
        <f t="shared" si="75"/>
        <v>2241</v>
      </c>
      <c r="B2246" s="44" t="s">
        <v>3626</v>
      </c>
      <c r="C2246" s="44" t="s">
        <v>3932</v>
      </c>
      <c r="D2246" s="72" t="s">
        <v>63</v>
      </c>
      <c r="E2246" s="141" t="s">
        <v>3947</v>
      </c>
      <c r="F2246" s="43" t="s">
        <v>41</v>
      </c>
      <c r="G2246" s="46" t="s">
        <v>42</v>
      </c>
      <c r="H2246" s="47">
        <v>22344</v>
      </c>
      <c r="I2246" s="45"/>
      <c r="J2246" s="76"/>
      <c r="K2246" s="74" t="s">
        <v>93</v>
      </c>
      <c r="L2246" s="69" t="s">
        <v>3948</v>
      </c>
      <c r="M2246" s="80">
        <v>39412</v>
      </c>
      <c r="N2246" s="52" t="str">
        <f t="shared" ca="1" si="76"/>
        <v>62 Tahun 11 Bulan 23 hari</v>
      </c>
      <c r="O22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3 Bulan 1 Hari </v>
      </c>
      <c r="P2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Row],[JABATAN]],tbl_refJabatan,2,FALSE),"yr","day")-CONVERT(DATEDIF(H2246,tglAcuan,"y"),"yr","day"))),(NOW()+(CONVERT(VLOOKUP(Table1[[#This Row],[JABATAN]],tbl_refJabatan,2,FALSE),"yr","day")-CONVERT(DATEDIF(H2246,NOW(),"y"),"yr","day")))),"Usia Salah"),"")</f>
        <v>44618.598911689813</v>
      </c>
      <c r="Q2246" s="167" t="str">
        <f ca="1">IF(Table1[[#This Row],[TGL. PENSIUN (usia)]]&lt;&gt;0,TEXT(Table1[[#This Row],[TGL. PENSIUN (usia)]],"yyyy"),"")</f>
        <v>2022</v>
      </c>
      <c r="R2246" s="166">
        <f ca="1">IF(AND(Table1[[#This Row],[TGL. PENSIUN (usia)]]&lt;&gt;"",Table1[[#This Row],[TGL. PENSIUN (usia)]]&lt;&gt;"USIA SALAH"),IF(tglAcuan&lt;&gt;0,(INT(CONVERT(VLOOKUP(Table1[[#This Row],[JABATAN]],tbl_refJabatan,2,FALSE),"yr","day")-CONVERT(DATEDIF(H2246,tglAcuan,"y"),"yr","day"))),(INT(CONVERT(VLOOKUP(Table1[[#This Row],[JABATAN]],tbl_refJabatan,2,FALSE),"yr","day")-CONVERT(DATEDIF(H2246,NOW(),"y"),"yr","day")))),"")</f>
        <v>-731</v>
      </c>
      <c r="S2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Row],[JABATAN]],tbl_refJabatan,4,FALSE),"yr","day")-CONVERT(DATEDIF(H2246,tglAcuan,"y"),"yr","day"))),(NOW()+(CONVERT(VLOOKUP(Table1[[#This Row],[JABATAN]],tbl_refJabatan,4,FALSE),"yr","day")-CONVERT(DATEDIF(H2246,NOW(),"y"),"yr","day")))),"Usia Salah"),"")</f>
        <v>30008.598911689813</v>
      </c>
      <c r="T2246" s="167" t="str">
        <f ca="1">IF(Table1[[#This Row],[TGL. PENSIUN ( usia )]]&lt;&gt;0,TEXT(Table1[[#This Row],[TGL. PENSIUN ( usia )]],"yyyy"),"")</f>
        <v>1982</v>
      </c>
      <c r="U2246" s="166">
        <f ca="1">IF(AND(Table1[[#This Row],[TGL. PENSIUN (usia)]]&lt;&gt;"",Table1[[#This Row],[TGL. PENSIUN (usia)]]&lt;&gt;"USIA SALAH"),IF(tglAcuan&lt;&gt;0,(INT(CONVERT(VLOOKUP(Table1[[#This Row],[JABATAN]],tbl_refJabatan,4,FALSE),"yr","day")-CONVERT(DATEDIF(H2246,tglAcuan,"y"),"yr","day"))),(INT(CONVERT(VLOOKUP(Table1[[#This Row],[JABATAN]],tbl_refJabatan,4,FALSE),"yr","day")-CONVERT(DATEDIF(H2246,NOW(),"y"),"yr","day")))),"")</f>
        <v>-15341</v>
      </c>
      <c r="V2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Row],[JABATAN]],tbl_refJabatan,6,FALSE),"yr","day")-CONVERT(DATEDIF(H2246,tglAcuan,"y"),"yr","day"))),(NOW()+(CONVERT(VLOOKUP(Table1[[#This Row],[JABATAN]],tbl_refJabatan,6,FALSE),"yr","day")-CONVERT(DATEDIF(H2246,NOW(),"y"),"yr","day")))),"Usia Salah"),"")</f>
        <v>22703.598911689813</v>
      </c>
      <c r="W2246" s="167" t="str">
        <f ca="1">IF(Table1[[#This Row],[TGL.PENSIUN (usia)]]&lt;&gt;0,TEXT(Table1[[#This Row],[TGL.PENSIUN (usia)]],"yyyy"),"")</f>
        <v>1962</v>
      </c>
      <c r="X2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Row],[JABATAN]],tbl_refJabatan,7,FALSE),"yr","day")-CONVERT(DATEDIF(M2246,tglAcuan,"y"),"yr","day"))),(NOW()+(CONVERT(VLOOKUP(Table1[[#This Row],[JABATAN]],tbl_refJabatan,7,FALSE),"yr","day")-CONVERT(DATEDIF(M2246,NOW(),"y"),"yr","day")))),"tgl SK salah"),"")</f>
        <v>61420.098911689813</v>
      </c>
      <c r="Y2246" s="167" t="str">
        <f ca="1">IF(Table1[[#This Row],[TGL. PENSIUN (jabatan)]]&lt;&gt;0,TEXT(Table1[[#This Row],[TGL. PENSIUN (jabatan)]],"yyyy"),"")</f>
        <v>2068</v>
      </c>
      <c r="Z22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Row],[JABATAN]],tbl_refJabatan,8,FALSE),"yr","day")-CONVERT(DATEDIF(H2246,tglAcuan,"y"),"yr","day"))),(NOW()+(CONVERT(VLOOKUP(Table1[[#This Row],[JABATAN]],tbl_refJabatan,8,FALSE),"yr","day")-CONVERT(DATEDIF(H2246,NOW(),"y"),"yr","day")))),"Usia Salah"),"")</f>
        <v>44618.598911689813</v>
      </c>
      <c r="AA2246" s="167" t="str">
        <f ca="1">IF(Table1[[#This Row],[TGL.PENSIUN (usia )]]&lt;&gt;0,TEXT(Table1[[#This Row],[TGL.PENSIUN (usia )]],"yyyy"),"")</f>
        <v>2022</v>
      </c>
      <c r="AB22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Row],[JABATAN]],tbl_refJabatan,9,FALSE),"yr","day")-CONVERT(DATEDIF(M2246,tglAcuan,"y"),"yr","day"))),(NOW()+(CONVERT(VLOOKUP(Table1[[#This Row],[JABATAN]],tbl_refJabatan,9,FALSE),"yr","day")-CONVERT(DATEDIF(M2246,NOW(),"y"),"yr","day")))),"tgl SK salah"),"")</f>
        <v>44983.848911689813</v>
      </c>
      <c r="AC2246" s="167" t="str">
        <f ca="1">IF(Table1[[#This Row],[TGL. PENSIUN (jabatan )]]&lt;&gt;0,TEXT(Table1[[#This Row],[TGL. PENSIUN (jabatan )]],"yyyy"),"")</f>
        <v>2023</v>
      </c>
      <c r="AD22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7" spans="1:30" s="53" customFormat="1" ht="21.75" customHeight="1" x14ac:dyDescent="0.25">
      <c r="A2247" s="43">
        <f t="shared" si="75"/>
        <v>2242</v>
      </c>
      <c r="B2247" s="44" t="s">
        <v>3626</v>
      </c>
      <c r="C2247" s="44" t="s">
        <v>3932</v>
      </c>
      <c r="D2247" s="72" t="s">
        <v>63</v>
      </c>
      <c r="E2247" s="141" t="s">
        <v>3685</v>
      </c>
      <c r="F2247" s="43" t="s">
        <v>41</v>
      </c>
      <c r="G2247" s="46" t="s">
        <v>42</v>
      </c>
      <c r="H2247" s="47">
        <v>32554</v>
      </c>
      <c r="I2247" s="45"/>
      <c r="J2247" s="76"/>
      <c r="K2247" s="74" t="s">
        <v>56</v>
      </c>
      <c r="L2247" s="69" t="s">
        <v>3949</v>
      </c>
      <c r="M2247" s="80">
        <v>43447</v>
      </c>
      <c r="N2247" s="52" t="str">
        <f t="shared" ca="1" si="76"/>
        <v>35 Tahun 0 Bulan 12 hari</v>
      </c>
      <c r="O22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14 Hari </v>
      </c>
      <c r="P2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Row],[JABATAN]],tbl_refJabatan,2,FALSE),"yr","day")-CONVERT(DATEDIF(H2247,tglAcuan,"y"),"yr","day"))),(NOW()+(CONVERT(VLOOKUP(Table1[[#This Row],[JABATAN]],tbl_refJabatan,2,FALSE),"yr","day")-CONVERT(DATEDIF(H2247,NOW(),"y"),"yr","day")))),"Usia Salah"),"")</f>
        <v>54480.348911689813</v>
      </c>
      <c r="Q2247" s="167" t="str">
        <f ca="1">IF(Table1[[#This Row],[TGL. PENSIUN (usia)]]&lt;&gt;0,TEXT(Table1[[#This Row],[TGL. PENSIUN (usia)]],"yyyy"),"")</f>
        <v>2049</v>
      </c>
      <c r="R2247" s="166">
        <f ca="1">IF(AND(Table1[[#This Row],[TGL. PENSIUN (usia)]]&lt;&gt;"",Table1[[#This Row],[TGL. PENSIUN (usia)]]&lt;&gt;"USIA SALAH"),IF(tglAcuan&lt;&gt;0,(INT(CONVERT(VLOOKUP(Table1[[#This Row],[JABATAN]],tbl_refJabatan,2,FALSE),"yr","day")-CONVERT(DATEDIF(H2247,tglAcuan,"y"),"yr","day"))),(INT(CONVERT(VLOOKUP(Table1[[#This Row],[JABATAN]],tbl_refJabatan,2,FALSE),"yr","day")-CONVERT(DATEDIF(H2247,NOW(),"y"),"yr","day")))),"")</f>
        <v>9131</v>
      </c>
      <c r="S2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Row],[JABATAN]],tbl_refJabatan,4,FALSE),"yr","day")-CONVERT(DATEDIF(H2247,tglAcuan,"y"),"yr","day"))),(NOW()+(CONVERT(VLOOKUP(Table1[[#This Row],[JABATAN]],tbl_refJabatan,4,FALSE),"yr","day")-CONVERT(DATEDIF(H2247,NOW(),"y"),"yr","day")))),"Usia Salah"),"")</f>
        <v>39870.348911689813</v>
      </c>
      <c r="T2247" s="167" t="str">
        <f ca="1">IF(Table1[[#This Row],[TGL. PENSIUN ( usia )]]&lt;&gt;0,TEXT(Table1[[#This Row],[TGL. PENSIUN ( usia )]],"yyyy"),"")</f>
        <v>2009</v>
      </c>
      <c r="U2247" s="166">
        <f ca="1">IF(AND(Table1[[#This Row],[TGL. PENSIUN (usia)]]&lt;&gt;"",Table1[[#This Row],[TGL. PENSIUN (usia)]]&lt;&gt;"USIA SALAH"),IF(tglAcuan&lt;&gt;0,(INT(CONVERT(VLOOKUP(Table1[[#This Row],[JABATAN]],tbl_refJabatan,4,FALSE),"yr","day")-CONVERT(DATEDIF(H2247,tglAcuan,"y"),"yr","day"))),(INT(CONVERT(VLOOKUP(Table1[[#This Row],[JABATAN]],tbl_refJabatan,4,FALSE),"yr","day")-CONVERT(DATEDIF(H2247,NOW(),"y"),"yr","day")))),"")</f>
        <v>-5479</v>
      </c>
      <c r="V2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Row],[JABATAN]],tbl_refJabatan,6,FALSE),"yr","day")-CONVERT(DATEDIF(H2247,tglAcuan,"y"),"yr","day"))),(NOW()+(CONVERT(VLOOKUP(Table1[[#This Row],[JABATAN]],tbl_refJabatan,6,FALSE),"yr","day")-CONVERT(DATEDIF(H2247,NOW(),"y"),"yr","day")))),"Usia Salah"),"")</f>
        <v>32565.348911689813</v>
      </c>
      <c r="W2247" s="167" t="str">
        <f ca="1">IF(Table1[[#This Row],[TGL.PENSIUN (usia)]]&lt;&gt;0,TEXT(Table1[[#This Row],[TGL.PENSIUN (usia)]],"yyyy"),"")</f>
        <v>1989</v>
      </c>
      <c r="X22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Row],[JABATAN]],tbl_refJabatan,7,FALSE),"yr","day")-CONVERT(DATEDIF(M2247,tglAcuan,"y"),"yr","day"))),(NOW()+(CONVERT(VLOOKUP(Table1[[#This Row],[JABATAN]],tbl_refJabatan,7,FALSE),"yr","day")-CONVERT(DATEDIF(M2247,NOW(),"y"),"yr","day")))),"tgl SK salah"),"")</f>
        <v>65437.848911689813</v>
      </c>
      <c r="Y2247" s="167" t="str">
        <f ca="1">IF(Table1[[#This Row],[TGL. PENSIUN (jabatan)]]&lt;&gt;0,TEXT(Table1[[#This Row],[TGL. PENSIUN (jabatan)]],"yyyy"),"")</f>
        <v>2079</v>
      </c>
      <c r="Z22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Row],[JABATAN]],tbl_refJabatan,8,FALSE),"yr","day")-CONVERT(DATEDIF(H2247,tglAcuan,"y"),"yr","day"))),(NOW()+(CONVERT(VLOOKUP(Table1[[#This Row],[JABATAN]],tbl_refJabatan,8,FALSE),"yr","day")-CONVERT(DATEDIF(H2247,NOW(),"y"),"yr","day")))),"Usia Salah"),"")</f>
        <v>54480.348911689813</v>
      </c>
      <c r="AA2247" s="167" t="str">
        <f ca="1">IF(Table1[[#This Row],[TGL.PENSIUN (usia )]]&lt;&gt;0,TEXT(Table1[[#This Row],[TGL.PENSIUN (usia )]],"yyyy"),"")</f>
        <v>2049</v>
      </c>
      <c r="AB22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Row],[JABATAN]],tbl_refJabatan,9,FALSE),"yr","day")-CONVERT(DATEDIF(M2247,tglAcuan,"y"),"yr","day"))),(NOW()+(CONVERT(VLOOKUP(Table1[[#This Row],[JABATAN]],tbl_refJabatan,9,FALSE),"yr","day")-CONVERT(DATEDIF(M2247,NOW(),"y"),"yr","day")))),"tgl SK salah"),"")</f>
        <v>49001.598911689813</v>
      </c>
      <c r="AC2247" s="167" t="str">
        <f ca="1">IF(Table1[[#This Row],[TGL. PENSIUN (jabatan )]]&lt;&gt;0,TEXT(Table1[[#This Row],[TGL. PENSIUN (jabatan )]],"yyyy"),"")</f>
        <v>2034</v>
      </c>
      <c r="AD22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8" spans="1:30" s="53" customFormat="1" ht="21.75" customHeight="1" x14ac:dyDescent="0.25">
      <c r="A2248" s="43">
        <f t="shared" si="75"/>
        <v>2243</v>
      </c>
      <c r="B2248" s="44" t="s">
        <v>3626</v>
      </c>
      <c r="C2248" s="44" t="s">
        <v>3950</v>
      </c>
      <c r="D2248" s="72" t="s">
        <v>63</v>
      </c>
      <c r="E2248" s="141" t="s">
        <v>3951</v>
      </c>
      <c r="F2248" s="43" t="s">
        <v>41</v>
      </c>
      <c r="G2248" s="46" t="s">
        <v>42</v>
      </c>
      <c r="H2248" s="47">
        <v>31192</v>
      </c>
      <c r="I2248" s="45"/>
      <c r="J2248" s="76"/>
      <c r="K2248" s="74" t="s">
        <v>43</v>
      </c>
      <c r="L2248" s="69" t="s">
        <v>3952</v>
      </c>
      <c r="M2248" s="80">
        <v>41810</v>
      </c>
      <c r="N2248" s="52" t="str">
        <f t="shared" ca="1" si="76"/>
        <v>38 Tahun 9 Bulan 2 hari</v>
      </c>
      <c r="O22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8 Bulan 7 Hari </v>
      </c>
      <c r="P2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Row],[JABATAN]],tbl_refJabatan,2,FALSE),"yr","day")-CONVERT(DATEDIF(H2248,tglAcuan,"y"),"yr","day"))),(NOW()+(CONVERT(VLOOKUP(Table1[[#This Row],[JABATAN]],tbl_refJabatan,2,FALSE),"yr","day")-CONVERT(DATEDIF(H2248,NOW(),"y"),"yr","day")))),"Usia Salah"),"")</f>
        <v>53384.598911689813</v>
      </c>
      <c r="Q2248" s="167" t="str">
        <f ca="1">IF(Table1[[#This Row],[TGL. PENSIUN (usia)]]&lt;&gt;0,TEXT(Table1[[#This Row],[TGL. PENSIUN (usia)]],"yyyy"),"")</f>
        <v>2046</v>
      </c>
      <c r="R2248" s="166">
        <f ca="1">IF(AND(Table1[[#This Row],[TGL. PENSIUN (usia)]]&lt;&gt;"",Table1[[#This Row],[TGL. PENSIUN (usia)]]&lt;&gt;"USIA SALAH"),IF(tglAcuan&lt;&gt;0,(INT(CONVERT(VLOOKUP(Table1[[#This Row],[JABATAN]],tbl_refJabatan,2,FALSE),"yr","day")-CONVERT(DATEDIF(H2248,tglAcuan,"y"),"yr","day"))),(INT(CONVERT(VLOOKUP(Table1[[#This Row],[JABATAN]],tbl_refJabatan,2,FALSE),"yr","day")-CONVERT(DATEDIF(H2248,NOW(),"y"),"yr","day")))),"")</f>
        <v>8035</v>
      </c>
      <c r="S2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Row],[JABATAN]],tbl_refJabatan,4,FALSE),"yr","day")-CONVERT(DATEDIF(H2248,tglAcuan,"y"),"yr","day"))),(NOW()+(CONVERT(VLOOKUP(Table1[[#This Row],[JABATAN]],tbl_refJabatan,4,FALSE),"yr","day")-CONVERT(DATEDIF(H2248,NOW(),"y"),"yr","day")))),"Usia Salah"),"")</f>
        <v>38774.598911689813</v>
      </c>
      <c r="T2248" s="167" t="str">
        <f ca="1">IF(Table1[[#This Row],[TGL. PENSIUN ( usia )]]&lt;&gt;0,TEXT(Table1[[#This Row],[TGL. PENSIUN ( usia )]],"yyyy"),"")</f>
        <v>2006</v>
      </c>
      <c r="U2248" s="166">
        <f ca="1">IF(AND(Table1[[#This Row],[TGL. PENSIUN (usia)]]&lt;&gt;"",Table1[[#This Row],[TGL. PENSIUN (usia)]]&lt;&gt;"USIA SALAH"),IF(tglAcuan&lt;&gt;0,(INT(CONVERT(VLOOKUP(Table1[[#This Row],[JABATAN]],tbl_refJabatan,4,FALSE),"yr","day")-CONVERT(DATEDIF(H2248,tglAcuan,"y"),"yr","day"))),(INT(CONVERT(VLOOKUP(Table1[[#This Row],[JABATAN]],tbl_refJabatan,4,FALSE),"yr","day")-CONVERT(DATEDIF(H2248,NOW(),"y"),"yr","day")))),"")</f>
        <v>-6575</v>
      </c>
      <c r="V2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Row],[JABATAN]],tbl_refJabatan,6,FALSE),"yr","day")-CONVERT(DATEDIF(H2248,tglAcuan,"y"),"yr","day"))),(NOW()+(CONVERT(VLOOKUP(Table1[[#This Row],[JABATAN]],tbl_refJabatan,6,FALSE),"yr","day")-CONVERT(DATEDIF(H2248,NOW(),"y"),"yr","day")))),"Usia Salah"),"")</f>
        <v>31469.598911689813</v>
      </c>
      <c r="W2248" s="167" t="str">
        <f ca="1">IF(Table1[[#This Row],[TGL.PENSIUN (usia)]]&lt;&gt;0,TEXT(Table1[[#This Row],[TGL.PENSIUN (usia)]],"yyyy"),"")</f>
        <v>1986</v>
      </c>
      <c r="X22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Row],[JABATAN]],tbl_refJabatan,7,FALSE),"yr","day")-CONVERT(DATEDIF(M2248,tglAcuan,"y"),"yr","day"))),(NOW()+(CONVERT(VLOOKUP(Table1[[#This Row],[JABATAN]],tbl_refJabatan,7,FALSE),"yr","day")-CONVERT(DATEDIF(M2248,NOW(),"y"),"yr","day")))),"tgl SK salah"),"")</f>
        <v>63976.848911689813</v>
      </c>
      <c r="Y2248" s="167" t="str">
        <f ca="1">IF(Table1[[#This Row],[TGL. PENSIUN (jabatan)]]&lt;&gt;0,TEXT(Table1[[#This Row],[TGL. PENSIUN (jabatan)]],"yyyy"),"")</f>
        <v>2075</v>
      </c>
      <c r="Z22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Row],[JABATAN]],tbl_refJabatan,8,FALSE),"yr","day")-CONVERT(DATEDIF(H2248,tglAcuan,"y"),"yr","day"))),(NOW()+(CONVERT(VLOOKUP(Table1[[#This Row],[JABATAN]],tbl_refJabatan,8,FALSE),"yr","day")-CONVERT(DATEDIF(H2248,NOW(),"y"),"yr","day")))),"Usia Salah"),"")</f>
        <v>53384.598911689813</v>
      </c>
      <c r="AA2248" s="167" t="str">
        <f ca="1">IF(Table1[[#This Row],[TGL.PENSIUN (usia )]]&lt;&gt;0,TEXT(Table1[[#This Row],[TGL.PENSIUN (usia )]],"yyyy"),"")</f>
        <v>2046</v>
      </c>
      <c r="AB22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Row],[JABATAN]],tbl_refJabatan,9,FALSE),"yr","day")-CONVERT(DATEDIF(M2248,tglAcuan,"y"),"yr","day"))),(NOW()+(CONVERT(VLOOKUP(Table1[[#This Row],[JABATAN]],tbl_refJabatan,9,FALSE),"yr","day")-CONVERT(DATEDIF(M2248,NOW(),"y"),"yr","day")))),"tgl SK salah"),"")</f>
        <v>47540.598911689813</v>
      </c>
      <c r="AC2248" s="167" t="str">
        <f ca="1">IF(Table1[[#This Row],[TGL. PENSIUN (jabatan )]]&lt;&gt;0,TEXT(Table1[[#This Row],[TGL. PENSIUN (jabatan )]],"yyyy"),"")</f>
        <v>2030</v>
      </c>
      <c r="AD22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49" spans="1:30" s="53" customFormat="1" ht="21.75" customHeight="1" x14ac:dyDescent="0.25">
      <c r="A2249" s="43">
        <f t="shared" ref="A2249:A2312" si="77">ROW()-5</f>
        <v>2244</v>
      </c>
      <c r="B2249" s="44" t="s">
        <v>3626</v>
      </c>
      <c r="C2249" s="44" t="s">
        <v>3932</v>
      </c>
      <c r="D2249" s="72" t="s">
        <v>63</v>
      </c>
      <c r="E2249" s="141" t="s">
        <v>517</v>
      </c>
      <c r="F2249" s="43" t="s">
        <v>41</v>
      </c>
      <c r="G2249" s="46" t="s">
        <v>42</v>
      </c>
      <c r="H2249" s="47">
        <v>28990</v>
      </c>
      <c r="I2249" s="45"/>
      <c r="J2249" s="76"/>
      <c r="K2249" s="74" t="s">
        <v>43</v>
      </c>
      <c r="L2249" s="69" t="s">
        <v>3953</v>
      </c>
      <c r="M2249" s="80">
        <v>43447</v>
      </c>
      <c r="N2249" s="52" t="str">
        <f t="shared" ca="1" si="76"/>
        <v>44 Tahun 9 Bulan 12 hari</v>
      </c>
      <c r="O22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14 Hari </v>
      </c>
      <c r="P2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Row],[JABATAN]],tbl_refJabatan,2,FALSE),"yr","day")-CONVERT(DATEDIF(H2249,tglAcuan,"y"),"yr","day"))),(NOW()+(CONVERT(VLOOKUP(Table1[[#This Row],[JABATAN]],tbl_refJabatan,2,FALSE),"yr","day")-CONVERT(DATEDIF(H2249,NOW(),"y"),"yr","day")))),"Usia Salah"),"")</f>
        <v>51193.098911689813</v>
      </c>
      <c r="Q2249" s="167" t="str">
        <f ca="1">IF(Table1[[#This Row],[TGL. PENSIUN (usia)]]&lt;&gt;0,TEXT(Table1[[#This Row],[TGL. PENSIUN (usia)]],"yyyy"),"")</f>
        <v>2040</v>
      </c>
      <c r="R2249" s="166">
        <f ca="1">IF(AND(Table1[[#This Row],[TGL. PENSIUN (usia)]]&lt;&gt;"",Table1[[#This Row],[TGL. PENSIUN (usia)]]&lt;&gt;"USIA SALAH"),IF(tglAcuan&lt;&gt;0,(INT(CONVERT(VLOOKUP(Table1[[#This Row],[JABATAN]],tbl_refJabatan,2,FALSE),"yr","day")-CONVERT(DATEDIF(H2249,tglAcuan,"y"),"yr","day"))),(INT(CONVERT(VLOOKUP(Table1[[#This Row],[JABATAN]],tbl_refJabatan,2,FALSE),"yr","day")-CONVERT(DATEDIF(H2249,NOW(),"y"),"yr","day")))),"")</f>
        <v>5844</v>
      </c>
      <c r="S2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Row],[JABATAN]],tbl_refJabatan,4,FALSE),"yr","day")-CONVERT(DATEDIF(H2249,tglAcuan,"y"),"yr","day"))),(NOW()+(CONVERT(VLOOKUP(Table1[[#This Row],[JABATAN]],tbl_refJabatan,4,FALSE),"yr","day")-CONVERT(DATEDIF(H2249,NOW(),"y"),"yr","day")))),"Usia Salah"),"")</f>
        <v>36583.098911689813</v>
      </c>
      <c r="T2249" s="167" t="str">
        <f ca="1">IF(Table1[[#This Row],[TGL. PENSIUN ( usia )]]&lt;&gt;0,TEXT(Table1[[#This Row],[TGL. PENSIUN ( usia )]],"yyyy"),"")</f>
        <v>2000</v>
      </c>
      <c r="U2249" s="166">
        <f ca="1">IF(AND(Table1[[#This Row],[TGL. PENSIUN (usia)]]&lt;&gt;"",Table1[[#This Row],[TGL. PENSIUN (usia)]]&lt;&gt;"USIA SALAH"),IF(tglAcuan&lt;&gt;0,(INT(CONVERT(VLOOKUP(Table1[[#This Row],[JABATAN]],tbl_refJabatan,4,FALSE),"yr","day")-CONVERT(DATEDIF(H2249,tglAcuan,"y"),"yr","day"))),(INT(CONVERT(VLOOKUP(Table1[[#This Row],[JABATAN]],tbl_refJabatan,4,FALSE),"yr","day")-CONVERT(DATEDIF(H2249,NOW(),"y"),"yr","day")))),"")</f>
        <v>-8766</v>
      </c>
      <c r="V2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Row],[JABATAN]],tbl_refJabatan,6,FALSE),"yr","day")-CONVERT(DATEDIF(H2249,tglAcuan,"y"),"yr","day"))),(NOW()+(CONVERT(VLOOKUP(Table1[[#This Row],[JABATAN]],tbl_refJabatan,6,FALSE),"yr","day")-CONVERT(DATEDIF(H2249,NOW(),"y"),"yr","day")))),"Usia Salah"),"")</f>
        <v>29278.098911689813</v>
      </c>
      <c r="W2249" s="167" t="str">
        <f ca="1">IF(Table1[[#This Row],[TGL.PENSIUN (usia)]]&lt;&gt;0,TEXT(Table1[[#This Row],[TGL.PENSIUN (usia)]],"yyyy"),"")</f>
        <v>1980</v>
      </c>
      <c r="X2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Row],[JABATAN]],tbl_refJabatan,7,FALSE),"yr","day")-CONVERT(DATEDIF(M2249,tglAcuan,"y"),"yr","day"))),(NOW()+(CONVERT(VLOOKUP(Table1[[#This Row],[JABATAN]],tbl_refJabatan,7,FALSE),"yr","day")-CONVERT(DATEDIF(M2249,NOW(),"y"),"yr","day")))),"tgl SK salah"),"")</f>
        <v>65437.848911689813</v>
      </c>
      <c r="Y2249" s="167" t="str">
        <f ca="1">IF(Table1[[#This Row],[TGL. PENSIUN (jabatan)]]&lt;&gt;0,TEXT(Table1[[#This Row],[TGL. PENSIUN (jabatan)]],"yyyy"),"")</f>
        <v>2079</v>
      </c>
      <c r="Z22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Row],[JABATAN]],tbl_refJabatan,8,FALSE),"yr","day")-CONVERT(DATEDIF(H2249,tglAcuan,"y"),"yr","day"))),(NOW()+(CONVERT(VLOOKUP(Table1[[#This Row],[JABATAN]],tbl_refJabatan,8,FALSE),"yr","day")-CONVERT(DATEDIF(H2249,NOW(),"y"),"yr","day")))),"Usia Salah"),"")</f>
        <v>51193.098911689813</v>
      </c>
      <c r="AA2249" s="167" t="str">
        <f ca="1">IF(Table1[[#This Row],[TGL.PENSIUN (usia )]]&lt;&gt;0,TEXT(Table1[[#This Row],[TGL.PENSIUN (usia )]],"yyyy"),"")</f>
        <v>2040</v>
      </c>
      <c r="AB22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Row],[JABATAN]],tbl_refJabatan,9,FALSE),"yr","day")-CONVERT(DATEDIF(M2249,tglAcuan,"y"),"yr","day"))),(NOW()+(CONVERT(VLOOKUP(Table1[[#This Row],[JABATAN]],tbl_refJabatan,9,FALSE),"yr","day")-CONVERT(DATEDIF(M2249,NOW(),"y"),"yr","day")))),"tgl SK salah"),"")</f>
        <v>49001.598911689813</v>
      </c>
      <c r="AC2249" s="167" t="str">
        <f ca="1">IF(Table1[[#This Row],[TGL. PENSIUN (jabatan )]]&lt;&gt;0,TEXT(Table1[[#This Row],[TGL. PENSIUN (jabatan )]],"yyyy"),"")</f>
        <v>2034</v>
      </c>
      <c r="AD22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0" spans="1:30" s="53" customFormat="1" ht="21.75" customHeight="1" x14ac:dyDescent="0.25">
      <c r="A2250" s="43">
        <f t="shared" si="77"/>
        <v>2245</v>
      </c>
      <c r="B2250" s="44" t="s">
        <v>3626</v>
      </c>
      <c r="C2250" s="44" t="s">
        <v>3954</v>
      </c>
      <c r="D2250" s="45" t="s">
        <v>39</v>
      </c>
      <c r="E2250" s="285" t="s">
        <v>3955</v>
      </c>
      <c r="F2250" s="43" t="s">
        <v>41</v>
      </c>
      <c r="G2250" s="46" t="s">
        <v>42</v>
      </c>
      <c r="H2250" s="47">
        <v>21260</v>
      </c>
      <c r="I2250" s="45"/>
      <c r="J2250" s="76"/>
      <c r="K2250" s="74" t="s">
        <v>56</v>
      </c>
      <c r="L2250" s="69" t="s">
        <v>3956</v>
      </c>
      <c r="M2250" s="94">
        <v>43812</v>
      </c>
      <c r="N2250" s="52" t="str">
        <f t="shared" ca="1" si="76"/>
        <v>65 Tahun 11 Bulan 11 hari</v>
      </c>
      <c r="O22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Row],[JABATAN]],tbl_refJabatan,2,FALSE),"yr","day")-CONVERT(DATEDIF(H2250,tglAcuan,"y"),"yr","day"))),(NOW()+(CONVERT(VLOOKUP(Table1[[#This Row],[JABATAN]],tbl_refJabatan,2,FALSE),"yr","day")-CONVERT(DATEDIF(H2250,NOW(),"y"),"yr","day")))),"Usia Salah"),"")</f>
        <v>21607.848911689813</v>
      </c>
      <c r="Q2250" s="167" t="str">
        <f ca="1">IF(Table1[[#This Row],[TGL. PENSIUN (usia)]]&lt;&gt;0,TEXT(Table1[[#This Row],[TGL. PENSIUN (usia)]],"yyyy"),"")</f>
        <v>1959</v>
      </c>
      <c r="R2250" s="166">
        <f ca="1">IF(AND(Table1[[#This Row],[TGL. PENSIUN (usia)]]&lt;&gt;"",Table1[[#This Row],[TGL. PENSIUN (usia)]]&lt;&gt;"USIA SALAH"),IF(tglAcuan&lt;&gt;0,(INT(CONVERT(VLOOKUP(Table1[[#This Row],[JABATAN]],tbl_refJabatan,2,FALSE),"yr","day")-CONVERT(DATEDIF(H2250,tglAcuan,"y"),"yr","day"))),(INT(CONVERT(VLOOKUP(Table1[[#This Row],[JABATAN]],tbl_refJabatan,2,FALSE),"yr","day")-CONVERT(DATEDIF(H2250,NOW(),"y"),"yr","day")))),"")</f>
        <v>-23742</v>
      </c>
      <c r="S2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Row],[JABATAN]],tbl_refJabatan,4,FALSE),"yr","day")-CONVERT(DATEDIF(H2250,tglAcuan,"y"),"yr","day"))),(NOW()+(CONVERT(VLOOKUP(Table1[[#This Row],[JABATAN]],tbl_refJabatan,4,FALSE),"yr","day")-CONVERT(DATEDIF(H2250,NOW(),"y"),"yr","day")))),"Usia Salah"),"")</f>
        <v>21607.848911689813</v>
      </c>
      <c r="T2250" s="167" t="str">
        <f ca="1">IF(Table1[[#This Row],[TGL. PENSIUN ( usia )]]&lt;&gt;0,TEXT(Table1[[#This Row],[TGL. PENSIUN ( usia )]],"yyyy"),"")</f>
        <v>1959</v>
      </c>
      <c r="U2250" s="166">
        <f ca="1">IF(AND(Table1[[#This Row],[TGL. PENSIUN (usia)]]&lt;&gt;"",Table1[[#This Row],[TGL. PENSIUN (usia)]]&lt;&gt;"USIA SALAH"),IF(tglAcuan&lt;&gt;0,(INT(CONVERT(VLOOKUP(Table1[[#This Row],[JABATAN]],tbl_refJabatan,4,FALSE),"yr","day")-CONVERT(DATEDIF(H2250,tglAcuan,"y"),"yr","day"))),(INT(CONVERT(VLOOKUP(Table1[[#This Row],[JABATAN]],tbl_refJabatan,4,FALSE),"yr","day")-CONVERT(DATEDIF(H2250,NOW(),"y"),"yr","day")))),"")</f>
        <v>-23742</v>
      </c>
      <c r="V2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Row],[JABATAN]],tbl_refJabatan,6,FALSE),"yr","day")-CONVERT(DATEDIF(H2250,tglAcuan,"y"),"yr","day"))),(NOW()+(CONVERT(VLOOKUP(Table1[[#This Row],[JABATAN]],tbl_refJabatan,6,FALSE),"yr","day")-CONVERT(DATEDIF(H2250,NOW(),"y"),"yr","day")))),"Usia Salah"),"")</f>
        <v>21607.848911689813</v>
      </c>
      <c r="W2250" s="167" t="str">
        <f ca="1">IF(Table1[[#This Row],[TGL.PENSIUN (usia)]]&lt;&gt;0,TEXT(Table1[[#This Row],[TGL.PENSIUN (usia)]],"yyyy"),"")</f>
        <v>1959</v>
      </c>
      <c r="X2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Row],[JABATAN]],tbl_refJabatan,7,FALSE),"yr","day")-CONVERT(DATEDIF(M2250,tglAcuan,"y"),"yr","day"))),(NOW()+(CONVERT(VLOOKUP(Table1[[#This Row],[JABATAN]],tbl_refJabatan,7,FALSE),"yr","day")-CONVERT(DATEDIF(M2250,NOW(),"y"),"yr","day")))),"tgl SK salah"),"")</f>
        <v>43888.098911689813</v>
      </c>
      <c r="Y2250" s="167" t="str">
        <f ca="1">IF(Table1[[#This Row],[TGL. PENSIUN (jabatan)]]&lt;&gt;0,TEXT(Table1[[#This Row],[TGL. PENSIUN (jabatan)]],"yyyy"),"")</f>
        <v>2020</v>
      </c>
      <c r="Z22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Row],[JABATAN]],tbl_refJabatan,8,FALSE),"yr","day")-CONVERT(DATEDIF(H2250,tglAcuan,"y"),"yr","day"))),(NOW()+(CONVERT(VLOOKUP(Table1[[#This Row],[JABATAN]],tbl_refJabatan,8,FALSE),"yr","day")-CONVERT(DATEDIF(H2250,NOW(),"y"),"yr","day")))),"Usia Salah"),"")</f>
        <v>21607.848911689813</v>
      </c>
      <c r="AA2250" s="167" t="str">
        <f ca="1">IF(Table1[[#This Row],[TGL.PENSIUN (usia )]]&lt;&gt;0,TEXT(Table1[[#This Row],[TGL.PENSIUN (usia )]],"yyyy"),"")</f>
        <v>1959</v>
      </c>
      <c r="AB22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Row],[JABATAN]],tbl_refJabatan,9,FALSE),"yr","day")-CONVERT(DATEDIF(M2250,tglAcuan,"y"),"yr","day"))),(NOW()+(CONVERT(VLOOKUP(Table1[[#This Row],[JABATAN]],tbl_refJabatan,9,FALSE),"yr","day")-CONVERT(DATEDIF(M2250,NOW(),"y"),"yr","day")))),"tgl SK salah"),"")</f>
        <v>43888.098911689813</v>
      </c>
      <c r="AC2250" s="167" t="str">
        <f ca="1">IF(Table1[[#This Row],[TGL. PENSIUN (jabatan )]]&lt;&gt;0,TEXT(Table1[[#This Row],[TGL. PENSIUN (jabatan )]],"yyyy"),"")</f>
        <v>2020</v>
      </c>
      <c r="AD22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1" spans="1:30" s="88" customFormat="1" ht="21.75" customHeight="1" x14ac:dyDescent="0.25">
      <c r="A2251" s="43">
        <f t="shared" si="77"/>
        <v>2246</v>
      </c>
      <c r="B2251" s="44" t="s">
        <v>3626</v>
      </c>
      <c r="C2251" s="44" t="s">
        <v>3954</v>
      </c>
      <c r="D2251" s="72" t="s">
        <v>45</v>
      </c>
      <c r="E2251" s="285" t="s">
        <v>3872</v>
      </c>
      <c r="F2251" s="43" t="s">
        <v>41</v>
      </c>
      <c r="G2251" s="46" t="s">
        <v>42</v>
      </c>
      <c r="H2251" s="47">
        <v>27288</v>
      </c>
      <c r="I2251" s="45"/>
      <c r="J2251" s="76"/>
      <c r="K2251" s="74" t="s">
        <v>56</v>
      </c>
      <c r="L2251" s="83" t="s">
        <v>3957</v>
      </c>
      <c r="M2251" s="84">
        <v>43490</v>
      </c>
      <c r="N2251" s="52" t="str">
        <f t="shared" ca="1" si="76"/>
        <v>49 Tahun 5 Bulan 11 hari</v>
      </c>
      <c r="O22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Row],[JABATAN]],tbl_refJabatan,2,FALSE),"yr","day")-CONVERT(DATEDIF(H2251,tglAcuan,"y"),"yr","day"))),(NOW()+(CONVERT(VLOOKUP(Table1[[#This Row],[JABATAN]],tbl_refJabatan,2,FALSE),"yr","day")-CONVERT(DATEDIF(H2251,NOW(),"y"),"yr","day")))),"Usia Salah"),"")</f>
        <v>27451.848911689813</v>
      </c>
      <c r="Q2251" s="167" t="str">
        <f ca="1">IF(Table1[[#This Row],[TGL. PENSIUN (usia)]]&lt;&gt;0,TEXT(Table1[[#This Row],[TGL. PENSIUN (usia)]],"yyyy"),"")</f>
        <v>1975</v>
      </c>
      <c r="R2251" s="166">
        <f ca="1">IF(AND(Table1[[#This Row],[TGL. PENSIUN (usia)]]&lt;&gt;"",Table1[[#This Row],[TGL. PENSIUN (usia)]]&lt;&gt;"USIA SALAH"),IF(tglAcuan&lt;&gt;0,(INT(CONVERT(VLOOKUP(Table1[[#This Row],[JABATAN]],tbl_refJabatan,2,FALSE),"yr","day")-CONVERT(DATEDIF(H2251,tglAcuan,"y"),"yr","day"))),(INT(CONVERT(VLOOKUP(Table1[[#This Row],[JABATAN]],tbl_refJabatan,2,FALSE),"yr","day")-CONVERT(DATEDIF(H2251,NOW(),"y"),"yr","day")))),"")</f>
        <v>-17898</v>
      </c>
      <c r="S2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Row],[JABATAN]],tbl_refJabatan,4,FALSE),"yr","day")-CONVERT(DATEDIF(H2251,tglAcuan,"y"),"yr","day"))),(NOW()+(CONVERT(VLOOKUP(Table1[[#This Row],[JABATAN]],tbl_refJabatan,4,FALSE),"yr","day")-CONVERT(DATEDIF(H2251,NOW(),"y"),"yr","day")))),"Usia Salah"),"")</f>
        <v>27451.848911689813</v>
      </c>
      <c r="T2251" s="167" t="str">
        <f ca="1">IF(Table1[[#This Row],[TGL. PENSIUN ( usia )]]&lt;&gt;0,TEXT(Table1[[#This Row],[TGL. PENSIUN ( usia )]],"yyyy"),"")</f>
        <v>1975</v>
      </c>
      <c r="U2251" s="166">
        <f ca="1">IF(AND(Table1[[#This Row],[TGL. PENSIUN (usia)]]&lt;&gt;"",Table1[[#This Row],[TGL. PENSIUN (usia)]]&lt;&gt;"USIA SALAH"),IF(tglAcuan&lt;&gt;0,(INT(CONVERT(VLOOKUP(Table1[[#This Row],[JABATAN]],tbl_refJabatan,4,FALSE),"yr","day")-CONVERT(DATEDIF(H2251,tglAcuan,"y"),"yr","day"))),(INT(CONVERT(VLOOKUP(Table1[[#This Row],[JABATAN]],tbl_refJabatan,4,FALSE),"yr","day")-CONVERT(DATEDIF(H2251,NOW(),"y"),"yr","day")))),"")</f>
        <v>-17898</v>
      </c>
      <c r="V2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Row],[JABATAN]],tbl_refJabatan,6,FALSE),"yr","day")-CONVERT(DATEDIF(H2251,tglAcuan,"y"),"yr","day"))),(NOW()+(CONVERT(VLOOKUP(Table1[[#This Row],[JABATAN]],tbl_refJabatan,6,FALSE),"yr","day")-CONVERT(DATEDIF(H2251,NOW(),"y"),"yr","day")))),"Usia Salah"),"")</f>
        <v>27451.848911689813</v>
      </c>
      <c r="W2251" s="167" t="str">
        <f ca="1">IF(Table1[[#This Row],[TGL.PENSIUN (usia)]]&lt;&gt;0,TEXT(Table1[[#This Row],[TGL.PENSIUN (usia)]],"yyyy"),"")</f>
        <v>1975</v>
      </c>
      <c r="X22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Row],[JABATAN]],tbl_refJabatan,7,FALSE),"yr","day")-CONVERT(DATEDIF(M2251,tglAcuan,"y"),"yr","day"))),(NOW()+(CONVERT(VLOOKUP(Table1[[#This Row],[JABATAN]],tbl_refJabatan,7,FALSE),"yr","day")-CONVERT(DATEDIF(M2251,NOW(),"y"),"yr","day")))),"tgl SK salah"),"")</f>
        <v>43522.848911689813</v>
      </c>
      <c r="Y2251" s="167" t="str">
        <f ca="1">IF(Table1[[#This Row],[TGL. PENSIUN (jabatan)]]&lt;&gt;0,TEXT(Table1[[#This Row],[TGL. PENSIUN (jabatan)]],"yyyy"),"")</f>
        <v>2019</v>
      </c>
      <c r="Z22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Row],[JABATAN]],tbl_refJabatan,8,FALSE),"yr","day")-CONVERT(DATEDIF(H2251,tglAcuan,"y"),"yr","day"))),(NOW()+(CONVERT(VLOOKUP(Table1[[#This Row],[JABATAN]],tbl_refJabatan,8,FALSE),"yr","day")-CONVERT(DATEDIF(H2251,NOW(),"y"),"yr","day")))),"Usia Salah"),"")</f>
        <v>27451.848911689813</v>
      </c>
      <c r="AA2251" s="167" t="str">
        <f ca="1">IF(Table1[[#This Row],[TGL.PENSIUN (usia )]]&lt;&gt;0,TEXT(Table1[[#This Row],[TGL.PENSIUN (usia )]],"yyyy"),"")</f>
        <v>1975</v>
      </c>
      <c r="AB22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Row],[JABATAN]],tbl_refJabatan,9,FALSE),"yr","day")-CONVERT(DATEDIF(M2251,tglAcuan,"y"),"yr","day"))),(NOW()+(CONVERT(VLOOKUP(Table1[[#This Row],[JABATAN]],tbl_refJabatan,9,FALSE),"yr","day")-CONVERT(DATEDIF(M2251,NOW(),"y"),"yr","day")))),"tgl SK salah"),"")</f>
        <v>43522.848911689813</v>
      </c>
      <c r="AC2251" s="167" t="str">
        <f ca="1">IF(Table1[[#This Row],[TGL. PENSIUN (jabatan )]]&lt;&gt;0,TEXT(Table1[[#This Row],[TGL. PENSIUN (jabatan )]],"yyyy"),"")</f>
        <v>2019</v>
      </c>
      <c r="AD22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2" spans="1:30" s="53" customFormat="1" ht="21.75" customHeight="1" x14ac:dyDescent="0.25">
      <c r="A2252" s="43">
        <f t="shared" si="77"/>
        <v>2247</v>
      </c>
      <c r="B2252" s="44" t="s">
        <v>3626</v>
      </c>
      <c r="C2252" s="44" t="s">
        <v>3954</v>
      </c>
      <c r="D2252" s="72" t="s">
        <v>48</v>
      </c>
      <c r="E2252" s="285" t="s">
        <v>3958</v>
      </c>
      <c r="F2252" s="43" t="s">
        <v>41</v>
      </c>
      <c r="G2252" s="46" t="s">
        <v>42</v>
      </c>
      <c r="H2252" s="47">
        <v>28281</v>
      </c>
      <c r="I2252" s="45"/>
      <c r="J2252" s="76"/>
      <c r="K2252" s="74" t="s">
        <v>43</v>
      </c>
      <c r="L2252" s="83" t="s">
        <v>3957</v>
      </c>
      <c r="M2252" s="84">
        <v>43490</v>
      </c>
      <c r="N2252" s="52" t="str">
        <f t="shared" ca="1" si="76"/>
        <v>46 Tahun 8 Bulan 22 hari</v>
      </c>
      <c r="O22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Row],[JABATAN]],tbl_refJabatan,2,FALSE),"yr","day")-CONVERT(DATEDIF(H2252,tglAcuan,"y"),"yr","day"))),(NOW()+(CONVERT(VLOOKUP(Table1[[#This Row],[JABATAN]],tbl_refJabatan,2,FALSE),"yr","day")-CONVERT(DATEDIF(H2252,NOW(),"y"),"yr","day")))),"Usia Salah"),"")</f>
        <v>50462.598911689813</v>
      </c>
      <c r="Q2252" s="167" t="str">
        <f ca="1">IF(Table1[[#This Row],[TGL. PENSIUN (usia)]]&lt;&gt;0,TEXT(Table1[[#This Row],[TGL. PENSIUN (usia)]],"yyyy"),"")</f>
        <v>2038</v>
      </c>
      <c r="R2252" s="166">
        <f ca="1">IF(AND(Table1[[#This Row],[TGL. PENSIUN (usia)]]&lt;&gt;"",Table1[[#This Row],[TGL. PENSIUN (usia)]]&lt;&gt;"USIA SALAH"),IF(tglAcuan&lt;&gt;0,(INT(CONVERT(VLOOKUP(Table1[[#This Row],[JABATAN]],tbl_refJabatan,2,FALSE),"yr","day")-CONVERT(DATEDIF(H2252,tglAcuan,"y"),"yr","day"))),(INT(CONVERT(VLOOKUP(Table1[[#This Row],[JABATAN]],tbl_refJabatan,2,FALSE),"yr","day")-CONVERT(DATEDIF(H2252,NOW(),"y"),"yr","day")))),"")</f>
        <v>5113</v>
      </c>
      <c r="S2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Row],[JABATAN]],tbl_refJabatan,4,FALSE),"yr","day")-CONVERT(DATEDIF(H2252,tglAcuan,"y"),"yr","day"))),(NOW()+(CONVERT(VLOOKUP(Table1[[#This Row],[JABATAN]],tbl_refJabatan,4,FALSE),"yr","day")-CONVERT(DATEDIF(H2252,NOW(),"y"),"yr","day")))),"Usia Salah"),"")</f>
        <v>50462.598911689813</v>
      </c>
      <c r="T2252" s="167" t="str">
        <f ca="1">IF(Table1[[#This Row],[TGL. PENSIUN ( usia )]]&lt;&gt;0,TEXT(Table1[[#This Row],[TGL. PENSIUN ( usia )]],"yyyy"),"")</f>
        <v>2038</v>
      </c>
      <c r="U2252" s="166">
        <f ca="1">IF(AND(Table1[[#This Row],[TGL. PENSIUN (usia)]]&lt;&gt;"",Table1[[#This Row],[TGL. PENSIUN (usia)]]&lt;&gt;"USIA SALAH"),IF(tglAcuan&lt;&gt;0,(INT(CONVERT(VLOOKUP(Table1[[#This Row],[JABATAN]],tbl_refJabatan,4,FALSE),"yr","day")-CONVERT(DATEDIF(H2252,tglAcuan,"y"),"yr","day"))),(INT(CONVERT(VLOOKUP(Table1[[#This Row],[JABATAN]],tbl_refJabatan,4,FALSE),"yr","day")-CONVERT(DATEDIF(H2252,NOW(),"y"),"yr","day")))),"")</f>
        <v>5113</v>
      </c>
      <c r="V2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Row],[JABATAN]],tbl_refJabatan,6,FALSE),"yr","day")-CONVERT(DATEDIF(H2252,tglAcuan,"y"),"yr","day"))),(NOW()+(CONVERT(VLOOKUP(Table1[[#This Row],[JABATAN]],tbl_refJabatan,6,FALSE),"yr","day")-CONVERT(DATEDIF(H2252,NOW(),"y"),"yr","day")))),"Usia Salah"),"")</f>
        <v>49001.598911689813</v>
      </c>
      <c r="W2252" s="167" t="str">
        <f ca="1">IF(Table1[[#This Row],[TGL.PENSIUN (usia)]]&lt;&gt;0,TEXT(Table1[[#This Row],[TGL.PENSIUN (usia)]],"yyyy"),"")</f>
        <v>2034</v>
      </c>
      <c r="X2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Row],[JABATAN]],tbl_refJabatan,7,FALSE),"yr","day")-CONVERT(DATEDIF(M2252,tglAcuan,"y"),"yr","day"))),(NOW()+(CONVERT(VLOOKUP(Table1[[#This Row],[JABATAN]],tbl_refJabatan,7,FALSE),"yr","day")-CONVERT(DATEDIF(M2252,NOW(),"y"),"yr","day")))),"tgl SK salah"),"")</f>
        <v>50827.848911689813</v>
      </c>
      <c r="Y2252" s="167" t="str">
        <f ca="1">IF(Table1[[#This Row],[TGL. PENSIUN (jabatan)]]&lt;&gt;0,TEXT(Table1[[#This Row],[TGL. PENSIUN (jabatan)]],"yyyy"),"")</f>
        <v>2039</v>
      </c>
      <c r="Z22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Row],[JABATAN]],tbl_refJabatan,8,FALSE),"yr","day")-CONVERT(DATEDIF(H2252,tglAcuan,"y"),"yr","day"))),(NOW()+(CONVERT(VLOOKUP(Table1[[#This Row],[JABATAN]],tbl_refJabatan,8,FALSE),"yr","day")-CONVERT(DATEDIF(H2252,NOW(),"y"),"yr","day")))),"Usia Salah"),"")</f>
        <v>49001.598911689813</v>
      </c>
      <c r="AA2252" s="167" t="str">
        <f ca="1">IF(Table1[[#This Row],[TGL.PENSIUN (usia )]]&lt;&gt;0,TEXT(Table1[[#This Row],[TGL.PENSIUN (usia )]],"yyyy"),"")</f>
        <v>2034</v>
      </c>
      <c r="AB22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Row],[JABATAN]],tbl_refJabatan,9,FALSE),"yr","day")-CONVERT(DATEDIF(M2252,tglAcuan,"y"),"yr","day"))),(NOW()+(CONVERT(VLOOKUP(Table1[[#This Row],[JABATAN]],tbl_refJabatan,9,FALSE),"yr","day")-CONVERT(DATEDIF(M2252,NOW(),"y"),"yr","day")))),"tgl SK salah"),"")</f>
        <v>50827.848911689813</v>
      </c>
      <c r="AC2252" s="167" t="str">
        <f ca="1">IF(Table1[[#This Row],[TGL. PENSIUN (jabatan )]]&lt;&gt;0,TEXT(Table1[[#This Row],[TGL. PENSIUN (jabatan )]],"yyyy"),"")</f>
        <v>2039</v>
      </c>
      <c r="AD22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3" spans="1:30" s="53" customFormat="1" ht="21.75" customHeight="1" x14ac:dyDescent="0.25">
      <c r="A2253" s="43">
        <f t="shared" si="77"/>
        <v>2248</v>
      </c>
      <c r="B2253" s="44" t="s">
        <v>3626</v>
      </c>
      <c r="C2253" s="44" t="s">
        <v>3954</v>
      </c>
      <c r="D2253" s="72" t="s">
        <v>52</v>
      </c>
      <c r="E2253" s="285" t="s">
        <v>3959</v>
      </c>
      <c r="F2253" s="43" t="s">
        <v>50</v>
      </c>
      <c r="G2253" s="46" t="s">
        <v>42</v>
      </c>
      <c r="H2253" s="47">
        <v>35937</v>
      </c>
      <c r="I2253" s="45"/>
      <c r="J2253" s="76"/>
      <c r="K2253" s="74" t="s">
        <v>43</v>
      </c>
      <c r="L2253" s="83" t="s">
        <v>3960</v>
      </c>
      <c r="M2253" s="84">
        <v>45287</v>
      </c>
      <c r="N2253" s="52" t="str">
        <f t="shared" ca="1" si="76"/>
        <v>25 Tahun 9 Bulan 5 hari</v>
      </c>
      <c r="O22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0 Hari </v>
      </c>
      <c r="P2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Row],[JABATAN]],tbl_refJabatan,2,FALSE),"yr","day")-CONVERT(DATEDIF(H2253,tglAcuan,"y"),"yr","day"))),(NOW()+(CONVERT(VLOOKUP(Table1[[#This Row],[JABATAN]],tbl_refJabatan,2,FALSE),"yr","day")-CONVERT(DATEDIF(H2253,NOW(),"y"),"yr","day")))),"Usia Salah"),"")</f>
        <v>58132.848911689813</v>
      </c>
      <c r="Q2253" s="167" t="str">
        <f ca="1">IF(Table1[[#This Row],[TGL. PENSIUN (usia)]]&lt;&gt;0,TEXT(Table1[[#This Row],[TGL. PENSIUN (usia)]],"yyyy"),"")</f>
        <v>2059</v>
      </c>
      <c r="R2253" s="166">
        <f ca="1">IF(AND(Table1[[#This Row],[TGL. PENSIUN (usia)]]&lt;&gt;"",Table1[[#This Row],[TGL. PENSIUN (usia)]]&lt;&gt;"USIA SALAH"),IF(tglAcuan&lt;&gt;0,(INT(CONVERT(VLOOKUP(Table1[[#This Row],[JABATAN]],tbl_refJabatan,2,FALSE),"yr","day")-CONVERT(DATEDIF(H2253,tglAcuan,"y"),"yr","day"))),(INT(CONVERT(VLOOKUP(Table1[[#This Row],[JABATAN]],tbl_refJabatan,2,FALSE),"yr","day")-CONVERT(DATEDIF(H2253,NOW(),"y"),"yr","day")))),"")</f>
        <v>12783</v>
      </c>
      <c r="S2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Row],[JABATAN]],tbl_refJabatan,4,FALSE),"yr","day")-CONVERT(DATEDIF(H2253,tglAcuan,"y"),"yr","day"))),(NOW()+(CONVERT(VLOOKUP(Table1[[#This Row],[JABATAN]],tbl_refJabatan,4,FALSE),"yr","day")-CONVERT(DATEDIF(H2253,NOW(),"y"),"yr","day")))),"Usia Salah"),"")</f>
        <v>58132.848911689813</v>
      </c>
      <c r="T2253" s="167" t="str">
        <f ca="1">IF(Table1[[#This Row],[TGL. PENSIUN ( usia )]]&lt;&gt;0,TEXT(Table1[[#This Row],[TGL. PENSIUN ( usia )]],"yyyy"),"")</f>
        <v>2059</v>
      </c>
      <c r="U2253" s="166">
        <f ca="1">IF(AND(Table1[[#This Row],[TGL. PENSIUN (usia)]]&lt;&gt;"",Table1[[#This Row],[TGL. PENSIUN (usia)]]&lt;&gt;"USIA SALAH"),IF(tglAcuan&lt;&gt;0,(INT(CONVERT(VLOOKUP(Table1[[#This Row],[JABATAN]],tbl_refJabatan,4,FALSE),"yr","day")-CONVERT(DATEDIF(H2253,tglAcuan,"y"),"yr","day"))),(INT(CONVERT(VLOOKUP(Table1[[#This Row],[JABATAN]],tbl_refJabatan,4,FALSE),"yr","day")-CONVERT(DATEDIF(H2253,NOW(),"y"),"yr","day")))),"")</f>
        <v>12783</v>
      </c>
      <c r="V2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Row],[JABATAN]],tbl_refJabatan,6,FALSE),"yr","day")-CONVERT(DATEDIF(H2253,tglAcuan,"y"),"yr","day"))),(NOW()+(CONVERT(VLOOKUP(Table1[[#This Row],[JABATAN]],tbl_refJabatan,6,FALSE),"yr","day")-CONVERT(DATEDIF(H2253,NOW(),"y"),"yr","day")))),"Usia Salah"),"")</f>
        <v>56671.848911689813</v>
      </c>
      <c r="W2253" s="167" t="str">
        <f ca="1">IF(Table1[[#This Row],[TGL.PENSIUN (usia)]]&lt;&gt;0,TEXT(Table1[[#This Row],[TGL.PENSIUN (usia)]],"yyyy"),"")</f>
        <v>2055</v>
      </c>
      <c r="X2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Row],[JABATAN]],tbl_refJabatan,7,FALSE),"yr","day")-CONVERT(DATEDIF(M2253,tglAcuan,"y"),"yr","day"))),(NOW()+(CONVERT(VLOOKUP(Table1[[#This Row],[JABATAN]],tbl_refJabatan,7,FALSE),"yr","day")-CONVERT(DATEDIF(M2253,NOW(),"y"),"yr","day")))),"tgl SK salah"),"")</f>
        <v>52654.098911689813</v>
      </c>
      <c r="Y2253" s="167" t="str">
        <f ca="1">IF(Table1[[#This Row],[TGL. PENSIUN (jabatan)]]&lt;&gt;0,TEXT(Table1[[#This Row],[TGL. PENSIUN (jabatan)]],"yyyy"),"")</f>
        <v>2044</v>
      </c>
      <c r="Z22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Row],[JABATAN]],tbl_refJabatan,8,FALSE),"yr","day")-CONVERT(DATEDIF(H2253,tglAcuan,"y"),"yr","day"))),(NOW()+(CONVERT(VLOOKUP(Table1[[#This Row],[JABATAN]],tbl_refJabatan,8,FALSE),"yr","day")-CONVERT(DATEDIF(H2253,NOW(),"y"),"yr","day")))),"Usia Salah"),"")</f>
        <v>56671.848911689813</v>
      </c>
      <c r="AA2253" s="167" t="str">
        <f ca="1">IF(Table1[[#This Row],[TGL.PENSIUN (usia )]]&lt;&gt;0,TEXT(Table1[[#This Row],[TGL.PENSIUN (usia )]],"yyyy"),"")</f>
        <v>2055</v>
      </c>
      <c r="AB22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Row],[JABATAN]],tbl_refJabatan,9,FALSE),"yr","day")-CONVERT(DATEDIF(M2253,tglAcuan,"y"),"yr","day"))),(NOW()+(CONVERT(VLOOKUP(Table1[[#This Row],[JABATAN]],tbl_refJabatan,9,FALSE),"yr","day")-CONVERT(DATEDIF(M2253,NOW(),"y"),"yr","day")))),"tgl SK salah"),"")</f>
        <v>52654.098911689813</v>
      </c>
      <c r="AC2253" s="167" t="str">
        <f ca="1">IF(Table1[[#This Row],[TGL. PENSIUN (jabatan )]]&lt;&gt;0,TEXT(Table1[[#This Row],[TGL. PENSIUN (jabatan )]],"yyyy"),"")</f>
        <v>2044</v>
      </c>
      <c r="AD22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4" spans="1:30" s="53" customFormat="1" ht="21.75" customHeight="1" x14ac:dyDescent="0.25">
      <c r="A2254" s="43">
        <f t="shared" si="77"/>
        <v>2249</v>
      </c>
      <c r="B2254" s="44" t="s">
        <v>3626</v>
      </c>
      <c r="C2254" s="44" t="s">
        <v>3954</v>
      </c>
      <c r="D2254" s="45" t="s">
        <v>54</v>
      </c>
      <c r="E2254" s="285" t="s">
        <v>3961</v>
      </c>
      <c r="F2254" s="43" t="s">
        <v>41</v>
      </c>
      <c r="G2254" s="46" t="s">
        <v>306</v>
      </c>
      <c r="H2254" s="47">
        <v>26790</v>
      </c>
      <c r="I2254" s="45"/>
      <c r="J2254" s="76"/>
      <c r="K2254" s="74" t="s">
        <v>43</v>
      </c>
      <c r="L2254" s="83" t="s">
        <v>3957</v>
      </c>
      <c r="M2254" s="84">
        <v>43490</v>
      </c>
      <c r="N2254" s="52" t="str">
        <f t="shared" ca="1" si="76"/>
        <v>50 Tahun 9 Bulan 21 hari</v>
      </c>
      <c r="O22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Row],[JABATAN]],tbl_refJabatan,2,FALSE),"yr","day")-CONVERT(DATEDIF(H2254,tglAcuan,"y"),"yr","day"))),(NOW()+(CONVERT(VLOOKUP(Table1[[#This Row],[JABATAN]],tbl_refJabatan,2,FALSE),"yr","day")-CONVERT(DATEDIF(H2254,NOW(),"y"),"yr","day")))),"Usia Salah"),"")</f>
        <v>49001.598911689813</v>
      </c>
      <c r="Q2254" s="167" t="str">
        <f ca="1">IF(Table1[[#This Row],[TGL. PENSIUN (usia)]]&lt;&gt;0,TEXT(Table1[[#This Row],[TGL. PENSIUN (usia)]],"yyyy"),"")</f>
        <v>2034</v>
      </c>
      <c r="R2254" s="166">
        <f ca="1">IF(AND(Table1[[#This Row],[TGL. PENSIUN (usia)]]&lt;&gt;"",Table1[[#This Row],[TGL. PENSIUN (usia)]]&lt;&gt;"USIA SALAH"),IF(tglAcuan&lt;&gt;0,(INT(CONVERT(VLOOKUP(Table1[[#This Row],[JABATAN]],tbl_refJabatan,2,FALSE),"yr","day")-CONVERT(DATEDIF(H2254,tglAcuan,"y"),"yr","day"))),(INT(CONVERT(VLOOKUP(Table1[[#This Row],[JABATAN]],tbl_refJabatan,2,FALSE),"yr","day")-CONVERT(DATEDIF(H2254,NOW(),"y"),"yr","day")))),"")</f>
        <v>3652</v>
      </c>
      <c r="S2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Row],[JABATAN]],tbl_refJabatan,4,FALSE),"yr","day")-CONVERT(DATEDIF(H2254,tglAcuan,"y"),"yr","day"))),(NOW()+(CONVERT(VLOOKUP(Table1[[#This Row],[JABATAN]],tbl_refJabatan,4,FALSE),"yr","day")-CONVERT(DATEDIF(H2254,NOW(),"y"),"yr","day")))),"Usia Salah"),"")</f>
        <v>49001.598911689813</v>
      </c>
      <c r="T2254" s="167" t="str">
        <f ca="1">IF(Table1[[#This Row],[TGL. PENSIUN ( usia )]]&lt;&gt;0,TEXT(Table1[[#This Row],[TGL. PENSIUN ( usia )]],"yyyy"),"")</f>
        <v>2034</v>
      </c>
      <c r="U2254" s="166">
        <f ca="1">IF(AND(Table1[[#This Row],[TGL. PENSIUN (usia)]]&lt;&gt;"",Table1[[#This Row],[TGL. PENSIUN (usia)]]&lt;&gt;"USIA SALAH"),IF(tglAcuan&lt;&gt;0,(INT(CONVERT(VLOOKUP(Table1[[#This Row],[JABATAN]],tbl_refJabatan,4,FALSE),"yr","day")-CONVERT(DATEDIF(H2254,tglAcuan,"y"),"yr","day"))),(INT(CONVERT(VLOOKUP(Table1[[#This Row],[JABATAN]],tbl_refJabatan,4,FALSE),"yr","day")-CONVERT(DATEDIF(H2254,NOW(),"y"),"yr","day")))),"")</f>
        <v>3652</v>
      </c>
      <c r="V2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Row],[JABATAN]],tbl_refJabatan,6,FALSE),"yr","day")-CONVERT(DATEDIF(H2254,tglAcuan,"y"),"yr","day"))),(NOW()+(CONVERT(VLOOKUP(Table1[[#This Row],[JABATAN]],tbl_refJabatan,6,FALSE),"yr","day")-CONVERT(DATEDIF(H2254,NOW(),"y"),"yr","day")))),"Usia Salah"),"")</f>
        <v>47540.598911689813</v>
      </c>
      <c r="W2254" s="167" t="str">
        <f ca="1">IF(Table1[[#This Row],[TGL.PENSIUN (usia)]]&lt;&gt;0,TEXT(Table1[[#This Row],[TGL.PENSIUN (usia)]],"yyyy"),"")</f>
        <v>2030</v>
      </c>
      <c r="X2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Row],[JABATAN]],tbl_refJabatan,7,FALSE),"yr","day")-CONVERT(DATEDIF(M2254,tglAcuan,"y"),"yr","day"))),(NOW()+(CONVERT(VLOOKUP(Table1[[#This Row],[JABATAN]],tbl_refJabatan,7,FALSE),"yr","day")-CONVERT(DATEDIF(M2254,NOW(),"y"),"yr","day")))),"tgl SK salah"),"")</f>
        <v>50827.848911689813</v>
      </c>
      <c r="Y2254" s="167" t="str">
        <f ca="1">IF(Table1[[#This Row],[TGL. PENSIUN (jabatan)]]&lt;&gt;0,TEXT(Table1[[#This Row],[TGL. PENSIUN (jabatan)]],"yyyy"),"")</f>
        <v>2039</v>
      </c>
      <c r="Z22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Row],[JABATAN]],tbl_refJabatan,8,FALSE),"yr","day")-CONVERT(DATEDIF(H2254,tglAcuan,"y"),"yr","day"))),(NOW()+(CONVERT(VLOOKUP(Table1[[#This Row],[JABATAN]],tbl_refJabatan,8,FALSE),"yr","day")-CONVERT(DATEDIF(H2254,NOW(),"y"),"yr","day")))),"Usia Salah"),"")</f>
        <v>47540.598911689813</v>
      </c>
      <c r="AA2254" s="167" t="str">
        <f ca="1">IF(Table1[[#This Row],[TGL.PENSIUN (usia )]]&lt;&gt;0,TEXT(Table1[[#This Row],[TGL.PENSIUN (usia )]],"yyyy"),"")</f>
        <v>2030</v>
      </c>
      <c r="AB22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Row],[JABATAN]],tbl_refJabatan,9,FALSE),"yr","day")-CONVERT(DATEDIF(M2254,tglAcuan,"y"),"yr","day"))),(NOW()+(CONVERT(VLOOKUP(Table1[[#This Row],[JABATAN]],tbl_refJabatan,9,FALSE),"yr","day")-CONVERT(DATEDIF(M2254,NOW(),"y"),"yr","day")))),"tgl SK salah"),"")</f>
        <v>50827.848911689813</v>
      </c>
      <c r="AC2254" s="167" t="str">
        <f ca="1">IF(Table1[[#This Row],[TGL. PENSIUN (jabatan )]]&lt;&gt;0,TEXT(Table1[[#This Row],[TGL. PENSIUN (jabatan )]],"yyyy"),"")</f>
        <v>2039</v>
      </c>
      <c r="AD22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5" spans="1:30" s="53" customFormat="1" ht="21.75" customHeight="1" x14ac:dyDescent="0.25">
      <c r="A2255" s="43">
        <f t="shared" si="77"/>
        <v>2250</v>
      </c>
      <c r="B2255" s="44" t="s">
        <v>3626</v>
      </c>
      <c r="C2255" s="44" t="s">
        <v>3954</v>
      </c>
      <c r="D2255" s="72" t="s">
        <v>57</v>
      </c>
      <c r="E2255" s="285" t="s">
        <v>2086</v>
      </c>
      <c r="F2255" s="43" t="s">
        <v>41</v>
      </c>
      <c r="G2255" s="46" t="s">
        <v>42</v>
      </c>
      <c r="H2255" s="47">
        <v>29526</v>
      </c>
      <c r="I2255" s="45"/>
      <c r="J2255" s="76"/>
      <c r="K2255" s="74" t="s">
        <v>43</v>
      </c>
      <c r="L2255" s="83" t="s">
        <v>3957</v>
      </c>
      <c r="M2255" s="84">
        <v>43490</v>
      </c>
      <c r="N2255" s="52" t="str">
        <f t="shared" ca="1" si="76"/>
        <v>43 Tahun 3 Bulan 26 hari</v>
      </c>
      <c r="O22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Row],[JABATAN]],tbl_refJabatan,2,FALSE),"yr","day")-CONVERT(DATEDIF(H2255,tglAcuan,"y"),"yr","day"))),(NOW()+(CONVERT(VLOOKUP(Table1[[#This Row],[JABATAN]],tbl_refJabatan,2,FALSE),"yr","day")-CONVERT(DATEDIF(H2255,NOW(),"y"),"yr","day")))),"Usia Salah"),"")</f>
        <v>51558.348911689813</v>
      </c>
      <c r="Q2255" s="167" t="str">
        <f ca="1">IF(Table1[[#This Row],[TGL. PENSIUN (usia)]]&lt;&gt;0,TEXT(Table1[[#This Row],[TGL. PENSIUN (usia)]],"yyyy"),"")</f>
        <v>2041</v>
      </c>
      <c r="R2255" s="166">
        <f ca="1">IF(AND(Table1[[#This Row],[TGL. PENSIUN (usia)]]&lt;&gt;"",Table1[[#This Row],[TGL. PENSIUN (usia)]]&lt;&gt;"USIA SALAH"),IF(tglAcuan&lt;&gt;0,(INT(CONVERT(VLOOKUP(Table1[[#This Row],[JABATAN]],tbl_refJabatan,2,FALSE),"yr","day")-CONVERT(DATEDIF(H2255,tglAcuan,"y"),"yr","day"))),(INT(CONVERT(VLOOKUP(Table1[[#This Row],[JABATAN]],tbl_refJabatan,2,FALSE),"yr","day")-CONVERT(DATEDIF(H2255,NOW(),"y"),"yr","day")))),"")</f>
        <v>6209</v>
      </c>
      <c r="S2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Row],[JABATAN]],tbl_refJabatan,4,FALSE),"yr","day")-CONVERT(DATEDIF(H2255,tglAcuan,"y"),"yr","day"))),(NOW()+(CONVERT(VLOOKUP(Table1[[#This Row],[JABATAN]],tbl_refJabatan,4,FALSE),"yr","day")-CONVERT(DATEDIF(H2255,NOW(),"y"),"yr","day")))),"Usia Salah"),"")</f>
        <v>51558.348911689813</v>
      </c>
      <c r="T2255" s="167" t="str">
        <f ca="1">IF(Table1[[#This Row],[TGL. PENSIUN ( usia )]]&lt;&gt;0,TEXT(Table1[[#This Row],[TGL. PENSIUN ( usia )]],"yyyy"),"")</f>
        <v>2041</v>
      </c>
      <c r="U2255" s="166">
        <f ca="1">IF(AND(Table1[[#This Row],[TGL. PENSIUN (usia)]]&lt;&gt;"",Table1[[#This Row],[TGL. PENSIUN (usia)]]&lt;&gt;"USIA SALAH"),IF(tglAcuan&lt;&gt;0,(INT(CONVERT(VLOOKUP(Table1[[#This Row],[JABATAN]],tbl_refJabatan,4,FALSE),"yr","day")-CONVERT(DATEDIF(H2255,tglAcuan,"y"),"yr","day"))),(INT(CONVERT(VLOOKUP(Table1[[#This Row],[JABATAN]],tbl_refJabatan,4,FALSE),"yr","day")-CONVERT(DATEDIF(H2255,NOW(),"y"),"yr","day")))),"")</f>
        <v>6209</v>
      </c>
      <c r="V2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Row],[JABATAN]],tbl_refJabatan,6,FALSE),"yr","day")-CONVERT(DATEDIF(H2255,tglAcuan,"y"),"yr","day"))),(NOW()+(CONVERT(VLOOKUP(Table1[[#This Row],[JABATAN]],tbl_refJabatan,6,FALSE),"yr","day")-CONVERT(DATEDIF(H2255,NOW(),"y"),"yr","day")))),"Usia Salah"),"")</f>
        <v>50097.348911689813</v>
      </c>
      <c r="W2255" s="167" t="str">
        <f ca="1">IF(Table1[[#This Row],[TGL.PENSIUN (usia)]]&lt;&gt;0,TEXT(Table1[[#This Row],[TGL.PENSIUN (usia)]],"yyyy"),"")</f>
        <v>2037</v>
      </c>
      <c r="X2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Row],[JABATAN]],tbl_refJabatan,7,FALSE),"yr","day")-CONVERT(DATEDIF(M2255,tglAcuan,"y"),"yr","day"))),(NOW()+(CONVERT(VLOOKUP(Table1[[#This Row],[JABATAN]],tbl_refJabatan,7,FALSE),"yr","day")-CONVERT(DATEDIF(M2255,NOW(),"y"),"yr","day")))),"tgl SK salah"),"")</f>
        <v>50827.848911689813</v>
      </c>
      <c r="Y2255" s="167" t="str">
        <f ca="1">IF(Table1[[#This Row],[TGL. PENSIUN (jabatan)]]&lt;&gt;0,TEXT(Table1[[#This Row],[TGL. PENSIUN (jabatan)]],"yyyy"),"")</f>
        <v>2039</v>
      </c>
      <c r="Z22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Row],[JABATAN]],tbl_refJabatan,8,FALSE),"yr","day")-CONVERT(DATEDIF(H2255,tglAcuan,"y"),"yr","day"))),(NOW()+(CONVERT(VLOOKUP(Table1[[#This Row],[JABATAN]],tbl_refJabatan,8,FALSE),"yr","day")-CONVERT(DATEDIF(H2255,NOW(),"y"),"yr","day")))),"Usia Salah"),"")</f>
        <v>50097.348911689813</v>
      </c>
      <c r="AA2255" s="167" t="str">
        <f ca="1">IF(Table1[[#This Row],[TGL.PENSIUN (usia )]]&lt;&gt;0,TEXT(Table1[[#This Row],[TGL.PENSIUN (usia )]],"yyyy"),"")</f>
        <v>2037</v>
      </c>
      <c r="AB22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Row],[JABATAN]],tbl_refJabatan,9,FALSE),"yr","day")-CONVERT(DATEDIF(M2255,tglAcuan,"y"),"yr","day"))),(NOW()+(CONVERT(VLOOKUP(Table1[[#This Row],[JABATAN]],tbl_refJabatan,9,FALSE),"yr","day")-CONVERT(DATEDIF(M2255,NOW(),"y"),"yr","day")))),"tgl SK salah"),"")</f>
        <v>50827.848911689813</v>
      </c>
      <c r="AC2255" s="167" t="str">
        <f ca="1">IF(Table1[[#This Row],[TGL. PENSIUN (jabatan )]]&lt;&gt;0,TEXT(Table1[[#This Row],[TGL. PENSIUN (jabatan )]],"yyyy"),"")</f>
        <v>2039</v>
      </c>
      <c r="AD22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6" spans="1:30" s="53" customFormat="1" ht="21.75" customHeight="1" x14ac:dyDescent="0.25">
      <c r="A2256" s="43">
        <f t="shared" si="77"/>
        <v>2251</v>
      </c>
      <c r="B2256" s="44" t="s">
        <v>3626</v>
      </c>
      <c r="C2256" s="44" t="s">
        <v>3954</v>
      </c>
      <c r="D2256" s="72" t="s">
        <v>59</v>
      </c>
      <c r="E2256" s="285" t="s">
        <v>3777</v>
      </c>
      <c r="F2256" s="43" t="s">
        <v>41</v>
      </c>
      <c r="G2256" s="46" t="s">
        <v>42</v>
      </c>
      <c r="H2256" s="47">
        <v>25851</v>
      </c>
      <c r="I2256" s="45"/>
      <c r="J2256" s="76"/>
      <c r="K2256" s="74" t="s">
        <v>43</v>
      </c>
      <c r="L2256" s="83" t="s">
        <v>3957</v>
      </c>
      <c r="M2256" s="84">
        <v>43490</v>
      </c>
      <c r="N2256" s="52" t="str">
        <f t="shared" ref="N2256:N2319" ca="1" si="78">IFERROR(IF(H2256&lt;&gt;0,IF(tglAcuan&lt;&gt;0,DATEDIF(H2256,tglAcuan,"y")&amp;" Tahun "&amp;DATEDIF(H2256,tglAcuan,"ym")&amp;" Bulan "&amp;DATEDIF(H2256,tglAcuan,"md")&amp;" hari",DATEDIF(H2256,NOW(),"y")&amp;" Tahun "&amp;DATEDIF(H2256,NOW(),"ym")&amp;" Bulan "&amp;DATEDIF(H2256,NOW(),"md")&amp;" hari"),"tgl lahir salah/ null"),"tgl lahir salah")</f>
        <v>53 Tahun 4 Bulan 17 hari</v>
      </c>
      <c r="O22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Row],[JABATAN]],tbl_refJabatan,2,FALSE),"yr","day")-CONVERT(DATEDIF(H2256,tglAcuan,"y"),"yr","day"))),(NOW()+(CONVERT(VLOOKUP(Table1[[#This Row],[JABATAN]],tbl_refJabatan,2,FALSE),"yr","day")-CONVERT(DATEDIF(H2256,NOW(),"y"),"yr","day")))),"Usia Salah"),"")</f>
        <v>47905.848911689813</v>
      </c>
      <c r="Q2256" s="167" t="str">
        <f ca="1">IF(Table1[[#This Row],[TGL. PENSIUN (usia)]]&lt;&gt;0,TEXT(Table1[[#This Row],[TGL. PENSIUN (usia)]],"yyyy"),"")</f>
        <v>2031</v>
      </c>
      <c r="R2256" s="166">
        <f ca="1">IF(AND(Table1[[#This Row],[TGL. PENSIUN (usia)]]&lt;&gt;"",Table1[[#This Row],[TGL. PENSIUN (usia)]]&lt;&gt;"USIA SALAH"),IF(tglAcuan&lt;&gt;0,(INT(CONVERT(VLOOKUP(Table1[[#This Row],[JABATAN]],tbl_refJabatan,2,FALSE),"yr","day")-CONVERT(DATEDIF(H2256,tglAcuan,"y"),"yr","day"))),(INT(CONVERT(VLOOKUP(Table1[[#This Row],[JABATAN]],tbl_refJabatan,2,FALSE),"yr","day")-CONVERT(DATEDIF(H2256,NOW(),"y"),"yr","day")))),"")</f>
        <v>2556</v>
      </c>
      <c r="S2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Row],[JABATAN]],tbl_refJabatan,4,FALSE),"yr","day")-CONVERT(DATEDIF(H2256,tglAcuan,"y"),"yr","day"))),(NOW()+(CONVERT(VLOOKUP(Table1[[#This Row],[JABATAN]],tbl_refJabatan,4,FALSE),"yr","day")-CONVERT(DATEDIF(H2256,NOW(),"y"),"yr","day")))),"Usia Salah"),"")</f>
        <v>47905.848911689813</v>
      </c>
      <c r="T2256" s="167" t="str">
        <f ca="1">IF(Table1[[#This Row],[TGL. PENSIUN ( usia )]]&lt;&gt;0,TEXT(Table1[[#This Row],[TGL. PENSIUN ( usia )]],"yyyy"),"")</f>
        <v>2031</v>
      </c>
      <c r="U2256" s="166">
        <f ca="1">IF(AND(Table1[[#This Row],[TGL. PENSIUN (usia)]]&lt;&gt;"",Table1[[#This Row],[TGL. PENSIUN (usia)]]&lt;&gt;"USIA SALAH"),IF(tglAcuan&lt;&gt;0,(INT(CONVERT(VLOOKUP(Table1[[#This Row],[JABATAN]],tbl_refJabatan,4,FALSE),"yr","day")-CONVERT(DATEDIF(H2256,tglAcuan,"y"),"yr","day"))),(INT(CONVERT(VLOOKUP(Table1[[#This Row],[JABATAN]],tbl_refJabatan,4,FALSE),"yr","day")-CONVERT(DATEDIF(H2256,NOW(),"y"),"yr","day")))),"")</f>
        <v>2556</v>
      </c>
      <c r="V2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Row],[JABATAN]],tbl_refJabatan,6,FALSE),"yr","day")-CONVERT(DATEDIF(H2256,tglAcuan,"y"),"yr","day"))),(NOW()+(CONVERT(VLOOKUP(Table1[[#This Row],[JABATAN]],tbl_refJabatan,6,FALSE),"yr","day")-CONVERT(DATEDIF(H2256,NOW(),"y"),"yr","day")))),"Usia Salah"),"")</f>
        <v>46444.848911689813</v>
      </c>
      <c r="W2256" s="167" t="str">
        <f ca="1">IF(Table1[[#This Row],[TGL.PENSIUN (usia)]]&lt;&gt;0,TEXT(Table1[[#This Row],[TGL.PENSIUN (usia)]],"yyyy"),"")</f>
        <v>2027</v>
      </c>
      <c r="X2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Row],[JABATAN]],tbl_refJabatan,7,FALSE),"yr","day")-CONVERT(DATEDIF(M2256,tglAcuan,"y"),"yr","day"))),(NOW()+(CONVERT(VLOOKUP(Table1[[#This Row],[JABATAN]],tbl_refJabatan,7,FALSE),"yr","day")-CONVERT(DATEDIF(M2256,NOW(),"y"),"yr","day")))),"tgl SK salah"),"")</f>
        <v>50827.848911689813</v>
      </c>
      <c r="Y2256" s="167" t="str">
        <f ca="1">IF(Table1[[#This Row],[TGL. PENSIUN (jabatan)]]&lt;&gt;0,TEXT(Table1[[#This Row],[TGL. PENSIUN (jabatan)]],"yyyy"),"")</f>
        <v>2039</v>
      </c>
      <c r="Z22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Row],[JABATAN]],tbl_refJabatan,8,FALSE),"yr","day")-CONVERT(DATEDIF(H2256,tglAcuan,"y"),"yr","day"))),(NOW()+(CONVERT(VLOOKUP(Table1[[#This Row],[JABATAN]],tbl_refJabatan,8,FALSE),"yr","day")-CONVERT(DATEDIF(H2256,NOW(),"y"),"yr","day")))),"Usia Salah"),"")</f>
        <v>46444.848911689813</v>
      </c>
      <c r="AA2256" s="167" t="str">
        <f ca="1">IF(Table1[[#This Row],[TGL.PENSIUN (usia )]]&lt;&gt;0,TEXT(Table1[[#This Row],[TGL.PENSIUN (usia )]],"yyyy"),"")</f>
        <v>2027</v>
      </c>
      <c r="AB22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Row],[JABATAN]],tbl_refJabatan,9,FALSE),"yr","day")-CONVERT(DATEDIF(M2256,tglAcuan,"y"),"yr","day"))),(NOW()+(CONVERT(VLOOKUP(Table1[[#This Row],[JABATAN]],tbl_refJabatan,9,FALSE),"yr","day")-CONVERT(DATEDIF(M2256,NOW(),"y"),"yr","day")))),"tgl SK salah"),"")</f>
        <v>50827.848911689813</v>
      </c>
      <c r="AC2256" s="167" t="str">
        <f ca="1">IF(Table1[[#This Row],[TGL. PENSIUN (jabatan )]]&lt;&gt;0,TEXT(Table1[[#This Row],[TGL. PENSIUN (jabatan )]],"yyyy"),"")</f>
        <v>2039</v>
      </c>
      <c r="AD22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7" spans="1:30" s="53" customFormat="1" ht="21.75" customHeight="1" x14ac:dyDescent="0.25">
      <c r="A2257" s="43">
        <f t="shared" si="77"/>
        <v>2252</v>
      </c>
      <c r="B2257" s="44" t="s">
        <v>3626</v>
      </c>
      <c r="C2257" s="44" t="s">
        <v>3954</v>
      </c>
      <c r="D2257" s="72" t="s">
        <v>61</v>
      </c>
      <c r="E2257" s="285" t="s">
        <v>2730</v>
      </c>
      <c r="F2257" s="43" t="s">
        <v>41</v>
      </c>
      <c r="G2257" s="46" t="s">
        <v>42</v>
      </c>
      <c r="H2257" s="47">
        <v>31538</v>
      </c>
      <c r="I2257" s="45"/>
      <c r="J2257" s="76"/>
      <c r="K2257" s="74" t="s">
        <v>43</v>
      </c>
      <c r="L2257" s="69" t="s">
        <v>3962</v>
      </c>
      <c r="M2257" s="84">
        <v>44189</v>
      </c>
      <c r="N2257" s="52" t="str">
        <f t="shared" ca="1" si="78"/>
        <v>37 Tahun 9 Bulan 21 hari</v>
      </c>
      <c r="O22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2 Bulan 3 Hari </v>
      </c>
      <c r="P2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Row],[JABATAN]],tbl_refJabatan,2,FALSE),"yr","day")-CONVERT(DATEDIF(H2257,tglAcuan,"y"),"yr","day"))),(NOW()+(CONVERT(VLOOKUP(Table1[[#This Row],[JABATAN]],tbl_refJabatan,2,FALSE),"yr","day")-CONVERT(DATEDIF(H2257,NOW(),"y"),"yr","day")))),"Usia Salah"),"")</f>
        <v>53749.848911689813</v>
      </c>
      <c r="Q2257" s="167" t="str">
        <f ca="1">IF(Table1[[#This Row],[TGL. PENSIUN (usia)]]&lt;&gt;0,TEXT(Table1[[#This Row],[TGL. PENSIUN (usia)]],"yyyy"),"")</f>
        <v>2047</v>
      </c>
      <c r="R2257" s="166">
        <f ca="1">IF(AND(Table1[[#This Row],[TGL. PENSIUN (usia)]]&lt;&gt;"",Table1[[#This Row],[TGL. PENSIUN (usia)]]&lt;&gt;"USIA SALAH"),IF(tglAcuan&lt;&gt;0,(INT(CONVERT(VLOOKUP(Table1[[#This Row],[JABATAN]],tbl_refJabatan,2,FALSE),"yr","day")-CONVERT(DATEDIF(H2257,tglAcuan,"y"),"yr","day"))),(INT(CONVERT(VLOOKUP(Table1[[#This Row],[JABATAN]],tbl_refJabatan,2,FALSE),"yr","day")-CONVERT(DATEDIF(H2257,NOW(),"y"),"yr","day")))),"")</f>
        <v>8400</v>
      </c>
      <c r="S2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Row],[JABATAN]],tbl_refJabatan,4,FALSE),"yr","day")-CONVERT(DATEDIF(H2257,tglAcuan,"y"),"yr","day"))),(NOW()+(CONVERT(VLOOKUP(Table1[[#This Row],[JABATAN]],tbl_refJabatan,4,FALSE),"yr","day")-CONVERT(DATEDIF(H2257,NOW(),"y"),"yr","day")))),"Usia Salah"),"")</f>
        <v>53749.848911689813</v>
      </c>
      <c r="T2257" s="167" t="str">
        <f ca="1">IF(Table1[[#This Row],[TGL. PENSIUN ( usia )]]&lt;&gt;0,TEXT(Table1[[#This Row],[TGL. PENSIUN ( usia )]],"yyyy"),"")</f>
        <v>2047</v>
      </c>
      <c r="U2257" s="166">
        <f ca="1">IF(AND(Table1[[#This Row],[TGL. PENSIUN (usia)]]&lt;&gt;"",Table1[[#This Row],[TGL. PENSIUN (usia)]]&lt;&gt;"USIA SALAH"),IF(tglAcuan&lt;&gt;0,(INT(CONVERT(VLOOKUP(Table1[[#This Row],[JABATAN]],tbl_refJabatan,4,FALSE),"yr","day")-CONVERT(DATEDIF(H2257,tglAcuan,"y"),"yr","day"))),(INT(CONVERT(VLOOKUP(Table1[[#This Row],[JABATAN]],tbl_refJabatan,4,FALSE),"yr","day")-CONVERT(DATEDIF(H2257,NOW(),"y"),"yr","day")))),"")</f>
        <v>8400</v>
      </c>
      <c r="V2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Row],[JABATAN]],tbl_refJabatan,6,FALSE),"yr","day")-CONVERT(DATEDIF(H2257,tglAcuan,"y"),"yr","day"))),(NOW()+(CONVERT(VLOOKUP(Table1[[#This Row],[JABATAN]],tbl_refJabatan,6,FALSE),"yr","day")-CONVERT(DATEDIF(H2257,NOW(),"y"),"yr","day")))),"Usia Salah"),"")</f>
        <v>52288.848911689813</v>
      </c>
      <c r="W2257" s="167" t="str">
        <f ca="1">IF(Table1[[#This Row],[TGL.PENSIUN (usia)]]&lt;&gt;0,TEXT(Table1[[#This Row],[TGL.PENSIUN (usia)]],"yyyy"),"")</f>
        <v>2043</v>
      </c>
      <c r="X2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Row],[JABATAN]],tbl_refJabatan,7,FALSE),"yr","day")-CONVERT(DATEDIF(M2257,tglAcuan,"y"),"yr","day"))),(NOW()+(CONVERT(VLOOKUP(Table1[[#This Row],[JABATAN]],tbl_refJabatan,7,FALSE),"yr","day")-CONVERT(DATEDIF(M2257,NOW(),"y"),"yr","day")))),"tgl SK salah"),"")</f>
        <v>51558.348911689813</v>
      </c>
      <c r="Y2257" s="167" t="str">
        <f ca="1">IF(Table1[[#This Row],[TGL. PENSIUN (jabatan)]]&lt;&gt;0,TEXT(Table1[[#This Row],[TGL. PENSIUN (jabatan)]],"yyyy"),"")</f>
        <v>2041</v>
      </c>
      <c r="Z22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Row],[JABATAN]],tbl_refJabatan,8,FALSE),"yr","day")-CONVERT(DATEDIF(H2257,tglAcuan,"y"),"yr","day"))),(NOW()+(CONVERT(VLOOKUP(Table1[[#This Row],[JABATAN]],tbl_refJabatan,8,FALSE),"yr","day")-CONVERT(DATEDIF(H2257,NOW(),"y"),"yr","day")))),"Usia Salah"),"")</f>
        <v>52288.848911689813</v>
      </c>
      <c r="AA2257" s="167" t="str">
        <f ca="1">IF(Table1[[#This Row],[TGL.PENSIUN (usia )]]&lt;&gt;0,TEXT(Table1[[#This Row],[TGL.PENSIUN (usia )]],"yyyy"),"")</f>
        <v>2043</v>
      </c>
      <c r="AB22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Row],[JABATAN]],tbl_refJabatan,9,FALSE),"yr","day")-CONVERT(DATEDIF(M2257,tglAcuan,"y"),"yr","day"))),(NOW()+(CONVERT(VLOOKUP(Table1[[#This Row],[JABATAN]],tbl_refJabatan,9,FALSE),"yr","day")-CONVERT(DATEDIF(M2257,NOW(),"y"),"yr","day")))),"tgl SK salah"),"")</f>
        <v>51558.348911689813</v>
      </c>
      <c r="AC2257" s="167" t="str">
        <f ca="1">IF(Table1[[#This Row],[TGL. PENSIUN (jabatan )]]&lt;&gt;0,TEXT(Table1[[#This Row],[TGL. PENSIUN (jabatan )]],"yyyy"),"")</f>
        <v>2041</v>
      </c>
      <c r="AD22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8" spans="1:30" s="53" customFormat="1" ht="21.75" customHeight="1" x14ac:dyDescent="0.25">
      <c r="A2258" s="43">
        <f t="shared" si="77"/>
        <v>2253</v>
      </c>
      <c r="B2258" s="44" t="s">
        <v>3626</v>
      </c>
      <c r="C2258" s="44" t="s">
        <v>3954</v>
      </c>
      <c r="D2258" s="72" t="s">
        <v>63</v>
      </c>
      <c r="E2258" s="285" t="s">
        <v>3963</v>
      </c>
      <c r="F2258" s="43" t="s">
        <v>41</v>
      </c>
      <c r="G2258" s="46" t="s">
        <v>42</v>
      </c>
      <c r="H2258" s="47">
        <v>25417</v>
      </c>
      <c r="I2258" s="45"/>
      <c r="J2258" s="76"/>
      <c r="K2258" s="74" t="s">
        <v>43</v>
      </c>
      <c r="L2258" s="83" t="s">
        <v>3964</v>
      </c>
      <c r="M2258" s="84">
        <v>43490</v>
      </c>
      <c r="N2258" s="52" t="str">
        <f t="shared" ca="1" si="78"/>
        <v>54 Tahun 6 Bulan 25 hari</v>
      </c>
      <c r="O22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Row],[JABATAN]],tbl_refJabatan,2,FALSE),"yr","day")-CONVERT(DATEDIF(H2258,tglAcuan,"y"),"yr","day"))),(NOW()+(CONVERT(VLOOKUP(Table1[[#This Row],[JABATAN]],tbl_refJabatan,2,FALSE),"yr","day")-CONVERT(DATEDIF(H2258,NOW(),"y"),"yr","day")))),"Usia Salah"),"")</f>
        <v>47540.598911689813</v>
      </c>
      <c r="Q2258" s="167" t="str">
        <f ca="1">IF(Table1[[#This Row],[TGL. PENSIUN (usia)]]&lt;&gt;0,TEXT(Table1[[#This Row],[TGL. PENSIUN (usia)]],"yyyy"),"")</f>
        <v>2030</v>
      </c>
      <c r="R2258" s="166">
        <f ca="1">IF(AND(Table1[[#This Row],[TGL. PENSIUN (usia)]]&lt;&gt;"",Table1[[#This Row],[TGL. PENSIUN (usia)]]&lt;&gt;"USIA SALAH"),IF(tglAcuan&lt;&gt;0,(INT(CONVERT(VLOOKUP(Table1[[#This Row],[JABATAN]],tbl_refJabatan,2,FALSE),"yr","day")-CONVERT(DATEDIF(H2258,tglAcuan,"y"),"yr","day"))),(INT(CONVERT(VLOOKUP(Table1[[#This Row],[JABATAN]],tbl_refJabatan,2,FALSE),"yr","day")-CONVERT(DATEDIF(H2258,NOW(),"y"),"yr","day")))),"")</f>
        <v>2191</v>
      </c>
      <c r="S2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Row],[JABATAN]],tbl_refJabatan,4,FALSE),"yr","day")-CONVERT(DATEDIF(H2258,tglAcuan,"y"),"yr","day"))),(NOW()+(CONVERT(VLOOKUP(Table1[[#This Row],[JABATAN]],tbl_refJabatan,4,FALSE),"yr","day")-CONVERT(DATEDIF(H2258,NOW(),"y"),"yr","day")))),"Usia Salah"),"")</f>
        <v>32930.598911689813</v>
      </c>
      <c r="T2258" s="167" t="str">
        <f ca="1">IF(Table1[[#This Row],[TGL. PENSIUN ( usia )]]&lt;&gt;0,TEXT(Table1[[#This Row],[TGL. PENSIUN ( usia )]],"yyyy"),"")</f>
        <v>1990</v>
      </c>
      <c r="U2258" s="166">
        <f ca="1">IF(AND(Table1[[#This Row],[TGL. PENSIUN (usia)]]&lt;&gt;"",Table1[[#This Row],[TGL. PENSIUN (usia)]]&lt;&gt;"USIA SALAH"),IF(tglAcuan&lt;&gt;0,(INT(CONVERT(VLOOKUP(Table1[[#This Row],[JABATAN]],tbl_refJabatan,4,FALSE),"yr","day")-CONVERT(DATEDIF(H2258,tglAcuan,"y"),"yr","day"))),(INT(CONVERT(VLOOKUP(Table1[[#This Row],[JABATAN]],tbl_refJabatan,4,FALSE),"yr","day")-CONVERT(DATEDIF(H2258,NOW(),"y"),"yr","day")))),"")</f>
        <v>-12419</v>
      </c>
      <c r="V2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Row],[JABATAN]],tbl_refJabatan,6,FALSE),"yr","day")-CONVERT(DATEDIF(H2258,tglAcuan,"y"),"yr","day"))),(NOW()+(CONVERT(VLOOKUP(Table1[[#This Row],[JABATAN]],tbl_refJabatan,6,FALSE),"yr","day")-CONVERT(DATEDIF(H2258,NOW(),"y"),"yr","day")))),"Usia Salah"),"")</f>
        <v>25625.598911689813</v>
      </c>
      <c r="W2258" s="167" t="str">
        <f ca="1">IF(Table1[[#This Row],[TGL.PENSIUN (usia)]]&lt;&gt;0,TEXT(Table1[[#This Row],[TGL.PENSIUN (usia)]],"yyyy"),"")</f>
        <v>1970</v>
      </c>
      <c r="X2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Row],[JABATAN]],tbl_refJabatan,7,FALSE),"yr","day")-CONVERT(DATEDIF(M2258,tglAcuan,"y"),"yr","day"))),(NOW()+(CONVERT(VLOOKUP(Table1[[#This Row],[JABATAN]],tbl_refJabatan,7,FALSE),"yr","day")-CONVERT(DATEDIF(M2258,NOW(),"y"),"yr","day")))),"tgl SK salah"),"")</f>
        <v>65437.848911689813</v>
      </c>
      <c r="Y2258" s="167" t="str">
        <f ca="1">IF(Table1[[#This Row],[TGL. PENSIUN (jabatan)]]&lt;&gt;0,TEXT(Table1[[#This Row],[TGL. PENSIUN (jabatan)]],"yyyy"),"")</f>
        <v>2079</v>
      </c>
      <c r="Z22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Row],[JABATAN]],tbl_refJabatan,8,FALSE),"yr","day")-CONVERT(DATEDIF(H2258,tglAcuan,"y"),"yr","day"))),(NOW()+(CONVERT(VLOOKUP(Table1[[#This Row],[JABATAN]],tbl_refJabatan,8,FALSE),"yr","day")-CONVERT(DATEDIF(H2258,NOW(),"y"),"yr","day")))),"Usia Salah"),"")</f>
        <v>47540.598911689813</v>
      </c>
      <c r="AA2258" s="167" t="str">
        <f ca="1">IF(Table1[[#This Row],[TGL.PENSIUN (usia )]]&lt;&gt;0,TEXT(Table1[[#This Row],[TGL.PENSIUN (usia )]],"yyyy"),"")</f>
        <v>2030</v>
      </c>
      <c r="AB22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Row],[JABATAN]],tbl_refJabatan,9,FALSE),"yr","day")-CONVERT(DATEDIF(M2258,tglAcuan,"y"),"yr","day"))),(NOW()+(CONVERT(VLOOKUP(Table1[[#This Row],[JABATAN]],tbl_refJabatan,9,FALSE),"yr","day")-CONVERT(DATEDIF(M2258,NOW(),"y"),"yr","day")))),"tgl SK salah"),"")</f>
        <v>49001.598911689813</v>
      </c>
      <c r="AC2258" s="167" t="str">
        <f ca="1">IF(Table1[[#This Row],[TGL. PENSIUN (jabatan )]]&lt;&gt;0,TEXT(Table1[[#This Row],[TGL. PENSIUN (jabatan )]],"yyyy"),"")</f>
        <v>2034</v>
      </c>
      <c r="AD22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59" spans="1:30" s="53" customFormat="1" ht="21.75" customHeight="1" x14ac:dyDescent="0.25">
      <c r="A2259" s="43">
        <f t="shared" si="77"/>
        <v>2254</v>
      </c>
      <c r="B2259" s="44" t="s">
        <v>3626</v>
      </c>
      <c r="C2259" s="44" t="s">
        <v>3954</v>
      </c>
      <c r="D2259" s="45" t="s">
        <v>63</v>
      </c>
      <c r="E2259" s="285" t="s">
        <v>144</v>
      </c>
      <c r="F2259" s="43" t="s">
        <v>41</v>
      </c>
      <c r="G2259" s="46" t="s">
        <v>42</v>
      </c>
      <c r="H2259" s="47">
        <v>29929</v>
      </c>
      <c r="I2259" s="45"/>
      <c r="J2259" s="76"/>
      <c r="K2259" s="74" t="s">
        <v>43</v>
      </c>
      <c r="L2259" s="83" t="s">
        <v>3965</v>
      </c>
      <c r="M2259" s="84">
        <v>44917</v>
      </c>
      <c r="N2259" s="52" t="str">
        <f t="shared" ca="1" si="78"/>
        <v>42 Tahun 2 Bulan 18 hari</v>
      </c>
      <c r="O22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2 Bulan 5 Hari </v>
      </c>
      <c r="P2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Row],[JABATAN]],tbl_refJabatan,2,FALSE),"yr","day")-CONVERT(DATEDIF(H2259,tglAcuan,"y"),"yr","day"))),(NOW()+(CONVERT(VLOOKUP(Table1[[#This Row],[JABATAN]],tbl_refJabatan,2,FALSE),"yr","day")-CONVERT(DATEDIF(H2259,NOW(),"y"),"yr","day")))),"Usia Salah"),"")</f>
        <v>51923.598911689813</v>
      </c>
      <c r="Q2259" s="167" t="str">
        <f ca="1">IF(Table1[[#This Row],[TGL. PENSIUN (usia)]]&lt;&gt;0,TEXT(Table1[[#This Row],[TGL. PENSIUN (usia)]],"yyyy"),"")</f>
        <v>2042</v>
      </c>
      <c r="R2259" s="166">
        <f ca="1">IF(AND(Table1[[#This Row],[TGL. PENSIUN (usia)]]&lt;&gt;"",Table1[[#This Row],[TGL. PENSIUN (usia)]]&lt;&gt;"USIA SALAH"),IF(tglAcuan&lt;&gt;0,(INT(CONVERT(VLOOKUP(Table1[[#This Row],[JABATAN]],tbl_refJabatan,2,FALSE),"yr","day")-CONVERT(DATEDIF(H2259,tglAcuan,"y"),"yr","day"))),(INT(CONVERT(VLOOKUP(Table1[[#This Row],[JABATAN]],tbl_refJabatan,2,FALSE),"yr","day")-CONVERT(DATEDIF(H2259,NOW(),"y"),"yr","day")))),"")</f>
        <v>6574</v>
      </c>
      <c r="S2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Row],[JABATAN]],tbl_refJabatan,4,FALSE),"yr","day")-CONVERT(DATEDIF(H2259,tglAcuan,"y"),"yr","day"))),(NOW()+(CONVERT(VLOOKUP(Table1[[#This Row],[JABATAN]],tbl_refJabatan,4,FALSE),"yr","day")-CONVERT(DATEDIF(H2259,NOW(),"y"),"yr","day")))),"Usia Salah"),"")</f>
        <v>37313.598911689813</v>
      </c>
      <c r="T2259" s="167" t="str">
        <f ca="1">IF(Table1[[#This Row],[TGL. PENSIUN ( usia )]]&lt;&gt;0,TEXT(Table1[[#This Row],[TGL. PENSIUN ( usia )]],"yyyy"),"")</f>
        <v>2002</v>
      </c>
      <c r="U2259" s="166">
        <f ca="1">IF(AND(Table1[[#This Row],[TGL. PENSIUN (usia)]]&lt;&gt;"",Table1[[#This Row],[TGL. PENSIUN (usia)]]&lt;&gt;"USIA SALAH"),IF(tglAcuan&lt;&gt;0,(INT(CONVERT(VLOOKUP(Table1[[#This Row],[JABATAN]],tbl_refJabatan,4,FALSE),"yr","day")-CONVERT(DATEDIF(H2259,tglAcuan,"y"),"yr","day"))),(INT(CONVERT(VLOOKUP(Table1[[#This Row],[JABATAN]],tbl_refJabatan,4,FALSE),"yr","day")-CONVERT(DATEDIF(H2259,NOW(),"y"),"yr","day")))),"")</f>
        <v>-8036</v>
      </c>
      <c r="V2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Row],[JABATAN]],tbl_refJabatan,6,FALSE),"yr","day")-CONVERT(DATEDIF(H2259,tglAcuan,"y"),"yr","day"))),(NOW()+(CONVERT(VLOOKUP(Table1[[#This Row],[JABATAN]],tbl_refJabatan,6,FALSE),"yr","day")-CONVERT(DATEDIF(H2259,NOW(),"y"),"yr","day")))),"Usia Salah"),"")</f>
        <v>30008.598911689813</v>
      </c>
      <c r="W2259" s="167" t="str">
        <f ca="1">IF(Table1[[#This Row],[TGL.PENSIUN (usia)]]&lt;&gt;0,TEXT(Table1[[#This Row],[TGL.PENSIUN (usia)]],"yyyy"),"")</f>
        <v>1982</v>
      </c>
      <c r="X2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Row],[JABATAN]],tbl_refJabatan,7,FALSE),"yr","day")-CONVERT(DATEDIF(M2259,tglAcuan,"y"),"yr","day"))),(NOW()+(CONVERT(VLOOKUP(Table1[[#This Row],[JABATAN]],tbl_refJabatan,7,FALSE),"yr","day")-CONVERT(DATEDIF(M2259,NOW(),"y"),"yr","day")))),"tgl SK salah"),"")</f>
        <v>66898.848911689813</v>
      </c>
      <c r="Y2259" s="167" t="str">
        <f ca="1">IF(Table1[[#This Row],[TGL. PENSIUN (jabatan)]]&lt;&gt;0,TEXT(Table1[[#This Row],[TGL. PENSIUN (jabatan)]],"yyyy"),"")</f>
        <v>2083</v>
      </c>
      <c r="Z22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Row],[JABATAN]],tbl_refJabatan,8,FALSE),"yr","day")-CONVERT(DATEDIF(H2259,tglAcuan,"y"),"yr","day"))),(NOW()+(CONVERT(VLOOKUP(Table1[[#This Row],[JABATAN]],tbl_refJabatan,8,FALSE),"yr","day")-CONVERT(DATEDIF(H2259,NOW(),"y"),"yr","day")))),"Usia Salah"),"")</f>
        <v>51923.598911689813</v>
      </c>
      <c r="AA2259" s="167" t="str">
        <f ca="1">IF(Table1[[#This Row],[TGL.PENSIUN (usia )]]&lt;&gt;0,TEXT(Table1[[#This Row],[TGL.PENSIUN (usia )]],"yyyy"),"")</f>
        <v>2042</v>
      </c>
      <c r="AB22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Row],[JABATAN]],tbl_refJabatan,9,FALSE),"yr","day")-CONVERT(DATEDIF(M2259,tglAcuan,"y"),"yr","day"))),(NOW()+(CONVERT(VLOOKUP(Table1[[#This Row],[JABATAN]],tbl_refJabatan,9,FALSE),"yr","day")-CONVERT(DATEDIF(M2259,NOW(),"y"),"yr","day")))),"tgl SK salah"),"")</f>
        <v>50462.598911689813</v>
      </c>
      <c r="AC2259" s="167" t="str">
        <f ca="1">IF(Table1[[#This Row],[TGL. PENSIUN (jabatan )]]&lt;&gt;0,TEXT(Table1[[#This Row],[TGL. PENSIUN (jabatan )]],"yyyy"),"")</f>
        <v>2038</v>
      </c>
      <c r="AD22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0" spans="1:30" s="53" customFormat="1" ht="21.75" customHeight="1" x14ac:dyDescent="0.25">
      <c r="A2260" s="43">
        <f t="shared" si="77"/>
        <v>2255</v>
      </c>
      <c r="B2260" s="44" t="s">
        <v>3626</v>
      </c>
      <c r="C2260" s="44" t="s">
        <v>3954</v>
      </c>
      <c r="D2260" s="72" t="s">
        <v>63</v>
      </c>
      <c r="E2260" s="285" t="s">
        <v>846</v>
      </c>
      <c r="F2260" s="43" t="s">
        <v>41</v>
      </c>
      <c r="G2260" s="46" t="s">
        <v>42</v>
      </c>
      <c r="H2260" s="47">
        <v>24177</v>
      </c>
      <c r="I2260" s="45"/>
      <c r="J2260" s="76"/>
      <c r="K2260" s="74" t="s">
        <v>43</v>
      </c>
      <c r="L2260" s="83" t="s">
        <v>3966</v>
      </c>
      <c r="M2260" s="84">
        <v>39316</v>
      </c>
      <c r="N2260" s="52" t="str">
        <f t="shared" ca="1" si="78"/>
        <v>57 Tahun 11 Bulan 16 hari</v>
      </c>
      <c r="O22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6 Bulan 5 Hari </v>
      </c>
      <c r="P2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Row],[JABATAN]],tbl_refJabatan,2,FALSE),"yr","day")-CONVERT(DATEDIF(H2260,tglAcuan,"y"),"yr","day"))),(NOW()+(CONVERT(VLOOKUP(Table1[[#This Row],[JABATAN]],tbl_refJabatan,2,FALSE),"yr","day")-CONVERT(DATEDIF(H2260,NOW(),"y"),"yr","day")))),"Usia Salah"),"")</f>
        <v>46444.848911689813</v>
      </c>
      <c r="Q2260" s="167" t="str">
        <f ca="1">IF(Table1[[#This Row],[TGL. PENSIUN (usia)]]&lt;&gt;0,TEXT(Table1[[#This Row],[TGL. PENSIUN (usia)]],"yyyy"),"")</f>
        <v>2027</v>
      </c>
      <c r="R2260" s="166">
        <f ca="1">IF(AND(Table1[[#This Row],[TGL. PENSIUN (usia)]]&lt;&gt;"",Table1[[#This Row],[TGL. PENSIUN (usia)]]&lt;&gt;"USIA SALAH"),IF(tglAcuan&lt;&gt;0,(INT(CONVERT(VLOOKUP(Table1[[#This Row],[JABATAN]],tbl_refJabatan,2,FALSE),"yr","day")-CONVERT(DATEDIF(H2260,tglAcuan,"y"),"yr","day"))),(INT(CONVERT(VLOOKUP(Table1[[#This Row],[JABATAN]],tbl_refJabatan,2,FALSE),"yr","day")-CONVERT(DATEDIF(H2260,NOW(),"y"),"yr","day")))),"")</f>
        <v>1095</v>
      </c>
      <c r="S2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Row],[JABATAN]],tbl_refJabatan,4,FALSE),"yr","day")-CONVERT(DATEDIF(H2260,tglAcuan,"y"),"yr","day"))),(NOW()+(CONVERT(VLOOKUP(Table1[[#This Row],[JABATAN]],tbl_refJabatan,4,FALSE),"yr","day")-CONVERT(DATEDIF(H2260,NOW(),"y"),"yr","day")))),"Usia Salah"),"")</f>
        <v>31834.848911689813</v>
      </c>
      <c r="T2260" s="167" t="str">
        <f ca="1">IF(Table1[[#This Row],[TGL. PENSIUN ( usia )]]&lt;&gt;0,TEXT(Table1[[#This Row],[TGL. PENSIUN ( usia )]],"yyyy"),"")</f>
        <v>1987</v>
      </c>
      <c r="U2260" s="166">
        <f ca="1">IF(AND(Table1[[#This Row],[TGL. PENSIUN (usia)]]&lt;&gt;"",Table1[[#This Row],[TGL. PENSIUN (usia)]]&lt;&gt;"USIA SALAH"),IF(tglAcuan&lt;&gt;0,(INT(CONVERT(VLOOKUP(Table1[[#This Row],[JABATAN]],tbl_refJabatan,4,FALSE),"yr","day")-CONVERT(DATEDIF(H2260,tglAcuan,"y"),"yr","day"))),(INT(CONVERT(VLOOKUP(Table1[[#This Row],[JABATAN]],tbl_refJabatan,4,FALSE),"yr","day")-CONVERT(DATEDIF(H2260,NOW(),"y"),"yr","day")))),"")</f>
        <v>-13515</v>
      </c>
      <c r="V2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Row],[JABATAN]],tbl_refJabatan,6,FALSE),"yr","day")-CONVERT(DATEDIF(H2260,tglAcuan,"y"),"yr","day"))),(NOW()+(CONVERT(VLOOKUP(Table1[[#This Row],[JABATAN]],tbl_refJabatan,6,FALSE),"yr","day")-CONVERT(DATEDIF(H2260,NOW(),"y"),"yr","day")))),"Usia Salah"),"")</f>
        <v>24529.848911689813</v>
      </c>
      <c r="W2260" s="167" t="str">
        <f ca="1">IF(Table1[[#This Row],[TGL.PENSIUN (usia)]]&lt;&gt;0,TEXT(Table1[[#This Row],[TGL.PENSIUN (usia)]],"yyyy"),"")</f>
        <v>1967</v>
      </c>
      <c r="X2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Row],[JABATAN]],tbl_refJabatan,7,FALSE),"yr","day")-CONVERT(DATEDIF(M2260,tglAcuan,"y"),"yr","day"))),(NOW()+(CONVERT(VLOOKUP(Table1[[#This Row],[JABATAN]],tbl_refJabatan,7,FALSE),"yr","day")-CONVERT(DATEDIF(M2260,NOW(),"y"),"yr","day")))),"tgl SK salah"),"")</f>
        <v>61420.098911689813</v>
      </c>
      <c r="Y2260" s="167" t="str">
        <f ca="1">IF(Table1[[#This Row],[TGL. PENSIUN (jabatan)]]&lt;&gt;0,TEXT(Table1[[#This Row],[TGL. PENSIUN (jabatan)]],"yyyy"),"")</f>
        <v>2068</v>
      </c>
      <c r="Z22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Row],[JABATAN]],tbl_refJabatan,8,FALSE),"yr","day")-CONVERT(DATEDIF(H2260,tglAcuan,"y"),"yr","day"))),(NOW()+(CONVERT(VLOOKUP(Table1[[#This Row],[JABATAN]],tbl_refJabatan,8,FALSE),"yr","day")-CONVERT(DATEDIF(H2260,NOW(),"y"),"yr","day")))),"Usia Salah"),"")</f>
        <v>46444.848911689813</v>
      </c>
      <c r="AA2260" s="167" t="str">
        <f ca="1">IF(Table1[[#This Row],[TGL.PENSIUN (usia )]]&lt;&gt;0,TEXT(Table1[[#This Row],[TGL.PENSIUN (usia )]],"yyyy"),"")</f>
        <v>2027</v>
      </c>
      <c r="AB22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Row],[JABATAN]],tbl_refJabatan,9,FALSE),"yr","day")-CONVERT(DATEDIF(M2260,tglAcuan,"y"),"yr","day"))),(NOW()+(CONVERT(VLOOKUP(Table1[[#This Row],[JABATAN]],tbl_refJabatan,9,FALSE),"yr","day")-CONVERT(DATEDIF(M2260,NOW(),"y"),"yr","day")))),"tgl SK salah"),"")</f>
        <v>44983.848911689813</v>
      </c>
      <c r="AC2260" s="167" t="str">
        <f ca="1">IF(Table1[[#This Row],[TGL. PENSIUN (jabatan )]]&lt;&gt;0,TEXT(Table1[[#This Row],[TGL. PENSIUN (jabatan )]],"yyyy"),"")</f>
        <v>2023</v>
      </c>
      <c r="AD22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1" spans="1:30" s="53" customFormat="1" ht="21.75" customHeight="1" x14ac:dyDescent="0.25">
      <c r="A2261" s="43">
        <f t="shared" si="77"/>
        <v>2256</v>
      </c>
      <c r="B2261" s="44" t="s">
        <v>3626</v>
      </c>
      <c r="C2261" s="44" t="s">
        <v>3954</v>
      </c>
      <c r="D2261" s="72" t="s">
        <v>63</v>
      </c>
      <c r="E2261" s="285" t="s">
        <v>3967</v>
      </c>
      <c r="F2261" s="43" t="s">
        <v>41</v>
      </c>
      <c r="G2261" s="46" t="s">
        <v>42</v>
      </c>
      <c r="H2261" s="47">
        <v>30218</v>
      </c>
      <c r="I2261" s="45"/>
      <c r="J2261" s="76"/>
      <c r="K2261" s="74" t="s">
        <v>43</v>
      </c>
      <c r="L2261" s="83" t="s">
        <v>3964</v>
      </c>
      <c r="M2261" s="84">
        <v>43490</v>
      </c>
      <c r="N2261" s="52" t="str">
        <f t="shared" ca="1" si="78"/>
        <v>41 Tahun 5 Bulan 3 hari</v>
      </c>
      <c r="O22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Row],[JABATAN]],tbl_refJabatan,2,FALSE),"yr","day")-CONVERT(DATEDIF(H2261,tglAcuan,"y"),"yr","day"))),(NOW()+(CONVERT(VLOOKUP(Table1[[#This Row],[JABATAN]],tbl_refJabatan,2,FALSE),"yr","day")-CONVERT(DATEDIF(H2261,NOW(),"y"),"yr","day")))),"Usia Salah"),"")</f>
        <v>52288.848911689813</v>
      </c>
      <c r="Q2261" s="167" t="str">
        <f ca="1">IF(Table1[[#This Row],[TGL. PENSIUN (usia)]]&lt;&gt;0,TEXT(Table1[[#This Row],[TGL. PENSIUN (usia)]],"yyyy"),"")</f>
        <v>2043</v>
      </c>
      <c r="R2261" s="166">
        <f ca="1">IF(AND(Table1[[#This Row],[TGL. PENSIUN (usia)]]&lt;&gt;"",Table1[[#This Row],[TGL. PENSIUN (usia)]]&lt;&gt;"USIA SALAH"),IF(tglAcuan&lt;&gt;0,(INT(CONVERT(VLOOKUP(Table1[[#This Row],[JABATAN]],tbl_refJabatan,2,FALSE),"yr","day")-CONVERT(DATEDIF(H2261,tglAcuan,"y"),"yr","day"))),(INT(CONVERT(VLOOKUP(Table1[[#This Row],[JABATAN]],tbl_refJabatan,2,FALSE),"yr","day")-CONVERT(DATEDIF(H2261,NOW(),"y"),"yr","day")))),"")</f>
        <v>6939</v>
      </c>
      <c r="S2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Row],[JABATAN]],tbl_refJabatan,4,FALSE),"yr","day")-CONVERT(DATEDIF(H2261,tglAcuan,"y"),"yr","day"))),(NOW()+(CONVERT(VLOOKUP(Table1[[#This Row],[JABATAN]],tbl_refJabatan,4,FALSE),"yr","day")-CONVERT(DATEDIF(H2261,NOW(),"y"),"yr","day")))),"Usia Salah"),"")</f>
        <v>37678.848911689813</v>
      </c>
      <c r="T2261" s="167" t="str">
        <f ca="1">IF(Table1[[#This Row],[TGL. PENSIUN ( usia )]]&lt;&gt;0,TEXT(Table1[[#This Row],[TGL. PENSIUN ( usia )]],"yyyy"),"")</f>
        <v>2003</v>
      </c>
      <c r="U2261" s="166">
        <f ca="1">IF(AND(Table1[[#This Row],[TGL. PENSIUN (usia)]]&lt;&gt;"",Table1[[#This Row],[TGL. PENSIUN (usia)]]&lt;&gt;"USIA SALAH"),IF(tglAcuan&lt;&gt;0,(INT(CONVERT(VLOOKUP(Table1[[#This Row],[JABATAN]],tbl_refJabatan,4,FALSE),"yr","day")-CONVERT(DATEDIF(H2261,tglAcuan,"y"),"yr","day"))),(INT(CONVERT(VLOOKUP(Table1[[#This Row],[JABATAN]],tbl_refJabatan,4,FALSE),"yr","day")-CONVERT(DATEDIF(H2261,NOW(),"y"),"yr","day")))),"")</f>
        <v>-7671</v>
      </c>
      <c r="V2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Row],[JABATAN]],tbl_refJabatan,6,FALSE),"yr","day")-CONVERT(DATEDIF(H2261,tglAcuan,"y"),"yr","day"))),(NOW()+(CONVERT(VLOOKUP(Table1[[#This Row],[JABATAN]],tbl_refJabatan,6,FALSE),"yr","day")-CONVERT(DATEDIF(H2261,NOW(),"y"),"yr","day")))),"Usia Salah"),"")</f>
        <v>30373.848911689813</v>
      </c>
      <c r="W2261" s="167" t="str">
        <f ca="1">IF(Table1[[#This Row],[TGL.PENSIUN (usia)]]&lt;&gt;0,TEXT(Table1[[#This Row],[TGL.PENSIUN (usia)]],"yyyy"),"")</f>
        <v>1983</v>
      </c>
      <c r="X2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Row],[JABATAN]],tbl_refJabatan,7,FALSE),"yr","day")-CONVERT(DATEDIF(M2261,tglAcuan,"y"),"yr","day"))),(NOW()+(CONVERT(VLOOKUP(Table1[[#This Row],[JABATAN]],tbl_refJabatan,7,FALSE),"yr","day")-CONVERT(DATEDIF(M2261,NOW(),"y"),"yr","day")))),"tgl SK salah"),"")</f>
        <v>65437.848911689813</v>
      </c>
      <c r="Y2261" s="167" t="str">
        <f ca="1">IF(Table1[[#This Row],[TGL. PENSIUN (jabatan)]]&lt;&gt;0,TEXT(Table1[[#This Row],[TGL. PENSIUN (jabatan)]],"yyyy"),"")</f>
        <v>2079</v>
      </c>
      <c r="Z22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Row],[JABATAN]],tbl_refJabatan,8,FALSE),"yr","day")-CONVERT(DATEDIF(H2261,tglAcuan,"y"),"yr","day"))),(NOW()+(CONVERT(VLOOKUP(Table1[[#This Row],[JABATAN]],tbl_refJabatan,8,FALSE),"yr","day")-CONVERT(DATEDIF(H2261,NOW(),"y"),"yr","day")))),"Usia Salah"),"")</f>
        <v>52288.848911689813</v>
      </c>
      <c r="AA2261" s="167" t="str">
        <f ca="1">IF(Table1[[#This Row],[TGL.PENSIUN (usia )]]&lt;&gt;0,TEXT(Table1[[#This Row],[TGL.PENSIUN (usia )]],"yyyy"),"")</f>
        <v>2043</v>
      </c>
      <c r="AB22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Row],[JABATAN]],tbl_refJabatan,9,FALSE),"yr","day")-CONVERT(DATEDIF(M2261,tglAcuan,"y"),"yr","day"))),(NOW()+(CONVERT(VLOOKUP(Table1[[#This Row],[JABATAN]],tbl_refJabatan,9,FALSE),"yr","day")-CONVERT(DATEDIF(M2261,NOW(),"y"),"yr","day")))),"tgl SK salah"),"")</f>
        <v>49001.598911689813</v>
      </c>
      <c r="AC2261" s="167" t="str">
        <f ca="1">IF(Table1[[#This Row],[TGL. PENSIUN (jabatan )]]&lt;&gt;0,TEXT(Table1[[#This Row],[TGL. PENSIUN (jabatan )]],"yyyy"),"")</f>
        <v>2034</v>
      </c>
      <c r="AD22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2" spans="1:30" s="53" customFormat="1" ht="21.75" customHeight="1" x14ac:dyDescent="0.25">
      <c r="A2262" s="43">
        <f t="shared" si="77"/>
        <v>2257</v>
      </c>
      <c r="B2262" s="44" t="s">
        <v>3626</v>
      </c>
      <c r="C2262" s="44" t="s">
        <v>3954</v>
      </c>
      <c r="D2262" s="72" t="s">
        <v>63</v>
      </c>
      <c r="E2262" s="285" t="s">
        <v>3968</v>
      </c>
      <c r="F2262" s="43" t="s">
        <v>41</v>
      </c>
      <c r="G2262" s="46" t="s">
        <v>42</v>
      </c>
      <c r="H2262" s="47">
        <v>26674</v>
      </c>
      <c r="I2262" s="45"/>
      <c r="J2262" s="76"/>
      <c r="K2262" s="74" t="s">
        <v>43</v>
      </c>
      <c r="L2262" s="83" t="s">
        <v>3964</v>
      </c>
      <c r="M2262" s="84">
        <v>43490</v>
      </c>
      <c r="N2262" s="52" t="str">
        <f t="shared" ca="1" si="78"/>
        <v>51 Tahun 1 Bulan 17 hari</v>
      </c>
      <c r="O22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Row],[JABATAN]],tbl_refJabatan,2,FALSE),"yr","day")-CONVERT(DATEDIF(H2262,tglAcuan,"y"),"yr","day"))),(NOW()+(CONVERT(VLOOKUP(Table1[[#This Row],[JABATAN]],tbl_refJabatan,2,FALSE),"yr","day")-CONVERT(DATEDIF(H2262,NOW(),"y"),"yr","day")))),"Usia Salah"),"")</f>
        <v>48636.348911689813</v>
      </c>
      <c r="Q2262" s="167" t="str">
        <f ca="1">IF(Table1[[#This Row],[TGL. PENSIUN (usia)]]&lt;&gt;0,TEXT(Table1[[#This Row],[TGL. PENSIUN (usia)]],"yyyy"),"")</f>
        <v>2033</v>
      </c>
      <c r="R2262" s="166">
        <f ca="1">IF(AND(Table1[[#This Row],[TGL. PENSIUN (usia)]]&lt;&gt;"",Table1[[#This Row],[TGL. PENSIUN (usia)]]&lt;&gt;"USIA SALAH"),IF(tglAcuan&lt;&gt;0,(INT(CONVERT(VLOOKUP(Table1[[#This Row],[JABATAN]],tbl_refJabatan,2,FALSE),"yr","day")-CONVERT(DATEDIF(H2262,tglAcuan,"y"),"yr","day"))),(INT(CONVERT(VLOOKUP(Table1[[#This Row],[JABATAN]],tbl_refJabatan,2,FALSE),"yr","day")-CONVERT(DATEDIF(H2262,NOW(),"y"),"yr","day")))),"")</f>
        <v>3287</v>
      </c>
      <c r="S2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Row],[JABATAN]],tbl_refJabatan,4,FALSE),"yr","day")-CONVERT(DATEDIF(H2262,tglAcuan,"y"),"yr","day"))),(NOW()+(CONVERT(VLOOKUP(Table1[[#This Row],[JABATAN]],tbl_refJabatan,4,FALSE),"yr","day")-CONVERT(DATEDIF(H2262,NOW(),"y"),"yr","day")))),"Usia Salah"),"")</f>
        <v>34026.348911689813</v>
      </c>
      <c r="T2262" s="167" t="str">
        <f ca="1">IF(Table1[[#This Row],[TGL. PENSIUN ( usia )]]&lt;&gt;0,TEXT(Table1[[#This Row],[TGL. PENSIUN ( usia )]],"yyyy"),"")</f>
        <v>1993</v>
      </c>
      <c r="U2262" s="166">
        <f ca="1">IF(AND(Table1[[#This Row],[TGL. PENSIUN (usia)]]&lt;&gt;"",Table1[[#This Row],[TGL. PENSIUN (usia)]]&lt;&gt;"USIA SALAH"),IF(tglAcuan&lt;&gt;0,(INT(CONVERT(VLOOKUP(Table1[[#This Row],[JABATAN]],tbl_refJabatan,4,FALSE),"yr","day")-CONVERT(DATEDIF(H2262,tglAcuan,"y"),"yr","day"))),(INT(CONVERT(VLOOKUP(Table1[[#This Row],[JABATAN]],tbl_refJabatan,4,FALSE),"yr","day")-CONVERT(DATEDIF(H2262,NOW(),"y"),"yr","day")))),"")</f>
        <v>-11323</v>
      </c>
      <c r="V2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Row],[JABATAN]],tbl_refJabatan,6,FALSE),"yr","day")-CONVERT(DATEDIF(H2262,tglAcuan,"y"),"yr","day"))),(NOW()+(CONVERT(VLOOKUP(Table1[[#This Row],[JABATAN]],tbl_refJabatan,6,FALSE),"yr","day")-CONVERT(DATEDIF(H2262,NOW(),"y"),"yr","day")))),"Usia Salah"),"")</f>
        <v>26721.348911689813</v>
      </c>
      <c r="W2262" s="167" t="str">
        <f ca="1">IF(Table1[[#This Row],[TGL.PENSIUN (usia)]]&lt;&gt;0,TEXT(Table1[[#This Row],[TGL.PENSIUN (usia)]],"yyyy"),"")</f>
        <v>1973</v>
      </c>
      <c r="X2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Row],[JABATAN]],tbl_refJabatan,7,FALSE),"yr","day")-CONVERT(DATEDIF(M2262,tglAcuan,"y"),"yr","day"))),(NOW()+(CONVERT(VLOOKUP(Table1[[#This Row],[JABATAN]],tbl_refJabatan,7,FALSE),"yr","day")-CONVERT(DATEDIF(M2262,NOW(),"y"),"yr","day")))),"tgl SK salah"),"")</f>
        <v>65437.848911689813</v>
      </c>
      <c r="Y2262" s="167" t="str">
        <f ca="1">IF(Table1[[#This Row],[TGL. PENSIUN (jabatan)]]&lt;&gt;0,TEXT(Table1[[#This Row],[TGL. PENSIUN (jabatan)]],"yyyy"),"")</f>
        <v>2079</v>
      </c>
      <c r="Z22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Row],[JABATAN]],tbl_refJabatan,8,FALSE),"yr","day")-CONVERT(DATEDIF(H2262,tglAcuan,"y"),"yr","day"))),(NOW()+(CONVERT(VLOOKUP(Table1[[#This Row],[JABATAN]],tbl_refJabatan,8,FALSE),"yr","day")-CONVERT(DATEDIF(H2262,NOW(),"y"),"yr","day")))),"Usia Salah"),"")</f>
        <v>48636.348911689813</v>
      </c>
      <c r="AA2262" s="167" t="str">
        <f ca="1">IF(Table1[[#This Row],[TGL.PENSIUN (usia )]]&lt;&gt;0,TEXT(Table1[[#This Row],[TGL.PENSIUN (usia )]],"yyyy"),"")</f>
        <v>2033</v>
      </c>
      <c r="AB22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Row],[JABATAN]],tbl_refJabatan,9,FALSE),"yr","day")-CONVERT(DATEDIF(M2262,tglAcuan,"y"),"yr","day"))),(NOW()+(CONVERT(VLOOKUP(Table1[[#This Row],[JABATAN]],tbl_refJabatan,9,FALSE),"yr","day")-CONVERT(DATEDIF(M2262,NOW(),"y"),"yr","day")))),"tgl SK salah"),"")</f>
        <v>49001.598911689813</v>
      </c>
      <c r="AC2262" s="167" t="str">
        <f ca="1">IF(Table1[[#This Row],[TGL. PENSIUN (jabatan )]]&lt;&gt;0,TEXT(Table1[[#This Row],[TGL. PENSIUN (jabatan )]],"yyyy"),"")</f>
        <v>2034</v>
      </c>
      <c r="AD22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3" spans="1:30" s="53" customFormat="1" ht="21.75" customHeight="1" x14ac:dyDescent="0.25">
      <c r="A2263" s="43">
        <f t="shared" si="77"/>
        <v>2258</v>
      </c>
      <c r="B2263" s="44" t="s">
        <v>3626</v>
      </c>
      <c r="C2263" s="44" t="s">
        <v>2190</v>
      </c>
      <c r="D2263" s="45" t="s">
        <v>39</v>
      </c>
      <c r="E2263" s="285" t="s">
        <v>3969</v>
      </c>
      <c r="F2263" s="43" t="s">
        <v>41</v>
      </c>
      <c r="G2263" s="46" t="s">
        <v>42</v>
      </c>
      <c r="H2263" s="84">
        <v>26748</v>
      </c>
      <c r="I2263" s="45"/>
      <c r="J2263" s="76"/>
      <c r="K2263" s="74" t="s">
        <v>56</v>
      </c>
      <c r="L2263" s="83" t="s">
        <v>3970</v>
      </c>
      <c r="M2263" s="241">
        <v>43812</v>
      </c>
      <c r="N2263" s="52" t="str">
        <f t="shared" ca="1" si="78"/>
        <v>50 Tahun 11 Bulan 2 hari</v>
      </c>
      <c r="O22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Row],[JABATAN]],tbl_refJabatan,2,FALSE),"yr","day")-CONVERT(DATEDIF(H2263,tglAcuan,"y"),"yr","day"))),(NOW()+(CONVERT(VLOOKUP(Table1[[#This Row],[JABATAN]],tbl_refJabatan,2,FALSE),"yr","day")-CONVERT(DATEDIF(H2263,NOW(),"y"),"yr","day")))),"Usia Salah"),"")</f>
        <v>27086.598911689813</v>
      </c>
      <c r="Q2263" s="167" t="str">
        <f ca="1">IF(Table1[[#This Row],[TGL. PENSIUN (usia)]]&lt;&gt;0,TEXT(Table1[[#This Row],[TGL. PENSIUN (usia)]],"yyyy"),"")</f>
        <v>1974</v>
      </c>
      <c r="R2263" s="166">
        <f ca="1">IF(AND(Table1[[#This Row],[TGL. PENSIUN (usia)]]&lt;&gt;"",Table1[[#This Row],[TGL. PENSIUN (usia)]]&lt;&gt;"USIA SALAH"),IF(tglAcuan&lt;&gt;0,(INT(CONVERT(VLOOKUP(Table1[[#This Row],[JABATAN]],tbl_refJabatan,2,FALSE),"yr","day")-CONVERT(DATEDIF(H2263,tglAcuan,"y"),"yr","day"))),(INT(CONVERT(VLOOKUP(Table1[[#This Row],[JABATAN]],tbl_refJabatan,2,FALSE),"yr","day")-CONVERT(DATEDIF(H2263,NOW(),"y"),"yr","day")))),"")</f>
        <v>-18263</v>
      </c>
      <c r="S2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Row],[JABATAN]],tbl_refJabatan,4,FALSE),"yr","day")-CONVERT(DATEDIF(H2263,tglAcuan,"y"),"yr","day"))),(NOW()+(CONVERT(VLOOKUP(Table1[[#This Row],[JABATAN]],tbl_refJabatan,4,FALSE),"yr","day")-CONVERT(DATEDIF(H2263,NOW(),"y"),"yr","day")))),"Usia Salah"),"")</f>
        <v>27086.598911689813</v>
      </c>
      <c r="T2263" s="167" t="str">
        <f ca="1">IF(Table1[[#This Row],[TGL. PENSIUN ( usia )]]&lt;&gt;0,TEXT(Table1[[#This Row],[TGL. PENSIUN ( usia )]],"yyyy"),"")</f>
        <v>1974</v>
      </c>
      <c r="U2263" s="166">
        <f ca="1">IF(AND(Table1[[#This Row],[TGL. PENSIUN (usia)]]&lt;&gt;"",Table1[[#This Row],[TGL. PENSIUN (usia)]]&lt;&gt;"USIA SALAH"),IF(tglAcuan&lt;&gt;0,(INT(CONVERT(VLOOKUP(Table1[[#This Row],[JABATAN]],tbl_refJabatan,4,FALSE),"yr","day")-CONVERT(DATEDIF(H2263,tglAcuan,"y"),"yr","day"))),(INT(CONVERT(VLOOKUP(Table1[[#This Row],[JABATAN]],tbl_refJabatan,4,FALSE),"yr","day")-CONVERT(DATEDIF(H2263,NOW(),"y"),"yr","day")))),"")</f>
        <v>-18263</v>
      </c>
      <c r="V2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Row],[JABATAN]],tbl_refJabatan,6,FALSE),"yr","day")-CONVERT(DATEDIF(H2263,tglAcuan,"y"),"yr","day"))),(NOW()+(CONVERT(VLOOKUP(Table1[[#This Row],[JABATAN]],tbl_refJabatan,6,FALSE),"yr","day")-CONVERT(DATEDIF(H2263,NOW(),"y"),"yr","day")))),"Usia Salah"),"")</f>
        <v>27086.598911689813</v>
      </c>
      <c r="W2263" s="167" t="str">
        <f ca="1">IF(Table1[[#This Row],[TGL.PENSIUN (usia)]]&lt;&gt;0,TEXT(Table1[[#This Row],[TGL.PENSIUN (usia)]],"yyyy"),"")</f>
        <v>1974</v>
      </c>
      <c r="X22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Row],[JABATAN]],tbl_refJabatan,7,FALSE),"yr","day")-CONVERT(DATEDIF(M2263,tglAcuan,"y"),"yr","day"))),(NOW()+(CONVERT(VLOOKUP(Table1[[#This Row],[JABATAN]],tbl_refJabatan,7,FALSE),"yr","day")-CONVERT(DATEDIF(M2263,NOW(),"y"),"yr","day")))),"tgl SK salah"),"")</f>
        <v>43888.098911689813</v>
      </c>
      <c r="Y2263" s="167" t="str">
        <f ca="1">IF(Table1[[#This Row],[TGL. PENSIUN (jabatan)]]&lt;&gt;0,TEXT(Table1[[#This Row],[TGL. PENSIUN (jabatan)]],"yyyy"),"")</f>
        <v>2020</v>
      </c>
      <c r="Z22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Row],[JABATAN]],tbl_refJabatan,8,FALSE),"yr","day")-CONVERT(DATEDIF(H2263,tglAcuan,"y"),"yr","day"))),(NOW()+(CONVERT(VLOOKUP(Table1[[#This Row],[JABATAN]],tbl_refJabatan,8,FALSE),"yr","day")-CONVERT(DATEDIF(H2263,NOW(),"y"),"yr","day")))),"Usia Salah"),"")</f>
        <v>27086.598911689813</v>
      </c>
      <c r="AA2263" s="167" t="str">
        <f ca="1">IF(Table1[[#This Row],[TGL.PENSIUN (usia )]]&lt;&gt;0,TEXT(Table1[[#This Row],[TGL.PENSIUN (usia )]],"yyyy"),"")</f>
        <v>1974</v>
      </c>
      <c r="AB22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Row],[JABATAN]],tbl_refJabatan,9,FALSE),"yr","day")-CONVERT(DATEDIF(M2263,tglAcuan,"y"),"yr","day"))),(NOW()+(CONVERT(VLOOKUP(Table1[[#This Row],[JABATAN]],tbl_refJabatan,9,FALSE),"yr","day")-CONVERT(DATEDIF(M2263,NOW(),"y"),"yr","day")))),"tgl SK salah"),"")</f>
        <v>43888.098911689813</v>
      </c>
      <c r="AC2263" s="167" t="str">
        <f ca="1">IF(Table1[[#This Row],[TGL. PENSIUN (jabatan )]]&lt;&gt;0,TEXT(Table1[[#This Row],[TGL. PENSIUN (jabatan )]],"yyyy"),"")</f>
        <v>2020</v>
      </c>
      <c r="AD22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4" spans="1:30" s="88" customFormat="1" ht="21.75" customHeight="1" x14ac:dyDescent="0.25">
      <c r="A2264" s="43">
        <f t="shared" si="77"/>
        <v>2259</v>
      </c>
      <c r="B2264" s="44" t="s">
        <v>3626</v>
      </c>
      <c r="C2264" s="44" t="s">
        <v>2190</v>
      </c>
      <c r="D2264" s="72" t="s">
        <v>45</v>
      </c>
      <c r="E2264" s="285" t="s">
        <v>3971</v>
      </c>
      <c r="F2264" s="43" t="s">
        <v>41</v>
      </c>
      <c r="G2264" s="46" t="s">
        <v>42</v>
      </c>
      <c r="H2264" s="84">
        <v>26523</v>
      </c>
      <c r="I2264" s="45"/>
      <c r="J2264" s="76"/>
      <c r="K2264" s="74" t="s">
        <v>43</v>
      </c>
      <c r="L2264" s="79" t="s">
        <v>3972</v>
      </c>
      <c r="M2264" s="80">
        <v>43558</v>
      </c>
      <c r="N2264" s="52" t="str">
        <f t="shared" ca="1" si="78"/>
        <v>51 Tahun 6 Bulan 15 hari</v>
      </c>
      <c r="O22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24 Hari </v>
      </c>
      <c r="P2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Row],[JABATAN]],tbl_refJabatan,2,FALSE),"yr","day")-CONVERT(DATEDIF(H2264,tglAcuan,"y"),"yr","day"))),(NOW()+(CONVERT(VLOOKUP(Table1[[#This Row],[JABATAN]],tbl_refJabatan,2,FALSE),"yr","day")-CONVERT(DATEDIF(H2264,NOW(),"y"),"yr","day")))),"Usia Salah"),"")</f>
        <v>26721.348911689813</v>
      </c>
      <c r="Q2264" s="167" t="str">
        <f ca="1">IF(Table1[[#This Row],[TGL. PENSIUN (usia)]]&lt;&gt;0,TEXT(Table1[[#This Row],[TGL. PENSIUN (usia)]],"yyyy"),"")</f>
        <v>1973</v>
      </c>
      <c r="R2264" s="166">
        <f ca="1">IF(AND(Table1[[#This Row],[TGL. PENSIUN (usia)]]&lt;&gt;"",Table1[[#This Row],[TGL. PENSIUN (usia)]]&lt;&gt;"USIA SALAH"),IF(tglAcuan&lt;&gt;0,(INT(CONVERT(VLOOKUP(Table1[[#This Row],[JABATAN]],tbl_refJabatan,2,FALSE),"yr","day")-CONVERT(DATEDIF(H2264,tglAcuan,"y"),"yr","day"))),(INT(CONVERT(VLOOKUP(Table1[[#This Row],[JABATAN]],tbl_refJabatan,2,FALSE),"yr","day")-CONVERT(DATEDIF(H2264,NOW(),"y"),"yr","day")))),"")</f>
        <v>-18628</v>
      </c>
      <c r="S2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Row],[JABATAN]],tbl_refJabatan,4,FALSE),"yr","day")-CONVERT(DATEDIF(H2264,tglAcuan,"y"),"yr","day"))),(NOW()+(CONVERT(VLOOKUP(Table1[[#This Row],[JABATAN]],tbl_refJabatan,4,FALSE),"yr","day")-CONVERT(DATEDIF(H2264,NOW(),"y"),"yr","day")))),"Usia Salah"),"")</f>
        <v>26721.348911689813</v>
      </c>
      <c r="T2264" s="167" t="str">
        <f ca="1">IF(Table1[[#This Row],[TGL. PENSIUN ( usia )]]&lt;&gt;0,TEXT(Table1[[#This Row],[TGL. PENSIUN ( usia )]],"yyyy"),"")</f>
        <v>1973</v>
      </c>
      <c r="U2264" s="166">
        <f ca="1">IF(AND(Table1[[#This Row],[TGL. PENSIUN (usia)]]&lt;&gt;"",Table1[[#This Row],[TGL. PENSIUN (usia)]]&lt;&gt;"USIA SALAH"),IF(tglAcuan&lt;&gt;0,(INT(CONVERT(VLOOKUP(Table1[[#This Row],[JABATAN]],tbl_refJabatan,4,FALSE),"yr","day")-CONVERT(DATEDIF(H2264,tglAcuan,"y"),"yr","day"))),(INT(CONVERT(VLOOKUP(Table1[[#This Row],[JABATAN]],tbl_refJabatan,4,FALSE),"yr","day")-CONVERT(DATEDIF(H2264,NOW(),"y"),"yr","day")))),"")</f>
        <v>-18628</v>
      </c>
      <c r="V2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Row],[JABATAN]],tbl_refJabatan,6,FALSE),"yr","day")-CONVERT(DATEDIF(H2264,tglAcuan,"y"),"yr","day"))),(NOW()+(CONVERT(VLOOKUP(Table1[[#This Row],[JABATAN]],tbl_refJabatan,6,FALSE),"yr","day")-CONVERT(DATEDIF(H2264,NOW(),"y"),"yr","day")))),"Usia Salah"),"")</f>
        <v>26721.348911689813</v>
      </c>
      <c r="W2264" s="167" t="str">
        <f ca="1">IF(Table1[[#This Row],[TGL.PENSIUN (usia)]]&lt;&gt;0,TEXT(Table1[[#This Row],[TGL.PENSIUN (usia)]],"yyyy"),"")</f>
        <v>1973</v>
      </c>
      <c r="X2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Row],[JABATAN]],tbl_refJabatan,7,FALSE),"yr","day")-CONVERT(DATEDIF(M2264,tglAcuan,"y"),"yr","day"))),(NOW()+(CONVERT(VLOOKUP(Table1[[#This Row],[JABATAN]],tbl_refJabatan,7,FALSE),"yr","day")-CONVERT(DATEDIF(M2264,NOW(),"y"),"yr","day")))),"tgl SK salah"),"")</f>
        <v>43888.098911689813</v>
      </c>
      <c r="Y2264" s="167" t="str">
        <f ca="1">IF(Table1[[#This Row],[TGL. PENSIUN (jabatan)]]&lt;&gt;0,TEXT(Table1[[#This Row],[TGL. PENSIUN (jabatan)]],"yyyy"),"")</f>
        <v>2020</v>
      </c>
      <c r="Z22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Row],[JABATAN]],tbl_refJabatan,8,FALSE),"yr","day")-CONVERT(DATEDIF(H2264,tglAcuan,"y"),"yr","day"))),(NOW()+(CONVERT(VLOOKUP(Table1[[#This Row],[JABATAN]],tbl_refJabatan,8,FALSE),"yr","day")-CONVERT(DATEDIF(H2264,NOW(),"y"),"yr","day")))),"Usia Salah"),"")</f>
        <v>26721.348911689813</v>
      </c>
      <c r="AA2264" s="167" t="str">
        <f ca="1">IF(Table1[[#This Row],[TGL.PENSIUN (usia )]]&lt;&gt;0,TEXT(Table1[[#This Row],[TGL.PENSIUN (usia )]],"yyyy"),"")</f>
        <v>1973</v>
      </c>
      <c r="AB22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Row],[JABATAN]],tbl_refJabatan,9,FALSE),"yr","day")-CONVERT(DATEDIF(M2264,tglAcuan,"y"),"yr","day"))),(NOW()+(CONVERT(VLOOKUP(Table1[[#This Row],[JABATAN]],tbl_refJabatan,9,FALSE),"yr","day")-CONVERT(DATEDIF(M2264,NOW(),"y"),"yr","day")))),"tgl SK salah"),"")</f>
        <v>43888.098911689813</v>
      </c>
      <c r="AC2264" s="167" t="str">
        <f ca="1">IF(Table1[[#This Row],[TGL. PENSIUN (jabatan )]]&lt;&gt;0,TEXT(Table1[[#This Row],[TGL. PENSIUN (jabatan )]],"yyyy"),"")</f>
        <v>2020</v>
      </c>
      <c r="AD22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5" spans="1:30" s="53" customFormat="1" ht="21.75" customHeight="1" x14ac:dyDescent="0.25">
      <c r="A2265" s="43">
        <f t="shared" si="77"/>
        <v>2260</v>
      </c>
      <c r="B2265" s="44" t="s">
        <v>3626</v>
      </c>
      <c r="C2265" s="44" t="s">
        <v>2190</v>
      </c>
      <c r="D2265" s="72" t="s">
        <v>48</v>
      </c>
      <c r="E2265" s="285" t="s">
        <v>3973</v>
      </c>
      <c r="F2265" s="43" t="s">
        <v>41</v>
      </c>
      <c r="G2265" s="46" t="s">
        <v>42</v>
      </c>
      <c r="H2265" s="84">
        <v>32032</v>
      </c>
      <c r="I2265" s="45"/>
      <c r="J2265" s="76"/>
      <c r="K2265" s="74" t="s">
        <v>43</v>
      </c>
      <c r="L2265" s="79" t="s">
        <v>3974</v>
      </c>
      <c r="M2265" s="80">
        <v>43628</v>
      </c>
      <c r="N2265" s="52" t="str">
        <f t="shared" ca="1" si="78"/>
        <v>36 Tahun 5 Bulan 15 hari</v>
      </c>
      <c r="O22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8 Bulan 15 Hari </v>
      </c>
      <c r="P2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Row],[JABATAN]],tbl_refJabatan,2,FALSE),"yr","day")-CONVERT(DATEDIF(H2265,tglAcuan,"y"),"yr","day"))),(NOW()+(CONVERT(VLOOKUP(Table1[[#This Row],[JABATAN]],tbl_refJabatan,2,FALSE),"yr","day")-CONVERT(DATEDIF(H2265,NOW(),"y"),"yr","day")))),"Usia Salah"),"")</f>
        <v>54115.098911689813</v>
      </c>
      <c r="Q2265" s="167" t="str">
        <f ca="1">IF(Table1[[#This Row],[TGL. PENSIUN (usia)]]&lt;&gt;0,TEXT(Table1[[#This Row],[TGL. PENSIUN (usia)]],"yyyy"),"")</f>
        <v>2048</v>
      </c>
      <c r="R2265" s="166">
        <f ca="1">IF(AND(Table1[[#This Row],[TGL. PENSIUN (usia)]]&lt;&gt;"",Table1[[#This Row],[TGL. PENSIUN (usia)]]&lt;&gt;"USIA SALAH"),IF(tglAcuan&lt;&gt;0,(INT(CONVERT(VLOOKUP(Table1[[#This Row],[JABATAN]],tbl_refJabatan,2,FALSE),"yr","day")-CONVERT(DATEDIF(H2265,tglAcuan,"y"),"yr","day"))),(INT(CONVERT(VLOOKUP(Table1[[#This Row],[JABATAN]],tbl_refJabatan,2,FALSE),"yr","day")-CONVERT(DATEDIF(H2265,NOW(),"y"),"yr","day")))),"")</f>
        <v>8766</v>
      </c>
      <c r="S2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Row],[JABATAN]],tbl_refJabatan,4,FALSE),"yr","day")-CONVERT(DATEDIF(H2265,tglAcuan,"y"),"yr","day"))),(NOW()+(CONVERT(VLOOKUP(Table1[[#This Row],[JABATAN]],tbl_refJabatan,4,FALSE),"yr","day")-CONVERT(DATEDIF(H2265,NOW(),"y"),"yr","day")))),"Usia Salah"),"")</f>
        <v>54115.098911689813</v>
      </c>
      <c r="T2265" s="167" t="str">
        <f ca="1">IF(Table1[[#This Row],[TGL. PENSIUN ( usia )]]&lt;&gt;0,TEXT(Table1[[#This Row],[TGL. PENSIUN ( usia )]],"yyyy"),"")</f>
        <v>2048</v>
      </c>
      <c r="U2265" s="166">
        <f ca="1">IF(AND(Table1[[#This Row],[TGL. PENSIUN (usia)]]&lt;&gt;"",Table1[[#This Row],[TGL. PENSIUN (usia)]]&lt;&gt;"USIA SALAH"),IF(tglAcuan&lt;&gt;0,(INT(CONVERT(VLOOKUP(Table1[[#This Row],[JABATAN]],tbl_refJabatan,4,FALSE),"yr","day")-CONVERT(DATEDIF(H2265,tglAcuan,"y"),"yr","day"))),(INT(CONVERT(VLOOKUP(Table1[[#This Row],[JABATAN]],tbl_refJabatan,4,FALSE),"yr","day")-CONVERT(DATEDIF(H2265,NOW(),"y"),"yr","day")))),"")</f>
        <v>8766</v>
      </c>
      <c r="V2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Row],[JABATAN]],tbl_refJabatan,6,FALSE),"yr","day")-CONVERT(DATEDIF(H2265,tglAcuan,"y"),"yr","day"))),(NOW()+(CONVERT(VLOOKUP(Table1[[#This Row],[JABATAN]],tbl_refJabatan,6,FALSE),"yr","day")-CONVERT(DATEDIF(H2265,NOW(),"y"),"yr","day")))),"Usia Salah"),"")</f>
        <v>52654.098911689813</v>
      </c>
      <c r="W2265" s="167" t="str">
        <f ca="1">IF(Table1[[#This Row],[TGL.PENSIUN (usia)]]&lt;&gt;0,TEXT(Table1[[#This Row],[TGL.PENSIUN (usia)]],"yyyy"),"")</f>
        <v>2044</v>
      </c>
      <c r="X2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Row],[JABATAN]],tbl_refJabatan,7,FALSE),"yr","day")-CONVERT(DATEDIF(M2265,tglAcuan,"y"),"yr","day"))),(NOW()+(CONVERT(VLOOKUP(Table1[[#This Row],[JABATAN]],tbl_refJabatan,7,FALSE),"yr","day")-CONVERT(DATEDIF(M2265,NOW(),"y"),"yr","day")))),"tgl SK salah"),"")</f>
        <v>51193.098911689813</v>
      </c>
      <c r="Y2265" s="167" t="str">
        <f ca="1">IF(Table1[[#This Row],[TGL. PENSIUN (jabatan)]]&lt;&gt;0,TEXT(Table1[[#This Row],[TGL. PENSIUN (jabatan)]],"yyyy"),"")</f>
        <v>2040</v>
      </c>
      <c r="Z22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Row],[JABATAN]],tbl_refJabatan,8,FALSE),"yr","day")-CONVERT(DATEDIF(H2265,tglAcuan,"y"),"yr","day"))),(NOW()+(CONVERT(VLOOKUP(Table1[[#This Row],[JABATAN]],tbl_refJabatan,8,FALSE),"yr","day")-CONVERT(DATEDIF(H2265,NOW(),"y"),"yr","day")))),"Usia Salah"),"")</f>
        <v>52654.098911689813</v>
      </c>
      <c r="AA2265" s="167" t="str">
        <f ca="1">IF(Table1[[#This Row],[TGL.PENSIUN (usia )]]&lt;&gt;0,TEXT(Table1[[#This Row],[TGL.PENSIUN (usia )]],"yyyy"),"")</f>
        <v>2044</v>
      </c>
      <c r="AB22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Row],[JABATAN]],tbl_refJabatan,9,FALSE),"yr","day")-CONVERT(DATEDIF(M2265,tglAcuan,"y"),"yr","day"))),(NOW()+(CONVERT(VLOOKUP(Table1[[#This Row],[JABATAN]],tbl_refJabatan,9,FALSE),"yr","day")-CONVERT(DATEDIF(M2265,NOW(),"y"),"yr","day")))),"tgl SK salah"),"")</f>
        <v>51193.098911689813</v>
      </c>
      <c r="AC2265" s="167" t="str">
        <f ca="1">IF(Table1[[#This Row],[TGL. PENSIUN (jabatan )]]&lt;&gt;0,TEXT(Table1[[#This Row],[TGL. PENSIUN (jabatan )]],"yyyy"),"")</f>
        <v>2040</v>
      </c>
      <c r="AD22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6" spans="1:30" s="53" customFormat="1" ht="21.75" customHeight="1" x14ac:dyDescent="0.25">
      <c r="A2266" s="43">
        <f t="shared" si="77"/>
        <v>2261</v>
      </c>
      <c r="B2266" s="44" t="s">
        <v>3626</v>
      </c>
      <c r="C2266" s="44" t="s">
        <v>2190</v>
      </c>
      <c r="D2266" s="72" t="s">
        <v>52</v>
      </c>
      <c r="E2266" s="285" t="s">
        <v>3975</v>
      </c>
      <c r="F2266" s="43" t="s">
        <v>41</v>
      </c>
      <c r="G2266" s="46" t="s">
        <v>42</v>
      </c>
      <c r="H2266" s="84">
        <v>30627</v>
      </c>
      <c r="I2266" s="45"/>
      <c r="J2266" s="76"/>
      <c r="K2266" s="74" t="s">
        <v>43</v>
      </c>
      <c r="L2266" s="83" t="s">
        <v>3976</v>
      </c>
      <c r="M2266" s="174" t="s">
        <v>3977</v>
      </c>
      <c r="N2266" s="52" t="str">
        <f t="shared" ca="1" si="78"/>
        <v>40 Tahun 3 Bulan 20 hari</v>
      </c>
      <c r="O22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Row],[JABATAN]],tbl_refJabatan,2,FALSE),"yr","day")-CONVERT(DATEDIF(H2266,tglAcuan,"y"),"yr","day"))),(NOW()+(CONVERT(VLOOKUP(Table1[[#This Row],[JABATAN]],tbl_refJabatan,2,FALSE),"yr","day")-CONVERT(DATEDIF(H2266,NOW(),"y"),"yr","day")))),"Usia Salah"),"")</f>
        <v>52654.098911689813</v>
      </c>
      <c r="Q2266" s="167" t="str">
        <f ca="1">IF(Table1[[#This Row],[TGL. PENSIUN (usia)]]&lt;&gt;0,TEXT(Table1[[#This Row],[TGL. PENSIUN (usia)]],"yyyy"),"")</f>
        <v>2044</v>
      </c>
      <c r="R2266" s="166">
        <f ca="1">IF(AND(Table1[[#This Row],[TGL. PENSIUN (usia)]]&lt;&gt;"",Table1[[#This Row],[TGL. PENSIUN (usia)]]&lt;&gt;"USIA SALAH"),IF(tglAcuan&lt;&gt;0,(INT(CONVERT(VLOOKUP(Table1[[#This Row],[JABATAN]],tbl_refJabatan,2,FALSE),"yr","day")-CONVERT(DATEDIF(H2266,tglAcuan,"y"),"yr","day"))),(INT(CONVERT(VLOOKUP(Table1[[#This Row],[JABATAN]],tbl_refJabatan,2,FALSE),"yr","day")-CONVERT(DATEDIF(H2266,NOW(),"y"),"yr","day")))),"")</f>
        <v>7305</v>
      </c>
      <c r="S2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Row],[JABATAN]],tbl_refJabatan,4,FALSE),"yr","day")-CONVERT(DATEDIF(H2266,tglAcuan,"y"),"yr","day"))),(NOW()+(CONVERT(VLOOKUP(Table1[[#This Row],[JABATAN]],tbl_refJabatan,4,FALSE),"yr","day")-CONVERT(DATEDIF(H2266,NOW(),"y"),"yr","day")))),"Usia Salah"),"")</f>
        <v>52654.098911689813</v>
      </c>
      <c r="T2266" s="167" t="str">
        <f ca="1">IF(Table1[[#This Row],[TGL. PENSIUN ( usia )]]&lt;&gt;0,TEXT(Table1[[#This Row],[TGL. PENSIUN ( usia )]],"yyyy"),"")</f>
        <v>2044</v>
      </c>
      <c r="U2266" s="166">
        <f ca="1">IF(AND(Table1[[#This Row],[TGL. PENSIUN (usia)]]&lt;&gt;"",Table1[[#This Row],[TGL. PENSIUN (usia)]]&lt;&gt;"USIA SALAH"),IF(tglAcuan&lt;&gt;0,(INT(CONVERT(VLOOKUP(Table1[[#This Row],[JABATAN]],tbl_refJabatan,4,FALSE),"yr","day")-CONVERT(DATEDIF(H2266,tglAcuan,"y"),"yr","day"))),(INT(CONVERT(VLOOKUP(Table1[[#This Row],[JABATAN]],tbl_refJabatan,4,FALSE),"yr","day")-CONVERT(DATEDIF(H2266,NOW(),"y"),"yr","day")))),"")</f>
        <v>7305</v>
      </c>
      <c r="V2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Row],[JABATAN]],tbl_refJabatan,6,FALSE),"yr","day")-CONVERT(DATEDIF(H2266,tglAcuan,"y"),"yr","day"))),(NOW()+(CONVERT(VLOOKUP(Table1[[#This Row],[JABATAN]],tbl_refJabatan,6,FALSE),"yr","day")-CONVERT(DATEDIF(H2266,NOW(),"y"),"yr","day")))),"Usia Salah"),"")</f>
        <v>51193.098911689813</v>
      </c>
      <c r="W2266" s="167" t="str">
        <f ca="1">IF(Table1[[#This Row],[TGL.PENSIUN (usia)]]&lt;&gt;0,TEXT(Table1[[#This Row],[TGL.PENSIUN (usia)]],"yyyy"),"")</f>
        <v>2040</v>
      </c>
      <c r="X2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Row],[JABATAN]],tbl_refJabatan,7,FALSE),"yr","day")-CONVERT(DATEDIF(M2266,tglAcuan,"y"),"yr","day"))),(NOW()+(CONVERT(VLOOKUP(Table1[[#This Row],[JABATAN]],tbl_refJabatan,7,FALSE),"yr","day")-CONVERT(DATEDIF(M2266,NOW(),"y"),"yr","day")))),"tgl SK salah"),"")</f>
        <v>50827.848911689813</v>
      </c>
      <c r="Y2266" s="167" t="str">
        <f ca="1">IF(Table1[[#This Row],[TGL. PENSIUN (jabatan)]]&lt;&gt;0,TEXT(Table1[[#This Row],[TGL. PENSIUN (jabatan)]],"yyyy"),"")</f>
        <v>2039</v>
      </c>
      <c r="Z22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Row],[JABATAN]],tbl_refJabatan,8,FALSE),"yr","day")-CONVERT(DATEDIF(H2266,tglAcuan,"y"),"yr","day"))),(NOW()+(CONVERT(VLOOKUP(Table1[[#This Row],[JABATAN]],tbl_refJabatan,8,FALSE),"yr","day")-CONVERT(DATEDIF(H2266,NOW(),"y"),"yr","day")))),"Usia Salah"),"")</f>
        <v>51193.098911689813</v>
      </c>
      <c r="AA2266" s="167" t="str">
        <f ca="1">IF(Table1[[#This Row],[TGL.PENSIUN (usia )]]&lt;&gt;0,TEXT(Table1[[#This Row],[TGL.PENSIUN (usia )]],"yyyy"),"")</f>
        <v>2040</v>
      </c>
      <c r="AB22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Row],[JABATAN]],tbl_refJabatan,9,FALSE),"yr","day")-CONVERT(DATEDIF(M2266,tglAcuan,"y"),"yr","day"))),(NOW()+(CONVERT(VLOOKUP(Table1[[#This Row],[JABATAN]],tbl_refJabatan,9,FALSE),"yr","day")-CONVERT(DATEDIF(M2266,NOW(),"y"),"yr","day")))),"tgl SK salah"),"")</f>
        <v>50827.848911689813</v>
      </c>
      <c r="AC2266" s="167" t="str">
        <f ca="1">IF(Table1[[#This Row],[TGL. PENSIUN (jabatan )]]&lt;&gt;0,TEXT(Table1[[#This Row],[TGL. PENSIUN (jabatan )]],"yyyy"),"")</f>
        <v>2039</v>
      </c>
      <c r="AD22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7" spans="1:30" s="53" customFormat="1" ht="21.75" customHeight="1" x14ac:dyDescent="0.25">
      <c r="A2267" s="43">
        <f t="shared" si="77"/>
        <v>2262</v>
      </c>
      <c r="B2267" s="44" t="s">
        <v>3626</v>
      </c>
      <c r="C2267" s="44" t="s">
        <v>2190</v>
      </c>
      <c r="D2267" s="45" t="s">
        <v>54</v>
      </c>
      <c r="E2267" s="285" t="s">
        <v>3978</v>
      </c>
      <c r="F2267" s="43" t="s">
        <v>41</v>
      </c>
      <c r="G2267" s="46" t="s">
        <v>42</v>
      </c>
      <c r="H2267" s="84">
        <v>25761</v>
      </c>
      <c r="I2267" s="45"/>
      <c r="J2267" s="76"/>
      <c r="K2267" s="74" t="s">
        <v>43</v>
      </c>
      <c r="L2267" s="79" t="s">
        <v>3979</v>
      </c>
      <c r="M2267" s="80">
        <v>43486</v>
      </c>
      <c r="N2267" s="52" t="str">
        <f t="shared" ca="1" si="78"/>
        <v>53 Tahun 7 Bulan 15 hari</v>
      </c>
      <c r="O22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Row],[JABATAN]],tbl_refJabatan,2,FALSE),"yr","day")-CONVERT(DATEDIF(H2267,tglAcuan,"y"),"yr","day"))),(NOW()+(CONVERT(VLOOKUP(Table1[[#This Row],[JABATAN]],tbl_refJabatan,2,FALSE),"yr","day")-CONVERT(DATEDIF(H2267,NOW(),"y"),"yr","day")))),"Usia Salah"),"")</f>
        <v>47905.848911689813</v>
      </c>
      <c r="Q2267" s="167" t="str">
        <f ca="1">IF(Table1[[#This Row],[TGL. PENSIUN (usia)]]&lt;&gt;0,TEXT(Table1[[#This Row],[TGL. PENSIUN (usia)]],"yyyy"),"")</f>
        <v>2031</v>
      </c>
      <c r="R2267" s="166">
        <f ca="1">IF(AND(Table1[[#This Row],[TGL. PENSIUN (usia)]]&lt;&gt;"",Table1[[#This Row],[TGL. PENSIUN (usia)]]&lt;&gt;"USIA SALAH"),IF(tglAcuan&lt;&gt;0,(INT(CONVERT(VLOOKUP(Table1[[#This Row],[JABATAN]],tbl_refJabatan,2,FALSE),"yr","day")-CONVERT(DATEDIF(H2267,tglAcuan,"y"),"yr","day"))),(INT(CONVERT(VLOOKUP(Table1[[#This Row],[JABATAN]],tbl_refJabatan,2,FALSE),"yr","day")-CONVERT(DATEDIF(H2267,NOW(),"y"),"yr","day")))),"")</f>
        <v>2556</v>
      </c>
      <c r="S2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Row],[JABATAN]],tbl_refJabatan,4,FALSE),"yr","day")-CONVERT(DATEDIF(H2267,tglAcuan,"y"),"yr","day"))),(NOW()+(CONVERT(VLOOKUP(Table1[[#This Row],[JABATAN]],tbl_refJabatan,4,FALSE),"yr","day")-CONVERT(DATEDIF(H2267,NOW(),"y"),"yr","day")))),"Usia Salah"),"")</f>
        <v>47905.848911689813</v>
      </c>
      <c r="T2267" s="167" t="str">
        <f ca="1">IF(Table1[[#This Row],[TGL. PENSIUN ( usia )]]&lt;&gt;0,TEXT(Table1[[#This Row],[TGL. PENSIUN ( usia )]],"yyyy"),"")</f>
        <v>2031</v>
      </c>
      <c r="U2267" s="166">
        <f ca="1">IF(AND(Table1[[#This Row],[TGL. PENSIUN (usia)]]&lt;&gt;"",Table1[[#This Row],[TGL. PENSIUN (usia)]]&lt;&gt;"USIA SALAH"),IF(tglAcuan&lt;&gt;0,(INT(CONVERT(VLOOKUP(Table1[[#This Row],[JABATAN]],tbl_refJabatan,4,FALSE),"yr","day")-CONVERT(DATEDIF(H2267,tglAcuan,"y"),"yr","day"))),(INT(CONVERT(VLOOKUP(Table1[[#This Row],[JABATAN]],tbl_refJabatan,4,FALSE),"yr","day")-CONVERT(DATEDIF(H2267,NOW(),"y"),"yr","day")))),"")</f>
        <v>2556</v>
      </c>
      <c r="V2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Row],[JABATAN]],tbl_refJabatan,6,FALSE),"yr","day")-CONVERT(DATEDIF(H2267,tglAcuan,"y"),"yr","day"))),(NOW()+(CONVERT(VLOOKUP(Table1[[#This Row],[JABATAN]],tbl_refJabatan,6,FALSE),"yr","day")-CONVERT(DATEDIF(H2267,NOW(),"y"),"yr","day")))),"Usia Salah"),"")</f>
        <v>46444.848911689813</v>
      </c>
      <c r="W2267" s="167" t="str">
        <f ca="1">IF(Table1[[#This Row],[TGL.PENSIUN (usia)]]&lt;&gt;0,TEXT(Table1[[#This Row],[TGL.PENSIUN (usia)]],"yyyy"),"")</f>
        <v>2027</v>
      </c>
      <c r="X2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Row],[JABATAN]],tbl_refJabatan,7,FALSE),"yr","day")-CONVERT(DATEDIF(M2267,tglAcuan,"y"),"yr","day"))),(NOW()+(CONVERT(VLOOKUP(Table1[[#This Row],[JABATAN]],tbl_refJabatan,7,FALSE),"yr","day")-CONVERT(DATEDIF(M2267,NOW(),"y"),"yr","day")))),"tgl SK salah"),"")</f>
        <v>50827.848911689813</v>
      </c>
      <c r="Y2267" s="167" t="str">
        <f ca="1">IF(Table1[[#This Row],[TGL. PENSIUN (jabatan)]]&lt;&gt;0,TEXT(Table1[[#This Row],[TGL. PENSIUN (jabatan)]],"yyyy"),"")</f>
        <v>2039</v>
      </c>
      <c r="Z22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Row],[JABATAN]],tbl_refJabatan,8,FALSE),"yr","day")-CONVERT(DATEDIF(H2267,tglAcuan,"y"),"yr","day"))),(NOW()+(CONVERT(VLOOKUP(Table1[[#This Row],[JABATAN]],tbl_refJabatan,8,FALSE),"yr","day")-CONVERT(DATEDIF(H2267,NOW(),"y"),"yr","day")))),"Usia Salah"),"")</f>
        <v>46444.848911689813</v>
      </c>
      <c r="AA2267" s="167" t="str">
        <f ca="1">IF(Table1[[#This Row],[TGL.PENSIUN (usia )]]&lt;&gt;0,TEXT(Table1[[#This Row],[TGL.PENSIUN (usia )]],"yyyy"),"")</f>
        <v>2027</v>
      </c>
      <c r="AB22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Row],[JABATAN]],tbl_refJabatan,9,FALSE),"yr","day")-CONVERT(DATEDIF(M2267,tglAcuan,"y"),"yr","day"))),(NOW()+(CONVERT(VLOOKUP(Table1[[#This Row],[JABATAN]],tbl_refJabatan,9,FALSE),"yr","day")-CONVERT(DATEDIF(M2267,NOW(),"y"),"yr","day")))),"tgl SK salah"),"")</f>
        <v>50827.848911689813</v>
      </c>
      <c r="AC2267" s="167" t="str">
        <f ca="1">IF(Table1[[#This Row],[TGL. PENSIUN (jabatan )]]&lt;&gt;0,TEXT(Table1[[#This Row],[TGL. PENSIUN (jabatan )]],"yyyy"),"")</f>
        <v>2039</v>
      </c>
      <c r="AD22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8" spans="1:30" s="53" customFormat="1" ht="21.75" customHeight="1" x14ac:dyDescent="0.25">
      <c r="A2268" s="43">
        <f t="shared" si="77"/>
        <v>2263</v>
      </c>
      <c r="B2268" s="44" t="s">
        <v>3626</v>
      </c>
      <c r="C2268" s="44" t="s">
        <v>2190</v>
      </c>
      <c r="D2268" s="72" t="s">
        <v>57</v>
      </c>
      <c r="E2268" s="285" t="s">
        <v>3980</v>
      </c>
      <c r="F2268" s="43" t="s">
        <v>41</v>
      </c>
      <c r="G2268" s="46" t="s">
        <v>42</v>
      </c>
      <c r="H2268" s="84">
        <v>26811</v>
      </c>
      <c r="I2268" s="45"/>
      <c r="J2268" s="76"/>
      <c r="K2268" s="74" t="s">
        <v>43</v>
      </c>
      <c r="L2268" s="79" t="s">
        <v>3964</v>
      </c>
      <c r="M2268" s="80">
        <v>43486</v>
      </c>
      <c r="N2268" s="52" t="str">
        <f t="shared" ca="1" si="78"/>
        <v>50 Tahun 9 Bulan 0 hari</v>
      </c>
      <c r="O22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Row],[JABATAN]],tbl_refJabatan,2,FALSE),"yr","day")-CONVERT(DATEDIF(H2268,tglAcuan,"y"),"yr","day"))),(NOW()+(CONVERT(VLOOKUP(Table1[[#This Row],[JABATAN]],tbl_refJabatan,2,FALSE),"yr","day")-CONVERT(DATEDIF(H2268,NOW(),"y"),"yr","day")))),"Usia Salah"),"")</f>
        <v>49001.598911689813</v>
      </c>
      <c r="Q2268" s="167" t="str">
        <f ca="1">IF(Table1[[#This Row],[TGL. PENSIUN (usia)]]&lt;&gt;0,TEXT(Table1[[#This Row],[TGL. PENSIUN (usia)]],"yyyy"),"")</f>
        <v>2034</v>
      </c>
      <c r="R2268" s="166">
        <f ca="1">IF(AND(Table1[[#This Row],[TGL. PENSIUN (usia)]]&lt;&gt;"",Table1[[#This Row],[TGL. PENSIUN (usia)]]&lt;&gt;"USIA SALAH"),IF(tglAcuan&lt;&gt;0,(INT(CONVERT(VLOOKUP(Table1[[#This Row],[JABATAN]],tbl_refJabatan,2,FALSE),"yr","day")-CONVERT(DATEDIF(H2268,tglAcuan,"y"),"yr","day"))),(INT(CONVERT(VLOOKUP(Table1[[#This Row],[JABATAN]],tbl_refJabatan,2,FALSE),"yr","day")-CONVERT(DATEDIF(H2268,NOW(),"y"),"yr","day")))),"")</f>
        <v>3652</v>
      </c>
      <c r="S2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Row],[JABATAN]],tbl_refJabatan,4,FALSE),"yr","day")-CONVERT(DATEDIF(H2268,tglAcuan,"y"),"yr","day"))),(NOW()+(CONVERT(VLOOKUP(Table1[[#This Row],[JABATAN]],tbl_refJabatan,4,FALSE),"yr","day")-CONVERT(DATEDIF(H2268,NOW(),"y"),"yr","day")))),"Usia Salah"),"")</f>
        <v>49001.598911689813</v>
      </c>
      <c r="T2268" s="167" t="str">
        <f ca="1">IF(Table1[[#This Row],[TGL. PENSIUN ( usia )]]&lt;&gt;0,TEXT(Table1[[#This Row],[TGL. PENSIUN ( usia )]],"yyyy"),"")</f>
        <v>2034</v>
      </c>
      <c r="U2268" s="166">
        <f ca="1">IF(AND(Table1[[#This Row],[TGL. PENSIUN (usia)]]&lt;&gt;"",Table1[[#This Row],[TGL. PENSIUN (usia)]]&lt;&gt;"USIA SALAH"),IF(tglAcuan&lt;&gt;0,(INT(CONVERT(VLOOKUP(Table1[[#This Row],[JABATAN]],tbl_refJabatan,4,FALSE),"yr","day")-CONVERT(DATEDIF(H2268,tglAcuan,"y"),"yr","day"))),(INT(CONVERT(VLOOKUP(Table1[[#This Row],[JABATAN]],tbl_refJabatan,4,FALSE),"yr","day")-CONVERT(DATEDIF(H2268,NOW(),"y"),"yr","day")))),"")</f>
        <v>3652</v>
      </c>
      <c r="V2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Row],[JABATAN]],tbl_refJabatan,6,FALSE),"yr","day")-CONVERT(DATEDIF(H2268,tglAcuan,"y"),"yr","day"))),(NOW()+(CONVERT(VLOOKUP(Table1[[#This Row],[JABATAN]],tbl_refJabatan,6,FALSE),"yr","day")-CONVERT(DATEDIF(H2268,NOW(),"y"),"yr","day")))),"Usia Salah"),"")</f>
        <v>47540.598911689813</v>
      </c>
      <c r="W2268" s="167" t="str">
        <f ca="1">IF(Table1[[#This Row],[TGL.PENSIUN (usia)]]&lt;&gt;0,TEXT(Table1[[#This Row],[TGL.PENSIUN (usia)]],"yyyy"),"")</f>
        <v>2030</v>
      </c>
      <c r="X2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Row],[JABATAN]],tbl_refJabatan,7,FALSE),"yr","day")-CONVERT(DATEDIF(M2268,tglAcuan,"y"),"yr","day"))),(NOW()+(CONVERT(VLOOKUP(Table1[[#This Row],[JABATAN]],tbl_refJabatan,7,FALSE),"yr","day")-CONVERT(DATEDIF(M2268,NOW(),"y"),"yr","day")))),"tgl SK salah"),"")</f>
        <v>50827.848911689813</v>
      </c>
      <c r="Y2268" s="167" t="str">
        <f ca="1">IF(Table1[[#This Row],[TGL. PENSIUN (jabatan)]]&lt;&gt;0,TEXT(Table1[[#This Row],[TGL. PENSIUN (jabatan)]],"yyyy"),"")</f>
        <v>2039</v>
      </c>
      <c r="Z22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Row],[JABATAN]],tbl_refJabatan,8,FALSE),"yr","day")-CONVERT(DATEDIF(H2268,tglAcuan,"y"),"yr","day"))),(NOW()+(CONVERT(VLOOKUP(Table1[[#This Row],[JABATAN]],tbl_refJabatan,8,FALSE),"yr","day")-CONVERT(DATEDIF(H2268,NOW(),"y"),"yr","day")))),"Usia Salah"),"")</f>
        <v>47540.598911689813</v>
      </c>
      <c r="AA2268" s="167" t="str">
        <f ca="1">IF(Table1[[#This Row],[TGL.PENSIUN (usia )]]&lt;&gt;0,TEXT(Table1[[#This Row],[TGL.PENSIUN (usia )]],"yyyy"),"")</f>
        <v>2030</v>
      </c>
      <c r="AB22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Row],[JABATAN]],tbl_refJabatan,9,FALSE),"yr","day")-CONVERT(DATEDIF(M2268,tglAcuan,"y"),"yr","day"))),(NOW()+(CONVERT(VLOOKUP(Table1[[#This Row],[JABATAN]],tbl_refJabatan,9,FALSE),"yr","day")-CONVERT(DATEDIF(M2268,NOW(),"y"),"yr","day")))),"tgl SK salah"),"")</f>
        <v>50827.848911689813</v>
      </c>
      <c r="AC2268" s="167" t="str">
        <f ca="1">IF(Table1[[#This Row],[TGL. PENSIUN (jabatan )]]&lt;&gt;0,TEXT(Table1[[#This Row],[TGL. PENSIUN (jabatan )]],"yyyy"),"")</f>
        <v>2039</v>
      </c>
      <c r="AD22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69" spans="1:30" s="53" customFormat="1" ht="21.75" customHeight="1" x14ac:dyDescent="0.25">
      <c r="A2269" s="43">
        <f t="shared" si="77"/>
        <v>2264</v>
      </c>
      <c r="B2269" s="44" t="s">
        <v>3626</v>
      </c>
      <c r="C2269" s="44" t="s">
        <v>2190</v>
      </c>
      <c r="D2269" s="72" t="s">
        <v>59</v>
      </c>
      <c r="E2269" s="285" t="s">
        <v>3981</v>
      </c>
      <c r="F2269" s="43" t="s">
        <v>41</v>
      </c>
      <c r="G2269" s="46" t="s">
        <v>42</v>
      </c>
      <c r="H2269" s="84">
        <v>24602</v>
      </c>
      <c r="I2269" s="45"/>
      <c r="J2269" s="76"/>
      <c r="K2269" s="74" t="s">
        <v>43</v>
      </c>
      <c r="L2269" s="79" t="s">
        <v>3982</v>
      </c>
      <c r="M2269" s="80">
        <v>43486</v>
      </c>
      <c r="N2269" s="52" t="str">
        <f t="shared" ca="1" si="78"/>
        <v>56 Tahun 9 Bulan 17 hari</v>
      </c>
      <c r="O22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Row],[JABATAN]],tbl_refJabatan,2,FALSE),"yr","day")-CONVERT(DATEDIF(H2269,tglAcuan,"y"),"yr","day"))),(NOW()+(CONVERT(VLOOKUP(Table1[[#This Row],[JABATAN]],tbl_refJabatan,2,FALSE),"yr","day")-CONVERT(DATEDIF(H2269,NOW(),"y"),"yr","day")))),"Usia Salah"),"")</f>
        <v>46810.098911689813</v>
      </c>
      <c r="Q2269" s="167" t="str">
        <f ca="1">IF(Table1[[#This Row],[TGL. PENSIUN (usia)]]&lt;&gt;0,TEXT(Table1[[#This Row],[TGL. PENSIUN (usia)]],"yyyy"),"")</f>
        <v>2028</v>
      </c>
      <c r="R2269" s="166">
        <f ca="1">IF(AND(Table1[[#This Row],[TGL. PENSIUN (usia)]]&lt;&gt;"",Table1[[#This Row],[TGL. PENSIUN (usia)]]&lt;&gt;"USIA SALAH"),IF(tglAcuan&lt;&gt;0,(INT(CONVERT(VLOOKUP(Table1[[#This Row],[JABATAN]],tbl_refJabatan,2,FALSE),"yr","day")-CONVERT(DATEDIF(H2269,tglAcuan,"y"),"yr","day"))),(INT(CONVERT(VLOOKUP(Table1[[#This Row],[JABATAN]],tbl_refJabatan,2,FALSE),"yr","day")-CONVERT(DATEDIF(H2269,NOW(),"y"),"yr","day")))),"")</f>
        <v>1461</v>
      </c>
      <c r="S2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Row],[JABATAN]],tbl_refJabatan,4,FALSE),"yr","day")-CONVERT(DATEDIF(H2269,tglAcuan,"y"),"yr","day"))),(NOW()+(CONVERT(VLOOKUP(Table1[[#This Row],[JABATAN]],tbl_refJabatan,4,FALSE),"yr","day")-CONVERT(DATEDIF(H2269,NOW(),"y"),"yr","day")))),"Usia Salah"),"")</f>
        <v>46810.098911689813</v>
      </c>
      <c r="T2269" s="167" t="str">
        <f ca="1">IF(Table1[[#This Row],[TGL. PENSIUN ( usia )]]&lt;&gt;0,TEXT(Table1[[#This Row],[TGL. PENSIUN ( usia )]],"yyyy"),"")</f>
        <v>2028</v>
      </c>
      <c r="U2269" s="166">
        <f ca="1">IF(AND(Table1[[#This Row],[TGL. PENSIUN (usia)]]&lt;&gt;"",Table1[[#This Row],[TGL. PENSIUN (usia)]]&lt;&gt;"USIA SALAH"),IF(tglAcuan&lt;&gt;0,(INT(CONVERT(VLOOKUP(Table1[[#This Row],[JABATAN]],tbl_refJabatan,4,FALSE),"yr","day")-CONVERT(DATEDIF(H2269,tglAcuan,"y"),"yr","day"))),(INT(CONVERT(VLOOKUP(Table1[[#This Row],[JABATAN]],tbl_refJabatan,4,FALSE),"yr","day")-CONVERT(DATEDIF(H2269,NOW(),"y"),"yr","day")))),"")</f>
        <v>1461</v>
      </c>
      <c r="V2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Row],[JABATAN]],tbl_refJabatan,6,FALSE),"yr","day")-CONVERT(DATEDIF(H2269,tglAcuan,"y"),"yr","day"))),(NOW()+(CONVERT(VLOOKUP(Table1[[#This Row],[JABATAN]],tbl_refJabatan,6,FALSE),"yr","day")-CONVERT(DATEDIF(H2269,NOW(),"y"),"yr","day")))),"Usia Salah"),"")</f>
        <v>45349.098911689813</v>
      </c>
      <c r="W2269" s="167" t="str">
        <f ca="1">IF(Table1[[#This Row],[TGL.PENSIUN (usia)]]&lt;&gt;0,TEXT(Table1[[#This Row],[TGL.PENSIUN (usia)]],"yyyy"),"")</f>
        <v>2024</v>
      </c>
      <c r="X2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Row],[JABATAN]],tbl_refJabatan,7,FALSE),"yr","day")-CONVERT(DATEDIF(M2269,tglAcuan,"y"),"yr","day"))),(NOW()+(CONVERT(VLOOKUP(Table1[[#This Row],[JABATAN]],tbl_refJabatan,7,FALSE),"yr","day")-CONVERT(DATEDIF(M2269,NOW(),"y"),"yr","day")))),"tgl SK salah"),"")</f>
        <v>50827.848911689813</v>
      </c>
      <c r="Y2269" s="167" t="str">
        <f ca="1">IF(Table1[[#This Row],[TGL. PENSIUN (jabatan)]]&lt;&gt;0,TEXT(Table1[[#This Row],[TGL. PENSIUN (jabatan)]],"yyyy"),"")</f>
        <v>2039</v>
      </c>
      <c r="Z22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Row],[JABATAN]],tbl_refJabatan,8,FALSE),"yr","day")-CONVERT(DATEDIF(H2269,tglAcuan,"y"),"yr","day"))),(NOW()+(CONVERT(VLOOKUP(Table1[[#This Row],[JABATAN]],tbl_refJabatan,8,FALSE),"yr","day")-CONVERT(DATEDIF(H2269,NOW(),"y"),"yr","day")))),"Usia Salah"),"")</f>
        <v>45349.098911689813</v>
      </c>
      <c r="AA2269" s="167" t="str">
        <f ca="1">IF(Table1[[#This Row],[TGL.PENSIUN (usia )]]&lt;&gt;0,TEXT(Table1[[#This Row],[TGL.PENSIUN (usia )]],"yyyy"),"")</f>
        <v>2024</v>
      </c>
      <c r="AB22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Row],[JABATAN]],tbl_refJabatan,9,FALSE),"yr","day")-CONVERT(DATEDIF(M2269,tglAcuan,"y"),"yr","day"))),(NOW()+(CONVERT(VLOOKUP(Table1[[#This Row],[JABATAN]],tbl_refJabatan,9,FALSE),"yr","day")-CONVERT(DATEDIF(M2269,NOW(),"y"),"yr","day")))),"tgl SK salah"),"")</f>
        <v>50827.848911689813</v>
      </c>
      <c r="AC2269" s="167" t="str">
        <f ca="1">IF(Table1[[#This Row],[TGL. PENSIUN (jabatan )]]&lt;&gt;0,TEXT(Table1[[#This Row],[TGL. PENSIUN (jabatan )]],"yyyy"),"")</f>
        <v>2039</v>
      </c>
      <c r="AD22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70" spans="1:30" s="53" customFormat="1" ht="21.75" customHeight="1" x14ac:dyDescent="0.25">
      <c r="A2270" s="43">
        <f t="shared" si="77"/>
        <v>2265</v>
      </c>
      <c r="B2270" s="44" t="s">
        <v>3626</v>
      </c>
      <c r="C2270" s="44" t="s">
        <v>2190</v>
      </c>
      <c r="D2270" s="72" t="s">
        <v>61</v>
      </c>
      <c r="E2270" s="285" t="s">
        <v>836</v>
      </c>
      <c r="F2270" s="43" t="s">
        <v>41</v>
      </c>
      <c r="G2270" s="46" t="s">
        <v>42</v>
      </c>
      <c r="H2270" s="84">
        <v>24302</v>
      </c>
      <c r="I2270" s="45"/>
      <c r="J2270" s="76"/>
      <c r="K2270" s="74" t="s">
        <v>43</v>
      </c>
      <c r="L2270" s="79" t="s">
        <v>3983</v>
      </c>
      <c r="M2270" s="80">
        <v>43486</v>
      </c>
      <c r="N2270" s="52" t="str">
        <f t="shared" ca="1" si="78"/>
        <v>57 Tahun 7 Bulan 13 hari</v>
      </c>
      <c r="O22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Row],[JABATAN]],tbl_refJabatan,2,FALSE),"yr","day")-CONVERT(DATEDIF(H2270,tglAcuan,"y"),"yr","day"))),(NOW()+(CONVERT(VLOOKUP(Table1[[#This Row],[JABATAN]],tbl_refJabatan,2,FALSE),"yr","day")-CONVERT(DATEDIF(H2270,NOW(),"y"),"yr","day")))),"Usia Salah"),"")</f>
        <v>46444.848911689813</v>
      </c>
      <c r="Q2270" s="167" t="str">
        <f ca="1">IF(Table1[[#This Row],[TGL. PENSIUN (usia)]]&lt;&gt;0,TEXT(Table1[[#This Row],[TGL. PENSIUN (usia)]],"yyyy"),"")</f>
        <v>2027</v>
      </c>
      <c r="R2270" s="166">
        <f ca="1">IF(AND(Table1[[#This Row],[TGL. PENSIUN (usia)]]&lt;&gt;"",Table1[[#This Row],[TGL. PENSIUN (usia)]]&lt;&gt;"USIA SALAH"),IF(tglAcuan&lt;&gt;0,(INT(CONVERT(VLOOKUP(Table1[[#This Row],[JABATAN]],tbl_refJabatan,2,FALSE),"yr","day")-CONVERT(DATEDIF(H2270,tglAcuan,"y"),"yr","day"))),(INT(CONVERT(VLOOKUP(Table1[[#This Row],[JABATAN]],tbl_refJabatan,2,FALSE),"yr","day")-CONVERT(DATEDIF(H2270,NOW(),"y"),"yr","day")))),"")</f>
        <v>1095</v>
      </c>
      <c r="S2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Row],[JABATAN]],tbl_refJabatan,4,FALSE),"yr","day")-CONVERT(DATEDIF(H2270,tglAcuan,"y"),"yr","day"))),(NOW()+(CONVERT(VLOOKUP(Table1[[#This Row],[JABATAN]],tbl_refJabatan,4,FALSE),"yr","day")-CONVERT(DATEDIF(H2270,NOW(),"y"),"yr","day")))),"Usia Salah"),"")</f>
        <v>46444.848911689813</v>
      </c>
      <c r="T2270" s="167" t="str">
        <f ca="1">IF(Table1[[#This Row],[TGL. PENSIUN ( usia )]]&lt;&gt;0,TEXT(Table1[[#This Row],[TGL. PENSIUN ( usia )]],"yyyy"),"")</f>
        <v>2027</v>
      </c>
      <c r="U2270" s="166">
        <f ca="1">IF(AND(Table1[[#This Row],[TGL. PENSIUN (usia)]]&lt;&gt;"",Table1[[#This Row],[TGL. PENSIUN (usia)]]&lt;&gt;"USIA SALAH"),IF(tglAcuan&lt;&gt;0,(INT(CONVERT(VLOOKUP(Table1[[#This Row],[JABATAN]],tbl_refJabatan,4,FALSE),"yr","day")-CONVERT(DATEDIF(H2270,tglAcuan,"y"),"yr","day"))),(INT(CONVERT(VLOOKUP(Table1[[#This Row],[JABATAN]],tbl_refJabatan,4,FALSE),"yr","day")-CONVERT(DATEDIF(H2270,NOW(),"y"),"yr","day")))),"")</f>
        <v>1095</v>
      </c>
      <c r="V2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Row],[JABATAN]],tbl_refJabatan,6,FALSE),"yr","day")-CONVERT(DATEDIF(H2270,tglAcuan,"y"),"yr","day"))),(NOW()+(CONVERT(VLOOKUP(Table1[[#This Row],[JABATAN]],tbl_refJabatan,6,FALSE),"yr","day")-CONVERT(DATEDIF(H2270,NOW(),"y"),"yr","day")))),"Usia Salah"),"")</f>
        <v>44983.848911689813</v>
      </c>
      <c r="W2270" s="167" t="str">
        <f ca="1">IF(Table1[[#This Row],[TGL.PENSIUN (usia)]]&lt;&gt;0,TEXT(Table1[[#This Row],[TGL.PENSIUN (usia)]],"yyyy"),"")</f>
        <v>2023</v>
      </c>
      <c r="X2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Row],[JABATAN]],tbl_refJabatan,7,FALSE),"yr","day")-CONVERT(DATEDIF(M2270,tglAcuan,"y"),"yr","day"))),(NOW()+(CONVERT(VLOOKUP(Table1[[#This Row],[JABATAN]],tbl_refJabatan,7,FALSE),"yr","day")-CONVERT(DATEDIF(M2270,NOW(),"y"),"yr","day")))),"tgl SK salah"),"")</f>
        <v>50827.848911689813</v>
      </c>
      <c r="Y2270" s="167" t="str">
        <f ca="1">IF(Table1[[#This Row],[TGL. PENSIUN (jabatan)]]&lt;&gt;0,TEXT(Table1[[#This Row],[TGL. PENSIUN (jabatan)]],"yyyy"),"")</f>
        <v>2039</v>
      </c>
      <c r="Z22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Row],[JABATAN]],tbl_refJabatan,8,FALSE),"yr","day")-CONVERT(DATEDIF(H2270,tglAcuan,"y"),"yr","day"))),(NOW()+(CONVERT(VLOOKUP(Table1[[#This Row],[JABATAN]],tbl_refJabatan,8,FALSE),"yr","day")-CONVERT(DATEDIF(H2270,NOW(),"y"),"yr","day")))),"Usia Salah"),"")</f>
        <v>44983.848911689813</v>
      </c>
      <c r="AA2270" s="167" t="str">
        <f ca="1">IF(Table1[[#This Row],[TGL.PENSIUN (usia )]]&lt;&gt;0,TEXT(Table1[[#This Row],[TGL.PENSIUN (usia )]],"yyyy"),"")</f>
        <v>2023</v>
      </c>
      <c r="AB22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Row],[JABATAN]],tbl_refJabatan,9,FALSE),"yr","day")-CONVERT(DATEDIF(M2270,tglAcuan,"y"),"yr","day"))),(NOW()+(CONVERT(VLOOKUP(Table1[[#This Row],[JABATAN]],tbl_refJabatan,9,FALSE),"yr","day")-CONVERT(DATEDIF(M2270,NOW(),"y"),"yr","day")))),"tgl SK salah"),"")</f>
        <v>50827.848911689813</v>
      </c>
      <c r="AC2270" s="167" t="str">
        <f ca="1">IF(Table1[[#This Row],[TGL. PENSIUN (jabatan )]]&lt;&gt;0,TEXT(Table1[[#This Row],[TGL. PENSIUN (jabatan )]],"yyyy"),"")</f>
        <v>2039</v>
      </c>
      <c r="AD22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1" spans="1:30" s="53" customFormat="1" ht="21.75" customHeight="1" x14ac:dyDescent="0.25">
      <c r="A2271" s="43">
        <f t="shared" si="77"/>
        <v>2266</v>
      </c>
      <c r="B2271" s="44" t="s">
        <v>3626</v>
      </c>
      <c r="C2271" s="44" t="s">
        <v>2190</v>
      </c>
      <c r="D2271" s="72" t="s">
        <v>63</v>
      </c>
      <c r="E2271" s="285" t="s">
        <v>972</v>
      </c>
      <c r="F2271" s="43" t="s">
        <v>41</v>
      </c>
      <c r="G2271" s="46" t="s">
        <v>42</v>
      </c>
      <c r="H2271" s="84">
        <v>25483</v>
      </c>
      <c r="I2271" s="45"/>
      <c r="J2271" s="76"/>
      <c r="K2271" s="74" t="s">
        <v>116</v>
      </c>
      <c r="L2271" s="79" t="s">
        <v>3984</v>
      </c>
      <c r="M2271" s="80">
        <v>43486</v>
      </c>
      <c r="N2271" s="52" t="str">
        <f t="shared" ca="1" si="78"/>
        <v>54 Tahun 4 Bulan 20 hari</v>
      </c>
      <c r="O22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Row],[JABATAN]],tbl_refJabatan,2,FALSE),"yr","day")-CONVERT(DATEDIF(H2271,tglAcuan,"y"),"yr","day"))),(NOW()+(CONVERT(VLOOKUP(Table1[[#This Row],[JABATAN]],tbl_refJabatan,2,FALSE),"yr","day")-CONVERT(DATEDIF(H2271,NOW(),"y"),"yr","day")))),"Usia Salah"),"")</f>
        <v>47540.598911689813</v>
      </c>
      <c r="Q2271" s="167" t="str">
        <f ca="1">IF(Table1[[#This Row],[TGL. PENSIUN (usia)]]&lt;&gt;0,TEXT(Table1[[#This Row],[TGL. PENSIUN (usia)]],"yyyy"),"")</f>
        <v>2030</v>
      </c>
      <c r="R2271" s="166">
        <f ca="1">IF(AND(Table1[[#This Row],[TGL. PENSIUN (usia)]]&lt;&gt;"",Table1[[#This Row],[TGL. PENSIUN (usia)]]&lt;&gt;"USIA SALAH"),IF(tglAcuan&lt;&gt;0,(INT(CONVERT(VLOOKUP(Table1[[#This Row],[JABATAN]],tbl_refJabatan,2,FALSE),"yr","day")-CONVERT(DATEDIF(H2271,tglAcuan,"y"),"yr","day"))),(INT(CONVERT(VLOOKUP(Table1[[#This Row],[JABATAN]],tbl_refJabatan,2,FALSE),"yr","day")-CONVERT(DATEDIF(H2271,NOW(),"y"),"yr","day")))),"")</f>
        <v>2191</v>
      </c>
      <c r="S2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Row],[JABATAN]],tbl_refJabatan,4,FALSE),"yr","day")-CONVERT(DATEDIF(H2271,tglAcuan,"y"),"yr","day"))),(NOW()+(CONVERT(VLOOKUP(Table1[[#This Row],[JABATAN]],tbl_refJabatan,4,FALSE),"yr","day")-CONVERT(DATEDIF(H2271,NOW(),"y"),"yr","day")))),"Usia Salah"),"")</f>
        <v>32930.598911689813</v>
      </c>
      <c r="T2271" s="167" t="str">
        <f ca="1">IF(Table1[[#This Row],[TGL. PENSIUN ( usia )]]&lt;&gt;0,TEXT(Table1[[#This Row],[TGL. PENSIUN ( usia )]],"yyyy"),"")</f>
        <v>1990</v>
      </c>
      <c r="U2271" s="166">
        <f ca="1">IF(AND(Table1[[#This Row],[TGL. PENSIUN (usia)]]&lt;&gt;"",Table1[[#This Row],[TGL. PENSIUN (usia)]]&lt;&gt;"USIA SALAH"),IF(tglAcuan&lt;&gt;0,(INT(CONVERT(VLOOKUP(Table1[[#This Row],[JABATAN]],tbl_refJabatan,4,FALSE),"yr","day")-CONVERT(DATEDIF(H2271,tglAcuan,"y"),"yr","day"))),(INT(CONVERT(VLOOKUP(Table1[[#This Row],[JABATAN]],tbl_refJabatan,4,FALSE),"yr","day")-CONVERT(DATEDIF(H2271,NOW(),"y"),"yr","day")))),"")</f>
        <v>-12419</v>
      </c>
      <c r="V2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Row],[JABATAN]],tbl_refJabatan,6,FALSE),"yr","day")-CONVERT(DATEDIF(H2271,tglAcuan,"y"),"yr","day"))),(NOW()+(CONVERT(VLOOKUP(Table1[[#This Row],[JABATAN]],tbl_refJabatan,6,FALSE),"yr","day")-CONVERT(DATEDIF(H2271,NOW(),"y"),"yr","day")))),"Usia Salah"),"")</f>
        <v>25625.598911689813</v>
      </c>
      <c r="W2271" s="167" t="str">
        <f ca="1">IF(Table1[[#This Row],[TGL.PENSIUN (usia)]]&lt;&gt;0,TEXT(Table1[[#This Row],[TGL.PENSIUN (usia)]],"yyyy"),"")</f>
        <v>1970</v>
      </c>
      <c r="X2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Row],[JABATAN]],tbl_refJabatan,7,FALSE),"yr","day")-CONVERT(DATEDIF(M2271,tglAcuan,"y"),"yr","day"))),(NOW()+(CONVERT(VLOOKUP(Table1[[#This Row],[JABATAN]],tbl_refJabatan,7,FALSE),"yr","day")-CONVERT(DATEDIF(M2271,NOW(),"y"),"yr","day")))),"tgl SK salah"),"")</f>
        <v>65437.848911689813</v>
      </c>
      <c r="Y2271" s="167" t="str">
        <f ca="1">IF(Table1[[#This Row],[TGL. PENSIUN (jabatan)]]&lt;&gt;0,TEXT(Table1[[#This Row],[TGL. PENSIUN (jabatan)]],"yyyy"),"")</f>
        <v>2079</v>
      </c>
      <c r="Z22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Row],[JABATAN]],tbl_refJabatan,8,FALSE),"yr","day")-CONVERT(DATEDIF(H2271,tglAcuan,"y"),"yr","day"))),(NOW()+(CONVERT(VLOOKUP(Table1[[#This Row],[JABATAN]],tbl_refJabatan,8,FALSE),"yr","day")-CONVERT(DATEDIF(H2271,NOW(),"y"),"yr","day")))),"Usia Salah"),"")</f>
        <v>47540.598911689813</v>
      </c>
      <c r="AA2271" s="167" t="str">
        <f ca="1">IF(Table1[[#This Row],[TGL.PENSIUN (usia )]]&lt;&gt;0,TEXT(Table1[[#This Row],[TGL.PENSIUN (usia )]],"yyyy"),"")</f>
        <v>2030</v>
      </c>
      <c r="AB22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Row],[JABATAN]],tbl_refJabatan,9,FALSE),"yr","day")-CONVERT(DATEDIF(M2271,tglAcuan,"y"),"yr","day"))),(NOW()+(CONVERT(VLOOKUP(Table1[[#This Row],[JABATAN]],tbl_refJabatan,9,FALSE),"yr","day")-CONVERT(DATEDIF(M2271,NOW(),"y"),"yr","day")))),"tgl SK salah"),"")</f>
        <v>49001.598911689813</v>
      </c>
      <c r="AC2271" s="167" t="str">
        <f ca="1">IF(Table1[[#This Row],[TGL. PENSIUN (jabatan )]]&lt;&gt;0,TEXT(Table1[[#This Row],[TGL. PENSIUN (jabatan )]],"yyyy"),"")</f>
        <v>2034</v>
      </c>
      <c r="AD22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2" spans="1:30" s="53" customFormat="1" ht="21.75" customHeight="1" x14ac:dyDescent="0.25">
      <c r="A2272" s="57">
        <f t="shared" si="77"/>
        <v>2267</v>
      </c>
      <c r="B2272" s="55" t="s">
        <v>3626</v>
      </c>
      <c r="C2272" s="55" t="s">
        <v>2190</v>
      </c>
      <c r="D2272" s="97" t="s">
        <v>63</v>
      </c>
      <c r="E2272" s="299" t="s">
        <v>3985</v>
      </c>
      <c r="F2272" s="57" t="s">
        <v>41</v>
      </c>
      <c r="G2272" s="58" t="s">
        <v>42</v>
      </c>
      <c r="H2272" s="280">
        <v>34138</v>
      </c>
      <c r="I2272" s="45"/>
      <c r="J2272" s="76"/>
      <c r="K2272" s="128" t="s">
        <v>56</v>
      </c>
      <c r="L2272" s="79" t="s">
        <v>3986</v>
      </c>
      <c r="M2272" s="80">
        <v>45271</v>
      </c>
      <c r="N2272" s="52" t="str">
        <f t="shared" ca="1" si="78"/>
        <v>30 Tahun 8 Bulan 9 hari</v>
      </c>
      <c r="O22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2 Bulan 16 Hari </v>
      </c>
      <c r="P2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Row],[JABATAN]],tbl_refJabatan,2,FALSE),"yr","day")-CONVERT(DATEDIF(H2272,tglAcuan,"y"),"yr","day"))),(NOW()+(CONVERT(VLOOKUP(Table1[[#This Row],[JABATAN]],tbl_refJabatan,2,FALSE),"yr","day")-CONVERT(DATEDIF(H2272,NOW(),"y"),"yr","day")))),"Usia Salah"),"")</f>
        <v>56306.598911689813</v>
      </c>
      <c r="Q2272" s="167" t="str">
        <f ca="1">IF(Table1[[#This Row],[TGL. PENSIUN (usia)]]&lt;&gt;0,TEXT(Table1[[#This Row],[TGL. PENSIUN (usia)]],"yyyy"),"")</f>
        <v>2054</v>
      </c>
      <c r="R2272" s="166">
        <f ca="1">IF(AND(Table1[[#This Row],[TGL. PENSIUN (usia)]]&lt;&gt;"",Table1[[#This Row],[TGL. PENSIUN (usia)]]&lt;&gt;"USIA SALAH"),IF(tglAcuan&lt;&gt;0,(INT(CONVERT(VLOOKUP(Table1[[#This Row],[JABATAN]],tbl_refJabatan,2,FALSE),"yr","day")-CONVERT(DATEDIF(H2272,tglAcuan,"y"),"yr","day"))),(INT(CONVERT(VLOOKUP(Table1[[#This Row],[JABATAN]],tbl_refJabatan,2,FALSE),"yr","day")-CONVERT(DATEDIF(H2272,NOW(),"y"),"yr","day")))),"")</f>
        <v>10957</v>
      </c>
      <c r="S2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Row],[JABATAN]],tbl_refJabatan,4,FALSE),"yr","day")-CONVERT(DATEDIF(H2272,tglAcuan,"y"),"yr","day"))),(NOW()+(CONVERT(VLOOKUP(Table1[[#This Row],[JABATAN]],tbl_refJabatan,4,FALSE),"yr","day")-CONVERT(DATEDIF(H2272,NOW(),"y"),"yr","day")))),"Usia Salah"),"")</f>
        <v>41696.598911689813</v>
      </c>
      <c r="T2272" s="167" t="str">
        <f ca="1">IF(Table1[[#This Row],[TGL. PENSIUN ( usia )]]&lt;&gt;0,TEXT(Table1[[#This Row],[TGL. PENSIUN ( usia )]],"yyyy"),"")</f>
        <v>2014</v>
      </c>
      <c r="U2272" s="166">
        <f ca="1">IF(AND(Table1[[#This Row],[TGL. PENSIUN (usia)]]&lt;&gt;"",Table1[[#This Row],[TGL. PENSIUN (usia)]]&lt;&gt;"USIA SALAH"),IF(tglAcuan&lt;&gt;0,(INT(CONVERT(VLOOKUP(Table1[[#This Row],[JABATAN]],tbl_refJabatan,4,FALSE),"yr","day")-CONVERT(DATEDIF(H2272,tglAcuan,"y"),"yr","day"))),(INT(CONVERT(VLOOKUP(Table1[[#This Row],[JABATAN]],tbl_refJabatan,4,FALSE),"yr","day")-CONVERT(DATEDIF(H2272,NOW(),"y"),"yr","day")))),"")</f>
        <v>-3653</v>
      </c>
      <c r="V2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Row],[JABATAN]],tbl_refJabatan,6,FALSE),"yr","day")-CONVERT(DATEDIF(H2272,tglAcuan,"y"),"yr","day"))),(NOW()+(CONVERT(VLOOKUP(Table1[[#This Row],[JABATAN]],tbl_refJabatan,6,FALSE),"yr","day")-CONVERT(DATEDIF(H2272,NOW(),"y"),"yr","day")))),"Usia Salah"),"")</f>
        <v>34391.598911689813</v>
      </c>
      <c r="W2272" s="167" t="str">
        <f ca="1">IF(Table1[[#This Row],[TGL.PENSIUN (usia)]]&lt;&gt;0,TEXT(Table1[[#This Row],[TGL.PENSIUN (usia)]],"yyyy"),"")</f>
        <v>1994</v>
      </c>
      <c r="X2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Row],[JABATAN]],tbl_refJabatan,7,FALSE),"yr","day")-CONVERT(DATEDIF(M2272,tglAcuan,"y"),"yr","day"))),(NOW()+(CONVERT(VLOOKUP(Table1[[#This Row],[JABATAN]],tbl_refJabatan,7,FALSE),"yr","day")-CONVERT(DATEDIF(M2272,NOW(),"y"),"yr","day")))),"tgl SK salah"),"")</f>
        <v>67264.098911689813</v>
      </c>
      <c r="Y2272" s="167" t="str">
        <f ca="1">IF(Table1[[#This Row],[TGL. PENSIUN (jabatan)]]&lt;&gt;0,TEXT(Table1[[#This Row],[TGL. PENSIUN (jabatan)]],"yyyy"),"")</f>
        <v>2084</v>
      </c>
      <c r="Z22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Row],[JABATAN]],tbl_refJabatan,8,FALSE),"yr","day")-CONVERT(DATEDIF(H2272,tglAcuan,"y"),"yr","day"))),(NOW()+(CONVERT(VLOOKUP(Table1[[#This Row],[JABATAN]],tbl_refJabatan,8,FALSE),"yr","day")-CONVERT(DATEDIF(H2272,NOW(),"y"),"yr","day")))),"Usia Salah"),"")</f>
        <v>56306.598911689813</v>
      </c>
      <c r="AA2272" s="167" t="str">
        <f ca="1">IF(Table1[[#This Row],[TGL.PENSIUN (usia )]]&lt;&gt;0,TEXT(Table1[[#This Row],[TGL.PENSIUN (usia )]],"yyyy"),"")</f>
        <v>2054</v>
      </c>
      <c r="AB22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Row],[JABATAN]],tbl_refJabatan,9,FALSE),"yr","day")-CONVERT(DATEDIF(M2272,tglAcuan,"y"),"yr","day"))),(NOW()+(CONVERT(VLOOKUP(Table1[[#This Row],[JABATAN]],tbl_refJabatan,9,FALSE),"yr","day")-CONVERT(DATEDIF(M2272,NOW(),"y"),"yr","day")))),"tgl SK salah"),"")</f>
        <v>50827.848911689813</v>
      </c>
      <c r="AC2272" s="167" t="str">
        <f ca="1">IF(Table1[[#This Row],[TGL. PENSIUN (jabatan )]]&lt;&gt;0,TEXT(Table1[[#This Row],[TGL. PENSIUN (jabatan )]],"yyyy"),"")</f>
        <v>2039</v>
      </c>
      <c r="AD22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3" spans="1:30" s="53" customFormat="1" ht="21.75" customHeight="1" x14ac:dyDescent="0.25">
      <c r="A2273" s="43">
        <f t="shared" si="77"/>
        <v>2268</v>
      </c>
      <c r="B2273" s="44" t="s">
        <v>3626</v>
      </c>
      <c r="C2273" s="44" t="s">
        <v>2190</v>
      </c>
      <c r="D2273" s="72" t="s">
        <v>63</v>
      </c>
      <c r="E2273" s="285" t="s">
        <v>1245</v>
      </c>
      <c r="F2273" s="43" t="s">
        <v>41</v>
      </c>
      <c r="G2273" s="46" t="s">
        <v>42</v>
      </c>
      <c r="H2273" s="84">
        <v>25330</v>
      </c>
      <c r="I2273" s="45"/>
      <c r="J2273" s="76"/>
      <c r="K2273" s="74" t="s">
        <v>43</v>
      </c>
      <c r="L2273" s="79" t="s">
        <v>3948</v>
      </c>
      <c r="M2273" s="80">
        <v>39316</v>
      </c>
      <c r="N2273" s="52" t="str">
        <f t="shared" ca="1" si="78"/>
        <v>54 Tahun 9 Bulan 20 hari</v>
      </c>
      <c r="O22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6 Bulan 5 Hari </v>
      </c>
      <c r="P2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Row],[JABATAN]],tbl_refJabatan,2,FALSE),"yr","day")-CONVERT(DATEDIF(H2273,tglAcuan,"y"),"yr","day"))),(NOW()+(CONVERT(VLOOKUP(Table1[[#This Row],[JABATAN]],tbl_refJabatan,2,FALSE),"yr","day")-CONVERT(DATEDIF(H2273,NOW(),"y"),"yr","day")))),"Usia Salah"),"")</f>
        <v>47540.598911689813</v>
      </c>
      <c r="Q2273" s="167" t="str">
        <f ca="1">IF(Table1[[#This Row],[TGL. PENSIUN (usia)]]&lt;&gt;0,TEXT(Table1[[#This Row],[TGL. PENSIUN (usia)]],"yyyy"),"")</f>
        <v>2030</v>
      </c>
      <c r="R2273" s="166">
        <f ca="1">IF(AND(Table1[[#This Row],[TGL. PENSIUN (usia)]]&lt;&gt;"",Table1[[#This Row],[TGL. PENSIUN (usia)]]&lt;&gt;"USIA SALAH"),IF(tglAcuan&lt;&gt;0,(INT(CONVERT(VLOOKUP(Table1[[#This Row],[JABATAN]],tbl_refJabatan,2,FALSE),"yr","day")-CONVERT(DATEDIF(H2273,tglAcuan,"y"),"yr","day"))),(INT(CONVERT(VLOOKUP(Table1[[#This Row],[JABATAN]],tbl_refJabatan,2,FALSE),"yr","day")-CONVERT(DATEDIF(H2273,NOW(),"y"),"yr","day")))),"")</f>
        <v>2191</v>
      </c>
      <c r="S2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Row],[JABATAN]],tbl_refJabatan,4,FALSE),"yr","day")-CONVERT(DATEDIF(H2273,tglAcuan,"y"),"yr","day"))),(NOW()+(CONVERT(VLOOKUP(Table1[[#This Row],[JABATAN]],tbl_refJabatan,4,FALSE),"yr","day")-CONVERT(DATEDIF(H2273,NOW(),"y"),"yr","day")))),"Usia Salah"),"")</f>
        <v>32930.598911689813</v>
      </c>
      <c r="T2273" s="167" t="str">
        <f ca="1">IF(Table1[[#This Row],[TGL. PENSIUN ( usia )]]&lt;&gt;0,TEXT(Table1[[#This Row],[TGL. PENSIUN ( usia )]],"yyyy"),"")</f>
        <v>1990</v>
      </c>
      <c r="U2273" s="166">
        <f ca="1">IF(AND(Table1[[#This Row],[TGL. PENSIUN (usia)]]&lt;&gt;"",Table1[[#This Row],[TGL. PENSIUN (usia)]]&lt;&gt;"USIA SALAH"),IF(tglAcuan&lt;&gt;0,(INT(CONVERT(VLOOKUP(Table1[[#This Row],[JABATAN]],tbl_refJabatan,4,FALSE),"yr","day")-CONVERT(DATEDIF(H2273,tglAcuan,"y"),"yr","day"))),(INT(CONVERT(VLOOKUP(Table1[[#This Row],[JABATAN]],tbl_refJabatan,4,FALSE),"yr","day")-CONVERT(DATEDIF(H2273,NOW(),"y"),"yr","day")))),"")</f>
        <v>-12419</v>
      </c>
      <c r="V2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Row],[JABATAN]],tbl_refJabatan,6,FALSE),"yr","day")-CONVERT(DATEDIF(H2273,tglAcuan,"y"),"yr","day"))),(NOW()+(CONVERT(VLOOKUP(Table1[[#This Row],[JABATAN]],tbl_refJabatan,6,FALSE),"yr","day")-CONVERT(DATEDIF(H2273,NOW(),"y"),"yr","day")))),"Usia Salah"),"")</f>
        <v>25625.598911689813</v>
      </c>
      <c r="W2273" s="167" t="str">
        <f ca="1">IF(Table1[[#This Row],[TGL.PENSIUN (usia)]]&lt;&gt;0,TEXT(Table1[[#This Row],[TGL.PENSIUN (usia)]],"yyyy"),"")</f>
        <v>1970</v>
      </c>
      <c r="X2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Row],[JABATAN]],tbl_refJabatan,7,FALSE),"yr","day")-CONVERT(DATEDIF(M2273,tglAcuan,"y"),"yr","day"))),(NOW()+(CONVERT(VLOOKUP(Table1[[#This Row],[JABATAN]],tbl_refJabatan,7,FALSE),"yr","day")-CONVERT(DATEDIF(M2273,NOW(),"y"),"yr","day")))),"tgl SK salah"),"")</f>
        <v>61420.098911689813</v>
      </c>
      <c r="Y2273" s="167" t="str">
        <f ca="1">IF(Table1[[#This Row],[TGL. PENSIUN (jabatan)]]&lt;&gt;0,TEXT(Table1[[#This Row],[TGL. PENSIUN (jabatan)]],"yyyy"),"")</f>
        <v>2068</v>
      </c>
      <c r="Z22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Row],[JABATAN]],tbl_refJabatan,8,FALSE),"yr","day")-CONVERT(DATEDIF(H2273,tglAcuan,"y"),"yr","day"))),(NOW()+(CONVERT(VLOOKUP(Table1[[#This Row],[JABATAN]],tbl_refJabatan,8,FALSE),"yr","day")-CONVERT(DATEDIF(H2273,NOW(),"y"),"yr","day")))),"Usia Salah"),"")</f>
        <v>47540.598911689813</v>
      </c>
      <c r="AA2273" s="167" t="str">
        <f ca="1">IF(Table1[[#This Row],[TGL.PENSIUN (usia )]]&lt;&gt;0,TEXT(Table1[[#This Row],[TGL.PENSIUN (usia )]],"yyyy"),"")</f>
        <v>2030</v>
      </c>
      <c r="AB22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Row],[JABATAN]],tbl_refJabatan,9,FALSE),"yr","day")-CONVERT(DATEDIF(M2273,tglAcuan,"y"),"yr","day"))),(NOW()+(CONVERT(VLOOKUP(Table1[[#This Row],[JABATAN]],tbl_refJabatan,9,FALSE),"yr","day")-CONVERT(DATEDIF(M2273,NOW(),"y"),"yr","day")))),"tgl SK salah"),"")</f>
        <v>44983.848911689813</v>
      </c>
      <c r="AC2273" s="167" t="str">
        <f ca="1">IF(Table1[[#This Row],[TGL. PENSIUN (jabatan )]]&lt;&gt;0,TEXT(Table1[[#This Row],[TGL. PENSIUN (jabatan )]],"yyyy"),"")</f>
        <v>2023</v>
      </c>
      <c r="AD22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4" spans="1:30" s="53" customFormat="1" ht="21.75" customHeight="1" x14ac:dyDescent="0.25">
      <c r="A2274" s="43">
        <f t="shared" si="77"/>
        <v>2269</v>
      </c>
      <c r="B2274" s="44" t="s">
        <v>3626</v>
      </c>
      <c r="C2274" s="44" t="s">
        <v>2190</v>
      </c>
      <c r="D2274" s="72" t="s">
        <v>63</v>
      </c>
      <c r="E2274" s="285" t="s">
        <v>3987</v>
      </c>
      <c r="F2274" s="43" t="s">
        <v>41</v>
      </c>
      <c r="G2274" s="46" t="s">
        <v>42</v>
      </c>
      <c r="H2274" s="84">
        <v>31080</v>
      </c>
      <c r="I2274" s="45"/>
      <c r="J2274" s="76"/>
      <c r="K2274" s="74" t="s">
        <v>43</v>
      </c>
      <c r="L2274" s="79" t="s">
        <v>3988</v>
      </c>
      <c r="M2274" s="80">
        <v>43486</v>
      </c>
      <c r="N2274" s="52" t="str">
        <f t="shared" ca="1" si="78"/>
        <v>39 Tahun 0 Bulan 25 hari</v>
      </c>
      <c r="O22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Row],[JABATAN]],tbl_refJabatan,2,FALSE),"yr","day")-CONVERT(DATEDIF(H2274,tglAcuan,"y"),"yr","day"))),(NOW()+(CONVERT(VLOOKUP(Table1[[#This Row],[JABATAN]],tbl_refJabatan,2,FALSE),"yr","day")-CONVERT(DATEDIF(H2274,NOW(),"y"),"yr","day")))),"Usia Salah"),"")</f>
        <v>53019.348911689813</v>
      </c>
      <c r="Q2274" s="167" t="str">
        <f ca="1">IF(Table1[[#This Row],[TGL. PENSIUN (usia)]]&lt;&gt;0,TEXT(Table1[[#This Row],[TGL. PENSIUN (usia)]],"yyyy"),"")</f>
        <v>2045</v>
      </c>
      <c r="R2274" s="166">
        <f ca="1">IF(AND(Table1[[#This Row],[TGL. PENSIUN (usia)]]&lt;&gt;"",Table1[[#This Row],[TGL. PENSIUN (usia)]]&lt;&gt;"USIA SALAH"),IF(tglAcuan&lt;&gt;0,(INT(CONVERT(VLOOKUP(Table1[[#This Row],[JABATAN]],tbl_refJabatan,2,FALSE),"yr","day")-CONVERT(DATEDIF(H2274,tglAcuan,"y"),"yr","day"))),(INT(CONVERT(VLOOKUP(Table1[[#This Row],[JABATAN]],tbl_refJabatan,2,FALSE),"yr","day")-CONVERT(DATEDIF(H2274,NOW(),"y"),"yr","day")))),"")</f>
        <v>7670</v>
      </c>
      <c r="S2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Row],[JABATAN]],tbl_refJabatan,4,FALSE),"yr","day")-CONVERT(DATEDIF(H2274,tglAcuan,"y"),"yr","day"))),(NOW()+(CONVERT(VLOOKUP(Table1[[#This Row],[JABATAN]],tbl_refJabatan,4,FALSE),"yr","day")-CONVERT(DATEDIF(H2274,NOW(),"y"),"yr","day")))),"Usia Salah"),"")</f>
        <v>38409.348911689813</v>
      </c>
      <c r="T2274" s="167" t="str">
        <f ca="1">IF(Table1[[#This Row],[TGL. PENSIUN ( usia )]]&lt;&gt;0,TEXT(Table1[[#This Row],[TGL. PENSIUN ( usia )]],"yyyy"),"")</f>
        <v>2005</v>
      </c>
      <c r="U2274" s="166">
        <f ca="1">IF(AND(Table1[[#This Row],[TGL. PENSIUN (usia)]]&lt;&gt;"",Table1[[#This Row],[TGL. PENSIUN (usia)]]&lt;&gt;"USIA SALAH"),IF(tglAcuan&lt;&gt;0,(INT(CONVERT(VLOOKUP(Table1[[#This Row],[JABATAN]],tbl_refJabatan,4,FALSE),"yr","day")-CONVERT(DATEDIF(H2274,tglAcuan,"y"),"yr","day"))),(INT(CONVERT(VLOOKUP(Table1[[#This Row],[JABATAN]],tbl_refJabatan,4,FALSE),"yr","day")-CONVERT(DATEDIF(H2274,NOW(),"y"),"yr","day")))),"")</f>
        <v>-6940</v>
      </c>
      <c r="V2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Row],[JABATAN]],tbl_refJabatan,6,FALSE),"yr","day")-CONVERT(DATEDIF(H2274,tglAcuan,"y"),"yr","day"))),(NOW()+(CONVERT(VLOOKUP(Table1[[#This Row],[JABATAN]],tbl_refJabatan,6,FALSE),"yr","day")-CONVERT(DATEDIF(H2274,NOW(),"y"),"yr","day")))),"Usia Salah"),"")</f>
        <v>31104.348911689813</v>
      </c>
      <c r="W2274" s="167" t="str">
        <f ca="1">IF(Table1[[#This Row],[TGL.PENSIUN (usia)]]&lt;&gt;0,TEXT(Table1[[#This Row],[TGL.PENSIUN (usia)]],"yyyy"),"")</f>
        <v>1985</v>
      </c>
      <c r="X2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Row],[JABATAN]],tbl_refJabatan,7,FALSE),"yr","day")-CONVERT(DATEDIF(M2274,tglAcuan,"y"),"yr","day"))),(NOW()+(CONVERT(VLOOKUP(Table1[[#This Row],[JABATAN]],tbl_refJabatan,7,FALSE),"yr","day")-CONVERT(DATEDIF(M2274,NOW(),"y"),"yr","day")))),"tgl SK salah"),"")</f>
        <v>65437.848911689813</v>
      </c>
      <c r="Y2274" s="167" t="str">
        <f ca="1">IF(Table1[[#This Row],[TGL. PENSIUN (jabatan)]]&lt;&gt;0,TEXT(Table1[[#This Row],[TGL. PENSIUN (jabatan)]],"yyyy"),"")</f>
        <v>2079</v>
      </c>
      <c r="Z22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Row],[JABATAN]],tbl_refJabatan,8,FALSE),"yr","day")-CONVERT(DATEDIF(H2274,tglAcuan,"y"),"yr","day"))),(NOW()+(CONVERT(VLOOKUP(Table1[[#This Row],[JABATAN]],tbl_refJabatan,8,FALSE),"yr","day")-CONVERT(DATEDIF(H2274,NOW(),"y"),"yr","day")))),"Usia Salah"),"")</f>
        <v>53019.348911689813</v>
      </c>
      <c r="AA2274" s="167" t="str">
        <f ca="1">IF(Table1[[#This Row],[TGL.PENSIUN (usia )]]&lt;&gt;0,TEXT(Table1[[#This Row],[TGL.PENSIUN (usia )]],"yyyy"),"")</f>
        <v>2045</v>
      </c>
      <c r="AB22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Row],[JABATAN]],tbl_refJabatan,9,FALSE),"yr","day")-CONVERT(DATEDIF(M2274,tglAcuan,"y"),"yr","day"))),(NOW()+(CONVERT(VLOOKUP(Table1[[#This Row],[JABATAN]],tbl_refJabatan,9,FALSE),"yr","day")-CONVERT(DATEDIF(M2274,NOW(),"y"),"yr","day")))),"tgl SK salah"),"")</f>
        <v>49001.598911689813</v>
      </c>
      <c r="AC2274" s="167" t="str">
        <f ca="1">IF(Table1[[#This Row],[TGL. PENSIUN (jabatan )]]&lt;&gt;0,TEXT(Table1[[#This Row],[TGL. PENSIUN (jabatan )]],"yyyy"),"")</f>
        <v>2034</v>
      </c>
      <c r="AD22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5" spans="1:30" s="53" customFormat="1" ht="21.75" customHeight="1" x14ac:dyDescent="0.25">
      <c r="A2275" s="43">
        <f t="shared" si="77"/>
        <v>2270</v>
      </c>
      <c r="B2275" s="44" t="s">
        <v>3626</v>
      </c>
      <c r="C2275" s="44" t="s">
        <v>2190</v>
      </c>
      <c r="D2275" s="45" t="s">
        <v>63</v>
      </c>
      <c r="E2275" s="285" t="s">
        <v>126</v>
      </c>
      <c r="F2275" s="43" t="s">
        <v>41</v>
      </c>
      <c r="G2275" s="46" t="s">
        <v>42</v>
      </c>
      <c r="H2275" s="84">
        <v>25573</v>
      </c>
      <c r="I2275" s="45"/>
      <c r="J2275" s="76"/>
      <c r="K2275" s="74" t="s">
        <v>43</v>
      </c>
      <c r="L2275" s="79" t="s">
        <v>3989</v>
      </c>
      <c r="M2275" s="80">
        <v>43486</v>
      </c>
      <c r="N2275" s="52" t="str">
        <f t="shared" ca="1" si="78"/>
        <v>54 Tahun 1 Bulan 22 hari</v>
      </c>
      <c r="O22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Row],[JABATAN]],tbl_refJabatan,2,FALSE),"yr","day")-CONVERT(DATEDIF(H2275,tglAcuan,"y"),"yr","day"))),(NOW()+(CONVERT(VLOOKUP(Table1[[#This Row],[JABATAN]],tbl_refJabatan,2,FALSE),"yr","day")-CONVERT(DATEDIF(H2275,NOW(),"y"),"yr","day")))),"Usia Salah"),"")</f>
        <v>47540.598911689813</v>
      </c>
      <c r="Q2275" s="167" t="str">
        <f ca="1">IF(Table1[[#This Row],[TGL. PENSIUN (usia)]]&lt;&gt;0,TEXT(Table1[[#This Row],[TGL. PENSIUN (usia)]],"yyyy"),"")</f>
        <v>2030</v>
      </c>
      <c r="R2275" s="166">
        <f ca="1">IF(AND(Table1[[#This Row],[TGL. PENSIUN (usia)]]&lt;&gt;"",Table1[[#This Row],[TGL. PENSIUN (usia)]]&lt;&gt;"USIA SALAH"),IF(tglAcuan&lt;&gt;0,(INT(CONVERT(VLOOKUP(Table1[[#This Row],[JABATAN]],tbl_refJabatan,2,FALSE),"yr","day")-CONVERT(DATEDIF(H2275,tglAcuan,"y"),"yr","day"))),(INT(CONVERT(VLOOKUP(Table1[[#This Row],[JABATAN]],tbl_refJabatan,2,FALSE),"yr","day")-CONVERT(DATEDIF(H2275,NOW(),"y"),"yr","day")))),"")</f>
        <v>2191</v>
      </c>
      <c r="S2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Row],[JABATAN]],tbl_refJabatan,4,FALSE),"yr","day")-CONVERT(DATEDIF(H2275,tglAcuan,"y"),"yr","day"))),(NOW()+(CONVERT(VLOOKUP(Table1[[#This Row],[JABATAN]],tbl_refJabatan,4,FALSE),"yr","day")-CONVERT(DATEDIF(H2275,NOW(),"y"),"yr","day")))),"Usia Salah"),"")</f>
        <v>32930.598911689813</v>
      </c>
      <c r="T2275" s="167" t="str">
        <f ca="1">IF(Table1[[#This Row],[TGL. PENSIUN ( usia )]]&lt;&gt;0,TEXT(Table1[[#This Row],[TGL. PENSIUN ( usia )]],"yyyy"),"")</f>
        <v>1990</v>
      </c>
      <c r="U2275" s="166">
        <f ca="1">IF(AND(Table1[[#This Row],[TGL. PENSIUN (usia)]]&lt;&gt;"",Table1[[#This Row],[TGL. PENSIUN (usia)]]&lt;&gt;"USIA SALAH"),IF(tglAcuan&lt;&gt;0,(INT(CONVERT(VLOOKUP(Table1[[#This Row],[JABATAN]],tbl_refJabatan,4,FALSE),"yr","day")-CONVERT(DATEDIF(H2275,tglAcuan,"y"),"yr","day"))),(INT(CONVERT(VLOOKUP(Table1[[#This Row],[JABATAN]],tbl_refJabatan,4,FALSE),"yr","day")-CONVERT(DATEDIF(H2275,NOW(),"y"),"yr","day")))),"")</f>
        <v>-12419</v>
      </c>
      <c r="V2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Row],[JABATAN]],tbl_refJabatan,6,FALSE),"yr","day")-CONVERT(DATEDIF(H2275,tglAcuan,"y"),"yr","day"))),(NOW()+(CONVERT(VLOOKUP(Table1[[#This Row],[JABATAN]],tbl_refJabatan,6,FALSE),"yr","day")-CONVERT(DATEDIF(H2275,NOW(),"y"),"yr","day")))),"Usia Salah"),"")</f>
        <v>25625.598911689813</v>
      </c>
      <c r="W2275" s="167" t="str">
        <f ca="1">IF(Table1[[#This Row],[TGL.PENSIUN (usia)]]&lt;&gt;0,TEXT(Table1[[#This Row],[TGL.PENSIUN (usia)]],"yyyy"),"")</f>
        <v>1970</v>
      </c>
      <c r="X2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Row],[JABATAN]],tbl_refJabatan,7,FALSE),"yr","day")-CONVERT(DATEDIF(M2275,tglAcuan,"y"),"yr","day"))),(NOW()+(CONVERT(VLOOKUP(Table1[[#This Row],[JABATAN]],tbl_refJabatan,7,FALSE),"yr","day")-CONVERT(DATEDIF(M2275,NOW(),"y"),"yr","day")))),"tgl SK salah"),"")</f>
        <v>65437.848911689813</v>
      </c>
      <c r="Y2275" s="167" t="str">
        <f ca="1">IF(Table1[[#This Row],[TGL. PENSIUN (jabatan)]]&lt;&gt;0,TEXT(Table1[[#This Row],[TGL. PENSIUN (jabatan)]],"yyyy"),"")</f>
        <v>2079</v>
      </c>
      <c r="Z22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Row],[JABATAN]],tbl_refJabatan,8,FALSE),"yr","day")-CONVERT(DATEDIF(H2275,tglAcuan,"y"),"yr","day"))),(NOW()+(CONVERT(VLOOKUP(Table1[[#This Row],[JABATAN]],tbl_refJabatan,8,FALSE),"yr","day")-CONVERT(DATEDIF(H2275,NOW(),"y"),"yr","day")))),"Usia Salah"),"")</f>
        <v>47540.598911689813</v>
      </c>
      <c r="AA2275" s="167" t="str">
        <f ca="1">IF(Table1[[#This Row],[TGL.PENSIUN (usia )]]&lt;&gt;0,TEXT(Table1[[#This Row],[TGL.PENSIUN (usia )]],"yyyy"),"")</f>
        <v>2030</v>
      </c>
      <c r="AB22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Row],[JABATAN]],tbl_refJabatan,9,FALSE),"yr","day")-CONVERT(DATEDIF(M2275,tglAcuan,"y"),"yr","day"))),(NOW()+(CONVERT(VLOOKUP(Table1[[#This Row],[JABATAN]],tbl_refJabatan,9,FALSE),"yr","day")-CONVERT(DATEDIF(M2275,NOW(),"y"),"yr","day")))),"tgl SK salah"),"")</f>
        <v>49001.598911689813</v>
      </c>
      <c r="AC2275" s="167" t="str">
        <f ca="1">IF(Table1[[#This Row],[TGL. PENSIUN (jabatan )]]&lt;&gt;0,TEXT(Table1[[#This Row],[TGL. PENSIUN (jabatan )]],"yyyy"),"")</f>
        <v>2034</v>
      </c>
      <c r="AD22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6" spans="1:30" s="53" customFormat="1" ht="21.75" customHeight="1" x14ac:dyDescent="0.25">
      <c r="A2276" s="43">
        <f t="shared" si="77"/>
        <v>2271</v>
      </c>
      <c r="B2276" s="44" t="s">
        <v>3626</v>
      </c>
      <c r="C2276" s="44" t="s">
        <v>3990</v>
      </c>
      <c r="D2276" s="45" t="s">
        <v>39</v>
      </c>
      <c r="E2276" s="285" t="s">
        <v>3991</v>
      </c>
      <c r="F2276" s="43" t="s">
        <v>41</v>
      </c>
      <c r="G2276" s="46" t="s">
        <v>42</v>
      </c>
      <c r="H2276" s="47">
        <v>33271</v>
      </c>
      <c r="I2276" s="45"/>
      <c r="J2276" s="76"/>
      <c r="K2276" s="74" t="s">
        <v>43</v>
      </c>
      <c r="L2276" s="83" t="s">
        <v>3992</v>
      </c>
      <c r="M2276" s="80">
        <v>43812</v>
      </c>
      <c r="N2276" s="52" t="str">
        <f t="shared" ca="1" si="78"/>
        <v>33 Tahun 0 Bulan 25 hari</v>
      </c>
      <c r="O22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Row],[JABATAN]],tbl_refJabatan,2,FALSE),"yr","day")-CONVERT(DATEDIF(H2276,tglAcuan,"y"),"yr","day"))),(NOW()+(CONVERT(VLOOKUP(Table1[[#This Row],[JABATAN]],tbl_refJabatan,2,FALSE),"yr","day")-CONVERT(DATEDIF(H2276,NOW(),"y"),"yr","day")))),"Usia Salah"),"")</f>
        <v>33295.848911689813</v>
      </c>
      <c r="Q2276" s="167" t="str">
        <f ca="1">IF(Table1[[#This Row],[TGL. PENSIUN (usia)]]&lt;&gt;0,TEXT(Table1[[#This Row],[TGL. PENSIUN (usia)]],"yyyy"),"")</f>
        <v>1991</v>
      </c>
      <c r="R2276" s="166">
        <f ca="1">IF(AND(Table1[[#This Row],[TGL. PENSIUN (usia)]]&lt;&gt;"",Table1[[#This Row],[TGL. PENSIUN (usia)]]&lt;&gt;"USIA SALAH"),IF(tglAcuan&lt;&gt;0,(INT(CONVERT(VLOOKUP(Table1[[#This Row],[JABATAN]],tbl_refJabatan,2,FALSE),"yr","day")-CONVERT(DATEDIF(H2276,tglAcuan,"y"),"yr","day"))),(INT(CONVERT(VLOOKUP(Table1[[#This Row],[JABATAN]],tbl_refJabatan,2,FALSE),"yr","day")-CONVERT(DATEDIF(H2276,NOW(),"y"),"yr","day")))),"")</f>
        <v>-12054</v>
      </c>
      <c r="S2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Row],[JABATAN]],tbl_refJabatan,4,FALSE),"yr","day")-CONVERT(DATEDIF(H2276,tglAcuan,"y"),"yr","day"))),(NOW()+(CONVERT(VLOOKUP(Table1[[#This Row],[JABATAN]],tbl_refJabatan,4,FALSE),"yr","day")-CONVERT(DATEDIF(H2276,NOW(),"y"),"yr","day")))),"Usia Salah"),"")</f>
        <v>33295.848911689813</v>
      </c>
      <c r="T2276" s="167" t="str">
        <f ca="1">IF(Table1[[#This Row],[TGL. PENSIUN ( usia )]]&lt;&gt;0,TEXT(Table1[[#This Row],[TGL. PENSIUN ( usia )]],"yyyy"),"")</f>
        <v>1991</v>
      </c>
      <c r="U2276" s="166">
        <f ca="1">IF(AND(Table1[[#This Row],[TGL. PENSIUN (usia)]]&lt;&gt;"",Table1[[#This Row],[TGL. PENSIUN (usia)]]&lt;&gt;"USIA SALAH"),IF(tglAcuan&lt;&gt;0,(INT(CONVERT(VLOOKUP(Table1[[#This Row],[JABATAN]],tbl_refJabatan,4,FALSE),"yr","day")-CONVERT(DATEDIF(H2276,tglAcuan,"y"),"yr","day"))),(INT(CONVERT(VLOOKUP(Table1[[#This Row],[JABATAN]],tbl_refJabatan,4,FALSE),"yr","day")-CONVERT(DATEDIF(H2276,NOW(),"y"),"yr","day")))),"")</f>
        <v>-12054</v>
      </c>
      <c r="V2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Row],[JABATAN]],tbl_refJabatan,6,FALSE),"yr","day")-CONVERT(DATEDIF(H2276,tglAcuan,"y"),"yr","day"))),(NOW()+(CONVERT(VLOOKUP(Table1[[#This Row],[JABATAN]],tbl_refJabatan,6,FALSE),"yr","day")-CONVERT(DATEDIF(H2276,NOW(),"y"),"yr","day")))),"Usia Salah"),"")</f>
        <v>33295.848911689813</v>
      </c>
      <c r="W2276" s="167" t="str">
        <f ca="1">IF(Table1[[#This Row],[TGL.PENSIUN (usia)]]&lt;&gt;0,TEXT(Table1[[#This Row],[TGL.PENSIUN (usia)]],"yyyy"),"")</f>
        <v>1991</v>
      </c>
      <c r="X2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Row],[JABATAN]],tbl_refJabatan,7,FALSE),"yr","day")-CONVERT(DATEDIF(M2276,tglAcuan,"y"),"yr","day"))),(NOW()+(CONVERT(VLOOKUP(Table1[[#This Row],[JABATAN]],tbl_refJabatan,7,FALSE),"yr","day")-CONVERT(DATEDIF(M2276,NOW(),"y"),"yr","day")))),"tgl SK salah"),"")</f>
        <v>43888.098911689813</v>
      </c>
      <c r="Y2276" s="167" t="str">
        <f ca="1">IF(Table1[[#This Row],[TGL. PENSIUN (jabatan)]]&lt;&gt;0,TEXT(Table1[[#This Row],[TGL. PENSIUN (jabatan)]],"yyyy"),"")</f>
        <v>2020</v>
      </c>
      <c r="Z22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Row],[JABATAN]],tbl_refJabatan,8,FALSE),"yr","day")-CONVERT(DATEDIF(H2276,tglAcuan,"y"),"yr","day"))),(NOW()+(CONVERT(VLOOKUP(Table1[[#This Row],[JABATAN]],tbl_refJabatan,8,FALSE),"yr","day")-CONVERT(DATEDIF(H2276,NOW(),"y"),"yr","day")))),"Usia Salah"),"")</f>
        <v>33295.848911689813</v>
      </c>
      <c r="AA2276" s="167" t="str">
        <f ca="1">IF(Table1[[#This Row],[TGL.PENSIUN (usia )]]&lt;&gt;0,TEXT(Table1[[#This Row],[TGL.PENSIUN (usia )]],"yyyy"),"")</f>
        <v>1991</v>
      </c>
      <c r="AB22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Row],[JABATAN]],tbl_refJabatan,9,FALSE),"yr","day")-CONVERT(DATEDIF(M2276,tglAcuan,"y"),"yr","day"))),(NOW()+(CONVERT(VLOOKUP(Table1[[#This Row],[JABATAN]],tbl_refJabatan,9,FALSE),"yr","day")-CONVERT(DATEDIF(M2276,NOW(),"y"),"yr","day")))),"tgl SK salah"),"")</f>
        <v>43888.098911689813</v>
      </c>
      <c r="AC2276" s="167" t="str">
        <f ca="1">IF(Table1[[#This Row],[TGL. PENSIUN (jabatan )]]&lt;&gt;0,TEXT(Table1[[#This Row],[TGL. PENSIUN (jabatan )]],"yyyy"),"")</f>
        <v>2020</v>
      </c>
      <c r="AD22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7" spans="1:30" s="88" customFormat="1" ht="21.75" customHeight="1" x14ac:dyDescent="0.25">
      <c r="A2277" s="43">
        <f t="shared" si="77"/>
        <v>2272</v>
      </c>
      <c r="B2277" s="44" t="s">
        <v>3626</v>
      </c>
      <c r="C2277" s="44" t="s">
        <v>3990</v>
      </c>
      <c r="D2277" s="72" t="s">
        <v>45</v>
      </c>
      <c r="E2277" s="285" t="s">
        <v>109</v>
      </c>
      <c r="F2277" s="43" t="s">
        <v>41</v>
      </c>
      <c r="G2277" s="46" t="s">
        <v>42</v>
      </c>
      <c r="H2277" s="47">
        <v>28525</v>
      </c>
      <c r="I2277" s="45"/>
      <c r="J2277" s="76"/>
      <c r="K2277" s="74" t="s">
        <v>43</v>
      </c>
      <c r="L2277" s="74" t="s">
        <v>1241</v>
      </c>
      <c r="M2277" s="80">
        <v>43490</v>
      </c>
      <c r="N2277" s="52" t="str">
        <f t="shared" ca="1" si="78"/>
        <v>46 Tahun 0 Bulan 23 hari</v>
      </c>
      <c r="O22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Row],[JABATAN]],tbl_refJabatan,2,FALSE),"yr","day")-CONVERT(DATEDIF(H2277,tglAcuan,"y"),"yr","day"))),(NOW()+(CONVERT(VLOOKUP(Table1[[#This Row],[JABATAN]],tbl_refJabatan,2,FALSE),"yr","day")-CONVERT(DATEDIF(H2277,NOW(),"y"),"yr","day")))),"Usia Salah"),"")</f>
        <v>28547.598911689813</v>
      </c>
      <c r="Q2277" s="167" t="str">
        <f ca="1">IF(Table1[[#This Row],[TGL. PENSIUN (usia)]]&lt;&gt;0,TEXT(Table1[[#This Row],[TGL. PENSIUN (usia)]],"yyyy"),"")</f>
        <v>1978</v>
      </c>
      <c r="R2277" s="166">
        <f ca="1">IF(AND(Table1[[#This Row],[TGL. PENSIUN (usia)]]&lt;&gt;"",Table1[[#This Row],[TGL. PENSIUN (usia)]]&lt;&gt;"USIA SALAH"),IF(tglAcuan&lt;&gt;0,(INT(CONVERT(VLOOKUP(Table1[[#This Row],[JABATAN]],tbl_refJabatan,2,FALSE),"yr","day")-CONVERT(DATEDIF(H2277,tglAcuan,"y"),"yr","day"))),(INT(CONVERT(VLOOKUP(Table1[[#This Row],[JABATAN]],tbl_refJabatan,2,FALSE),"yr","day")-CONVERT(DATEDIF(H2277,NOW(),"y"),"yr","day")))),"")</f>
        <v>-16802</v>
      </c>
      <c r="S2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Row],[JABATAN]],tbl_refJabatan,4,FALSE),"yr","day")-CONVERT(DATEDIF(H2277,tglAcuan,"y"),"yr","day"))),(NOW()+(CONVERT(VLOOKUP(Table1[[#This Row],[JABATAN]],tbl_refJabatan,4,FALSE),"yr","day")-CONVERT(DATEDIF(H2277,NOW(),"y"),"yr","day")))),"Usia Salah"),"")</f>
        <v>28547.598911689813</v>
      </c>
      <c r="T2277" s="167" t="str">
        <f ca="1">IF(Table1[[#This Row],[TGL. PENSIUN ( usia )]]&lt;&gt;0,TEXT(Table1[[#This Row],[TGL. PENSIUN ( usia )]],"yyyy"),"")</f>
        <v>1978</v>
      </c>
      <c r="U2277" s="166">
        <f ca="1">IF(AND(Table1[[#This Row],[TGL. PENSIUN (usia)]]&lt;&gt;"",Table1[[#This Row],[TGL. PENSIUN (usia)]]&lt;&gt;"USIA SALAH"),IF(tglAcuan&lt;&gt;0,(INT(CONVERT(VLOOKUP(Table1[[#This Row],[JABATAN]],tbl_refJabatan,4,FALSE),"yr","day")-CONVERT(DATEDIF(H2277,tglAcuan,"y"),"yr","day"))),(INT(CONVERT(VLOOKUP(Table1[[#This Row],[JABATAN]],tbl_refJabatan,4,FALSE),"yr","day")-CONVERT(DATEDIF(H2277,NOW(),"y"),"yr","day")))),"")</f>
        <v>-16802</v>
      </c>
      <c r="V2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Row],[JABATAN]],tbl_refJabatan,6,FALSE),"yr","day")-CONVERT(DATEDIF(H2277,tglAcuan,"y"),"yr","day"))),(NOW()+(CONVERT(VLOOKUP(Table1[[#This Row],[JABATAN]],tbl_refJabatan,6,FALSE),"yr","day")-CONVERT(DATEDIF(H2277,NOW(),"y"),"yr","day")))),"Usia Salah"),"")</f>
        <v>28547.598911689813</v>
      </c>
      <c r="W2277" s="167" t="str">
        <f ca="1">IF(Table1[[#This Row],[TGL.PENSIUN (usia)]]&lt;&gt;0,TEXT(Table1[[#This Row],[TGL.PENSIUN (usia)]],"yyyy"),"")</f>
        <v>1978</v>
      </c>
      <c r="X2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Row],[JABATAN]],tbl_refJabatan,7,FALSE),"yr","day")-CONVERT(DATEDIF(M2277,tglAcuan,"y"),"yr","day"))),(NOW()+(CONVERT(VLOOKUP(Table1[[#This Row],[JABATAN]],tbl_refJabatan,7,FALSE),"yr","day")-CONVERT(DATEDIF(M2277,NOW(),"y"),"yr","day")))),"tgl SK salah"),"")</f>
        <v>43522.848911689813</v>
      </c>
      <c r="Y2277" s="167" t="str">
        <f ca="1">IF(Table1[[#This Row],[TGL. PENSIUN (jabatan)]]&lt;&gt;0,TEXT(Table1[[#This Row],[TGL. PENSIUN (jabatan)]],"yyyy"),"")</f>
        <v>2019</v>
      </c>
      <c r="Z22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Row],[JABATAN]],tbl_refJabatan,8,FALSE),"yr","day")-CONVERT(DATEDIF(H2277,tglAcuan,"y"),"yr","day"))),(NOW()+(CONVERT(VLOOKUP(Table1[[#This Row],[JABATAN]],tbl_refJabatan,8,FALSE),"yr","day")-CONVERT(DATEDIF(H2277,NOW(),"y"),"yr","day")))),"Usia Salah"),"")</f>
        <v>28547.598911689813</v>
      </c>
      <c r="AA2277" s="167" t="str">
        <f ca="1">IF(Table1[[#This Row],[TGL.PENSIUN (usia )]]&lt;&gt;0,TEXT(Table1[[#This Row],[TGL.PENSIUN (usia )]],"yyyy"),"")</f>
        <v>1978</v>
      </c>
      <c r="AB22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Row],[JABATAN]],tbl_refJabatan,9,FALSE),"yr","day")-CONVERT(DATEDIF(M2277,tglAcuan,"y"),"yr","day"))),(NOW()+(CONVERT(VLOOKUP(Table1[[#This Row],[JABATAN]],tbl_refJabatan,9,FALSE),"yr","day")-CONVERT(DATEDIF(M2277,NOW(),"y"),"yr","day")))),"tgl SK salah"),"")</f>
        <v>43522.848911689813</v>
      </c>
      <c r="AC2277" s="167" t="str">
        <f ca="1">IF(Table1[[#This Row],[TGL. PENSIUN (jabatan )]]&lt;&gt;0,TEXT(Table1[[#This Row],[TGL. PENSIUN (jabatan )]],"yyyy"),"")</f>
        <v>2019</v>
      </c>
      <c r="AD22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8" spans="1:30" s="53" customFormat="1" ht="21.75" customHeight="1" x14ac:dyDescent="0.25">
      <c r="A2278" s="43">
        <f t="shared" si="77"/>
        <v>2273</v>
      </c>
      <c r="B2278" s="44" t="s">
        <v>3626</v>
      </c>
      <c r="C2278" s="44" t="s">
        <v>3990</v>
      </c>
      <c r="D2278" s="72" t="s">
        <v>48</v>
      </c>
      <c r="E2278" s="285" t="s">
        <v>62</v>
      </c>
      <c r="F2278" s="43" t="s">
        <v>41</v>
      </c>
      <c r="G2278" s="46" t="s">
        <v>42</v>
      </c>
      <c r="H2278" s="47">
        <v>28765</v>
      </c>
      <c r="I2278" s="45"/>
      <c r="J2278" s="76"/>
      <c r="K2278" s="74" t="s">
        <v>43</v>
      </c>
      <c r="L2278" s="74" t="s">
        <v>1241</v>
      </c>
      <c r="M2278" s="80">
        <v>43490</v>
      </c>
      <c r="N2278" s="52" t="str">
        <f t="shared" ca="1" si="78"/>
        <v>45 Tahun 4 Bulan 25 hari</v>
      </c>
      <c r="O22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Row],[JABATAN]],tbl_refJabatan,2,FALSE),"yr","day")-CONVERT(DATEDIF(H2278,tglAcuan,"y"),"yr","day"))),(NOW()+(CONVERT(VLOOKUP(Table1[[#This Row],[JABATAN]],tbl_refJabatan,2,FALSE),"yr","day")-CONVERT(DATEDIF(H2278,NOW(),"y"),"yr","day")))),"Usia Salah"),"")</f>
        <v>50827.848911689813</v>
      </c>
      <c r="Q2278" s="167" t="str">
        <f ca="1">IF(Table1[[#This Row],[TGL. PENSIUN (usia)]]&lt;&gt;0,TEXT(Table1[[#This Row],[TGL. PENSIUN (usia)]],"yyyy"),"")</f>
        <v>2039</v>
      </c>
      <c r="R2278" s="166">
        <f ca="1">IF(AND(Table1[[#This Row],[TGL. PENSIUN (usia)]]&lt;&gt;"",Table1[[#This Row],[TGL. PENSIUN (usia)]]&lt;&gt;"USIA SALAH"),IF(tglAcuan&lt;&gt;0,(INT(CONVERT(VLOOKUP(Table1[[#This Row],[JABATAN]],tbl_refJabatan,2,FALSE),"yr","day")-CONVERT(DATEDIF(H2278,tglAcuan,"y"),"yr","day"))),(INT(CONVERT(VLOOKUP(Table1[[#This Row],[JABATAN]],tbl_refJabatan,2,FALSE),"yr","day")-CONVERT(DATEDIF(H2278,NOW(),"y"),"yr","day")))),"")</f>
        <v>5478</v>
      </c>
      <c r="S2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Row],[JABATAN]],tbl_refJabatan,4,FALSE),"yr","day")-CONVERT(DATEDIF(H2278,tglAcuan,"y"),"yr","day"))),(NOW()+(CONVERT(VLOOKUP(Table1[[#This Row],[JABATAN]],tbl_refJabatan,4,FALSE),"yr","day")-CONVERT(DATEDIF(H2278,NOW(),"y"),"yr","day")))),"Usia Salah"),"")</f>
        <v>50827.848911689813</v>
      </c>
      <c r="T2278" s="167" t="str">
        <f ca="1">IF(Table1[[#This Row],[TGL. PENSIUN ( usia )]]&lt;&gt;0,TEXT(Table1[[#This Row],[TGL. PENSIUN ( usia )]],"yyyy"),"")</f>
        <v>2039</v>
      </c>
      <c r="U2278" s="166">
        <f ca="1">IF(AND(Table1[[#This Row],[TGL. PENSIUN (usia)]]&lt;&gt;"",Table1[[#This Row],[TGL. PENSIUN (usia)]]&lt;&gt;"USIA SALAH"),IF(tglAcuan&lt;&gt;0,(INT(CONVERT(VLOOKUP(Table1[[#This Row],[JABATAN]],tbl_refJabatan,4,FALSE),"yr","day")-CONVERT(DATEDIF(H2278,tglAcuan,"y"),"yr","day"))),(INT(CONVERT(VLOOKUP(Table1[[#This Row],[JABATAN]],tbl_refJabatan,4,FALSE),"yr","day")-CONVERT(DATEDIF(H2278,NOW(),"y"),"yr","day")))),"")</f>
        <v>5478</v>
      </c>
      <c r="V2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Row],[JABATAN]],tbl_refJabatan,6,FALSE),"yr","day")-CONVERT(DATEDIF(H2278,tglAcuan,"y"),"yr","day"))),(NOW()+(CONVERT(VLOOKUP(Table1[[#This Row],[JABATAN]],tbl_refJabatan,6,FALSE),"yr","day")-CONVERT(DATEDIF(H2278,NOW(),"y"),"yr","day")))),"Usia Salah"),"")</f>
        <v>49366.848911689813</v>
      </c>
      <c r="W2278" s="167" t="str">
        <f ca="1">IF(Table1[[#This Row],[TGL.PENSIUN (usia)]]&lt;&gt;0,TEXT(Table1[[#This Row],[TGL.PENSIUN (usia)]],"yyyy"),"")</f>
        <v>2035</v>
      </c>
      <c r="X2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Row],[JABATAN]],tbl_refJabatan,7,FALSE),"yr","day")-CONVERT(DATEDIF(M2278,tglAcuan,"y"),"yr","day"))),(NOW()+(CONVERT(VLOOKUP(Table1[[#This Row],[JABATAN]],tbl_refJabatan,7,FALSE),"yr","day")-CONVERT(DATEDIF(M2278,NOW(),"y"),"yr","day")))),"tgl SK salah"),"")</f>
        <v>50827.848911689813</v>
      </c>
      <c r="Y2278" s="167" t="str">
        <f ca="1">IF(Table1[[#This Row],[TGL. PENSIUN (jabatan)]]&lt;&gt;0,TEXT(Table1[[#This Row],[TGL. PENSIUN (jabatan)]],"yyyy"),"")</f>
        <v>2039</v>
      </c>
      <c r="Z22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Row],[JABATAN]],tbl_refJabatan,8,FALSE),"yr","day")-CONVERT(DATEDIF(H2278,tglAcuan,"y"),"yr","day"))),(NOW()+(CONVERT(VLOOKUP(Table1[[#This Row],[JABATAN]],tbl_refJabatan,8,FALSE),"yr","day")-CONVERT(DATEDIF(H2278,NOW(),"y"),"yr","day")))),"Usia Salah"),"")</f>
        <v>49366.848911689813</v>
      </c>
      <c r="AA2278" s="167" t="str">
        <f ca="1">IF(Table1[[#This Row],[TGL.PENSIUN (usia )]]&lt;&gt;0,TEXT(Table1[[#This Row],[TGL.PENSIUN (usia )]],"yyyy"),"")</f>
        <v>2035</v>
      </c>
      <c r="AB22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Row],[JABATAN]],tbl_refJabatan,9,FALSE),"yr","day")-CONVERT(DATEDIF(M2278,tglAcuan,"y"),"yr","day"))),(NOW()+(CONVERT(VLOOKUP(Table1[[#This Row],[JABATAN]],tbl_refJabatan,9,FALSE),"yr","day")-CONVERT(DATEDIF(M2278,NOW(),"y"),"yr","day")))),"tgl SK salah"),"")</f>
        <v>50827.848911689813</v>
      </c>
      <c r="AC2278" s="167" t="str">
        <f ca="1">IF(Table1[[#This Row],[TGL. PENSIUN (jabatan )]]&lt;&gt;0,TEXT(Table1[[#This Row],[TGL. PENSIUN (jabatan )]],"yyyy"),"")</f>
        <v>2039</v>
      </c>
      <c r="AD22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79" spans="1:30" s="53" customFormat="1" ht="21.75" customHeight="1" x14ac:dyDescent="0.25">
      <c r="A2279" s="43">
        <f t="shared" si="77"/>
        <v>2274</v>
      </c>
      <c r="B2279" s="44" t="s">
        <v>3626</v>
      </c>
      <c r="C2279" s="44" t="s">
        <v>3990</v>
      </c>
      <c r="D2279" s="72" t="s">
        <v>52</v>
      </c>
      <c r="E2279" s="285" t="s">
        <v>394</v>
      </c>
      <c r="F2279" s="43" t="s">
        <v>41</v>
      </c>
      <c r="G2279" s="46" t="s">
        <v>42</v>
      </c>
      <c r="H2279" s="47">
        <v>29341</v>
      </c>
      <c r="I2279" s="45"/>
      <c r="J2279" s="76"/>
      <c r="K2279" s="74" t="s">
        <v>43</v>
      </c>
      <c r="L2279" s="74" t="s">
        <v>1241</v>
      </c>
      <c r="M2279" s="80">
        <v>43490</v>
      </c>
      <c r="N2279" s="52" t="str">
        <f t="shared" ca="1" si="78"/>
        <v>43 Tahun 9 Bulan 28 hari</v>
      </c>
      <c r="O22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Row],[JABATAN]],tbl_refJabatan,2,FALSE),"yr","day")-CONVERT(DATEDIF(H2279,tglAcuan,"y"),"yr","day"))),(NOW()+(CONVERT(VLOOKUP(Table1[[#This Row],[JABATAN]],tbl_refJabatan,2,FALSE),"yr","day")-CONVERT(DATEDIF(H2279,NOW(),"y"),"yr","day")))),"Usia Salah"),"")</f>
        <v>51558.348911689813</v>
      </c>
      <c r="Q2279" s="167" t="str">
        <f ca="1">IF(Table1[[#This Row],[TGL. PENSIUN (usia)]]&lt;&gt;0,TEXT(Table1[[#This Row],[TGL. PENSIUN (usia)]],"yyyy"),"")</f>
        <v>2041</v>
      </c>
      <c r="R2279" s="166">
        <f ca="1">IF(AND(Table1[[#This Row],[TGL. PENSIUN (usia)]]&lt;&gt;"",Table1[[#This Row],[TGL. PENSIUN (usia)]]&lt;&gt;"USIA SALAH"),IF(tglAcuan&lt;&gt;0,(INT(CONVERT(VLOOKUP(Table1[[#This Row],[JABATAN]],tbl_refJabatan,2,FALSE),"yr","day")-CONVERT(DATEDIF(H2279,tglAcuan,"y"),"yr","day"))),(INT(CONVERT(VLOOKUP(Table1[[#This Row],[JABATAN]],tbl_refJabatan,2,FALSE),"yr","day")-CONVERT(DATEDIF(H2279,NOW(),"y"),"yr","day")))),"")</f>
        <v>6209</v>
      </c>
      <c r="S2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Row],[JABATAN]],tbl_refJabatan,4,FALSE),"yr","day")-CONVERT(DATEDIF(H2279,tglAcuan,"y"),"yr","day"))),(NOW()+(CONVERT(VLOOKUP(Table1[[#This Row],[JABATAN]],tbl_refJabatan,4,FALSE),"yr","day")-CONVERT(DATEDIF(H2279,NOW(),"y"),"yr","day")))),"Usia Salah"),"")</f>
        <v>51558.348911689813</v>
      </c>
      <c r="T2279" s="167" t="str">
        <f ca="1">IF(Table1[[#This Row],[TGL. PENSIUN ( usia )]]&lt;&gt;0,TEXT(Table1[[#This Row],[TGL. PENSIUN ( usia )]],"yyyy"),"")</f>
        <v>2041</v>
      </c>
      <c r="U2279" s="166">
        <f ca="1">IF(AND(Table1[[#This Row],[TGL. PENSIUN (usia)]]&lt;&gt;"",Table1[[#This Row],[TGL. PENSIUN (usia)]]&lt;&gt;"USIA SALAH"),IF(tglAcuan&lt;&gt;0,(INT(CONVERT(VLOOKUP(Table1[[#This Row],[JABATAN]],tbl_refJabatan,4,FALSE),"yr","day")-CONVERT(DATEDIF(H2279,tglAcuan,"y"),"yr","day"))),(INT(CONVERT(VLOOKUP(Table1[[#This Row],[JABATAN]],tbl_refJabatan,4,FALSE),"yr","day")-CONVERT(DATEDIF(H2279,NOW(),"y"),"yr","day")))),"")</f>
        <v>6209</v>
      </c>
      <c r="V2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Row],[JABATAN]],tbl_refJabatan,6,FALSE),"yr","day")-CONVERT(DATEDIF(H2279,tglAcuan,"y"),"yr","day"))),(NOW()+(CONVERT(VLOOKUP(Table1[[#This Row],[JABATAN]],tbl_refJabatan,6,FALSE),"yr","day")-CONVERT(DATEDIF(H2279,NOW(),"y"),"yr","day")))),"Usia Salah"),"")</f>
        <v>50097.348911689813</v>
      </c>
      <c r="W2279" s="167" t="str">
        <f ca="1">IF(Table1[[#This Row],[TGL.PENSIUN (usia)]]&lt;&gt;0,TEXT(Table1[[#This Row],[TGL.PENSIUN (usia)]],"yyyy"),"")</f>
        <v>2037</v>
      </c>
      <c r="X2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Row],[JABATAN]],tbl_refJabatan,7,FALSE),"yr","day")-CONVERT(DATEDIF(M2279,tglAcuan,"y"),"yr","day"))),(NOW()+(CONVERT(VLOOKUP(Table1[[#This Row],[JABATAN]],tbl_refJabatan,7,FALSE),"yr","day")-CONVERT(DATEDIF(M2279,NOW(),"y"),"yr","day")))),"tgl SK salah"),"")</f>
        <v>50827.848911689813</v>
      </c>
      <c r="Y2279" s="167" t="str">
        <f ca="1">IF(Table1[[#This Row],[TGL. PENSIUN (jabatan)]]&lt;&gt;0,TEXT(Table1[[#This Row],[TGL. PENSIUN (jabatan)]],"yyyy"),"")</f>
        <v>2039</v>
      </c>
      <c r="Z22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Row],[JABATAN]],tbl_refJabatan,8,FALSE),"yr","day")-CONVERT(DATEDIF(H2279,tglAcuan,"y"),"yr","day"))),(NOW()+(CONVERT(VLOOKUP(Table1[[#This Row],[JABATAN]],tbl_refJabatan,8,FALSE),"yr","day")-CONVERT(DATEDIF(H2279,NOW(),"y"),"yr","day")))),"Usia Salah"),"")</f>
        <v>50097.348911689813</v>
      </c>
      <c r="AA2279" s="167" t="str">
        <f ca="1">IF(Table1[[#This Row],[TGL.PENSIUN (usia )]]&lt;&gt;0,TEXT(Table1[[#This Row],[TGL.PENSIUN (usia )]],"yyyy"),"")</f>
        <v>2037</v>
      </c>
      <c r="AB22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Row],[JABATAN]],tbl_refJabatan,9,FALSE),"yr","day")-CONVERT(DATEDIF(M2279,tglAcuan,"y"),"yr","day"))),(NOW()+(CONVERT(VLOOKUP(Table1[[#This Row],[JABATAN]],tbl_refJabatan,9,FALSE),"yr","day")-CONVERT(DATEDIF(M2279,NOW(),"y"),"yr","day")))),"tgl SK salah"),"")</f>
        <v>50827.848911689813</v>
      </c>
      <c r="AC2279" s="167" t="str">
        <f ca="1">IF(Table1[[#This Row],[TGL. PENSIUN (jabatan )]]&lt;&gt;0,TEXT(Table1[[#This Row],[TGL. PENSIUN (jabatan )]],"yyyy"),"")</f>
        <v>2039</v>
      </c>
      <c r="AD22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0" spans="1:30" s="53" customFormat="1" ht="21.75" customHeight="1" x14ac:dyDescent="0.25">
      <c r="A2280" s="43">
        <f t="shared" si="77"/>
        <v>2275</v>
      </c>
      <c r="B2280" s="44" t="s">
        <v>3626</v>
      </c>
      <c r="C2280" s="44" t="s">
        <v>3990</v>
      </c>
      <c r="D2280" s="45" t="s">
        <v>54</v>
      </c>
      <c r="E2280" s="285" t="s">
        <v>836</v>
      </c>
      <c r="F2280" s="43" t="s">
        <v>41</v>
      </c>
      <c r="G2280" s="46" t="s">
        <v>42</v>
      </c>
      <c r="H2280" s="47">
        <v>25122</v>
      </c>
      <c r="I2280" s="45"/>
      <c r="J2280" s="76"/>
      <c r="K2280" s="74" t="s">
        <v>43</v>
      </c>
      <c r="L2280" s="74" t="s">
        <v>1241</v>
      </c>
      <c r="M2280" s="80">
        <v>43490</v>
      </c>
      <c r="N2280" s="52" t="str">
        <f t="shared" ca="1" si="78"/>
        <v>55 Tahun 4 Bulan 16 hari</v>
      </c>
      <c r="O22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Row],[JABATAN]],tbl_refJabatan,2,FALSE),"yr","day")-CONVERT(DATEDIF(H2280,tglAcuan,"y"),"yr","day"))),(NOW()+(CONVERT(VLOOKUP(Table1[[#This Row],[JABATAN]],tbl_refJabatan,2,FALSE),"yr","day")-CONVERT(DATEDIF(H2280,NOW(),"y"),"yr","day")))),"Usia Salah"),"")</f>
        <v>47175.348911689813</v>
      </c>
      <c r="Q2280" s="167" t="str">
        <f ca="1">IF(Table1[[#This Row],[TGL. PENSIUN (usia)]]&lt;&gt;0,TEXT(Table1[[#This Row],[TGL. PENSIUN (usia)]],"yyyy"),"")</f>
        <v>2029</v>
      </c>
      <c r="R2280" s="166">
        <f ca="1">IF(AND(Table1[[#This Row],[TGL. PENSIUN (usia)]]&lt;&gt;"",Table1[[#This Row],[TGL. PENSIUN (usia)]]&lt;&gt;"USIA SALAH"),IF(tglAcuan&lt;&gt;0,(INT(CONVERT(VLOOKUP(Table1[[#This Row],[JABATAN]],tbl_refJabatan,2,FALSE),"yr","day")-CONVERT(DATEDIF(H2280,tglAcuan,"y"),"yr","day"))),(INT(CONVERT(VLOOKUP(Table1[[#This Row],[JABATAN]],tbl_refJabatan,2,FALSE),"yr","day")-CONVERT(DATEDIF(H2280,NOW(),"y"),"yr","day")))),"")</f>
        <v>1826</v>
      </c>
      <c r="S2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Row],[JABATAN]],tbl_refJabatan,4,FALSE),"yr","day")-CONVERT(DATEDIF(H2280,tglAcuan,"y"),"yr","day"))),(NOW()+(CONVERT(VLOOKUP(Table1[[#This Row],[JABATAN]],tbl_refJabatan,4,FALSE),"yr","day")-CONVERT(DATEDIF(H2280,NOW(),"y"),"yr","day")))),"Usia Salah"),"")</f>
        <v>47175.348911689813</v>
      </c>
      <c r="T2280" s="167" t="str">
        <f ca="1">IF(Table1[[#This Row],[TGL. PENSIUN ( usia )]]&lt;&gt;0,TEXT(Table1[[#This Row],[TGL. PENSIUN ( usia )]],"yyyy"),"")</f>
        <v>2029</v>
      </c>
      <c r="U2280" s="166">
        <f ca="1">IF(AND(Table1[[#This Row],[TGL. PENSIUN (usia)]]&lt;&gt;"",Table1[[#This Row],[TGL. PENSIUN (usia)]]&lt;&gt;"USIA SALAH"),IF(tglAcuan&lt;&gt;0,(INT(CONVERT(VLOOKUP(Table1[[#This Row],[JABATAN]],tbl_refJabatan,4,FALSE),"yr","day")-CONVERT(DATEDIF(H2280,tglAcuan,"y"),"yr","day"))),(INT(CONVERT(VLOOKUP(Table1[[#This Row],[JABATAN]],tbl_refJabatan,4,FALSE),"yr","day")-CONVERT(DATEDIF(H2280,NOW(),"y"),"yr","day")))),"")</f>
        <v>1826</v>
      </c>
      <c r="V2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Row],[JABATAN]],tbl_refJabatan,6,FALSE),"yr","day")-CONVERT(DATEDIF(H2280,tglAcuan,"y"),"yr","day"))),(NOW()+(CONVERT(VLOOKUP(Table1[[#This Row],[JABATAN]],tbl_refJabatan,6,FALSE),"yr","day")-CONVERT(DATEDIF(H2280,NOW(),"y"),"yr","day")))),"Usia Salah"),"")</f>
        <v>45714.348911689813</v>
      </c>
      <c r="W2280" s="167" t="str">
        <f ca="1">IF(Table1[[#This Row],[TGL.PENSIUN (usia)]]&lt;&gt;0,TEXT(Table1[[#This Row],[TGL.PENSIUN (usia)]],"yyyy"),"")</f>
        <v>2025</v>
      </c>
      <c r="X2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Row],[JABATAN]],tbl_refJabatan,7,FALSE),"yr","day")-CONVERT(DATEDIF(M2280,tglAcuan,"y"),"yr","day"))),(NOW()+(CONVERT(VLOOKUP(Table1[[#This Row],[JABATAN]],tbl_refJabatan,7,FALSE),"yr","day")-CONVERT(DATEDIF(M2280,NOW(),"y"),"yr","day")))),"tgl SK salah"),"")</f>
        <v>50827.848911689813</v>
      </c>
      <c r="Y2280" s="167" t="str">
        <f ca="1">IF(Table1[[#This Row],[TGL. PENSIUN (jabatan)]]&lt;&gt;0,TEXT(Table1[[#This Row],[TGL. PENSIUN (jabatan)]],"yyyy"),"")</f>
        <v>2039</v>
      </c>
      <c r="Z22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Row],[JABATAN]],tbl_refJabatan,8,FALSE),"yr","day")-CONVERT(DATEDIF(H2280,tglAcuan,"y"),"yr","day"))),(NOW()+(CONVERT(VLOOKUP(Table1[[#This Row],[JABATAN]],tbl_refJabatan,8,FALSE),"yr","day")-CONVERT(DATEDIF(H2280,NOW(),"y"),"yr","day")))),"Usia Salah"),"")</f>
        <v>45714.348911689813</v>
      </c>
      <c r="AA2280" s="167" t="str">
        <f ca="1">IF(Table1[[#This Row],[TGL.PENSIUN (usia )]]&lt;&gt;0,TEXT(Table1[[#This Row],[TGL.PENSIUN (usia )]],"yyyy"),"")</f>
        <v>2025</v>
      </c>
      <c r="AB22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Row],[JABATAN]],tbl_refJabatan,9,FALSE),"yr","day")-CONVERT(DATEDIF(M2280,tglAcuan,"y"),"yr","day"))),(NOW()+(CONVERT(VLOOKUP(Table1[[#This Row],[JABATAN]],tbl_refJabatan,9,FALSE),"yr","day")-CONVERT(DATEDIF(M2280,NOW(),"y"),"yr","day")))),"tgl SK salah"),"")</f>
        <v>50827.848911689813</v>
      </c>
      <c r="AC2280" s="167" t="str">
        <f ca="1">IF(Table1[[#This Row],[TGL. PENSIUN (jabatan )]]&lt;&gt;0,TEXT(Table1[[#This Row],[TGL. PENSIUN (jabatan )]],"yyyy"),"")</f>
        <v>2039</v>
      </c>
      <c r="AD22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1" spans="1:30" s="53" customFormat="1" ht="21.75" customHeight="1" x14ac:dyDescent="0.25">
      <c r="A2281" s="43">
        <f t="shared" si="77"/>
        <v>2276</v>
      </c>
      <c r="B2281" s="44" t="s">
        <v>3626</v>
      </c>
      <c r="C2281" s="44" t="s">
        <v>3990</v>
      </c>
      <c r="D2281" s="72" t="s">
        <v>57</v>
      </c>
      <c r="E2281" s="285" t="s">
        <v>3993</v>
      </c>
      <c r="F2281" s="43" t="s">
        <v>41</v>
      </c>
      <c r="G2281" s="46" t="s">
        <v>42</v>
      </c>
      <c r="H2281" s="47">
        <v>25698</v>
      </c>
      <c r="I2281" s="45"/>
      <c r="J2281" s="76"/>
      <c r="K2281" s="74" t="s">
        <v>43</v>
      </c>
      <c r="L2281" s="74" t="s">
        <v>1241</v>
      </c>
      <c r="M2281" s="80">
        <v>43490</v>
      </c>
      <c r="N2281" s="52" t="str">
        <f t="shared" ca="1" si="78"/>
        <v>53 Tahun 9 Bulan 17 hari</v>
      </c>
      <c r="O22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Row],[JABATAN]],tbl_refJabatan,2,FALSE),"yr","day")-CONVERT(DATEDIF(H2281,tglAcuan,"y"),"yr","day"))),(NOW()+(CONVERT(VLOOKUP(Table1[[#This Row],[JABATAN]],tbl_refJabatan,2,FALSE),"yr","day")-CONVERT(DATEDIF(H2281,NOW(),"y"),"yr","day")))),"Usia Salah"),"")</f>
        <v>47905.848911689813</v>
      </c>
      <c r="Q2281" s="167" t="str">
        <f ca="1">IF(Table1[[#This Row],[TGL. PENSIUN (usia)]]&lt;&gt;0,TEXT(Table1[[#This Row],[TGL. PENSIUN (usia)]],"yyyy"),"")</f>
        <v>2031</v>
      </c>
      <c r="R2281" s="166">
        <f ca="1">IF(AND(Table1[[#This Row],[TGL. PENSIUN (usia)]]&lt;&gt;"",Table1[[#This Row],[TGL. PENSIUN (usia)]]&lt;&gt;"USIA SALAH"),IF(tglAcuan&lt;&gt;0,(INT(CONVERT(VLOOKUP(Table1[[#This Row],[JABATAN]],tbl_refJabatan,2,FALSE),"yr","day")-CONVERT(DATEDIF(H2281,tglAcuan,"y"),"yr","day"))),(INT(CONVERT(VLOOKUP(Table1[[#This Row],[JABATAN]],tbl_refJabatan,2,FALSE),"yr","day")-CONVERT(DATEDIF(H2281,NOW(),"y"),"yr","day")))),"")</f>
        <v>2556</v>
      </c>
      <c r="S2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Row],[JABATAN]],tbl_refJabatan,4,FALSE),"yr","day")-CONVERT(DATEDIF(H2281,tglAcuan,"y"),"yr","day"))),(NOW()+(CONVERT(VLOOKUP(Table1[[#This Row],[JABATAN]],tbl_refJabatan,4,FALSE),"yr","day")-CONVERT(DATEDIF(H2281,NOW(),"y"),"yr","day")))),"Usia Salah"),"")</f>
        <v>47905.848911689813</v>
      </c>
      <c r="T2281" s="167" t="str">
        <f ca="1">IF(Table1[[#This Row],[TGL. PENSIUN ( usia )]]&lt;&gt;0,TEXT(Table1[[#This Row],[TGL. PENSIUN ( usia )]],"yyyy"),"")</f>
        <v>2031</v>
      </c>
      <c r="U2281" s="166">
        <f ca="1">IF(AND(Table1[[#This Row],[TGL. PENSIUN (usia)]]&lt;&gt;"",Table1[[#This Row],[TGL. PENSIUN (usia)]]&lt;&gt;"USIA SALAH"),IF(tglAcuan&lt;&gt;0,(INT(CONVERT(VLOOKUP(Table1[[#This Row],[JABATAN]],tbl_refJabatan,4,FALSE),"yr","day")-CONVERT(DATEDIF(H2281,tglAcuan,"y"),"yr","day"))),(INT(CONVERT(VLOOKUP(Table1[[#This Row],[JABATAN]],tbl_refJabatan,4,FALSE),"yr","day")-CONVERT(DATEDIF(H2281,NOW(),"y"),"yr","day")))),"")</f>
        <v>2556</v>
      </c>
      <c r="V2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Row],[JABATAN]],tbl_refJabatan,6,FALSE),"yr","day")-CONVERT(DATEDIF(H2281,tglAcuan,"y"),"yr","day"))),(NOW()+(CONVERT(VLOOKUP(Table1[[#This Row],[JABATAN]],tbl_refJabatan,6,FALSE),"yr","day")-CONVERT(DATEDIF(H2281,NOW(),"y"),"yr","day")))),"Usia Salah"),"")</f>
        <v>46444.848911689813</v>
      </c>
      <c r="W2281" s="167" t="str">
        <f ca="1">IF(Table1[[#This Row],[TGL.PENSIUN (usia)]]&lt;&gt;0,TEXT(Table1[[#This Row],[TGL.PENSIUN (usia)]],"yyyy"),"")</f>
        <v>2027</v>
      </c>
      <c r="X2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Row],[JABATAN]],tbl_refJabatan,7,FALSE),"yr","day")-CONVERT(DATEDIF(M2281,tglAcuan,"y"),"yr","day"))),(NOW()+(CONVERT(VLOOKUP(Table1[[#This Row],[JABATAN]],tbl_refJabatan,7,FALSE),"yr","day")-CONVERT(DATEDIF(M2281,NOW(),"y"),"yr","day")))),"tgl SK salah"),"")</f>
        <v>50827.848911689813</v>
      </c>
      <c r="Y2281" s="167" t="str">
        <f ca="1">IF(Table1[[#This Row],[TGL. PENSIUN (jabatan)]]&lt;&gt;0,TEXT(Table1[[#This Row],[TGL. PENSIUN (jabatan)]],"yyyy"),"")</f>
        <v>2039</v>
      </c>
      <c r="Z22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Row],[JABATAN]],tbl_refJabatan,8,FALSE),"yr","day")-CONVERT(DATEDIF(H2281,tglAcuan,"y"),"yr","day"))),(NOW()+(CONVERT(VLOOKUP(Table1[[#This Row],[JABATAN]],tbl_refJabatan,8,FALSE),"yr","day")-CONVERT(DATEDIF(H2281,NOW(),"y"),"yr","day")))),"Usia Salah"),"")</f>
        <v>46444.848911689813</v>
      </c>
      <c r="AA2281" s="167" t="str">
        <f ca="1">IF(Table1[[#This Row],[TGL.PENSIUN (usia )]]&lt;&gt;0,TEXT(Table1[[#This Row],[TGL.PENSIUN (usia )]],"yyyy"),"")</f>
        <v>2027</v>
      </c>
      <c r="AB22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Row],[JABATAN]],tbl_refJabatan,9,FALSE),"yr","day")-CONVERT(DATEDIF(M2281,tglAcuan,"y"),"yr","day"))),(NOW()+(CONVERT(VLOOKUP(Table1[[#This Row],[JABATAN]],tbl_refJabatan,9,FALSE),"yr","day")-CONVERT(DATEDIF(M2281,NOW(),"y"),"yr","day")))),"tgl SK salah"),"")</f>
        <v>50827.848911689813</v>
      </c>
      <c r="AC2281" s="167" t="str">
        <f ca="1">IF(Table1[[#This Row],[TGL. PENSIUN (jabatan )]]&lt;&gt;0,TEXT(Table1[[#This Row],[TGL. PENSIUN (jabatan )]],"yyyy"),"")</f>
        <v>2039</v>
      </c>
      <c r="AD22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2" spans="1:30" s="53" customFormat="1" ht="21.75" customHeight="1" x14ac:dyDescent="0.25">
      <c r="A2282" s="43">
        <f t="shared" si="77"/>
        <v>2277</v>
      </c>
      <c r="B2282" s="44" t="s">
        <v>3626</v>
      </c>
      <c r="C2282" s="44" t="s">
        <v>3990</v>
      </c>
      <c r="D2282" s="72" t="s">
        <v>59</v>
      </c>
      <c r="E2282" s="285" t="s">
        <v>3994</v>
      </c>
      <c r="F2282" s="43" t="s">
        <v>41</v>
      </c>
      <c r="G2282" s="46" t="s">
        <v>42</v>
      </c>
      <c r="H2282" s="47">
        <v>26482</v>
      </c>
      <c r="I2282" s="45"/>
      <c r="J2282" s="76"/>
      <c r="K2282" s="74" t="s">
        <v>43</v>
      </c>
      <c r="L2282" s="74" t="s">
        <v>1241</v>
      </c>
      <c r="M2282" s="80">
        <v>43490</v>
      </c>
      <c r="N2282" s="52" t="str">
        <f t="shared" ca="1" si="78"/>
        <v>51 Tahun 7 Bulan 25 hari</v>
      </c>
      <c r="O22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Row],[JABATAN]],tbl_refJabatan,2,FALSE),"yr","day")-CONVERT(DATEDIF(H2282,tglAcuan,"y"),"yr","day"))),(NOW()+(CONVERT(VLOOKUP(Table1[[#This Row],[JABATAN]],tbl_refJabatan,2,FALSE),"yr","day")-CONVERT(DATEDIF(H2282,NOW(),"y"),"yr","day")))),"Usia Salah"),"")</f>
        <v>48636.348911689813</v>
      </c>
      <c r="Q2282" s="167" t="str">
        <f ca="1">IF(Table1[[#This Row],[TGL. PENSIUN (usia)]]&lt;&gt;0,TEXT(Table1[[#This Row],[TGL. PENSIUN (usia)]],"yyyy"),"")</f>
        <v>2033</v>
      </c>
      <c r="R2282" s="166">
        <f ca="1">IF(AND(Table1[[#This Row],[TGL. PENSIUN (usia)]]&lt;&gt;"",Table1[[#This Row],[TGL. PENSIUN (usia)]]&lt;&gt;"USIA SALAH"),IF(tglAcuan&lt;&gt;0,(INT(CONVERT(VLOOKUP(Table1[[#This Row],[JABATAN]],tbl_refJabatan,2,FALSE),"yr","day")-CONVERT(DATEDIF(H2282,tglAcuan,"y"),"yr","day"))),(INT(CONVERT(VLOOKUP(Table1[[#This Row],[JABATAN]],tbl_refJabatan,2,FALSE),"yr","day")-CONVERT(DATEDIF(H2282,NOW(),"y"),"yr","day")))),"")</f>
        <v>3287</v>
      </c>
      <c r="S2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Row],[JABATAN]],tbl_refJabatan,4,FALSE),"yr","day")-CONVERT(DATEDIF(H2282,tglAcuan,"y"),"yr","day"))),(NOW()+(CONVERT(VLOOKUP(Table1[[#This Row],[JABATAN]],tbl_refJabatan,4,FALSE),"yr","day")-CONVERT(DATEDIF(H2282,NOW(),"y"),"yr","day")))),"Usia Salah"),"")</f>
        <v>48636.348911689813</v>
      </c>
      <c r="T2282" s="167" t="str">
        <f ca="1">IF(Table1[[#This Row],[TGL. PENSIUN ( usia )]]&lt;&gt;0,TEXT(Table1[[#This Row],[TGL. PENSIUN ( usia )]],"yyyy"),"")</f>
        <v>2033</v>
      </c>
      <c r="U2282" s="166">
        <f ca="1">IF(AND(Table1[[#This Row],[TGL. PENSIUN (usia)]]&lt;&gt;"",Table1[[#This Row],[TGL. PENSIUN (usia)]]&lt;&gt;"USIA SALAH"),IF(tglAcuan&lt;&gt;0,(INT(CONVERT(VLOOKUP(Table1[[#This Row],[JABATAN]],tbl_refJabatan,4,FALSE),"yr","day")-CONVERT(DATEDIF(H2282,tglAcuan,"y"),"yr","day"))),(INT(CONVERT(VLOOKUP(Table1[[#This Row],[JABATAN]],tbl_refJabatan,4,FALSE),"yr","day")-CONVERT(DATEDIF(H2282,NOW(),"y"),"yr","day")))),"")</f>
        <v>3287</v>
      </c>
      <c r="V2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Row],[JABATAN]],tbl_refJabatan,6,FALSE),"yr","day")-CONVERT(DATEDIF(H2282,tglAcuan,"y"),"yr","day"))),(NOW()+(CONVERT(VLOOKUP(Table1[[#This Row],[JABATAN]],tbl_refJabatan,6,FALSE),"yr","day")-CONVERT(DATEDIF(H2282,NOW(),"y"),"yr","day")))),"Usia Salah"),"")</f>
        <v>47175.348911689813</v>
      </c>
      <c r="W2282" s="167" t="str">
        <f ca="1">IF(Table1[[#This Row],[TGL.PENSIUN (usia)]]&lt;&gt;0,TEXT(Table1[[#This Row],[TGL.PENSIUN (usia)]],"yyyy"),"")</f>
        <v>2029</v>
      </c>
      <c r="X2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Row],[JABATAN]],tbl_refJabatan,7,FALSE),"yr","day")-CONVERT(DATEDIF(M2282,tglAcuan,"y"),"yr","day"))),(NOW()+(CONVERT(VLOOKUP(Table1[[#This Row],[JABATAN]],tbl_refJabatan,7,FALSE),"yr","day")-CONVERT(DATEDIF(M2282,NOW(),"y"),"yr","day")))),"tgl SK salah"),"")</f>
        <v>50827.848911689813</v>
      </c>
      <c r="Y2282" s="167" t="str">
        <f ca="1">IF(Table1[[#This Row],[TGL. PENSIUN (jabatan)]]&lt;&gt;0,TEXT(Table1[[#This Row],[TGL. PENSIUN (jabatan)]],"yyyy"),"")</f>
        <v>2039</v>
      </c>
      <c r="Z22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Row],[JABATAN]],tbl_refJabatan,8,FALSE),"yr","day")-CONVERT(DATEDIF(H2282,tglAcuan,"y"),"yr","day"))),(NOW()+(CONVERT(VLOOKUP(Table1[[#This Row],[JABATAN]],tbl_refJabatan,8,FALSE),"yr","day")-CONVERT(DATEDIF(H2282,NOW(),"y"),"yr","day")))),"Usia Salah"),"")</f>
        <v>47175.348911689813</v>
      </c>
      <c r="AA2282" s="167" t="str">
        <f ca="1">IF(Table1[[#This Row],[TGL.PENSIUN (usia )]]&lt;&gt;0,TEXT(Table1[[#This Row],[TGL.PENSIUN (usia )]],"yyyy"),"")</f>
        <v>2029</v>
      </c>
      <c r="AB22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Row],[JABATAN]],tbl_refJabatan,9,FALSE),"yr","day")-CONVERT(DATEDIF(M2282,tglAcuan,"y"),"yr","day"))),(NOW()+(CONVERT(VLOOKUP(Table1[[#This Row],[JABATAN]],tbl_refJabatan,9,FALSE),"yr","day")-CONVERT(DATEDIF(M2282,NOW(),"y"),"yr","day")))),"tgl SK salah"),"")</f>
        <v>50827.848911689813</v>
      </c>
      <c r="AC2282" s="167" t="str">
        <f ca="1">IF(Table1[[#This Row],[TGL. PENSIUN (jabatan )]]&lt;&gt;0,TEXT(Table1[[#This Row],[TGL. PENSIUN (jabatan )]],"yyyy"),"")</f>
        <v>2039</v>
      </c>
      <c r="AD22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3" spans="1:30" s="53" customFormat="1" ht="21.75" customHeight="1" x14ac:dyDescent="0.25">
      <c r="A2283" s="43">
        <f t="shared" si="77"/>
        <v>2278</v>
      </c>
      <c r="B2283" s="44" t="s">
        <v>3626</v>
      </c>
      <c r="C2283" s="44" t="s">
        <v>3990</v>
      </c>
      <c r="D2283" s="72" t="s">
        <v>61</v>
      </c>
      <c r="E2283" s="285" t="s">
        <v>406</v>
      </c>
      <c r="F2283" s="43" t="s">
        <v>41</v>
      </c>
      <c r="G2283" s="46" t="s">
        <v>42</v>
      </c>
      <c r="H2283" s="47">
        <v>28668</v>
      </c>
      <c r="I2283" s="45"/>
      <c r="J2283" s="76"/>
      <c r="K2283" s="74" t="s">
        <v>43</v>
      </c>
      <c r="L2283" s="74" t="s">
        <v>1241</v>
      </c>
      <c r="M2283" s="80">
        <v>43490</v>
      </c>
      <c r="N2283" s="52" t="str">
        <f t="shared" ca="1" si="78"/>
        <v>45 Tahun 8 Bulan 0 hari</v>
      </c>
      <c r="O22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2 Hari </v>
      </c>
      <c r="P2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Row],[JABATAN]],tbl_refJabatan,2,FALSE),"yr","day")-CONVERT(DATEDIF(H2283,tglAcuan,"y"),"yr","day"))),(NOW()+(CONVERT(VLOOKUP(Table1[[#This Row],[JABATAN]],tbl_refJabatan,2,FALSE),"yr","day")-CONVERT(DATEDIF(H2283,NOW(),"y"),"yr","day")))),"Usia Salah"),"")</f>
        <v>50827.848911689813</v>
      </c>
      <c r="Q2283" s="167" t="str">
        <f ca="1">IF(Table1[[#This Row],[TGL. PENSIUN (usia)]]&lt;&gt;0,TEXT(Table1[[#This Row],[TGL. PENSIUN (usia)]],"yyyy"),"")</f>
        <v>2039</v>
      </c>
      <c r="R2283" s="166">
        <f ca="1">IF(AND(Table1[[#This Row],[TGL. PENSIUN (usia)]]&lt;&gt;"",Table1[[#This Row],[TGL. PENSIUN (usia)]]&lt;&gt;"USIA SALAH"),IF(tglAcuan&lt;&gt;0,(INT(CONVERT(VLOOKUP(Table1[[#This Row],[JABATAN]],tbl_refJabatan,2,FALSE),"yr","day")-CONVERT(DATEDIF(H2283,tglAcuan,"y"),"yr","day"))),(INT(CONVERT(VLOOKUP(Table1[[#This Row],[JABATAN]],tbl_refJabatan,2,FALSE),"yr","day")-CONVERT(DATEDIF(H2283,NOW(),"y"),"yr","day")))),"")</f>
        <v>5478</v>
      </c>
      <c r="S2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Row],[JABATAN]],tbl_refJabatan,4,FALSE),"yr","day")-CONVERT(DATEDIF(H2283,tglAcuan,"y"),"yr","day"))),(NOW()+(CONVERT(VLOOKUP(Table1[[#This Row],[JABATAN]],tbl_refJabatan,4,FALSE),"yr","day")-CONVERT(DATEDIF(H2283,NOW(),"y"),"yr","day")))),"Usia Salah"),"")</f>
        <v>50827.848911689813</v>
      </c>
      <c r="T2283" s="167" t="str">
        <f ca="1">IF(Table1[[#This Row],[TGL. PENSIUN ( usia )]]&lt;&gt;0,TEXT(Table1[[#This Row],[TGL. PENSIUN ( usia )]],"yyyy"),"")</f>
        <v>2039</v>
      </c>
      <c r="U2283" s="166">
        <f ca="1">IF(AND(Table1[[#This Row],[TGL. PENSIUN (usia)]]&lt;&gt;"",Table1[[#This Row],[TGL. PENSIUN (usia)]]&lt;&gt;"USIA SALAH"),IF(tglAcuan&lt;&gt;0,(INT(CONVERT(VLOOKUP(Table1[[#This Row],[JABATAN]],tbl_refJabatan,4,FALSE),"yr","day")-CONVERT(DATEDIF(H2283,tglAcuan,"y"),"yr","day"))),(INT(CONVERT(VLOOKUP(Table1[[#This Row],[JABATAN]],tbl_refJabatan,4,FALSE),"yr","day")-CONVERT(DATEDIF(H2283,NOW(),"y"),"yr","day")))),"")</f>
        <v>5478</v>
      </c>
      <c r="V2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Row],[JABATAN]],tbl_refJabatan,6,FALSE),"yr","day")-CONVERT(DATEDIF(H2283,tglAcuan,"y"),"yr","day"))),(NOW()+(CONVERT(VLOOKUP(Table1[[#This Row],[JABATAN]],tbl_refJabatan,6,FALSE),"yr","day")-CONVERT(DATEDIF(H2283,NOW(),"y"),"yr","day")))),"Usia Salah"),"")</f>
        <v>49366.848911689813</v>
      </c>
      <c r="W2283" s="167" t="str">
        <f ca="1">IF(Table1[[#This Row],[TGL.PENSIUN (usia)]]&lt;&gt;0,TEXT(Table1[[#This Row],[TGL.PENSIUN (usia)]],"yyyy"),"")</f>
        <v>2035</v>
      </c>
      <c r="X2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Row],[JABATAN]],tbl_refJabatan,7,FALSE),"yr","day")-CONVERT(DATEDIF(M2283,tglAcuan,"y"),"yr","day"))),(NOW()+(CONVERT(VLOOKUP(Table1[[#This Row],[JABATAN]],tbl_refJabatan,7,FALSE),"yr","day")-CONVERT(DATEDIF(M2283,NOW(),"y"),"yr","day")))),"tgl SK salah"),"")</f>
        <v>50827.848911689813</v>
      </c>
      <c r="Y2283" s="167" t="str">
        <f ca="1">IF(Table1[[#This Row],[TGL. PENSIUN (jabatan)]]&lt;&gt;0,TEXT(Table1[[#This Row],[TGL. PENSIUN (jabatan)]],"yyyy"),"")</f>
        <v>2039</v>
      </c>
      <c r="Z22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Row],[JABATAN]],tbl_refJabatan,8,FALSE),"yr","day")-CONVERT(DATEDIF(H2283,tglAcuan,"y"),"yr","day"))),(NOW()+(CONVERT(VLOOKUP(Table1[[#This Row],[JABATAN]],tbl_refJabatan,8,FALSE),"yr","day")-CONVERT(DATEDIF(H2283,NOW(),"y"),"yr","day")))),"Usia Salah"),"")</f>
        <v>49366.848911689813</v>
      </c>
      <c r="AA2283" s="167" t="str">
        <f ca="1">IF(Table1[[#This Row],[TGL.PENSIUN (usia )]]&lt;&gt;0,TEXT(Table1[[#This Row],[TGL.PENSIUN (usia )]],"yyyy"),"")</f>
        <v>2035</v>
      </c>
      <c r="AB22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Row],[JABATAN]],tbl_refJabatan,9,FALSE),"yr","day")-CONVERT(DATEDIF(M2283,tglAcuan,"y"),"yr","day"))),(NOW()+(CONVERT(VLOOKUP(Table1[[#This Row],[JABATAN]],tbl_refJabatan,9,FALSE),"yr","day")-CONVERT(DATEDIF(M2283,NOW(),"y"),"yr","day")))),"tgl SK salah"),"")</f>
        <v>50827.848911689813</v>
      </c>
      <c r="AC2283" s="167" t="str">
        <f ca="1">IF(Table1[[#This Row],[TGL. PENSIUN (jabatan )]]&lt;&gt;0,TEXT(Table1[[#This Row],[TGL. PENSIUN (jabatan )]],"yyyy"),"")</f>
        <v>2039</v>
      </c>
      <c r="AD22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4" spans="1:30" s="53" customFormat="1" ht="21.75" customHeight="1" x14ac:dyDescent="0.25">
      <c r="A2284" s="43">
        <f t="shared" si="77"/>
        <v>2279</v>
      </c>
      <c r="B2284" s="44" t="s">
        <v>3626</v>
      </c>
      <c r="C2284" s="44" t="s">
        <v>3990</v>
      </c>
      <c r="D2284" s="72" t="s">
        <v>63</v>
      </c>
      <c r="E2284" s="285" t="s">
        <v>3516</v>
      </c>
      <c r="F2284" s="43" t="s">
        <v>41</v>
      </c>
      <c r="G2284" s="46" t="s">
        <v>42</v>
      </c>
      <c r="H2284" s="47">
        <v>29622</v>
      </c>
      <c r="I2284" s="45"/>
      <c r="J2284" s="76"/>
      <c r="K2284" s="74" t="s">
        <v>43</v>
      </c>
      <c r="L2284" s="83" t="s">
        <v>3995</v>
      </c>
      <c r="M2284" s="80">
        <v>42281</v>
      </c>
      <c r="N2284" s="52" t="str">
        <f t="shared" ca="1" si="78"/>
        <v>43 Tahun 0 Bulan 22 hari</v>
      </c>
      <c r="O22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23 Hari </v>
      </c>
      <c r="P2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Row],[JABATAN]],tbl_refJabatan,2,FALSE),"yr","day")-CONVERT(DATEDIF(H2284,tglAcuan,"y"),"yr","day"))),(NOW()+(CONVERT(VLOOKUP(Table1[[#This Row],[JABATAN]],tbl_refJabatan,2,FALSE),"yr","day")-CONVERT(DATEDIF(H2284,NOW(),"y"),"yr","day")))),"Usia Salah"),"")</f>
        <v>51558.348911689813</v>
      </c>
      <c r="Q2284" s="167" t="str">
        <f ca="1">IF(Table1[[#This Row],[TGL. PENSIUN (usia)]]&lt;&gt;0,TEXT(Table1[[#This Row],[TGL. PENSIUN (usia)]],"yyyy"),"")</f>
        <v>2041</v>
      </c>
      <c r="R2284" s="166">
        <f ca="1">IF(AND(Table1[[#This Row],[TGL. PENSIUN (usia)]]&lt;&gt;"",Table1[[#This Row],[TGL. PENSIUN (usia)]]&lt;&gt;"USIA SALAH"),IF(tglAcuan&lt;&gt;0,(INT(CONVERT(VLOOKUP(Table1[[#This Row],[JABATAN]],tbl_refJabatan,2,FALSE),"yr","day")-CONVERT(DATEDIF(H2284,tglAcuan,"y"),"yr","day"))),(INT(CONVERT(VLOOKUP(Table1[[#This Row],[JABATAN]],tbl_refJabatan,2,FALSE),"yr","day")-CONVERT(DATEDIF(H2284,NOW(),"y"),"yr","day")))),"")</f>
        <v>6209</v>
      </c>
      <c r="S2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Row],[JABATAN]],tbl_refJabatan,4,FALSE),"yr","day")-CONVERT(DATEDIF(H2284,tglAcuan,"y"),"yr","day"))),(NOW()+(CONVERT(VLOOKUP(Table1[[#This Row],[JABATAN]],tbl_refJabatan,4,FALSE),"yr","day")-CONVERT(DATEDIF(H2284,NOW(),"y"),"yr","day")))),"Usia Salah"),"")</f>
        <v>36948.348911689813</v>
      </c>
      <c r="T2284" s="167" t="str">
        <f ca="1">IF(Table1[[#This Row],[TGL. PENSIUN ( usia )]]&lt;&gt;0,TEXT(Table1[[#This Row],[TGL. PENSIUN ( usia )]],"yyyy"),"")</f>
        <v>2001</v>
      </c>
      <c r="U2284" s="166">
        <f ca="1">IF(AND(Table1[[#This Row],[TGL. PENSIUN (usia)]]&lt;&gt;"",Table1[[#This Row],[TGL. PENSIUN (usia)]]&lt;&gt;"USIA SALAH"),IF(tglAcuan&lt;&gt;0,(INT(CONVERT(VLOOKUP(Table1[[#This Row],[JABATAN]],tbl_refJabatan,4,FALSE),"yr","day")-CONVERT(DATEDIF(H2284,tglAcuan,"y"),"yr","day"))),(INT(CONVERT(VLOOKUP(Table1[[#This Row],[JABATAN]],tbl_refJabatan,4,FALSE),"yr","day")-CONVERT(DATEDIF(H2284,NOW(),"y"),"yr","day")))),"")</f>
        <v>-8401</v>
      </c>
      <c r="V2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Row],[JABATAN]],tbl_refJabatan,6,FALSE),"yr","day")-CONVERT(DATEDIF(H2284,tglAcuan,"y"),"yr","day"))),(NOW()+(CONVERT(VLOOKUP(Table1[[#This Row],[JABATAN]],tbl_refJabatan,6,FALSE),"yr","day")-CONVERT(DATEDIF(H2284,NOW(),"y"),"yr","day")))),"Usia Salah"),"")</f>
        <v>29643.348911689813</v>
      </c>
      <c r="W2284" s="167" t="str">
        <f ca="1">IF(Table1[[#This Row],[TGL.PENSIUN (usia)]]&lt;&gt;0,TEXT(Table1[[#This Row],[TGL.PENSIUN (usia)]],"yyyy"),"")</f>
        <v>1981</v>
      </c>
      <c r="X2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Row],[JABATAN]],tbl_refJabatan,7,FALSE),"yr","day")-CONVERT(DATEDIF(M2284,tglAcuan,"y"),"yr","day"))),(NOW()+(CONVERT(VLOOKUP(Table1[[#This Row],[JABATAN]],tbl_refJabatan,7,FALSE),"yr","day")-CONVERT(DATEDIF(M2284,NOW(),"y"),"yr","day")))),"tgl SK salah"),"")</f>
        <v>64342.098911689813</v>
      </c>
      <c r="Y2284" s="167" t="str">
        <f ca="1">IF(Table1[[#This Row],[TGL. PENSIUN (jabatan)]]&lt;&gt;0,TEXT(Table1[[#This Row],[TGL. PENSIUN (jabatan)]],"yyyy"),"")</f>
        <v>2076</v>
      </c>
      <c r="Z22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Row],[JABATAN]],tbl_refJabatan,8,FALSE),"yr","day")-CONVERT(DATEDIF(H2284,tglAcuan,"y"),"yr","day"))),(NOW()+(CONVERT(VLOOKUP(Table1[[#This Row],[JABATAN]],tbl_refJabatan,8,FALSE),"yr","day")-CONVERT(DATEDIF(H2284,NOW(),"y"),"yr","day")))),"Usia Salah"),"")</f>
        <v>51558.348911689813</v>
      </c>
      <c r="AA2284" s="167" t="str">
        <f ca="1">IF(Table1[[#This Row],[TGL.PENSIUN (usia )]]&lt;&gt;0,TEXT(Table1[[#This Row],[TGL.PENSIUN (usia )]],"yyyy"),"")</f>
        <v>2041</v>
      </c>
      <c r="AB22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Row],[JABATAN]],tbl_refJabatan,9,FALSE),"yr","day")-CONVERT(DATEDIF(M2284,tglAcuan,"y"),"yr","day"))),(NOW()+(CONVERT(VLOOKUP(Table1[[#This Row],[JABATAN]],tbl_refJabatan,9,FALSE),"yr","day")-CONVERT(DATEDIF(M2284,NOW(),"y"),"yr","day")))),"tgl SK salah"),"")</f>
        <v>47905.848911689813</v>
      </c>
      <c r="AC2284" s="167" t="str">
        <f ca="1">IF(Table1[[#This Row],[TGL. PENSIUN (jabatan )]]&lt;&gt;0,TEXT(Table1[[#This Row],[TGL. PENSIUN (jabatan )]],"yyyy"),"")</f>
        <v>2031</v>
      </c>
      <c r="AD22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5" spans="1:30" s="53" customFormat="1" ht="21.75" customHeight="1" x14ac:dyDescent="0.25">
      <c r="A2285" s="43">
        <f t="shared" si="77"/>
        <v>2280</v>
      </c>
      <c r="B2285" s="44" t="s">
        <v>3626</v>
      </c>
      <c r="C2285" s="44" t="s">
        <v>3990</v>
      </c>
      <c r="D2285" s="72" t="s">
        <v>63</v>
      </c>
      <c r="E2285" s="285" t="s">
        <v>3996</v>
      </c>
      <c r="F2285" s="43" t="s">
        <v>41</v>
      </c>
      <c r="G2285" s="46" t="s">
        <v>42</v>
      </c>
      <c r="H2285" s="47">
        <v>23950</v>
      </c>
      <c r="I2285" s="45"/>
      <c r="J2285" s="76"/>
      <c r="K2285" s="74" t="s">
        <v>43</v>
      </c>
      <c r="L2285" s="83" t="s">
        <v>1209</v>
      </c>
      <c r="M2285" s="80">
        <v>39356</v>
      </c>
      <c r="N2285" s="52" t="str">
        <f t="shared" ca="1" si="78"/>
        <v>58 Tahun 7 Bulan 0 hari</v>
      </c>
      <c r="O22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4 Bulan 26 Hari </v>
      </c>
      <c r="P2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Row],[JABATAN]],tbl_refJabatan,2,FALSE),"yr","day")-CONVERT(DATEDIF(H2285,tglAcuan,"y"),"yr","day"))),(NOW()+(CONVERT(VLOOKUP(Table1[[#This Row],[JABATAN]],tbl_refJabatan,2,FALSE),"yr","day")-CONVERT(DATEDIF(H2285,NOW(),"y"),"yr","day")))),"Usia Salah"),"")</f>
        <v>46079.598911689813</v>
      </c>
      <c r="Q2285" s="167" t="str">
        <f ca="1">IF(Table1[[#This Row],[TGL. PENSIUN (usia)]]&lt;&gt;0,TEXT(Table1[[#This Row],[TGL. PENSIUN (usia)]],"yyyy"),"")</f>
        <v>2026</v>
      </c>
      <c r="R2285" s="166">
        <f ca="1">IF(AND(Table1[[#This Row],[TGL. PENSIUN (usia)]]&lt;&gt;"",Table1[[#This Row],[TGL. PENSIUN (usia)]]&lt;&gt;"USIA SALAH"),IF(tglAcuan&lt;&gt;0,(INT(CONVERT(VLOOKUP(Table1[[#This Row],[JABATAN]],tbl_refJabatan,2,FALSE),"yr","day")-CONVERT(DATEDIF(H2285,tglAcuan,"y"),"yr","day"))),(INT(CONVERT(VLOOKUP(Table1[[#This Row],[JABATAN]],tbl_refJabatan,2,FALSE),"yr","day")-CONVERT(DATEDIF(H2285,NOW(),"y"),"yr","day")))),"")</f>
        <v>730</v>
      </c>
      <c r="S2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Row],[JABATAN]],tbl_refJabatan,4,FALSE),"yr","day")-CONVERT(DATEDIF(H2285,tglAcuan,"y"),"yr","day"))),(NOW()+(CONVERT(VLOOKUP(Table1[[#This Row],[JABATAN]],tbl_refJabatan,4,FALSE),"yr","day")-CONVERT(DATEDIF(H2285,NOW(),"y"),"yr","day")))),"Usia Salah"),"")</f>
        <v>31469.598911689813</v>
      </c>
      <c r="T2285" s="167" t="str">
        <f ca="1">IF(Table1[[#This Row],[TGL. PENSIUN ( usia )]]&lt;&gt;0,TEXT(Table1[[#This Row],[TGL. PENSIUN ( usia )]],"yyyy"),"")</f>
        <v>1986</v>
      </c>
      <c r="U2285" s="166">
        <f ca="1">IF(AND(Table1[[#This Row],[TGL. PENSIUN (usia)]]&lt;&gt;"",Table1[[#This Row],[TGL. PENSIUN (usia)]]&lt;&gt;"USIA SALAH"),IF(tglAcuan&lt;&gt;0,(INT(CONVERT(VLOOKUP(Table1[[#This Row],[JABATAN]],tbl_refJabatan,4,FALSE),"yr","day")-CONVERT(DATEDIF(H2285,tglAcuan,"y"),"yr","day"))),(INT(CONVERT(VLOOKUP(Table1[[#This Row],[JABATAN]],tbl_refJabatan,4,FALSE),"yr","day")-CONVERT(DATEDIF(H2285,NOW(),"y"),"yr","day")))),"")</f>
        <v>-13880</v>
      </c>
      <c r="V2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Row],[JABATAN]],tbl_refJabatan,6,FALSE),"yr","day")-CONVERT(DATEDIF(H2285,tglAcuan,"y"),"yr","day"))),(NOW()+(CONVERT(VLOOKUP(Table1[[#This Row],[JABATAN]],tbl_refJabatan,6,FALSE),"yr","day")-CONVERT(DATEDIF(H2285,NOW(),"y"),"yr","day")))),"Usia Salah"),"")</f>
        <v>24164.598911689813</v>
      </c>
      <c r="W2285" s="167" t="str">
        <f ca="1">IF(Table1[[#This Row],[TGL.PENSIUN (usia)]]&lt;&gt;0,TEXT(Table1[[#This Row],[TGL.PENSIUN (usia)]],"yyyy"),"")</f>
        <v>1966</v>
      </c>
      <c r="X2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Row],[JABATAN]],tbl_refJabatan,7,FALSE),"yr","day")-CONVERT(DATEDIF(M2285,tglAcuan,"y"),"yr","day"))),(NOW()+(CONVERT(VLOOKUP(Table1[[#This Row],[JABATAN]],tbl_refJabatan,7,FALSE),"yr","day")-CONVERT(DATEDIF(M2285,NOW(),"y"),"yr","day")))),"tgl SK salah"),"")</f>
        <v>61420.098911689813</v>
      </c>
      <c r="Y2285" s="167" t="str">
        <f ca="1">IF(Table1[[#This Row],[TGL. PENSIUN (jabatan)]]&lt;&gt;0,TEXT(Table1[[#This Row],[TGL. PENSIUN (jabatan)]],"yyyy"),"")</f>
        <v>2068</v>
      </c>
      <c r="Z22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Row],[JABATAN]],tbl_refJabatan,8,FALSE),"yr","day")-CONVERT(DATEDIF(H2285,tglAcuan,"y"),"yr","day"))),(NOW()+(CONVERT(VLOOKUP(Table1[[#This Row],[JABATAN]],tbl_refJabatan,8,FALSE),"yr","day")-CONVERT(DATEDIF(H2285,NOW(),"y"),"yr","day")))),"Usia Salah"),"")</f>
        <v>46079.598911689813</v>
      </c>
      <c r="AA2285" s="167" t="str">
        <f ca="1">IF(Table1[[#This Row],[TGL.PENSIUN (usia )]]&lt;&gt;0,TEXT(Table1[[#This Row],[TGL.PENSIUN (usia )]],"yyyy"),"")</f>
        <v>2026</v>
      </c>
      <c r="AB22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Row],[JABATAN]],tbl_refJabatan,9,FALSE),"yr","day")-CONVERT(DATEDIF(M2285,tglAcuan,"y"),"yr","day"))),(NOW()+(CONVERT(VLOOKUP(Table1[[#This Row],[JABATAN]],tbl_refJabatan,9,FALSE),"yr","day")-CONVERT(DATEDIF(M2285,NOW(),"y"),"yr","day")))),"tgl SK salah"),"")</f>
        <v>44983.848911689813</v>
      </c>
      <c r="AC2285" s="167" t="str">
        <f ca="1">IF(Table1[[#This Row],[TGL. PENSIUN (jabatan )]]&lt;&gt;0,TEXT(Table1[[#This Row],[TGL. PENSIUN (jabatan )]],"yyyy"),"")</f>
        <v>2023</v>
      </c>
      <c r="AD22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6" spans="1:30" s="53" customFormat="1" ht="21.75" customHeight="1" x14ac:dyDescent="0.25">
      <c r="A2286" s="43">
        <f t="shared" si="77"/>
        <v>2281</v>
      </c>
      <c r="B2286" s="44" t="s">
        <v>3626</v>
      </c>
      <c r="C2286" s="44" t="s">
        <v>3990</v>
      </c>
      <c r="D2286" s="72" t="s">
        <v>63</v>
      </c>
      <c r="E2286" s="285" t="s">
        <v>3120</v>
      </c>
      <c r="F2286" s="43" t="s">
        <v>41</v>
      </c>
      <c r="G2286" s="46" t="s">
        <v>1373</v>
      </c>
      <c r="H2286" s="47">
        <v>27256</v>
      </c>
      <c r="I2286" s="45"/>
      <c r="J2286" s="76"/>
      <c r="K2286" s="74" t="s">
        <v>43</v>
      </c>
      <c r="L2286" s="83" t="s">
        <v>3997</v>
      </c>
      <c r="M2286" s="80">
        <v>41484</v>
      </c>
      <c r="N2286" s="52" t="str">
        <f t="shared" ca="1" si="78"/>
        <v>49 Tahun 6 Bulan 12 hari</v>
      </c>
      <c r="O22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6 Bulan 29 Hari </v>
      </c>
      <c r="P2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Row],[JABATAN]],tbl_refJabatan,2,FALSE),"yr","day")-CONVERT(DATEDIF(H2286,tglAcuan,"y"),"yr","day"))),(NOW()+(CONVERT(VLOOKUP(Table1[[#This Row],[JABATAN]],tbl_refJabatan,2,FALSE),"yr","day")-CONVERT(DATEDIF(H2286,NOW(),"y"),"yr","day")))),"Usia Salah"),"")</f>
        <v>49366.848911689813</v>
      </c>
      <c r="Q2286" s="167" t="str">
        <f ca="1">IF(Table1[[#This Row],[TGL. PENSIUN (usia)]]&lt;&gt;0,TEXT(Table1[[#This Row],[TGL. PENSIUN (usia)]],"yyyy"),"")</f>
        <v>2035</v>
      </c>
      <c r="R2286" s="166">
        <f ca="1">IF(AND(Table1[[#This Row],[TGL. PENSIUN (usia)]]&lt;&gt;"",Table1[[#This Row],[TGL. PENSIUN (usia)]]&lt;&gt;"USIA SALAH"),IF(tglAcuan&lt;&gt;0,(INT(CONVERT(VLOOKUP(Table1[[#This Row],[JABATAN]],tbl_refJabatan,2,FALSE),"yr","day")-CONVERT(DATEDIF(H2286,tglAcuan,"y"),"yr","day"))),(INT(CONVERT(VLOOKUP(Table1[[#This Row],[JABATAN]],tbl_refJabatan,2,FALSE),"yr","day")-CONVERT(DATEDIF(H2286,NOW(),"y"),"yr","day")))),"")</f>
        <v>4017</v>
      </c>
      <c r="S2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Row],[JABATAN]],tbl_refJabatan,4,FALSE),"yr","day")-CONVERT(DATEDIF(H2286,tglAcuan,"y"),"yr","day"))),(NOW()+(CONVERT(VLOOKUP(Table1[[#This Row],[JABATAN]],tbl_refJabatan,4,FALSE),"yr","day")-CONVERT(DATEDIF(H2286,NOW(),"y"),"yr","day")))),"Usia Salah"),"")</f>
        <v>34756.848911689813</v>
      </c>
      <c r="T2286" s="167" t="str">
        <f ca="1">IF(Table1[[#This Row],[TGL. PENSIUN ( usia )]]&lt;&gt;0,TEXT(Table1[[#This Row],[TGL. PENSIUN ( usia )]],"yyyy"),"")</f>
        <v>1995</v>
      </c>
      <c r="U2286" s="166">
        <f ca="1">IF(AND(Table1[[#This Row],[TGL. PENSIUN (usia)]]&lt;&gt;"",Table1[[#This Row],[TGL. PENSIUN (usia)]]&lt;&gt;"USIA SALAH"),IF(tglAcuan&lt;&gt;0,(INT(CONVERT(VLOOKUP(Table1[[#This Row],[JABATAN]],tbl_refJabatan,4,FALSE),"yr","day")-CONVERT(DATEDIF(H2286,tglAcuan,"y"),"yr","day"))),(INT(CONVERT(VLOOKUP(Table1[[#This Row],[JABATAN]],tbl_refJabatan,4,FALSE),"yr","day")-CONVERT(DATEDIF(H2286,NOW(),"y"),"yr","day")))),"")</f>
        <v>-10593</v>
      </c>
      <c r="V2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Row],[JABATAN]],tbl_refJabatan,6,FALSE),"yr","day")-CONVERT(DATEDIF(H2286,tglAcuan,"y"),"yr","day"))),(NOW()+(CONVERT(VLOOKUP(Table1[[#This Row],[JABATAN]],tbl_refJabatan,6,FALSE),"yr","day")-CONVERT(DATEDIF(H2286,NOW(),"y"),"yr","day")))),"Usia Salah"),"")</f>
        <v>27451.848911689813</v>
      </c>
      <c r="W2286" s="167" t="str">
        <f ca="1">IF(Table1[[#This Row],[TGL.PENSIUN (usia)]]&lt;&gt;0,TEXT(Table1[[#This Row],[TGL.PENSIUN (usia)]],"yyyy"),"")</f>
        <v>1975</v>
      </c>
      <c r="X2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Row],[JABATAN]],tbl_refJabatan,7,FALSE),"yr","day")-CONVERT(DATEDIF(M2286,tglAcuan,"y"),"yr","day"))),(NOW()+(CONVERT(VLOOKUP(Table1[[#This Row],[JABATAN]],tbl_refJabatan,7,FALSE),"yr","day")-CONVERT(DATEDIF(M2286,NOW(),"y"),"yr","day")))),"tgl SK salah"),"")</f>
        <v>63611.598911689813</v>
      </c>
      <c r="Y2286" s="167" t="str">
        <f ca="1">IF(Table1[[#This Row],[TGL. PENSIUN (jabatan)]]&lt;&gt;0,TEXT(Table1[[#This Row],[TGL. PENSIUN (jabatan)]],"yyyy"),"")</f>
        <v>2074</v>
      </c>
      <c r="Z22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Row],[JABATAN]],tbl_refJabatan,8,FALSE),"yr","day")-CONVERT(DATEDIF(H2286,tglAcuan,"y"),"yr","day"))),(NOW()+(CONVERT(VLOOKUP(Table1[[#This Row],[JABATAN]],tbl_refJabatan,8,FALSE),"yr","day")-CONVERT(DATEDIF(H2286,NOW(),"y"),"yr","day")))),"Usia Salah"),"")</f>
        <v>49366.848911689813</v>
      </c>
      <c r="AA2286" s="167" t="str">
        <f ca="1">IF(Table1[[#This Row],[TGL.PENSIUN (usia )]]&lt;&gt;0,TEXT(Table1[[#This Row],[TGL.PENSIUN (usia )]],"yyyy"),"")</f>
        <v>2035</v>
      </c>
      <c r="AB22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Row],[JABATAN]],tbl_refJabatan,9,FALSE),"yr","day")-CONVERT(DATEDIF(M2286,tglAcuan,"y"),"yr","day"))),(NOW()+(CONVERT(VLOOKUP(Table1[[#This Row],[JABATAN]],tbl_refJabatan,9,FALSE),"yr","day")-CONVERT(DATEDIF(M2286,NOW(),"y"),"yr","day")))),"tgl SK salah"),"")</f>
        <v>47175.348911689813</v>
      </c>
      <c r="AC2286" s="167" t="str">
        <f ca="1">IF(Table1[[#This Row],[TGL. PENSIUN (jabatan )]]&lt;&gt;0,TEXT(Table1[[#This Row],[TGL. PENSIUN (jabatan )]],"yyyy"),"")</f>
        <v>2029</v>
      </c>
      <c r="AD22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7" spans="1:30" s="53" customFormat="1" ht="21.75" customHeight="1" x14ac:dyDescent="0.25">
      <c r="A2287" s="43">
        <f t="shared" si="77"/>
        <v>2282</v>
      </c>
      <c r="B2287" s="44" t="s">
        <v>3626</v>
      </c>
      <c r="C2287" s="44" t="s">
        <v>3990</v>
      </c>
      <c r="D2287" s="72" t="s">
        <v>63</v>
      </c>
      <c r="E2287" s="285" t="s">
        <v>473</v>
      </c>
      <c r="F2287" s="43" t="s">
        <v>41</v>
      </c>
      <c r="G2287" s="46" t="s">
        <v>42</v>
      </c>
      <c r="H2287" s="47">
        <v>22377</v>
      </c>
      <c r="I2287" s="45"/>
      <c r="J2287" s="76"/>
      <c r="K2287" s="74" t="s">
        <v>43</v>
      </c>
      <c r="L2287" s="83" t="s">
        <v>1209</v>
      </c>
      <c r="M2287" s="80">
        <v>39356</v>
      </c>
      <c r="N2287" s="52" t="str">
        <f t="shared" ca="1" si="78"/>
        <v>62 Tahun 10 Bulan 21 hari</v>
      </c>
      <c r="O22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4 Bulan 26 Hari </v>
      </c>
      <c r="P2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Row],[JABATAN]],tbl_refJabatan,2,FALSE),"yr","day")-CONVERT(DATEDIF(H2287,tglAcuan,"y"),"yr","day"))),(NOW()+(CONVERT(VLOOKUP(Table1[[#This Row],[JABATAN]],tbl_refJabatan,2,FALSE),"yr","day")-CONVERT(DATEDIF(H2287,NOW(),"y"),"yr","day")))),"Usia Salah"),"")</f>
        <v>44618.598911689813</v>
      </c>
      <c r="Q2287" s="167" t="str">
        <f ca="1">IF(Table1[[#This Row],[TGL. PENSIUN (usia)]]&lt;&gt;0,TEXT(Table1[[#This Row],[TGL. PENSIUN (usia)]],"yyyy"),"")</f>
        <v>2022</v>
      </c>
      <c r="R2287" s="166">
        <f ca="1">IF(AND(Table1[[#This Row],[TGL. PENSIUN (usia)]]&lt;&gt;"",Table1[[#This Row],[TGL. PENSIUN (usia)]]&lt;&gt;"USIA SALAH"),IF(tglAcuan&lt;&gt;0,(INT(CONVERT(VLOOKUP(Table1[[#This Row],[JABATAN]],tbl_refJabatan,2,FALSE),"yr","day")-CONVERT(DATEDIF(H2287,tglAcuan,"y"),"yr","day"))),(INT(CONVERT(VLOOKUP(Table1[[#This Row],[JABATAN]],tbl_refJabatan,2,FALSE),"yr","day")-CONVERT(DATEDIF(H2287,NOW(),"y"),"yr","day")))),"")</f>
        <v>-731</v>
      </c>
      <c r="S2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Row],[JABATAN]],tbl_refJabatan,4,FALSE),"yr","day")-CONVERT(DATEDIF(H2287,tglAcuan,"y"),"yr","day"))),(NOW()+(CONVERT(VLOOKUP(Table1[[#This Row],[JABATAN]],tbl_refJabatan,4,FALSE),"yr","day")-CONVERT(DATEDIF(H2287,NOW(),"y"),"yr","day")))),"Usia Salah"),"")</f>
        <v>30008.598911689813</v>
      </c>
      <c r="T2287" s="167" t="str">
        <f ca="1">IF(Table1[[#This Row],[TGL. PENSIUN ( usia )]]&lt;&gt;0,TEXT(Table1[[#This Row],[TGL. PENSIUN ( usia )]],"yyyy"),"")</f>
        <v>1982</v>
      </c>
      <c r="U2287" s="166">
        <f ca="1">IF(AND(Table1[[#This Row],[TGL. PENSIUN (usia)]]&lt;&gt;"",Table1[[#This Row],[TGL. PENSIUN (usia)]]&lt;&gt;"USIA SALAH"),IF(tglAcuan&lt;&gt;0,(INT(CONVERT(VLOOKUP(Table1[[#This Row],[JABATAN]],tbl_refJabatan,4,FALSE),"yr","day")-CONVERT(DATEDIF(H2287,tglAcuan,"y"),"yr","day"))),(INT(CONVERT(VLOOKUP(Table1[[#This Row],[JABATAN]],tbl_refJabatan,4,FALSE),"yr","day")-CONVERT(DATEDIF(H2287,NOW(),"y"),"yr","day")))),"")</f>
        <v>-15341</v>
      </c>
      <c r="V2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Row],[JABATAN]],tbl_refJabatan,6,FALSE),"yr","day")-CONVERT(DATEDIF(H2287,tglAcuan,"y"),"yr","day"))),(NOW()+(CONVERT(VLOOKUP(Table1[[#This Row],[JABATAN]],tbl_refJabatan,6,FALSE),"yr","day")-CONVERT(DATEDIF(H2287,NOW(),"y"),"yr","day")))),"Usia Salah"),"")</f>
        <v>22703.598911689813</v>
      </c>
      <c r="W2287" s="167" t="str">
        <f ca="1">IF(Table1[[#This Row],[TGL.PENSIUN (usia)]]&lt;&gt;0,TEXT(Table1[[#This Row],[TGL.PENSIUN (usia)]],"yyyy"),"")</f>
        <v>1962</v>
      </c>
      <c r="X2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Row],[JABATAN]],tbl_refJabatan,7,FALSE),"yr","day")-CONVERT(DATEDIF(M2287,tglAcuan,"y"),"yr","day"))),(NOW()+(CONVERT(VLOOKUP(Table1[[#This Row],[JABATAN]],tbl_refJabatan,7,FALSE),"yr","day")-CONVERT(DATEDIF(M2287,NOW(),"y"),"yr","day")))),"tgl SK salah"),"")</f>
        <v>61420.098911689813</v>
      </c>
      <c r="Y2287" s="167" t="str">
        <f ca="1">IF(Table1[[#This Row],[TGL. PENSIUN (jabatan)]]&lt;&gt;0,TEXT(Table1[[#This Row],[TGL. PENSIUN (jabatan)]],"yyyy"),"")</f>
        <v>2068</v>
      </c>
      <c r="Z22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Row],[JABATAN]],tbl_refJabatan,8,FALSE),"yr","day")-CONVERT(DATEDIF(H2287,tglAcuan,"y"),"yr","day"))),(NOW()+(CONVERT(VLOOKUP(Table1[[#This Row],[JABATAN]],tbl_refJabatan,8,FALSE),"yr","day")-CONVERT(DATEDIF(H2287,NOW(),"y"),"yr","day")))),"Usia Salah"),"")</f>
        <v>44618.598911689813</v>
      </c>
      <c r="AA2287" s="167" t="str">
        <f ca="1">IF(Table1[[#This Row],[TGL.PENSIUN (usia )]]&lt;&gt;0,TEXT(Table1[[#This Row],[TGL.PENSIUN (usia )]],"yyyy"),"")</f>
        <v>2022</v>
      </c>
      <c r="AB22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Row],[JABATAN]],tbl_refJabatan,9,FALSE),"yr","day")-CONVERT(DATEDIF(M2287,tglAcuan,"y"),"yr","day"))),(NOW()+(CONVERT(VLOOKUP(Table1[[#This Row],[JABATAN]],tbl_refJabatan,9,FALSE),"yr","day")-CONVERT(DATEDIF(M2287,NOW(),"y"),"yr","day")))),"tgl SK salah"),"")</f>
        <v>44983.848911689813</v>
      </c>
      <c r="AC2287" s="167" t="str">
        <f ca="1">IF(Table1[[#This Row],[TGL. PENSIUN (jabatan )]]&lt;&gt;0,TEXT(Table1[[#This Row],[TGL. PENSIUN (jabatan )]],"yyyy"),"")</f>
        <v>2023</v>
      </c>
      <c r="AD22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8" spans="1:30" s="53" customFormat="1" ht="21.75" customHeight="1" x14ac:dyDescent="0.25">
      <c r="A2288" s="43">
        <f t="shared" si="77"/>
        <v>2283</v>
      </c>
      <c r="B2288" s="44" t="s">
        <v>3626</v>
      </c>
      <c r="C2288" s="44" t="s">
        <v>3990</v>
      </c>
      <c r="D2288" s="45" t="s">
        <v>63</v>
      </c>
      <c r="E2288" s="285" t="s">
        <v>126</v>
      </c>
      <c r="F2288" s="43" t="s">
        <v>41</v>
      </c>
      <c r="G2288" s="46" t="s">
        <v>42</v>
      </c>
      <c r="H2288" s="47">
        <v>28253</v>
      </c>
      <c r="I2288" s="45"/>
      <c r="J2288" s="76"/>
      <c r="K2288" s="74" t="s">
        <v>43</v>
      </c>
      <c r="L2288" s="74" t="s">
        <v>1241</v>
      </c>
      <c r="M2288" s="80">
        <v>43486</v>
      </c>
      <c r="N2288" s="52" t="str">
        <f t="shared" ca="1" si="78"/>
        <v>46 Tahun 9 Bulan 19 hari</v>
      </c>
      <c r="O22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1 Bulan 6 Hari </v>
      </c>
      <c r="P2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Row],[JABATAN]],tbl_refJabatan,2,FALSE),"yr","day")-CONVERT(DATEDIF(H2288,tglAcuan,"y"),"yr","day"))),(NOW()+(CONVERT(VLOOKUP(Table1[[#This Row],[JABATAN]],tbl_refJabatan,2,FALSE),"yr","day")-CONVERT(DATEDIF(H2288,NOW(),"y"),"yr","day")))),"Usia Salah"),"")</f>
        <v>50462.598911689813</v>
      </c>
      <c r="Q2288" s="167" t="str">
        <f ca="1">IF(Table1[[#This Row],[TGL. PENSIUN (usia)]]&lt;&gt;0,TEXT(Table1[[#This Row],[TGL. PENSIUN (usia)]],"yyyy"),"")</f>
        <v>2038</v>
      </c>
      <c r="R2288" s="166">
        <f ca="1">IF(AND(Table1[[#This Row],[TGL. PENSIUN (usia)]]&lt;&gt;"",Table1[[#This Row],[TGL. PENSIUN (usia)]]&lt;&gt;"USIA SALAH"),IF(tglAcuan&lt;&gt;0,(INT(CONVERT(VLOOKUP(Table1[[#This Row],[JABATAN]],tbl_refJabatan,2,FALSE),"yr","day")-CONVERT(DATEDIF(H2288,tglAcuan,"y"),"yr","day"))),(INT(CONVERT(VLOOKUP(Table1[[#This Row],[JABATAN]],tbl_refJabatan,2,FALSE),"yr","day")-CONVERT(DATEDIF(H2288,NOW(),"y"),"yr","day")))),"")</f>
        <v>5113</v>
      </c>
      <c r="S2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Row],[JABATAN]],tbl_refJabatan,4,FALSE),"yr","day")-CONVERT(DATEDIF(H2288,tglAcuan,"y"),"yr","day"))),(NOW()+(CONVERT(VLOOKUP(Table1[[#This Row],[JABATAN]],tbl_refJabatan,4,FALSE),"yr","day")-CONVERT(DATEDIF(H2288,NOW(),"y"),"yr","day")))),"Usia Salah"),"")</f>
        <v>35852.598911689813</v>
      </c>
      <c r="T2288" s="167" t="str">
        <f ca="1">IF(Table1[[#This Row],[TGL. PENSIUN ( usia )]]&lt;&gt;0,TEXT(Table1[[#This Row],[TGL. PENSIUN ( usia )]],"yyyy"),"")</f>
        <v>1998</v>
      </c>
      <c r="U2288" s="166">
        <f ca="1">IF(AND(Table1[[#This Row],[TGL. PENSIUN (usia)]]&lt;&gt;"",Table1[[#This Row],[TGL. PENSIUN (usia)]]&lt;&gt;"USIA SALAH"),IF(tglAcuan&lt;&gt;0,(INT(CONVERT(VLOOKUP(Table1[[#This Row],[JABATAN]],tbl_refJabatan,4,FALSE),"yr","day")-CONVERT(DATEDIF(H2288,tglAcuan,"y"),"yr","day"))),(INT(CONVERT(VLOOKUP(Table1[[#This Row],[JABATAN]],tbl_refJabatan,4,FALSE),"yr","day")-CONVERT(DATEDIF(H2288,NOW(),"y"),"yr","day")))),"")</f>
        <v>-9497</v>
      </c>
      <c r="V2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Row],[JABATAN]],tbl_refJabatan,6,FALSE),"yr","day")-CONVERT(DATEDIF(H2288,tglAcuan,"y"),"yr","day"))),(NOW()+(CONVERT(VLOOKUP(Table1[[#This Row],[JABATAN]],tbl_refJabatan,6,FALSE),"yr","day")-CONVERT(DATEDIF(H2288,NOW(),"y"),"yr","day")))),"Usia Salah"),"")</f>
        <v>28547.598911689813</v>
      </c>
      <c r="W2288" s="167" t="str">
        <f ca="1">IF(Table1[[#This Row],[TGL.PENSIUN (usia)]]&lt;&gt;0,TEXT(Table1[[#This Row],[TGL.PENSIUN (usia)]],"yyyy"),"")</f>
        <v>1978</v>
      </c>
      <c r="X2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Row],[JABATAN]],tbl_refJabatan,7,FALSE),"yr","day")-CONVERT(DATEDIF(M2288,tglAcuan,"y"),"yr","day"))),(NOW()+(CONVERT(VLOOKUP(Table1[[#This Row],[JABATAN]],tbl_refJabatan,7,FALSE),"yr","day")-CONVERT(DATEDIF(M2288,NOW(),"y"),"yr","day")))),"tgl SK salah"),"")</f>
        <v>65437.848911689813</v>
      </c>
      <c r="Y2288" s="167" t="str">
        <f ca="1">IF(Table1[[#This Row],[TGL. PENSIUN (jabatan)]]&lt;&gt;0,TEXT(Table1[[#This Row],[TGL. PENSIUN (jabatan)]],"yyyy"),"")</f>
        <v>2079</v>
      </c>
      <c r="Z22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Row],[JABATAN]],tbl_refJabatan,8,FALSE),"yr","day")-CONVERT(DATEDIF(H2288,tglAcuan,"y"),"yr","day"))),(NOW()+(CONVERT(VLOOKUP(Table1[[#This Row],[JABATAN]],tbl_refJabatan,8,FALSE),"yr","day")-CONVERT(DATEDIF(H2288,NOW(),"y"),"yr","day")))),"Usia Salah"),"")</f>
        <v>50462.598911689813</v>
      </c>
      <c r="AA2288" s="167" t="str">
        <f ca="1">IF(Table1[[#This Row],[TGL.PENSIUN (usia )]]&lt;&gt;0,TEXT(Table1[[#This Row],[TGL.PENSIUN (usia )]],"yyyy"),"")</f>
        <v>2038</v>
      </c>
      <c r="AB22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Row],[JABATAN]],tbl_refJabatan,9,FALSE),"yr","day")-CONVERT(DATEDIF(M2288,tglAcuan,"y"),"yr","day"))),(NOW()+(CONVERT(VLOOKUP(Table1[[#This Row],[JABATAN]],tbl_refJabatan,9,FALSE),"yr","day")-CONVERT(DATEDIF(M2288,NOW(),"y"),"yr","day")))),"tgl SK salah"),"")</f>
        <v>49001.598911689813</v>
      </c>
      <c r="AC2288" s="167" t="str">
        <f ca="1">IF(Table1[[#This Row],[TGL. PENSIUN (jabatan )]]&lt;&gt;0,TEXT(Table1[[#This Row],[TGL. PENSIUN (jabatan )]],"yyyy"),"")</f>
        <v>2034</v>
      </c>
      <c r="AD22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89" spans="1:30" s="53" customFormat="1" ht="21.75" customHeight="1" x14ac:dyDescent="0.25">
      <c r="A2289" s="43">
        <f t="shared" si="77"/>
        <v>2284</v>
      </c>
      <c r="B2289" s="44" t="s">
        <v>3998</v>
      </c>
      <c r="C2289" s="44" t="s">
        <v>3999</v>
      </c>
      <c r="D2289" s="45" t="s">
        <v>39</v>
      </c>
      <c r="E2289" s="59" t="s">
        <v>4000</v>
      </c>
      <c r="F2289" s="43" t="s">
        <v>41</v>
      </c>
      <c r="G2289" s="46" t="s">
        <v>42</v>
      </c>
      <c r="H2289" s="47">
        <v>26298</v>
      </c>
      <c r="I2289" s="45"/>
      <c r="J2289" s="76"/>
      <c r="K2289" s="74" t="s">
        <v>43</v>
      </c>
      <c r="L2289" s="63" t="s">
        <v>4001</v>
      </c>
      <c r="M2289" s="71" t="s">
        <v>396</v>
      </c>
      <c r="N2289" s="52" t="str">
        <f t="shared" ca="1" si="78"/>
        <v>52 Tahun 1 Bulan 27 hari</v>
      </c>
      <c r="O22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8 Hari </v>
      </c>
      <c r="P2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Row],[JABATAN]],tbl_refJabatan,2,FALSE),"yr","day")-CONVERT(DATEDIF(H2289,tglAcuan,"y"),"yr","day"))),(NOW()+(CONVERT(VLOOKUP(Table1[[#This Row],[JABATAN]],tbl_refJabatan,2,FALSE),"yr","day")-CONVERT(DATEDIF(H2289,NOW(),"y"),"yr","day")))),"Usia Salah"),"")</f>
        <v>26356.098911689813</v>
      </c>
      <c r="Q2289" s="167" t="str">
        <f ca="1">IF(Table1[[#This Row],[TGL. PENSIUN (usia)]]&lt;&gt;0,TEXT(Table1[[#This Row],[TGL. PENSIUN (usia)]],"yyyy"),"")</f>
        <v>1972</v>
      </c>
      <c r="R2289" s="166">
        <f ca="1">IF(AND(Table1[[#This Row],[TGL. PENSIUN (usia)]]&lt;&gt;"",Table1[[#This Row],[TGL. PENSIUN (usia)]]&lt;&gt;"USIA SALAH"),IF(tglAcuan&lt;&gt;0,(INT(CONVERT(VLOOKUP(Table1[[#This Row],[JABATAN]],tbl_refJabatan,2,FALSE),"yr","day")-CONVERT(DATEDIF(H2289,tglAcuan,"y"),"yr","day"))),(INT(CONVERT(VLOOKUP(Table1[[#This Row],[JABATAN]],tbl_refJabatan,2,FALSE),"yr","day")-CONVERT(DATEDIF(H2289,NOW(),"y"),"yr","day")))),"")</f>
        <v>-18993</v>
      </c>
      <c r="S2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Row],[JABATAN]],tbl_refJabatan,4,FALSE),"yr","day")-CONVERT(DATEDIF(H2289,tglAcuan,"y"),"yr","day"))),(NOW()+(CONVERT(VLOOKUP(Table1[[#This Row],[JABATAN]],tbl_refJabatan,4,FALSE),"yr","day")-CONVERT(DATEDIF(H2289,NOW(),"y"),"yr","day")))),"Usia Salah"),"")</f>
        <v>26356.098911689813</v>
      </c>
      <c r="T2289" s="167" t="str">
        <f ca="1">IF(Table1[[#This Row],[TGL. PENSIUN ( usia )]]&lt;&gt;0,TEXT(Table1[[#This Row],[TGL. PENSIUN ( usia )]],"yyyy"),"")</f>
        <v>1972</v>
      </c>
      <c r="U2289" s="166">
        <f ca="1">IF(AND(Table1[[#This Row],[TGL. PENSIUN (usia)]]&lt;&gt;"",Table1[[#This Row],[TGL. PENSIUN (usia)]]&lt;&gt;"USIA SALAH"),IF(tglAcuan&lt;&gt;0,(INT(CONVERT(VLOOKUP(Table1[[#This Row],[JABATAN]],tbl_refJabatan,4,FALSE),"yr","day")-CONVERT(DATEDIF(H2289,tglAcuan,"y"),"yr","day"))),(INT(CONVERT(VLOOKUP(Table1[[#This Row],[JABATAN]],tbl_refJabatan,4,FALSE),"yr","day")-CONVERT(DATEDIF(H2289,NOW(),"y"),"yr","day")))),"")</f>
        <v>-18993</v>
      </c>
      <c r="V2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Row],[JABATAN]],tbl_refJabatan,6,FALSE),"yr","day")-CONVERT(DATEDIF(H2289,tglAcuan,"y"),"yr","day"))),(NOW()+(CONVERT(VLOOKUP(Table1[[#This Row],[JABATAN]],tbl_refJabatan,6,FALSE),"yr","day")-CONVERT(DATEDIF(H2289,NOW(),"y"),"yr","day")))),"Usia Salah"),"")</f>
        <v>26356.098911689813</v>
      </c>
      <c r="W2289" s="167" t="str">
        <f ca="1">IF(Table1[[#This Row],[TGL.PENSIUN (usia)]]&lt;&gt;0,TEXT(Table1[[#This Row],[TGL.PENSIUN (usia)]],"yyyy"),"")</f>
        <v>1972</v>
      </c>
      <c r="X2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Row],[JABATAN]],tbl_refJabatan,7,FALSE),"yr","day")-CONVERT(DATEDIF(M2289,tglAcuan,"y"),"yr","day"))),(NOW()+(CONVERT(VLOOKUP(Table1[[#This Row],[JABATAN]],tbl_refJabatan,7,FALSE),"yr","day")-CONVERT(DATEDIF(M2289,NOW(),"y"),"yr","day")))),"tgl SK salah"),"")</f>
        <v>45349.098911689813</v>
      </c>
      <c r="Y2289" s="167" t="str">
        <f ca="1">IF(Table1[[#This Row],[TGL. PENSIUN (jabatan)]]&lt;&gt;0,TEXT(Table1[[#This Row],[TGL. PENSIUN (jabatan)]],"yyyy"),"")</f>
        <v>2024</v>
      </c>
      <c r="Z22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Row],[JABATAN]],tbl_refJabatan,8,FALSE),"yr","day")-CONVERT(DATEDIF(H2289,tglAcuan,"y"),"yr","day"))),(NOW()+(CONVERT(VLOOKUP(Table1[[#This Row],[JABATAN]],tbl_refJabatan,8,FALSE),"yr","day")-CONVERT(DATEDIF(H2289,NOW(),"y"),"yr","day")))),"Usia Salah"),"")</f>
        <v>26356.098911689813</v>
      </c>
      <c r="AA2289" s="167" t="str">
        <f ca="1">IF(Table1[[#This Row],[TGL.PENSIUN (usia )]]&lt;&gt;0,TEXT(Table1[[#This Row],[TGL.PENSIUN (usia )]],"yyyy"),"")</f>
        <v>1972</v>
      </c>
      <c r="AB22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Row],[JABATAN]],tbl_refJabatan,9,FALSE),"yr","day")-CONVERT(DATEDIF(M2289,tglAcuan,"y"),"yr","day"))),(NOW()+(CONVERT(VLOOKUP(Table1[[#This Row],[JABATAN]],tbl_refJabatan,9,FALSE),"yr","day")-CONVERT(DATEDIF(M2289,NOW(),"y"),"yr","day")))),"tgl SK salah"),"")</f>
        <v>45349.098911689813</v>
      </c>
      <c r="AC2289" s="167" t="str">
        <f ca="1">IF(Table1[[#This Row],[TGL. PENSIUN (jabatan )]]&lt;&gt;0,TEXT(Table1[[#This Row],[TGL. PENSIUN (jabatan )]],"yyyy"),"")</f>
        <v>2024</v>
      </c>
      <c r="AD22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90" spans="1:30" s="88" customFormat="1" ht="21.75" customHeight="1" x14ac:dyDescent="0.25">
      <c r="A2290" s="43">
        <f t="shared" si="77"/>
        <v>2285</v>
      </c>
      <c r="B2290" s="44" t="s">
        <v>3998</v>
      </c>
      <c r="C2290" s="44" t="s">
        <v>3999</v>
      </c>
      <c r="D2290" s="72" t="s">
        <v>45</v>
      </c>
      <c r="E2290" s="59" t="s">
        <v>4002</v>
      </c>
      <c r="F2290" s="43" t="s">
        <v>41</v>
      </c>
      <c r="G2290" s="46" t="s">
        <v>42</v>
      </c>
      <c r="H2290" s="47">
        <v>25940</v>
      </c>
      <c r="I2290" s="45"/>
      <c r="J2290" s="76"/>
      <c r="K2290" s="74" t="s">
        <v>43</v>
      </c>
      <c r="L2290" s="63" t="s">
        <v>4003</v>
      </c>
      <c r="M2290" s="80">
        <v>43690</v>
      </c>
      <c r="N2290" s="52" t="str">
        <f t="shared" ca="1" si="78"/>
        <v>53 Tahun 1 Bulan 20 hari</v>
      </c>
      <c r="O22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14 Hari </v>
      </c>
      <c r="P2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Row],[JABATAN]],tbl_refJabatan,2,FALSE),"yr","day")-CONVERT(DATEDIF(H2290,tglAcuan,"y"),"yr","day"))),(NOW()+(CONVERT(VLOOKUP(Table1[[#This Row],[JABATAN]],tbl_refJabatan,2,FALSE),"yr","day")-CONVERT(DATEDIF(H2290,NOW(),"y"),"yr","day")))),"Usia Salah"),"")</f>
        <v>25990.848911689813</v>
      </c>
      <c r="Q2290" s="167" t="str">
        <f ca="1">IF(Table1[[#This Row],[TGL. PENSIUN (usia)]]&lt;&gt;0,TEXT(Table1[[#This Row],[TGL. PENSIUN (usia)]],"yyyy"),"")</f>
        <v>1971</v>
      </c>
      <c r="R2290" s="166">
        <f ca="1">IF(AND(Table1[[#This Row],[TGL. PENSIUN (usia)]]&lt;&gt;"",Table1[[#This Row],[TGL. PENSIUN (usia)]]&lt;&gt;"USIA SALAH"),IF(tglAcuan&lt;&gt;0,(INT(CONVERT(VLOOKUP(Table1[[#This Row],[JABATAN]],tbl_refJabatan,2,FALSE),"yr","day")-CONVERT(DATEDIF(H2290,tglAcuan,"y"),"yr","day"))),(INT(CONVERT(VLOOKUP(Table1[[#This Row],[JABATAN]],tbl_refJabatan,2,FALSE),"yr","day")-CONVERT(DATEDIF(H2290,NOW(),"y"),"yr","day")))),"")</f>
        <v>-19359</v>
      </c>
      <c r="S2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Row],[JABATAN]],tbl_refJabatan,4,FALSE),"yr","day")-CONVERT(DATEDIF(H2290,tglAcuan,"y"),"yr","day"))),(NOW()+(CONVERT(VLOOKUP(Table1[[#This Row],[JABATAN]],tbl_refJabatan,4,FALSE),"yr","day")-CONVERT(DATEDIF(H2290,NOW(),"y"),"yr","day")))),"Usia Salah"),"")</f>
        <v>25990.848911689813</v>
      </c>
      <c r="T2290" s="167" t="str">
        <f ca="1">IF(Table1[[#This Row],[TGL. PENSIUN ( usia )]]&lt;&gt;0,TEXT(Table1[[#This Row],[TGL. PENSIUN ( usia )]],"yyyy"),"")</f>
        <v>1971</v>
      </c>
      <c r="U2290" s="166">
        <f ca="1">IF(AND(Table1[[#This Row],[TGL. PENSIUN (usia)]]&lt;&gt;"",Table1[[#This Row],[TGL. PENSIUN (usia)]]&lt;&gt;"USIA SALAH"),IF(tglAcuan&lt;&gt;0,(INT(CONVERT(VLOOKUP(Table1[[#This Row],[JABATAN]],tbl_refJabatan,4,FALSE),"yr","day")-CONVERT(DATEDIF(H2290,tglAcuan,"y"),"yr","day"))),(INT(CONVERT(VLOOKUP(Table1[[#This Row],[JABATAN]],tbl_refJabatan,4,FALSE),"yr","day")-CONVERT(DATEDIF(H2290,NOW(),"y"),"yr","day")))),"")</f>
        <v>-19359</v>
      </c>
      <c r="V2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Row],[JABATAN]],tbl_refJabatan,6,FALSE),"yr","day")-CONVERT(DATEDIF(H2290,tglAcuan,"y"),"yr","day"))),(NOW()+(CONVERT(VLOOKUP(Table1[[#This Row],[JABATAN]],tbl_refJabatan,6,FALSE),"yr","day")-CONVERT(DATEDIF(H2290,NOW(),"y"),"yr","day")))),"Usia Salah"),"")</f>
        <v>25990.848911689813</v>
      </c>
      <c r="W2290" s="167" t="str">
        <f ca="1">IF(Table1[[#This Row],[TGL.PENSIUN (usia)]]&lt;&gt;0,TEXT(Table1[[#This Row],[TGL.PENSIUN (usia)]],"yyyy"),"")</f>
        <v>1971</v>
      </c>
      <c r="X2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Row],[JABATAN]],tbl_refJabatan,7,FALSE),"yr","day")-CONVERT(DATEDIF(M2290,tglAcuan,"y"),"yr","day"))),(NOW()+(CONVERT(VLOOKUP(Table1[[#This Row],[JABATAN]],tbl_refJabatan,7,FALSE),"yr","day")-CONVERT(DATEDIF(M2290,NOW(),"y"),"yr","day")))),"tgl SK salah"),"")</f>
        <v>43888.098911689813</v>
      </c>
      <c r="Y2290" s="167" t="str">
        <f ca="1">IF(Table1[[#This Row],[TGL. PENSIUN (jabatan)]]&lt;&gt;0,TEXT(Table1[[#This Row],[TGL. PENSIUN (jabatan)]],"yyyy"),"")</f>
        <v>2020</v>
      </c>
      <c r="Z22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Row],[JABATAN]],tbl_refJabatan,8,FALSE),"yr","day")-CONVERT(DATEDIF(H2290,tglAcuan,"y"),"yr","day"))),(NOW()+(CONVERT(VLOOKUP(Table1[[#This Row],[JABATAN]],tbl_refJabatan,8,FALSE),"yr","day")-CONVERT(DATEDIF(H2290,NOW(),"y"),"yr","day")))),"Usia Salah"),"")</f>
        <v>25990.848911689813</v>
      </c>
      <c r="AA2290" s="167" t="str">
        <f ca="1">IF(Table1[[#This Row],[TGL.PENSIUN (usia )]]&lt;&gt;0,TEXT(Table1[[#This Row],[TGL.PENSIUN (usia )]],"yyyy"),"")</f>
        <v>1971</v>
      </c>
      <c r="AB22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Row],[JABATAN]],tbl_refJabatan,9,FALSE),"yr","day")-CONVERT(DATEDIF(M2290,tglAcuan,"y"),"yr","day"))),(NOW()+(CONVERT(VLOOKUP(Table1[[#This Row],[JABATAN]],tbl_refJabatan,9,FALSE),"yr","day")-CONVERT(DATEDIF(M2290,NOW(),"y"),"yr","day")))),"tgl SK salah"),"")</f>
        <v>43888.098911689813</v>
      </c>
      <c r="AC2290" s="167" t="str">
        <f ca="1">IF(Table1[[#This Row],[TGL. PENSIUN (jabatan )]]&lt;&gt;0,TEXT(Table1[[#This Row],[TGL. PENSIUN (jabatan )]],"yyyy"),"")</f>
        <v>2020</v>
      </c>
      <c r="AD22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1" spans="1:30" s="53" customFormat="1" ht="21.75" customHeight="1" x14ac:dyDescent="0.25">
      <c r="A2291" s="43">
        <f t="shared" si="77"/>
        <v>2286</v>
      </c>
      <c r="B2291" s="44" t="s">
        <v>3998</v>
      </c>
      <c r="C2291" s="44" t="s">
        <v>3999</v>
      </c>
      <c r="D2291" s="72" t="s">
        <v>48</v>
      </c>
      <c r="E2291" s="59" t="s">
        <v>506</v>
      </c>
      <c r="F2291" s="43" t="s">
        <v>41</v>
      </c>
      <c r="G2291" s="46" t="s">
        <v>42</v>
      </c>
      <c r="H2291" s="47">
        <v>32003</v>
      </c>
      <c r="I2291" s="45"/>
      <c r="J2291" s="76"/>
      <c r="K2291" s="74" t="s">
        <v>43</v>
      </c>
      <c r="L2291" s="63" t="s">
        <v>4004</v>
      </c>
      <c r="M2291" s="80">
        <v>44194</v>
      </c>
      <c r="N2291" s="52" t="str">
        <f t="shared" ca="1" si="78"/>
        <v>36 Tahun 6 Bulan 13 hari</v>
      </c>
      <c r="O22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2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Row],[JABATAN]],tbl_refJabatan,2,FALSE),"yr","day")-CONVERT(DATEDIF(H2291,tglAcuan,"y"),"yr","day"))),(NOW()+(CONVERT(VLOOKUP(Table1[[#This Row],[JABATAN]],tbl_refJabatan,2,FALSE),"yr","day")-CONVERT(DATEDIF(H2291,NOW(),"y"),"yr","day")))),"Usia Salah"),"")</f>
        <v>54115.098911689813</v>
      </c>
      <c r="Q2291" s="167" t="str">
        <f ca="1">IF(Table1[[#This Row],[TGL. PENSIUN (usia)]]&lt;&gt;0,TEXT(Table1[[#This Row],[TGL. PENSIUN (usia)]],"yyyy"),"")</f>
        <v>2048</v>
      </c>
      <c r="R2291" s="166">
        <f ca="1">IF(AND(Table1[[#This Row],[TGL. PENSIUN (usia)]]&lt;&gt;"",Table1[[#This Row],[TGL. PENSIUN (usia)]]&lt;&gt;"USIA SALAH"),IF(tglAcuan&lt;&gt;0,(INT(CONVERT(VLOOKUP(Table1[[#This Row],[JABATAN]],tbl_refJabatan,2,FALSE),"yr","day")-CONVERT(DATEDIF(H2291,tglAcuan,"y"),"yr","day"))),(INT(CONVERT(VLOOKUP(Table1[[#This Row],[JABATAN]],tbl_refJabatan,2,FALSE),"yr","day")-CONVERT(DATEDIF(H2291,NOW(),"y"),"yr","day")))),"")</f>
        <v>8766</v>
      </c>
      <c r="S2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Row],[JABATAN]],tbl_refJabatan,4,FALSE),"yr","day")-CONVERT(DATEDIF(H2291,tglAcuan,"y"),"yr","day"))),(NOW()+(CONVERT(VLOOKUP(Table1[[#This Row],[JABATAN]],tbl_refJabatan,4,FALSE),"yr","day")-CONVERT(DATEDIF(H2291,NOW(),"y"),"yr","day")))),"Usia Salah"),"")</f>
        <v>54115.098911689813</v>
      </c>
      <c r="T2291" s="167" t="str">
        <f ca="1">IF(Table1[[#This Row],[TGL. PENSIUN ( usia )]]&lt;&gt;0,TEXT(Table1[[#This Row],[TGL. PENSIUN ( usia )]],"yyyy"),"")</f>
        <v>2048</v>
      </c>
      <c r="U2291" s="166">
        <f ca="1">IF(AND(Table1[[#This Row],[TGL. PENSIUN (usia)]]&lt;&gt;"",Table1[[#This Row],[TGL. PENSIUN (usia)]]&lt;&gt;"USIA SALAH"),IF(tglAcuan&lt;&gt;0,(INT(CONVERT(VLOOKUP(Table1[[#This Row],[JABATAN]],tbl_refJabatan,4,FALSE),"yr","day")-CONVERT(DATEDIF(H2291,tglAcuan,"y"),"yr","day"))),(INT(CONVERT(VLOOKUP(Table1[[#This Row],[JABATAN]],tbl_refJabatan,4,FALSE),"yr","day")-CONVERT(DATEDIF(H2291,NOW(),"y"),"yr","day")))),"")</f>
        <v>8766</v>
      </c>
      <c r="V2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Row],[JABATAN]],tbl_refJabatan,6,FALSE),"yr","day")-CONVERT(DATEDIF(H2291,tglAcuan,"y"),"yr","day"))),(NOW()+(CONVERT(VLOOKUP(Table1[[#This Row],[JABATAN]],tbl_refJabatan,6,FALSE),"yr","day")-CONVERT(DATEDIF(H2291,NOW(),"y"),"yr","day")))),"Usia Salah"),"")</f>
        <v>52654.098911689813</v>
      </c>
      <c r="W2291" s="167" t="str">
        <f ca="1">IF(Table1[[#This Row],[TGL.PENSIUN (usia)]]&lt;&gt;0,TEXT(Table1[[#This Row],[TGL.PENSIUN (usia)]],"yyyy"),"")</f>
        <v>2044</v>
      </c>
      <c r="X2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Row],[JABATAN]],tbl_refJabatan,7,FALSE),"yr","day")-CONVERT(DATEDIF(M2291,tglAcuan,"y"),"yr","day"))),(NOW()+(CONVERT(VLOOKUP(Table1[[#This Row],[JABATAN]],tbl_refJabatan,7,FALSE),"yr","day")-CONVERT(DATEDIF(M2291,NOW(),"y"),"yr","day")))),"tgl SK salah"),"")</f>
        <v>51558.348911689813</v>
      </c>
      <c r="Y2291" s="167" t="str">
        <f ca="1">IF(Table1[[#This Row],[TGL. PENSIUN (jabatan)]]&lt;&gt;0,TEXT(Table1[[#This Row],[TGL. PENSIUN (jabatan)]],"yyyy"),"")</f>
        <v>2041</v>
      </c>
      <c r="Z22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Row],[JABATAN]],tbl_refJabatan,8,FALSE),"yr","day")-CONVERT(DATEDIF(H2291,tglAcuan,"y"),"yr","day"))),(NOW()+(CONVERT(VLOOKUP(Table1[[#This Row],[JABATAN]],tbl_refJabatan,8,FALSE),"yr","day")-CONVERT(DATEDIF(H2291,NOW(),"y"),"yr","day")))),"Usia Salah"),"")</f>
        <v>52654.098911689813</v>
      </c>
      <c r="AA2291" s="167" t="str">
        <f ca="1">IF(Table1[[#This Row],[TGL.PENSIUN (usia )]]&lt;&gt;0,TEXT(Table1[[#This Row],[TGL.PENSIUN (usia )]],"yyyy"),"")</f>
        <v>2044</v>
      </c>
      <c r="AB22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Row],[JABATAN]],tbl_refJabatan,9,FALSE),"yr","day")-CONVERT(DATEDIF(M2291,tglAcuan,"y"),"yr","day"))),(NOW()+(CONVERT(VLOOKUP(Table1[[#This Row],[JABATAN]],tbl_refJabatan,9,FALSE),"yr","day")-CONVERT(DATEDIF(M2291,NOW(),"y"),"yr","day")))),"tgl SK salah"),"")</f>
        <v>51558.348911689813</v>
      </c>
      <c r="AC2291" s="167" t="str">
        <f ca="1">IF(Table1[[#This Row],[TGL. PENSIUN (jabatan )]]&lt;&gt;0,TEXT(Table1[[#This Row],[TGL. PENSIUN (jabatan )]],"yyyy"),"")</f>
        <v>2041</v>
      </c>
      <c r="AD22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2" spans="1:30" s="53" customFormat="1" ht="21.75" customHeight="1" x14ac:dyDescent="0.25">
      <c r="A2292" s="43">
        <f t="shared" si="77"/>
        <v>2287</v>
      </c>
      <c r="B2292" s="44" t="s">
        <v>3998</v>
      </c>
      <c r="C2292" s="44" t="s">
        <v>3999</v>
      </c>
      <c r="D2292" s="72" t="s">
        <v>52</v>
      </c>
      <c r="E2292" s="59" t="s">
        <v>4005</v>
      </c>
      <c r="F2292" s="43" t="s">
        <v>41</v>
      </c>
      <c r="G2292" s="46" t="s">
        <v>42</v>
      </c>
      <c r="H2292" s="47">
        <v>27467</v>
      </c>
      <c r="I2292" s="45"/>
      <c r="J2292" s="76"/>
      <c r="K2292" s="74" t="s">
        <v>43</v>
      </c>
      <c r="L2292" s="63" t="s">
        <v>4004</v>
      </c>
      <c r="M2292" s="80">
        <v>44194</v>
      </c>
      <c r="N2292" s="52" t="str">
        <f t="shared" ca="1" si="78"/>
        <v>48 Tahun 11 Bulan 13 hari</v>
      </c>
      <c r="O22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2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Row],[JABATAN]],tbl_refJabatan,2,FALSE),"yr","day")-CONVERT(DATEDIF(H2292,tglAcuan,"y"),"yr","day"))),(NOW()+(CONVERT(VLOOKUP(Table1[[#This Row],[JABATAN]],tbl_refJabatan,2,FALSE),"yr","day")-CONVERT(DATEDIF(H2292,NOW(),"y"),"yr","day")))),"Usia Salah"),"")</f>
        <v>49732.098911689813</v>
      </c>
      <c r="Q2292" s="167" t="str">
        <f ca="1">IF(Table1[[#This Row],[TGL. PENSIUN (usia)]]&lt;&gt;0,TEXT(Table1[[#This Row],[TGL. PENSIUN (usia)]],"yyyy"),"")</f>
        <v>2036</v>
      </c>
      <c r="R2292" s="166">
        <f ca="1">IF(AND(Table1[[#This Row],[TGL. PENSIUN (usia)]]&lt;&gt;"",Table1[[#This Row],[TGL. PENSIUN (usia)]]&lt;&gt;"USIA SALAH"),IF(tglAcuan&lt;&gt;0,(INT(CONVERT(VLOOKUP(Table1[[#This Row],[JABATAN]],tbl_refJabatan,2,FALSE),"yr","day")-CONVERT(DATEDIF(H2292,tglAcuan,"y"),"yr","day"))),(INT(CONVERT(VLOOKUP(Table1[[#This Row],[JABATAN]],tbl_refJabatan,2,FALSE),"yr","day")-CONVERT(DATEDIF(H2292,NOW(),"y"),"yr","day")))),"")</f>
        <v>4383</v>
      </c>
      <c r="S2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Row],[JABATAN]],tbl_refJabatan,4,FALSE),"yr","day")-CONVERT(DATEDIF(H2292,tglAcuan,"y"),"yr","day"))),(NOW()+(CONVERT(VLOOKUP(Table1[[#This Row],[JABATAN]],tbl_refJabatan,4,FALSE),"yr","day")-CONVERT(DATEDIF(H2292,NOW(),"y"),"yr","day")))),"Usia Salah"),"")</f>
        <v>49732.098911689813</v>
      </c>
      <c r="T2292" s="167" t="str">
        <f ca="1">IF(Table1[[#This Row],[TGL. PENSIUN ( usia )]]&lt;&gt;0,TEXT(Table1[[#This Row],[TGL. PENSIUN ( usia )]],"yyyy"),"")</f>
        <v>2036</v>
      </c>
      <c r="U2292" s="166">
        <f ca="1">IF(AND(Table1[[#This Row],[TGL. PENSIUN (usia)]]&lt;&gt;"",Table1[[#This Row],[TGL. PENSIUN (usia)]]&lt;&gt;"USIA SALAH"),IF(tglAcuan&lt;&gt;0,(INT(CONVERT(VLOOKUP(Table1[[#This Row],[JABATAN]],tbl_refJabatan,4,FALSE),"yr","day")-CONVERT(DATEDIF(H2292,tglAcuan,"y"),"yr","day"))),(INT(CONVERT(VLOOKUP(Table1[[#This Row],[JABATAN]],tbl_refJabatan,4,FALSE),"yr","day")-CONVERT(DATEDIF(H2292,NOW(),"y"),"yr","day")))),"")</f>
        <v>4383</v>
      </c>
      <c r="V2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Row],[JABATAN]],tbl_refJabatan,6,FALSE),"yr","day")-CONVERT(DATEDIF(H2292,tglAcuan,"y"),"yr","day"))),(NOW()+(CONVERT(VLOOKUP(Table1[[#This Row],[JABATAN]],tbl_refJabatan,6,FALSE),"yr","day")-CONVERT(DATEDIF(H2292,NOW(),"y"),"yr","day")))),"Usia Salah"),"")</f>
        <v>48271.098911689813</v>
      </c>
      <c r="W2292" s="167" t="str">
        <f ca="1">IF(Table1[[#This Row],[TGL.PENSIUN (usia)]]&lt;&gt;0,TEXT(Table1[[#This Row],[TGL.PENSIUN (usia)]],"yyyy"),"")</f>
        <v>2032</v>
      </c>
      <c r="X2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Row],[JABATAN]],tbl_refJabatan,7,FALSE),"yr","day")-CONVERT(DATEDIF(M2292,tglAcuan,"y"),"yr","day"))),(NOW()+(CONVERT(VLOOKUP(Table1[[#This Row],[JABATAN]],tbl_refJabatan,7,FALSE),"yr","day")-CONVERT(DATEDIF(M2292,NOW(),"y"),"yr","day")))),"tgl SK salah"),"")</f>
        <v>51558.348911689813</v>
      </c>
      <c r="Y2292" s="167" t="str">
        <f ca="1">IF(Table1[[#This Row],[TGL. PENSIUN (jabatan)]]&lt;&gt;0,TEXT(Table1[[#This Row],[TGL. PENSIUN (jabatan)]],"yyyy"),"")</f>
        <v>2041</v>
      </c>
      <c r="Z22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Row],[JABATAN]],tbl_refJabatan,8,FALSE),"yr","day")-CONVERT(DATEDIF(H2292,tglAcuan,"y"),"yr","day"))),(NOW()+(CONVERT(VLOOKUP(Table1[[#This Row],[JABATAN]],tbl_refJabatan,8,FALSE),"yr","day")-CONVERT(DATEDIF(H2292,NOW(),"y"),"yr","day")))),"Usia Salah"),"")</f>
        <v>48271.098911689813</v>
      </c>
      <c r="AA2292" s="167" t="str">
        <f ca="1">IF(Table1[[#This Row],[TGL.PENSIUN (usia )]]&lt;&gt;0,TEXT(Table1[[#This Row],[TGL.PENSIUN (usia )]],"yyyy"),"")</f>
        <v>2032</v>
      </c>
      <c r="AB22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Row],[JABATAN]],tbl_refJabatan,9,FALSE),"yr","day")-CONVERT(DATEDIF(M2292,tglAcuan,"y"),"yr","day"))),(NOW()+(CONVERT(VLOOKUP(Table1[[#This Row],[JABATAN]],tbl_refJabatan,9,FALSE),"yr","day")-CONVERT(DATEDIF(M2292,NOW(),"y"),"yr","day")))),"tgl SK salah"),"")</f>
        <v>51558.348911689813</v>
      </c>
      <c r="AC2292" s="167" t="str">
        <f ca="1">IF(Table1[[#This Row],[TGL. PENSIUN (jabatan )]]&lt;&gt;0,TEXT(Table1[[#This Row],[TGL. PENSIUN (jabatan )]],"yyyy"),"")</f>
        <v>2041</v>
      </c>
      <c r="AD22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3" spans="1:30" s="53" customFormat="1" ht="21.75" customHeight="1" x14ac:dyDescent="0.25">
      <c r="A2293" s="43">
        <f t="shared" si="77"/>
        <v>2288</v>
      </c>
      <c r="B2293" s="44" t="s">
        <v>3998</v>
      </c>
      <c r="C2293" s="44" t="s">
        <v>3999</v>
      </c>
      <c r="D2293" s="72" t="s">
        <v>54</v>
      </c>
      <c r="E2293" s="59" t="s">
        <v>4006</v>
      </c>
      <c r="F2293" s="43" t="s">
        <v>41</v>
      </c>
      <c r="G2293" s="46" t="s">
        <v>42</v>
      </c>
      <c r="H2293" s="47">
        <v>29721</v>
      </c>
      <c r="I2293" s="45"/>
      <c r="J2293" s="76"/>
      <c r="K2293" s="74" t="s">
        <v>43</v>
      </c>
      <c r="L2293" s="63" t="s">
        <v>4004</v>
      </c>
      <c r="M2293" s="80">
        <v>44194</v>
      </c>
      <c r="N2293" s="52" t="str">
        <f t="shared" ca="1" si="78"/>
        <v>42 Tahun 9 Bulan 12 hari</v>
      </c>
      <c r="O22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2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Row],[JABATAN]],tbl_refJabatan,2,FALSE),"yr","day")-CONVERT(DATEDIF(H2293,tglAcuan,"y"),"yr","day"))),(NOW()+(CONVERT(VLOOKUP(Table1[[#This Row],[JABATAN]],tbl_refJabatan,2,FALSE),"yr","day")-CONVERT(DATEDIF(H2293,NOW(),"y"),"yr","day")))),"Usia Salah"),"")</f>
        <v>51923.598911689813</v>
      </c>
      <c r="Q2293" s="167" t="str">
        <f ca="1">IF(Table1[[#This Row],[TGL. PENSIUN (usia)]]&lt;&gt;0,TEXT(Table1[[#This Row],[TGL. PENSIUN (usia)]],"yyyy"),"")</f>
        <v>2042</v>
      </c>
      <c r="R2293" s="166">
        <f ca="1">IF(AND(Table1[[#This Row],[TGL. PENSIUN (usia)]]&lt;&gt;"",Table1[[#This Row],[TGL. PENSIUN (usia)]]&lt;&gt;"USIA SALAH"),IF(tglAcuan&lt;&gt;0,(INT(CONVERT(VLOOKUP(Table1[[#This Row],[JABATAN]],tbl_refJabatan,2,FALSE),"yr","day")-CONVERT(DATEDIF(H2293,tglAcuan,"y"),"yr","day"))),(INT(CONVERT(VLOOKUP(Table1[[#This Row],[JABATAN]],tbl_refJabatan,2,FALSE),"yr","day")-CONVERT(DATEDIF(H2293,NOW(),"y"),"yr","day")))),"")</f>
        <v>6574</v>
      </c>
      <c r="S2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Row],[JABATAN]],tbl_refJabatan,4,FALSE),"yr","day")-CONVERT(DATEDIF(H2293,tglAcuan,"y"),"yr","day"))),(NOW()+(CONVERT(VLOOKUP(Table1[[#This Row],[JABATAN]],tbl_refJabatan,4,FALSE),"yr","day")-CONVERT(DATEDIF(H2293,NOW(),"y"),"yr","day")))),"Usia Salah"),"")</f>
        <v>51923.598911689813</v>
      </c>
      <c r="T2293" s="167" t="str">
        <f ca="1">IF(Table1[[#This Row],[TGL. PENSIUN ( usia )]]&lt;&gt;0,TEXT(Table1[[#This Row],[TGL. PENSIUN ( usia )]],"yyyy"),"")</f>
        <v>2042</v>
      </c>
      <c r="U2293" s="166">
        <f ca="1">IF(AND(Table1[[#This Row],[TGL. PENSIUN (usia)]]&lt;&gt;"",Table1[[#This Row],[TGL. PENSIUN (usia)]]&lt;&gt;"USIA SALAH"),IF(tglAcuan&lt;&gt;0,(INT(CONVERT(VLOOKUP(Table1[[#This Row],[JABATAN]],tbl_refJabatan,4,FALSE),"yr","day")-CONVERT(DATEDIF(H2293,tglAcuan,"y"),"yr","day"))),(INT(CONVERT(VLOOKUP(Table1[[#This Row],[JABATAN]],tbl_refJabatan,4,FALSE),"yr","day")-CONVERT(DATEDIF(H2293,NOW(),"y"),"yr","day")))),"")</f>
        <v>6574</v>
      </c>
      <c r="V2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Row],[JABATAN]],tbl_refJabatan,6,FALSE),"yr","day")-CONVERT(DATEDIF(H2293,tglAcuan,"y"),"yr","day"))),(NOW()+(CONVERT(VLOOKUP(Table1[[#This Row],[JABATAN]],tbl_refJabatan,6,FALSE),"yr","day")-CONVERT(DATEDIF(H2293,NOW(),"y"),"yr","day")))),"Usia Salah"),"")</f>
        <v>50462.598911689813</v>
      </c>
      <c r="W2293" s="167" t="str">
        <f ca="1">IF(Table1[[#This Row],[TGL.PENSIUN (usia)]]&lt;&gt;0,TEXT(Table1[[#This Row],[TGL.PENSIUN (usia)]],"yyyy"),"")</f>
        <v>2038</v>
      </c>
      <c r="X2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Row],[JABATAN]],tbl_refJabatan,7,FALSE),"yr","day")-CONVERT(DATEDIF(M2293,tglAcuan,"y"),"yr","day"))),(NOW()+(CONVERT(VLOOKUP(Table1[[#This Row],[JABATAN]],tbl_refJabatan,7,FALSE),"yr","day")-CONVERT(DATEDIF(M2293,NOW(),"y"),"yr","day")))),"tgl SK salah"),"")</f>
        <v>51558.348911689813</v>
      </c>
      <c r="Y2293" s="167" t="str">
        <f ca="1">IF(Table1[[#This Row],[TGL. PENSIUN (jabatan)]]&lt;&gt;0,TEXT(Table1[[#This Row],[TGL. PENSIUN (jabatan)]],"yyyy"),"")</f>
        <v>2041</v>
      </c>
      <c r="Z22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Row],[JABATAN]],tbl_refJabatan,8,FALSE),"yr","day")-CONVERT(DATEDIF(H2293,tglAcuan,"y"),"yr","day"))),(NOW()+(CONVERT(VLOOKUP(Table1[[#This Row],[JABATAN]],tbl_refJabatan,8,FALSE),"yr","day")-CONVERT(DATEDIF(H2293,NOW(),"y"),"yr","day")))),"Usia Salah"),"")</f>
        <v>50462.598911689813</v>
      </c>
      <c r="AA2293" s="167" t="str">
        <f ca="1">IF(Table1[[#This Row],[TGL.PENSIUN (usia )]]&lt;&gt;0,TEXT(Table1[[#This Row],[TGL.PENSIUN (usia )]],"yyyy"),"")</f>
        <v>2038</v>
      </c>
      <c r="AB22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Row],[JABATAN]],tbl_refJabatan,9,FALSE),"yr","day")-CONVERT(DATEDIF(M2293,tglAcuan,"y"),"yr","day"))),(NOW()+(CONVERT(VLOOKUP(Table1[[#This Row],[JABATAN]],tbl_refJabatan,9,FALSE),"yr","day")-CONVERT(DATEDIF(M2293,NOW(),"y"),"yr","day")))),"tgl SK salah"),"")</f>
        <v>51558.348911689813</v>
      </c>
      <c r="AC2293" s="167" t="str">
        <f ca="1">IF(Table1[[#This Row],[TGL. PENSIUN (jabatan )]]&lt;&gt;0,TEXT(Table1[[#This Row],[TGL. PENSIUN (jabatan )]],"yyyy"),"")</f>
        <v>2041</v>
      </c>
      <c r="AD22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4" spans="1:30" s="53" customFormat="1" ht="21.75" customHeight="1" x14ac:dyDescent="0.25">
      <c r="A2294" s="43">
        <f t="shared" si="77"/>
        <v>2289</v>
      </c>
      <c r="B2294" s="44" t="s">
        <v>3998</v>
      </c>
      <c r="C2294" s="44" t="s">
        <v>3999</v>
      </c>
      <c r="D2294" s="72" t="s">
        <v>57</v>
      </c>
      <c r="E2294" s="59" t="s">
        <v>4007</v>
      </c>
      <c r="F2294" s="43" t="s">
        <v>41</v>
      </c>
      <c r="G2294" s="46" t="s">
        <v>42</v>
      </c>
      <c r="H2294" s="47">
        <v>29562</v>
      </c>
      <c r="I2294" s="45"/>
      <c r="J2294" s="76"/>
      <c r="K2294" s="74" t="s">
        <v>43</v>
      </c>
      <c r="L2294" s="63" t="s">
        <v>4004</v>
      </c>
      <c r="M2294" s="80">
        <v>44194</v>
      </c>
      <c r="N2294" s="52" t="str">
        <f t="shared" ca="1" si="78"/>
        <v>43 Tahun 2 Bulan 20 hari</v>
      </c>
      <c r="O22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2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Row],[JABATAN]],tbl_refJabatan,2,FALSE),"yr","day")-CONVERT(DATEDIF(H2294,tglAcuan,"y"),"yr","day"))),(NOW()+(CONVERT(VLOOKUP(Table1[[#This Row],[JABATAN]],tbl_refJabatan,2,FALSE),"yr","day")-CONVERT(DATEDIF(H2294,NOW(),"y"),"yr","day")))),"Usia Salah"),"")</f>
        <v>51558.348911689813</v>
      </c>
      <c r="Q2294" s="167" t="str">
        <f ca="1">IF(Table1[[#This Row],[TGL. PENSIUN (usia)]]&lt;&gt;0,TEXT(Table1[[#This Row],[TGL. PENSIUN (usia)]],"yyyy"),"")</f>
        <v>2041</v>
      </c>
      <c r="R2294" s="166">
        <f ca="1">IF(AND(Table1[[#This Row],[TGL. PENSIUN (usia)]]&lt;&gt;"",Table1[[#This Row],[TGL. PENSIUN (usia)]]&lt;&gt;"USIA SALAH"),IF(tglAcuan&lt;&gt;0,(INT(CONVERT(VLOOKUP(Table1[[#This Row],[JABATAN]],tbl_refJabatan,2,FALSE),"yr","day")-CONVERT(DATEDIF(H2294,tglAcuan,"y"),"yr","day"))),(INT(CONVERT(VLOOKUP(Table1[[#This Row],[JABATAN]],tbl_refJabatan,2,FALSE),"yr","day")-CONVERT(DATEDIF(H2294,NOW(),"y"),"yr","day")))),"")</f>
        <v>6209</v>
      </c>
      <c r="S2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Row],[JABATAN]],tbl_refJabatan,4,FALSE),"yr","day")-CONVERT(DATEDIF(H2294,tglAcuan,"y"),"yr","day"))),(NOW()+(CONVERT(VLOOKUP(Table1[[#This Row],[JABATAN]],tbl_refJabatan,4,FALSE),"yr","day")-CONVERT(DATEDIF(H2294,NOW(),"y"),"yr","day")))),"Usia Salah"),"")</f>
        <v>51558.348911689813</v>
      </c>
      <c r="T2294" s="167" t="str">
        <f ca="1">IF(Table1[[#This Row],[TGL. PENSIUN ( usia )]]&lt;&gt;0,TEXT(Table1[[#This Row],[TGL. PENSIUN ( usia )]],"yyyy"),"")</f>
        <v>2041</v>
      </c>
      <c r="U2294" s="166">
        <f ca="1">IF(AND(Table1[[#This Row],[TGL. PENSIUN (usia)]]&lt;&gt;"",Table1[[#This Row],[TGL. PENSIUN (usia)]]&lt;&gt;"USIA SALAH"),IF(tglAcuan&lt;&gt;0,(INT(CONVERT(VLOOKUP(Table1[[#This Row],[JABATAN]],tbl_refJabatan,4,FALSE),"yr","day")-CONVERT(DATEDIF(H2294,tglAcuan,"y"),"yr","day"))),(INT(CONVERT(VLOOKUP(Table1[[#This Row],[JABATAN]],tbl_refJabatan,4,FALSE),"yr","day")-CONVERT(DATEDIF(H2294,NOW(),"y"),"yr","day")))),"")</f>
        <v>6209</v>
      </c>
      <c r="V2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Row],[JABATAN]],tbl_refJabatan,6,FALSE),"yr","day")-CONVERT(DATEDIF(H2294,tglAcuan,"y"),"yr","day"))),(NOW()+(CONVERT(VLOOKUP(Table1[[#This Row],[JABATAN]],tbl_refJabatan,6,FALSE),"yr","day")-CONVERT(DATEDIF(H2294,NOW(),"y"),"yr","day")))),"Usia Salah"),"")</f>
        <v>50097.348911689813</v>
      </c>
      <c r="W2294" s="167" t="str">
        <f ca="1">IF(Table1[[#This Row],[TGL.PENSIUN (usia)]]&lt;&gt;0,TEXT(Table1[[#This Row],[TGL.PENSIUN (usia)]],"yyyy"),"")</f>
        <v>2037</v>
      </c>
      <c r="X2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Row],[JABATAN]],tbl_refJabatan,7,FALSE),"yr","day")-CONVERT(DATEDIF(M2294,tglAcuan,"y"),"yr","day"))),(NOW()+(CONVERT(VLOOKUP(Table1[[#This Row],[JABATAN]],tbl_refJabatan,7,FALSE),"yr","day")-CONVERT(DATEDIF(M2294,NOW(),"y"),"yr","day")))),"tgl SK salah"),"")</f>
        <v>51558.348911689813</v>
      </c>
      <c r="Y2294" s="167" t="str">
        <f ca="1">IF(Table1[[#This Row],[TGL. PENSIUN (jabatan)]]&lt;&gt;0,TEXT(Table1[[#This Row],[TGL. PENSIUN (jabatan)]],"yyyy"),"")</f>
        <v>2041</v>
      </c>
      <c r="Z22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Row],[JABATAN]],tbl_refJabatan,8,FALSE),"yr","day")-CONVERT(DATEDIF(H2294,tglAcuan,"y"),"yr","day"))),(NOW()+(CONVERT(VLOOKUP(Table1[[#This Row],[JABATAN]],tbl_refJabatan,8,FALSE),"yr","day")-CONVERT(DATEDIF(H2294,NOW(),"y"),"yr","day")))),"Usia Salah"),"")</f>
        <v>50097.348911689813</v>
      </c>
      <c r="AA2294" s="167" t="str">
        <f ca="1">IF(Table1[[#This Row],[TGL.PENSIUN (usia )]]&lt;&gt;0,TEXT(Table1[[#This Row],[TGL.PENSIUN (usia )]],"yyyy"),"")</f>
        <v>2037</v>
      </c>
      <c r="AB22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Row],[JABATAN]],tbl_refJabatan,9,FALSE),"yr","day")-CONVERT(DATEDIF(M2294,tglAcuan,"y"),"yr","day"))),(NOW()+(CONVERT(VLOOKUP(Table1[[#This Row],[JABATAN]],tbl_refJabatan,9,FALSE),"yr","day")-CONVERT(DATEDIF(M2294,NOW(),"y"),"yr","day")))),"tgl SK salah"),"")</f>
        <v>51558.348911689813</v>
      </c>
      <c r="AC2294" s="167" t="str">
        <f ca="1">IF(Table1[[#This Row],[TGL. PENSIUN (jabatan )]]&lt;&gt;0,TEXT(Table1[[#This Row],[TGL. PENSIUN (jabatan )]],"yyyy"),"")</f>
        <v>2041</v>
      </c>
      <c r="AD22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5" spans="1:30" s="53" customFormat="1" ht="21.75" customHeight="1" x14ac:dyDescent="0.25">
      <c r="A2295" s="43">
        <f t="shared" si="77"/>
        <v>2290</v>
      </c>
      <c r="B2295" s="44" t="s">
        <v>3998</v>
      </c>
      <c r="C2295" s="44" t="s">
        <v>3999</v>
      </c>
      <c r="D2295" s="72" t="s">
        <v>59</v>
      </c>
      <c r="E2295" s="59" t="s">
        <v>4008</v>
      </c>
      <c r="F2295" s="43" t="s">
        <v>41</v>
      </c>
      <c r="G2295" s="46" t="s">
        <v>42</v>
      </c>
      <c r="H2295" s="47">
        <v>35379</v>
      </c>
      <c r="I2295" s="45"/>
      <c r="J2295" s="76"/>
      <c r="K2295" s="74" t="s">
        <v>56</v>
      </c>
      <c r="L2295" s="90" t="s">
        <v>4009</v>
      </c>
      <c r="M2295" s="80">
        <v>44712</v>
      </c>
      <c r="N2295" s="52" t="str">
        <f t="shared" ca="1" si="78"/>
        <v>27 Tahun 3 Bulan 17 hari</v>
      </c>
      <c r="O22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8 Bulan 27 Hari </v>
      </c>
      <c r="P2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Row],[JABATAN]],tbl_refJabatan,2,FALSE),"yr","day")-CONVERT(DATEDIF(H2295,tglAcuan,"y"),"yr","day"))),(NOW()+(CONVERT(VLOOKUP(Table1[[#This Row],[JABATAN]],tbl_refJabatan,2,FALSE),"yr","day")-CONVERT(DATEDIF(H2295,NOW(),"y"),"yr","day")))),"Usia Salah"),"")</f>
        <v>57402.348911689813</v>
      </c>
      <c r="Q2295" s="167" t="str">
        <f ca="1">IF(Table1[[#This Row],[TGL. PENSIUN (usia)]]&lt;&gt;0,TEXT(Table1[[#This Row],[TGL. PENSIUN (usia)]],"yyyy"),"")</f>
        <v>2057</v>
      </c>
      <c r="R2295" s="166">
        <f ca="1">IF(AND(Table1[[#This Row],[TGL. PENSIUN (usia)]]&lt;&gt;"",Table1[[#This Row],[TGL. PENSIUN (usia)]]&lt;&gt;"USIA SALAH"),IF(tglAcuan&lt;&gt;0,(INT(CONVERT(VLOOKUP(Table1[[#This Row],[JABATAN]],tbl_refJabatan,2,FALSE),"yr","day")-CONVERT(DATEDIF(H2295,tglAcuan,"y"),"yr","day"))),(INT(CONVERT(VLOOKUP(Table1[[#This Row],[JABATAN]],tbl_refJabatan,2,FALSE),"yr","day")-CONVERT(DATEDIF(H2295,NOW(),"y"),"yr","day")))),"")</f>
        <v>12053</v>
      </c>
      <c r="S2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Row],[JABATAN]],tbl_refJabatan,4,FALSE),"yr","day")-CONVERT(DATEDIF(H2295,tglAcuan,"y"),"yr","day"))),(NOW()+(CONVERT(VLOOKUP(Table1[[#This Row],[JABATAN]],tbl_refJabatan,4,FALSE),"yr","day")-CONVERT(DATEDIF(H2295,NOW(),"y"),"yr","day")))),"Usia Salah"),"")</f>
        <v>57402.348911689813</v>
      </c>
      <c r="T2295" s="167" t="str">
        <f ca="1">IF(Table1[[#This Row],[TGL. PENSIUN ( usia )]]&lt;&gt;0,TEXT(Table1[[#This Row],[TGL. PENSIUN ( usia )]],"yyyy"),"")</f>
        <v>2057</v>
      </c>
      <c r="U2295" s="166">
        <f ca="1">IF(AND(Table1[[#This Row],[TGL. PENSIUN (usia)]]&lt;&gt;"",Table1[[#This Row],[TGL. PENSIUN (usia)]]&lt;&gt;"USIA SALAH"),IF(tglAcuan&lt;&gt;0,(INT(CONVERT(VLOOKUP(Table1[[#This Row],[JABATAN]],tbl_refJabatan,4,FALSE),"yr","day")-CONVERT(DATEDIF(H2295,tglAcuan,"y"),"yr","day"))),(INT(CONVERT(VLOOKUP(Table1[[#This Row],[JABATAN]],tbl_refJabatan,4,FALSE),"yr","day")-CONVERT(DATEDIF(H2295,NOW(),"y"),"yr","day")))),"")</f>
        <v>12053</v>
      </c>
      <c r="V2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Row],[JABATAN]],tbl_refJabatan,6,FALSE),"yr","day")-CONVERT(DATEDIF(H2295,tglAcuan,"y"),"yr","day"))),(NOW()+(CONVERT(VLOOKUP(Table1[[#This Row],[JABATAN]],tbl_refJabatan,6,FALSE),"yr","day")-CONVERT(DATEDIF(H2295,NOW(),"y"),"yr","day")))),"Usia Salah"),"")</f>
        <v>55941.348911689813</v>
      </c>
      <c r="W2295" s="167" t="str">
        <f ca="1">IF(Table1[[#This Row],[TGL.PENSIUN (usia)]]&lt;&gt;0,TEXT(Table1[[#This Row],[TGL.PENSIUN (usia)]],"yyyy"),"")</f>
        <v>2053</v>
      </c>
      <c r="X2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Row],[JABATAN]],tbl_refJabatan,7,FALSE),"yr","day")-CONVERT(DATEDIF(M2295,tglAcuan,"y"),"yr","day"))),(NOW()+(CONVERT(VLOOKUP(Table1[[#This Row],[JABATAN]],tbl_refJabatan,7,FALSE),"yr","day")-CONVERT(DATEDIF(M2295,NOW(),"y"),"yr","day")))),"tgl SK salah"),"")</f>
        <v>52288.848911689813</v>
      </c>
      <c r="Y2295" s="167" t="str">
        <f ca="1">IF(Table1[[#This Row],[TGL. PENSIUN (jabatan)]]&lt;&gt;0,TEXT(Table1[[#This Row],[TGL. PENSIUN (jabatan)]],"yyyy"),"")</f>
        <v>2043</v>
      </c>
      <c r="Z22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Row],[JABATAN]],tbl_refJabatan,8,FALSE),"yr","day")-CONVERT(DATEDIF(H2295,tglAcuan,"y"),"yr","day"))),(NOW()+(CONVERT(VLOOKUP(Table1[[#This Row],[JABATAN]],tbl_refJabatan,8,FALSE),"yr","day")-CONVERT(DATEDIF(H2295,NOW(),"y"),"yr","day")))),"Usia Salah"),"")</f>
        <v>55941.348911689813</v>
      </c>
      <c r="AA2295" s="167" t="str">
        <f ca="1">IF(Table1[[#This Row],[TGL.PENSIUN (usia )]]&lt;&gt;0,TEXT(Table1[[#This Row],[TGL.PENSIUN (usia )]],"yyyy"),"")</f>
        <v>2053</v>
      </c>
      <c r="AB22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Row],[JABATAN]],tbl_refJabatan,9,FALSE),"yr","day")-CONVERT(DATEDIF(M2295,tglAcuan,"y"),"yr","day"))),(NOW()+(CONVERT(VLOOKUP(Table1[[#This Row],[JABATAN]],tbl_refJabatan,9,FALSE),"yr","day")-CONVERT(DATEDIF(M2295,NOW(),"y"),"yr","day")))),"tgl SK salah"),"")</f>
        <v>52288.848911689813</v>
      </c>
      <c r="AC2295" s="167" t="str">
        <f ca="1">IF(Table1[[#This Row],[TGL. PENSIUN (jabatan )]]&lt;&gt;0,TEXT(Table1[[#This Row],[TGL. PENSIUN (jabatan )]],"yyyy"),"")</f>
        <v>2043</v>
      </c>
      <c r="AD22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6" spans="1:30" s="53" customFormat="1" ht="21.75" customHeight="1" x14ac:dyDescent="0.25">
      <c r="A2296" s="43">
        <f t="shared" si="77"/>
        <v>2291</v>
      </c>
      <c r="B2296" s="44" t="s">
        <v>3998</v>
      </c>
      <c r="C2296" s="44" t="s">
        <v>3999</v>
      </c>
      <c r="D2296" s="72" t="s">
        <v>61</v>
      </c>
      <c r="E2296" s="59" t="s">
        <v>4010</v>
      </c>
      <c r="F2296" s="43" t="s">
        <v>41</v>
      </c>
      <c r="G2296" s="46" t="s">
        <v>42</v>
      </c>
      <c r="H2296" s="47">
        <v>24540</v>
      </c>
      <c r="I2296" s="45"/>
      <c r="J2296" s="76"/>
      <c r="K2296" s="74" t="s">
        <v>43</v>
      </c>
      <c r="L2296" s="63" t="s">
        <v>4004</v>
      </c>
      <c r="M2296" s="80">
        <v>44194</v>
      </c>
      <c r="N2296" s="52" t="str">
        <f t="shared" ca="1" si="78"/>
        <v>56 Tahun 11 Bulan 18 hari</v>
      </c>
      <c r="O22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1 Bulan 29 Hari </v>
      </c>
      <c r="P2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Row],[JABATAN]],tbl_refJabatan,2,FALSE),"yr","day")-CONVERT(DATEDIF(H2296,tglAcuan,"y"),"yr","day"))),(NOW()+(CONVERT(VLOOKUP(Table1[[#This Row],[JABATAN]],tbl_refJabatan,2,FALSE),"yr","day")-CONVERT(DATEDIF(H2296,NOW(),"y"),"yr","day")))),"Usia Salah"),"")</f>
        <v>46810.098911689813</v>
      </c>
      <c r="Q2296" s="167" t="str">
        <f ca="1">IF(Table1[[#This Row],[TGL. PENSIUN (usia)]]&lt;&gt;0,TEXT(Table1[[#This Row],[TGL. PENSIUN (usia)]],"yyyy"),"")</f>
        <v>2028</v>
      </c>
      <c r="R2296" s="166">
        <f ca="1">IF(AND(Table1[[#This Row],[TGL. PENSIUN (usia)]]&lt;&gt;"",Table1[[#This Row],[TGL. PENSIUN (usia)]]&lt;&gt;"USIA SALAH"),IF(tglAcuan&lt;&gt;0,(INT(CONVERT(VLOOKUP(Table1[[#This Row],[JABATAN]],tbl_refJabatan,2,FALSE),"yr","day")-CONVERT(DATEDIF(H2296,tglAcuan,"y"),"yr","day"))),(INT(CONVERT(VLOOKUP(Table1[[#This Row],[JABATAN]],tbl_refJabatan,2,FALSE),"yr","day")-CONVERT(DATEDIF(H2296,NOW(),"y"),"yr","day")))),"")</f>
        <v>1461</v>
      </c>
      <c r="S2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Row],[JABATAN]],tbl_refJabatan,4,FALSE),"yr","day")-CONVERT(DATEDIF(H2296,tglAcuan,"y"),"yr","day"))),(NOW()+(CONVERT(VLOOKUP(Table1[[#This Row],[JABATAN]],tbl_refJabatan,4,FALSE),"yr","day")-CONVERT(DATEDIF(H2296,NOW(),"y"),"yr","day")))),"Usia Salah"),"")</f>
        <v>46810.098911689813</v>
      </c>
      <c r="T2296" s="167" t="str">
        <f ca="1">IF(Table1[[#This Row],[TGL. PENSIUN ( usia )]]&lt;&gt;0,TEXT(Table1[[#This Row],[TGL. PENSIUN ( usia )]],"yyyy"),"")</f>
        <v>2028</v>
      </c>
      <c r="U2296" s="166">
        <f ca="1">IF(AND(Table1[[#This Row],[TGL. PENSIUN (usia)]]&lt;&gt;"",Table1[[#This Row],[TGL. PENSIUN (usia)]]&lt;&gt;"USIA SALAH"),IF(tglAcuan&lt;&gt;0,(INT(CONVERT(VLOOKUP(Table1[[#This Row],[JABATAN]],tbl_refJabatan,4,FALSE),"yr","day")-CONVERT(DATEDIF(H2296,tglAcuan,"y"),"yr","day"))),(INT(CONVERT(VLOOKUP(Table1[[#This Row],[JABATAN]],tbl_refJabatan,4,FALSE),"yr","day")-CONVERT(DATEDIF(H2296,NOW(),"y"),"yr","day")))),"")</f>
        <v>1461</v>
      </c>
      <c r="V2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Row],[JABATAN]],tbl_refJabatan,6,FALSE),"yr","day")-CONVERT(DATEDIF(H2296,tglAcuan,"y"),"yr","day"))),(NOW()+(CONVERT(VLOOKUP(Table1[[#This Row],[JABATAN]],tbl_refJabatan,6,FALSE),"yr","day")-CONVERT(DATEDIF(H2296,NOW(),"y"),"yr","day")))),"Usia Salah"),"")</f>
        <v>45349.098911689813</v>
      </c>
      <c r="W2296" s="167" t="str">
        <f ca="1">IF(Table1[[#This Row],[TGL.PENSIUN (usia)]]&lt;&gt;0,TEXT(Table1[[#This Row],[TGL.PENSIUN (usia)]],"yyyy"),"")</f>
        <v>2024</v>
      </c>
      <c r="X2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Row],[JABATAN]],tbl_refJabatan,7,FALSE),"yr","day")-CONVERT(DATEDIF(M2296,tglAcuan,"y"),"yr","day"))),(NOW()+(CONVERT(VLOOKUP(Table1[[#This Row],[JABATAN]],tbl_refJabatan,7,FALSE),"yr","day")-CONVERT(DATEDIF(M2296,NOW(),"y"),"yr","day")))),"tgl SK salah"),"")</f>
        <v>51558.348911689813</v>
      </c>
      <c r="Y2296" s="167" t="str">
        <f ca="1">IF(Table1[[#This Row],[TGL. PENSIUN (jabatan)]]&lt;&gt;0,TEXT(Table1[[#This Row],[TGL. PENSIUN (jabatan)]],"yyyy"),"")</f>
        <v>2041</v>
      </c>
      <c r="Z22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Row],[JABATAN]],tbl_refJabatan,8,FALSE),"yr","day")-CONVERT(DATEDIF(H2296,tglAcuan,"y"),"yr","day"))),(NOW()+(CONVERT(VLOOKUP(Table1[[#This Row],[JABATAN]],tbl_refJabatan,8,FALSE),"yr","day")-CONVERT(DATEDIF(H2296,NOW(),"y"),"yr","day")))),"Usia Salah"),"")</f>
        <v>45349.098911689813</v>
      </c>
      <c r="AA2296" s="167" t="str">
        <f ca="1">IF(Table1[[#This Row],[TGL.PENSIUN (usia )]]&lt;&gt;0,TEXT(Table1[[#This Row],[TGL.PENSIUN (usia )]],"yyyy"),"")</f>
        <v>2024</v>
      </c>
      <c r="AB22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Row],[JABATAN]],tbl_refJabatan,9,FALSE),"yr","day")-CONVERT(DATEDIF(M2296,tglAcuan,"y"),"yr","day"))),(NOW()+(CONVERT(VLOOKUP(Table1[[#This Row],[JABATAN]],tbl_refJabatan,9,FALSE),"yr","day")-CONVERT(DATEDIF(M2296,NOW(),"y"),"yr","day")))),"tgl SK salah"),"")</f>
        <v>51558.348911689813</v>
      </c>
      <c r="AC2296" s="167" t="str">
        <f ca="1">IF(Table1[[#This Row],[TGL. PENSIUN (jabatan )]]&lt;&gt;0,TEXT(Table1[[#This Row],[TGL. PENSIUN (jabatan )]],"yyyy"),"")</f>
        <v>2041</v>
      </c>
      <c r="AD22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297" spans="1:30" s="53" customFormat="1" ht="21.75" customHeight="1" x14ac:dyDescent="0.25">
      <c r="A2297" s="43">
        <f t="shared" si="77"/>
        <v>2292</v>
      </c>
      <c r="B2297" s="55" t="s">
        <v>3998</v>
      </c>
      <c r="C2297" s="55" t="s">
        <v>3999</v>
      </c>
      <c r="D2297" s="97" t="s">
        <v>63</v>
      </c>
      <c r="E2297" s="98" t="s">
        <v>4011</v>
      </c>
      <c r="F2297" s="57" t="s">
        <v>41</v>
      </c>
      <c r="G2297" s="58" t="s">
        <v>42</v>
      </c>
      <c r="H2297" s="117">
        <v>32696</v>
      </c>
      <c r="I2297" s="45"/>
      <c r="J2297" s="76"/>
      <c r="K2297" s="128" t="s">
        <v>56</v>
      </c>
      <c r="L2297" s="110" t="s">
        <v>4012</v>
      </c>
      <c r="M2297" s="127">
        <v>45170</v>
      </c>
      <c r="N2297" s="52" t="str">
        <f t="shared" ca="1" si="78"/>
        <v>34 Tahun 7 Bulan 20 hari</v>
      </c>
      <c r="O22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5 Bulan 26 Hari </v>
      </c>
      <c r="P2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Row],[JABATAN]],tbl_refJabatan,2,FALSE),"yr","day")-CONVERT(DATEDIF(H2297,tglAcuan,"y"),"yr","day"))),(NOW()+(CONVERT(VLOOKUP(Table1[[#This Row],[JABATAN]],tbl_refJabatan,2,FALSE),"yr","day")-CONVERT(DATEDIF(H2297,NOW(),"y"),"yr","day")))),"Usia Salah"),"")</f>
        <v>54845.598911689813</v>
      </c>
      <c r="Q2297" s="167" t="str">
        <f ca="1">IF(Table1[[#This Row],[TGL. PENSIUN (usia)]]&lt;&gt;0,TEXT(Table1[[#This Row],[TGL. PENSIUN (usia)]],"yyyy"),"")</f>
        <v>2050</v>
      </c>
      <c r="R2297" s="166">
        <f ca="1">IF(AND(Table1[[#This Row],[TGL. PENSIUN (usia)]]&lt;&gt;"",Table1[[#This Row],[TGL. PENSIUN (usia)]]&lt;&gt;"USIA SALAH"),IF(tglAcuan&lt;&gt;0,(INT(CONVERT(VLOOKUP(Table1[[#This Row],[JABATAN]],tbl_refJabatan,2,FALSE),"yr","day")-CONVERT(DATEDIF(H2297,tglAcuan,"y"),"yr","day"))),(INT(CONVERT(VLOOKUP(Table1[[#This Row],[JABATAN]],tbl_refJabatan,2,FALSE),"yr","day")-CONVERT(DATEDIF(H2297,NOW(),"y"),"yr","day")))),"")</f>
        <v>9496</v>
      </c>
      <c r="S2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Row],[JABATAN]],tbl_refJabatan,4,FALSE),"yr","day")-CONVERT(DATEDIF(H2297,tglAcuan,"y"),"yr","day"))),(NOW()+(CONVERT(VLOOKUP(Table1[[#This Row],[JABATAN]],tbl_refJabatan,4,FALSE),"yr","day")-CONVERT(DATEDIF(H2297,NOW(),"y"),"yr","day")))),"Usia Salah"),"")</f>
        <v>40235.598911689813</v>
      </c>
      <c r="T2297" s="167" t="str">
        <f ca="1">IF(Table1[[#This Row],[TGL. PENSIUN ( usia )]]&lt;&gt;0,TEXT(Table1[[#This Row],[TGL. PENSIUN ( usia )]],"yyyy"),"")</f>
        <v>2010</v>
      </c>
      <c r="U2297" s="166">
        <f ca="1">IF(AND(Table1[[#This Row],[TGL. PENSIUN (usia)]]&lt;&gt;"",Table1[[#This Row],[TGL. PENSIUN (usia)]]&lt;&gt;"USIA SALAH"),IF(tglAcuan&lt;&gt;0,(INT(CONVERT(VLOOKUP(Table1[[#This Row],[JABATAN]],tbl_refJabatan,4,FALSE),"yr","day")-CONVERT(DATEDIF(H2297,tglAcuan,"y"),"yr","day"))),(INT(CONVERT(VLOOKUP(Table1[[#This Row],[JABATAN]],tbl_refJabatan,4,FALSE),"yr","day")-CONVERT(DATEDIF(H2297,NOW(),"y"),"yr","day")))),"")</f>
        <v>-5114</v>
      </c>
      <c r="V2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Row],[JABATAN]],tbl_refJabatan,6,FALSE),"yr","day")-CONVERT(DATEDIF(H2297,tglAcuan,"y"),"yr","day"))),(NOW()+(CONVERT(VLOOKUP(Table1[[#This Row],[JABATAN]],tbl_refJabatan,6,FALSE),"yr","day")-CONVERT(DATEDIF(H2297,NOW(),"y"),"yr","day")))),"Usia Salah"),"")</f>
        <v>32930.598911689813</v>
      </c>
      <c r="W2297" s="167" t="str">
        <f ca="1">IF(Table1[[#This Row],[TGL.PENSIUN (usia)]]&lt;&gt;0,TEXT(Table1[[#This Row],[TGL.PENSIUN (usia)]],"yyyy"),"")</f>
        <v>1990</v>
      </c>
      <c r="X2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Row],[JABATAN]],tbl_refJabatan,7,FALSE),"yr","day")-CONVERT(DATEDIF(M2297,tglAcuan,"y"),"yr","day"))),(NOW()+(CONVERT(VLOOKUP(Table1[[#This Row],[JABATAN]],tbl_refJabatan,7,FALSE),"yr","day")-CONVERT(DATEDIF(M2297,NOW(),"y"),"yr","day")))),"tgl SK salah"),"")</f>
        <v>67264.098911689813</v>
      </c>
      <c r="Y2297" s="167" t="str">
        <f ca="1">IF(Table1[[#This Row],[TGL. PENSIUN (jabatan)]]&lt;&gt;0,TEXT(Table1[[#This Row],[TGL. PENSIUN (jabatan)]],"yyyy"),"")</f>
        <v>2084</v>
      </c>
      <c r="Z22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Row],[JABATAN]],tbl_refJabatan,8,FALSE),"yr","day")-CONVERT(DATEDIF(H2297,tglAcuan,"y"),"yr","day"))),(NOW()+(CONVERT(VLOOKUP(Table1[[#This Row],[JABATAN]],tbl_refJabatan,8,FALSE),"yr","day")-CONVERT(DATEDIF(H2297,NOW(),"y"),"yr","day")))),"Usia Salah"),"")</f>
        <v>54845.598911689813</v>
      </c>
      <c r="AA2297" s="167" t="str">
        <f ca="1">IF(Table1[[#This Row],[TGL.PENSIUN (usia )]]&lt;&gt;0,TEXT(Table1[[#This Row],[TGL.PENSIUN (usia )]],"yyyy"),"")</f>
        <v>2050</v>
      </c>
      <c r="AB22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Row],[JABATAN]],tbl_refJabatan,9,FALSE),"yr","day")-CONVERT(DATEDIF(M2297,tglAcuan,"y"),"yr","day"))),(NOW()+(CONVERT(VLOOKUP(Table1[[#This Row],[JABATAN]],tbl_refJabatan,9,FALSE),"yr","day")-CONVERT(DATEDIF(M2297,NOW(),"y"),"yr","day")))),"tgl SK salah"),"")</f>
        <v>50827.848911689813</v>
      </c>
      <c r="AC2297" s="167" t="str">
        <f ca="1">IF(Table1[[#This Row],[TGL. PENSIUN (jabatan )]]&lt;&gt;0,TEXT(Table1[[#This Row],[TGL. PENSIUN (jabatan )]],"yyyy"),"")</f>
        <v>2039</v>
      </c>
      <c r="AD22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8" spans="1:30" s="53" customFormat="1" ht="21.75" customHeight="1" x14ac:dyDescent="0.25">
      <c r="A2298" s="43">
        <f t="shared" si="77"/>
        <v>2293</v>
      </c>
      <c r="B2298" s="44" t="s">
        <v>3998</v>
      </c>
      <c r="C2298" s="44" t="s">
        <v>3999</v>
      </c>
      <c r="D2298" s="72" t="s">
        <v>63</v>
      </c>
      <c r="E2298" s="59" t="s">
        <v>1141</v>
      </c>
      <c r="F2298" s="43" t="s">
        <v>41</v>
      </c>
      <c r="G2298" s="46" t="s">
        <v>42</v>
      </c>
      <c r="H2298" s="47">
        <v>23541</v>
      </c>
      <c r="I2298" s="45"/>
      <c r="J2298" s="76"/>
      <c r="K2298" s="74" t="s">
        <v>43</v>
      </c>
      <c r="L2298" s="63" t="s">
        <v>4013</v>
      </c>
      <c r="M2298" s="80">
        <v>36797</v>
      </c>
      <c r="N2298" s="52" t="str">
        <f t="shared" ca="1" si="78"/>
        <v>59 Tahun 8 Bulan 14 hari</v>
      </c>
      <c r="O22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23 Tahun 4 Bulan 30 Hari </v>
      </c>
      <c r="P2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Row],[JABATAN]],tbl_refJabatan,2,FALSE),"yr","day")-CONVERT(DATEDIF(H2298,tglAcuan,"y"),"yr","day"))),(NOW()+(CONVERT(VLOOKUP(Table1[[#This Row],[JABATAN]],tbl_refJabatan,2,FALSE),"yr","day")-CONVERT(DATEDIF(H2298,NOW(),"y"),"yr","day")))),"Usia Salah"),"")</f>
        <v>45714.348911689813</v>
      </c>
      <c r="Q2298" s="167" t="str">
        <f ca="1">IF(Table1[[#This Row],[TGL. PENSIUN (usia)]]&lt;&gt;0,TEXT(Table1[[#This Row],[TGL. PENSIUN (usia)]],"yyyy"),"")</f>
        <v>2025</v>
      </c>
      <c r="R2298" s="166">
        <f ca="1">IF(AND(Table1[[#This Row],[TGL. PENSIUN (usia)]]&lt;&gt;"",Table1[[#This Row],[TGL. PENSIUN (usia)]]&lt;&gt;"USIA SALAH"),IF(tglAcuan&lt;&gt;0,(INT(CONVERT(VLOOKUP(Table1[[#This Row],[JABATAN]],tbl_refJabatan,2,FALSE),"yr","day")-CONVERT(DATEDIF(H2298,tglAcuan,"y"),"yr","day"))),(INT(CONVERT(VLOOKUP(Table1[[#This Row],[JABATAN]],tbl_refJabatan,2,FALSE),"yr","day")-CONVERT(DATEDIF(H2298,NOW(),"y"),"yr","day")))),"")</f>
        <v>365</v>
      </c>
      <c r="S2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Row],[JABATAN]],tbl_refJabatan,4,FALSE),"yr","day")-CONVERT(DATEDIF(H2298,tglAcuan,"y"),"yr","day"))),(NOW()+(CONVERT(VLOOKUP(Table1[[#This Row],[JABATAN]],tbl_refJabatan,4,FALSE),"yr","day")-CONVERT(DATEDIF(H2298,NOW(),"y"),"yr","day")))),"Usia Salah"),"")</f>
        <v>31104.348911689813</v>
      </c>
      <c r="T2298" s="167" t="str">
        <f ca="1">IF(Table1[[#This Row],[TGL. PENSIUN ( usia )]]&lt;&gt;0,TEXT(Table1[[#This Row],[TGL. PENSIUN ( usia )]],"yyyy"),"")</f>
        <v>1985</v>
      </c>
      <c r="U2298" s="166">
        <f ca="1">IF(AND(Table1[[#This Row],[TGL. PENSIUN (usia)]]&lt;&gt;"",Table1[[#This Row],[TGL. PENSIUN (usia)]]&lt;&gt;"USIA SALAH"),IF(tglAcuan&lt;&gt;0,(INT(CONVERT(VLOOKUP(Table1[[#This Row],[JABATAN]],tbl_refJabatan,4,FALSE),"yr","day")-CONVERT(DATEDIF(H2298,tglAcuan,"y"),"yr","day"))),(INT(CONVERT(VLOOKUP(Table1[[#This Row],[JABATAN]],tbl_refJabatan,4,FALSE),"yr","day")-CONVERT(DATEDIF(H2298,NOW(),"y"),"yr","day")))),"")</f>
        <v>-14245</v>
      </c>
      <c r="V2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Row],[JABATAN]],tbl_refJabatan,6,FALSE),"yr","day")-CONVERT(DATEDIF(H2298,tglAcuan,"y"),"yr","day"))),(NOW()+(CONVERT(VLOOKUP(Table1[[#This Row],[JABATAN]],tbl_refJabatan,6,FALSE),"yr","day")-CONVERT(DATEDIF(H2298,NOW(),"y"),"yr","day")))),"Usia Salah"),"")</f>
        <v>23799.348911689813</v>
      </c>
      <c r="W2298" s="167" t="str">
        <f ca="1">IF(Table1[[#This Row],[TGL.PENSIUN (usia)]]&lt;&gt;0,TEXT(Table1[[#This Row],[TGL.PENSIUN (usia)]],"yyyy"),"")</f>
        <v>1965</v>
      </c>
      <c r="X22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Row],[JABATAN]],tbl_refJabatan,7,FALSE),"yr","day")-CONVERT(DATEDIF(M2298,tglAcuan,"y"),"yr","day"))),(NOW()+(CONVERT(VLOOKUP(Table1[[#This Row],[JABATAN]],tbl_refJabatan,7,FALSE),"yr","day")-CONVERT(DATEDIF(M2298,NOW(),"y"),"yr","day")))),"tgl SK salah"),"")</f>
        <v>58863.348911689813</v>
      </c>
      <c r="Y2298" s="167" t="str">
        <f ca="1">IF(Table1[[#This Row],[TGL. PENSIUN (jabatan)]]&lt;&gt;0,TEXT(Table1[[#This Row],[TGL. PENSIUN (jabatan)]],"yyyy"),"")</f>
        <v>2061</v>
      </c>
      <c r="Z22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Row],[JABATAN]],tbl_refJabatan,8,FALSE),"yr","day")-CONVERT(DATEDIF(H2298,tglAcuan,"y"),"yr","day"))),(NOW()+(CONVERT(VLOOKUP(Table1[[#This Row],[JABATAN]],tbl_refJabatan,8,FALSE),"yr","day")-CONVERT(DATEDIF(H2298,NOW(),"y"),"yr","day")))),"Usia Salah"),"")</f>
        <v>45714.348911689813</v>
      </c>
      <c r="AA2298" s="167" t="str">
        <f ca="1">IF(Table1[[#This Row],[TGL.PENSIUN (usia )]]&lt;&gt;0,TEXT(Table1[[#This Row],[TGL.PENSIUN (usia )]],"yyyy"),"")</f>
        <v>2025</v>
      </c>
      <c r="AB22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Row],[JABATAN]],tbl_refJabatan,9,FALSE),"yr","day")-CONVERT(DATEDIF(M2298,tglAcuan,"y"),"yr","day"))),(NOW()+(CONVERT(VLOOKUP(Table1[[#This Row],[JABATAN]],tbl_refJabatan,9,FALSE),"yr","day")-CONVERT(DATEDIF(M2298,NOW(),"y"),"yr","day")))),"tgl SK salah"),"")</f>
        <v>42427.098911689813</v>
      </c>
      <c r="AC2298" s="167" t="str">
        <f ca="1">IF(Table1[[#This Row],[TGL. PENSIUN (jabatan )]]&lt;&gt;0,TEXT(Table1[[#This Row],[TGL. PENSIUN (jabatan )]],"yyyy"),"")</f>
        <v>2016</v>
      </c>
      <c r="AD22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299" spans="1:30" s="53" customFormat="1" ht="21.75" customHeight="1" x14ac:dyDescent="0.25">
      <c r="A2299" s="43">
        <f t="shared" si="77"/>
        <v>2294</v>
      </c>
      <c r="B2299" s="44" t="s">
        <v>3998</v>
      </c>
      <c r="C2299" s="44" t="s">
        <v>3999</v>
      </c>
      <c r="D2299" s="72" t="s">
        <v>63</v>
      </c>
      <c r="E2299" s="59" t="s">
        <v>144</v>
      </c>
      <c r="F2299" s="43" t="s">
        <v>41</v>
      </c>
      <c r="G2299" s="46" t="s">
        <v>42</v>
      </c>
      <c r="H2299" s="47">
        <v>27312</v>
      </c>
      <c r="I2299" s="45"/>
      <c r="J2299" s="76"/>
      <c r="K2299" s="74" t="s">
        <v>43</v>
      </c>
      <c r="L2299" s="63" t="s">
        <v>4014</v>
      </c>
      <c r="M2299" s="80">
        <v>40612</v>
      </c>
      <c r="N2299" s="52" t="str">
        <f t="shared" ca="1" si="78"/>
        <v>49 Tahun 4 Bulan 17 hari</v>
      </c>
      <c r="O22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11 Bulan 17 Hari </v>
      </c>
      <c r="P2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Row],[JABATAN]],tbl_refJabatan,2,FALSE),"yr","day")-CONVERT(DATEDIF(H2299,tglAcuan,"y"),"yr","day"))),(NOW()+(CONVERT(VLOOKUP(Table1[[#This Row],[JABATAN]],tbl_refJabatan,2,FALSE),"yr","day")-CONVERT(DATEDIF(H2299,NOW(),"y"),"yr","day")))),"Usia Salah"),"")</f>
        <v>49366.848911689813</v>
      </c>
      <c r="Q2299" s="167" t="str">
        <f ca="1">IF(Table1[[#This Row],[TGL. PENSIUN (usia)]]&lt;&gt;0,TEXT(Table1[[#This Row],[TGL. PENSIUN (usia)]],"yyyy"),"")</f>
        <v>2035</v>
      </c>
      <c r="R2299" s="166">
        <f ca="1">IF(AND(Table1[[#This Row],[TGL. PENSIUN (usia)]]&lt;&gt;"",Table1[[#This Row],[TGL. PENSIUN (usia)]]&lt;&gt;"USIA SALAH"),IF(tglAcuan&lt;&gt;0,(INT(CONVERT(VLOOKUP(Table1[[#This Row],[JABATAN]],tbl_refJabatan,2,FALSE),"yr","day")-CONVERT(DATEDIF(H2299,tglAcuan,"y"),"yr","day"))),(INT(CONVERT(VLOOKUP(Table1[[#This Row],[JABATAN]],tbl_refJabatan,2,FALSE),"yr","day")-CONVERT(DATEDIF(H2299,NOW(),"y"),"yr","day")))),"")</f>
        <v>4017</v>
      </c>
      <c r="S2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Row],[JABATAN]],tbl_refJabatan,4,FALSE),"yr","day")-CONVERT(DATEDIF(H2299,tglAcuan,"y"),"yr","day"))),(NOW()+(CONVERT(VLOOKUP(Table1[[#This Row],[JABATAN]],tbl_refJabatan,4,FALSE),"yr","day")-CONVERT(DATEDIF(H2299,NOW(),"y"),"yr","day")))),"Usia Salah"),"")</f>
        <v>34756.848911689813</v>
      </c>
      <c r="T2299" s="167" t="str">
        <f ca="1">IF(Table1[[#This Row],[TGL. PENSIUN ( usia )]]&lt;&gt;0,TEXT(Table1[[#This Row],[TGL. PENSIUN ( usia )]],"yyyy"),"")</f>
        <v>1995</v>
      </c>
      <c r="U2299" s="166">
        <f ca="1">IF(AND(Table1[[#This Row],[TGL. PENSIUN (usia)]]&lt;&gt;"",Table1[[#This Row],[TGL. PENSIUN (usia)]]&lt;&gt;"USIA SALAH"),IF(tglAcuan&lt;&gt;0,(INT(CONVERT(VLOOKUP(Table1[[#This Row],[JABATAN]],tbl_refJabatan,4,FALSE),"yr","day")-CONVERT(DATEDIF(H2299,tglAcuan,"y"),"yr","day"))),(INT(CONVERT(VLOOKUP(Table1[[#This Row],[JABATAN]],tbl_refJabatan,4,FALSE),"yr","day")-CONVERT(DATEDIF(H2299,NOW(),"y"),"yr","day")))),"")</f>
        <v>-10593</v>
      </c>
      <c r="V2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Row],[JABATAN]],tbl_refJabatan,6,FALSE),"yr","day")-CONVERT(DATEDIF(H2299,tglAcuan,"y"),"yr","day"))),(NOW()+(CONVERT(VLOOKUP(Table1[[#This Row],[JABATAN]],tbl_refJabatan,6,FALSE),"yr","day")-CONVERT(DATEDIF(H2299,NOW(),"y"),"yr","day")))),"Usia Salah"),"")</f>
        <v>27451.848911689813</v>
      </c>
      <c r="W2299" s="167" t="str">
        <f ca="1">IF(Table1[[#This Row],[TGL.PENSIUN (usia)]]&lt;&gt;0,TEXT(Table1[[#This Row],[TGL.PENSIUN (usia)]],"yyyy"),"")</f>
        <v>1975</v>
      </c>
      <c r="X2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Row],[JABATAN]],tbl_refJabatan,7,FALSE),"yr","day")-CONVERT(DATEDIF(M2299,tglAcuan,"y"),"yr","day"))),(NOW()+(CONVERT(VLOOKUP(Table1[[#This Row],[JABATAN]],tbl_refJabatan,7,FALSE),"yr","day")-CONVERT(DATEDIF(M2299,NOW(),"y"),"yr","day")))),"tgl SK salah"),"")</f>
        <v>62881.098911689813</v>
      </c>
      <c r="Y2299" s="167" t="str">
        <f ca="1">IF(Table1[[#This Row],[TGL. PENSIUN (jabatan)]]&lt;&gt;0,TEXT(Table1[[#This Row],[TGL. PENSIUN (jabatan)]],"yyyy"),"")</f>
        <v>2072</v>
      </c>
      <c r="Z22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Row],[JABATAN]],tbl_refJabatan,8,FALSE),"yr","day")-CONVERT(DATEDIF(H2299,tglAcuan,"y"),"yr","day"))),(NOW()+(CONVERT(VLOOKUP(Table1[[#This Row],[JABATAN]],tbl_refJabatan,8,FALSE),"yr","day")-CONVERT(DATEDIF(H2299,NOW(),"y"),"yr","day")))),"Usia Salah"),"")</f>
        <v>49366.848911689813</v>
      </c>
      <c r="AA2299" s="167" t="str">
        <f ca="1">IF(Table1[[#This Row],[TGL.PENSIUN (usia )]]&lt;&gt;0,TEXT(Table1[[#This Row],[TGL.PENSIUN (usia )]],"yyyy"),"")</f>
        <v>2035</v>
      </c>
      <c r="AB22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Row],[JABATAN]],tbl_refJabatan,9,FALSE),"yr","day")-CONVERT(DATEDIF(M2299,tglAcuan,"y"),"yr","day"))),(NOW()+(CONVERT(VLOOKUP(Table1[[#This Row],[JABATAN]],tbl_refJabatan,9,FALSE),"yr","day")-CONVERT(DATEDIF(M2299,NOW(),"y"),"yr","day")))),"tgl SK salah"),"")</f>
        <v>46444.848911689813</v>
      </c>
      <c r="AC2299" s="167" t="str">
        <f ca="1">IF(Table1[[#This Row],[TGL. PENSIUN (jabatan )]]&lt;&gt;0,TEXT(Table1[[#This Row],[TGL. PENSIUN (jabatan )]],"yyyy"),"")</f>
        <v>2027</v>
      </c>
      <c r="AD22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0" spans="1:30" s="53" customFormat="1" ht="21.75" customHeight="1" x14ac:dyDescent="0.25">
      <c r="A2300" s="43">
        <f t="shared" si="77"/>
        <v>2295</v>
      </c>
      <c r="B2300" s="44" t="s">
        <v>3998</v>
      </c>
      <c r="C2300" s="44" t="s">
        <v>3999</v>
      </c>
      <c r="D2300" s="72" t="s">
        <v>63</v>
      </c>
      <c r="E2300" s="59" t="s">
        <v>4015</v>
      </c>
      <c r="F2300" s="43" t="s">
        <v>41</v>
      </c>
      <c r="G2300" s="46" t="s">
        <v>42</v>
      </c>
      <c r="H2300" s="47">
        <v>26331</v>
      </c>
      <c r="I2300" s="45"/>
      <c r="J2300" s="76"/>
      <c r="K2300" s="74" t="s">
        <v>43</v>
      </c>
      <c r="L2300" s="63" t="s">
        <v>4016</v>
      </c>
      <c r="M2300" s="80">
        <v>41641</v>
      </c>
      <c r="N2300" s="52" t="str">
        <f t="shared" ca="1" si="78"/>
        <v>52 Tahun 0 Bulan 25 hari</v>
      </c>
      <c r="O23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1 Bulan 25 Hari </v>
      </c>
      <c r="P2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Row],[JABATAN]],tbl_refJabatan,2,FALSE),"yr","day")-CONVERT(DATEDIF(H2300,tglAcuan,"y"),"yr","day"))),(NOW()+(CONVERT(VLOOKUP(Table1[[#This Row],[JABATAN]],tbl_refJabatan,2,FALSE),"yr","day")-CONVERT(DATEDIF(H2300,NOW(),"y"),"yr","day")))),"Usia Salah"),"")</f>
        <v>48271.098911689813</v>
      </c>
      <c r="Q2300" s="167" t="str">
        <f ca="1">IF(Table1[[#This Row],[TGL. PENSIUN (usia)]]&lt;&gt;0,TEXT(Table1[[#This Row],[TGL. PENSIUN (usia)]],"yyyy"),"")</f>
        <v>2032</v>
      </c>
      <c r="R2300" s="166">
        <f ca="1">IF(AND(Table1[[#This Row],[TGL. PENSIUN (usia)]]&lt;&gt;"",Table1[[#This Row],[TGL. PENSIUN (usia)]]&lt;&gt;"USIA SALAH"),IF(tglAcuan&lt;&gt;0,(INT(CONVERT(VLOOKUP(Table1[[#This Row],[JABATAN]],tbl_refJabatan,2,FALSE),"yr","day")-CONVERT(DATEDIF(H2300,tglAcuan,"y"),"yr","day"))),(INT(CONVERT(VLOOKUP(Table1[[#This Row],[JABATAN]],tbl_refJabatan,2,FALSE),"yr","day")-CONVERT(DATEDIF(H2300,NOW(),"y"),"yr","day")))),"")</f>
        <v>2922</v>
      </c>
      <c r="S2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Row],[JABATAN]],tbl_refJabatan,4,FALSE),"yr","day")-CONVERT(DATEDIF(H2300,tglAcuan,"y"),"yr","day"))),(NOW()+(CONVERT(VLOOKUP(Table1[[#This Row],[JABATAN]],tbl_refJabatan,4,FALSE),"yr","day")-CONVERT(DATEDIF(H2300,NOW(),"y"),"yr","day")))),"Usia Salah"),"")</f>
        <v>33661.098911689813</v>
      </c>
      <c r="T2300" s="167" t="str">
        <f ca="1">IF(Table1[[#This Row],[TGL. PENSIUN ( usia )]]&lt;&gt;0,TEXT(Table1[[#This Row],[TGL. PENSIUN ( usia )]],"yyyy"),"")</f>
        <v>1992</v>
      </c>
      <c r="U2300" s="166">
        <f ca="1">IF(AND(Table1[[#This Row],[TGL. PENSIUN (usia)]]&lt;&gt;"",Table1[[#This Row],[TGL. PENSIUN (usia)]]&lt;&gt;"USIA SALAH"),IF(tglAcuan&lt;&gt;0,(INT(CONVERT(VLOOKUP(Table1[[#This Row],[JABATAN]],tbl_refJabatan,4,FALSE),"yr","day")-CONVERT(DATEDIF(H2300,tglAcuan,"y"),"yr","day"))),(INT(CONVERT(VLOOKUP(Table1[[#This Row],[JABATAN]],tbl_refJabatan,4,FALSE),"yr","day")-CONVERT(DATEDIF(H2300,NOW(),"y"),"yr","day")))),"")</f>
        <v>-11688</v>
      </c>
      <c r="V2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Row],[JABATAN]],tbl_refJabatan,6,FALSE),"yr","day")-CONVERT(DATEDIF(H2300,tglAcuan,"y"),"yr","day"))),(NOW()+(CONVERT(VLOOKUP(Table1[[#This Row],[JABATAN]],tbl_refJabatan,6,FALSE),"yr","day")-CONVERT(DATEDIF(H2300,NOW(),"y"),"yr","day")))),"Usia Salah"),"")</f>
        <v>26356.098911689813</v>
      </c>
      <c r="W2300" s="167" t="str">
        <f ca="1">IF(Table1[[#This Row],[TGL.PENSIUN (usia)]]&lt;&gt;0,TEXT(Table1[[#This Row],[TGL.PENSIUN (usia)]],"yyyy"),"")</f>
        <v>1972</v>
      </c>
      <c r="X2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Row],[JABATAN]],tbl_refJabatan,7,FALSE),"yr","day")-CONVERT(DATEDIF(M2300,tglAcuan,"y"),"yr","day"))),(NOW()+(CONVERT(VLOOKUP(Table1[[#This Row],[JABATAN]],tbl_refJabatan,7,FALSE),"yr","day")-CONVERT(DATEDIF(M2300,NOW(),"y"),"yr","day")))),"tgl SK salah"),"")</f>
        <v>63611.598911689813</v>
      </c>
      <c r="Y2300" s="167" t="str">
        <f ca="1">IF(Table1[[#This Row],[TGL. PENSIUN (jabatan)]]&lt;&gt;0,TEXT(Table1[[#This Row],[TGL. PENSIUN (jabatan)]],"yyyy"),"")</f>
        <v>2074</v>
      </c>
      <c r="Z23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Row],[JABATAN]],tbl_refJabatan,8,FALSE),"yr","day")-CONVERT(DATEDIF(H2300,tglAcuan,"y"),"yr","day"))),(NOW()+(CONVERT(VLOOKUP(Table1[[#This Row],[JABATAN]],tbl_refJabatan,8,FALSE),"yr","day")-CONVERT(DATEDIF(H2300,NOW(),"y"),"yr","day")))),"Usia Salah"),"")</f>
        <v>48271.098911689813</v>
      </c>
      <c r="AA2300" s="167" t="str">
        <f ca="1">IF(Table1[[#This Row],[TGL.PENSIUN (usia )]]&lt;&gt;0,TEXT(Table1[[#This Row],[TGL.PENSIUN (usia )]],"yyyy"),"")</f>
        <v>2032</v>
      </c>
      <c r="AB23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Row],[JABATAN]],tbl_refJabatan,9,FALSE),"yr","day")-CONVERT(DATEDIF(M2300,tglAcuan,"y"),"yr","day"))),(NOW()+(CONVERT(VLOOKUP(Table1[[#This Row],[JABATAN]],tbl_refJabatan,9,FALSE),"yr","day")-CONVERT(DATEDIF(M2300,NOW(),"y"),"yr","day")))),"tgl SK salah"),"")</f>
        <v>47175.348911689813</v>
      </c>
      <c r="AC2300" s="167" t="str">
        <f ca="1">IF(Table1[[#This Row],[TGL. PENSIUN (jabatan )]]&lt;&gt;0,TEXT(Table1[[#This Row],[TGL. PENSIUN (jabatan )]],"yyyy"),"")</f>
        <v>2029</v>
      </c>
      <c r="AD23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1" spans="1:30" s="53" customFormat="1" ht="21.75" customHeight="1" x14ac:dyDescent="0.25">
      <c r="A2301" s="43">
        <f t="shared" si="77"/>
        <v>2296</v>
      </c>
      <c r="B2301" s="44" t="s">
        <v>3998</v>
      </c>
      <c r="C2301" s="44" t="s">
        <v>3999</v>
      </c>
      <c r="D2301" s="72" t="s">
        <v>63</v>
      </c>
      <c r="E2301" s="59" t="s">
        <v>597</v>
      </c>
      <c r="F2301" s="43" t="s">
        <v>41</v>
      </c>
      <c r="G2301" s="46" t="s">
        <v>42</v>
      </c>
      <c r="H2301" s="47">
        <v>32872</v>
      </c>
      <c r="I2301" s="45"/>
      <c r="J2301" s="76"/>
      <c r="K2301" s="74" t="s">
        <v>43</v>
      </c>
      <c r="L2301" s="90" t="s">
        <v>4017</v>
      </c>
      <c r="M2301" s="80">
        <v>44113</v>
      </c>
      <c r="N2301" s="52" t="str">
        <f t="shared" ca="1" si="78"/>
        <v>34 Tahun 1 Bulan 28 hari</v>
      </c>
      <c r="O23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18 Hari </v>
      </c>
      <c r="P2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Row],[JABATAN]],tbl_refJabatan,2,FALSE),"yr","day")-CONVERT(DATEDIF(H2301,tglAcuan,"y"),"yr","day"))),(NOW()+(CONVERT(VLOOKUP(Table1[[#This Row],[JABATAN]],tbl_refJabatan,2,FALSE),"yr","day")-CONVERT(DATEDIF(H2301,NOW(),"y"),"yr","day")))),"Usia Salah"),"")</f>
        <v>54845.598911689813</v>
      </c>
      <c r="Q2301" s="167" t="str">
        <f ca="1">IF(Table1[[#This Row],[TGL. PENSIUN (usia)]]&lt;&gt;0,TEXT(Table1[[#This Row],[TGL. PENSIUN (usia)]],"yyyy"),"")</f>
        <v>2050</v>
      </c>
      <c r="R2301" s="166">
        <f ca="1">IF(AND(Table1[[#This Row],[TGL. PENSIUN (usia)]]&lt;&gt;"",Table1[[#This Row],[TGL. PENSIUN (usia)]]&lt;&gt;"USIA SALAH"),IF(tglAcuan&lt;&gt;0,(INT(CONVERT(VLOOKUP(Table1[[#This Row],[JABATAN]],tbl_refJabatan,2,FALSE),"yr","day")-CONVERT(DATEDIF(H2301,tglAcuan,"y"),"yr","day"))),(INT(CONVERT(VLOOKUP(Table1[[#This Row],[JABATAN]],tbl_refJabatan,2,FALSE),"yr","day")-CONVERT(DATEDIF(H2301,NOW(),"y"),"yr","day")))),"")</f>
        <v>9496</v>
      </c>
      <c r="S2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Row],[JABATAN]],tbl_refJabatan,4,FALSE),"yr","day")-CONVERT(DATEDIF(H2301,tglAcuan,"y"),"yr","day"))),(NOW()+(CONVERT(VLOOKUP(Table1[[#This Row],[JABATAN]],tbl_refJabatan,4,FALSE),"yr","day")-CONVERT(DATEDIF(H2301,NOW(),"y"),"yr","day")))),"Usia Salah"),"")</f>
        <v>40235.598911689813</v>
      </c>
      <c r="T2301" s="167" t="str">
        <f ca="1">IF(Table1[[#This Row],[TGL. PENSIUN ( usia )]]&lt;&gt;0,TEXT(Table1[[#This Row],[TGL. PENSIUN ( usia )]],"yyyy"),"")</f>
        <v>2010</v>
      </c>
      <c r="U2301" s="166">
        <f ca="1">IF(AND(Table1[[#This Row],[TGL. PENSIUN (usia)]]&lt;&gt;"",Table1[[#This Row],[TGL. PENSIUN (usia)]]&lt;&gt;"USIA SALAH"),IF(tglAcuan&lt;&gt;0,(INT(CONVERT(VLOOKUP(Table1[[#This Row],[JABATAN]],tbl_refJabatan,4,FALSE),"yr","day")-CONVERT(DATEDIF(H2301,tglAcuan,"y"),"yr","day"))),(INT(CONVERT(VLOOKUP(Table1[[#This Row],[JABATAN]],tbl_refJabatan,4,FALSE),"yr","day")-CONVERT(DATEDIF(H2301,NOW(),"y"),"yr","day")))),"")</f>
        <v>-5114</v>
      </c>
      <c r="V2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Row],[JABATAN]],tbl_refJabatan,6,FALSE),"yr","day")-CONVERT(DATEDIF(H2301,tglAcuan,"y"),"yr","day"))),(NOW()+(CONVERT(VLOOKUP(Table1[[#This Row],[JABATAN]],tbl_refJabatan,6,FALSE),"yr","day")-CONVERT(DATEDIF(H2301,NOW(),"y"),"yr","day")))),"Usia Salah"),"")</f>
        <v>32930.598911689813</v>
      </c>
      <c r="W2301" s="167" t="str">
        <f ca="1">IF(Table1[[#This Row],[TGL.PENSIUN (usia)]]&lt;&gt;0,TEXT(Table1[[#This Row],[TGL.PENSIUN (usia)]],"yyyy"),"")</f>
        <v>1990</v>
      </c>
      <c r="X2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Row],[JABATAN]],tbl_refJabatan,7,FALSE),"yr","day")-CONVERT(DATEDIF(M2301,tglAcuan,"y"),"yr","day"))),(NOW()+(CONVERT(VLOOKUP(Table1[[#This Row],[JABATAN]],tbl_refJabatan,7,FALSE),"yr","day")-CONVERT(DATEDIF(M2301,NOW(),"y"),"yr","day")))),"tgl SK salah"),"")</f>
        <v>66168.348911689813</v>
      </c>
      <c r="Y2301" s="167" t="str">
        <f ca="1">IF(Table1[[#This Row],[TGL. PENSIUN (jabatan)]]&lt;&gt;0,TEXT(Table1[[#This Row],[TGL. PENSIUN (jabatan)]],"yyyy"),"")</f>
        <v>2081</v>
      </c>
      <c r="Z23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Row],[JABATAN]],tbl_refJabatan,8,FALSE),"yr","day")-CONVERT(DATEDIF(H2301,tglAcuan,"y"),"yr","day"))),(NOW()+(CONVERT(VLOOKUP(Table1[[#This Row],[JABATAN]],tbl_refJabatan,8,FALSE),"yr","day")-CONVERT(DATEDIF(H2301,NOW(),"y"),"yr","day")))),"Usia Salah"),"")</f>
        <v>54845.598911689813</v>
      </c>
      <c r="AA2301" s="167" t="str">
        <f ca="1">IF(Table1[[#This Row],[TGL.PENSIUN (usia )]]&lt;&gt;0,TEXT(Table1[[#This Row],[TGL.PENSIUN (usia )]],"yyyy"),"")</f>
        <v>2050</v>
      </c>
      <c r="AB23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Row],[JABATAN]],tbl_refJabatan,9,FALSE),"yr","day")-CONVERT(DATEDIF(M2301,tglAcuan,"y"),"yr","day"))),(NOW()+(CONVERT(VLOOKUP(Table1[[#This Row],[JABATAN]],tbl_refJabatan,9,FALSE),"yr","day")-CONVERT(DATEDIF(M2301,NOW(),"y"),"yr","day")))),"tgl SK salah"),"")</f>
        <v>49732.098911689813</v>
      </c>
      <c r="AC2301" s="167" t="str">
        <f ca="1">IF(Table1[[#This Row],[TGL. PENSIUN (jabatan )]]&lt;&gt;0,TEXT(Table1[[#This Row],[TGL. PENSIUN (jabatan )]],"yyyy"),"")</f>
        <v>2036</v>
      </c>
      <c r="AD23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2" spans="1:30" s="53" customFormat="1" ht="21.75" customHeight="1" x14ac:dyDescent="0.25">
      <c r="A2302" s="43">
        <f t="shared" si="77"/>
        <v>2297</v>
      </c>
      <c r="B2302" s="44" t="s">
        <v>3998</v>
      </c>
      <c r="C2302" s="44" t="s">
        <v>4018</v>
      </c>
      <c r="D2302" s="45" t="s">
        <v>39</v>
      </c>
      <c r="E2302" s="59" t="s">
        <v>3762</v>
      </c>
      <c r="F2302" s="43" t="s">
        <v>41</v>
      </c>
      <c r="G2302" s="46" t="s">
        <v>42</v>
      </c>
      <c r="H2302" s="47">
        <v>26770</v>
      </c>
      <c r="I2302" s="45"/>
      <c r="J2302" s="76"/>
      <c r="K2302" s="74" t="s">
        <v>43</v>
      </c>
      <c r="L2302" s="63" t="s">
        <v>4019</v>
      </c>
      <c r="M2302" s="80">
        <v>43812</v>
      </c>
      <c r="N2302" s="52" t="str">
        <f t="shared" ca="1" si="78"/>
        <v>50 Tahun 10 Bulan 11 hari</v>
      </c>
      <c r="O23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Row],[JABATAN]],tbl_refJabatan,2,FALSE),"yr","day")-CONVERT(DATEDIF(H2302,tglAcuan,"y"),"yr","day"))),(NOW()+(CONVERT(VLOOKUP(Table1[[#This Row],[JABATAN]],tbl_refJabatan,2,FALSE),"yr","day")-CONVERT(DATEDIF(H2302,NOW(),"y"),"yr","day")))),"Usia Salah"),"")</f>
        <v>27086.598911689813</v>
      </c>
      <c r="Q2302" s="167" t="str">
        <f ca="1">IF(Table1[[#This Row],[TGL. PENSIUN (usia)]]&lt;&gt;0,TEXT(Table1[[#This Row],[TGL. PENSIUN (usia)]],"yyyy"),"")</f>
        <v>1974</v>
      </c>
      <c r="R2302" s="166">
        <f ca="1">IF(AND(Table1[[#This Row],[TGL. PENSIUN (usia)]]&lt;&gt;"",Table1[[#This Row],[TGL. PENSIUN (usia)]]&lt;&gt;"USIA SALAH"),IF(tglAcuan&lt;&gt;0,(INT(CONVERT(VLOOKUP(Table1[[#This Row],[JABATAN]],tbl_refJabatan,2,FALSE),"yr","day")-CONVERT(DATEDIF(H2302,tglAcuan,"y"),"yr","day"))),(INT(CONVERT(VLOOKUP(Table1[[#This Row],[JABATAN]],tbl_refJabatan,2,FALSE),"yr","day")-CONVERT(DATEDIF(H2302,NOW(),"y"),"yr","day")))),"")</f>
        <v>-18263</v>
      </c>
      <c r="S2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Row],[JABATAN]],tbl_refJabatan,4,FALSE),"yr","day")-CONVERT(DATEDIF(H2302,tglAcuan,"y"),"yr","day"))),(NOW()+(CONVERT(VLOOKUP(Table1[[#This Row],[JABATAN]],tbl_refJabatan,4,FALSE),"yr","day")-CONVERT(DATEDIF(H2302,NOW(),"y"),"yr","day")))),"Usia Salah"),"")</f>
        <v>27086.598911689813</v>
      </c>
      <c r="T2302" s="167" t="str">
        <f ca="1">IF(Table1[[#This Row],[TGL. PENSIUN ( usia )]]&lt;&gt;0,TEXT(Table1[[#This Row],[TGL. PENSIUN ( usia )]],"yyyy"),"")</f>
        <v>1974</v>
      </c>
      <c r="U2302" s="166">
        <f ca="1">IF(AND(Table1[[#This Row],[TGL. PENSIUN (usia)]]&lt;&gt;"",Table1[[#This Row],[TGL. PENSIUN (usia)]]&lt;&gt;"USIA SALAH"),IF(tglAcuan&lt;&gt;0,(INT(CONVERT(VLOOKUP(Table1[[#This Row],[JABATAN]],tbl_refJabatan,4,FALSE),"yr","day")-CONVERT(DATEDIF(H2302,tglAcuan,"y"),"yr","day"))),(INT(CONVERT(VLOOKUP(Table1[[#This Row],[JABATAN]],tbl_refJabatan,4,FALSE),"yr","day")-CONVERT(DATEDIF(H2302,NOW(),"y"),"yr","day")))),"")</f>
        <v>-18263</v>
      </c>
      <c r="V2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Row],[JABATAN]],tbl_refJabatan,6,FALSE),"yr","day")-CONVERT(DATEDIF(H2302,tglAcuan,"y"),"yr","day"))),(NOW()+(CONVERT(VLOOKUP(Table1[[#This Row],[JABATAN]],tbl_refJabatan,6,FALSE),"yr","day")-CONVERT(DATEDIF(H2302,NOW(),"y"),"yr","day")))),"Usia Salah"),"")</f>
        <v>27086.598911689813</v>
      </c>
      <c r="W2302" s="167" t="str">
        <f ca="1">IF(Table1[[#This Row],[TGL.PENSIUN (usia)]]&lt;&gt;0,TEXT(Table1[[#This Row],[TGL.PENSIUN (usia)]],"yyyy"),"")</f>
        <v>1974</v>
      </c>
      <c r="X2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Row],[JABATAN]],tbl_refJabatan,7,FALSE),"yr","day")-CONVERT(DATEDIF(M2302,tglAcuan,"y"),"yr","day"))),(NOW()+(CONVERT(VLOOKUP(Table1[[#This Row],[JABATAN]],tbl_refJabatan,7,FALSE),"yr","day")-CONVERT(DATEDIF(M2302,NOW(),"y"),"yr","day")))),"tgl SK salah"),"")</f>
        <v>43888.098911689813</v>
      </c>
      <c r="Y2302" s="167" t="str">
        <f ca="1">IF(Table1[[#This Row],[TGL. PENSIUN (jabatan)]]&lt;&gt;0,TEXT(Table1[[#This Row],[TGL. PENSIUN (jabatan)]],"yyyy"),"")</f>
        <v>2020</v>
      </c>
      <c r="Z23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Row],[JABATAN]],tbl_refJabatan,8,FALSE),"yr","day")-CONVERT(DATEDIF(H2302,tglAcuan,"y"),"yr","day"))),(NOW()+(CONVERT(VLOOKUP(Table1[[#This Row],[JABATAN]],tbl_refJabatan,8,FALSE),"yr","day")-CONVERT(DATEDIF(H2302,NOW(),"y"),"yr","day")))),"Usia Salah"),"")</f>
        <v>27086.598911689813</v>
      </c>
      <c r="AA2302" s="167" t="str">
        <f ca="1">IF(Table1[[#This Row],[TGL.PENSIUN (usia )]]&lt;&gt;0,TEXT(Table1[[#This Row],[TGL.PENSIUN (usia )]],"yyyy"),"")</f>
        <v>1974</v>
      </c>
      <c r="AB23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Row],[JABATAN]],tbl_refJabatan,9,FALSE),"yr","day")-CONVERT(DATEDIF(M2302,tglAcuan,"y"),"yr","day"))),(NOW()+(CONVERT(VLOOKUP(Table1[[#This Row],[JABATAN]],tbl_refJabatan,9,FALSE),"yr","day")-CONVERT(DATEDIF(M2302,NOW(),"y"),"yr","day")))),"tgl SK salah"),"")</f>
        <v>43888.098911689813</v>
      </c>
      <c r="AC2302" s="167" t="str">
        <f ca="1">IF(Table1[[#This Row],[TGL. PENSIUN (jabatan )]]&lt;&gt;0,TEXT(Table1[[#This Row],[TGL. PENSIUN (jabatan )]],"yyyy"),"")</f>
        <v>2020</v>
      </c>
      <c r="AD23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3" spans="1:30" s="88" customFormat="1" ht="21.75" customHeight="1" x14ac:dyDescent="0.25">
      <c r="A2303" s="43">
        <f t="shared" si="77"/>
        <v>2298</v>
      </c>
      <c r="B2303" s="44" t="s">
        <v>3998</v>
      </c>
      <c r="C2303" s="44" t="s">
        <v>4018</v>
      </c>
      <c r="D2303" s="72" t="s">
        <v>45</v>
      </c>
      <c r="E2303" s="59" t="s">
        <v>4020</v>
      </c>
      <c r="F2303" s="43" t="s">
        <v>41</v>
      </c>
      <c r="G2303" s="46" t="s">
        <v>42</v>
      </c>
      <c r="H2303" s="47">
        <v>25289</v>
      </c>
      <c r="I2303" s="45"/>
      <c r="J2303" s="76"/>
      <c r="K2303" s="74" t="s">
        <v>43</v>
      </c>
      <c r="L2303" s="74" t="s">
        <v>4021</v>
      </c>
      <c r="M2303" s="80">
        <v>43551</v>
      </c>
      <c r="N2303" s="52" t="str">
        <f t="shared" ca="1" si="78"/>
        <v>54 Tahun 11 Bulan 0 hari</v>
      </c>
      <c r="O23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0 Hari </v>
      </c>
      <c r="P2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Row],[JABATAN]],tbl_refJabatan,2,FALSE),"yr","day")-CONVERT(DATEDIF(H2303,tglAcuan,"y"),"yr","day"))),(NOW()+(CONVERT(VLOOKUP(Table1[[#This Row],[JABATAN]],tbl_refJabatan,2,FALSE),"yr","day")-CONVERT(DATEDIF(H2303,NOW(),"y"),"yr","day")))),"Usia Salah"),"")</f>
        <v>25625.598911689813</v>
      </c>
      <c r="Q2303" s="167" t="str">
        <f ca="1">IF(Table1[[#This Row],[TGL. PENSIUN (usia)]]&lt;&gt;0,TEXT(Table1[[#This Row],[TGL. PENSIUN (usia)]],"yyyy"),"")</f>
        <v>1970</v>
      </c>
      <c r="R2303" s="166">
        <f ca="1">IF(AND(Table1[[#This Row],[TGL. PENSIUN (usia)]]&lt;&gt;"",Table1[[#This Row],[TGL. PENSIUN (usia)]]&lt;&gt;"USIA SALAH"),IF(tglAcuan&lt;&gt;0,(INT(CONVERT(VLOOKUP(Table1[[#This Row],[JABATAN]],tbl_refJabatan,2,FALSE),"yr","day")-CONVERT(DATEDIF(H2303,tglAcuan,"y"),"yr","day"))),(INT(CONVERT(VLOOKUP(Table1[[#This Row],[JABATAN]],tbl_refJabatan,2,FALSE),"yr","day")-CONVERT(DATEDIF(H2303,NOW(),"y"),"yr","day")))),"")</f>
        <v>-19724</v>
      </c>
      <c r="S2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Row],[JABATAN]],tbl_refJabatan,4,FALSE),"yr","day")-CONVERT(DATEDIF(H2303,tglAcuan,"y"),"yr","day"))),(NOW()+(CONVERT(VLOOKUP(Table1[[#This Row],[JABATAN]],tbl_refJabatan,4,FALSE),"yr","day")-CONVERT(DATEDIF(H2303,NOW(),"y"),"yr","day")))),"Usia Salah"),"")</f>
        <v>25625.598911689813</v>
      </c>
      <c r="T2303" s="167" t="str">
        <f ca="1">IF(Table1[[#This Row],[TGL. PENSIUN ( usia )]]&lt;&gt;0,TEXT(Table1[[#This Row],[TGL. PENSIUN ( usia )]],"yyyy"),"")</f>
        <v>1970</v>
      </c>
      <c r="U2303" s="166">
        <f ca="1">IF(AND(Table1[[#This Row],[TGL. PENSIUN (usia)]]&lt;&gt;"",Table1[[#This Row],[TGL. PENSIUN (usia)]]&lt;&gt;"USIA SALAH"),IF(tglAcuan&lt;&gt;0,(INT(CONVERT(VLOOKUP(Table1[[#This Row],[JABATAN]],tbl_refJabatan,4,FALSE),"yr","day")-CONVERT(DATEDIF(H2303,tglAcuan,"y"),"yr","day"))),(INT(CONVERT(VLOOKUP(Table1[[#This Row],[JABATAN]],tbl_refJabatan,4,FALSE),"yr","day")-CONVERT(DATEDIF(H2303,NOW(),"y"),"yr","day")))),"")</f>
        <v>-19724</v>
      </c>
      <c r="V2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Row],[JABATAN]],tbl_refJabatan,6,FALSE),"yr","day")-CONVERT(DATEDIF(H2303,tglAcuan,"y"),"yr","day"))),(NOW()+(CONVERT(VLOOKUP(Table1[[#This Row],[JABATAN]],tbl_refJabatan,6,FALSE),"yr","day")-CONVERT(DATEDIF(H2303,NOW(),"y"),"yr","day")))),"Usia Salah"),"")</f>
        <v>25625.598911689813</v>
      </c>
      <c r="W2303" s="167" t="str">
        <f ca="1">IF(Table1[[#This Row],[TGL.PENSIUN (usia)]]&lt;&gt;0,TEXT(Table1[[#This Row],[TGL.PENSIUN (usia)]],"yyyy"),"")</f>
        <v>1970</v>
      </c>
      <c r="X2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Row],[JABATAN]],tbl_refJabatan,7,FALSE),"yr","day")-CONVERT(DATEDIF(M2303,tglAcuan,"y"),"yr","day"))),(NOW()+(CONVERT(VLOOKUP(Table1[[#This Row],[JABATAN]],tbl_refJabatan,7,FALSE),"yr","day")-CONVERT(DATEDIF(M2303,NOW(),"y"),"yr","day")))),"tgl SK salah"),"")</f>
        <v>43888.098911689813</v>
      </c>
      <c r="Y2303" s="167" t="str">
        <f ca="1">IF(Table1[[#This Row],[TGL. PENSIUN (jabatan)]]&lt;&gt;0,TEXT(Table1[[#This Row],[TGL. PENSIUN (jabatan)]],"yyyy"),"")</f>
        <v>2020</v>
      </c>
      <c r="Z23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Row],[JABATAN]],tbl_refJabatan,8,FALSE),"yr","day")-CONVERT(DATEDIF(H2303,tglAcuan,"y"),"yr","day"))),(NOW()+(CONVERT(VLOOKUP(Table1[[#This Row],[JABATAN]],tbl_refJabatan,8,FALSE),"yr","day")-CONVERT(DATEDIF(H2303,NOW(),"y"),"yr","day")))),"Usia Salah"),"")</f>
        <v>25625.598911689813</v>
      </c>
      <c r="AA2303" s="167" t="str">
        <f ca="1">IF(Table1[[#This Row],[TGL.PENSIUN (usia )]]&lt;&gt;0,TEXT(Table1[[#This Row],[TGL.PENSIUN (usia )]],"yyyy"),"")</f>
        <v>1970</v>
      </c>
      <c r="AB23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Row],[JABATAN]],tbl_refJabatan,9,FALSE),"yr","day")-CONVERT(DATEDIF(M2303,tglAcuan,"y"),"yr","day"))),(NOW()+(CONVERT(VLOOKUP(Table1[[#This Row],[JABATAN]],tbl_refJabatan,9,FALSE),"yr","day")-CONVERT(DATEDIF(M2303,NOW(),"y"),"yr","day")))),"tgl SK salah"),"")</f>
        <v>43888.098911689813</v>
      </c>
      <c r="AC2303" s="167" t="str">
        <f ca="1">IF(Table1[[#This Row],[TGL. PENSIUN (jabatan )]]&lt;&gt;0,TEXT(Table1[[#This Row],[TGL. PENSIUN (jabatan )]],"yyyy"),"")</f>
        <v>2020</v>
      </c>
      <c r="AD23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4" spans="1:30" s="53" customFormat="1" ht="21.75" customHeight="1" x14ac:dyDescent="0.25">
      <c r="A2304" s="43">
        <f t="shared" si="77"/>
        <v>2299</v>
      </c>
      <c r="B2304" s="44" t="s">
        <v>3998</v>
      </c>
      <c r="C2304" s="44" t="s">
        <v>4018</v>
      </c>
      <c r="D2304" s="72" t="s">
        <v>48</v>
      </c>
      <c r="E2304" s="59" t="s">
        <v>2000</v>
      </c>
      <c r="F2304" s="43" t="s">
        <v>41</v>
      </c>
      <c r="G2304" s="46" t="s">
        <v>42</v>
      </c>
      <c r="H2304" s="47">
        <v>28013</v>
      </c>
      <c r="I2304" s="45"/>
      <c r="J2304" s="76"/>
      <c r="K2304" s="74" t="s">
        <v>43</v>
      </c>
      <c r="L2304" s="74" t="s">
        <v>4021</v>
      </c>
      <c r="M2304" s="80">
        <v>43551</v>
      </c>
      <c r="N2304" s="52" t="str">
        <f t="shared" ca="1" si="78"/>
        <v>47 Tahun 5 Bulan 17 hari</v>
      </c>
      <c r="O23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0 Hari </v>
      </c>
      <c r="P2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Row],[JABATAN]],tbl_refJabatan,2,FALSE),"yr","day")-CONVERT(DATEDIF(H2304,tglAcuan,"y"),"yr","day"))),(NOW()+(CONVERT(VLOOKUP(Table1[[#This Row],[JABATAN]],tbl_refJabatan,2,FALSE),"yr","day")-CONVERT(DATEDIF(H2304,NOW(),"y"),"yr","day")))),"Usia Salah"),"")</f>
        <v>50097.348911689813</v>
      </c>
      <c r="Q2304" s="167" t="str">
        <f ca="1">IF(Table1[[#This Row],[TGL. PENSIUN (usia)]]&lt;&gt;0,TEXT(Table1[[#This Row],[TGL. PENSIUN (usia)]],"yyyy"),"")</f>
        <v>2037</v>
      </c>
      <c r="R2304" s="166">
        <f ca="1">IF(AND(Table1[[#This Row],[TGL. PENSIUN (usia)]]&lt;&gt;"",Table1[[#This Row],[TGL. PENSIUN (usia)]]&lt;&gt;"USIA SALAH"),IF(tglAcuan&lt;&gt;0,(INT(CONVERT(VLOOKUP(Table1[[#This Row],[JABATAN]],tbl_refJabatan,2,FALSE),"yr","day")-CONVERT(DATEDIF(H2304,tglAcuan,"y"),"yr","day"))),(INT(CONVERT(VLOOKUP(Table1[[#This Row],[JABATAN]],tbl_refJabatan,2,FALSE),"yr","day")-CONVERT(DATEDIF(H2304,NOW(),"y"),"yr","day")))),"")</f>
        <v>4748</v>
      </c>
      <c r="S2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Row],[JABATAN]],tbl_refJabatan,4,FALSE),"yr","day")-CONVERT(DATEDIF(H2304,tglAcuan,"y"),"yr","day"))),(NOW()+(CONVERT(VLOOKUP(Table1[[#This Row],[JABATAN]],tbl_refJabatan,4,FALSE),"yr","day")-CONVERT(DATEDIF(H2304,NOW(),"y"),"yr","day")))),"Usia Salah"),"")</f>
        <v>50097.348911689813</v>
      </c>
      <c r="T2304" s="167" t="str">
        <f ca="1">IF(Table1[[#This Row],[TGL. PENSIUN ( usia )]]&lt;&gt;0,TEXT(Table1[[#This Row],[TGL. PENSIUN ( usia )]],"yyyy"),"")</f>
        <v>2037</v>
      </c>
      <c r="U2304" s="166">
        <f ca="1">IF(AND(Table1[[#This Row],[TGL. PENSIUN (usia)]]&lt;&gt;"",Table1[[#This Row],[TGL. PENSIUN (usia)]]&lt;&gt;"USIA SALAH"),IF(tglAcuan&lt;&gt;0,(INT(CONVERT(VLOOKUP(Table1[[#This Row],[JABATAN]],tbl_refJabatan,4,FALSE),"yr","day")-CONVERT(DATEDIF(H2304,tglAcuan,"y"),"yr","day"))),(INT(CONVERT(VLOOKUP(Table1[[#This Row],[JABATAN]],tbl_refJabatan,4,FALSE),"yr","day")-CONVERT(DATEDIF(H2304,NOW(),"y"),"yr","day")))),"")</f>
        <v>4748</v>
      </c>
      <c r="V2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Row],[JABATAN]],tbl_refJabatan,6,FALSE),"yr","day")-CONVERT(DATEDIF(H2304,tglAcuan,"y"),"yr","day"))),(NOW()+(CONVERT(VLOOKUP(Table1[[#This Row],[JABATAN]],tbl_refJabatan,6,FALSE),"yr","day")-CONVERT(DATEDIF(H2304,NOW(),"y"),"yr","day")))),"Usia Salah"),"")</f>
        <v>48636.348911689813</v>
      </c>
      <c r="W2304" s="167" t="str">
        <f ca="1">IF(Table1[[#This Row],[TGL.PENSIUN (usia)]]&lt;&gt;0,TEXT(Table1[[#This Row],[TGL.PENSIUN (usia)]],"yyyy"),"")</f>
        <v>2033</v>
      </c>
      <c r="X2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Row],[JABATAN]],tbl_refJabatan,7,FALSE),"yr","day")-CONVERT(DATEDIF(M2304,tglAcuan,"y"),"yr","day"))),(NOW()+(CONVERT(VLOOKUP(Table1[[#This Row],[JABATAN]],tbl_refJabatan,7,FALSE),"yr","day")-CONVERT(DATEDIF(M2304,NOW(),"y"),"yr","day")))),"tgl SK salah"),"")</f>
        <v>51193.098911689813</v>
      </c>
      <c r="Y2304" s="167" t="str">
        <f ca="1">IF(Table1[[#This Row],[TGL. PENSIUN (jabatan)]]&lt;&gt;0,TEXT(Table1[[#This Row],[TGL. PENSIUN (jabatan)]],"yyyy"),"")</f>
        <v>2040</v>
      </c>
      <c r="Z23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Row],[JABATAN]],tbl_refJabatan,8,FALSE),"yr","day")-CONVERT(DATEDIF(H2304,tglAcuan,"y"),"yr","day"))),(NOW()+(CONVERT(VLOOKUP(Table1[[#This Row],[JABATAN]],tbl_refJabatan,8,FALSE),"yr","day")-CONVERT(DATEDIF(H2304,NOW(),"y"),"yr","day")))),"Usia Salah"),"")</f>
        <v>48636.348911689813</v>
      </c>
      <c r="AA2304" s="167" t="str">
        <f ca="1">IF(Table1[[#This Row],[TGL.PENSIUN (usia )]]&lt;&gt;0,TEXT(Table1[[#This Row],[TGL.PENSIUN (usia )]],"yyyy"),"")</f>
        <v>2033</v>
      </c>
      <c r="AB23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Row],[JABATAN]],tbl_refJabatan,9,FALSE),"yr","day")-CONVERT(DATEDIF(M2304,tglAcuan,"y"),"yr","day"))),(NOW()+(CONVERT(VLOOKUP(Table1[[#This Row],[JABATAN]],tbl_refJabatan,9,FALSE),"yr","day")-CONVERT(DATEDIF(M2304,NOW(),"y"),"yr","day")))),"tgl SK salah"),"")</f>
        <v>51193.098911689813</v>
      </c>
      <c r="AC2304" s="167" t="str">
        <f ca="1">IF(Table1[[#This Row],[TGL. PENSIUN (jabatan )]]&lt;&gt;0,TEXT(Table1[[#This Row],[TGL. PENSIUN (jabatan )]],"yyyy"),"")</f>
        <v>2040</v>
      </c>
      <c r="AD23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5" spans="1:30" s="53" customFormat="1" ht="21.75" customHeight="1" x14ac:dyDescent="0.25">
      <c r="A2305" s="43">
        <f t="shared" si="77"/>
        <v>2300</v>
      </c>
      <c r="B2305" s="44" t="s">
        <v>3998</v>
      </c>
      <c r="C2305" s="44" t="s">
        <v>4018</v>
      </c>
      <c r="D2305" s="72" t="s">
        <v>52</v>
      </c>
      <c r="E2305" s="59" t="s">
        <v>4022</v>
      </c>
      <c r="F2305" s="43" t="s">
        <v>41</v>
      </c>
      <c r="G2305" s="46" t="s">
        <v>42</v>
      </c>
      <c r="H2305" s="47">
        <v>34101</v>
      </c>
      <c r="I2305" s="45"/>
      <c r="J2305" s="76"/>
      <c r="K2305" s="74" t="s">
        <v>43</v>
      </c>
      <c r="L2305" s="74" t="s">
        <v>4023</v>
      </c>
      <c r="M2305" s="80">
        <v>43838</v>
      </c>
      <c r="N2305" s="52" t="str">
        <f t="shared" ca="1" si="78"/>
        <v>30 Tahun 9 Bulan 15 hari</v>
      </c>
      <c r="O23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19 Hari </v>
      </c>
      <c r="P2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Row],[JABATAN]],tbl_refJabatan,2,FALSE),"yr","day")-CONVERT(DATEDIF(H2305,tglAcuan,"y"),"yr","day"))),(NOW()+(CONVERT(VLOOKUP(Table1[[#This Row],[JABATAN]],tbl_refJabatan,2,FALSE),"yr","day")-CONVERT(DATEDIF(H2305,NOW(),"y"),"yr","day")))),"Usia Salah"),"")</f>
        <v>56306.598911689813</v>
      </c>
      <c r="Q2305" s="167" t="str">
        <f ca="1">IF(Table1[[#This Row],[TGL. PENSIUN (usia)]]&lt;&gt;0,TEXT(Table1[[#This Row],[TGL. PENSIUN (usia)]],"yyyy"),"")</f>
        <v>2054</v>
      </c>
      <c r="R2305" s="166">
        <f ca="1">IF(AND(Table1[[#This Row],[TGL. PENSIUN (usia)]]&lt;&gt;"",Table1[[#This Row],[TGL. PENSIUN (usia)]]&lt;&gt;"USIA SALAH"),IF(tglAcuan&lt;&gt;0,(INT(CONVERT(VLOOKUP(Table1[[#This Row],[JABATAN]],tbl_refJabatan,2,FALSE),"yr","day")-CONVERT(DATEDIF(H2305,tglAcuan,"y"),"yr","day"))),(INT(CONVERT(VLOOKUP(Table1[[#This Row],[JABATAN]],tbl_refJabatan,2,FALSE),"yr","day")-CONVERT(DATEDIF(H2305,NOW(),"y"),"yr","day")))),"")</f>
        <v>10957</v>
      </c>
      <c r="S2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Row],[JABATAN]],tbl_refJabatan,4,FALSE),"yr","day")-CONVERT(DATEDIF(H2305,tglAcuan,"y"),"yr","day"))),(NOW()+(CONVERT(VLOOKUP(Table1[[#This Row],[JABATAN]],tbl_refJabatan,4,FALSE),"yr","day")-CONVERT(DATEDIF(H2305,NOW(),"y"),"yr","day")))),"Usia Salah"),"")</f>
        <v>56306.598911689813</v>
      </c>
      <c r="T2305" s="167" t="str">
        <f ca="1">IF(Table1[[#This Row],[TGL. PENSIUN ( usia )]]&lt;&gt;0,TEXT(Table1[[#This Row],[TGL. PENSIUN ( usia )]],"yyyy"),"")</f>
        <v>2054</v>
      </c>
      <c r="U2305" s="166">
        <f ca="1">IF(AND(Table1[[#This Row],[TGL. PENSIUN (usia)]]&lt;&gt;"",Table1[[#This Row],[TGL. PENSIUN (usia)]]&lt;&gt;"USIA SALAH"),IF(tglAcuan&lt;&gt;0,(INT(CONVERT(VLOOKUP(Table1[[#This Row],[JABATAN]],tbl_refJabatan,4,FALSE),"yr","day")-CONVERT(DATEDIF(H2305,tglAcuan,"y"),"yr","day"))),(INT(CONVERT(VLOOKUP(Table1[[#This Row],[JABATAN]],tbl_refJabatan,4,FALSE),"yr","day")-CONVERT(DATEDIF(H2305,NOW(),"y"),"yr","day")))),"")</f>
        <v>10957</v>
      </c>
      <c r="V2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Row],[JABATAN]],tbl_refJabatan,6,FALSE),"yr","day")-CONVERT(DATEDIF(H2305,tglAcuan,"y"),"yr","day"))),(NOW()+(CONVERT(VLOOKUP(Table1[[#This Row],[JABATAN]],tbl_refJabatan,6,FALSE),"yr","day")-CONVERT(DATEDIF(H2305,NOW(),"y"),"yr","day")))),"Usia Salah"),"")</f>
        <v>54845.598911689813</v>
      </c>
      <c r="W2305" s="167" t="str">
        <f ca="1">IF(Table1[[#This Row],[TGL.PENSIUN (usia)]]&lt;&gt;0,TEXT(Table1[[#This Row],[TGL.PENSIUN (usia)]],"yyyy"),"")</f>
        <v>2050</v>
      </c>
      <c r="X2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Row],[JABATAN]],tbl_refJabatan,7,FALSE),"yr","day")-CONVERT(DATEDIF(M2305,tglAcuan,"y"),"yr","day"))),(NOW()+(CONVERT(VLOOKUP(Table1[[#This Row],[JABATAN]],tbl_refJabatan,7,FALSE),"yr","day")-CONVERT(DATEDIF(M2305,NOW(),"y"),"yr","day")))),"tgl SK salah"),"")</f>
        <v>51193.098911689813</v>
      </c>
      <c r="Y2305" s="167" t="str">
        <f ca="1">IF(Table1[[#This Row],[TGL. PENSIUN (jabatan)]]&lt;&gt;0,TEXT(Table1[[#This Row],[TGL. PENSIUN (jabatan)]],"yyyy"),"")</f>
        <v>2040</v>
      </c>
      <c r="Z23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Row],[JABATAN]],tbl_refJabatan,8,FALSE),"yr","day")-CONVERT(DATEDIF(H2305,tglAcuan,"y"),"yr","day"))),(NOW()+(CONVERT(VLOOKUP(Table1[[#This Row],[JABATAN]],tbl_refJabatan,8,FALSE),"yr","day")-CONVERT(DATEDIF(H2305,NOW(),"y"),"yr","day")))),"Usia Salah"),"")</f>
        <v>54845.598911689813</v>
      </c>
      <c r="AA2305" s="167" t="str">
        <f ca="1">IF(Table1[[#This Row],[TGL.PENSIUN (usia )]]&lt;&gt;0,TEXT(Table1[[#This Row],[TGL.PENSIUN (usia )]],"yyyy"),"")</f>
        <v>2050</v>
      </c>
      <c r="AB23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Row],[JABATAN]],tbl_refJabatan,9,FALSE),"yr","day")-CONVERT(DATEDIF(M2305,tglAcuan,"y"),"yr","day"))),(NOW()+(CONVERT(VLOOKUP(Table1[[#This Row],[JABATAN]],tbl_refJabatan,9,FALSE),"yr","day")-CONVERT(DATEDIF(M2305,NOW(),"y"),"yr","day")))),"tgl SK salah"),"")</f>
        <v>51193.098911689813</v>
      </c>
      <c r="AC2305" s="167" t="str">
        <f ca="1">IF(Table1[[#This Row],[TGL. PENSIUN (jabatan )]]&lt;&gt;0,TEXT(Table1[[#This Row],[TGL. PENSIUN (jabatan )]],"yyyy"),"")</f>
        <v>2040</v>
      </c>
      <c r="AD23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6" spans="1:30" s="53" customFormat="1" ht="21.75" customHeight="1" x14ac:dyDescent="0.25">
      <c r="A2306" s="43">
        <f t="shared" si="77"/>
        <v>2301</v>
      </c>
      <c r="B2306" s="44" t="s">
        <v>3998</v>
      </c>
      <c r="C2306" s="44" t="s">
        <v>4018</v>
      </c>
      <c r="D2306" s="72" t="s">
        <v>54</v>
      </c>
      <c r="E2306" s="59" t="s">
        <v>4024</v>
      </c>
      <c r="F2306" s="43" t="s">
        <v>50</v>
      </c>
      <c r="G2306" s="46" t="s">
        <v>42</v>
      </c>
      <c r="H2306" s="47">
        <v>33954</v>
      </c>
      <c r="I2306" s="45"/>
      <c r="J2306" s="76"/>
      <c r="K2306" s="74" t="s">
        <v>43</v>
      </c>
      <c r="L2306" s="74" t="s">
        <v>4025</v>
      </c>
      <c r="M2306" s="80">
        <v>44572</v>
      </c>
      <c r="N2306" s="52" t="str">
        <f t="shared" ca="1" si="78"/>
        <v>31 Tahun 2 Bulan 11 hari</v>
      </c>
      <c r="O23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16 Hari </v>
      </c>
      <c r="P2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Row],[JABATAN]],tbl_refJabatan,2,FALSE),"yr","day")-CONVERT(DATEDIF(H2306,tglAcuan,"y"),"yr","day"))),(NOW()+(CONVERT(VLOOKUP(Table1[[#This Row],[JABATAN]],tbl_refJabatan,2,FALSE),"yr","day")-CONVERT(DATEDIF(H2306,NOW(),"y"),"yr","day")))),"Usia Salah"),"")</f>
        <v>55941.348911689813</v>
      </c>
      <c r="Q2306" s="167" t="str">
        <f ca="1">IF(Table1[[#This Row],[TGL. PENSIUN (usia)]]&lt;&gt;0,TEXT(Table1[[#This Row],[TGL. PENSIUN (usia)]],"yyyy"),"")</f>
        <v>2053</v>
      </c>
      <c r="R2306" s="166">
        <f ca="1">IF(AND(Table1[[#This Row],[TGL. PENSIUN (usia)]]&lt;&gt;"",Table1[[#This Row],[TGL. PENSIUN (usia)]]&lt;&gt;"USIA SALAH"),IF(tglAcuan&lt;&gt;0,(INT(CONVERT(VLOOKUP(Table1[[#This Row],[JABATAN]],tbl_refJabatan,2,FALSE),"yr","day")-CONVERT(DATEDIF(H2306,tglAcuan,"y"),"yr","day"))),(INT(CONVERT(VLOOKUP(Table1[[#This Row],[JABATAN]],tbl_refJabatan,2,FALSE),"yr","day")-CONVERT(DATEDIF(H2306,NOW(),"y"),"yr","day")))),"")</f>
        <v>10592</v>
      </c>
      <c r="S2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Row],[JABATAN]],tbl_refJabatan,4,FALSE),"yr","day")-CONVERT(DATEDIF(H2306,tglAcuan,"y"),"yr","day"))),(NOW()+(CONVERT(VLOOKUP(Table1[[#This Row],[JABATAN]],tbl_refJabatan,4,FALSE),"yr","day")-CONVERT(DATEDIF(H2306,NOW(),"y"),"yr","day")))),"Usia Salah"),"")</f>
        <v>55941.348911689813</v>
      </c>
      <c r="T2306" s="167" t="str">
        <f ca="1">IF(Table1[[#This Row],[TGL. PENSIUN ( usia )]]&lt;&gt;0,TEXT(Table1[[#This Row],[TGL. PENSIUN ( usia )]],"yyyy"),"")</f>
        <v>2053</v>
      </c>
      <c r="U2306" s="166">
        <f ca="1">IF(AND(Table1[[#This Row],[TGL. PENSIUN (usia)]]&lt;&gt;"",Table1[[#This Row],[TGL. PENSIUN (usia)]]&lt;&gt;"USIA SALAH"),IF(tglAcuan&lt;&gt;0,(INT(CONVERT(VLOOKUP(Table1[[#This Row],[JABATAN]],tbl_refJabatan,4,FALSE),"yr","day")-CONVERT(DATEDIF(H2306,tglAcuan,"y"),"yr","day"))),(INT(CONVERT(VLOOKUP(Table1[[#This Row],[JABATAN]],tbl_refJabatan,4,FALSE),"yr","day")-CONVERT(DATEDIF(H2306,NOW(),"y"),"yr","day")))),"")</f>
        <v>10592</v>
      </c>
      <c r="V2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Row],[JABATAN]],tbl_refJabatan,6,FALSE),"yr","day")-CONVERT(DATEDIF(H2306,tglAcuan,"y"),"yr","day"))),(NOW()+(CONVERT(VLOOKUP(Table1[[#This Row],[JABATAN]],tbl_refJabatan,6,FALSE),"yr","day")-CONVERT(DATEDIF(H2306,NOW(),"y"),"yr","day")))),"Usia Salah"),"")</f>
        <v>54480.348911689813</v>
      </c>
      <c r="W2306" s="167" t="str">
        <f ca="1">IF(Table1[[#This Row],[TGL.PENSIUN (usia)]]&lt;&gt;0,TEXT(Table1[[#This Row],[TGL.PENSIUN (usia)]],"yyyy"),"")</f>
        <v>2049</v>
      </c>
      <c r="X2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Row],[JABATAN]],tbl_refJabatan,7,FALSE),"yr","day")-CONVERT(DATEDIF(M2306,tglAcuan,"y"),"yr","day"))),(NOW()+(CONVERT(VLOOKUP(Table1[[#This Row],[JABATAN]],tbl_refJabatan,7,FALSE),"yr","day")-CONVERT(DATEDIF(M2306,NOW(),"y"),"yr","day")))),"tgl SK salah"),"")</f>
        <v>51923.598911689813</v>
      </c>
      <c r="Y2306" s="167" t="str">
        <f ca="1">IF(Table1[[#This Row],[TGL. PENSIUN (jabatan)]]&lt;&gt;0,TEXT(Table1[[#This Row],[TGL. PENSIUN (jabatan)]],"yyyy"),"")</f>
        <v>2042</v>
      </c>
      <c r="Z23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Row],[JABATAN]],tbl_refJabatan,8,FALSE),"yr","day")-CONVERT(DATEDIF(H2306,tglAcuan,"y"),"yr","day"))),(NOW()+(CONVERT(VLOOKUP(Table1[[#This Row],[JABATAN]],tbl_refJabatan,8,FALSE),"yr","day")-CONVERT(DATEDIF(H2306,NOW(),"y"),"yr","day")))),"Usia Salah"),"")</f>
        <v>54480.348911689813</v>
      </c>
      <c r="AA2306" s="167" t="str">
        <f ca="1">IF(Table1[[#This Row],[TGL.PENSIUN (usia )]]&lt;&gt;0,TEXT(Table1[[#This Row],[TGL.PENSIUN (usia )]],"yyyy"),"")</f>
        <v>2049</v>
      </c>
      <c r="AB23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Row],[JABATAN]],tbl_refJabatan,9,FALSE),"yr","day")-CONVERT(DATEDIF(M2306,tglAcuan,"y"),"yr","day"))),(NOW()+(CONVERT(VLOOKUP(Table1[[#This Row],[JABATAN]],tbl_refJabatan,9,FALSE),"yr","day")-CONVERT(DATEDIF(M2306,NOW(),"y"),"yr","day")))),"tgl SK salah"),"")</f>
        <v>51923.598911689813</v>
      </c>
      <c r="AC2306" s="167" t="str">
        <f ca="1">IF(Table1[[#This Row],[TGL. PENSIUN (jabatan )]]&lt;&gt;0,TEXT(Table1[[#This Row],[TGL. PENSIUN (jabatan )]],"yyyy"),"")</f>
        <v>2042</v>
      </c>
      <c r="AD23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7" spans="1:30" s="53" customFormat="1" ht="21.75" customHeight="1" x14ac:dyDescent="0.25">
      <c r="A2307" s="43">
        <f t="shared" si="77"/>
        <v>2302</v>
      </c>
      <c r="B2307" s="44" t="s">
        <v>3998</v>
      </c>
      <c r="C2307" s="44" t="s">
        <v>4018</v>
      </c>
      <c r="D2307" s="72" t="s">
        <v>57</v>
      </c>
      <c r="E2307" s="59" t="s">
        <v>4026</v>
      </c>
      <c r="F2307" s="43" t="s">
        <v>41</v>
      </c>
      <c r="G2307" s="46" t="s">
        <v>42</v>
      </c>
      <c r="H2307" s="47">
        <v>34682</v>
      </c>
      <c r="I2307" s="45"/>
      <c r="J2307" s="76"/>
      <c r="K2307" s="74" t="s">
        <v>56</v>
      </c>
      <c r="L2307" s="90" t="s">
        <v>4027</v>
      </c>
      <c r="M2307" s="80">
        <v>44572</v>
      </c>
      <c r="N2307" s="52" t="str">
        <f t="shared" ca="1" si="78"/>
        <v>29 Tahun 2 Bulan 13 hari</v>
      </c>
      <c r="O23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16 Hari </v>
      </c>
      <c r="P2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Row],[JABATAN]],tbl_refJabatan,2,FALSE),"yr","day")-CONVERT(DATEDIF(H2307,tglAcuan,"y"),"yr","day"))),(NOW()+(CONVERT(VLOOKUP(Table1[[#This Row],[JABATAN]],tbl_refJabatan,2,FALSE),"yr","day")-CONVERT(DATEDIF(H2307,NOW(),"y"),"yr","day")))),"Usia Salah"),"")</f>
        <v>56671.848911689813</v>
      </c>
      <c r="Q2307" s="167" t="str">
        <f ca="1">IF(Table1[[#This Row],[TGL. PENSIUN (usia)]]&lt;&gt;0,TEXT(Table1[[#This Row],[TGL. PENSIUN (usia)]],"yyyy"),"")</f>
        <v>2055</v>
      </c>
      <c r="R2307" s="166">
        <f ca="1">IF(AND(Table1[[#This Row],[TGL. PENSIUN (usia)]]&lt;&gt;"",Table1[[#This Row],[TGL. PENSIUN (usia)]]&lt;&gt;"USIA SALAH"),IF(tglAcuan&lt;&gt;0,(INT(CONVERT(VLOOKUP(Table1[[#This Row],[JABATAN]],tbl_refJabatan,2,FALSE),"yr","day")-CONVERT(DATEDIF(H2307,tglAcuan,"y"),"yr","day"))),(INT(CONVERT(VLOOKUP(Table1[[#This Row],[JABATAN]],tbl_refJabatan,2,FALSE),"yr","day")-CONVERT(DATEDIF(H2307,NOW(),"y"),"yr","day")))),"")</f>
        <v>11322</v>
      </c>
      <c r="S2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Row],[JABATAN]],tbl_refJabatan,4,FALSE),"yr","day")-CONVERT(DATEDIF(H2307,tglAcuan,"y"),"yr","day"))),(NOW()+(CONVERT(VLOOKUP(Table1[[#This Row],[JABATAN]],tbl_refJabatan,4,FALSE),"yr","day")-CONVERT(DATEDIF(H2307,NOW(),"y"),"yr","day")))),"Usia Salah"),"")</f>
        <v>56671.848911689813</v>
      </c>
      <c r="T2307" s="167" t="str">
        <f ca="1">IF(Table1[[#This Row],[TGL. PENSIUN ( usia )]]&lt;&gt;0,TEXT(Table1[[#This Row],[TGL. PENSIUN ( usia )]],"yyyy"),"")</f>
        <v>2055</v>
      </c>
      <c r="U2307" s="166">
        <f ca="1">IF(AND(Table1[[#This Row],[TGL. PENSIUN (usia)]]&lt;&gt;"",Table1[[#This Row],[TGL. PENSIUN (usia)]]&lt;&gt;"USIA SALAH"),IF(tglAcuan&lt;&gt;0,(INT(CONVERT(VLOOKUP(Table1[[#This Row],[JABATAN]],tbl_refJabatan,4,FALSE),"yr","day")-CONVERT(DATEDIF(H2307,tglAcuan,"y"),"yr","day"))),(INT(CONVERT(VLOOKUP(Table1[[#This Row],[JABATAN]],tbl_refJabatan,4,FALSE),"yr","day")-CONVERT(DATEDIF(H2307,NOW(),"y"),"yr","day")))),"")</f>
        <v>11322</v>
      </c>
      <c r="V2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Row],[JABATAN]],tbl_refJabatan,6,FALSE),"yr","day")-CONVERT(DATEDIF(H2307,tglAcuan,"y"),"yr","day"))),(NOW()+(CONVERT(VLOOKUP(Table1[[#This Row],[JABATAN]],tbl_refJabatan,6,FALSE),"yr","day")-CONVERT(DATEDIF(H2307,NOW(),"y"),"yr","day")))),"Usia Salah"),"")</f>
        <v>55210.848911689813</v>
      </c>
      <c r="W2307" s="167" t="str">
        <f ca="1">IF(Table1[[#This Row],[TGL.PENSIUN (usia)]]&lt;&gt;0,TEXT(Table1[[#This Row],[TGL.PENSIUN (usia)]],"yyyy"),"")</f>
        <v>2051</v>
      </c>
      <c r="X2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Row],[JABATAN]],tbl_refJabatan,7,FALSE),"yr","day")-CONVERT(DATEDIF(M2307,tglAcuan,"y"),"yr","day"))),(NOW()+(CONVERT(VLOOKUP(Table1[[#This Row],[JABATAN]],tbl_refJabatan,7,FALSE),"yr","day")-CONVERT(DATEDIF(M2307,NOW(),"y"),"yr","day")))),"tgl SK salah"),"")</f>
        <v>51923.598911689813</v>
      </c>
      <c r="Y2307" s="167" t="str">
        <f ca="1">IF(Table1[[#This Row],[TGL. PENSIUN (jabatan)]]&lt;&gt;0,TEXT(Table1[[#This Row],[TGL. PENSIUN (jabatan)]],"yyyy"),"")</f>
        <v>2042</v>
      </c>
      <c r="Z23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Row],[JABATAN]],tbl_refJabatan,8,FALSE),"yr","day")-CONVERT(DATEDIF(H2307,tglAcuan,"y"),"yr","day"))),(NOW()+(CONVERT(VLOOKUP(Table1[[#This Row],[JABATAN]],tbl_refJabatan,8,FALSE),"yr","day")-CONVERT(DATEDIF(H2307,NOW(),"y"),"yr","day")))),"Usia Salah"),"")</f>
        <v>55210.848911689813</v>
      </c>
      <c r="AA2307" s="167" t="str">
        <f ca="1">IF(Table1[[#This Row],[TGL.PENSIUN (usia )]]&lt;&gt;0,TEXT(Table1[[#This Row],[TGL.PENSIUN (usia )]],"yyyy"),"")</f>
        <v>2051</v>
      </c>
      <c r="AB23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Row],[JABATAN]],tbl_refJabatan,9,FALSE),"yr","day")-CONVERT(DATEDIF(M2307,tglAcuan,"y"),"yr","day"))),(NOW()+(CONVERT(VLOOKUP(Table1[[#This Row],[JABATAN]],tbl_refJabatan,9,FALSE),"yr","day")-CONVERT(DATEDIF(M2307,NOW(),"y"),"yr","day")))),"tgl SK salah"),"")</f>
        <v>51923.598911689813</v>
      </c>
      <c r="AC2307" s="167" t="str">
        <f ca="1">IF(Table1[[#This Row],[TGL. PENSIUN (jabatan )]]&lt;&gt;0,TEXT(Table1[[#This Row],[TGL. PENSIUN (jabatan )]],"yyyy"),"")</f>
        <v>2042</v>
      </c>
      <c r="AD23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8" spans="1:30" s="53" customFormat="1" ht="21.75" customHeight="1" x14ac:dyDescent="0.25">
      <c r="A2308" s="43">
        <f t="shared" si="77"/>
        <v>2303</v>
      </c>
      <c r="B2308" s="44" t="s">
        <v>3998</v>
      </c>
      <c r="C2308" s="44" t="s">
        <v>4018</v>
      </c>
      <c r="D2308" s="72" t="s">
        <v>59</v>
      </c>
      <c r="E2308" s="59" t="s">
        <v>4028</v>
      </c>
      <c r="F2308" s="43" t="s">
        <v>41</v>
      </c>
      <c r="G2308" s="46" t="s">
        <v>42</v>
      </c>
      <c r="H2308" s="47">
        <v>33111</v>
      </c>
      <c r="I2308" s="45"/>
      <c r="J2308" s="76"/>
      <c r="K2308" s="74" t="s">
        <v>56</v>
      </c>
      <c r="L2308" s="90" t="s">
        <v>4021</v>
      </c>
      <c r="M2308" s="80">
        <v>43551</v>
      </c>
      <c r="N2308" s="52" t="str">
        <f t="shared" ca="1" si="78"/>
        <v>33 Tahun 6 Bulan 1 hari</v>
      </c>
      <c r="O23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0 Hari </v>
      </c>
      <c r="P2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Row],[JABATAN]],tbl_refJabatan,2,FALSE),"yr","day")-CONVERT(DATEDIF(H2308,tglAcuan,"y"),"yr","day"))),(NOW()+(CONVERT(VLOOKUP(Table1[[#This Row],[JABATAN]],tbl_refJabatan,2,FALSE),"yr","day")-CONVERT(DATEDIF(H2308,NOW(),"y"),"yr","day")))),"Usia Salah"),"")</f>
        <v>55210.848911689813</v>
      </c>
      <c r="Q2308" s="167" t="str">
        <f ca="1">IF(Table1[[#This Row],[TGL. PENSIUN (usia)]]&lt;&gt;0,TEXT(Table1[[#This Row],[TGL. PENSIUN (usia)]],"yyyy"),"")</f>
        <v>2051</v>
      </c>
      <c r="R2308" s="166">
        <f ca="1">IF(AND(Table1[[#This Row],[TGL. PENSIUN (usia)]]&lt;&gt;"",Table1[[#This Row],[TGL. PENSIUN (usia)]]&lt;&gt;"USIA SALAH"),IF(tglAcuan&lt;&gt;0,(INT(CONVERT(VLOOKUP(Table1[[#This Row],[JABATAN]],tbl_refJabatan,2,FALSE),"yr","day")-CONVERT(DATEDIF(H2308,tglAcuan,"y"),"yr","day"))),(INT(CONVERT(VLOOKUP(Table1[[#This Row],[JABATAN]],tbl_refJabatan,2,FALSE),"yr","day")-CONVERT(DATEDIF(H2308,NOW(),"y"),"yr","day")))),"")</f>
        <v>9861</v>
      </c>
      <c r="S2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Row],[JABATAN]],tbl_refJabatan,4,FALSE),"yr","day")-CONVERT(DATEDIF(H2308,tglAcuan,"y"),"yr","day"))),(NOW()+(CONVERT(VLOOKUP(Table1[[#This Row],[JABATAN]],tbl_refJabatan,4,FALSE),"yr","day")-CONVERT(DATEDIF(H2308,NOW(),"y"),"yr","day")))),"Usia Salah"),"")</f>
        <v>55210.848911689813</v>
      </c>
      <c r="T2308" s="167" t="str">
        <f ca="1">IF(Table1[[#This Row],[TGL. PENSIUN ( usia )]]&lt;&gt;0,TEXT(Table1[[#This Row],[TGL. PENSIUN ( usia )]],"yyyy"),"")</f>
        <v>2051</v>
      </c>
      <c r="U2308" s="166">
        <f ca="1">IF(AND(Table1[[#This Row],[TGL. PENSIUN (usia)]]&lt;&gt;"",Table1[[#This Row],[TGL. PENSIUN (usia)]]&lt;&gt;"USIA SALAH"),IF(tglAcuan&lt;&gt;0,(INT(CONVERT(VLOOKUP(Table1[[#This Row],[JABATAN]],tbl_refJabatan,4,FALSE),"yr","day")-CONVERT(DATEDIF(H2308,tglAcuan,"y"),"yr","day"))),(INT(CONVERT(VLOOKUP(Table1[[#This Row],[JABATAN]],tbl_refJabatan,4,FALSE),"yr","day")-CONVERT(DATEDIF(H2308,NOW(),"y"),"yr","day")))),"")</f>
        <v>9861</v>
      </c>
      <c r="V2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Row],[JABATAN]],tbl_refJabatan,6,FALSE),"yr","day")-CONVERT(DATEDIF(H2308,tglAcuan,"y"),"yr","day"))),(NOW()+(CONVERT(VLOOKUP(Table1[[#This Row],[JABATAN]],tbl_refJabatan,6,FALSE),"yr","day")-CONVERT(DATEDIF(H2308,NOW(),"y"),"yr","day")))),"Usia Salah"),"")</f>
        <v>53749.848911689813</v>
      </c>
      <c r="W2308" s="167" t="str">
        <f ca="1">IF(Table1[[#This Row],[TGL.PENSIUN (usia)]]&lt;&gt;0,TEXT(Table1[[#This Row],[TGL.PENSIUN (usia)]],"yyyy"),"")</f>
        <v>2047</v>
      </c>
      <c r="X2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Row],[JABATAN]],tbl_refJabatan,7,FALSE),"yr","day")-CONVERT(DATEDIF(M2308,tglAcuan,"y"),"yr","day"))),(NOW()+(CONVERT(VLOOKUP(Table1[[#This Row],[JABATAN]],tbl_refJabatan,7,FALSE),"yr","day")-CONVERT(DATEDIF(M2308,NOW(),"y"),"yr","day")))),"tgl SK salah"),"")</f>
        <v>51193.098911689813</v>
      </c>
      <c r="Y2308" s="167" t="str">
        <f ca="1">IF(Table1[[#This Row],[TGL. PENSIUN (jabatan)]]&lt;&gt;0,TEXT(Table1[[#This Row],[TGL. PENSIUN (jabatan)]],"yyyy"),"")</f>
        <v>2040</v>
      </c>
      <c r="Z23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Row],[JABATAN]],tbl_refJabatan,8,FALSE),"yr","day")-CONVERT(DATEDIF(H2308,tglAcuan,"y"),"yr","day"))),(NOW()+(CONVERT(VLOOKUP(Table1[[#This Row],[JABATAN]],tbl_refJabatan,8,FALSE),"yr","day")-CONVERT(DATEDIF(H2308,NOW(),"y"),"yr","day")))),"Usia Salah"),"")</f>
        <v>53749.848911689813</v>
      </c>
      <c r="AA2308" s="167" t="str">
        <f ca="1">IF(Table1[[#This Row],[TGL.PENSIUN (usia )]]&lt;&gt;0,TEXT(Table1[[#This Row],[TGL.PENSIUN (usia )]],"yyyy"),"")</f>
        <v>2047</v>
      </c>
      <c r="AB23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Row],[JABATAN]],tbl_refJabatan,9,FALSE),"yr","day")-CONVERT(DATEDIF(M2308,tglAcuan,"y"),"yr","day"))),(NOW()+(CONVERT(VLOOKUP(Table1[[#This Row],[JABATAN]],tbl_refJabatan,9,FALSE),"yr","day")-CONVERT(DATEDIF(M2308,NOW(),"y"),"yr","day")))),"tgl SK salah"),"")</f>
        <v>51193.098911689813</v>
      </c>
      <c r="AC2308" s="167" t="str">
        <f ca="1">IF(Table1[[#This Row],[TGL. PENSIUN (jabatan )]]&lt;&gt;0,TEXT(Table1[[#This Row],[TGL. PENSIUN (jabatan )]],"yyyy"),"")</f>
        <v>2040</v>
      </c>
      <c r="AD23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09" spans="1:30" s="53" customFormat="1" ht="21.75" customHeight="1" x14ac:dyDescent="0.25">
      <c r="A2309" s="43">
        <f t="shared" si="77"/>
        <v>2304</v>
      </c>
      <c r="B2309" s="44" t="s">
        <v>3998</v>
      </c>
      <c r="C2309" s="44" t="s">
        <v>4018</v>
      </c>
      <c r="D2309" s="72" t="s">
        <v>61</v>
      </c>
      <c r="E2309" s="59" t="s">
        <v>4029</v>
      </c>
      <c r="F2309" s="43" t="s">
        <v>41</v>
      </c>
      <c r="G2309" s="46" t="s">
        <v>42</v>
      </c>
      <c r="H2309" s="47">
        <v>25516</v>
      </c>
      <c r="I2309" s="45"/>
      <c r="J2309" s="76"/>
      <c r="K2309" s="74" t="s">
        <v>43</v>
      </c>
      <c r="L2309" s="90" t="s">
        <v>4030</v>
      </c>
      <c r="M2309" s="80">
        <v>44572</v>
      </c>
      <c r="N2309" s="52" t="str">
        <f t="shared" ca="1" si="78"/>
        <v>54 Tahun 3 Bulan 18 hari</v>
      </c>
      <c r="O23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 Bulan 16 Hari </v>
      </c>
      <c r="P2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Row],[JABATAN]],tbl_refJabatan,2,FALSE),"yr","day")-CONVERT(DATEDIF(H2309,tglAcuan,"y"),"yr","day"))),(NOW()+(CONVERT(VLOOKUP(Table1[[#This Row],[JABATAN]],tbl_refJabatan,2,FALSE),"yr","day")-CONVERT(DATEDIF(H2309,NOW(),"y"),"yr","day")))),"Usia Salah"),"")</f>
        <v>47540.598911689813</v>
      </c>
      <c r="Q2309" s="167" t="str">
        <f ca="1">IF(Table1[[#This Row],[TGL. PENSIUN (usia)]]&lt;&gt;0,TEXT(Table1[[#This Row],[TGL. PENSIUN (usia)]],"yyyy"),"")</f>
        <v>2030</v>
      </c>
      <c r="R2309" s="166">
        <f ca="1">IF(AND(Table1[[#This Row],[TGL. PENSIUN (usia)]]&lt;&gt;"",Table1[[#This Row],[TGL. PENSIUN (usia)]]&lt;&gt;"USIA SALAH"),IF(tglAcuan&lt;&gt;0,(INT(CONVERT(VLOOKUP(Table1[[#This Row],[JABATAN]],tbl_refJabatan,2,FALSE),"yr","day")-CONVERT(DATEDIF(H2309,tglAcuan,"y"),"yr","day"))),(INT(CONVERT(VLOOKUP(Table1[[#This Row],[JABATAN]],tbl_refJabatan,2,FALSE),"yr","day")-CONVERT(DATEDIF(H2309,NOW(),"y"),"yr","day")))),"")</f>
        <v>2191</v>
      </c>
      <c r="S2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Row],[JABATAN]],tbl_refJabatan,4,FALSE),"yr","day")-CONVERT(DATEDIF(H2309,tglAcuan,"y"),"yr","day"))),(NOW()+(CONVERT(VLOOKUP(Table1[[#This Row],[JABATAN]],tbl_refJabatan,4,FALSE),"yr","day")-CONVERT(DATEDIF(H2309,NOW(),"y"),"yr","day")))),"Usia Salah"),"")</f>
        <v>47540.598911689813</v>
      </c>
      <c r="T2309" s="167" t="str">
        <f ca="1">IF(Table1[[#This Row],[TGL. PENSIUN ( usia )]]&lt;&gt;0,TEXT(Table1[[#This Row],[TGL. PENSIUN ( usia )]],"yyyy"),"")</f>
        <v>2030</v>
      </c>
      <c r="U2309" s="166">
        <f ca="1">IF(AND(Table1[[#This Row],[TGL. PENSIUN (usia)]]&lt;&gt;"",Table1[[#This Row],[TGL. PENSIUN (usia)]]&lt;&gt;"USIA SALAH"),IF(tglAcuan&lt;&gt;0,(INT(CONVERT(VLOOKUP(Table1[[#This Row],[JABATAN]],tbl_refJabatan,4,FALSE),"yr","day")-CONVERT(DATEDIF(H2309,tglAcuan,"y"),"yr","day"))),(INT(CONVERT(VLOOKUP(Table1[[#This Row],[JABATAN]],tbl_refJabatan,4,FALSE),"yr","day")-CONVERT(DATEDIF(H2309,NOW(),"y"),"yr","day")))),"")</f>
        <v>2191</v>
      </c>
      <c r="V2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Row],[JABATAN]],tbl_refJabatan,6,FALSE),"yr","day")-CONVERT(DATEDIF(H2309,tglAcuan,"y"),"yr","day"))),(NOW()+(CONVERT(VLOOKUP(Table1[[#This Row],[JABATAN]],tbl_refJabatan,6,FALSE),"yr","day")-CONVERT(DATEDIF(H2309,NOW(),"y"),"yr","day")))),"Usia Salah"),"")</f>
        <v>46079.598911689813</v>
      </c>
      <c r="W2309" s="167" t="str">
        <f ca="1">IF(Table1[[#This Row],[TGL.PENSIUN (usia)]]&lt;&gt;0,TEXT(Table1[[#This Row],[TGL.PENSIUN (usia)]],"yyyy"),"")</f>
        <v>2026</v>
      </c>
      <c r="X2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Row],[JABATAN]],tbl_refJabatan,7,FALSE),"yr","day")-CONVERT(DATEDIF(M2309,tglAcuan,"y"),"yr","day"))),(NOW()+(CONVERT(VLOOKUP(Table1[[#This Row],[JABATAN]],tbl_refJabatan,7,FALSE),"yr","day")-CONVERT(DATEDIF(M2309,NOW(),"y"),"yr","day")))),"tgl SK salah"),"")</f>
        <v>51923.598911689813</v>
      </c>
      <c r="Y2309" s="167" t="str">
        <f ca="1">IF(Table1[[#This Row],[TGL. PENSIUN (jabatan)]]&lt;&gt;0,TEXT(Table1[[#This Row],[TGL. PENSIUN (jabatan)]],"yyyy"),"")</f>
        <v>2042</v>
      </c>
      <c r="Z23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Row],[JABATAN]],tbl_refJabatan,8,FALSE),"yr","day")-CONVERT(DATEDIF(H2309,tglAcuan,"y"),"yr","day"))),(NOW()+(CONVERT(VLOOKUP(Table1[[#This Row],[JABATAN]],tbl_refJabatan,8,FALSE),"yr","day")-CONVERT(DATEDIF(H2309,NOW(),"y"),"yr","day")))),"Usia Salah"),"")</f>
        <v>46079.598911689813</v>
      </c>
      <c r="AA2309" s="167" t="str">
        <f ca="1">IF(Table1[[#This Row],[TGL.PENSIUN (usia )]]&lt;&gt;0,TEXT(Table1[[#This Row],[TGL.PENSIUN (usia )]],"yyyy"),"")</f>
        <v>2026</v>
      </c>
      <c r="AB23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Row],[JABATAN]],tbl_refJabatan,9,FALSE),"yr","day")-CONVERT(DATEDIF(M2309,tglAcuan,"y"),"yr","day"))),(NOW()+(CONVERT(VLOOKUP(Table1[[#This Row],[JABATAN]],tbl_refJabatan,9,FALSE),"yr","day")-CONVERT(DATEDIF(M2309,NOW(),"y"),"yr","day")))),"tgl SK salah"),"")</f>
        <v>51923.598911689813</v>
      </c>
      <c r="AC2309" s="167" t="str">
        <f ca="1">IF(Table1[[#This Row],[TGL. PENSIUN (jabatan )]]&lt;&gt;0,TEXT(Table1[[#This Row],[TGL. PENSIUN (jabatan )]],"yyyy"),"")</f>
        <v>2042</v>
      </c>
      <c r="AD23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0" spans="1:30" s="53" customFormat="1" ht="21.75" customHeight="1" x14ac:dyDescent="0.25">
      <c r="A2310" s="43">
        <f t="shared" si="77"/>
        <v>2305</v>
      </c>
      <c r="B2310" s="44" t="s">
        <v>3998</v>
      </c>
      <c r="C2310" s="44" t="s">
        <v>4018</v>
      </c>
      <c r="D2310" s="72" t="s">
        <v>63</v>
      </c>
      <c r="E2310" s="59" t="s">
        <v>779</v>
      </c>
      <c r="F2310" s="43" t="s">
        <v>50</v>
      </c>
      <c r="G2310" s="46" t="s">
        <v>42</v>
      </c>
      <c r="H2310" s="47">
        <v>23502</v>
      </c>
      <c r="I2310" s="45"/>
      <c r="J2310" s="76"/>
      <c r="K2310" s="74" t="s">
        <v>43</v>
      </c>
      <c r="L2310" s="90" t="s">
        <v>4031</v>
      </c>
      <c r="M2310" s="80">
        <v>37620</v>
      </c>
      <c r="N2310" s="52" t="str">
        <f t="shared" ca="1" si="78"/>
        <v>59 Tahun 9 Bulan 22 hari</v>
      </c>
      <c r="O23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21 Tahun 1 Bulan 28 Hari </v>
      </c>
      <c r="P2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Row],[JABATAN]],tbl_refJabatan,2,FALSE),"yr","day")-CONVERT(DATEDIF(H2310,tglAcuan,"y"),"yr","day"))),(NOW()+(CONVERT(VLOOKUP(Table1[[#This Row],[JABATAN]],tbl_refJabatan,2,FALSE),"yr","day")-CONVERT(DATEDIF(H2310,NOW(),"y"),"yr","day")))),"Usia Salah"),"")</f>
        <v>45714.348911689813</v>
      </c>
      <c r="Q2310" s="167" t="str">
        <f ca="1">IF(Table1[[#This Row],[TGL. PENSIUN (usia)]]&lt;&gt;0,TEXT(Table1[[#This Row],[TGL. PENSIUN (usia)]],"yyyy"),"")</f>
        <v>2025</v>
      </c>
      <c r="R2310" s="166">
        <f ca="1">IF(AND(Table1[[#This Row],[TGL. PENSIUN (usia)]]&lt;&gt;"",Table1[[#This Row],[TGL. PENSIUN (usia)]]&lt;&gt;"USIA SALAH"),IF(tglAcuan&lt;&gt;0,(INT(CONVERT(VLOOKUP(Table1[[#This Row],[JABATAN]],tbl_refJabatan,2,FALSE),"yr","day")-CONVERT(DATEDIF(H2310,tglAcuan,"y"),"yr","day"))),(INT(CONVERT(VLOOKUP(Table1[[#This Row],[JABATAN]],tbl_refJabatan,2,FALSE),"yr","day")-CONVERT(DATEDIF(H2310,NOW(),"y"),"yr","day")))),"")</f>
        <v>365</v>
      </c>
      <c r="S2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Row],[JABATAN]],tbl_refJabatan,4,FALSE),"yr","day")-CONVERT(DATEDIF(H2310,tglAcuan,"y"),"yr","day"))),(NOW()+(CONVERT(VLOOKUP(Table1[[#This Row],[JABATAN]],tbl_refJabatan,4,FALSE),"yr","day")-CONVERT(DATEDIF(H2310,NOW(),"y"),"yr","day")))),"Usia Salah"),"")</f>
        <v>31104.348911689813</v>
      </c>
      <c r="T2310" s="167" t="str">
        <f ca="1">IF(Table1[[#This Row],[TGL. PENSIUN ( usia )]]&lt;&gt;0,TEXT(Table1[[#This Row],[TGL. PENSIUN ( usia )]],"yyyy"),"")</f>
        <v>1985</v>
      </c>
      <c r="U2310" s="166">
        <f ca="1">IF(AND(Table1[[#This Row],[TGL. PENSIUN (usia)]]&lt;&gt;"",Table1[[#This Row],[TGL. PENSIUN (usia)]]&lt;&gt;"USIA SALAH"),IF(tglAcuan&lt;&gt;0,(INT(CONVERT(VLOOKUP(Table1[[#This Row],[JABATAN]],tbl_refJabatan,4,FALSE),"yr","day")-CONVERT(DATEDIF(H2310,tglAcuan,"y"),"yr","day"))),(INT(CONVERT(VLOOKUP(Table1[[#This Row],[JABATAN]],tbl_refJabatan,4,FALSE),"yr","day")-CONVERT(DATEDIF(H2310,NOW(),"y"),"yr","day")))),"")</f>
        <v>-14245</v>
      </c>
      <c r="V2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Row],[JABATAN]],tbl_refJabatan,6,FALSE),"yr","day")-CONVERT(DATEDIF(H2310,tglAcuan,"y"),"yr","day"))),(NOW()+(CONVERT(VLOOKUP(Table1[[#This Row],[JABATAN]],tbl_refJabatan,6,FALSE),"yr","day")-CONVERT(DATEDIF(H2310,NOW(),"y"),"yr","day")))),"Usia Salah"),"")</f>
        <v>23799.348911689813</v>
      </c>
      <c r="W2310" s="167" t="str">
        <f ca="1">IF(Table1[[#This Row],[TGL.PENSIUN (usia)]]&lt;&gt;0,TEXT(Table1[[#This Row],[TGL.PENSIUN (usia)]],"yyyy"),"")</f>
        <v>1965</v>
      </c>
      <c r="X2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Row],[JABATAN]],tbl_refJabatan,7,FALSE),"yr","day")-CONVERT(DATEDIF(M2310,tglAcuan,"y"),"yr","day"))),(NOW()+(CONVERT(VLOOKUP(Table1[[#This Row],[JABATAN]],tbl_refJabatan,7,FALSE),"yr","day")-CONVERT(DATEDIF(M2310,NOW(),"y"),"yr","day")))),"tgl SK salah"),"")</f>
        <v>59593.848911689813</v>
      </c>
      <c r="Y2310" s="167" t="str">
        <f ca="1">IF(Table1[[#This Row],[TGL. PENSIUN (jabatan)]]&lt;&gt;0,TEXT(Table1[[#This Row],[TGL. PENSIUN (jabatan)]],"yyyy"),"")</f>
        <v>2063</v>
      </c>
      <c r="Z23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Row],[JABATAN]],tbl_refJabatan,8,FALSE),"yr","day")-CONVERT(DATEDIF(H2310,tglAcuan,"y"),"yr","day"))),(NOW()+(CONVERT(VLOOKUP(Table1[[#This Row],[JABATAN]],tbl_refJabatan,8,FALSE),"yr","day")-CONVERT(DATEDIF(H2310,NOW(),"y"),"yr","day")))),"Usia Salah"),"")</f>
        <v>45714.348911689813</v>
      </c>
      <c r="AA2310" s="167" t="str">
        <f ca="1">IF(Table1[[#This Row],[TGL.PENSIUN (usia )]]&lt;&gt;0,TEXT(Table1[[#This Row],[TGL.PENSIUN (usia )]],"yyyy"),"")</f>
        <v>2025</v>
      </c>
      <c r="AB23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Row],[JABATAN]],tbl_refJabatan,9,FALSE),"yr","day")-CONVERT(DATEDIF(M2310,tglAcuan,"y"),"yr","day"))),(NOW()+(CONVERT(VLOOKUP(Table1[[#This Row],[JABATAN]],tbl_refJabatan,9,FALSE),"yr","day")-CONVERT(DATEDIF(M2310,NOW(),"y"),"yr","day")))),"tgl SK salah"),"")</f>
        <v>43157.598911689813</v>
      </c>
      <c r="AC2310" s="167" t="str">
        <f ca="1">IF(Table1[[#This Row],[TGL. PENSIUN (jabatan )]]&lt;&gt;0,TEXT(Table1[[#This Row],[TGL. PENSIUN (jabatan )]],"yyyy"),"")</f>
        <v>2018</v>
      </c>
      <c r="AD23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1" spans="1:30" s="53" customFormat="1" ht="21.75" customHeight="1" x14ac:dyDescent="0.25">
      <c r="A2311" s="43">
        <f t="shared" si="77"/>
        <v>2306</v>
      </c>
      <c r="B2311" s="44" t="s">
        <v>3998</v>
      </c>
      <c r="C2311" s="44" t="s">
        <v>4018</v>
      </c>
      <c r="D2311" s="72" t="s">
        <v>63</v>
      </c>
      <c r="E2311" s="59" t="s">
        <v>4032</v>
      </c>
      <c r="F2311" s="43" t="s">
        <v>41</v>
      </c>
      <c r="G2311" s="46" t="s">
        <v>42</v>
      </c>
      <c r="H2311" s="47">
        <v>30228</v>
      </c>
      <c r="I2311" s="45"/>
      <c r="J2311" s="76"/>
      <c r="K2311" s="74" t="s">
        <v>43</v>
      </c>
      <c r="L2311" s="90" t="s">
        <v>2235</v>
      </c>
      <c r="M2311" s="80">
        <v>39843</v>
      </c>
      <c r="N2311" s="52" t="str">
        <f t="shared" ca="1" si="78"/>
        <v>41 Tahun 4 Bulan 23 hari</v>
      </c>
      <c r="O23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0 Bulan 28 Hari </v>
      </c>
      <c r="P2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Row],[JABATAN]],tbl_refJabatan,2,FALSE),"yr","day")-CONVERT(DATEDIF(H2311,tglAcuan,"y"),"yr","day"))),(NOW()+(CONVERT(VLOOKUP(Table1[[#This Row],[JABATAN]],tbl_refJabatan,2,FALSE),"yr","day")-CONVERT(DATEDIF(H2311,NOW(),"y"),"yr","day")))),"Usia Salah"),"")</f>
        <v>52288.848911689813</v>
      </c>
      <c r="Q2311" s="167" t="str">
        <f ca="1">IF(Table1[[#This Row],[TGL. PENSIUN (usia)]]&lt;&gt;0,TEXT(Table1[[#This Row],[TGL. PENSIUN (usia)]],"yyyy"),"")</f>
        <v>2043</v>
      </c>
      <c r="R2311" s="166">
        <f ca="1">IF(AND(Table1[[#This Row],[TGL. PENSIUN (usia)]]&lt;&gt;"",Table1[[#This Row],[TGL. PENSIUN (usia)]]&lt;&gt;"USIA SALAH"),IF(tglAcuan&lt;&gt;0,(INT(CONVERT(VLOOKUP(Table1[[#This Row],[JABATAN]],tbl_refJabatan,2,FALSE),"yr","day")-CONVERT(DATEDIF(H2311,tglAcuan,"y"),"yr","day"))),(INT(CONVERT(VLOOKUP(Table1[[#This Row],[JABATAN]],tbl_refJabatan,2,FALSE),"yr","day")-CONVERT(DATEDIF(H2311,NOW(),"y"),"yr","day")))),"")</f>
        <v>6939</v>
      </c>
      <c r="S2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Row],[JABATAN]],tbl_refJabatan,4,FALSE),"yr","day")-CONVERT(DATEDIF(H2311,tglAcuan,"y"),"yr","day"))),(NOW()+(CONVERT(VLOOKUP(Table1[[#This Row],[JABATAN]],tbl_refJabatan,4,FALSE),"yr","day")-CONVERT(DATEDIF(H2311,NOW(),"y"),"yr","day")))),"Usia Salah"),"")</f>
        <v>37678.848911689813</v>
      </c>
      <c r="T2311" s="167" t="str">
        <f ca="1">IF(Table1[[#This Row],[TGL. PENSIUN ( usia )]]&lt;&gt;0,TEXT(Table1[[#This Row],[TGL. PENSIUN ( usia )]],"yyyy"),"")</f>
        <v>2003</v>
      </c>
      <c r="U2311" s="166">
        <f ca="1">IF(AND(Table1[[#This Row],[TGL. PENSIUN (usia)]]&lt;&gt;"",Table1[[#This Row],[TGL. PENSIUN (usia)]]&lt;&gt;"USIA SALAH"),IF(tglAcuan&lt;&gt;0,(INT(CONVERT(VLOOKUP(Table1[[#This Row],[JABATAN]],tbl_refJabatan,4,FALSE),"yr","day")-CONVERT(DATEDIF(H2311,tglAcuan,"y"),"yr","day"))),(INT(CONVERT(VLOOKUP(Table1[[#This Row],[JABATAN]],tbl_refJabatan,4,FALSE),"yr","day")-CONVERT(DATEDIF(H2311,NOW(),"y"),"yr","day")))),"")</f>
        <v>-7671</v>
      </c>
      <c r="V2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Row],[JABATAN]],tbl_refJabatan,6,FALSE),"yr","day")-CONVERT(DATEDIF(H2311,tglAcuan,"y"),"yr","day"))),(NOW()+(CONVERT(VLOOKUP(Table1[[#This Row],[JABATAN]],tbl_refJabatan,6,FALSE),"yr","day")-CONVERT(DATEDIF(H2311,NOW(),"y"),"yr","day")))),"Usia Salah"),"")</f>
        <v>30373.848911689813</v>
      </c>
      <c r="W2311" s="167" t="str">
        <f ca="1">IF(Table1[[#This Row],[TGL.PENSIUN (usia)]]&lt;&gt;0,TEXT(Table1[[#This Row],[TGL.PENSIUN (usia)]],"yyyy"),"")</f>
        <v>1983</v>
      </c>
      <c r="X2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Row],[JABATAN]],tbl_refJabatan,7,FALSE),"yr","day")-CONVERT(DATEDIF(M2311,tglAcuan,"y"),"yr","day"))),(NOW()+(CONVERT(VLOOKUP(Table1[[#This Row],[JABATAN]],tbl_refJabatan,7,FALSE),"yr","day")-CONVERT(DATEDIF(M2311,NOW(),"y"),"yr","day")))),"tgl SK salah"),"")</f>
        <v>61785.348911689813</v>
      </c>
      <c r="Y2311" s="167" t="str">
        <f ca="1">IF(Table1[[#This Row],[TGL. PENSIUN (jabatan)]]&lt;&gt;0,TEXT(Table1[[#This Row],[TGL. PENSIUN (jabatan)]],"yyyy"),"")</f>
        <v>2069</v>
      </c>
      <c r="Z23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Row],[JABATAN]],tbl_refJabatan,8,FALSE),"yr","day")-CONVERT(DATEDIF(H2311,tglAcuan,"y"),"yr","day"))),(NOW()+(CONVERT(VLOOKUP(Table1[[#This Row],[JABATAN]],tbl_refJabatan,8,FALSE),"yr","day")-CONVERT(DATEDIF(H2311,NOW(),"y"),"yr","day")))),"Usia Salah"),"")</f>
        <v>52288.848911689813</v>
      </c>
      <c r="AA2311" s="167" t="str">
        <f ca="1">IF(Table1[[#This Row],[TGL.PENSIUN (usia )]]&lt;&gt;0,TEXT(Table1[[#This Row],[TGL.PENSIUN (usia )]],"yyyy"),"")</f>
        <v>2043</v>
      </c>
      <c r="AB23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Row],[JABATAN]],tbl_refJabatan,9,FALSE),"yr","day")-CONVERT(DATEDIF(M2311,tglAcuan,"y"),"yr","day"))),(NOW()+(CONVERT(VLOOKUP(Table1[[#This Row],[JABATAN]],tbl_refJabatan,9,FALSE),"yr","day")-CONVERT(DATEDIF(M2311,NOW(),"y"),"yr","day")))),"tgl SK salah"),"")</f>
        <v>45349.098911689813</v>
      </c>
      <c r="AC2311" s="167" t="str">
        <f ca="1">IF(Table1[[#This Row],[TGL. PENSIUN (jabatan )]]&lt;&gt;0,TEXT(Table1[[#This Row],[TGL. PENSIUN (jabatan )]],"yyyy"),"")</f>
        <v>2024</v>
      </c>
      <c r="AD23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312" spans="1:30" s="53" customFormat="1" ht="21.75" customHeight="1" x14ac:dyDescent="0.25">
      <c r="A2312" s="43">
        <f t="shared" si="77"/>
        <v>2307</v>
      </c>
      <c r="B2312" s="44" t="s">
        <v>3998</v>
      </c>
      <c r="C2312" s="44" t="s">
        <v>4018</v>
      </c>
      <c r="D2312" s="72" t="s">
        <v>63</v>
      </c>
      <c r="E2312" s="59" t="s">
        <v>4033</v>
      </c>
      <c r="F2312" s="43" t="s">
        <v>41</v>
      </c>
      <c r="G2312" s="46" t="s">
        <v>42</v>
      </c>
      <c r="H2312" s="47">
        <v>28749</v>
      </c>
      <c r="I2312" s="45"/>
      <c r="J2312" s="76"/>
      <c r="K2312" s="74" t="s">
        <v>43</v>
      </c>
      <c r="L2312" s="90" t="s">
        <v>1410</v>
      </c>
      <c r="M2312" s="80">
        <v>43258</v>
      </c>
      <c r="N2312" s="52" t="str">
        <f t="shared" ca="1" si="78"/>
        <v>45 Tahun 5 Bulan 11 hari</v>
      </c>
      <c r="O23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8 Bulan 20 Hari </v>
      </c>
      <c r="P2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Row],[JABATAN]],tbl_refJabatan,2,FALSE),"yr","day")-CONVERT(DATEDIF(H2312,tglAcuan,"y"),"yr","day"))),(NOW()+(CONVERT(VLOOKUP(Table1[[#This Row],[JABATAN]],tbl_refJabatan,2,FALSE),"yr","day")-CONVERT(DATEDIF(H2312,NOW(),"y"),"yr","day")))),"Usia Salah"),"")</f>
        <v>50827.848911689813</v>
      </c>
      <c r="Q2312" s="167" t="str">
        <f ca="1">IF(Table1[[#This Row],[TGL. PENSIUN (usia)]]&lt;&gt;0,TEXT(Table1[[#This Row],[TGL. PENSIUN (usia)]],"yyyy"),"")</f>
        <v>2039</v>
      </c>
      <c r="R2312" s="166">
        <f ca="1">IF(AND(Table1[[#This Row],[TGL. PENSIUN (usia)]]&lt;&gt;"",Table1[[#This Row],[TGL. PENSIUN (usia)]]&lt;&gt;"USIA SALAH"),IF(tglAcuan&lt;&gt;0,(INT(CONVERT(VLOOKUP(Table1[[#This Row],[JABATAN]],tbl_refJabatan,2,FALSE),"yr","day")-CONVERT(DATEDIF(H2312,tglAcuan,"y"),"yr","day"))),(INT(CONVERT(VLOOKUP(Table1[[#This Row],[JABATAN]],tbl_refJabatan,2,FALSE),"yr","day")-CONVERT(DATEDIF(H2312,NOW(),"y"),"yr","day")))),"")</f>
        <v>5478</v>
      </c>
      <c r="S2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Row],[JABATAN]],tbl_refJabatan,4,FALSE),"yr","day")-CONVERT(DATEDIF(H2312,tglAcuan,"y"),"yr","day"))),(NOW()+(CONVERT(VLOOKUP(Table1[[#This Row],[JABATAN]],tbl_refJabatan,4,FALSE),"yr","day")-CONVERT(DATEDIF(H2312,NOW(),"y"),"yr","day")))),"Usia Salah"),"")</f>
        <v>36217.848911689813</v>
      </c>
      <c r="T2312" s="167" t="str">
        <f ca="1">IF(Table1[[#This Row],[TGL. PENSIUN ( usia )]]&lt;&gt;0,TEXT(Table1[[#This Row],[TGL. PENSIUN ( usia )]],"yyyy"),"")</f>
        <v>1999</v>
      </c>
      <c r="U2312" s="166">
        <f ca="1">IF(AND(Table1[[#This Row],[TGL. PENSIUN (usia)]]&lt;&gt;"",Table1[[#This Row],[TGL. PENSIUN (usia)]]&lt;&gt;"USIA SALAH"),IF(tglAcuan&lt;&gt;0,(INT(CONVERT(VLOOKUP(Table1[[#This Row],[JABATAN]],tbl_refJabatan,4,FALSE),"yr","day")-CONVERT(DATEDIF(H2312,tglAcuan,"y"),"yr","day"))),(INT(CONVERT(VLOOKUP(Table1[[#This Row],[JABATAN]],tbl_refJabatan,4,FALSE),"yr","day")-CONVERT(DATEDIF(H2312,NOW(),"y"),"yr","day")))),"")</f>
        <v>-9132</v>
      </c>
      <c r="V2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Row],[JABATAN]],tbl_refJabatan,6,FALSE),"yr","day")-CONVERT(DATEDIF(H2312,tglAcuan,"y"),"yr","day"))),(NOW()+(CONVERT(VLOOKUP(Table1[[#This Row],[JABATAN]],tbl_refJabatan,6,FALSE),"yr","day")-CONVERT(DATEDIF(H2312,NOW(),"y"),"yr","day")))),"Usia Salah"),"")</f>
        <v>28912.848911689813</v>
      </c>
      <c r="W2312" s="167" t="str">
        <f ca="1">IF(Table1[[#This Row],[TGL.PENSIUN (usia)]]&lt;&gt;0,TEXT(Table1[[#This Row],[TGL.PENSIUN (usia)]],"yyyy"),"")</f>
        <v>1979</v>
      </c>
      <c r="X2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Row],[JABATAN]],tbl_refJabatan,7,FALSE),"yr","day")-CONVERT(DATEDIF(M2312,tglAcuan,"y"),"yr","day"))),(NOW()+(CONVERT(VLOOKUP(Table1[[#This Row],[JABATAN]],tbl_refJabatan,7,FALSE),"yr","day")-CONVERT(DATEDIF(M2312,NOW(),"y"),"yr","day")))),"tgl SK salah"),"")</f>
        <v>65437.848911689813</v>
      </c>
      <c r="Y2312" s="167" t="str">
        <f ca="1">IF(Table1[[#This Row],[TGL. PENSIUN (jabatan)]]&lt;&gt;0,TEXT(Table1[[#This Row],[TGL. PENSIUN (jabatan)]],"yyyy"),"")</f>
        <v>2079</v>
      </c>
      <c r="Z23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Row],[JABATAN]],tbl_refJabatan,8,FALSE),"yr","day")-CONVERT(DATEDIF(H2312,tglAcuan,"y"),"yr","day"))),(NOW()+(CONVERT(VLOOKUP(Table1[[#This Row],[JABATAN]],tbl_refJabatan,8,FALSE),"yr","day")-CONVERT(DATEDIF(H2312,NOW(),"y"),"yr","day")))),"Usia Salah"),"")</f>
        <v>50827.848911689813</v>
      </c>
      <c r="AA2312" s="167" t="str">
        <f ca="1">IF(Table1[[#This Row],[TGL.PENSIUN (usia )]]&lt;&gt;0,TEXT(Table1[[#This Row],[TGL.PENSIUN (usia )]],"yyyy"),"")</f>
        <v>2039</v>
      </c>
      <c r="AB23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Row],[JABATAN]],tbl_refJabatan,9,FALSE),"yr","day")-CONVERT(DATEDIF(M2312,tglAcuan,"y"),"yr","day"))),(NOW()+(CONVERT(VLOOKUP(Table1[[#This Row],[JABATAN]],tbl_refJabatan,9,FALSE),"yr","day")-CONVERT(DATEDIF(M2312,NOW(),"y"),"yr","day")))),"tgl SK salah"),"")</f>
        <v>49001.598911689813</v>
      </c>
      <c r="AC2312" s="167" t="str">
        <f ca="1">IF(Table1[[#This Row],[TGL. PENSIUN (jabatan )]]&lt;&gt;0,TEXT(Table1[[#This Row],[TGL. PENSIUN (jabatan )]],"yyyy"),"")</f>
        <v>2034</v>
      </c>
      <c r="AD23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3" spans="1:30" s="53" customFormat="1" ht="21.75" customHeight="1" x14ac:dyDescent="0.25">
      <c r="A2313" s="43">
        <f t="shared" ref="A2313:A2376" si="79">ROW()-5</f>
        <v>2308</v>
      </c>
      <c r="B2313" s="44" t="s">
        <v>3998</v>
      </c>
      <c r="C2313" s="44" t="s">
        <v>4018</v>
      </c>
      <c r="D2313" s="72" t="s">
        <v>63</v>
      </c>
      <c r="E2313" s="59" t="s">
        <v>4034</v>
      </c>
      <c r="F2313" s="43" t="s">
        <v>41</v>
      </c>
      <c r="G2313" s="46" t="s">
        <v>42</v>
      </c>
      <c r="H2313" s="47">
        <v>33105</v>
      </c>
      <c r="I2313" s="45"/>
      <c r="J2313" s="76"/>
      <c r="K2313" s="74" t="s">
        <v>43</v>
      </c>
      <c r="L2313" s="90" t="s">
        <v>4035</v>
      </c>
      <c r="M2313" s="80">
        <v>43826</v>
      </c>
      <c r="N2313" s="52" t="str">
        <f t="shared" ca="1" si="78"/>
        <v>33 Tahun 6 Bulan 7 hari</v>
      </c>
      <c r="O23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0 Hari </v>
      </c>
      <c r="P2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Row],[JABATAN]],tbl_refJabatan,2,FALSE),"yr","day")-CONVERT(DATEDIF(H2313,tglAcuan,"y"),"yr","day"))),(NOW()+(CONVERT(VLOOKUP(Table1[[#This Row],[JABATAN]],tbl_refJabatan,2,FALSE),"yr","day")-CONVERT(DATEDIF(H2313,NOW(),"y"),"yr","day")))),"Usia Salah"),"")</f>
        <v>55210.848911689813</v>
      </c>
      <c r="Q2313" s="167" t="str">
        <f ca="1">IF(Table1[[#This Row],[TGL. PENSIUN (usia)]]&lt;&gt;0,TEXT(Table1[[#This Row],[TGL. PENSIUN (usia)]],"yyyy"),"")</f>
        <v>2051</v>
      </c>
      <c r="R2313" s="166">
        <f ca="1">IF(AND(Table1[[#This Row],[TGL. PENSIUN (usia)]]&lt;&gt;"",Table1[[#This Row],[TGL. PENSIUN (usia)]]&lt;&gt;"USIA SALAH"),IF(tglAcuan&lt;&gt;0,(INT(CONVERT(VLOOKUP(Table1[[#This Row],[JABATAN]],tbl_refJabatan,2,FALSE),"yr","day")-CONVERT(DATEDIF(H2313,tglAcuan,"y"),"yr","day"))),(INT(CONVERT(VLOOKUP(Table1[[#This Row],[JABATAN]],tbl_refJabatan,2,FALSE),"yr","day")-CONVERT(DATEDIF(H2313,NOW(),"y"),"yr","day")))),"")</f>
        <v>9861</v>
      </c>
      <c r="S2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Row],[JABATAN]],tbl_refJabatan,4,FALSE),"yr","day")-CONVERT(DATEDIF(H2313,tglAcuan,"y"),"yr","day"))),(NOW()+(CONVERT(VLOOKUP(Table1[[#This Row],[JABATAN]],tbl_refJabatan,4,FALSE),"yr","day")-CONVERT(DATEDIF(H2313,NOW(),"y"),"yr","day")))),"Usia Salah"),"")</f>
        <v>40600.848911689813</v>
      </c>
      <c r="T2313" s="167" t="str">
        <f ca="1">IF(Table1[[#This Row],[TGL. PENSIUN ( usia )]]&lt;&gt;0,TEXT(Table1[[#This Row],[TGL. PENSIUN ( usia )]],"yyyy"),"")</f>
        <v>2011</v>
      </c>
      <c r="U2313" s="166">
        <f ca="1">IF(AND(Table1[[#This Row],[TGL. PENSIUN (usia)]]&lt;&gt;"",Table1[[#This Row],[TGL. PENSIUN (usia)]]&lt;&gt;"USIA SALAH"),IF(tglAcuan&lt;&gt;0,(INT(CONVERT(VLOOKUP(Table1[[#This Row],[JABATAN]],tbl_refJabatan,4,FALSE),"yr","day")-CONVERT(DATEDIF(H2313,tglAcuan,"y"),"yr","day"))),(INT(CONVERT(VLOOKUP(Table1[[#This Row],[JABATAN]],tbl_refJabatan,4,FALSE),"yr","day")-CONVERT(DATEDIF(H2313,NOW(),"y"),"yr","day")))),"")</f>
        <v>-4749</v>
      </c>
      <c r="V2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Row],[JABATAN]],tbl_refJabatan,6,FALSE),"yr","day")-CONVERT(DATEDIF(H2313,tglAcuan,"y"),"yr","day"))),(NOW()+(CONVERT(VLOOKUP(Table1[[#This Row],[JABATAN]],tbl_refJabatan,6,FALSE),"yr","day")-CONVERT(DATEDIF(H2313,NOW(),"y"),"yr","day")))),"Usia Salah"),"")</f>
        <v>33295.848911689813</v>
      </c>
      <c r="W2313" s="167" t="str">
        <f ca="1">IF(Table1[[#This Row],[TGL.PENSIUN (usia)]]&lt;&gt;0,TEXT(Table1[[#This Row],[TGL.PENSIUN (usia)]],"yyyy"),"")</f>
        <v>1991</v>
      </c>
      <c r="X2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Row],[JABATAN]],tbl_refJabatan,7,FALSE),"yr","day")-CONVERT(DATEDIF(M2313,tglAcuan,"y"),"yr","day"))),(NOW()+(CONVERT(VLOOKUP(Table1[[#This Row],[JABATAN]],tbl_refJabatan,7,FALSE),"yr","day")-CONVERT(DATEDIF(M2313,NOW(),"y"),"yr","day")))),"tgl SK salah"),"")</f>
        <v>65803.098911689813</v>
      </c>
      <c r="Y2313" s="167" t="str">
        <f ca="1">IF(Table1[[#This Row],[TGL. PENSIUN (jabatan)]]&lt;&gt;0,TEXT(Table1[[#This Row],[TGL. PENSIUN (jabatan)]],"yyyy"),"")</f>
        <v>2080</v>
      </c>
      <c r="Z23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Row],[JABATAN]],tbl_refJabatan,8,FALSE),"yr","day")-CONVERT(DATEDIF(H2313,tglAcuan,"y"),"yr","day"))),(NOW()+(CONVERT(VLOOKUP(Table1[[#This Row],[JABATAN]],tbl_refJabatan,8,FALSE),"yr","day")-CONVERT(DATEDIF(H2313,NOW(),"y"),"yr","day")))),"Usia Salah"),"")</f>
        <v>55210.848911689813</v>
      </c>
      <c r="AA2313" s="167" t="str">
        <f ca="1">IF(Table1[[#This Row],[TGL.PENSIUN (usia )]]&lt;&gt;0,TEXT(Table1[[#This Row],[TGL.PENSIUN (usia )]],"yyyy"),"")</f>
        <v>2051</v>
      </c>
      <c r="AB23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Row],[JABATAN]],tbl_refJabatan,9,FALSE),"yr","day")-CONVERT(DATEDIF(M2313,tglAcuan,"y"),"yr","day"))),(NOW()+(CONVERT(VLOOKUP(Table1[[#This Row],[JABATAN]],tbl_refJabatan,9,FALSE),"yr","day")-CONVERT(DATEDIF(M2313,NOW(),"y"),"yr","day")))),"tgl SK salah"),"")</f>
        <v>49366.848911689813</v>
      </c>
      <c r="AC2313" s="167" t="str">
        <f ca="1">IF(Table1[[#This Row],[TGL. PENSIUN (jabatan )]]&lt;&gt;0,TEXT(Table1[[#This Row],[TGL. PENSIUN (jabatan )]],"yyyy"),"")</f>
        <v>2035</v>
      </c>
      <c r="AD23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4" spans="1:30" s="53" customFormat="1" ht="21.75" customHeight="1" x14ac:dyDescent="0.25">
      <c r="A2314" s="43">
        <f t="shared" si="79"/>
        <v>2309</v>
      </c>
      <c r="B2314" s="44" t="s">
        <v>3998</v>
      </c>
      <c r="C2314" s="44" t="s">
        <v>4018</v>
      </c>
      <c r="D2314" s="72" t="s">
        <v>63</v>
      </c>
      <c r="E2314" s="59" t="s">
        <v>2146</v>
      </c>
      <c r="F2314" s="43" t="s">
        <v>41</v>
      </c>
      <c r="G2314" s="46" t="s">
        <v>42</v>
      </c>
      <c r="H2314" s="47">
        <v>29902</v>
      </c>
      <c r="I2314" s="45"/>
      <c r="J2314" s="76"/>
      <c r="K2314" s="74" t="s">
        <v>43</v>
      </c>
      <c r="L2314" s="90" t="s">
        <v>4036</v>
      </c>
      <c r="M2314" s="80">
        <v>42705</v>
      </c>
      <c r="N2314" s="52" t="str">
        <f t="shared" ca="1" si="78"/>
        <v>42 Tahun 3 Bulan 15 hari</v>
      </c>
      <c r="O23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7 Tahun 2 Bulan 26 Hari </v>
      </c>
      <c r="P2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Row],[JABATAN]],tbl_refJabatan,2,FALSE),"yr","day")-CONVERT(DATEDIF(H2314,tglAcuan,"y"),"yr","day"))),(NOW()+(CONVERT(VLOOKUP(Table1[[#This Row],[JABATAN]],tbl_refJabatan,2,FALSE),"yr","day")-CONVERT(DATEDIF(H2314,NOW(),"y"),"yr","day")))),"Usia Salah"),"")</f>
        <v>51923.598911689813</v>
      </c>
      <c r="Q2314" s="167" t="str">
        <f ca="1">IF(Table1[[#This Row],[TGL. PENSIUN (usia)]]&lt;&gt;0,TEXT(Table1[[#This Row],[TGL. PENSIUN (usia)]],"yyyy"),"")</f>
        <v>2042</v>
      </c>
      <c r="R2314" s="166">
        <f ca="1">IF(AND(Table1[[#This Row],[TGL. PENSIUN (usia)]]&lt;&gt;"",Table1[[#This Row],[TGL. PENSIUN (usia)]]&lt;&gt;"USIA SALAH"),IF(tglAcuan&lt;&gt;0,(INT(CONVERT(VLOOKUP(Table1[[#This Row],[JABATAN]],tbl_refJabatan,2,FALSE),"yr","day")-CONVERT(DATEDIF(H2314,tglAcuan,"y"),"yr","day"))),(INT(CONVERT(VLOOKUP(Table1[[#This Row],[JABATAN]],tbl_refJabatan,2,FALSE),"yr","day")-CONVERT(DATEDIF(H2314,NOW(),"y"),"yr","day")))),"")</f>
        <v>6574</v>
      </c>
      <c r="S2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Row],[JABATAN]],tbl_refJabatan,4,FALSE),"yr","day")-CONVERT(DATEDIF(H2314,tglAcuan,"y"),"yr","day"))),(NOW()+(CONVERT(VLOOKUP(Table1[[#This Row],[JABATAN]],tbl_refJabatan,4,FALSE),"yr","day")-CONVERT(DATEDIF(H2314,NOW(),"y"),"yr","day")))),"Usia Salah"),"")</f>
        <v>37313.598911689813</v>
      </c>
      <c r="T2314" s="167" t="str">
        <f ca="1">IF(Table1[[#This Row],[TGL. PENSIUN ( usia )]]&lt;&gt;0,TEXT(Table1[[#This Row],[TGL. PENSIUN ( usia )]],"yyyy"),"")</f>
        <v>2002</v>
      </c>
      <c r="U2314" s="166">
        <f ca="1">IF(AND(Table1[[#This Row],[TGL. PENSIUN (usia)]]&lt;&gt;"",Table1[[#This Row],[TGL. PENSIUN (usia)]]&lt;&gt;"USIA SALAH"),IF(tglAcuan&lt;&gt;0,(INT(CONVERT(VLOOKUP(Table1[[#This Row],[JABATAN]],tbl_refJabatan,4,FALSE),"yr","day")-CONVERT(DATEDIF(H2314,tglAcuan,"y"),"yr","day"))),(INT(CONVERT(VLOOKUP(Table1[[#This Row],[JABATAN]],tbl_refJabatan,4,FALSE),"yr","day")-CONVERT(DATEDIF(H2314,NOW(),"y"),"yr","day")))),"")</f>
        <v>-8036</v>
      </c>
      <c r="V2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Row],[JABATAN]],tbl_refJabatan,6,FALSE),"yr","day")-CONVERT(DATEDIF(H2314,tglAcuan,"y"),"yr","day"))),(NOW()+(CONVERT(VLOOKUP(Table1[[#This Row],[JABATAN]],tbl_refJabatan,6,FALSE),"yr","day")-CONVERT(DATEDIF(H2314,NOW(),"y"),"yr","day")))),"Usia Salah"),"")</f>
        <v>30008.598911689813</v>
      </c>
      <c r="W2314" s="167" t="str">
        <f ca="1">IF(Table1[[#This Row],[TGL.PENSIUN (usia)]]&lt;&gt;0,TEXT(Table1[[#This Row],[TGL.PENSIUN (usia)]],"yyyy"),"")</f>
        <v>1982</v>
      </c>
      <c r="X2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Row],[JABATAN]],tbl_refJabatan,7,FALSE),"yr","day")-CONVERT(DATEDIF(M2314,tglAcuan,"y"),"yr","day"))),(NOW()+(CONVERT(VLOOKUP(Table1[[#This Row],[JABATAN]],tbl_refJabatan,7,FALSE),"yr","day")-CONVERT(DATEDIF(M2314,NOW(),"y"),"yr","day")))),"tgl SK salah"),"")</f>
        <v>64707.348911689813</v>
      </c>
      <c r="Y2314" s="167" t="str">
        <f ca="1">IF(Table1[[#This Row],[TGL. PENSIUN (jabatan)]]&lt;&gt;0,TEXT(Table1[[#This Row],[TGL. PENSIUN (jabatan)]],"yyyy"),"")</f>
        <v>2077</v>
      </c>
      <c r="Z23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Row],[JABATAN]],tbl_refJabatan,8,FALSE),"yr","day")-CONVERT(DATEDIF(H2314,tglAcuan,"y"),"yr","day"))),(NOW()+(CONVERT(VLOOKUP(Table1[[#This Row],[JABATAN]],tbl_refJabatan,8,FALSE),"yr","day")-CONVERT(DATEDIF(H2314,NOW(),"y"),"yr","day")))),"Usia Salah"),"")</f>
        <v>51923.598911689813</v>
      </c>
      <c r="AA2314" s="167" t="str">
        <f ca="1">IF(Table1[[#This Row],[TGL.PENSIUN (usia )]]&lt;&gt;0,TEXT(Table1[[#This Row],[TGL.PENSIUN (usia )]],"yyyy"),"")</f>
        <v>2042</v>
      </c>
      <c r="AB23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Row],[JABATAN]],tbl_refJabatan,9,FALSE),"yr","day")-CONVERT(DATEDIF(M2314,tglAcuan,"y"),"yr","day"))),(NOW()+(CONVERT(VLOOKUP(Table1[[#This Row],[JABATAN]],tbl_refJabatan,9,FALSE),"yr","day")-CONVERT(DATEDIF(M2314,NOW(),"y"),"yr","day")))),"tgl SK salah"),"")</f>
        <v>48271.098911689813</v>
      </c>
      <c r="AC2314" s="167" t="str">
        <f ca="1">IF(Table1[[#This Row],[TGL. PENSIUN (jabatan )]]&lt;&gt;0,TEXT(Table1[[#This Row],[TGL. PENSIUN (jabatan )]],"yyyy"),"")</f>
        <v>2032</v>
      </c>
      <c r="AD23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5" spans="1:30" s="53" customFormat="1" ht="21.75" customHeight="1" x14ac:dyDescent="0.25">
      <c r="A2315" s="43">
        <f t="shared" si="79"/>
        <v>2310</v>
      </c>
      <c r="B2315" s="44" t="s">
        <v>3998</v>
      </c>
      <c r="C2315" s="44" t="s">
        <v>4018</v>
      </c>
      <c r="D2315" s="45" t="s">
        <v>63</v>
      </c>
      <c r="E2315" s="289" t="s">
        <v>138</v>
      </c>
      <c r="F2315" s="43"/>
      <c r="G2315" s="46"/>
      <c r="H2315" s="47"/>
      <c r="I2315" s="45"/>
      <c r="J2315" s="76"/>
      <c r="K2315" s="74"/>
      <c r="L2315" s="74"/>
      <c r="M2315" s="80"/>
      <c r="N2315" s="52" t="str">
        <f t="shared" ca="1" si="78"/>
        <v>tgl lahir salah/ null</v>
      </c>
      <c r="O23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3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Row],[JABATAN]],tbl_refJabatan,2,FALSE),"yr","day")-CONVERT(DATEDIF(H2315,tglAcuan,"y"),"yr","day"))),(NOW()+(CONVERT(VLOOKUP(Table1[[#This Row],[JABATAN]],tbl_refJabatan,2,FALSE),"yr","day")-CONVERT(DATEDIF(H2315,NOW(),"y"),"yr","day")))),"Usia Salah"),"")</f>
        <v>Usia Salah</v>
      </c>
      <c r="Q2315" s="167" t="str">
        <f ca="1">IF(Table1[[#This Row],[TGL. PENSIUN (usia)]]&lt;&gt;0,TEXT(Table1[[#This Row],[TGL. PENSIUN (usia)]],"yyyy"),"")</f>
        <v>Usia Salah</v>
      </c>
      <c r="R2315" s="166" t="str">
        <f ca="1">IF(AND(Table1[[#This Row],[TGL. PENSIUN (usia)]]&lt;&gt;"",Table1[[#This Row],[TGL. PENSIUN (usia)]]&lt;&gt;"USIA SALAH"),IF(tglAcuan&lt;&gt;0,(INT(CONVERT(VLOOKUP(Table1[[#This Row],[JABATAN]],tbl_refJabatan,2,FALSE),"yr","day")-CONVERT(DATEDIF(H2315,tglAcuan,"y"),"yr","day"))),(INT(CONVERT(VLOOKUP(Table1[[#This Row],[JABATAN]],tbl_refJabatan,2,FALSE),"yr","day")-CONVERT(DATEDIF(H2315,NOW(),"y"),"yr","day")))),"")</f>
        <v/>
      </c>
      <c r="S23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Row],[JABATAN]],tbl_refJabatan,4,FALSE),"yr","day")-CONVERT(DATEDIF(H2315,tglAcuan,"y"),"yr","day"))),(NOW()+(CONVERT(VLOOKUP(Table1[[#This Row],[JABATAN]],tbl_refJabatan,4,FALSE),"yr","day")-CONVERT(DATEDIF(H2315,NOW(),"y"),"yr","day")))),"Usia Salah"),"")</f>
        <v>Usia Salah</v>
      </c>
      <c r="T2315" s="167" t="str">
        <f ca="1">IF(Table1[[#This Row],[TGL. PENSIUN ( usia )]]&lt;&gt;0,TEXT(Table1[[#This Row],[TGL. PENSIUN ( usia )]],"yyyy"),"")</f>
        <v>Usia Salah</v>
      </c>
      <c r="U2315" s="166" t="str">
        <f ca="1">IF(AND(Table1[[#This Row],[TGL. PENSIUN (usia)]]&lt;&gt;"",Table1[[#This Row],[TGL. PENSIUN (usia)]]&lt;&gt;"USIA SALAH"),IF(tglAcuan&lt;&gt;0,(INT(CONVERT(VLOOKUP(Table1[[#This Row],[JABATAN]],tbl_refJabatan,4,FALSE),"yr","day")-CONVERT(DATEDIF(H2315,tglAcuan,"y"),"yr","day"))),(INT(CONVERT(VLOOKUP(Table1[[#This Row],[JABATAN]],tbl_refJabatan,4,FALSE),"yr","day")-CONVERT(DATEDIF(H2315,NOW(),"y"),"yr","day")))),"")</f>
        <v/>
      </c>
      <c r="V23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Row],[JABATAN]],tbl_refJabatan,6,FALSE),"yr","day")-CONVERT(DATEDIF(H2315,tglAcuan,"y"),"yr","day"))),(NOW()+(CONVERT(VLOOKUP(Table1[[#This Row],[JABATAN]],tbl_refJabatan,6,FALSE),"yr","day")-CONVERT(DATEDIF(H2315,NOW(),"y"),"yr","day")))),"Usia Salah"),"")</f>
        <v>Usia Salah</v>
      </c>
      <c r="W2315" s="167" t="str">
        <f ca="1">IF(Table1[[#This Row],[TGL.PENSIUN (usia)]]&lt;&gt;0,TEXT(Table1[[#This Row],[TGL.PENSIUN (usia)]],"yyyy"),"")</f>
        <v>Usia Salah</v>
      </c>
      <c r="X231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Row],[JABATAN]],tbl_refJabatan,7,FALSE),"yr","day")-CONVERT(DATEDIF(M2315,tglAcuan,"y"),"yr","day"))),(NOW()+(CONVERT(VLOOKUP(Table1[[#This Row],[JABATAN]],tbl_refJabatan,7,FALSE),"yr","day")-CONVERT(DATEDIF(M2315,NOW(),"y"),"yr","day")))),"tgl SK salah"),"")</f>
        <v>tgl SK salah</v>
      </c>
      <c r="Y2315" s="167" t="str">
        <f ca="1">IF(Table1[[#This Row],[TGL. PENSIUN (jabatan)]]&lt;&gt;0,TEXT(Table1[[#This Row],[TGL. PENSIUN (jabatan)]],"yyyy"),"")</f>
        <v>tgl SK salah</v>
      </c>
      <c r="Z2315" s="167" t="str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Row],[JABATAN]],tbl_refJabatan,8,FALSE),"yr","day")-CONVERT(DATEDIF(H2315,tglAcuan,"y"),"yr","day"))),(NOW()+(CONVERT(VLOOKUP(Table1[[#This Row],[JABATAN]],tbl_refJabatan,8,FALSE),"yr","day")-CONVERT(DATEDIF(H2315,NOW(),"y"),"yr","day")))),"Usia Salah"),"")</f>
        <v>Usia Salah</v>
      </c>
      <c r="AA2315" s="167" t="str">
        <f ca="1">IF(Table1[[#This Row],[TGL.PENSIUN (usia )]]&lt;&gt;0,TEXT(Table1[[#This Row],[TGL.PENSIUN (usia )]],"yyyy"),"")</f>
        <v>Usia Salah</v>
      </c>
      <c r="AB2315" s="167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Row],[JABATAN]],tbl_refJabatan,9,FALSE),"yr","day")-CONVERT(DATEDIF(M2315,tglAcuan,"y"),"yr","day"))),(NOW()+(CONVERT(VLOOKUP(Table1[[#This Row],[JABATAN]],tbl_refJabatan,9,FALSE),"yr","day")-CONVERT(DATEDIF(M2315,NOW(),"y"),"yr","day")))),"tgl SK salah"),"")</f>
        <v>tgl SK salah</v>
      </c>
      <c r="AC2315" s="167" t="str">
        <f ca="1">IF(Table1[[#This Row],[TGL. PENSIUN (jabatan )]]&lt;&gt;0,TEXT(Table1[[#This Row],[TGL. PENSIUN (jabatan )]],"yyyy"),"")</f>
        <v>tgl SK salah</v>
      </c>
      <c r="AD23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6" spans="1:30" s="53" customFormat="1" ht="21.75" customHeight="1" x14ac:dyDescent="0.25">
      <c r="A2316" s="43">
        <f t="shared" si="79"/>
        <v>2311</v>
      </c>
      <c r="B2316" s="44" t="s">
        <v>3998</v>
      </c>
      <c r="C2316" s="44" t="s">
        <v>4037</v>
      </c>
      <c r="D2316" s="45" t="s">
        <v>39</v>
      </c>
      <c r="E2316" s="59" t="s">
        <v>4038</v>
      </c>
      <c r="F2316" s="43" t="s">
        <v>41</v>
      </c>
      <c r="G2316" s="46" t="s">
        <v>42</v>
      </c>
      <c r="H2316" s="47">
        <v>29205</v>
      </c>
      <c r="I2316" s="45"/>
      <c r="J2316" s="76"/>
      <c r="K2316" s="74" t="s">
        <v>43</v>
      </c>
      <c r="L2316" s="63" t="s">
        <v>4039</v>
      </c>
      <c r="M2316" s="80">
        <v>43444</v>
      </c>
      <c r="N2316" s="52" t="str">
        <f t="shared" ca="1" si="78"/>
        <v>44 Tahun 2 Bulan 11 hari</v>
      </c>
      <c r="O23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17 Hari </v>
      </c>
      <c r="P2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Row],[JABATAN]],tbl_refJabatan,2,FALSE),"yr","day")-CONVERT(DATEDIF(H2316,tglAcuan,"y"),"yr","day"))),(NOW()+(CONVERT(VLOOKUP(Table1[[#This Row],[JABATAN]],tbl_refJabatan,2,FALSE),"yr","day")-CONVERT(DATEDIF(H2316,NOW(),"y"),"yr","day")))),"Usia Salah"),"")</f>
        <v>29278.098911689813</v>
      </c>
      <c r="Q2316" s="167" t="str">
        <f ca="1">IF(Table1[[#This Row],[TGL. PENSIUN (usia)]]&lt;&gt;0,TEXT(Table1[[#This Row],[TGL. PENSIUN (usia)]],"yyyy"),"")</f>
        <v>1980</v>
      </c>
      <c r="R2316" s="166">
        <f ca="1">IF(AND(Table1[[#This Row],[TGL. PENSIUN (usia)]]&lt;&gt;"",Table1[[#This Row],[TGL. PENSIUN (usia)]]&lt;&gt;"USIA SALAH"),IF(tglAcuan&lt;&gt;0,(INT(CONVERT(VLOOKUP(Table1[[#This Row],[JABATAN]],tbl_refJabatan,2,FALSE),"yr","day")-CONVERT(DATEDIF(H2316,tglAcuan,"y"),"yr","day"))),(INT(CONVERT(VLOOKUP(Table1[[#This Row],[JABATAN]],tbl_refJabatan,2,FALSE),"yr","day")-CONVERT(DATEDIF(H2316,NOW(),"y"),"yr","day")))),"")</f>
        <v>-16071</v>
      </c>
      <c r="S2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Row],[JABATAN]],tbl_refJabatan,4,FALSE),"yr","day")-CONVERT(DATEDIF(H2316,tglAcuan,"y"),"yr","day"))),(NOW()+(CONVERT(VLOOKUP(Table1[[#This Row],[JABATAN]],tbl_refJabatan,4,FALSE),"yr","day")-CONVERT(DATEDIF(H2316,NOW(),"y"),"yr","day")))),"Usia Salah"),"")</f>
        <v>29278.098911689813</v>
      </c>
      <c r="T2316" s="167" t="str">
        <f ca="1">IF(Table1[[#This Row],[TGL. PENSIUN ( usia )]]&lt;&gt;0,TEXT(Table1[[#This Row],[TGL. PENSIUN ( usia )]],"yyyy"),"")</f>
        <v>1980</v>
      </c>
      <c r="U2316" s="166">
        <f ca="1">IF(AND(Table1[[#This Row],[TGL. PENSIUN (usia)]]&lt;&gt;"",Table1[[#This Row],[TGL. PENSIUN (usia)]]&lt;&gt;"USIA SALAH"),IF(tglAcuan&lt;&gt;0,(INT(CONVERT(VLOOKUP(Table1[[#This Row],[JABATAN]],tbl_refJabatan,4,FALSE),"yr","day")-CONVERT(DATEDIF(H2316,tglAcuan,"y"),"yr","day"))),(INT(CONVERT(VLOOKUP(Table1[[#This Row],[JABATAN]],tbl_refJabatan,4,FALSE),"yr","day")-CONVERT(DATEDIF(H2316,NOW(),"y"),"yr","day")))),"")</f>
        <v>-16071</v>
      </c>
      <c r="V2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Row],[JABATAN]],tbl_refJabatan,6,FALSE),"yr","day")-CONVERT(DATEDIF(H2316,tglAcuan,"y"),"yr","day"))),(NOW()+(CONVERT(VLOOKUP(Table1[[#This Row],[JABATAN]],tbl_refJabatan,6,FALSE),"yr","day")-CONVERT(DATEDIF(H2316,NOW(),"y"),"yr","day")))),"Usia Salah"),"")</f>
        <v>29278.098911689813</v>
      </c>
      <c r="W2316" s="167" t="str">
        <f ca="1">IF(Table1[[#This Row],[TGL.PENSIUN (usia)]]&lt;&gt;0,TEXT(Table1[[#This Row],[TGL.PENSIUN (usia)]],"yyyy"),"")</f>
        <v>1980</v>
      </c>
      <c r="X23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Row],[JABATAN]],tbl_refJabatan,7,FALSE),"yr","day")-CONVERT(DATEDIF(M2316,tglAcuan,"y"),"yr","day"))),(NOW()+(CONVERT(VLOOKUP(Table1[[#This Row],[JABATAN]],tbl_refJabatan,7,FALSE),"yr","day")-CONVERT(DATEDIF(M2316,NOW(),"y"),"yr","day")))),"tgl SK salah"),"")</f>
        <v>43522.848911689813</v>
      </c>
      <c r="Y2316" s="167" t="str">
        <f ca="1">IF(Table1[[#This Row],[TGL. PENSIUN (jabatan)]]&lt;&gt;0,TEXT(Table1[[#This Row],[TGL. PENSIUN (jabatan)]],"yyyy"),"")</f>
        <v>2019</v>
      </c>
      <c r="Z23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Row],[JABATAN]],tbl_refJabatan,8,FALSE),"yr","day")-CONVERT(DATEDIF(H2316,tglAcuan,"y"),"yr","day"))),(NOW()+(CONVERT(VLOOKUP(Table1[[#This Row],[JABATAN]],tbl_refJabatan,8,FALSE),"yr","day")-CONVERT(DATEDIF(H2316,NOW(),"y"),"yr","day")))),"Usia Salah"),"")</f>
        <v>29278.098911689813</v>
      </c>
      <c r="AA2316" s="167" t="str">
        <f ca="1">IF(Table1[[#This Row],[TGL.PENSIUN (usia )]]&lt;&gt;0,TEXT(Table1[[#This Row],[TGL.PENSIUN (usia )]],"yyyy"),"")</f>
        <v>1980</v>
      </c>
      <c r="AB23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Row],[JABATAN]],tbl_refJabatan,9,FALSE),"yr","day")-CONVERT(DATEDIF(M2316,tglAcuan,"y"),"yr","day"))),(NOW()+(CONVERT(VLOOKUP(Table1[[#This Row],[JABATAN]],tbl_refJabatan,9,FALSE),"yr","day")-CONVERT(DATEDIF(M2316,NOW(),"y"),"yr","day")))),"tgl SK salah"),"")</f>
        <v>43522.848911689813</v>
      </c>
      <c r="AC2316" s="167" t="str">
        <f ca="1">IF(Table1[[#This Row],[TGL. PENSIUN (jabatan )]]&lt;&gt;0,TEXT(Table1[[#This Row],[TGL. PENSIUN (jabatan )]],"yyyy"),"")</f>
        <v>2019</v>
      </c>
      <c r="AD23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7" spans="1:30" s="88" customFormat="1" ht="21.75" customHeight="1" x14ac:dyDescent="0.25">
      <c r="A2317" s="43">
        <f t="shared" si="79"/>
        <v>2312</v>
      </c>
      <c r="B2317" s="44" t="s">
        <v>3998</v>
      </c>
      <c r="C2317" s="44" t="s">
        <v>4037</v>
      </c>
      <c r="D2317" s="72" t="s">
        <v>45</v>
      </c>
      <c r="E2317" s="59" t="s">
        <v>4040</v>
      </c>
      <c r="F2317" s="43" t="s">
        <v>41</v>
      </c>
      <c r="G2317" s="46" t="s">
        <v>42</v>
      </c>
      <c r="H2317" s="47">
        <v>31965</v>
      </c>
      <c r="I2317" s="45"/>
      <c r="J2317" s="76"/>
      <c r="K2317" s="74" t="s">
        <v>43</v>
      </c>
      <c r="L2317" s="63" t="s">
        <v>4041</v>
      </c>
      <c r="M2317" s="80">
        <v>43783</v>
      </c>
      <c r="N2317" s="52" t="str">
        <f t="shared" ca="1" si="78"/>
        <v>36 Tahun 7 Bulan 20 hari</v>
      </c>
      <c r="O23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3 Bulan 13 Hari </v>
      </c>
      <c r="P2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Row],[JABATAN]],tbl_refJabatan,2,FALSE),"yr","day")-CONVERT(DATEDIF(H2317,tglAcuan,"y"),"yr","day"))),(NOW()+(CONVERT(VLOOKUP(Table1[[#This Row],[JABATAN]],tbl_refJabatan,2,FALSE),"yr","day")-CONVERT(DATEDIF(H2317,NOW(),"y"),"yr","day")))),"Usia Salah"),"")</f>
        <v>32200.098911689813</v>
      </c>
      <c r="Q2317" s="167" t="str">
        <f ca="1">IF(Table1[[#This Row],[TGL. PENSIUN (usia)]]&lt;&gt;0,TEXT(Table1[[#This Row],[TGL. PENSIUN (usia)]],"yyyy"),"")</f>
        <v>1988</v>
      </c>
      <c r="R2317" s="166">
        <f ca="1">IF(AND(Table1[[#This Row],[TGL. PENSIUN (usia)]]&lt;&gt;"",Table1[[#This Row],[TGL. PENSIUN (usia)]]&lt;&gt;"USIA SALAH"),IF(tglAcuan&lt;&gt;0,(INT(CONVERT(VLOOKUP(Table1[[#This Row],[JABATAN]],tbl_refJabatan,2,FALSE),"yr","day")-CONVERT(DATEDIF(H2317,tglAcuan,"y"),"yr","day"))),(INT(CONVERT(VLOOKUP(Table1[[#This Row],[JABATAN]],tbl_refJabatan,2,FALSE),"yr","day")-CONVERT(DATEDIF(H2317,NOW(),"y"),"yr","day")))),"")</f>
        <v>-13149</v>
      </c>
      <c r="S2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Row],[JABATAN]],tbl_refJabatan,4,FALSE),"yr","day")-CONVERT(DATEDIF(H2317,tglAcuan,"y"),"yr","day"))),(NOW()+(CONVERT(VLOOKUP(Table1[[#This Row],[JABATAN]],tbl_refJabatan,4,FALSE),"yr","day")-CONVERT(DATEDIF(H2317,NOW(),"y"),"yr","day")))),"Usia Salah"),"")</f>
        <v>32200.098911689813</v>
      </c>
      <c r="T2317" s="167" t="str">
        <f ca="1">IF(Table1[[#This Row],[TGL. PENSIUN ( usia )]]&lt;&gt;0,TEXT(Table1[[#This Row],[TGL. PENSIUN ( usia )]],"yyyy"),"")</f>
        <v>1988</v>
      </c>
      <c r="U2317" s="166">
        <f ca="1">IF(AND(Table1[[#This Row],[TGL. PENSIUN (usia)]]&lt;&gt;"",Table1[[#This Row],[TGL. PENSIUN (usia)]]&lt;&gt;"USIA SALAH"),IF(tglAcuan&lt;&gt;0,(INT(CONVERT(VLOOKUP(Table1[[#This Row],[JABATAN]],tbl_refJabatan,4,FALSE),"yr","day")-CONVERT(DATEDIF(H2317,tglAcuan,"y"),"yr","day"))),(INT(CONVERT(VLOOKUP(Table1[[#This Row],[JABATAN]],tbl_refJabatan,4,FALSE),"yr","day")-CONVERT(DATEDIF(H2317,NOW(),"y"),"yr","day")))),"")</f>
        <v>-13149</v>
      </c>
      <c r="V2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Row],[JABATAN]],tbl_refJabatan,6,FALSE),"yr","day")-CONVERT(DATEDIF(H2317,tglAcuan,"y"),"yr","day"))),(NOW()+(CONVERT(VLOOKUP(Table1[[#This Row],[JABATAN]],tbl_refJabatan,6,FALSE),"yr","day")-CONVERT(DATEDIF(H2317,NOW(),"y"),"yr","day")))),"Usia Salah"),"")</f>
        <v>32200.098911689813</v>
      </c>
      <c r="W2317" s="167" t="str">
        <f ca="1">IF(Table1[[#This Row],[TGL.PENSIUN (usia)]]&lt;&gt;0,TEXT(Table1[[#This Row],[TGL.PENSIUN (usia)]],"yyyy"),"")</f>
        <v>1988</v>
      </c>
      <c r="X2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Row],[JABATAN]],tbl_refJabatan,7,FALSE),"yr","day")-CONVERT(DATEDIF(M2317,tglAcuan,"y"),"yr","day"))),(NOW()+(CONVERT(VLOOKUP(Table1[[#This Row],[JABATAN]],tbl_refJabatan,7,FALSE),"yr","day")-CONVERT(DATEDIF(M2317,NOW(),"y"),"yr","day")))),"tgl SK salah"),"")</f>
        <v>43888.098911689813</v>
      </c>
      <c r="Y2317" s="167" t="str">
        <f ca="1">IF(Table1[[#This Row],[TGL. PENSIUN (jabatan)]]&lt;&gt;0,TEXT(Table1[[#This Row],[TGL. PENSIUN (jabatan)]],"yyyy"),"")</f>
        <v>2020</v>
      </c>
      <c r="Z23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Row],[JABATAN]],tbl_refJabatan,8,FALSE),"yr","day")-CONVERT(DATEDIF(H2317,tglAcuan,"y"),"yr","day"))),(NOW()+(CONVERT(VLOOKUP(Table1[[#This Row],[JABATAN]],tbl_refJabatan,8,FALSE),"yr","day")-CONVERT(DATEDIF(H2317,NOW(),"y"),"yr","day")))),"Usia Salah"),"")</f>
        <v>32200.098911689813</v>
      </c>
      <c r="AA2317" s="167" t="str">
        <f ca="1">IF(Table1[[#This Row],[TGL.PENSIUN (usia )]]&lt;&gt;0,TEXT(Table1[[#This Row],[TGL.PENSIUN (usia )]],"yyyy"),"")</f>
        <v>1988</v>
      </c>
      <c r="AB23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Row],[JABATAN]],tbl_refJabatan,9,FALSE),"yr","day")-CONVERT(DATEDIF(M2317,tglAcuan,"y"),"yr","day"))),(NOW()+(CONVERT(VLOOKUP(Table1[[#This Row],[JABATAN]],tbl_refJabatan,9,FALSE),"yr","day")-CONVERT(DATEDIF(M2317,NOW(),"y"),"yr","day")))),"tgl SK salah"),"")</f>
        <v>43888.098911689813</v>
      </c>
      <c r="AC2317" s="167" t="str">
        <f ca="1">IF(Table1[[#This Row],[TGL. PENSIUN (jabatan )]]&lt;&gt;0,TEXT(Table1[[#This Row],[TGL. PENSIUN (jabatan )]],"yyyy"),"")</f>
        <v>2020</v>
      </c>
      <c r="AD23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8" spans="1:30" s="53" customFormat="1" ht="21.75" customHeight="1" x14ac:dyDescent="0.25">
      <c r="A2318" s="43">
        <f t="shared" si="79"/>
        <v>2313</v>
      </c>
      <c r="B2318" s="44" t="s">
        <v>3998</v>
      </c>
      <c r="C2318" s="44" t="s">
        <v>4037</v>
      </c>
      <c r="D2318" s="72" t="s">
        <v>48</v>
      </c>
      <c r="E2318" s="59" t="s">
        <v>4042</v>
      </c>
      <c r="F2318" s="43" t="s">
        <v>41</v>
      </c>
      <c r="G2318" s="46" t="s">
        <v>42</v>
      </c>
      <c r="H2318" s="47">
        <v>34078</v>
      </c>
      <c r="I2318" s="45"/>
      <c r="J2318" s="76"/>
      <c r="K2318" s="74" t="s">
        <v>43</v>
      </c>
      <c r="L2318" s="63" t="s">
        <v>4043</v>
      </c>
      <c r="M2318" s="80">
        <v>43693</v>
      </c>
      <c r="N2318" s="52" t="str">
        <f t="shared" ca="1" si="78"/>
        <v>30 Tahun 10 Bulan 8 hari</v>
      </c>
      <c r="O23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11 Hari </v>
      </c>
      <c r="P2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Row],[JABATAN]],tbl_refJabatan,2,FALSE),"yr","day")-CONVERT(DATEDIF(H2318,tglAcuan,"y"),"yr","day"))),(NOW()+(CONVERT(VLOOKUP(Table1[[#This Row],[JABATAN]],tbl_refJabatan,2,FALSE),"yr","day")-CONVERT(DATEDIF(H2318,NOW(),"y"),"yr","day")))),"Usia Salah"),"")</f>
        <v>56306.598911689813</v>
      </c>
      <c r="Q2318" s="167" t="str">
        <f ca="1">IF(Table1[[#This Row],[TGL. PENSIUN (usia)]]&lt;&gt;0,TEXT(Table1[[#This Row],[TGL. PENSIUN (usia)]],"yyyy"),"")</f>
        <v>2054</v>
      </c>
      <c r="R2318" s="166">
        <f ca="1">IF(AND(Table1[[#This Row],[TGL. PENSIUN (usia)]]&lt;&gt;"",Table1[[#This Row],[TGL. PENSIUN (usia)]]&lt;&gt;"USIA SALAH"),IF(tglAcuan&lt;&gt;0,(INT(CONVERT(VLOOKUP(Table1[[#This Row],[JABATAN]],tbl_refJabatan,2,FALSE),"yr","day")-CONVERT(DATEDIF(H2318,tglAcuan,"y"),"yr","day"))),(INT(CONVERT(VLOOKUP(Table1[[#This Row],[JABATAN]],tbl_refJabatan,2,FALSE),"yr","day")-CONVERT(DATEDIF(H2318,NOW(),"y"),"yr","day")))),"")</f>
        <v>10957</v>
      </c>
      <c r="S2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Row],[JABATAN]],tbl_refJabatan,4,FALSE),"yr","day")-CONVERT(DATEDIF(H2318,tglAcuan,"y"),"yr","day"))),(NOW()+(CONVERT(VLOOKUP(Table1[[#This Row],[JABATAN]],tbl_refJabatan,4,FALSE),"yr","day")-CONVERT(DATEDIF(H2318,NOW(),"y"),"yr","day")))),"Usia Salah"),"")</f>
        <v>56306.598911689813</v>
      </c>
      <c r="T2318" s="167" t="str">
        <f ca="1">IF(Table1[[#This Row],[TGL. PENSIUN ( usia )]]&lt;&gt;0,TEXT(Table1[[#This Row],[TGL. PENSIUN ( usia )]],"yyyy"),"")</f>
        <v>2054</v>
      </c>
      <c r="U2318" s="166">
        <f ca="1">IF(AND(Table1[[#This Row],[TGL. PENSIUN (usia)]]&lt;&gt;"",Table1[[#This Row],[TGL. PENSIUN (usia)]]&lt;&gt;"USIA SALAH"),IF(tglAcuan&lt;&gt;0,(INT(CONVERT(VLOOKUP(Table1[[#This Row],[JABATAN]],tbl_refJabatan,4,FALSE),"yr","day")-CONVERT(DATEDIF(H2318,tglAcuan,"y"),"yr","day"))),(INT(CONVERT(VLOOKUP(Table1[[#This Row],[JABATAN]],tbl_refJabatan,4,FALSE),"yr","day")-CONVERT(DATEDIF(H2318,NOW(),"y"),"yr","day")))),"")</f>
        <v>10957</v>
      </c>
      <c r="V2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Row],[JABATAN]],tbl_refJabatan,6,FALSE),"yr","day")-CONVERT(DATEDIF(H2318,tglAcuan,"y"),"yr","day"))),(NOW()+(CONVERT(VLOOKUP(Table1[[#This Row],[JABATAN]],tbl_refJabatan,6,FALSE),"yr","day")-CONVERT(DATEDIF(H2318,NOW(),"y"),"yr","day")))),"Usia Salah"),"")</f>
        <v>54845.598911689813</v>
      </c>
      <c r="W2318" s="167" t="str">
        <f ca="1">IF(Table1[[#This Row],[TGL.PENSIUN (usia)]]&lt;&gt;0,TEXT(Table1[[#This Row],[TGL.PENSIUN (usia)]],"yyyy"),"")</f>
        <v>2050</v>
      </c>
      <c r="X23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Row],[JABATAN]],tbl_refJabatan,7,FALSE),"yr","day")-CONVERT(DATEDIF(M2318,tglAcuan,"y"),"yr","day"))),(NOW()+(CONVERT(VLOOKUP(Table1[[#This Row],[JABATAN]],tbl_refJabatan,7,FALSE),"yr","day")-CONVERT(DATEDIF(M2318,NOW(),"y"),"yr","day")))),"tgl SK salah"),"")</f>
        <v>51193.098911689813</v>
      </c>
      <c r="Y2318" s="167" t="str">
        <f ca="1">IF(Table1[[#This Row],[TGL. PENSIUN (jabatan)]]&lt;&gt;0,TEXT(Table1[[#This Row],[TGL. PENSIUN (jabatan)]],"yyyy"),"")</f>
        <v>2040</v>
      </c>
      <c r="Z23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Row],[JABATAN]],tbl_refJabatan,8,FALSE),"yr","day")-CONVERT(DATEDIF(H2318,tglAcuan,"y"),"yr","day"))),(NOW()+(CONVERT(VLOOKUP(Table1[[#This Row],[JABATAN]],tbl_refJabatan,8,FALSE),"yr","day")-CONVERT(DATEDIF(H2318,NOW(),"y"),"yr","day")))),"Usia Salah"),"")</f>
        <v>54845.598911689813</v>
      </c>
      <c r="AA2318" s="167" t="str">
        <f ca="1">IF(Table1[[#This Row],[TGL.PENSIUN (usia )]]&lt;&gt;0,TEXT(Table1[[#This Row],[TGL.PENSIUN (usia )]],"yyyy"),"")</f>
        <v>2050</v>
      </c>
      <c r="AB23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Row],[JABATAN]],tbl_refJabatan,9,FALSE),"yr","day")-CONVERT(DATEDIF(M2318,tglAcuan,"y"),"yr","day"))),(NOW()+(CONVERT(VLOOKUP(Table1[[#This Row],[JABATAN]],tbl_refJabatan,9,FALSE),"yr","day")-CONVERT(DATEDIF(M2318,NOW(),"y"),"yr","day")))),"tgl SK salah"),"")</f>
        <v>51193.098911689813</v>
      </c>
      <c r="AC2318" s="167" t="str">
        <f ca="1">IF(Table1[[#This Row],[TGL. PENSIUN (jabatan )]]&lt;&gt;0,TEXT(Table1[[#This Row],[TGL. PENSIUN (jabatan )]],"yyyy"),"")</f>
        <v>2040</v>
      </c>
      <c r="AD23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19" spans="1:30" s="53" customFormat="1" ht="21.75" customHeight="1" x14ac:dyDescent="0.25">
      <c r="A2319" s="43">
        <f t="shared" si="79"/>
        <v>2314</v>
      </c>
      <c r="B2319" s="44" t="s">
        <v>3998</v>
      </c>
      <c r="C2319" s="44" t="s">
        <v>4037</v>
      </c>
      <c r="D2319" s="72" t="s">
        <v>52</v>
      </c>
      <c r="E2319" s="59" t="s">
        <v>4044</v>
      </c>
      <c r="F2319" s="43" t="s">
        <v>41</v>
      </c>
      <c r="G2319" s="46" t="s">
        <v>42</v>
      </c>
      <c r="H2319" s="47">
        <v>35660</v>
      </c>
      <c r="I2319" s="45"/>
      <c r="J2319" s="76"/>
      <c r="K2319" s="74" t="s">
        <v>43</v>
      </c>
      <c r="L2319" s="63" t="s">
        <v>4045</v>
      </c>
      <c r="M2319" s="80">
        <v>43693</v>
      </c>
      <c r="N2319" s="52" t="str">
        <f t="shared" ca="1" si="78"/>
        <v>26 Tahun 6 Bulan 9 hari</v>
      </c>
      <c r="O23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6 Bulan 11 Hari </v>
      </c>
      <c r="P2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Row],[JABATAN]],tbl_refJabatan,2,FALSE),"yr","day")-CONVERT(DATEDIF(H2319,tglAcuan,"y"),"yr","day"))),(NOW()+(CONVERT(VLOOKUP(Table1[[#This Row],[JABATAN]],tbl_refJabatan,2,FALSE),"yr","day")-CONVERT(DATEDIF(H2319,NOW(),"y"),"yr","day")))),"Usia Salah"),"")</f>
        <v>57767.598911689813</v>
      </c>
      <c r="Q2319" s="167" t="str">
        <f ca="1">IF(Table1[[#This Row],[TGL. PENSIUN (usia)]]&lt;&gt;0,TEXT(Table1[[#This Row],[TGL. PENSIUN (usia)]],"yyyy"),"")</f>
        <v>2058</v>
      </c>
      <c r="R2319" s="166">
        <f ca="1">IF(AND(Table1[[#This Row],[TGL. PENSIUN (usia)]]&lt;&gt;"",Table1[[#This Row],[TGL. PENSIUN (usia)]]&lt;&gt;"USIA SALAH"),IF(tglAcuan&lt;&gt;0,(INT(CONVERT(VLOOKUP(Table1[[#This Row],[JABATAN]],tbl_refJabatan,2,FALSE),"yr","day")-CONVERT(DATEDIF(H2319,tglAcuan,"y"),"yr","day"))),(INT(CONVERT(VLOOKUP(Table1[[#This Row],[JABATAN]],tbl_refJabatan,2,FALSE),"yr","day")-CONVERT(DATEDIF(H2319,NOW(),"y"),"yr","day")))),"")</f>
        <v>12418</v>
      </c>
      <c r="S2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Row],[JABATAN]],tbl_refJabatan,4,FALSE),"yr","day")-CONVERT(DATEDIF(H2319,tglAcuan,"y"),"yr","day"))),(NOW()+(CONVERT(VLOOKUP(Table1[[#This Row],[JABATAN]],tbl_refJabatan,4,FALSE),"yr","day")-CONVERT(DATEDIF(H2319,NOW(),"y"),"yr","day")))),"Usia Salah"),"")</f>
        <v>57767.598911689813</v>
      </c>
      <c r="T2319" s="167" t="str">
        <f ca="1">IF(Table1[[#This Row],[TGL. PENSIUN ( usia )]]&lt;&gt;0,TEXT(Table1[[#This Row],[TGL. PENSIUN ( usia )]],"yyyy"),"")</f>
        <v>2058</v>
      </c>
      <c r="U2319" s="166">
        <f ca="1">IF(AND(Table1[[#This Row],[TGL. PENSIUN (usia)]]&lt;&gt;"",Table1[[#This Row],[TGL. PENSIUN (usia)]]&lt;&gt;"USIA SALAH"),IF(tglAcuan&lt;&gt;0,(INT(CONVERT(VLOOKUP(Table1[[#This Row],[JABATAN]],tbl_refJabatan,4,FALSE),"yr","day")-CONVERT(DATEDIF(H2319,tglAcuan,"y"),"yr","day"))),(INT(CONVERT(VLOOKUP(Table1[[#This Row],[JABATAN]],tbl_refJabatan,4,FALSE),"yr","day")-CONVERT(DATEDIF(H2319,NOW(),"y"),"yr","day")))),"")</f>
        <v>12418</v>
      </c>
      <c r="V2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Row],[JABATAN]],tbl_refJabatan,6,FALSE),"yr","day")-CONVERT(DATEDIF(H2319,tglAcuan,"y"),"yr","day"))),(NOW()+(CONVERT(VLOOKUP(Table1[[#This Row],[JABATAN]],tbl_refJabatan,6,FALSE),"yr","day")-CONVERT(DATEDIF(H2319,NOW(),"y"),"yr","day")))),"Usia Salah"),"")</f>
        <v>56306.598911689813</v>
      </c>
      <c r="W2319" s="167" t="str">
        <f ca="1">IF(Table1[[#This Row],[TGL.PENSIUN (usia)]]&lt;&gt;0,TEXT(Table1[[#This Row],[TGL.PENSIUN (usia)]],"yyyy"),"")</f>
        <v>2054</v>
      </c>
      <c r="X2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Row],[JABATAN]],tbl_refJabatan,7,FALSE),"yr","day")-CONVERT(DATEDIF(M2319,tglAcuan,"y"),"yr","day"))),(NOW()+(CONVERT(VLOOKUP(Table1[[#This Row],[JABATAN]],tbl_refJabatan,7,FALSE),"yr","day")-CONVERT(DATEDIF(M2319,NOW(),"y"),"yr","day")))),"tgl SK salah"),"")</f>
        <v>51193.098911689813</v>
      </c>
      <c r="Y2319" s="167" t="str">
        <f ca="1">IF(Table1[[#This Row],[TGL. PENSIUN (jabatan)]]&lt;&gt;0,TEXT(Table1[[#This Row],[TGL. PENSIUN (jabatan)]],"yyyy"),"")</f>
        <v>2040</v>
      </c>
      <c r="Z23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Row],[JABATAN]],tbl_refJabatan,8,FALSE),"yr","day")-CONVERT(DATEDIF(H2319,tglAcuan,"y"),"yr","day"))),(NOW()+(CONVERT(VLOOKUP(Table1[[#This Row],[JABATAN]],tbl_refJabatan,8,FALSE),"yr","day")-CONVERT(DATEDIF(H2319,NOW(),"y"),"yr","day")))),"Usia Salah"),"")</f>
        <v>56306.598911689813</v>
      </c>
      <c r="AA2319" s="167" t="str">
        <f ca="1">IF(Table1[[#This Row],[TGL.PENSIUN (usia )]]&lt;&gt;0,TEXT(Table1[[#This Row],[TGL.PENSIUN (usia )]],"yyyy"),"")</f>
        <v>2054</v>
      </c>
      <c r="AB23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Row],[JABATAN]],tbl_refJabatan,9,FALSE),"yr","day")-CONVERT(DATEDIF(M2319,tglAcuan,"y"),"yr","day"))),(NOW()+(CONVERT(VLOOKUP(Table1[[#This Row],[JABATAN]],tbl_refJabatan,9,FALSE),"yr","day")-CONVERT(DATEDIF(M2319,NOW(),"y"),"yr","day")))),"tgl SK salah"),"")</f>
        <v>51193.098911689813</v>
      </c>
      <c r="AC2319" s="167" t="str">
        <f ca="1">IF(Table1[[#This Row],[TGL. PENSIUN (jabatan )]]&lt;&gt;0,TEXT(Table1[[#This Row],[TGL. PENSIUN (jabatan )]],"yyyy"),"")</f>
        <v>2040</v>
      </c>
      <c r="AD23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0" spans="1:30" s="53" customFormat="1" ht="21.75" customHeight="1" x14ac:dyDescent="0.25">
      <c r="A2320" s="43">
        <f t="shared" si="79"/>
        <v>2315</v>
      </c>
      <c r="B2320" s="44" t="s">
        <v>3998</v>
      </c>
      <c r="C2320" s="44" t="s">
        <v>4037</v>
      </c>
      <c r="D2320" s="72" t="s">
        <v>54</v>
      </c>
      <c r="E2320" s="59" t="s">
        <v>4046</v>
      </c>
      <c r="F2320" s="43" t="s">
        <v>50</v>
      </c>
      <c r="G2320" s="46" t="s">
        <v>4047</v>
      </c>
      <c r="H2320" s="47">
        <v>27476</v>
      </c>
      <c r="I2320" s="45"/>
      <c r="J2320" s="76"/>
      <c r="K2320" s="74" t="s">
        <v>43</v>
      </c>
      <c r="L2320" s="63" t="s">
        <v>4048</v>
      </c>
      <c r="M2320" s="80">
        <v>43398</v>
      </c>
      <c r="N2320" s="52" t="str">
        <f t="shared" ref="N2320:N2383" ca="1" si="80">IFERROR(IF(H2320&lt;&gt;0,IF(tglAcuan&lt;&gt;0,DATEDIF(H2320,tglAcuan,"y")&amp;" Tahun "&amp;DATEDIF(H2320,tglAcuan,"ym")&amp;" Bulan "&amp;DATEDIF(H2320,tglAcuan,"md")&amp;" hari",DATEDIF(H2320,NOW(),"y")&amp;" Tahun "&amp;DATEDIF(H2320,NOW(),"ym")&amp;" Bulan "&amp;DATEDIF(H2320,NOW(),"md")&amp;" hari"),"tgl lahir salah/ null"),"tgl lahir salah")</f>
        <v>48 Tahun 11 Bulan 4 hari</v>
      </c>
      <c r="O23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Row],[JABATAN]],tbl_refJabatan,2,FALSE),"yr","day")-CONVERT(DATEDIF(H2320,tglAcuan,"y"),"yr","day"))),(NOW()+(CONVERT(VLOOKUP(Table1[[#This Row],[JABATAN]],tbl_refJabatan,2,FALSE),"yr","day")-CONVERT(DATEDIF(H2320,NOW(),"y"),"yr","day")))),"Usia Salah"),"")</f>
        <v>49732.098911689813</v>
      </c>
      <c r="Q2320" s="167" t="str">
        <f ca="1">IF(Table1[[#This Row],[TGL. PENSIUN (usia)]]&lt;&gt;0,TEXT(Table1[[#This Row],[TGL. PENSIUN (usia)]],"yyyy"),"")</f>
        <v>2036</v>
      </c>
      <c r="R2320" s="166">
        <f ca="1">IF(AND(Table1[[#This Row],[TGL. PENSIUN (usia)]]&lt;&gt;"",Table1[[#This Row],[TGL. PENSIUN (usia)]]&lt;&gt;"USIA SALAH"),IF(tglAcuan&lt;&gt;0,(INT(CONVERT(VLOOKUP(Table1[[#This Row],[JABATAN]],tbl_refJabatan,2,FALSE),"yr","day")-CONVERT(DATEDIF(H2320,tglAcuan,"y"),"yr","day"))),(INT(CONVERT(VLOOKUP(Table1[[#This Row],[JABATAN]],tbl_refJabatan,2,FALSE),"yr","day")-CONVERT(DATEDIF(H2320,NOW(),"y"),"yr","day")))),"")</f>
        <v>4383</v>
      </c>
      <c r="S2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Row],[JABATAN]],tbl_refJabatan,4,FALSE),"yr","day")-CONVERT(DATEDIF(H2320,tglAcuan,"y"),"yr","day"))),(NOW()+(CONVERT(VLOOKUP(Table1[[#This Row],[JABATAN]],tbl_refJabatan,4,FALSE),"yr","day")-CONVERT(DATEDIF(H2320,NOW(),"y"),"yr","day")))),"Usia Salah"),"")</f>
        <v>49732.098911689813</v>
      </c>
      <c r="T2320" s="167" t="str">
        <f ca="1">IF(Table1[[#This Row],[TGL. PENSIUN ( usia )]]&lt;&gt;0,TEXT(Table1[[#This Row],[TGL. PENSIUN ( usia )]],"yyyy"),"")</f>
        <v>2036</v>
      </c>
      <c r="U2320" s="166">
        <f ca="1">IF(AND(Table1[[#This Row],[TGL. PENSIUN (usia)]]&lt;&gt;"",Table1[[#This Row],[TGL. PENSIUN (usia)]]&lt;&gt;"USIA SALAH"),IF(tglAcuan&lt;&gt;0,(INT(CONVERT(VLOOKUP(Table1[[#This Row],[JABATAN]],tbl_refJabatan,4,FALSE),"yr","day")-CONVERT(DATEDIF(H2320,tglAcuan,"y"),"yr","day"))),(INT(CONVERT(VLOOKUP(Table1[[#This Row],[JABATAN]],tbl_refJabatan,4,FALSE),"yr","day")-CONVERT(DATEDIF(H2320,NOW(),"y"),"yr","day")))),"")</f>
        <v>4383</v>
      </c>
      <c r="V2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Row],[JABATAN]],tbl_refJabatan,6,FALSE),"yr","day")-CONVERT(DATEDIF(H2320,tglAcuan,"y"),"yr","day"))),(NOW()+(CONVERT(VLOOKUP(Table1[[#This Row],[JABATAN]],tbl_refJabatan,6,FALSE),"yr","day")-CONVERT(DATEDIF(H2320,NOW(),"y"),"yr","day")))),"Usia Salah"),"")</f>
        <v>48271.098911689813</v>
      </c>
      <c r="W2320" s="167" t="str">
        <f ca="1">IF(Table1[[#This Row],[TGL.PENSIUN (usia)]]&lt;&gt;0,TEXT(Table1[[#This Row],[TGL.PENSIUN (usia)]],"yyyy"),"")</f>
        <v>2032</v>
      </c>
      <c r="X2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Row],[JABATAN]],tbl_refJabatan,7,FALSE),"yr","day")-CONVERT(DATEDIF(M2320,tglAcuan,"y"),"yr","day"))),(NOW()+(CONVERT(VLOOKUP(Table1[[#This Row],[JABATAN]],tbl_refJabatan,7,FALSE),"yr","day")-CONVERT(DATEDIF(M2320,NOW(),"y"),"yr","day")))),"tgl SK salah"),"")</f>
        <v>50827.848911689813</v>
      </c>
      <c r="Y2320" s="167" t="str">
        <f ca="1">IF(Table1[[#This Row],[TGL. PENSIUN (jabatan)]]&lt;&gt;0,TEXT(Table1[[#This Row],[TGL. PENSIUN (jabatan)]],"yyyy"),"")</f>
        <v>2039</v>
      </c>
      <c r="Z23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Row],[JABATAN]],tbl_refJabatan,8,FALSE),"yr","day")-CONVERT(DATEDIF(H2320,tglAcuan,"y"),"yr","day"))),(NOW()+(CONVERT(VLOOKUP(Table1[[#This Row],[JABATAN]],tbl_refJabatan,8,FALSE),"yr","day")-CONVERT(DATEDIF(H2320,NOW(),"y"),"yr","day")))),"Usia Salah"),"")</f>
        <v>48271.098911689813</v>
      </c>
      <c r="AA2320" s="167" t="str">
        <f ca="1">IF(Table1[[#This Row],[TGL.PENSIUN (usia )]]&lt;&gt;0,TEXT(Table1[[#This Row],[TGL.PENSIUN (usia )]],"yyyy"),"")</f>
        <v>2032</v>
      </c>
      <c r="AB23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Row],[JABATAN]],tbl_refJabatan,9,FALSE),"yr","day")-CONVERT(DATEDIF(M2320,tglAcuan,"y"),"yr","day"))),(NOW()+(CONVERT(VLOOKUP(Table1[[#This Row],[JABATAN]],tbl_refJabatan,9,FALSE),"yr","day")-CONVERT(DATEDIF(M2320,NOW(),"y"),"yr","day")))),"tgl SK salah"),"")</f>
        <v>50827.848911689813</v>
      </c>
      <c r="AC2320" s="167" t="str">
        <f ca="1">IF(Table1[[#This Row],[TGL. PENSIUN (jabatan )]]&lt;&gt;0,TEXT(Table1[[#This Row],[TGL. PENSIUN (jabatan )]],"yyyy"),"")</f>
        <v>2039</v>
      </c>
      <c r="AD23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1" spans="1:30" s="53" customFormat="1" ht="21.75" customHeight="1" x14ac:dyDescent="0.25">
      <c r="A2321" s="43">
        <f t="shared" si="79"/>
        <v>2316</v>
      </c>
      <c r="B2321" s="44" t="s">
        <v>3998</v>
      </c>
      <c r="C2321" s="44" t="s">
        <v>4037</v>
      </c>
      <c r="D2321" s="72" t="s">
        <v>57</v>
      </c>
      <c r="E2321" s="59" t="s">
        <v>4049</v>
      </c>
      <c r="F2321" s="43" t="s">
        <v>41</v>
      </c>
      <c r="G2321" s="46" t="s">
        <v>42</v>
      </c>
      <c r="H2321" s="47">
        <v>26704</v>
      </c>
      <c r="I2321" s="45"/>
      <c r="J2321" s="76"/>
      <c r="K2321" s="74" t="s">
        <v>43</v>
      </c>
      <c r="L2321" s="63" t="s">
        <v>4048</v>
      </c>
      <c r="M2321" s="80">
        <v>43398</v>
      </c>
      <c r="N2321" s="52" t="str">
        <f t="shared" ca="1" si="80"/>
        <v>51 Tahun 0 Bulan 18 hari</v>
      </c>
      <c r="O23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Row],[JABATAN]],tbl_refJabatan,2,FALSE),"yr","day")-CONVERT(DATEDIF(H2321,tglAcuan,"y"),"yr","day"))),(NOW()+(CONVERT(VLOOKUP(Table1[[#This Row],[JABATAN]],tbl_refJabatan,2,FALSE),"yr","day")-CONVERT(DATEDIF(H2321,NOW(),"y"),"yr","day")))),"Usia Salah"),"")</f>
        <v>48636.348911689813</v>
      </c>
      <c r="Q2321" s="167" t="str">
        <f ca="1">IF(Table1[[#This Row],[TGL. PENSIUN (usia)]]&lt;&gt;0,TEXT(Table1[[#This Row],[TGL. PENSIUN (usia)]],"yyyy"),"")</f>
        <v>2033</v>
      </c>
      <c r="R2321" s="166">
        <f ca="1">IF(AND(Table1[[#This Row],[TGL. PENSIUN (usia)]]&lt;&gt;"",Table1[[#This Row],[TGL. PENSIUN (usia)]]&lt;&gt;"USIA SALAH"),IF(tglAcuan&lt;&gt;0,(INT(CONVERT(VLOOKUP(Table1[[#This Row],[JABATAN]],tbl_refJabatan,2,FALSE),"yr","day")-CONVERT(DATEDIF(H2321,tglAcuan,"y"),"yr","day"))),(INT(CONVERT(VLOOKUP(Table1[[#This Row],[JABATAN]],tbl_refJabatan,2,FALSE),"yr","day")-CONVERT(DATEDIF(H2321,NOW(),"y"),"yr","day")))),"")</f>
        <v>3287</v>
      </c>
      <c r="S2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Row],[JABATAN]],tbl_refJabatan,4,FALSE),"yr","day")-CONVERT(DATEDIF(H2321,tglAcuan,"y"),"yr","day"))),(NOW()+(CONVERT(VLOOKUP(Table1[[#This Row],[JABATAN]],tbl_refJabatan,4,FALSE),"yr","day")-CONVERT(DATEDIF(H2321,NOW(),"y"),"yr","day")))),"Usia Salah"),"")</f>
        <v>48636.348911689813</v>
      </c>
      <c r="T2321" s="167" t="str">
        <f ca="1">IF(Table1[[#This Row],[TGL. PENSIUN ( usia )]]&lt;&gt;0,TEXT(Table1[[#This Row],[TGL. PENSIUN ( usia )]],"yyyy"),"")</f>
        <v>2033</v>
      </c>
      <c r="U2321" s="166">
        <f ca="1">IF(AND(Table1[[#This Row],[TGL. PENSIUN (usia)]]&lt;&gt;"",Table1[[#This Row],[TGL. PENSIUN (usia)]]&lt;&gt;"USIA SALAH"),IF(tglAcuan&lt;&gt;0,(INT(CONVERT(VLOOKUP(Table1[[#This Row],[JABATAN]],tbl_refJabatan,4,FALSE),"yr","day")-CONVERT(DATEDIF(H2321,tglAcuan,"y"),"yr","day"))),(INT(CONVERT(VLOOKUP(Table1[[#This Row],[JABATAN]],tbl_refJabatan,4,FALSE),"yr","day")-CONVERT(DATEDIF(H2321,NOW(),"y"),"yr","day")))),"")</f>
        <v>3287</v>
      </c>
      <c r="V2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Row],[JABATAN]],tbl_refJabatan,6,FALSE),"yr","day")-CONVERT(DATEDIF(H2321,tglAcuan,"y"),"yr","day"))),(NOW()+(CONVERT(VLOOKUP(Table1[[#This Row],[JABATAN]],tbl_refJabatan,6,FALSE),"yr","day")-CONVERT(DATEDIF(H2321,NOW(),"y"),"yr","day")))),"Usia Salah"),"")</f>
        <v>47175.348911689813</v>
      </c>
      <c r="W2321" s="167" t="str">
        <f ca="1">IF(Table1[[#This Row],[TGL.PENSIUN (usia)]]&lt;&gt;0,TEXT(Table1[[#This Row],[TGL.PENSIUN (usia)]],"yyyy"),"")</f>
        <v>2029</v>
      </c>
      <c r="X2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Row],[JABATAN]],tbl_refJabatan,7,FALSE),"yr","day")-CONVERT(DATEDIF(M2321,tglAcuan,"y"),"yr","day"))),(NOW()+(CONVERT(VLOOKUP(Table1[[#This Row],[JABATAN]],tbl_refJabatan,7,FALSE),"yr","day")-CONVERT(DATEDIF(M2321,NOW(),"y"),"yr","day")))),"tgl SK salah"),"")</f>
        <v>50827.848911689813</v>
      </c>
      <c r="Y2321" s="167" t="str">
        <f ca="1">IF(Table1[[#This Row],[TGL. PENSIUN (jabatan)]]&lt;&gt;0,TEXT(Table1[[#This Row],[TGL. PENSIUN (jabatan)]],"yyyy"),"")</f>
        <v>2039</v>
      </c>
      <c r="Z23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Row],[JABATAN]],tbl_refJabatan,8,FALSE),"yr","day")-CONVERT(DATEDIF(H2321,tglAcuan,"y"),"yr","day"))),(NOW()+(CONVERT(VLOOKUP(Table1[[#This Row],[JABATAN]],tbl_refJabatan,8,FALSE),"yr","day")-CONVERT(DATEDIF(H2321,NOW(),"y"),"yr","day")))),"Usia Salah"),"")</f>
        <v>47175.348911689813</v>
      </c>
      <c r="AA2321" s="167" t="str">
        <f ca="1">IF(Table1[[#This Row],[TGL.PENSIUN (usia )]]&lt;&gt;0,TEXT(Table1[[#This Row],[TGL.PENSIUN (usia )]],"yyyy"),"")</f>
        <v>2029</v>
      </c>
      <c r="AB23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Row],[JABATAN]],tbl_refJabatan,9,FALSE),"yr","day")-CONVERT(DATEDIF(M2321,tglAcuan,"y"),"yr","day"))),(NOW()+(CONVERT(VLOOKUP(Table1[[#This Row],[JABATAN]],tbl_refJabatan,9,FALSE),"yr","day")-CONVERT(DATEDIF(M2321,NOW(),"y"),"yr","day")))),"tgl SK salah"),"")</f>
        <v>50827.848911689813</v>
      </c>
      <c r="AC2321" s="167" t="str">
        <f ca="1">IF(Table1[[#This Row],[TGL. PENSIUN (jabatan )]]&lt;&gt;0,TEXT(Table1[[#This Row],[TGL. PENSIUN (jabatan )]],"yyyy"),"")</f>
        <v>2039</v>
      </c>
      <c r="AD23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2" spans="1:30" s="53" customFormat="1" ht="21.75" customHeight="1" x14ac:dyDescent="0.25">
      <c r="A2322" s="43">
        <f t="shared" si="79"/>
        <v>2317</v>
      </c>
      <c r="B2322" s="44" t="s">
        <v>3998</v>
      </c>
      <c r="C2322" s="44" t="s">
        <v>4037</v>
      </c>
      <c r="D2322" s="72" t="s">
        <v>59</v>
      </c>
      <c r="E2322" s="59" t="s">
        <v>4050</v>
      </c>
      <c r="F2322" s="43" t="s">
        <v>41</v>
      </c>
      <c r="G2322" s="46" t="s">
        <v>42</v>
      </c>
      <c r="H2322" s="47">
        <v>25938</v>
      </c>
      <c r="I2322" s="45"/>
      <c r="J2322" s="76"/>
      <c r="K2322" s="74" t="s">
        <v>43</v>
      </c>
      <c r="L2322" s="63" t="s">
        <v>4048</v>
      </c>
      <c r="M2322" s="80">
        <v>43398</v>
      </c>
      <c r="N2322" s="52" t="str">
        <f t="shared" ca="1" si="80"/>
        <v>53 Tahun 1 Bulan 22 hari</v>
      </c>
      <c r="O23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Row],[JABATAN]],tbl_refJabatan,2,FALSE),"yr","day")-CONVERT(DATEDIF(H2322,tglAcuan,"y"),"yr","day"))),(NOW()+(CONVERT(VLOOKUP(Table1[[#This Row],[JABATAN]],tbl_refJabatan,2,FALSE),"yr","day")-CONVERT(DATEDIF(H2322,NOW(),"y"),"yr","day")))),"Usia Salah"),"")</f>
        <v>47905.848911689813</v>
      </c>
      <c r="Q2322" s="167" t="str">
        <f ca="1">IF(Table1[[#This Row],[TGL. PENSIUN (usia)]]&lt;&gt;0,TEXT(Table1[[#This Row],[TGL. PENSIUN (usia)]],"yyyy"),"")</f>
        <v>2031</v>
      </c>
      <c r="R2322" s="166">
        <f ca="1">IF(AND(Table1[[#This Row],[TGL. PENSIUN (usia)]]&lt;&gt;"",Table1[[#This Row],[TGL. PENSIUN (usia)]]&lt;&gt;"USIA SALAH"),IF(tglAcuan&lt;&gt;0,(INT(CONVERT(VLOOKUP(Table1[[#This Row],[JABATAN]],tbl_refJabatan,2,FALSE),"yr","day")-CONVERT(DATEDIF(H2322,tglAcuan,"y"),"yr","day"))),(INT(CONVERT(VLOOKUP(Table1[[#This Row],[JABATAN]],tbl_refJabatan,2,FALSE),"yr","day")-CONVERT(DATEDIF(H2322,NOW(),"y"),"yr","day")))),"")</f>
        <v>2556</v>
      </c>
      <c r="S2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Row],[JABATAN]],tbl_refJabatan,4,FALSE),"yr","day")-CONVERT(DATEDIF(H2322,tglAcuan,"y"),"yr","day"))),(NOW()+(CONVERT(VLOOKUP(Table1[[#This Row],[JABATAN]],tbl_refJabatan,4,FALSE),"yr","day")-CONVERT(DATEDIF(H2322,NOW(),"y"),"yr","day")))),"Usia Salah"),"")</f>
        <v>47905.848911689813</v>
      </c>
      <c r="T2322" s="167" t="str">
        <f ca="1">IF(Table1[[#This Row],[TGL. PENSIUN ( usia )]]&lt;&gt;0,TEXT(Table1[[#This Row],[TGL. PENSIUN ( usia )]],"yyyy"),"")</f>
        <v>2031</v>
      </c>
      <c r="U2322" s="166">
        <f ca="1">IF(AND(Table1[[#This Row],[TGL. PENSIUN (usia)]]&lt;&gt;"",Table1[[#This Row],[TGL. PENSIUN (usia)]]&lt;&gt;"USIA SALAH"),IF(tglAcuan&lt;&gt;0,(INT(CONVERT(VLOOKUP(Table1[[#This Row],[JABATAN]],tbl_refJabatan,4,FALSE),"yr","day")-CONVERT(DATEDIF(H2322,tglAcuan,"y"),"yr","day"))),(INT(CONVERT(VLOOKUP(Table1[[#This Row],[JABATAN]],tbl_refJabatan,4,FALSE),"yr","day")-CONVERT(DATEDIF(H2322,NOW(),"y"),"yr","day")))),"")</f>
        <v>2556</v>
      </c>
      <c r="V2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Row],[JABATAN]],tbl_refJabatan,6,FALSE),"yr","day")-CONVERT(DATEDIF(H2322,tglAcuan,"y"),"yr","day"))),(NOW()+(CONVERT(VLOOKUP(Table1[[#This Row],[JABATAN]],tbl_refJabatan,6,FALSE),"yr","day")-CONVERT(DATEDIF(H2322,NOW(),"y"),"yr","day")))),"Usia Salah"),"")</f>
        <v>46444.848911689813</v>
      </c>
      <c r="W2322" s="167" t="str">
        <f ca="1">IF(Table1[[#This Row],[TGL.PENSIUN (usia)]]&lt;&gt;0,TEXT(Table1[[#This Row],[TGL.PENSIUN (usia)]],"yyyy"),"")</f>
        <v>2027</v>
      </c>
      <c r="X2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Row],[JABATAN]],tbl_refJabatan,7,FALSE),"yr","day")-CONVERT(DATEDIF(M2322,tglAcuan,"y"),"yr","day"))),(NOW()+(CONVERT(VLOOKUP(Table1[[#This Row],[JABATAN]],tbl_refJabatan,7,FALSE),"yr","day")-CONVERT(DATEDIF(M2322,NOW(),"y"),"yr","day")))),"tgl SK salah"),"")</f>
        <v>50827.848911689813</v>
      </c>
      <c r="Y2322" s="167" t="str">
        <f ca="1">IF(Table1[[#This Row],[TGL. PENSIUN (jabatan)]]&lt;&gt;0,TEXT(Table1[[#This Row],[TGL. PENSIUN (jabatan)]],"yyyy"),"")</f>
        <v>2039</v>
      </c>
      <c r="Z23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Row],[JABATAN]],tbl_refJabatan,8,FALSE),"yr","day")-CONVERT(DATEDIF(H2322,tglAcuan,"y"),"yr","day"))),(NOW()+(CONVERT(VLOOKUP(Table1[[#This Row],[JABATAN]],tbl_refJabatan,8,FALSE),"yr","day")-CONVERT(DATEDIF(H2322,NOW(),"y"),"yr","day")))),"Usia Salah"),"")</f>
        <v>46444.848911689813</v>
      </c>
      <c r="AA2322" s="167" t="str">
        <f ca="1">IF(Table1[[#This Row],[TGL.PENSIUN (usia )]]&lt;&gt;0,TEXT(Table1[[#This Row],[TGL.PENSIUN (usia )]],"yyyy"),"")</f>
        <v>2027</v>
      </c>
      <c r="AB23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Row],[JABATAN]],tbl_refJabatan,9,FALSE),"yr","day")-CONVERT(DATEDIF(M2322,tglAcuan,"y"),"yr","day"))),(NOW()+(CONVERT(VLOOKUP(Table1[[#This Row],[JABATAN]],tbl_refJabatan,9,FALSE),"yr","day")-CONVERT(DATEDIF(M2322,NOW(),"y"),"yr","day")))),"tgl SK salah"),"")</f>
        <v>50827.848911689813</v>
      </c>
      <c r="AC2322" s="167" t="str">
        <f ca="1">IF(Table1[[#This Row],[TGL. PENSIUN (jabatan )]]&lt;&gt;0,TEXT(Table1[[#This Row],[TGL. PENSIUN (jabatan )]],"yyyy"),"")</f>
        <v>2039</v>
      </c>
      <c r="AD23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3" spans="1:30" s="53" customFormat="1" ht="21.75" customHeight="1" x14ac:dyDescent="0.25">
      <c r="A2323" s="43">
        <f t="shared" si="79"/>
        <v>2318</v>
      </c>
      <c r="B2323" s="44" t="s">
        <v>3998</v>
      </c>
      <c r="C2323" s="44" t="s">
        <v>4037</v>
      </c>
      <c r="D2323" s="72" t="s">
        <v>61</v>
      </c>
      <c r="E2323" s="59" t="s">
        <v>4051</v>
      </c>
      <c r="F2323" s="43" t="s">
        <v>50</v>
      </c>
      <c r="G2323" s="46" t="s">
        <v>42</v>
      </c>
      <c r="H2323" s="47">
        <v>23903</v>
      </c>
      <c r="I2323" s="45"/>
      <c r="J2323" s="76"/>
      <c r="K2323" s="74" t="s">
        <v>43</v>
      </c>
      <c r="L2323" s="63" t="s">
        <v>4048</v>
      </c>
      <c r="M2323" s="80">
        <v>43398</v>
      </c>
      <c r="N2323" s="52" t="str">
        <f t="shared" ca="1" si="80"/>
        <v>58 Tahun 8 Bulan 17 hari</v>
      </c>
      <c r="O23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Row],[JABATAN]],tbl_refJabatan,2,FALSE),"yr","day")-CONVERT(DATEDIF(H2323,tglAcuan,"y"),"yr","day"))),(NOW()+(CONVERT(VLOOKUP(Table1[[#This Row],[JABATAN]],tbl_refJabatan,2,FALSE),"yr","day")-CONVERT(DATEDIF(H2323,NOW(),"y"),"yr","day")))),"Usia Salah"),"")</f>
        <v>46079.598911689813</v>
      </c>
      <c r="Q2323" s="167" t="str">
        <f ca="1">IF(Table1[[#This Row],[TGL. PENSIUN (usia)]]&lt;&gt;0,TEXT(Table1[[#This Row],[TGL. PENSIUN (usia)]],"yyyy"),"")</f>
        <v>2026</v>
      </c>
      <c r="R2323" s="166">
        <f ca="1">IF(AND(Table1[[#This Row],[TGL. PENSIUN (usia)]]&lt;&gt;"",Table1[[#This Row],[TGL. PENSIUN (usia)]]&lt;&gt;"USIA SALAH"),IF(tglAcuan&lt;&gt;0,(INT(CONVERT(VLOOKUP(Table1[[#This Row],[JABATAN]],tbl_refJabatan,2,FALSE),"yr","day")-CONVERT(DATEDIF(H2323,tglAcuan,"y"),"yr","day"))),(INT(CONVERT(VLOOKUP(Table1[[#This Row],[JABATAN]],tbl_refJabatan,2,FALSE),"yr","day")-CONVERT(DATEDIF(H2323,NOW(),"y"),"yr","day")))),"")</f>
        <v>730</v>
      </c>
      <c r="S2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Row],[JABATAN]],tbl_refJabatan,4,FALSE),"yr","day")-CONVERT(DATEDIF(H2323,tglAcuan,"y"),"yr","day"))),(NOW()+(CONVERT(VLOOKUP(Table1[[#This Row],[JABATAN]],tbl_refJabatan,4,FALSE),"yr","day")-CONVERT(DATEDIF(H2323,NOW(),"y"),"yr","day")))),"Usia Salah"),"")</f>
        <v>46079.598911689813</v>
      </c>
      <c r="T2323" s="167" t="str">
        <f ca="1">IF(Table1[[#This Row],[TGL. PENSIUN ( usia )]]&lt;&gt;0,TEXT(Table1[[#This Row],[TGL. PENSIUN ( usia )]],"yyyy"),"")</f>
        <v>2026</v>
      </c>
      <c r="U2323" s="166">
        <f ca="1">IF(AND(Table1[[#This Row],[TGL. PENSIUN (usia)]]&lt;&gt;"",Table1[[#This Row],[TGL. PENSIUN (usia)]]&lt;&gt;"USIA SALAH"),IF(tglAcuan&lt;&gt;0,(INT(CONVERT(VLOOKUP(Table1[[#This Row],[JABATAN]],tbl_refJabatan,4,FALSE),"yr","day")-CONVERT(DATEDIF(H2323,tglAcuan,"y"),"yr","day"))),(INT(CONVERT(VLOOKUP(Table1[[#This Row],[JABATAN]],tbl_refJabatan,4,FALSE),"yr","day")-CONVERT(DATEDIF(H2323,NOW(),"y"),"yr","day")))),"")</f>
        <v>730</v>
      </c>
      <c r="V2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Row],[JABATAN]],tbl_refJabatan,6,FALSE),"yr","day")-CONVERT(DATEDIF(H2323,tglAcuan,"y"),"yr","day"))),(NOW()+(CONVERT(VLOOKUP(Table1[[#This Row],[JABATAN]],tbl_refJabatan,6,FALSE),"yr","day")-CONVERT(DATEDIF(H2323,NOW(),"y"),"yr","day")))),"Usia Salah"),"")</f>
        <v>44618.598911689813</v>
      </c>
      <c r="W2323" s="167" t="str">
        <f ca="1">IF(Table1[[#This Row],[TGL.PENSIUN (usia)]]&lt;&gt;0,TEXT(Table1[[#This Row],[TGL.PENSIUN (usia)]],"yyyy"),"")</f>
        <v>2022</v>
      </c>
      <c r="X2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Row],[JABATAN]],tbl_refJabatan,7,FALSE),"yr","day")-CONVERT(DATEDIF(M2323,tglAcuan,"y"),"yr","day"))),(NOW()+(CONVERT(VLOOKUP(Table1[[#This Row],[JABATAN]],tbl_refJabatan,7,FALSE),"yr","day")-CONVERT(DATEDIF(M2323,NOW(),"y"),"yr","day")))),"tgl SK salah"),"")</f>
        <v>50827.848911689813</v>
      </c>
      <c r="Y2323" s="167" t="str">
        <f ca="1">IF(Table1[[#This Row],[TGL. PENSIUN (jabatan)]]&lt;&gt;0,TEXT(Table1[[#This Row],[TGL. PENSIUN (jabatan)]],"yyyy"),"")</f>
        <v>2039</v>
      </c>
      <c r="Z23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Row],[JABATAN]],tbl_refJabatan,8,FALSE),"yr","day")-CONVERT(DATEDIF(H2323,tglAcuan,"y"),"yr","day"))),(NOW()+(CONVERT(VLOOKUP(Table1[[#This Row],[JABATAN]],tbl_refJabatan,8,FALSE),"yr","day")-CONVERT(DATEDIF(H2323,NOW(),"y"),"yr","day")))),"Usia Salah"),"")</f>
        <v>44618.598911689813</v>
      </c>
      <c r="AA2323" s="167" t="str">
        <f ca="1">IF(Table1[[#This Row],[TGL.PENSIUN (usia )]]&lt;&gt;0,TEXT(Table1[[#This Row],[TGL.PENSIUN (usia )]],"yyyy"),"")</f>
        <v>2022</v>
      </c>
      <c r="AB23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Row],[JABATAN]],tbl_refJabatan,9,FALSE),"yr","day")-CONVERT(DATEDIF(M2323,tglAcuan,"y"),"yr","day"))),(NOW()+(CONVERT(VLOOKUP(Table1[[#This Row],[JABATAN]],tbl_refJabatan,9,FALSE),"yr","day")-CONVERT(DATEDIF(M2323,NOW(),"y"),"yr","day")))),"tgl SK salah"),"")</f>
        <v>50827.848911689813</v>
      </c>
      <c r="AC2323" s="167" t="str">
        <f ca="1">IF(Table1[[#This Row],[TGL. PENSIUN (jabatan )]]&lt;&gt;0,TEXT(Table1[[#This Row],[TGL. PENSIUN (jabatan )]],"yyyy"),"")</f>
        <v>2039</v>
      </c>
      <c r="AD23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4" spans="1:30" s="53" customFormat="1" ht="21.75" customHeight="1" x14ac:dyDescent="0.25">
      <c r="A2324" s="43">
        <f t="shared" si="79"/>
        <v>2319</v>
      </c>
      <c r="B2324" s="44" t="s">
        <v>3998</v>
      </c>
      <c r="C2324" s="44" t="s">
        <v>4037</v>
      </c>
      <c r="D2324" s="72" t="s">
        <v>63</v>
      </c>
      <c r="E2324" s="59" t="s">
        <v>55</v>
      </c>
      <c r="F2324" s="43" t="s">
        <v>41</v>
      </c>
      <c r="G2324" s="46" t="s">
        <v>42</v>
      </c>
      <c r="H2324" s="47">
        <v>25173</v>
      </c>
      <c r="I2324" s="45"/>
      <c r="J2324" s="76"/>
      <c r="K2324" s="74" t="s">
        <v>43</v>
      </c>
      <c r="L2324" s="90" t="s">
        <v>4052</v>
      </c>
      <c r="M2324" s="80">
        <v>40969</v>
      </c>
      <c r="N2324" s="52" t="str">
        <f t="shared" ca="1" si="80"/>
        <v>55 Tahun 2 Bulan 26 hari</v>
      </c>
      <c r="O23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11 Bulan 26 Hari </v>
      </c>
      <c r="P2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Row],[JABATAN]],tbl_refJabatan,2,FALSE),"yr","day")-CONVERT(DATEDIF(H2324,tglAcuan,"y"),"yr","day"))),(NOW()+(CONVERT(VLOOKUP(Table1[[#This Row],[JABATAN]],tbl_refJabatan,2,FALSE),"yr","day")-CONVERT(DATEDIF(H2324,NOW(),"y"),"yr","day")))),"Usia Salah"),"")</f>
        <v>47175.348911689813</v>
      </c>
      <c r="Q2324" s="167" t="str">
        <f ca="1">IF(Table1[[#This Row],[TGL. PENSIUN (usia)]]&lt;&gt;0,TEXT(Table1[[#This Row],[TGL. PENSIUN (usia)]],"yyyy"),"")</f>
        <v>2029</v>
      </c>
      <c r="R2324" s="166">
        <f ca="1">IF(AND(Table1[[#This Row],[TGL. PENSIUN (usia)]]&lt;&gt;"",Table1[[#This Row],[TGL. PENSIUN (usia)]]&lt;&gt;"USIA SALAH"),IF(tglAcuan&lt;&gt;0,(INT(CONVERT(VLOOKUP(Table1[[#This Row],[JABATAN]],tbl_refJabatan,2,FALSE),"yr","day")-CONVERT(DATEDIF(H2324,tglAcuan,"y"),"yr","day"))),(INT(CONVERT(VLOOKUP(Table1[[#This Row],[JABATAN]],tbl_refJabatan,2,FALSE),"yr","day")-CONVERT(DATEDIF(H2324,NOW(),"y"),"yr","day")))),"")</f>
        <v>1826</v>
      </c>
      <c r="S2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Row],[JABATAN]],tbl_refJabatan,4,FALSE),"yr","day")-CONVERT(DATEDIF(H2324,tglAcuan,"y"),"yr","day"))),(NOW()+(CONVERT(VLOOKUP(Table1[[#This Row],[JABATAN]],tbl_refJabatan,4,FALSE),"yr","day")-CONVERT(DATEDIF(H2324,NOW(),"y"),"yr","day")))),"Usia Salah"),"")</f>
        <v>32565.348911689813</v>
      </c>
      <c r="T2324" s="167" t="str">
        <f ca="1">IF(Table1[[#This Row],[TGL. PENSIUN ( usia )]]&lt;&gt;0,TEXT(Table1[[#This Row],[TGL. PENSIUN ( usia )]],"yyyy"),"")</f>
        <v>1989</v>
      </c>
      <c r="U2324" s="166">
        <f ca="1">IF(AND(Table1[[#This Row],[TGL. PENSIUN (usia)]]&lt;&gt;"",Table1[[#This Row],[TGL. PENSIUN (usia)]]&lt;&gt;"USIA SALAH"),IF(tglAcuan&lt;&gt;0,(INT(CONVERT(VLOOKUP(Table1[[#This Row],[JABATAN]],tbl_refJabatan,4,FALSE),"yr","day")-CONVERT(DATEDIF(H2324,tglAcuan,"y"),"yr","day"))),(INT(CONVERT(VLOOKUP(Table1[[#This Row],[JABATAN]],tbl_refJabatan,4,FALSE),"yr","day")-CONVERT(DATEDIF(H2324,NOW(),"y"),"yr","day")))),"")</f>
        <v>-12784</v>
      </c>
      <c r="V2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Row],[JABATAN]],tbl_refJabatan,6,FALSE),"yr","day")-CONVERT(DATEDIF(H2324,tglAcuan,"y"),"yr","day"))),(NOW()+(CONVERT(VLOOKUP(Table1[[#This Row],[JABATAN]],tbl_refJabatan,6,FALSE),"yr","day")-CONVERT(DATEDIF(H2324,NOW(),"y"),"yr","day")))),"Usia Salah"),"")</f>
        <v>25260.348911689813</v>
      </c>
      <c r="W2324" s="167" t="str">
        <f ca="1">IF(Table1[[#This Row],[TGL.PENSIUN (usia)]]&lt;&gt;0,TEXT(Table1[[#This Row],[TGL.PENSIUN (usia)]],"yyyy"),"")</f>
        <v>1969</v>
      </c>
      <c r="X2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Row],[JABATAN]],tbl_refJabatan,7,FALSE),"yr","day")-CONVERT(DATEDIF(M2324,tglAcuan,"y"),"yr","day"))),(NOW()+(CONVERT(VLOOKUP(Table1[[#This Row],[JABATAN]],tbl_refJabatan,7,FALSE),"yr","day")-CONVERT(DATEDIF(M2324,NOW(),"y"),"yr","day")))),"tgl SK salah"),"")</f>
        <v>63246.348911689813</v>
      </c>
      <c r="Y2324" s="167" t="str">
        <f ca="1">IF(Table1[[#This Row],[TGL. PENSIUN (jabatan)]]&lt;&gt;0,TEXT(Table1[[#This Row],[TGL. PENSIUN (jabatan)]],"yyyy"),"")</f>
        <v>2073</v>
      </c>
      <c r="Z23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Row],[JABATAN]],tbl_refJabatan,8,FALSE),"yr","day")-CONVERT(DATEDIF(H2324,tglAcuan,"y"),"yr","day"))),(NOW()+(CONVERT(VLOOKUP(Table1[[#This Row],[JABATAN]],tbl_refJabatan,8,FALSE),"yr","day")-CONVERT(DATEDIF(H2324,NOW(),"y"),"yr","day")))),"Usia Salah"),"")</f>
        <v>47175.348911689813</v>
      </c>
      <c r="AA2324" s="167" t="str">
        <f ca="1">IF(Table1[[#This Row],[TGL.PENSIUN (usia )]]&lt;&gt;0,TEXT(Table1[[#This Row],[TGL.PENSIUN (usia )]],"yyyy"),"")</f>
        <v>2029</v>
      </c>
      <c r="AB23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Row],[JABATAN]],tbl_refJabatan,9,FALSE),"yr","day")-CONVERT(DATEDIF(M2324,tglAcuan,"y"),"yr","day"))),(NOW()+(CONVERT(VLOOKUP(Table1[[#This Row],[JABATAN]],tbl_refJabatan,9,FALSE),"yr","day")-CONVERT(DATEDIF(M2324,NOW(),"y"),"yr","day")))),"tgl SK salah"),"")</f>
        <v>46810.098911689813</v>
      </c>
      <c r="AC2324" s="167" t="str">
        <f ca="1">IF(Table1[[#This Row],[TGL. PENSIUN (jabatan )]]&lt;&gt;0,TEXT(Table1[[#This Row],[TGL. PENSIUN (jabatan )]],"yyyy"),"")</f>
        <v>2028</v>
      </c>
      <c r="AD23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5" spans="1:30" s="53" customFormat="1" ht="21.75" customHeight="1" x14ac:dyDescent="0.25">
      <c r="A2325" s="43">
        <f t="shared" si="79"/>
        <v>2320</v>
      </c>
      <c r="B2325" s="44" t="s">
        <v>3998</v>
      </c>
      <c r="C2325" s="44" t="s">
        <v>4037</v>
      </c>
      <c r="D2325" s="72" t="s">
        <v>63</v>
      </c>
      <c r="E2325" s="59" t="s">
        <v>4053</v>
      </c>
      <c r="F2325" s="43" t="s">
        <v>41</v>
      </c>
      <c r="G2325" s="46" t="s">
        <v>42</v>
      </c>
      <c r="H2325" s="47">
        <v>27213</v>
      </c>
      <c r="I2325" s="45"/>
      <c r="J2325" s="76"/>
      <c r="K2325" s="74" t="s">
        <v>43</v>
      </c>
      <c r="L2325" s="90" t="s">
        <v>4054</v>
      </c>
      <c r="M2325" s="80">
        <v>39542</v>
      </c>
      <c r="N2325" s="52" t="str">
        <f t="shared" ca="1" si="80"/>
        <v>49 Tahun 7 Bulan 24 hari</v>
      </c>
      <c r="O23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23 Hari </v>
      </c>
      <c r="P2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Row],[JABATAN]],tbl_refJabatan,2,FALSE),"yr","day")-CONVERT(DATEDIF(H2325,tglAcuan,"y"),"yr","day"))),(NOW()+(CONVERT(VLOOKUP(Table1[[#This Row],[JABATAN]],tbl_refJabatan,2,FALSE),"yr","day")-CONVERT(DATEDIF(H2325,NOW(),"y"),"yr","day")))),"Usia Salah"),"")</f>
        <v>49366.848911689813</v>
      </c>
      <c r="Q2325" s="167" t="str">
        <f ca="1">IF(Table1[[#This Row],[TGL. PENSIUN (usia)]]&lt;&gt;0,TEXT(Table1[[#This Row],[TGL. PENSIUN (usia)]],"yyyy"),"")</f>
        <v>2035</v>
      </c>
      <c r="R2325" s="166">
        <f ca="1">IF(AND(Table1[[#This Row],[TGL. PENSIUN (usia)]]&lt;&gt;"",Table1[[#This Row],[TGL. PENSIUN (usia)]]&lt;&gt;"USIA SALAH"),IF(tglAcuan&lt;&gt;0,(INT(CONVERT(VLOOKUP(Table1[[#This Row],[JABATAN]],tbl_refJabatan,2,FALSE),"yr","day")-CONVERT(DATEDIF(H2325,tglAcuan,"y"),"yr","day"))),(INT(CONVERT(VLOOKUP(Table1[[#This Row],[JABATAN]],tbl_refJabatan,2,FALSE),"yr","day")-CONVERT(DATEDIF(H2325,NOW(),"y"),"yr","day")))),"")</f>
        <v>4017</v>
      </c>
      <c r="S2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Row],[JABATAN]],tbl_refJabatan,4,FALSE),"yr","day")-CONVERT(DATEDIF(H2325,tglAcuan,"y"),"yr","day"))),(NOW()+(CONVERT(VLOOKUP(Table1[[#This Row],[JABATAN]],tbl_refJabatan,4,FALSE),"yr","day")-CONVERT(DATEDIF(H2325,NOW(),"y"),"yr","day")))),"Usia Salah"),"")</f>
        <v>34756.848911689813</v>
      </c>
      <c r="T2325" s="167" t="str">
        <f ca="1">IF(Table1[[#This Row],[TGL. PENSIUN ( usia )]]&lt;&gt;0,TEXT(Table1[[#This Row],[TGL. PENSIUN ( usia )]],"yyyy"),"")</f>
        <v>1995</v>
      </c>
      <c r="U2325" s="166">
        <f ca="1">IF(AND(Table1[[#This Row],[TGL. PENSIUN (usia)]]&lt;&gt;"",Table1[[#This Row],[TGL. PENSIUN (usia)]]&lt;&gt;"USIA SALAH"),IF(tglAcuan&lt;&gt;0,(INT(CONVERT(VLOOKUP(Table1[[#This Row],[JABATAN]],tbl_refJabatan,4,FALSE),"yr","day")-CONVERT(DATEDIF(H2325,tglAcuan,"y"),"yr","day"))),(INT(CONVERT(VLOOKUP(Table1[[#This Row],[JABATAN]],tbl_refJabatan,4,FALSE),"yr","day")-CONVERT(DATEDIF(H2325,NOW(),"y"),"yr","day")))),"")</f>
        <v>-10593</v>
      </c>
      <c r="V2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Row],[JABATAN]],tbl_refJabatan,6,FALSE),"yr","day")-CONVERT(DATEDIF(H2325,tglAcuan,"y"),"yr","day"))),(NOW()+(CONVERT(VLOOKUP(Table1[[#This Row],[JABATAN]],tbl_refJabatan,6,FALSE),"yr","day")-CONVERT(DATEDIF(H2325,NOW(),"y"),"yr","day")))),"Usia Salah"),"")</f>
        <v>27451.848911689813</v>
      </c>
      <c r="W2325" s="167" t="str">
        <f ca="1">IF(Table1[[#This Row],[TGL.PENSIUN (usia)]]&lt;&gt;0,TEXT(Table1[[#This Row],[TGL.PENSIUN (usia)]],"yyyy"),"")</f>
        <v>1975</v>
      </c>
      <c r="X2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Row],[JABATAN]],tbl_refJabatan,7,FALSE),"yr","day")-CONVERT(DATEDIF(M2325,tglAcuan,"y"),"yr","day"))),(NOW()+(CONVERT(VLOOKUP(Table1[[#This Row],[JABATAN]],tbl_refJabatan,7,FALSE),"yr","day")-CONVERT(DATEDIF(M2325,NOW(),"y"),"yr","day")))),"tgl SK salah"),"")</f>
        <v>61785.348911689813</v>
      </c>
      <c r="Y2325" s="167" t="str">
        <f ca="1">IF(Table1[[#This Row],[TGL. PENSIUN (jabatan)]]&lt;&gt;0,TEXT(Table1[[#This Row],[TGL. PENSIUN (jabatan)]],"yyyy"),"")</f>
        <v>2069</v>
      </c>
      <c r="Z23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Row],[JABATAN]],tbl_refJabatan,8,FALSE),"yr","day")-CONVERT(DATEDIF(H2325,tglAcuan,"y"),"yr","day"))),(NOW()+(CONVERT(VLOOKUP(Table1[[#This Row],[JABATAN]],tbl_refJabatan,8,FALSE),"yr","day")-CONVERT(DATEDIF(H2325,NOW(),"y"),"yr","day")))),"Usia Salah"),"")</f>
        <v>49366.848911689813</v>
      </c>
      <c r="AA2325" s="167" t="str">
        <f ca="1">IF(Table1[[#This Row],[TGL.PENSIUN (usia )]]&lt;&gt;0,TEXT(Table1[[#This Row],[TGL.PENSIUN (usia )]],"yyyy"),"")</f>
        <v>2035</v>
      </c>
      <c r="AB23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Row],[JABATAN]],tbl_refJabatan,9,FALSE),"yr","day")-CONVERT(DATEDIF(M2325,tglAcuan,"y"),"yr","day"))),(NOW()+(CONVERT(VLOOKUP(Table1[[#This Row],[JABATAN]],tbl_refJabatan,9,FALSE),"yr","day")-CONVERT(DATEDIF(M2325,NOW(),"y"),"yr","day")))),"tgl SK salah"),"")</f>
        <v>45349.098911689813</v>
      </c>
      <c r="AC2325" s="167" t="str">
        <f ca="1">IF(Table1[[#This Row],[TGL. PENSIUN (jabatan )]]&lt;&gt;0,TEXT(Table1[[#This Row],[TGL. PENSIUN (jabatan )]],"yyyy"),"")</f>
        <v>2024</v>
      </c>
      <c r="AD23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326" spans="1:30" s="53" customFormat="1" ht="21.75" customHeight="1" x14ac:dyDescent="0.25">
      <c r="A2326" s="43">
        <f t="shared" si="79"/>
        <v>2321</v>
      </c>
      <c r="B2326" s="44" t="s">
        <v>3998</v>
      </c>
      <c r="C2326" s="44" t="s">
        <v>4037</v>
      </c>
      <c r="D2326" s="72" t="s">
        <v>63</v>
      </c>
      <c r="E2326" s="59" t="s">
        <v>4055</v>
      </c>
      <c r="F2326" s="43" t="s">
        <v>41</v>
      </c>
      <c r="G2326" s="46" t="s">
        <v>42</v>
      </c>
      <c r="H2326" s="47">
        <v>27760</v>
      </c>
      <c r="I2326" s="45"/>
      <c r="J2326" s="76"/>
      <c r="K2326" s="74" t="s">
        <v>43</v>
      </c>
      <c r="L2326" s="90" t="s">
        <v>4056</v>
      </c>
      <c r="M2326" s="80">
        <v>41997</v>
      </c>
      <c r="N2326" s="52" t="str">
        <f t="shared" ca="1" si="80"/>
        <v>48 Tahun 1 Bulan 26 hari</v>
      </c>
      <c r="O23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3 Hari </v>
      </c>
      <c r="P2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Row],[JABATAN]],tbl_refJabatan,2,FALSE),"yr","day")-CONVERT(DATEDIF(H2326,tglAcuan,"y"),"yr","day"))),(NOW()+(CONVERT(VLOOKUP(Table1[[#This Row],[JABATAN]],tbl_refJabatan,2,FALSE),"yr","day")-CONVERT(DATEDIF(H2326,NOW(),"y"),"yr","day")))),"Usia Salah"),"")</f>
        <v>49732.098911689813</v>
      </c>
      <c r="Q2326" s="167" t="str">
        <f ca="1">IF(Table1[[#This Row],[TGL. PENSIUN (usia)]]&lt;&gt;0,TEXT(Table1[[#This Row],[TGL. PENSIUN (usia)]],"yyyy"),"")</f>
        <v>2036</v>
      </c>
      <c r="R2326" s="166">
        <f ca="1">IF(AND(Table1[[#This Row],[TGL. PENSIUN (usia)]]&lt;&gt;"",Table1[[#This Row],[TGL. PENSIUN (usia)]]&lt;&gt;"USIA SALAH"),IF(tglAcuan&lt;&gt;0,(INT(CONVERT(VLOOKUP(Table1[[#This Row],[JABATAN]],tbl_refJabatan,2,FALSE),"yr","day")-CONVERT(DATEDIF(H2326,tglAcuan,"y"),"yr","day"))),(INT(CONVERT(VLOOKUP(Table1[[#This Row],[JABATAN]],tbl_refJabatan,2,FALSE),"yr","day")-CONVERT(DATEDIF(H2326,NOW(),"y"),"yr","day")))),"")</f>
        <v>4383</v>
      </c>
      <c r="S2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Row],[JABATAN]],tbl_refJabatan,4,FALSE),"yr","day")-CONVERT(DATEDIF(H2326,tglAcuan,"y"),"yr","day"))),(NOW()+(CONVERT(VLOOKUP(Table1[[#This Row],[JABATAN]],tbl_refJabatan,4,FALSE),"yr","day")-CONVERT(DATEDIF(H2326,NOW(),"y"),"yr","day")))),"Usia Salah"),"")</f>
        <v>35122.098911689813</v>
      </c>
      <c r="T2326" s="167" t="str">
        <f ca="1">IF(Table1[[#This Row],[TGL. PENSIUN ( usia )]]&lt;&gt;0,TEXT(Table1[[#This Row],[TGL. PENSIUN ( usia )]],"yyyy"),"")</f>
        <v>1996</v>
      </c>
      <c r="U2326" s="166">
        <f ca="1">IF(AND(Table1[[#This Row],[TGL. PENSIUN (usia)]]&lt;&gt;"",Table1[[#This Row],[TGL. PENSIUN (usia)]]&lt;&gt;"USIA SALAH"),IF(tglAcuan&lt;&gt;0,(INT(CONVERT(VLOOKUP(Table1[[#This Row],[JABATAN]],tbl_refJabatan,4,FALSE),"yr","day")-CONVERT(DATEDIF(H2326,tglAcuan,"y"),"yr","day"))),(INT(CONVERT(VLOOKUP(Table1[[#This Row],[JABATAN]],tbl_refJabatan,4,FALSE),"yr","day")-CONVERT(DATEDIF(H2326,NOW(),"y"),"yr","day")))),"")</f>
        <v>-10227</v>
      </c>
      <c r="V2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Row],[JABATAN]],tbl_refJabatan,6,FALSE),"yr","day")-CONVERT(DATEDIF(H2326,tglAcuan,"y"),"yr","day"))),(NOW()+(CONVERT(VLOOKUP(Table1[[#This Row],[JABATAN]],tbl_refJabatan,6,FALSE),"yr","day")-CONVERT(DATEDIF(H2326,NOW(),"y"),"yr","day")))),"Usia Salah"),"")</f>
        <v>27817.098911689813</v>
      </c>
      <c r="W2326" s="167" t="str">
        <f ca="1">IF(Table1[[#This Row],[TGL.PENSIUN (usia)]]&lt;&gt;0,TEXT(Table1[[#This Row],[TGL.PENSIUN (usia)]],"yyyy"),"")</f>
        <v>1976</v>
      </c>
      <c r="X2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Row],[JABATAN]],tbl_refJabatan,7,FALSE),"yr","day")-CONVERT(DATEDIF(M2326,tglAcuan,"y"),"yr","day"))),(NOW()+(CONVERT(VLOOKUP(Table1[[#This Row],[JABATAN]],tbl_refJabatan,7,FALSE),"yr","day")-CONVERT(DATEDIF(M2326,NOW(),"y"),"yr","day")))),"tgl SK salah"),"")</f>
        <v>63976.848911689813</v>
      </c>
      <c r="Y2326" s="167" t="str">
        <f ca="1">IF(Table1[[#This Row],[TGL. PENSIUN (jabatan)]]&lt;&gt;0,TEXT(Table1[[#This Row],[TGL. PENSIUN (jabatan)]],"yyyy"),"")</f>
        <v>2075</v>
      </c>
      <c r="Z23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Row],[JABATAN]],tbl_refJabatan,8,FALSE),"yr","day")-CONVERT(DATEDIF(H2326,tglAcuan,"y"),"yr","day"))),(NOW()+(CONVERT(VLOOKUP(Table1[[#This Row],[JABATAN]],tbl_refJabatan,8,FALSE),"yr","day")-CONVERT(DATEDIF(H2326,NOW(),"y"),"yr","day")))),"Usia Salah"),"")</f>
        <v>49732.098911689813</v>
      </c>
      <c r="AA2326" s="167" t="str">
        <f ca="1">IF(Table1[[#This Row],[TGL.PENSIUN (usia )]]&lt;&gt;0,TEXT(Table1[[#This Row],[TGL.PENSIUN (usia )]],"yyyy"),"")</f>
        <v>2036</v>
      </c>
      <c r="AB23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Row],[JABATAN]],tbl_refJabatan,9,FALSE),"yr","day")-CONVERT(DATEDIF(M2326,tglAcuan,"y"),"yr","day"))),(NOW()+(CONVERT(VLOOKUP(Table1[[#This Row],[JABATAN]],tbl_refJabatan,9,FALSE),"yr","day")-CONVERT(DATEDIF(M2326,NOW(),"y"),"yr","day")))),"tgl SK salah"),"")</f>
        <v>47540.598911689813</v>
      </c>
      <c r="AC2326" s="167" t="str">
        <f ca="1">IF(Table1[[#This Row],[TGL. PENSIUN (jabatan )]]&lt;&gt;0,TEXT(Table1[[#This Row],[TGL. PENSIUN (jabatan )]],"yyyy"),"")</f>
        <v>2030</v>
      </c>
      <c r="AD23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7" spans="1:30" s="53" customFormat="1" ht="21.75" customHeight="1" x14ac:dyDescent="0.25">
      <c r="A2327" s="43">
        <f t="shared" si="79"/>
        <v>2322</v>
      </c>
      <c r="B2327" s="44" t="s">
        <v>3998</v>
      </c>
      <c r="C2327" s="44" t="s">
        <v>4037</v>
      </c>
      <c r="D2327" s="72" t="s">
        <v>63</v>
      </c>
      <c r="E2327" s="59" t="s">
        <v>4057</v>
      </c>
      <c r="F2327" s="43" t="s">
        <v>41</v>
      </c>
      <c r="G2327" s="46" t="s">
        <v>42</v>
      </c>
      <c r="H2327" s="47">
        <v>28408</v>
      </c>
      <c r="I2327" s="45"/>
      <c r="J2327" s="76"/>
      <c r="K2327" s="74" t="s">
        <v>43</v>
      </c>
      <c r="L2327" s="90" t="s">
        <v>72</v>
      </c>
      <c r="M2327" s="80">
        <v>39456</v>
      </c>
      <c r="N2327" s="52" t="str">
        <f t="shared" ca="1" si="80"/>
        <v>46 Tahun 4 Bulan 17 hari</v>
      </c>
      <c r="O23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18 Hari </v>
      </c>
      <c r="P2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Row],[JABATAN]],tbl_refJabatan,2,FALSE),"yr","day")-CONVERT(DATEDIF(H2327,tglAcuan,"y"),"yr","day"))),(NOW()+(CONVERT(VLOOKUP(Table1[[#This Row],[JABATAN]],tbl_refJabatan,2,FALSE),"yr","day")-CONVERT(DATEDIF(H2327,NOW(),"y"),"yr","day")))),"Usia Salah"),"")</f>
        <v>50462.598911689813</v>
      </c>
      <c r="Q2327" s="167" t="str">
        <f ca="1">IF(Table1[[#This Row],[TGL. PENSIUN (usia)]]&lt;&gt;0,TEXT(Table1[[#This Row],[TGL. PENSIUN (usia)]],"yyyy"),"")</f>
        <v>2038</v>
      </c>
      <c r="R2327" s="166">
        <f ca="1">IF(AND(Table1[[#This Row],[TGL. PENSIUN (usia)]]&lt;&gt;"",Table1[[#This Row],[TGL. PENSIUN (usia)]]&lt;&gt;"USIA SALAH"),IF(tglAcuan&lt;&gt;0,(INT(CONVERT(VLOOKUP(Table1[[#This Row],[JABATAN]],tbl_refJabatan,2,FALSE),"yr","day")-CONVERT(DATEDIF(H2327,tglAcuan,"y"),"yr","day"))),(INT(CONVERT(VLOOKUP(Table1[[#This Row],[JABATAN]],tbl_refJabatan,2,FALSE),"yr","day")-CONVERT(DATEDIF(H2327,NOW(),"y"),"yr","day")))),"")</f>
        <v>5113</v>
      </c>
      <c r="S2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Row],[JABATAN]],tbl_refJabatan,4,FALSE),"yr","day")-CONVERT(DATEDIF(H2327,tglAcuan,"y"),"yr","day"))),(NOW()+(CONVERT(VLOOKUP(Table1[[#This Row],[JABATAN]],tbl_refJabatan,4,FALSE),"yr","day")-CONVERT(DATEDIF(H2327,NOW(),"y"),"yr","day")))),"Usia Salah"),"")</f>
        <v>35852.598911689813</v>
      </c>
      <c r="T2327" s="167" t="str">
        <f ca="1">IF(Table1[[#This Row],[TGL. PENSIUN ( usia )]]&lt;&gt;0,TEXT(Table1[[#This Row],[TGL. PENSIUN ( usia )]],"yyyy"),"")</f>
        <v>1998</v>
      </c>
      <c r="U2327" s="166">
        <f ca="1">IF(AND(Table1[[#This Row],[TGL. PENSIUN (usia)]]&lt;&gt;"",Table1[[#This Row],[TGL. PENSIUN (usia)]]&lt;&gt;"USIA SALAH"),IF(tglAcuan&lt;&gt;0,(INT(CONVERT(VLOOKUP(Table1[[#This Row],[JABATAN]],tbl_refJabatan,4,FALSE),"yr","day")-CONVERT(DATEDIF(H2327,tglAcuan,"y"),"yr","day"))),(INT(CONVERT(VLOOKUP(Table1[[#This Row],[JABATAN]],tbl_refJabatan,4,FALSE),"yr","day")-CONVERT(DATEDIF(H2327,NOW(),"y"),"yr","day")))),"")</f>
        <v>-9497</v>
      </c>
      <c r="V2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Row],[JABATAN]],tbl_refJabatan,6,FALSE),"yr","day")-CONVERT(DATEDIF(H2327,tglAcuan,"y"),"yr","day"))),(NOW()+(CONVERT(VLOOKUP(Table1[[#This Row],[JABATAN]],tbl_refJabatan,6,FALSE),"yr","day")-CONVERT(DATEDIF(H2327,NOW(),"y"),"yr","day")))),"Usia Salah"),"")</f>
        <v>28547.598911689813</v>
      </c>
      <c r="W2327" s="167" t="str">
        <f ca="1">IF(Table1[[#This Row],[TGL.PENSIUN (usia)]]&lt;&gt;0,TEXT(Table1[[#This Row],[TGL.PENSIUN (usia)]],"yyyy"),"")</f>
        <v>1978</v>
      </c>
      <c r="X2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Row],[JABATAN]],tbl_refJabatan,7,FALSE),"yr","day")-CONVERT(DATEDIF(M2327,tglAcuan,"y"),"yr","day"))),(NOW()+(CONVERT(VLOOKUP(Table1[[#This Row],[JABATAN]],tbl_refJabatan,7,FALSE),"yr","day")-CONVERT(DATEDIF(M2327,NOW(),"y"),"yr","day")))),"tgl SK salah"),"")</f>
        <v>61420.098911689813</v>
      </c>
      <c r="Y2327" s="167" t="str">
        <f ca="1">IF(Table1[[#This Row],[TGL. PENSIUN (jabatan)]]&lt;&gt;0,TEXT(Table1[[#This Row],[TGL. PENSIUN (jabatan)]],"yyyy"),"")</f>
        <v>2068</v>
      </c>
      <c r="Z23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Row],[JABATAN]],tbl_refJabatan,8,FALSE),"yr","day")-CONVERT(DATEDIF(H2327,tglAcuan,"y"),"yr","day"))),(NOW()+(CONVERT(VLOOKUP(Table1[[#This Row],[JABATAN]],tbl_refJabatan,8,FALSE),"yr","day")-CONVERT(DATEDIF(H2327,NOW(),"y"),"yr","day")))),"Usia Salah"),"")</f>
        <v>50462.598911689813</v>
      </c>
      <c r="AA2327" s="167" t="str">
        <f ca="1">IF(Table1[[#This Row],[TGL.PENSIUN (usia )]]&lt;&gt;0,TEXT(Table1[[#This Row],[TGL.PENSIUN (usia )]],"yyyy"),"")</f>
        <v>2038</v>
      </c>
      <c r="AB23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Row],[JABATAN]],tbl_refJabatan,9,FALSE),"yr","day")-CONVERT(DATEDIF(M2327,tglAcuan,"y"),"yr","day"))),(NOW()+(CONVERT(VLOOKUP(Table1[[#This Row],[JABATAN]],tbl_refJabatan,9,FALSE),"yr","day")-CONVERT(DATEDIF(M2327,NOW(),"y"),"yr","day")))),"tgl SK salah"),"")</f>
        <v>44983.848911689813</v>
      </c>
      <c r="AC2327" s="167" t="str">
        <f ca="1">IF(Table1[[#This Row],[TGL. PENSIUN (jabatan )]]&lt;&gt;0,TEXT(Table1[[#This Row],[TGL. PENSIUN (jabatan )]],"yyyy"),"")</f>
        <v>2023</v>
      </c>
      <c r="AD23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8" spans="1:30" s="53" customFormat="1" ht="21.75" customHeight="1" x14ac:dyDescent="0.25">
      <c r="A2328" s="43">
        <f t="shared" si="79"/>
        <v>2323</v>
      </c>
      <c r="B2328" s="44" t="s">
        <v>3998</v>
      </c>
      <c r="C2328" s="44" t="s">
        <v>4037</v>
      </c>
      <c r="D2328" s="72" t="s">
        <v>63</v>
      </c>
      <c r="E2328" s="59" t="s">
        <v>4058</v>
      </c>
      <c r="F2328" s="43" t="s">
        <v>41</v>
      </c>
      <c r="G2328" s="46" t="s">
        <v>42</v>
      </c>
      <c r="H2328" s="47">
        <v>26341</v>
      </c>
      <c r="I2328" s="45"/>
      <c r="J2328" s="76"/>
      <c r="K2328" s="74" t="s">
        <v>43</v>
      </c>
      <c r="L2328" s="90" t="s">
        <v>4059</v>
      </c>
      <c r="M2328" s="80">
        <v>38615</v>
      </c>
      <c r="N2328" s="52" t="str">
        <f t="shared" ca="1" si="80"/>
        <v>52 Tahun 0 Bulan 15 hari</v>
      </c>
      <c r="O23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18 Tahun 5 Bulan 7 Hari </v>
      </c>
      <c r="P2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Row],[JABATAN]],tbl_refJabatan,2,FALSE),"yr","day")-CONVERT(DATEDIF(H2328,tglAcuan,"y"),"yr","day"))),(NOW()+(CONVERT(VLOOKUP(Table1[[#This Row],[JABATAN]],tbl_refJabatan,2,FALSE),"yr","day")-CONVERT(DATEDIF(H2328,NOW(),"y"),"yr","day")))),"Usia Salah"),"")</f>
        <v>48271.098911689813</v>
      </c>
      <c r="Q2328" s="167" t="str">
        <f ca="1">IF(Table1[[#This Row],[TGL. PENSIUN (usia)]]&lt;&gt;0,TEXT(Table1[[#This Row],[TGL. PENSIUN (usia)]],"yyyy"),"")</f>
        <v>2032</v>
      </c>
      <c r="R2328" s="166">
        <f ca="1">IF(AND(Table1[[#This Row],[TGL. PENSIUN (usia)]]&lt;&gt;"",Table1[[#This Row],[TGL. PENSIUN (usia)]]&lt;&gt;"USIA SALAH"),IF(tglAcuan&lt;&gt;0,(INT(CONVERT(VLOOKUP(Table1[[#This Row],[JABATAN]],tbl_refJabatan,2,FALSE),"yr","day")-CONVERT(DATEDIF(H2328,tglAcuan,"y"),"yr","day"))),(INT(CONVERT(VLOOKUP(Table1[[#This Row],[JABATAN]],tbl_refJabatan,2,FALSE),"yr","day")-CONVERT(DATEDIF(H2328,NOW(),"y"),"yr","day")))),"")</f>
        <v>2922</v>
      </c>
      <c r="S2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Row],[JABATAN]],tbl_refJabatan,4,FALSE),"yr","day")-CONVERT(DATEDIF(H2328,tglAcuan,"y"),"yr","day"))),(NOW()+(CONVERT(VLOOKUP(Table1[[#This Row],[JABATAN]],tbl_refJabatan,4,FALSE),"yr","day")-CONVERT(DATEDIF(H2328,NOW(),"y"),"yr","day")))),"Usia Salah"),"")</f>
        <v>33661.098911689813</v>
      </c>
      <c r="T2328" s="167" t="str">
        <f ca="1">IF(Table1[[#This Row],[TGL. PENSIUN ( usia )]]&lt;&gt;0,TEXT(Table1[[#This Row],[TGL. PENSIUN ( usia )]],"yyyy"),"")</f>
        <v>1992</v>
      </c>
      <c r="U2328" s="166">
        <f ca="1">IF(AND(Table1[[#This Row],[TGL. PENSIUN (usia)]]&lt;&gt;"",Table1[[#This Row],[TGL. PENSIUN (usia)]]&lt;&gt;"USIA SALAH"),IF(tglAcuan&lt;&gt;0,(INT(CONVERT(VLOOKUP(Table1[[#This Row],[JABATAN]],tbl_refJabatan,4,FALSE),"yr","day")-CONVERT(DATEDIF(H2328,tglAcuan,"y"),"yr","day"))),(INT(CONVERT(VLOOKUP(Table1[[#This Row],[JABATAN]],tbl_refJabatan,4,FALSE),"yr","day")-CONVERT(DATEDIF(H2328,NOW(),"y"),"yr","day")))),"")</f>
        <v>-11688</v>
      </c>
      <c r="V2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Row],[JABATAN]],tbl_refJabatan,6,FALSE),"yr","day")-CONVERT(DATEDIF(H2328,tglAcuan,"y"),"yr","day"))),(NOW()+(CONVERT(VLOOKUP(Table1[[#This Row],[JABATAN]],tbl_refJabatan,6,FALSE),"yr","day")-CONVERT(DATEDIF(H2328,NOW(),"y"),"yr","day")))),"Usia Salah"),"")</f>
        <v>26356.098911689813</v>
      </c>
      <c r="W2328" s="167" t="str">
        <f ca="1">IF(Table1[[#This Row],[TGL.PENSIUN (usia)]]&lt;&gt;0,TEXT(Table1[[#This Row],[TGL.PENSIUN (usia)]],"yyyy"),"")</f>
        <v>1972</v>
      </c>
      <c r="X2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Row],[JABATAN]],tbl_refJabatan,7,FALSE),"yr","day")-CONVERT(DATEDIF(M2328,tglAcuan,"y"),"yr","day"))),(NOW()+(CONVERT(VLOOKUP(Table1[[#This Row],[JABATAN]],tbl_refJabatan,7,FALSE),"yr","day")-CONVERT(DATEDIF(M2328,NOW(),"y"),"yr","day")))),"tgl SK salah"),"")</f>
        <v>60689.598911689813</v>
      </c>
      <c r="Y2328" s="167" t="str">
        <f ca="1">IF(Table1[[#This Row],[TGL. PENSIUN (jabatan)]]&lt;&gt;0,TEXT(Table1[[#This Row],[TGL. PENSIUN (jabatan)]],"yyyy"),"")</f>
        <v>2066</v>
      </c>
      <c r="Z23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Row],[JABATAN]],tbl_refJabatan,8,FALSE),"yr","day")-CONVERT(DATEDIF(H2328,tglAcuan,"y"),"yr","day"))),(NOW()+(CONVERT(VLOOKUP(Table1[[#This Row],[JABATAN]],tbl_refJabatan,8,FALSE),"yr","day")-CONVERT(DATEDIF(H2328,NOW(),"y"),"yr","day")))),"Usia Salah"),"")</f>
        <v>48271.098911689813</v>
      </c>
      <c r="AA2328" s="167" t="str">
        <f ca="1">IF(Table1[[#This Row],[TGL.PENSIUN (usia )]]&lt;&gt;0,TEXT(Table1[[#This Row],[TGL.PENSIUN (usia )]],"yyyy"),"")</f>
        <v>2032</v>
      </c>
      <c r="AB23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Row],[JABATAN]],tbl_refJabatan,9,FALSE),"yr","day")-CONVERT(DATEDIF(M2328,tglAcuan,"y"),"yr","day"))),(NOW()+(CONVERT(VLOOKUP(Table1[[#This Row],[JABATAN]],tbl_refJabatan,9,FALSE),"yr","day")-CONVERT(DATEDIF(M2328,NOW(),"y"),"yr","day")))),"tgl SK salah"),"")</f>
        <v>44253.348911689813</v>
      </c>
      <c r="AC2328" s="167" t="str">
        <f ca="1">IF(Table1[[#This Row],[TGL. PENSIUN (jabatan )]]&lt;&gt;0,TEXT(Table1[[#This Row],[TGL. PENSIUN (jabatan )]],"yyyy"),"")</f>
        <v>2021</v>
      </c>
      <c r="AD23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29" spans="1:30" s="53" customFormat="1" ht="21.75" customHeight="1" x14ac:dyDescent="0.25">
      <c r="A2329" s="43">
        <f t="shared" si="79"/>
        <v>2324</v>
      </c>
      <c r="B2329" s="44" t="s">
        <v>3998</v>
      </c>
      <c r="C2329" s="44" t="s">
        <v>3998</v>
      </c>
      <c r="D2329" s="45" t="s">
        <v>39</v>
      </c>
      <c r="E2329" s="59" t="s">
        <v>4060</v>
      </c>
      <c r="F2329" s="43" t="s">
        <v>41</v>
      </c>
      <c r="G2329" s="46" t="s">
        <v>42</v>
      </c>
      <c r="H2329" s="47">
        <v>25186</v>
      </c>
      <c r="I2329" s="45"/>
      <c r="J2329" s="76"/>
      <c r="K2329" s="74" t="s">
        <v>43</v>
      </c>
      <c r="L2329" s="63" t="s">
        <v>4061</v>
      </c>
      <c r="M2329" s="80">
        <v>43812</v>
      </c>
      <c r="N2329" s="52" t="str">
        <f t="shared" ca="1" si="80"/>
        <v>55 Tahun 2 Bulan 13 hari</v>
      </c>
      <c r="O232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Row],[JABATAN]],tbl_refJabatan,2,FALSE),"yr","day")-CONVERT(DATEDIF(H2329,tglAcuan,"y"),"yr","day"))),(NOW()+(CONVERT(VLOOKUP(Table1[[#This Row],[JABATAN]],tbl_refJabatan,2,FALSE),"yr","day")-CONVERT(DATEDIF(H2329,NOW(),"y"),"yr","day")))),"Usia Salah"),"")</f>
        <v>25260.348911689813</v>
      </c>
      <c r="Q2329" s="167" t="str">
        <f ca="1">IF(Table1[[#This Row],[TGL. PENSIUN (usia)]]&lt;&gt;0,TEXT(Table1[[#This Row],[TGL. PENSIUN (usia)]],"yyyy"),"")</f>
        <v>1969</v>
      </c>
      <c r="R2329" s="166">
        <f ca="1">IF(AND(Table1[[#This Row],[TGL. PENSIUN (usia)]]&lt;&gt;"",Table1[[#This Row],[TGL. PENSIUN (usia)]]&lt;&gt;"USIA SALAH"),IF(tglAcuan&lt;&gt;0,(INT(CONVERT(VLOOKUP(Table1[[#This Row],[JABATAN]],tbl_refJabatan,2,FALSE),"yr","day")-CONVERT(DATEDIF(H2329,tglAcuan,"y"),"yr","day"))),(INT(CONVERT(VLOOKUP(Table1[[#This Row],[JABATAN]],tbl_refJabatan,2,FALSE),"yr","day")-CONVERT(DATEDIF(H2329,NOW(),"y"),"yr","day")))),"")</f>
        <v>-20089</v>
      </c>
      <c r="S2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Row],[JABATAN]],tbl_refJabatan,4,FALSE),"yr","day")-CONVERT(DATEDIF(H2329,tglAcuan,"y"),"yr","day"))),(NOW()+(CONVERT(VLOOKUP(Table1[[#This Row],[JABATAN]],tbl_refJabatan,4,FALSE),"yr","day")-CONVERT(DATEDIF(H2329,NOW(),"y"),"yr","day")))),"Usia Salah"),"")</f>
        <v>25260.348911689813</v>
      </c>
      <c r="T2329" s="167" t="str">
        <f ca="1">IF(Table1[[#This Row],[TGL. PENSIUN ( usia )]]&lt;&gt;0,TEXT(Table1[[#This Row],[TGL. PENSIUN ( usia )]],"yyyy"),"")</f>
        <v>1969</v>
      </c>
      <c r="U2329" s="166">
        <f ca="1">IF(AND(Table1[[#This Row],[TGL. PENSIUN (usia)]]&lt;&gt;"",Table1[[#This Row],[TGL. PENSIUN (usia)]]&lt;&gt;"USIA SALAH"),IF(tglAcuan&lt;&gt;0,(INT(CONVERT(VLOOKUP(Table1[[#This Row],[JABATAN]],tbl_refJabatan,4,FALSE),"yr","day")-CONVERT(DATEDIF(H2329,tglAcuan,"y"),"yr","day"))),(INT(CONVERT(VLOOKUP(Table1[[#This Row],[JABATAN]],tbl_refJabatan,4,FALSE),"yr","day")-CONVERT(DATEDIF(H2329,NOW(),"y"),"yr","day")))),"")</f>
        <v>-20089</v>
      </c>
      <c r="V2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Row],[JABATAN]],tbl_refJabatan,6,FALSE),"yr","day")-CONVERT(DATEDIF(H2329,tglAcuan,"y"),"yr","day"))),(NOW()+(CONVERT(VLOOKUP(Table1[[#This Row],[JABATAN]],tbl_refJabatan,6,FALSE),"yr","day")-CONVERT(DATEDIF(H2329,NOW(),"y"),"yr","day")))),"Usia Salah"),"")</f>
        <v>25260.348911689813</v>
      </c>
      <c r="W2329" s="167" t="str">
        <f ca="1">IF(Table1[[#This Row],[TGL.PENSIUN (usia)]]&lt;&gt;0,TEXT(Table1[[#This Row],[TGL.PENSIUN (usia)]],"yyyy"),"")</f>
        <v>1969</v>
      </c>
      <c r="X2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Row],[JABATAN]],tbl_refJabatan,7,FALSE),"yr","day")-CONVERT(DATEDIF(M2329,tglAcuan,"y"),"yr","day"))),(NOW()+(CONVERT(VLOOKUP(Table1[[#This Row],[JABATAN]],tbl_refJabatan,7,FALSE),"yr","day")-CONVERT(DATEDIF(M2329,NOW(),"y"),"yr","day")))),"tgl SK salah"),"")</f>
        <v>43888.098911689813</v>
      </c>
      <c r="Y2329" s="167" t="str">
        <f ca="1">IF(Table1[[#This Row],[TGL. PENSIUN (jabatan)]]&lt;&gt;0,TEXT(Table1[[#This Row],[TGL. PENSIUN (jabatan)]],"yyyy"),"")</f>
        <v>2020</v>
      </c>
      <c r="Z232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Row],[JABATAN]],tbl_refJabatan,8,FALSE),"yr","day")-CONVERT(DATEDIF(H2329,tglAcuan,"y"),"yr","day"))),(NOW()+(CONVERT(VLOOKUP(Table1[[#This Row],[JABATAN]],tbl_refJabatan,8,FALSE),"yr","day")-CONVERT(DATEDIF(H2329,NOW(),"y"),"yr","day")))),"Usia Salah"),"")</f>
        <v>25260.348911689813</v>
      </c>
      <c r="AA2329" s="167" t="str">
        <f ca="1">IF(Table1[[#This Row],[TGL.PENSIUN (usia )]]&lt;&gt;0,TEXT(Table1[[#This Row],[TGL.PENSIUN (usia )]],"yyyy"),"")</f>
        <v>1969</v>
      </c>
      <c r="AB232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Row],[JABATAN]],tbl_refJabatan,9,FALSE),"yr","day")-CONVERT(DATEDIF(M2329,tglAcuan,"y"),"yr","day"))),(NOW()+(CONVERT(VLOOKUP(Table1[[#This Row],[JABATAN]],tbl_refJabatan,9,FALSE),"yr","day")-CONVERT(DATEDIF(M2329,NOW(),"y"),"yr","day")))),"tgl SK salah"),"")</f>
        <v>43888.098911689813</v>
      </c>
      <c r="AC2329" s="167" t="str">
        <f ca="1">IF(Table1[[#This Row],[TGL. PENSIUN (jabatan )]]&lt;&gt;0,TEXT(Table1[[#This Row],[TGL. PENSIUN (jabatan )]],"yyyy"),"")</f>
        <v>2020</v>
      </c>
      <c r="AD232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0" spans="1:30" s="242" customFormat="1" ht="21.75" customHeight="1" x14ac:dyDescent="0.25">
      <c r="A2330" s="57">
        <f t="shared" si="79"/>
        <v>2325</v>
      </c>
      <c r="B2330" s="55" t="s">
        <v>3998</v>
      </c>
      <c r="C2330" s="55" t="s">
        <v>3998</v>
      </c>
      <c r="D2330" s="97" t="s">
        <v>45</v>
      </c>
      <c r="E2330" s="98" t="s">
        <v>136</v>
      </c>
      <c r="F2330" s="57" t="s">
        <v>41</v>
      </c>
      <c r="G2330" s="58" t="s">
        <v>42</v>
      </c>
      <c r="H2330" s="117">
        <v>23806</v>
      </c>
      <c r="I2330" s="45"/>
      <c r="J2330" s="76"/>
      <c r="K2330" s="128" t="s">
        <v>116</v>
      </c>
      <c r="L2330" s="110" t="s">
        <v>4062</v>
      </c>
      <c r="M2330" s="127">
        <v>45216</v>
      </c>
      <c r="N2330" s="144" t="str">
        <f t="shared" ca="1" si="80"/>
        <v>58 Tahun 11 Bulan 22 hari</v>
      </c>
      <c r="O2330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10 Hari </v>
      </c>
      <c r="P233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Row],[JABATAN]],tbl_refJabatan,2,FALSE),"yr","day")-CONVERT(DATEDIF(H2330,tglAcuan,"y"),"yr","day"))),(NOW()+(CONVERT(VLOOKUP(Table1[[#This Row],[JABATAN]],tbl_refJabatan,2,FALSE),"yr","day")-CONVERT(DATEDIF(H2330,NOW(),"y"),"yr","day")))),"Usia Salah"),"")</f>
        <v>24164.598911689813</v>
      </c>
      <c r="Q2330" s="250" t="str">
        <f ca="1">IF(Table1[[#This Row],[TGL. PENSIUN (usia)]]&lt;&gt;0,TEXT(Table1[[#This Row],[TGL. PENSIUN (usia)]],"yyyy"),"")</f>
        <v>1966</v>
      </c>
      <c r="R2330" s="201">
        <f ca="1">IF(AND(Table1[[#This Row],[TGL. PENSIUN (usia)]]&lt;&gt;"",Table1[[#This Row],[TGL. PENSIUN (usia)]]&lt;&gt;"USIA SALAH"),IF(tglAcuan&lt;&gt;0,(INT(CONVERT(VLOOKUP(Table1[[#This Row],[JABATAN]],tbl_refJabatan,2,FALSE),"yr","day")-CONVERT(DATEDIF(H2330,tglAcuan,"y"),"yr","day"))),(INT(CONVERT(VLOOKUP(Table1[[#This Row],[JABATAN]],tbl_refJabatan,2,FALSE),"yr","day")-CONVERT(DATEDIF(H2330,NOW(),"y"),"yr","day")))),"")</f>
        <v>-21185</v>
      </c>
      <c r="S233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Row],[JABATAN]],tbl_refJabatan,4,FALSE),"yr","day")-CONVERT(DATEDIF(H2330,tglAcuan,"y"),"yr","day"))),(NOW()+(CONVERT(VLOOKUP(Table1[[#This Row],[JABATAN]],tbl_refJabatan,4,FALSE),"yr","day")-CONVERT(DATEDIF(H2330,NOW(),"y"),"yr","day")))),"Usia Salah"),"")</f>
        <v>24164.598911689813</v>
      </c>
      <c r="T2330" s="250" t="str">
        <f ca="1">IF(Table1[[#This Row],[TGL. PENSIUN ( usia )]]&lt;&gt;0,TEXT(Table1[[#This Row],[TGL. PENSIUN ( usia )]],"yyyy"),"")</f>
        <v>1966</v>
      </c>
      <c r="U2330" s="201">
        <f ca="1">IF(AND(Table1[[#This Row],[TGL. PENSIUN (usia)]]&lt;&gt;"",Table1[[#This Row],[TGL. PENSIUN (usia)]]&lt;&gt;"USIA SALAH"),IF(tglAcuan&lt;&gt;0,(INT(CONVERT(VLOOKUP(Table1[[#This Row],[JABATAN]],tbl_refJabatan,4,FALSE),"yr","day")-CONVERT(DATEDIF(H2330,tglAcuan,"y"),"yr","day"))),(INT(CONVERT(VLOOKUP(Table1[[#This Row],[JABATAN]],tbl_refJabatan,4,FALSE),"yr","day")-CONVERT(DATEDIF(H2330,NOW(),"y"),"yr","day")))),"")</f>
        <v>-21185</v>
      </c>
      <c r="V233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Row],[JABATAN]],tbl_refJabatan,6,FALSE),"yr","day")-CONVERT(DATEDIF(H2330,tglAcuan,"y"),"yr","day"))),(NOW()+(CONVERT(VLOOKUP(Table1[[#This Row],[JABATAN]],tbl_refJabatan,6,FALSE),"yr","day")-CONVERT(DATEDIF(H2330,NOW(),"y"),"yr","day")))),"Usia Salah"),"")</f>
        <v>24164.598911689813</v>
      </c>
      <c r="W2330" s="250" t="str">
        <f ca="1">IF(Table1[[#This Row],[TGL.PENSIUN (usia)]]&lt;&gt;0,TEXT(Table1[[#This Row],[TGL.PENSIUN (usia)]],"yyyy"),"")</f>
        <v>1966</v>
      </c>
      <c r="X2330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Row],[JABATAN]],tbl_refJabatan,7,FALSE),"yr","day")-CONVERT(DATEDIF(M2330,tglAcuan,"y"),"yr","day"))),(NOW()+(CONVERT(VLOOKUP(Table1[[#This Row],[JABATAN]],tbl_refJabatan,7,FALSE),"yr","day")-CONVERT(DATEDIF(M2330,NOW(),"y"),"yr","day")))),"tgl SK salah"),"")</f>
        <v>45349.098911689813</v>
      </c>
      <c r="Y2330" s="250" t="str">
        <f ca="1">IF(Table1[[#This Row],[TGL. PENSIUN (jabatan)]]&lt;&gt;0,TEXT(Table1[[#This Row],[TGL. PENSIUN (jabatan)]],"yyyy"),"")</f>
        <v>2024</v>
      </c>
      <c r="Z2330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Row],[JABATAN]],tbl_refJabatan,8,FALSE),"yr","day")-CONVERT(DATEDIF(H2330,tglAcuan,"y"),"yr","day"))),(NOW()+(CONVERT(VLOOKUP(Table1[[#This Row],[JABATAN]],tbl_refJabatan,8,FALSE),"yr","day")-CONVERT(DATEDIF(H2330,NOW(),"y"),"yr","day")))),"Usia Salah"),"")</f>
        <v>24164.598911689813</v>
      </c>
      <c r="AA2330" s="250" t="str">
        <f ca="1">IF(Table1[[#This Row],[TGL.PENSIUN (usia )]]&lt;&gt;0,TEXT(Table1[[#This Row],[TGL.PENSIUN (usia )]],"yyyy"),"")</f>
        <v>1966</v>
      </c>
      <c r="AB2330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Row],[JABATAN]],tbl_refJabatan,9,FALSE),"yr","day")-CONVERT(DATEDIF(M2330,tglAcuan,"y"),"yr","day"))),(NOW()+(CONVERT(VLOOKUP(Table1[[#This Row],[JABATAN]],tbl_refJabatan,9,FALSE),"yr","day")-CONVERT(DATEDIF(M2330,NOW(),"y"),"yr","day")))),"tgl SK salah"),"")</f>
        <v>45349.098911689813</v>
      </c>
      <c r="AC2330" s="250" t="str">
        <f ca="1">IF(Table1[[#This Row],[TGL. PENSIUN (jabatan )]]&lt;&gt;0,TEXT(Table1[[#This Row],[TGL. PENSIUN (jabatan )]],"yyyy"),"")</f>
        <v>2024</v>
      </c>
      <c r="AD2330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331" spans="1:30" s="53" customFormat="1" ht="21.75" customHeight="1" x14ac:dyDescent="0.25">
      <c r="A2331" s="43">
        <f t="shared" si="79"/>
        <v>2326</v>
      </c>
      <c r="B2331" s="44" t="s">
        <v>3998</v>
      </c>
      <c r="C2331" s="44" t="s">
        <v>3998</v>
      </c>
      <c r="D2331" s="72" t="s">
        <v>48</v>
      </c>
      <c r="E2331" s="59" t="s">
        <v>2464</v>
      </c>
      <c r="F2331" s="43" t="s">
        <v>41</v>
      </c>
      <c r="G2331" s="46" t="s">
        <v>42</v>
      </c>
      <c r="H2331" s="47">
        <v>31616</v>
      </c>
      <c r="I2331" s="45"/>
      <c r="J2331" s="76"/>
      <c r="K2331" s="74" t="s">
        <v>43</v>
      </c>
      <c r="L2331" s="63" t="s">
        <v>4063</v>
      </c>
      <c r="M2331" s="80">
        <v>43538</v>
      </c>
      <c r="N2331" s="52" t="str">
        <f t="shared" ca="1" si="80"/>
        <v>37 Tahun 7 Bulan 4 hari</v>
      </c>
      <c r="O233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11 Bulan 13 Hari </v>
      </c>
      <c r="P2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Row],[JABATAN]],tbl_refJabatan,2,FALSE),"yr","day")-CONVERT(DATEDIF(H2331,tglAcuan,"y"),"yr","day"))),(NOW()+(CONVERT(VLOOKUP(Table1[[#This Row],[JABATAN]],tbl_refJabatan,2,FALSE),"yr","day")-CONVERT(DATEDIF(H2331,NOW(),"y"),"yr","day")))),"Usia Salah"),"")</f>
        <v>53749.848911689813</v>
      </c>
      <c r="Q2331" s="167" t="str">
        <f ca="1">IF(Table1[[#This Row],[TGL. PENSIUN (usia)]]&lt;&gt;0,TEXT(Table1[[#This Row],[TGL. PENSIUN (usia)]],"yyyy"),"")</f>
        <v>2047</v>
      </c>
      <c r="R2331" s="166">
        <f ca="1">IF(AND(Table1[[#This Row],[TGL. PENSIUN (usia)]]&lt;&gt;"",Table1[[#This Row],[TGL. PENSIUN (usia)]]&lt;&gt;"USIA SALAH"),IF(tglAcuan&lt;&gt;0,(INT(CONVERT(VLOOKUP(Table1[[#This Row],[JABATAN]],tbl_refJabatan,2,FALSE),"yr","day")-CONVERT(DATEDIF(H2331,tglAcuan,"y"),"yr","day"))),(INT(CONVERT(VLOOKUP(Table1[[#This Row],[JABATAN]],tbl_refJabatan,2,FALSE),"yr","day")-CONVERT(DATEDIF(H2331,NOW(),"y"),"yr","day")))),"")</f>
        <v>8400</v>
      </c>
      <c r="S2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Row],[JABATAN]],tbl_refJabatan,4,FALSE),"yr","day")-CONVERT(DATEDIF(H2331,tglAcuan,"y"),"yr","day"))),(NOW()+(CONVERT(VLOOKUP(Table1[[#This Row],[JABATAN]],tbl_refJabatan,4,FALSE),"yr","day")-CONVERT(DATEDIF(H2331,NOW(),"y"),"yr","day")))),"Usia Salah"),"")</f>
        <v>53749.848911689813</v>
      </c>
      <c r="T2331" s="167" t="str">
        <f ca="1">IF(Table1[[#This Row],[TGL. PENSIUN ( usia )]]&lt;&gt;0,TEXT(Table1[[#This Row],[TGL. PENSIUN ( usia )]],"yyyy"),"")</f>
        <v>2047</v>
      </c>
      <c r="U2331" s="166">
        <f ca="1">IF(AND(Table1[[#This Row],[TGL. PENSIUN (usia)]]&lt;&gt;"",Table1[[#This Row],[TGL. PENSIUN (usia)]]&lt;&gt;"USIA SALAH"),IF(tglAcuan&lt;&gt;0,(INT(CONVERT(VLOOKUP(Table1[[#This Row],[JABATAN]],tbl_refJabatan,4,FALSE),"yr","day")-CONVERT(DATEDIF(H2331,tglAcuan,"y"),"yr","day"))),(INT(CONVERT(VLOOKUP(Table1[[#This Row],[JABATAN]],tbl_refJabatan,4,FALSE),"yr","day")-CONVERT(DATEDIF(H2331,NOW(),"y"),"yr","day")))),"")</f>
        <v>8400</v>
      </c>
      <c r="V2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Row],[JABATAN]],tbl_refJabatan,6,FALSE),"yr","day")-CONVERT(DATEDIF(H2331,tglAcuan,"y"),"yr","day"))),(NOW()+(CONVERT(VLOOKUP(Table1[[#This Row],[JABATAN]],tbl_refJabatan,6,FALSE),"yr","day")-CONVERT(DATEDIF(H2331,NOW(),"y"),"yr","day")))),"Usia Salah"),"")</f>
        <v>52288.848911689813</v>
      </c>
      <c r="W2331" s="167" t="str">
        <f ca="1">IF(Table1[[#This Row],[TGL.PENSIUN (usia)]]&lt;&gt;0,TEXT(Table1[[#This Row],[TGL.PENSIUN (usia)]],"yyyy"),"")</f>
        <v>2043</v>
      </c>
      <c r="X2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Row],[JABATAN]],tbl_refJabatan,7,FALSE),"yr","day")-CONVERT(DATEDIF(M2331,tglAcuan,"y"),"yr","day"))),(NOW()+(CONVERT(VLOOKUP(Table1[[#This Row],[JABATAN]],tbl_refJabatan,7,FALSE),"yr","day")-CONVERT(DATEDIF(M2331,NOW(),"y"),"yr","day")))),"tgl SK salah"),"")</f>
        <v>51193.098911689813</v>
      </c>
      <c r="Y2331" s="167" t="str">
        <f ca="1">IF(Table1[[#This Row],[TGL. PENSIUN (jabatan)]]&lt;&gt;0,TEXT(Table1[[#This Row],[TGL. PENSIUN (jabatan)]],"yyyy"),"")</f>
        <v>2040</v>
      </c>
      <c r="Z233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Row],[JABATAN]],tbl_refJabatan,8,FALSE),"yr","day")-CONVERT(DATEDIF(H2331,tglAcuan,"y"),"yr","day"))),(NOW()+(CONVERT(VLOOKUP(Table1[[#This Row],[JABATAN]],tbl_refJabatan,8,FALSE),"yr","day")-CONVERT(DATEDIF(H2331,NOW(),"y"),"yr","day")))),"Usia Salah"),"")</f>
        <v>52288.848911689813</v>
      </c>
      <c r="AA2331" s="167" t="str">
        <f ca="1">IF(Table1[[#This Row],[TGL.PENSIUN (usia )]]&lt;&gt;0,TEXT(Table1[[#This Row],[TGL.PENSIUN (usia )]],"yyyy"),"")</f>
        <v>2043</v>
      </c>
      <c r="AB233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Row],[JABATAN]],tbl_refJabatan,9,FALSE),"yr","day")-CONVERT(DATEDIF(M2331,tglAcuan,"y"),"yr","day"))),(NOW()+(CONVERT(VLOOKUP(Table1[[#This Row],[JABATAN]],tbl_refJabatan,9,FALSE),"yr","day")-CONVERT(DATEDIF(M2331,NOW(),"y"),"yr","day")))),"tgl SK salah"),"")</f>
        <v>51193.098911689813</v>
      </c>
      <c r="AC2331" s="167" t="str">
        <f ca="1">IF(Table1[[#This Row],[TGL. PENSIUN (jabatan )]]&lt;&gt;0,TEXT(Table1[[#This Row],[TGL. PENSIUN (jabatan )]],"yyyy"),"")</f>
        <v>2040</v>
      </c>
      <c r="AD233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2" spans="1:30" s="53" customFormat="1" ht="21.75" customHeight="1" x14ac:dyDescent="0.25">
      <c r="A2332" s="43">
        <f t="shared" si="79"/>
        <v>2327</v>
      </c>
      <c r="B2332" s="44" t="s">
        <v>3998</v>
      </c>
      <c r="C2332" s="44" t="s">
        <v>3998</v>
      </c>
      <c r="D2332" s="72" t="s">
        <v>52</v>
      </c>
      <c r="E2332" s="59" t="s">
        <v>4064</v>
      </c>
      <c r="F2332" s="43" t="s">
        <v>41</v>
      </c>
      <c r="G2332" s="46" t="s">
        <v>42</v>
      </c>
      <c r="H2332" s="47">
        <v>27331</v>
      </c>
      <c r="I2332" s="45"/>
      <c r="J2332" s="76"/>
      <c r="K2332" s="74" t="s">
        <v>43</v>
      </c>
      <c r="L2332" s="63" t="s">
        <v>4065</v>
      </c>
      <c r="M2332" s="243" t="s">
        <v>4066</v>
      </c>
      <c r="N2332" s="52" t="str">
        <f t="shared" ca="1" si="80"/>
        <v>49 Tahun 3 Bulan 29 hari</v>
      </c>
      <c r="O233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Row],[JABATAN]],tbl_refJabatan,2,FALSE),"yr","day")-CONVERT(DATEDIF(H2332,tglAcuan,"y"),"yr","day"))),(NOW()+(CONVERT(VLOOKUP(Table1[[#This Row],[JABATAN]],tbl_refJabatan,2,FALSE),"yr","day")-CONVERT(DATEDIF(H2332,NOW(),"y"),"yr","day")))),"Usia Salah"),"")</f>
        <v>49366.848911689813</v>
      </c>
      <c r="Q2332" s="167" t="str">
        <f ca="1">IF(Table1[[#This Row],[TGL. PENSIUN (usia)]]&lt;&gt;0,TEXT(Table1[[#This Row],[TGL. PENSIUN (usia)]],"yyyy"),"")</f>
        <v>2035</v>
      </c>
      <c r="R2332" s="166">
        <f ca="1">IF(AND(Table1[[#This Row],[TGL. PENSIUN (usia)]]&lt;&gt;"",Table1[[#This Row],[TGL. PENSIUN (usia)]]&lt;&gt;"USIA SALAH"),IF(tglAcuan&lt;&gt;0,(INT(CONVERT(VLOOKUP(Table1[[#This Row],[JABATAN]],tbl_refJabatan,2,FALSE),"yr","day")-CONVERT(DATEDIF(H2332,tglAcuan,"y"),"yr","day"))),(INT(CONVERT(VLOOKUP(Table1[[#This Row],[JABATAN]],tbl_refJabatan,2,FALSE),"yr","day")-CONVERT(DATEDIF(H2332,NOW(),"y"),"yr","day")))),"")</f>
        <v>4017</v>
      </c>
      <c r="S2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Row],[JABATAN]],tbl_refJabatan,4,FALSE),"yr","day")-CONVERT(DATEDIF(H2332,tglAcuan,"y"),"yr","day"))),(NOW()+(CONVERT(VLOOKUP(Table1[[#This Row],[JABATAN]],tbl_refJabatan,4,FALSE),"yr","day")-CONVERT(DATEDIF(H2332,NOW(),"y"),"yr","day")))),"Usia Salah"),"")</f>
        <v>49366.848911689813</v>
      </c>
      <c r="T2332" s="167" t="str">
        <f ca="1">IF(Table1[[#This Row],[TGL. PENSIUN ( usia )]]&lt;&gt;0,TEXT(Table1[[#This Row],[TGL. PENSIUN ( usia )]],"yyyy"),"")</f>
        <v>2035</v>
      </c>
      <c r="U2332" s="166">
        <f ca="1">IF(AND(Table1[[#This Row],[TGL. PENSIUN (usia)]]&lt;&gt;"",Table1[[#This Row],[TGL. PENSIUN (usia)]]&lt;&gt;"USIA SALAH"),IF(tglAcuan&lt;&gt;0,(INT(CONVERT(VLOOKUP(Table1[[#This Row],[JABATAN]],tbl_refJabatan,4,FALSE),"yr","day")-CONVERT(DATEDIF(H2332,tglAcuan,"y"),"yr","day"))),(INT(CONVERT(VLOOKUP(Table1[[#This Row],[JABATAN]],tbl_refJabatan,4,FALSE),"yr","day")-CONVERT(DATEDIF(H2332,NOW(),"y"),"yr","day")))),"")</f>
        <v>4017</v>
      </c>
      <c r="V2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Row],[JABATAN]],tbl_refJabatan,6,FALSE),"yr","day")-CONVERT(DATEDIF(H2332,tglAcuan,"y"),"yr","day"))),(NOW()+(CONVERT(VLOOKUP(Table1[[#This Row],[JABATAN]],tbl_refJabatan,6,FALSE),"yr","day")-CONVERT(DATEDIF(H2332,NOW(),"y"),"yr","day")))),"Usia Salah"),"")</f>
        <v>47905.848911689813</v>
      </c>
      <c r="W2332" s="167" t="str">
        <f ca="1">IF(Table1[[#This Row],[TGL.PENSIUN (usia)]]&lt;&gt;0,TEXT(Table1[[#This Row],[TGL.PENSIUN (usia)]],"yyyy"),"")</f>
        <v>2031</v>
      </c>
      <c r="X2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Row],[JABATAN]],tbl_refJabatan,7,FALSE),"yr","day")-CONVERT(DATEDIF(M2332,tglAcuan,"y"),"yr","day"))),(NOW()+(CONVERT(VLOOKUP(Table1[[#This Row],[JABATAN]],tbl_refJabatan,7,FALSE),"yr","day")-CONVERT(DATEDIF(M2332,NOW(),"y"),"yr","day")))),"tgl SK salah"),"")</f>
        <v>50827.848911689813</v>
      </c>
      <c r="Y2332" s="167" t="str">
        <f ca="1">IF(Table1[[#This Row],[TGL. PENSIUN (jabatan)]]&lt;&gt;0,TEXT(Table1[[#This Row],[TGL. PENSIUN (jabatan)]],"yyyy"),"")</f>
        <v>2039</v>
      </c>
      <c r="Z233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Row],[JABATAN]],tbl_refJabatan,8,FALSE),"yr","day")-CONVERT(DATEDIF(H2332,tglAcuan,"y"),"yr","day"))),(NOW()+(CONVERT(VLOOKUP(Table1[[#This Row],[JABATAN]],tbl_refJabatan,8,FALSE),"yr","day")-CONVERT(DATEDIF(H2332,NOW(),"y"),"yr","day")))),"Usia Salah"),"")</f>
        <v>47905.848911689813</v>
      </c>
      <c r="AA2332" s="167" t="str">
        <f ca="1">IF(Table1[[#This Row],[TGL.PENSIUN (usia )]]&lt;&gt;0,TEXT(Table1[[#This Row],[TGL.PENSIUN (usia )]],"yyyy"),"")</f>
        <v>2031</v>
      </c>
      <c r="AB233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Row],[JABATAN]],tbl_refJabatan,9,FALSE),"yr","day")-CONVERT(DATEDIF(M2332,tglAcuan,"y"),"yr","day"))),(NOW()+(CONVERT(VLOOKUP(Table1[[#This Row],[JABATAN]],tbl_refJabatan,9,FALSE),"yr","day")-CONVERT(DATEDIF(M2332,NOW(),"y"),"yr","day")))),"tgl SK salah"),"")</f>
        <v>50827.848911689813</v>
      </c>
      <c r="AC2332" s="167" t="str">
        <f ca="1">IF(Table1[[#This Row],[TGL. PENSIUN (jabatan )]]&lt;&gt;0,TEXT(Table1[[#This Row],[TGL. PENSIUN (jabatan )]],"yyyy"),"")</f>
        <v>2039</v>
      </c>
      <c r="AD233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3" spans="1:30" s="53" customFormat="1" ht="21.75" customHeight="1" x14ac:dyDescent="0.25">
      <c r="A2333" s="43">
        <f t="shared" si="79"/>
        <v>2328</v>
      </c>
      <c r="B2333" s="44" t="s">
        <v>3998</v>
      </c>
      <c r="C2333" s="44" t="s">
        <v>3998</v>
      </c>
      <c r="D2333" s="72" t="s">
        <v>54</v>
      </c>
      <c r="E2333" s="59" t="s">
        <v>4067</v>
      </c>
      <c r="F2333" s="43" t="s">
        <v>41</v>
      </c>
      <c r="G2333" s="46" t="s">
        <v>42</v>
      </c>
      <c r="H2333" s="47">
        <v>28861</v>
      </c>
      <c r="I2333" s="45"/>
      <c r="J2333" s="76"/>
      <c r="K2333" s="74" t="s">
        <v>43</v>
      </c>
      <c r="L2333" s="63" t="s">
        <v>4065</v>
      </c>
      <c r="M2333" s="243" t="s">
        <v>4066</v>
      </c>
      <c r="N2333" s="52" t="str">
        <f t="shared" ca="1" si="80"/>
        <v>45 Tahun 1 Bulan 21 hari</v>
      </c>
      <c r="O233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Row],[JABATAN]],tbl_refJabatan,2,FALSE),"yr","day")-CONVERT(DATEDIF(H2333,tglAcuan,"y"),"yr","day"))),(NOW()+(CONVERT(VLOOKUP(Table1[[#This Row],[JABATAN]],tbl_refJabatan,2,FALSE),"yr","day")-CONVERT(DATEDIF(H2333,NOW(),"y"),"yr","day")))),"Usia Salah"),"")</f>
        <v>50827.848911689813</v>
      </c>
      <c r="Q2333" s="167" t="str">
        <f ca="1">IF(Table1[[#This Row],[TGL. PENSIUN (usia)]]&lt;&gt;0,TEXT(Table1[[#This Row],[TGL. PENSIUN (usia)]],"yyyy"),"")</f>
        <v>2039</v>
      </c>
      <c r="R2333" s="166">
        <f ca="1">IF(AND(Table1[[#This Row],[TGL. PENSIUN (usia)]]&lt;&gt;"",Table1[[#This Row],[TGL. PENSIUN (usia)]]&lt;&gt;"USIA SALAH"),IF(tglAcuan&lt;&gt;0,(INT(CONVERT(VLOOKUP(Table1[[#This Row],[JABATAN]],tbl_refJabatan,2,FALSE),"yr","day")-CONVERT(DATEDIF(H2333,tglAcuan,"y"),"yr","day"))),(INT(CONVERT(VLOOKUP(Table1[[#This Row],[JABATAN]],tbl_refJabatan,2,FALSE),"yr","day")-CONVERT(DATEDIF(H2333,NOW(),"y"),"yr","day")))),"")</f>
        <v>5478</v>
      </c>
      <c r="S2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Row],[JABATAN]],tbl_refJabatan,4,FALSE),"yr","day")-CONVERT(DATEDIF(H2333,tglAcuan,"y"),"yr","day"))),(NOW()+(CONVERT(VLOOKUP(Table1[[#This Row],[JABATAN]],tbl_refJabatan,4,FALSE),"yr","day")-CONVERT(DATEDIF(H2333,NOW(),"y"),"yr","day")))),"Usia Salah"),"")</f>
        <v>50827.848911689813</v>
      </c>
      <c r="T2333" s="167" t="str">
        <f ca="1">IF(Table1[[#This Row],[TGL. PENSIUN ( usia )]]&lt;&gt;0,TEXT(Table1[[#This Row],[TGL. PENSIUN ( usia )]],"yyyy"),"")</f>
        <v>2039</v>
      </c>
      <c r="U2333" s="166">
        <f ca="1">IF(AND(Table1[[#This Row],[TGL. PENSIUN (usia)]]&lt;&gt;"",Table1[[#This Row],[TGL. PENSIUN (usia)]]&lt;&gt;"USIA SALAH"),IF(tglAcuan&lt;&gt;0,(INT(CONVERT(VLOOKUP(Table1[[#This Row],[JABATAN]],tbl_refJabatan,4,FALSE),"yr","day")-CONVERT(DATEDIF(H2333,tglAcuan,"y"),"yr","day"))),(INT(CONVERT(VLOOKUP(Table1[[#This Row],[JABATAN]],tbl_refJabatan,4,FALSE),"yr","day")-CONVERT(DATEDIF(H2333,NOW(),"y"),"yr","day")))),"")</f>
        <v>5478</v>
      </c>
      <c r="V2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Row],[JABATAN]],tbl_refJabatan,6,FALSE),"yr","day")-CONVERT(DATEDIF(H2333,tglAcuan,"y"),"yr","day"))),(NOW()+(CONVERT(VLOOKUP(Table1[[#This Row],[JABATAN]],tbl_refJabatan,6,FALSE),"yr","day")-CONVERT(DATEDIF(H2333,NOW(),"y"),"yr","day")))),"Usia Salah"),"")</f>
        <v>49366.848911689813</v>
      </c>
      <c r="W2333" s="167" t="str">
        <f ca="1">IF(Table1[[#This Row],[TGL.PENSIUN (usia)]]&lt;&gt;0,TEXT(Table1[[#This Row],[TGL.PENSIUN (usia)]],"yyyy"),"")</f>
        <v>2035</v>
      </c>
      <c r="X2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Row],[JABATAN]],tbl_refJabatan,7,FALSE),"yr","day")-CONVERT(DATEDIF(M2333,tglAcuan,"y"),"yr","day"))),(NOW()+(CONVERT(VLOOKUP(Table1[[#This Row],[JABATAN]],tbl_refJabatan,7,FALSE),"yr","day")-CONVERT(DATEDIF(M2333,NOW(),"y"),"yr","day")))),"tgl SK salah"),"")</f>
        <v>50827.848911689813</v>
      </c>
      <c r="Y2333" s="167" t="str">
        <f ca="1">IF(Table1[[#This Row],[TGL. PENSIUN (jabatan)]]&lt;&gt;0,TEXT(Table1[[#This Row],[TGL. PENSIUN (jabatan)]],"yyyy"),"")</f>
        <v>2039</v>
      </c>
      <c r="Z233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Row],[JABATAN]],tbl_refJabatan,8,FALSE),"yr","day")-CONVERT(DATEDIF(H2333,tglAcuan,"y"),"yr","day"))),(NOW()+(CONVERT(VLOOKUP(Table1[[#This Row],[JABATAN]],tbl_refJabatan,8,FALSE),"yr","day")-CONVERT(DATEDIF(H2333,NOW(),"y"),"yr","day")))),"Usia Salah"),"")</f>
        <v>49366.848911689813</v>
      </c>
      <c r="AA2333" s="167" t="str">
        <f ca="1">IF(Table1[[#This Row],[TGL.PENSIUN (usia )]]&lt;&gt;0,TEXT(Table1[[#This Row],[TGL.PENSIUN (usia )]],"yyyy"),"")</f>
        <v>2035</v>
      </c>
      <c r="AB233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Row],[JABATAN]],tbl_refJabatan,9,FALSE),"yr","day")-CONVERT(DATEDIF(M2333,tglAcuan,"y"),"yr","day"))),(NOW()+(CONVERT(VLOOKUP(Table1[[#This Row],[JABATAN]],tbl_refJabatan,9,FALSE),"yr","day")-CONVERT(DATEDIF(M2333,NOW(),"y"),"yr","day")))),"tgl SK salah"),"")</f>
        <v>50827.848911689813</v>
      </c>
      <c r="AC2333" s="167" t="str">
        <f ca="1">IF(Table1[[#This Row],[TGL. PENSIUN (jabatan )]]&lt;&gt;0,TEXT(Table1[[#This Row],[TGL. PENSIUN (jabatan )]],"yyyy"),"")</f>
        <v>2039</v>
      </c>
      <c r="AD233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4" spans="1:30" s="53" customFormat="1" ht="21.75" customHeight="1" x14ac:dyDescent="0.25">
      <c r="A2334" s="43">
        <f t="shared" si="79"/>
        <v>2329</v>
      </c>
      <c r="B2334" s="44" t="s">
        <v>3998</v>
      </c>
      <c r="C2334" s="44" t="s">
        <v>3998</v>
      </c>
      <c r="D2334" s="72" t="s">
        <v>57</v>
      </c>
      <c r="E2334" s="59" t="s">
        <v>4068</v>
      </c>
      <c r="F2334" s="43" t="s">
        <v>50</v>
      </c>
      <c r="G2334" s="46" t="s">
        <v>42</v>
      </c>
      <c r="H2334" s="47">
        <v>31999</v>
      </c>
      <c r="I2334" s="45"/>
      <c r="J2334" s="76"/>
      <c r="K2334" s="74" t="s">
        <v>56</v>
      </c>
      <c r="L2334" s="63" t="s">
        <v>4065</v>
      </c>
      <c r="M2334" s="243" t="s">
        <v>4066</v>
      </c>
      <c r="N2334" s="52" t="str">
        <f t="shared" ca="1" si="80"/>
        <v>36 Tahun 6 Bulan 17 hari</v>
      </c>
      <c r="O233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Row],[JABATAN]],tbl_refJabatan,2,FALSE),"yr","day")-CONVERT(DATEDIF(H2334,tglAcuan,"y"),"yr","day"))),(NOW()+(CONVERT(VLOOKUP(Table1[[#This Row],[JABATAN]],tbl_refJabatan,2,FALSE),"yr","day")-CONVERT(DATEDIF(H2334,NOW(),"y"),"yr","day")))),"Usia Salah"),"")</f>
        <v>54115.098911689813</v>
      </c>
      <c r="Q2334" s="167" t="str">
        <f ca="1">IF(Table1[[#This Row],[TGL. PENSIUN (usia)]]&lt;&gt;0,TEXT(Table1[[#This Row],[TGL. PENSIUN (usia)]],"yyyy"),"")</f>
        <v>2048</v>
      </c>
      <c r="R2334" s="166">
        <f ca="1">IF(AND(Table1[[#This Row],[TGL. PENSIUN (usia)]]&lt;&gt;"",Table1[[#This Row],[TGL. PENSIUN (usia)]]&lt;&gt;"USIA SALAH"),IF(tglAcuan&lt;&gt;0,(INT(CONVERT(VLOOKUP(Table1[[#This Row],[JABATAN]],tbl_refJabatan,2,FALSE),"yr","day")-CONVERT(DATEDIF(H2334,tglAcuan,"y"),"yr","day"))),(INT(CONVERT(VLOOKUP(Table1[[#This Row],[JABATAN]],tbl_refJabatan,2,FALSE),"yr","day")-CONVERT(DATEDIF(H2334,NOW(),"y"),"yr","day")))),"")</f>
        <v>8766</v>
      </c>
      <c r="S2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Row],[JABATAN]],tbl_refJabatan,4,FALSE),"yr","day")-CONVERT(DATEDIF(H2334,tglAcuan,"y"),"yr","day"))),(NOW()+(CONVERT(VLOOKUP(Table1[[#This Row],[JABATAN]],tbl_refJabatan,4,FALSE),"yr","day")-CONVERT(DATEDIF(H2334,NOW(),"y"),"yr","day")))),"Usia Salah"),"")</f>
        <v>54115.098911689813</v>
      </c>
      <c r="T2334" s="167" t="str">
        <f ca="1">IF(Table1[[#This Row],[TGL. PENSIUN ( usia )]]&lt;&gt;0,TEXT(Table1[[#This Row],[TGL. PENSIUN ( usia )]],"yyyy"),"")</f>
        <v>2048</v>
      </c>
      <c r="U2334" s="166">
        <f ca="1">IF(AND(Table1[[#This Row],[TGL. PENSIUN (usia)]]&lt;&gt;"",Table1[[#This Row],[TGL. PENSIUN (usia)]]&lt;&gt;"USIA SALAH"),IF(tglAcuan&lt;&gt;0,(INT(CONVERT(VLOOKUP(Table1[[#This Row],[JABATAN]],tbl_refJabatan,4,FALSE),"yr","day")-CONVERT(DATEDIF(H2334,tglAcuan,"y"),"yr","day"))),(INT(CONVERT(VLOOKUP(Table1[[#This Row],[JABATAN]],tbl_refJabatan,4,FALSE),"yr","day")-CONVERT(DATEDIF(H2334,NOW(),"y"),"yr","day")))),"")</f>
        <v>8766</v>
      </c>
      <c r="V2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Row],[JABATAN]],tbl_refJabatan,6,FALSE),"yr","day")-CONVERT(DATEDIF(H2334,tglAcuan,"y"),"yr","day"))),(NOW()+(CONVERT(VLOOKUP(Table1[[#This Row],[JABATAN]],tbl_refJabatan,6,FALSE),"yr","day")-CONVERT(DATEDIF(H2334,NOW(),"y"),"yr","day")))),"Usia Salah"),"")</f>
        <v>52654.098911689813</v>
      </c>
      <c r="W2334" s="167" t="str">
        <f ca="1">IF(Table1[[#This Row],[TGL.PENSIUN (usia)]]&lt;&gt;0,TEXT(Table1[[#This Row],[TGL.PENSIUN (usia)]],"yyyy"),"")</f>
        <v>2044</v>
      </c>
      <c r="X2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Row],[JABATAN]],tbl_refJabatan,7,FALSE),"yr","day")-CONVERT(DATEDIF(M2334,tglAcuan,"y"),"yr","day"))),(NOW()+(CONVERT(VLOOKUP(Table1[[#This Row],[JABATAN]],tbl_refJabatan,7,FALSE),"yr","day")-CONVERT(DATEDIF(M2334,NOW(),"y"),"yr","day")))),"tgl SK salah"),"")</f>
        <v>50827.848911689813</v>
      </c>
      <c r="Y2334" s="167" t="str">
        <f ca="1">IF(Table1[[#This Row],[TGL. PENSIUN (jabatan)]]&lt;&gt;0,TEXT(Table1[[#This Row],[TGL. PENSIUN (jabatan)]],"yyyy"),"")</f>
        <v>2039</v>
      </c>
      <c r="Z233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Row],[JABATAN]],tbl_refJabatan,8,FALSE),"yr","day")-CONVERT(DATEDIF(H2334,tglAcuan,"y"),"yr","day"))),(NOW()+(CONVERT(VLOOKUP(Table1[[#This Row],[JABATAN]],tbl_refJabatan,8,FALSE),"yr","day")-CONVERT(DATEDIF(H2334,NOW(),"y"),"yr","day")))),"Usia Salah"),"")</f>
        <v>52654.098911689813</v>
      </c>
      <c r="AA2334" s="167" t="str">
        <f ca="1">IF(Table1[[#This Row],[TGL.PENSIUN (usia )]]&lt;&gt;0,TEXT(Table1[[#This Row],[TGL.PENSIUN (usia )]],"yyyy"),"")</f>
        <v>2044</v>
      </c>
      <c r="AB233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Row],[JABATAN]],tbl_refJabatan,9,FALSE),"yr","day")-CONVERT(DATEDIF(M2334,tglAcuan,"y"),"yr","day"))),(NOW()+(CONVERT(VLOOKUP(Table1[[#This Row],[JABATAN]],tbl_refJabatan,9,FALSE),"yr","day")-CONVERT(DATEDIF(M2334,NOW(),"y"),"yr","day")))),"tgl SK salah"),"")</f>
        <v>50827.848911689813</v>
      </c>
      <c r="AC2334" s="167" t="str">
        <f ca="1">IF(Table1[[#This Row],[TGL. PENSIUN (jabatan )]]&lt;&gt;0,TEXT(Table1[[#This Row],[TGL. PENSIUN (jabatan )]],"yyyy"),"")</f>
        <v>2039</v>
      </c>
      <c r="AD233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5" spans="1:30" s="53" customFormat="1" ht="21.75" customHeight="1" x14ac:dyDescent="0.25">
      <c r="A2335" s="43">
        <f t="shared" si="79"/>
        <v>2330</v>
      </c>
      <c r="B2335" s="44" t="s">
        <v>3998</v>
      </c>
      <c r="C2335" s="44" t="s">
        <v>3998</v>
      </c>
      <c r="D2335" s="72" t="s">
        <v>59</v>
      </c>
      <c r="E2335" s="59" t="s">
        <v>593</v>
      </c>
      <c r="F2335" s="43" t="s">
        <v>41</v>
      </c>
      <c r="G2335" s="46" t="s">
        <v>42</v>
      </c>
      <c r="H2335" s="47">
        <v>25346</v>
      </c>
      <c r="I2335" s="45"/>
      <c r="J2335" s="76"/>
      <c r="K2335" s="74" t="s">
        <v>43</v>
      </c>
      <c r="L2335" s="63" t="s">
        <v>4065</v>
      </c>
      <c r="M2335" s="243" t="s">
        <v>4066</v>
      </c>
      <c r="N2335" s="52" t="str">
        <f t="shared" ca="1" si="80"/>
        <v>54 Tahun 9 Bulan 4 hari</v>
      </c>
      <c r="O233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Row],[JABATAN]],tbl_refJabatan,2,FALSE),"yr","day")-CONVERT(DATEDIF(H2335,tglAcuan,"y"),"yr","day"))),(NOW()+(CONVERT(VLOOKUP(Table1[[#This Row],[JABATAN]],tbl_refJabatan,2,FALSE),"yr","day")-CONVERT(DATEDIF(H2335,NOW(),"y"),"yr","day")))),"Usia Salah"),"")</f>
        <v>47540.598911689813</v>
      </c>
      <c r="Q2335" s="167" t="str">
        <f ca="1">IF(Table1[[#This Row],[TGL. PENSIUN (usia)]]&lt;&gt;0,TEXT(Table1[[#This Row],[TGL. PENSIUN (usia)]],"yyyy"),"")</f>
        <v>2030</v>
      </c>
      <c r="R2335" s="166">
        <f ca="1">IF(AND(Table1[[#This Row],[TGL. PENSIUN (usia)]]&lt;&gt;"",Table1[[#This Row],[TGL. PENSIUN (usia)]]&lt;&gt;"USIA SALAH"),IF(tglAcuan&lt;&gt;0,(INT(CONVERT(VLOOKUP(Table1[[#This Row],[JABATAN]],tbl_refJabatan,2,FALSE),"yr","day")-CONVERT(DATEDIF(H2335,tglAcuan,"y"),"yr","day"))),(INT(CONVERT(VLOOKUP(Table1[[#This Row],[JABATAN]],tbl_refJabatan,2,FALSE),"yr","day")-CONVERT(DATEDIF(H2335,NOW(),"y"),"yr","day")))),"")</f>
        <v>2191</v>
      </c>
      <c r="S2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Row],[JABATAN]],tbl_refJabatan,4,FALSE),"yr","day")-CONVERT(DATEDIF(H2335,tglAcuan,"y"),"yr","day"))),(NOW()+(CONVERT(VLOOKUP(Table1[[#This Row],[JABATAN]],tbl_refJabatan,4,FALSE),"yr","day")-CONVERT(DATEDIF(H2335,NOW(),"y"),"yr","day")))),"Usia Salah"),"")</f>
        <v>47540.598911689813</v>
      </c>
      <c r="T2335" s="167" t="str">
        <f ca="1">IF(Table1[[#This Row],[TGL. PENSIUN ( usia )]]&lt;&gt;0,TEXT(Table1[[#This Row],[TGL. PENSIUN ( usia )]],"yyyy"),"")</f>
        <v>2030</v>
      </c>
      <c r="U2335" s="166">
        <f ca="1">IF(AND(Table1[[#This Row],[TGL. PENSIUN (usia)]]&lt;&gt;"",Table1[[#This Row],[TGL. PENSIUN (usia)]]&lt;&gt;"USIA SALAH"),IF(tglAcuan&lt;&gt;0,(INT(CONVERT(VLOOKUP(Table1[[#This Row],[JABATAN]],tbl_refJabatan,4,FALSE),"yr","day")-CONVERT(DATEDIF(H2335,tglAcuan,"y"),"yr","day"))),(INT(CONVERT(VLOOKUP(Table1[[#This Row],[JABATAN]],tbl_refJabatan,4,FALSE),"yr","day")-CONVERT(DATEDIF(H2335,NOW(),"y"),"yr","day")))),"")</f>
        <v>2191</v>
      </c>
      <c r="V2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Row],[JABATAN]],tbl_refJabatan,6,FALSE),"yr","day")-CONVERT(DATEDIF(H2335,tglAcuan,"y"),"yr","day"))),(NOW()+(CONVERT(VLOOKUP(Table1[[#This Row],[JABATAN]],tbl_refJabatan,6,FALSE),"yr","day")-CONVERT(DATEDIF(H2335,NOW(),"y"),"yr","day")))),"Usia Salah"),"")</f>
        <v>46079.598911689813</v>
      </c>
      <c r="W2335" s="167" t="str">
        <f ca="1">IF(Table1[[#This Row],[TGL.PENSIUN (usia)]]&lt;&gt;0,TEXT(Table1[[#This Row],[TGL.PENSIUN (usia)]],"yyyy"),"")</f>
        <v>2026</v>
      </c>
      <c r="X2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Row],[JABATAN]],tbl_refJabatan,7,FALSE),"yr","day")-CONVERT(DATEDIF(M2335,tglAcuan,"y"),"yr","day"))),(NOW()+(CONVERT(VLOOKUP(Table1[[#This Row],[JABATAN]],tbl_refJabatan,7,FALSE),"yr","day")-CONVERT(DATEDIF(M2335,NOW(),"y"),"yr","day")))),"tgl SK salah"),"")</f>
        <v>50827.848911689813</v>
      </c>
      <c r="Y2335" s="167" t="str">
        <f ca="1">IF(Table1[[#This Row],[TGL. PENSIUN (jabatan)]]&lt;&gt;0,TEXT(Table1[[#This Row],[TGL. PENSIUN (jabatan)]],"yyyy"),"")</f>
        <v>2039</v>
      </c>
      <c r="Z233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Row],[JABATAN]],tbl_refJabatan,8,FALSE),"yr","day")-CONVERT(DATEDIF(H2335,tglAcuan,"y"),"yr","day"))),(NOW()+(CONVERT(VLOOKUP(Table1[[#This Row],[JABATAN]],tbl_refJabatan,8,FALSE),"yr","day")-CONVERT(DATEDIF(H2335,NOW(),"y"),"yr","day")))),"Usia Salah"),"")</f>
        <v>46079.598911689813</v>
      </c>
      <c r="AA2335" s="167" t="str">
        <f ca="1">IF(Table1[[#This Row],[TGL.PENSIUN (usia )]]&lt;&gt;0,TEXT(Table1[[#This Row],[TGL.PENSIUN (usia )]],"yyyy"),"")</f>
        <v>2026</v>
      </c>
      <c r="AB233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Row],[JABATAN]],tbl_refJabatan,9,FALSE),"yr","day")-CONVERT(DATEDIF(M2335,tglAcuan,"y"),"yr","day"))),(NOW()+(CONVERT(VLOOKUP(Table1[[#This Row],[JABATAN]],tbl_refJabatan,9,FALSE),"yr","day")-CONVERT(DATEDIF(M2335,NOW(),"y"),"yr","day")))),"tgl SK salah"),"")</f>
        <v>50827.848911689813</v>
      </c>
      <c r="AC2335" s="167" t="str">
        <f ca="1">IF(Table1[[#This Row],[TGL. PENSIUN (jabatan )]]&lt;&gt;0,TEXT(Table1[[#This Row],[TGL. PENSIUN (jabatan )]],"yyyy"),"")</f>
        <v>2039</v>
      </c>
      <c r="AD233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6" spans="1:30" s="145" customFormat="1" ht="21.75" customHeight="1" x14ac:dyDescent="0.25">
      <c r="A2336" s="57">
        <f t="shared" si="79"/>
        <v>2331</v>
      </c>
      <c r="B2336" s="55" t="s">
        <v>3998</v>
      </c>
      <c r="C2336" s="55" t="s">
        <v>3998</v>
      </c>
      <c r="D2336" s="97" t="s">
        <v>61</v>
      </c>
      <c r="E2336" s="98" t="s">
        <v>4069</v>
      </c>
      <c r="F2336" s="57" t="s">
        <v>41</v>
      </c>
      <c r="G2336" s="58" t="s">
        <v>42</v>
      </c>
      <c r="H2336" s="117">
        <v>28495</v>
      </c>
      <c r="I2336" s="45"/>
      <c r="J2336" s="76"/>
      <c r="K2336" s="128" t="s">
        <v>56</v>
      </c>
      <c r="L2336" s="110" t="s">
        <v>4070</v>
      </c>
      <c r="M2336" s="127">
        <v>45216</v>
      </c>
      <c r="N2336" s="144" t="str">
        <f t="shared" ca="1" si="80"/>
        <v>46 Tahun 1 Bulan 22 hari</v>
      </c>
      <c r="O2336" s="201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4 Bulan 10 Hari </v>
      </c>
      <c r="P2336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Row],[JABATAN]],tbl_refJabatan,2,FALSE),"yr","day")-CONVERT(DATEDIF(H2336,tglAcuan,"y"),"yr","day"))),(NOW()+(CONVERT(VLOOKUP(Table1[[#This Row],[JABATAN]],tbl_refJabatan,2,FALSE),"yr","day")-CONVERT(DATEDIF(H2336,NOW(),"y"),"yr","day")))),"Usia Salah"),"")</f>
        <v>50462.598911689813</v>
      </c>
      <c r="Q2336" s="250" t="str">
        <f ca="1">IF(Table1[[#This Row],[TGL. PENSIUN (usia)]]&lt;&gt;0,TEXT(Table1[[#This Row],[TGL. PENSIUN (usia)]],"yyyy"),"")</f>
        <v>2038</v>
      </c>
      <c r="R2336" s="201">
        <f ca="1">IF(AND(Table1[[#This Row],[TGL. PENSIUN (usia)]]&lt;&gt;"",Table1[[#This Row],[TGL. PENSIUN (usia)]]&lt;&gt;"USIA SALAH"),IF(tglAcuan&lt;&gt;0,(INT(CONVERT(VLOOKUP(Table1[[#This Row],[JABATAN]],tbl_refJabatan,2,FALSE),"yr","day")-CONVERT(DATEDIF(H2336,tglAcuan,"y"),"yr","day"))),(INT(CONVERT(VLOOKUP(Table1[[#This Row],[JABATAN]],tbl_refJabatan,2,FALSE),"yr","day")-CONVERT(DATEDIF(H2336,NOW(),"y"),"yr","day")))),"")</f>
        <v>5113</v>
      </c>
      <c r="S2336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Row],[JABATAN]],tbl_refJabatan,4,FALSE),"yr","day")-CONVERT(DATEDIF(H2336,tglAcuan,"y"),"yr","day"))),(NOW()+(CONVERT(VLOOKUP(Table1[[#This Row],[JABATAN]],tbl_refJabatan,4,FALSE),"yr","day")-CONVERT(DATEDIF(H2336,NOW(),"y"),"yr","day")))),"Usia Salah"),"")</f>
        <v>50462.598911689813</v>
      </c>
      <c r="T2336" s="250" t="str">
        <f ca="1">IF(Table1[[#This Row],[TGL. PENSIUN ( usia )]]&lt;&gt;0,TEXT(Table1[[#This Row],[TGL. PENSIUN ( usia )]],"yyyy"),"")</f>
        <v>2038</v>
      </c>
      <c r="U2336" s="201">
        <f ca="1">IF(AND(Table1[[#This Row],[TGL. PENSIUN (usia)]]&lt;&gt;"",Table1[[#This Row],[TGL. PENSIUN (usia)]]&lt;&gt;"USIA SALAH"),IF(tglAcuan&lt;&gt;0,(INT(CONVERT(VLOOKUP(Table1[[#This Row],[JABATAN]],tbl_refJabatan,4,FALSE),"yr","day")-CONVERT(DATEDIF(H2336,tglAcuan,"y"),"yr","day"))),(INT(CONVERT(VLOOKUP(Table1[[#This Row],[JABATAN]],tbl_refJabatan,4,FALSE),"yr","day")-CONVERT(DATEDIF(H2336,NOW(),"y"),"yr","day")))),"")</f>
        <v>5113</v>
      </c>
      <c r="V2336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Row],[JABATAN]],tbl_refJabatan,6,FALSE),"yr","day")-CONVERT(DATEDIF(H2336,tglAcuan,"y"),"yr","day"))),(NOW()+(CONVERT(VLOOKUP(Table1[[#This Row],[JABATAN]],tbl_refJabatan,6,FALSE),"yr","day")-CONVERT(DATEDIF(H2336,NOW(),"y"),"yr","day")))),"Usia Salah"),"")</f>
        <v>49001.598911689813</v>
      </c>
      <c r="W2336" s="250" t="str">
        <f ca="1">IF(Table1[[#This Row],[TGL.PENSIUN (usia)]]&lt;&gt;0,TEXT(Table1[[#This Row],[TGL.PENSIUN (usia)]],"yyyy"),"")</f>
        <v>2034</v>
      </c>
      <c r="X2336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Row],[JABATAN]],tbl_refJabatan,7,FALSE),"yr","day")-CONVERT(DATEDIF(M2336,tglAcuan,"y"),"yr","day"))),(NOW()+(CONVERT(VLOOKUP(Table1[[#This Row],[JABATAN]],tbl_refJabatan,7,FALSE),"yr","day")-CONVERT(DATEDIF(M2336,NOW(),"y"),"yr","day")))),"tgl SK salah"),"")</f>
        <v>52654.098911689813</v>
      </c>
      <c r="Y2336" s="250" t="str">
        <f ca="1">IF(Table1[[#This Row],[TGL. PENSIUN (jabatan)]]&lt;&gt;0,TEXT(Table1[[#This Row],[TGL. PENSIUN (jabatan)]],"yyyy"),"")</f>
        <v>2044</v>
      </c>
      <c r="Z2336" s="250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Row],[JABATAN]],tbl_refJabatan,8,FALSE),"yr","day")-CONVERT(DATEDIF(H2336,tglAcuan,"y"),"yr","day"))),(NOW()+(CONVERT(VLOOKUP(Table1[[#This Row],[JABATAN]],tbl_refJabatan,8,FALSE),"yr","day")-CONVERT(DATEDIF(H2336,NOW(),"y"),"yr","day")))),"Usia Salah"),"")</f>
        <v>49001.598911689813</v>
      </c>
      <c r="AA2336" s="250" t="str">
        <f ca="1">IF(Table1[[#This Row],[TGL.PENSIUN (usia )]]&lt;&gt;0,TEXT(Table1[[#This Row],[TGL.PENSIUN (usia )]],"yyyy"),"")</f>
        <v>2034</v>
      </c>
      <c r="AB2336" s="250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Row],[JABATAN]],tbl_refJabatan,9,FALSE),"yr","day")-CONVERT(DATEDIF(M2336,tglAcuan,"y"),"yr","day"))),(NOW()+(CONVERT(VLOOKUP(Table1[[#This Row],[JABATAN]],tbl_refJabatan,9,FALSE),"yr","day")-CONVERT(DATEDIF(M2336,NOW(),"y"),"yr","day")))),"tgl SK salah"),"")</f>
        <v>52654.098911689813</v>
      </c>
      <c r="AC2336" s="250" t="str">
        <f ca="1">IF(Table1[[#This Row],[TGL. PENSIUN (jabatan )]]&lt;&gt;0,TEXT(Table1[[#This Row],[TGL. PENSIUN (jabatan )]],"yyyy"),"")</f>
        <v>2044</v>
      </c>
      <c r="AD2336" s="251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7" spans="1:30" s="53" customFormat="1" ht="21.75" customHeight="1" x14ac:dyDescent="0.25">
      <c r="A2337" s="43">
        <f t="shared" si="79"/>
        <v>2332</v>
      </c>
      <c r="B2337" s="44" t="s">
        <v>3998</v>
      </c>
      <c r="C2337" s="44" t="s">
        <v>3998</v>
      </c>
      <c r="D2337" s="72" t="s">
        <v>63</v>
      </c>
      <c r="E2337" s="59" t="s">
        <v>265</v>
      </c>
      <c r="F2337" s="43" t="s">
        <v>41</v>
      </c>
      <c r="G2337" s="46" t="s">
        <v>42</v>
      </c>
      <c r="H2337" s="47">
        <v>23603</v>
      </c>
      <c r="I2337" s="45"/>
      <c r="J2337" s="76"/>
      <c r="K2337" s="74" t="s">
        <v>43</v>
      </c>
      <c r="L2337" s="63" t="s">
        <v>4071</v>
      </c>
      <c r="M2337" s="80">
        <v>40903</v>
      </c>
      <c r="N2337" s="52" t="str">
        <f t="shared" ca="1" si="80"/>
        <v>59 Tahun 6 Bulan 13 hari</v>
      </c>
      <c r="O233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1 Hari </v>
      </c>
      <c r="P2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Row],[JABATAN]],tbl_refJabatan,2,FALSE),"yr","day")-CONVERT(DATEDIF(H2337,tglAcuan,"y"),"yr","day"))),(NOW()+(CONVERT(VLOOKUP(Table1[[#This Row],[JABATAN]],tbl_refJabatan,2,FALSE),"yr","day")-CONVERT(DATEDIF(H2337,NOW(),"y"),"yr","day")))),"Usia Salah"),"")</f>
        <v>45714.348911689813</v>
      </c>
      <c r="Q2337" s="167" t="str">
        <f ca="1">IF(Table1[[#This Row],[TGL. PENSIUN (usia)]]&lt;&gt;0,TEXT(Table1[[#This Row],[TGL. PENSIUN (usia)]],"yyyy"),"")</f>
        <v>2025</v>
      </c>
      <c r="R2337" s="166">
        <f ca="1">IF(AND(Table1[[#This Row],[TGL. PENSIUN (usia)]]&lt;&gt;"",Table1[[#This Row],[TGL. PENSIUN (usia)]]&lt;&gt;"USIA SALAH"),IF(tglAcuan&lt;&gt;0,(INT(CONVERT(VLOOKUP(Table1[[#This Row],[JABATAN]],tbl_refJabatan,2,FALSE),"yr","day")-CONVERT(DATEDIF(H2337,tglAcuan,"y"),"yr","day"))),(INT(CONVERT(VLOOKUP(Table1[[#This Row],[JABATAN]],tbl_refJabatan,2,FALSE),"yr","day")-CONVERT(DATEDIF(H2337,NOW(),"y"),"yr","day")))),"")</f>
        <v>365</v>
      </c>
      <c r="S2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Row],[JABATAN]],tbl_refJabatan,4,FALSE),"yr","day")-CONVERT(DATEDIF(H2337,tglAcuan,"y"),"yr","day"))),(NOW()+(CONVERT(VLOOKUP(Table1[[#This Row],[JABATAN]],tbl_refJabatan,4,FALSE),"yr","day")-CONVERT(DATEDIF(H2337,NOW(),"y"),"yr","day")))),"Usia Salah"),"")</f>
        <v>31104.348911689813</v>
      </c>
      <c r="T2337" s="167" t="str">
        <f ca="1">IF(Table1[[#This Row],[TGL. PENSIUN ( usia )]]&lt;&gt;0,TEXT(Table1[[#This Row],[TGL. PENSIUN ( usia )]],"yyyy"),"")</f>
        <v>1985</v>
      </c>
      <c r="U2337" s="166">
        <f ca="1">IF(AND(Table1[[#This Row],[TGL. PENSIUN (usia)]]&lt;&gt;"",Table1[[#This Row],[TGL. PENSIUN (usia)]]&lt;&gt;"USIA SALAH"),IF(tglAcuan&lt;&gt;0,(INT(CONVERT(VLOOKUP(Table1[[#This Row],[JABATAN]],tbl_refJabatan,4,FALSE),"yr","day")-CONVERT(DATEDIF(H2337,tglAcuan,"y"),"yr","day"))),(INT(CONVERT(VLOOKUP(Table1[[#This Row],[JABATAN]],tbl_refJabatan,4,FALSE),"yr","day")-CONVERT(DATEDIF(H2337,NOW(),"y"),"yr","day")))),"")</f>
        <v>-14245</v>
      </c>
      <c r="V2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Row],[JABATAN]],tbl_refJabatan,6,FALSE),"yr","day")-CONVERT(DATEDIF(H2337,tglAcuan,"y"),"yr","day"))),(NOW()+(CONVERT(VLOOKUP(Table1[[#This Row],[JABATAN]],tbl_refJabatan,6,FALSE),"yr","day")-CONVERT(DATEDIF(H2337,NOW(),"y"),"yr","day")))),"Usia Salah"),"")</f>
        <v>23799.348911689813</v>
      </c>
      <c r="W2337" s="167" t="str">
        <f ca="1">IF(Table1[[#This Row],[TGL.PENSIUN (usia)]]&lt;&gt;0,TEXT(Table1[[#This Row],[TGL.PENSIUN (usia)]],"yyyy"),"")</f>
        <v>1965</v>
      </c>
      <c r="X2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Row],[JABATAN]],tbl_refJabatan,7,FALSE),"yr","day")-CONVERT(DATEDIF(M2337,tglAcuan,"y"),"yr","day"))),(NOW()+(CONVERT(VLOOKUP(Table1[[#This Row],[JABATAN]],tbl_refJabatan,7,FALSE),"yr","day")-CONVERT(DATEDIF(M2337,NOW(),"y"),"yr","day")))),"tgl SK salah"),"")</f>
        <v>62881.098911689813</v>
      </c>
      <c r="Y2337" s="167" t="str">
        <f ca="1">IF(Table1[[#This Row],[TGL. PENSIUN (jabatan)]]&lt;&gt;0,TEXT(Table1[[#This Row],[TGL. PENSIUN (jabatan)]],"yyyy"),"")</f>
        <v>2072</v>
      </c>
      <c r="Z233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Row],[JABATAN]],tbl_refJabatan,8,FALSE),"yr","day")-CONVERT(DATEDIF(H2337,tglAcuan,"y"),"yr","day"))),(NOW()+(CONVERT(VLOOKUP(Table1[[#This Row],[JABATAN]],tbl_refJabatan,8,FALSE),"yr","day")-CONVERT(DATEDIF(H2337,NOW(),"y"),"yr","day")))),"Usia Salah"),"")</f>
        <v>45714.348911689813</v>
      </c>
      <c r="AA2337" s="167" t="str">
        <f ca="1">IF(Table1[[#This Row],[TGL.PENSIUN (usia )]]&lt;&gt;0,TEXT(Table1[[#This Row],[TGL.PENSIUN (usia )]],"yyyy"),"")</f>
        <v>2025</v>
      </c>
      <c r="AB233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Row],[JABATAN]],tbl_refJabatan,9,FALSE),"yr","day")-CONVERT(DATEDIF(M2337,tglAcuan,"y"),"yr","day"))),(NOW()+(CONVERT(VLOOKUP(Table1[[#This Row],[JABATAN]],tbl_refJabatan,9,FALSE),"yr","day")-CONVERT(DATEDIF(M2337,NOW(),"y"),"yr","day")))),"tgl SK salah"),"")</f>
        <v>46444.848911689813</v>
      </c>
      <c r="AC2337" s="167" t="str">
        <f ca="1">IF(Table1[[#This Row],[TGL. PENSIUN (jabatan )]]&lt;&gt;0,TEXT(Table1[[#This Row],[TGL. PENSIUN (jabatan )]],"yyyy"),"")</f>
        <v>2027</v>
      </c>
      <c r="AD233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8" spans="1:30" s="53" customFormat="1" ht="21.75" customHeight="1" x14ac:dyDescent="0.25">
      <c r="A2338" s="43">
        <f t="shared" si="79"/>
        <v>2333</v>
      </c>
      <c r="B2338" s="44" t="s">
        <v>3998</v>
      </c>
      <c r="C2338" s="44" t="s">
        <v>3998</v>
      </c>
      <c r="D2338" s="72" t="s">
        <v>63</v>
      </c>
      <c r="E2338" s="59" t="s">
        <v>4072</v>
      </c>
      <c r="F2338" s="43" t="s">
        <v>41</v>
      </c>
      <c r="G2338" s="46" t="s">
        <v>42</v>
      </c>
      <c r="H2338" s="47">
        <v>31543</v>
      </c>
      <c r="I2338" s="45"/>
      <c r="J2338" s="76"/>
      <c r="K2338" s="74" t="s">
        <v>43</v>
      </c>
      <c r="L2338" s="63" t="s">
        <v>4073</v>
      </c>
      <c r="M2338" s="80">
        <v>43293</v>
      </c>
      <c r="N2338" s="52" t="str">
        <f t="shared" ca="1" si="80"/>
        <v>37 Tahun 9 Bulan 16 hari</v>
      </c>
      <c r="O233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7 Bulan 15 Hari </v>
      </c>
      <c r="P2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Row],[JABATAN]],tbl_refJabatan,2,FALSE),"yr","day")-CONVERT(DATEDIF(H2338,tglAcuan,"y"),"yr","day"))),(NOW()+(CONVERT(VLOOKUP(Table1[[#This Row],[JABATAN]],tbl_refJabatan,2,FALSE),"yr","day")-CONVERT(DATEDIF(H2338,NOW(),"y"),"yr","day")))),"Usia Salah"),"")</f>
        <v>53749.848911689813</v>
      </c>
      <c r="Q2338" s="167" t="str">
        <f ca="1">IF(Table1[[#This Row],[TGL. PENSIUN (usia)]]&lt;&gt;0,TEXT(Table1[[#This Row],[TGL. PENSIUN (usia)]],"yyyy"),"")</f>
        <v>2047</v>
      </c>
      <c r="R2338" s="166">
        <f ca="1">IF(AND(Table1[[#This Row],[TGL. PENSIUN (usia)]]&lt;&gt;"",Table1[[#This Row],[TGL. PENSIUN (usia)]]&lt;&gt;"USIA SALAH"),IF(tglAcuan&lt;&gt;0,(INT(CONVERT(VLOOKUP(Table1[[#This Row],[JABATAN]],tbl_refJabatan,2,FALSE),"yr","day")-CONVERT(DATEDIF(H2338,tglAcuan,"y"),"yr","day"))),(INT(CONVERT(VLOOKUP(Table1[[#This Row],[JABATAN]],tbl_refJabatan,2,FALSE),"yr","day")-CONVERT(DATEDIF(H2338,NOW(),"y"),"yr","day")))),"")</f>
        <v>8400</v>
      </c>
      <c r="S2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Row],[JABATAN]],tbl_refJabatan,4,FALSE),"yr","day")-CONVERT(DATEDIF(H2338,tglAcuan,"y"),"yr","day"))),(NOW()+(CONVERT(VLOOKUP(Table1[[#This Row],[JABATAN]],tbl_refJabatan,4,FALSE),"yr","day")-CONVERT(DATEDIF(H2338,NOW(),"y"),"yr","day")))),"Usia Salah"),"")</f>
        <v>39139.848911689813</v>
      </c>
      <c r="T2338" s="167" t="str">
        <f ca="1">IF(Table1[[#This Row],[TGL. PENSIUN ( usia )]]&lt;&gt;0,TEXT(Table1[[#This Row],[TGL. PENSIUN ( usia )]],"yyyy"),"")</f>
        <v>2007</v>
      </c>
      <c r="U2338" s="166">
        <f ca="1">IF(AND(Table1[[#This Row],[TGL. PENSIUN (usia)]]&lt;&gt;"",Table1[[#This Row],[TGL. PENSIUN (usia)]]&lt;&gt;"USIA SALAH"),IF(tglAcuan&lt;&gt;0,(INT(CONVERT(VLOOKUP(Table1[[#This Row],[JABATAN]],tbl_refJabatan,4,FALSE),"yr","day")-CONVERT(DATEDIF(H2338,tglAcuan,"y"),"yr","day"))),(INT(CONVERT(VLOOKUP(Table1[[#This Row],[JABATAN]],tbl_refJabatan,4,FALSE),"yr","day")-CONVERT(DATEDIF(H2338,NOW(),"y"),"yr","day")))),"")</f>
        <v>-6210</v>
      </c>
      <c r="V2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Row],[JABATAN]],tbl_refJabatan,6,FALSE),"yr","day")-CONVERT(DATEDIF(H2338,tglAcuan,"y"),"yr","day"))),(NOW()+(CONVERT(VLOOKUP(Table1[[#This Row],[JABATAN]],tbl_refJabatan,6,FALSE),"yr","day")-CONVERT(DATEDIF(H2338,NOW(),"y"),"yr","day")))),"Usia Salah"),"")</f>
        <v>31834.848911689813</v>
      </c>
      <c r="W2338" s="167" t="str">
        <f ca="1">IF(Table1[[#This Row],[TGL.PENSIUN (usia)]]&lt;&gt;0,TEXT(Table1[[#This Row],[TGL.PENSIUN (usia)]],"yyyy"),"")</f>
        <v>1987</v>
      </c>
      <c r="X2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Row],[JABATAN]],tbl_refJabatan,7,FALSE),"yr","day")-CONVERT(DATEDIF(M2338,tglAcuan,"y"),"yr","day"))),(NOW()+(CONVERT(VLOOKUP(Table1[[#This Row],[JABATAN]],tbl_refJabatan,7,FALSE),"yr","day")-CONVERT(DATEDIF(M2338,NOW(),"y"),"yr","day")))),"tgl SK salah"),"")</f>
        <v>65437.848911689813</v>
      </c>
      <c r="Y2338" s="167" t="str">
        <f ca="1">IF(Table1[[#This Row],[TGL. PENSIUN (jabatan)]]&lt;&gt;0,TEXT(Table1[[#This Row],[TGL. PENSIUN (jabatan)]],"yyyy"),"")</f>
        <v>2079</v>
      </c>
      <c r="Z233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Row],[JABATAN]],tbl_refJabatan,8,FALSE),"yr","day")-CONVERT(DATEDIF(H2338,tglAcuan,"y"),"yr","day"))),(NOW()+(CONVERT(VLOOKUP(Table1[[#This Row],[JABATAN]],tbl_refJabatan,8,FALSE),"yr","day")-CONVERT(DATEDIF(H2338,NOW(),"y"),"yr","day")))),"Usia Salah"),"")</f>
        <v>53749.848911689813</v>
      </c>
      <c r="AA2338" s="167" t="str">
        <f ca="1">IF(Table1[[#This Row],[TGL.PENSIUN (usia )]]&lt;&gt;0,TEXT(Table1[[#This Row],[TGL.PENSIUN (usia )]],"yyyy"),"")</f>
        <v>2047</v>
      </c>
      <c r="AB233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Row],[JABATAN]],tbl_refJabatan,9,FALSE),"yr","day")-CONVERT(DATEDIF(M2338,tglAcuan,"y"),"yr","day"))),(NOW()+(CONVERT(VLOOKUP(Table1[[#This Row],[JABATAN]],tbl_refJabatan,9,FALSE),"yr","day")-CONVERT(DATEDIF(M2338,NOW(),"y"),"yr","day")))),"tgl SK salah"),"")</f>
        <v>49001.598911689813</v>
      </c>
      <c r="AC2338" s="167" t="str">
        <f ca="1">IF(Table1[[#This Row],[TGL. PENSIUN (jabatan )]]&lt;&gt;0,TEXT(Table1[[#This Row],[TGL. PENSIUN (jabatan )]],"yyyy"),"")</f>
        <v>2034</v>
      </c>
      <c r="AD233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39" spans="1:30" s="53" customFormat="1" ht="21.75" customHeight="1" x14ac:dyDescent="0.25">
      <c r="A2339" s="43">
        <f t="shared" si="79"/>
        <v>2334</v>
      </c>
      <c r="B2339" s="44" t="s">
        <v>3998</v>
      </c>
      <c r="C2339" s="44" t="s">
        <v>3998</v>
      </c>
      <c r="D2339" s="72" t="s">
        <v>63</v>
      </c>
      <c r="E2339" s="59" t="s">
        <v>4074</v>
      </c>
      <c r="F2339" s="43" t="s">
        <v>41</v>
      </c>
      <c r="G2339" s="46" t="s">
        <v>42</v>
      </c>
      <c r="H2339" s="47">
        <v>27187</v>
      </c>
      <c r="I2339" s="45"/>
      <c r="J2339" s="76"/>
      <c r="K2339" s="74" t="s">
        <v>43</v>
      </c>
      <c r="L2339" s="90" t="s">
        <v>4075</v>
      </c>
      <c r="M2339" s="80">
        <v>39465</v>
      </c>
      <c r="N2339" s="52" t="str">
        <f t="shared" ca="1" si="80"/>
        <v>49 Tahun 8 Bulan 20 hari</v>
      </c>
      <c r="O233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9 Hari </v>
      </c>
      <c r="P2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Row],[JABATAN]],tbl_refJabatan,2,FALSE),"yr","day")-CONVERT(DATEDIF(H2339,tglAcuan,"y"),"yr","day"))),(NOW()+(CONVERT(VLOOKUP(Table1[[#This Row],[JABATAN]],tbl_refJabatan,2,FALSE),"yr","day")-CONVERT(DATEDIF(H2339,NOW(),"y"),"yr","day")))),"Usia Salah"),"")</f>
        <v>49366.848911689813</v>
      </c>
      <c r="Q2339" s="167" t="str">
        <f ca="1">IF(Table1[[#This Row],[TGL. PENSIUN (usia)]]&lt;&gt;0,TEXT(Table1[[#This Row],[TGL. PENSIUN (usia)]],"yyyy"),"")</f>
        <v>2035</v>
      </c>
      <c r="R2339" s="166">
        <f ca="1">IF(AND(Table1[[#This Row],[TGL. PENSIUN (usia)]]&lt;&gt;"",Table1[[#This Row],[TGL. PENSIUN (usia)]]&lt;&gt;"USIA SALAH"),IF(tglAcuan&lt;&gt;0,(INT(CONVERT(VLOOKUP(Table1[[#This Row],[JABATAN]],tbl_refJabatan,2,FALSE),"yr","day")-CONVERT(DATEDIF(H2339,tglAcuan,"y"),"yr","day"))),(INT(CONVERT(VLOOKUP(Table1[[#This Row],[JABATAN]],tbl_refJabatan,2,FALSE),"yr","day")-CONVERT(DATEDIF(H2339,NOW(),"y"),"yr","day")))),"")</f>
        <v>4017</v>
      </c>
      <c r="S2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Row],[JABATAN]],tbl_refJabatan,4,FALSE),"yr","day")-CONVERT(DATEDIF(H2339,tglAcuan,"y"),"yr","day"))),(NOW()+(CONVERT(VLOOKUP(Table1[[#This Row],[JABATAN]],tbl_refJabatan,4,FALSE),"yr","day")-CONVERT(DATEDIF(H2339,NOW(),"y"),"yr","day")))),"Usia Salah"),"")</f>
        <v>34756.848911689813</v>
      </c>
      <c r="T2339" s="167" t="str">
        <f ca="1">IF(Table1[[#This Row],[TGL. PENSIUN ( usia )]]&lt;&gt;0,TEXT(Table1[[#This Row],[TGL. PENSIUN ( usia )]],"yyyy"),"")</f>
        <v>1995</v>
      </c>
      <c r="U2339" s="166">
        <f ca="1">IF(AND(Table1[[#This Row],[TGL. PENSIUN (usia)]]&lt;&gt;"",Table1[[#This Row],[TGL. PENSIUN (usia)]]&lt;&gt;"USIA SALAH"),IF(tglAcuan&lt;&gt;0,(INT(CONVERT(VLOOKUP(Table1[[#This Row],[JABATAN]],tbl_refJabatan,4,FALSE),"yr","day")-CONVERT(DATEDIF(H2339,tglAcuan,"y"),"yr","day"))),(INT(CONVERT(VLOOKUP(Table1[[#This Row],[JABATAN]],tbl_refJabatan,4,FALSE),"yr","day")-CONVERT(DATEDIF(H2339,NOW(),"y"),"yr","day")))),"")</f>
        <v>-10593</v>
      </c>
      <c r="V2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Row],[JABATAN]],tbl_refJabatan,6,FALSE),"yr","day")-CONVERT(DATEDIF(H2339,tglAcuan,"y"),"yr","day"))),(NOW()+(CONVERT(VLOOKUP(Table1[[#This Row],[JABATAN]],tbl_refJabatan,6,FALSE),"yr","day")-CONVERT(DATEDIF(H2339,NOW(),"y"),"yr","day")))),"Usia Salah"),"")</f>
        <v>27451.848911689813</v>
      </c>
      <c r="W2339" s="167" t="str">
        <f ca="1">IF(Table1[[#This Row],[TGL.PENSIUN (usia)]]&lt;&gt;0,TEXT(Table1[[#This Row],[TGL.PENSIUN (usia)]],"yyyy"),"")</f>
        <v>1975</v>
      </c>
      <c r="X2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Row],[JABATAN]],tbl_refJabatan,7,FALSE),"yr","day")-CONVERT(DATEDIF(M2339,tglAcuan,"y"),"yr","day"))),(NOW()+(CONVERT(VLOOKUP(Table1[[#This Row],[JABATAN]],tbl_refJabatan,7,FALSE),"yr","day")-CONVERT(DATEDIF(M2339,NOW(),"y"),"yr","day")))),"tgl SK salah"),"")</f>
        <v>61420.098911689813</v>
      </c>
      <c r="Y2339" s="167" t="str">
        <f ca="1">IF(Table1[[#This Row],[TGL. PENSIUN (jabatan)]]&lt;&gt;0,TEXT(Table1[[#This Row],[TGL. PENSIUN (jabatan)]],"yyyy"),"")</f>
        <v>2068</v>
      </c>
      <c r="Z233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Row],[JABATAN]],tbl_refJabatan,8,FALSE),"yr","day")-CONVERT(DATEDIF(H2339,tglAcuan,"y"),"yr","day"))),(NOW()+(CONVERT(VLOOKUP(Table1[[#This Row],[JABATAN]],tbl_refJabatan,8,FALSE),"yr","day")-CONVERT(DATEDIF(H2339,NOW(),"y"),"yr","day")))),"Usia Salah"),"")</f>
        <v>49366.848911689813</v>
      </c>
      <c r="AA2339" s="167" t="str">
        <f ca="1">IF(Table1[[#This Row],[TGL.PENSIUN (usia )]]&lt;&gt;0,TEXT(Table1[[#This Row],[TGL.PENSIUN (usia )]],"yyyy"),"")</f>
        <v>2035</v>
      </c>
      <c r="AB233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Row],[JABATAN]],tbl_refJabatan,9,FALSE),"yr","day")-CONVERT(DATEDIF(M2339,tglAcuan,"y"),"yr","day"))),(NOW()+(CONVERT(VLOOKUP(Table1[[#This Row],[JABATAN]],tbl_refJabatan,9,FALSE),"yr","day")-CONVERT(DATEDIF(M2339,NOW(),"y"),"yr","day")))),"tgl SK salah"),"")</f>
        <v>44983.848911689813</v>
      </c>
      <c r="AC2339" s="167" t="str">
        <f ca="1">IF(Table1[[#This Row],[TGL. PENSIUN (jabatan )]]&lt;&gt;0,TEXT(Table1[[#This Row],[TGL. PENSIUN (jabatan )]],"yyyy"),"")</f>
        <v>2023</v>
      </c>
      <c r="AD233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0" spans="1:30" s="53" customFormat="1" ht="21.75" customHeight="1" x14ac:dyDescent="0.25">
      <c r="A2340" s="43">
        <f t="shared" si="79"/>
        <v>2335</v>
      </c>
      <c r="B2340" s="44" t="s">
        <v>3998</v>
      </c>
      <c r="C2340" s="44" t="s">
        <v>3998</v>
      </c>
      <c r="D2340" s="72" t="s">
        <v>63</v>
      </c>
      <c r="E2340" s="59" t="s">
        <v>4076</v>
      </c>
      <c r="F2340" s="43" t="s">
        <v>41</v>
      </c>
      <c r="G2340" s="46" t="s">
        <v>42</v>
      </c>
      <c r="H2340" s="47">
        <v>29323</v>
      </c>
      <c r="I2340" s="45"/>
      <c r="J2340" s="76"/>
      <c r="K2340" s="74" t="s">
        <v>43</v>
      </c>
      <c r="L2340" s="90" t="s">
        <v>4077</v>
      </c>
      <c r="M2340" s="80">
        <v>39465</v>
      </c>
      <c r="N2340" s="52" t="str">
        <f t="shared" ca="1" si="80"/>
        <v>43 Tahun 10 Bulan 15 hari</v>
      </c>
      <c r="O234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9 Hari </v>
      </c>
      <c r="P2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Row],[JABATAN]],tbl_refJabatan,2,FALSE),"yr","day")-CONVERT(DATEDIF(H2340,tglAcuan,"y"),"yr","day"))),(NOW()+(CONVERT(VLOOKUP(Table1[[#This Row],[JABATAN]],tbl_refJabatan,2,FALSE),"yr","day")-CONVERT(DATEDIF(H2340,NOW(),"y"),"yr","day")))),"Usia Salah"),"")</f>
        <v>51558.348911689813</v>
      </c>
      <c r="Q2340" s="167" t="str">
        <f ca="1">IF(Table1[[#This Row],[TGL. PENSIUN (usia)]]&lt;&gt;0,TEXT(Table1[[#This Row],[TGL. PENSIUN (usia)]],"yyyy"),"")</f>
        <v>2041</v>
      </c>
      <c r="R2340" s="166">
        <f ca="1">IF(AND(Table1[[#This Row],[TGL. PENSIUN (usia)]]&lt;&gt;"",Table1[[#This Row],[TGL. PENSIUN (usia)]]&lt;&gt;"USIA SALAH"),IF(tglAcuan&lt;&gt;0,(INT(CONVERT(VLOOKUP(Table1[[#This Row],[JABATAN]],tbl_refJabatan,2,FALSE),"yr","day")-CONVERT(DATEDIF(H2340,tglAcuan,"y"),"yr","day"))),(INT(CONVERT(VLOOKUP(Table1[[#This Row],[JABATAN]],tbl_refJabatan,2,FALSE),"yr","day")-CONVERT(DATEDIF(H2340,NOW(),"y"),"yr","day")))),"")</f>
        <v>6209</v>
      </c>
      <c r="S2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Row],[JABATAN]],tbl_refJabatan,4,FALSE),"yr","day")-CONVERT(DATEDIF(H2340,tglAcuan,"y"),"yr","day"))),(NOW()+(CONVERT(VLOOKUP(Table1[[#This Row],[JABATAN]],tbl_refJabatan,4,FALSE),"yr","day")-CONVERT(DATEDIF(H2340,NOW(),"y"),"yr","day")))),"Usia Salah"),"")</f>
        <v>36948.348911689813</v>
      </c>
      <c r="T2340" s="167" t="str">
        <f ca="1">IF(Table1[[#This Row],[TGL. PENSIUN ( usia )]]&lt;&gt;0,TEXT(Table1[[#This Row],[TGL. PENSIUN ( usia )]],"yyyy"),"")</f>
        <v>2001</v>
      </c>
      <c r="U2340" s="166">
        <f ca="1">IF(AND(Table1[[#This Row],[TGL. PENSIUN (usia)]]&lt;&gt;"",Table1[[#This Row],[TGL. PENSIUN (usia)]]&lt;&gt;"USIA SALAH"),IF(tglAcuan&lt;&gt;0,(INT(CONVERT(VLOOKUP(Table1[[#This Row],[JABATAN]],tbl_refJabatan,4,FALSE),"yr","day")-CONVERT(DATEDIF(H2340,tglAcuan,"y"),"yr","day"))),(INT(CONVERT(VLOOKUP(Table1[[#This Row],[JABATAN]],tbl_refJabatan,4,FALSE),"yr","day")-CONVERT(DATEDIF(H2340,NOW(),"y"),"yr","day")))),"")</f>
        <v>-8401</v>
      </c>
      <c r="V2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Row],[JABATAN]],tbl_refJabatan,6,FALSE),"yr","day")-CONVERT(DATEDIF(H2340,tglAcuan,"y"),"yr","day"))),(NOW()+(CONVERT(VLOOKUP(Table1[[#This Row],[JABATAN]],tbl_refJabatan,6,FALSE),"yr","day")-CONVERT(DATEDIF(H2340,NOW(),"y"),"yr","day")))),"Usia Salah"),"")</f>
        <v>29643.348911689813</v>
      </c>
      <c r="W2340" s="167" t="str">
        <f ca="1">IF(Table1[[#This Row],[TGL.PENSIUN (usia)]]&lt;&gt;0,TEXT(Table1[[#This Row],[TGL.PENSIUN (usia)]],"yyyy"),"")</f>
        <v>1981</v>
      </c>
      <c r="X2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Row],[JABATAN]],tbl_refJabatan,7,FALSE),"yr","day")-CONVERT(DATEDIF(M2340,tglAcuan,"y"),"yr","day"))),(NOW()+(CONVERT(VLOOKUP(Table1[[#This Row],[JABATAN]],tbl_refJabatan,7,FALSE),"yr","day")-CONVERT(DATEDIF(M2340,NOW(),"y"),"yr","day")))),"tgl SK salah"),"")</f>
        <v>61420.098911689813</v>
      </c>
      <c r="Y2340" s="167" t="str">
        <f ca="1">IF(Table1[[#This Row],[TGL. PENSIUN (jabatan)]]&lt;&gt;0,TEXT(Table1[[#This Row],[TGL. PENSIUN (jabatan)]],"yyyy"),"")</f>
        <v>2068</v>
      </c>
      <c r="Z234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Row],[JABATAN]],tbl_refJabatan,8,FALSE),"yr","day")-CONVERT(DATEDIF(H2340,tglAcuan,"y"),"yr","day"))),(NOW()+(CONVERT(VLOOKUP(Table1[[#This Row],[JABATAN]],tbl_refJabatan,8,FALSE),"yr","day")-CONVERT(DATEDIF(H2340,NOW(),"y"),"yr","day")))),"Usia Salah"),"")</f>
        <v>51558.348911689813</v>
      </c>
      <c r="AA2340" s="167" t="str">
        <f ca="1">IF(Table1[[#This Row],[TGL.PENSIUN (usia )]]&lt;&gt;0,TEXT(Table1[[#This Row],[TGL.PENSIUN (usia )]],"yyyy"),"")</f>
        <v>2041</v>
      </c>
      <c r="AB234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Row],[JABATAN]],tbl_refJabatan,9,FALSE),"yr","day")-CONVERT(DATEDIF(M2340,tglAcuan,"y"),"yr","day"))),(NOW()+(CONVERT(VLOOKUP(Table1[[#This Row],[JABATAN]],tbl_refJabatan,9,FALSE),"yr","day")-CONVERT(DATEDIF(M2340,NOW(),"y"),"yr","day")))),"tgl SK salah"),"")</f>
        <v>44983.848911689813</v>
      </c>
      <c r="AC2340" s="167" t="str">
        <f ca="1">IF(Table1[[#This Row],[TGL. PENSIUN (jabatan )]]&lt;&gt;0,TEXT(Table1[[#This Row],[TGL. PENSIUN (jabatan )]],"yyyy"),"")</f>
        <v>2023</v>
      </c>
      <c r="AD234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1" spans="1:30" s="53" customFormat="1" ht="21.75" customHeight="1" x14ac:dyDescent="0.25">
      <c r="A2341" s="43">
        <f t="shared" si="79"/>
        <v>2336</v>
      </c>
      <c r="B2341" s="44" t="s">
        <v>3998</v>
      </c>
      <c r="C2341" s="44" t="s">
        <v>3998</v>
      </c>
      <c r="D2341" s="72" t="s">
        <v>63</v>
      </c>
      <c r="E2341" s="59" t="s">
        <v>4078</v>
      </c>
      <c r="F2341" s="43" t="s">
        <v>41</v>
      </c>
      <c r="G2341" s="46" t="s">
        <v>42</v>
      </c>
      <c r="H2341" s="47">
        <v>26181</v>
      </c>
      <c r="I2341" s="45"/>
      <c r="J2341" s="76"/>
      <c r="K2341" s="74" t="s">
        <v>43</v>
      </c>
      <c r="L2341" s="90" t="s">
        <v>4079</v>
      </c>
      <c r="M2341" s="80">
        <v>39465</v>
      </c>
      <c r="N2341" s="52" t="str">
        <f t="shared" ca="1" si="80"/>
        <v>52 Tahun 5 Bulan 22 hari</v>
      </c>
      <c r="O234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9 Hari </v>
      </c>
      <c r="P2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Row],[JABATAN]],tbl_refJabatan,2,FALSE),"yr","day")-CONVERT(DATEDIF(H2341,tglAcuan,"y"),"yr","day"))),(NOW()+(CONVERT(VLOOKUP(Table1[[#This Row],[JABATAN]],tbl_refJabatan,2,FALSE),"yr","day")-CONVERT(DATEDIF(H2341,NOW(),"y"),"yr","day")))),"Usia Salah"),"")</f>
        <v>48271.098911689813</v>
      </c>
      <c r="Q2341" s="167" t="str">
        <f ca="1">IF(Table1[[#This Row],[TGL. PENSIUN (usia)]]&lt;&gt;0,TEXT(Table1[[#This Row],[TGL. PENSIUN (usia)]],"yyyy"),"")</f>
        <v>2032</v>
      </c>
      <c r="R2341" s="166">
        <f ca="1">IF(AND(Table1[[#This Row],[TGL. PENSIUN (usia)]]&lt;&gt;"",Table1[[#This Row],[TGL. PENSIUN (usia)]]&lt;&gt;"USIA SALAH"),IF(tglAcuan&lt;&gt;0,(INT(CONVERT(VLOOKUP(Table1[[#This Row],[JABATAN]],tbl_refJabatan,2,FALSE),"yr","day")-CONVERT(DATEDIF(H2341,tglAcuan,"y"),"yr","day"))),(INT(CONVERT(VLOOKUP(Table1[[#This Row],[JABATAN]],tbl_refJabatan,2,FALSE),"yr","day")-CONVERT(DATEDIF(H2341,NOW(),"y"),"yr","day")))),"")</f>
        <v>2922</v>
      </c>
      <c r="S2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Row],[JABATAN]],tbl_refJabatan,4,FALSE),"yr","day")-CONVERT(DATEDIF(H2341,tglAcuan,"y"),"yr","day"))),(NOW()+(CONVERT(VLOOKUP(Table1[[#This Row],[JABATAN]],tbl_refJabatan,4,FALSE),"yr","day")-CONVERT(DATEDIF(H2341,NOW(),"y"),"yr","day")))),"Usia Salah"),"")</f>
        <v>33661.098911689813</v>
      </c>
      <c r="T2341" s="167" t="str">
        <f ca="1">IF(Table1[[#This Row],[TGL. PENSIUN ( usia )]]&lt;&gt;0,TEXT(Table1[[#This Row],[TGL. PENSIUN ( usia )]],"yyyy"),"")</f>
        <v>1992</v>
      </c>
      <c r="U2341" s="166">
        <f ca="1">IF(AND(Table1[[#This Row],[TGL. PENSIUN (usia)]]&lt;&gt;"",Table1[[#This Row],[TGL. PENSIUN (usia)]]&lt;&gt;"USIA SALAH"),IF(tglAcuan&lt;&gt;0,(INT(CONVERT(VLOOKUP(Table1[[#This Row],[JABATAN]],tbl_refJabatan,4,FALSE),"yr","day")-CONVERT(DATEDIF(H2341,tglAcuan,"y"),"yr","day"))),(INT(CONVERT(VLOOKUP(Table1[[#This Row],[JABATAN]],tbl_refJabatan,4,FALSE),"yr","day")-CONVERT(DATEDIF(H2341,NOW(),"y"),"yr","day")))),"")</f>
        <v>-11688</v>
      </c>
      <c r="V2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Row],[JABATAN]],tbl_refJabatan,6,FALSE),"yr","day")-CONVERT(DATEDIF(H2341,tglAcuan,"y"),"yr","day"))),(NOW()+(CONVERT(VLOOKUP(Table1[[#This Row],[JABATAN]],tbl_refJabatan,6,FALSE),"yr","day")-CONVERT(DATEDIF(H2341,NOW(),"y"),"yr","day")))),"Usia Salah"),"")</f>
        <v>26356.098911689813</v>
      </c>
      <c r="W2341" s="167" t="str">
        <f ca="1">IF(Table1[[#This Row],[TGL.PENSIUN (usia)]]&lt;&gt;0,TEXT(Table1[[#This Row],[TGL.PENSIUN (usia)]],"yyyy"),"")</f>
        <v>1972</v>
      </c>
      <c r="X2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Row],[JABATAN]],tbl_refJabatan,7,FALSE),"yr","day")-CONVERT(DATEDIF(M2341,tglAcuan,"y"),"yr","day"))),(NOW()+(CONVERT(VLOOKUP(Table1[[#This Row],[JABATAN]],tbl_refJabatan,7,FALSE),"yr","day")-CONVERT(DATEDIF(M2341,NOW(),"y"),"yr","day")))),"tgl SK salah"),"")</f>
        <v>61420.098911689813</v>
      </c>
      <c r="Y2341" s="167" t="str">
        <f ca="1">IF(Table1[[#This Row],[TGL. PENSIUN (jabatan)]]&lt;&gt;0,TEXT(Table1[[#This Row],[TGL. PENSIUN (jabatan)]],"yyyy"),"")</f>
        <v>2068</v>
      </c>
      <c r="Z234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Row],[JABATAN]],tbl_refJabatan,8,FALSE),"yr","day")-CONVERT(DATEDIF(H2341,tglAcuan,"y"),"yr","day"))),(NOW()+(CONVERT(VLOOKUP(Table1[[#This Row],[JABATAN]],tbl_refJabatan,8,FALSE),"yr","day")-CONVERT(DATEDIF(H2341,NOW(),"y"),"yr","day")))),"Usia Salah"),"")</f>
        <v>48271.098911689813</v>
      </c>
      <c r="AA2341" s="167" t="str">
        <f ca="1">IF(Table1[[#This Row],[TGL.PENSIUN (usia )]]&lt;&gt;0,TEXT(Table1[[#This Row],[TGL.PENSIUN (usia )]],"yyyy"),"")</f>
        <v>2032</v>
      </c>
      <c r="AB234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Row],[JABATAN]],tbl_refJabatan,9,FALSE),"yr","day")-CONVERT(DATEDIF(M2341,tglAcuan,"y"),"yr","day"))),(NOW()+(CONVERT(VLOOKUP(Table1[[#This Row],[JABATAN]],tbl_refJabatan,9,FALSE),"yr","day")-CONVERT(DATEDIF(M2341,NOW(),"y"),"yr","day")))),"tgl SK salah"),"")</f>
        <v>44983.848911689813</v>
      </c>
      <c r="AC2341" s="167" t="str">
        <f ca="1">IF(Table1[[#This Row],[TGL. PENSIUN (jabatan )]]&lt;&gt;0,TEXT(Table1[[#This Row],[TGL. PENSIUN (jabatan )]],"yyyy"),"")</f>
        <v>2023</v>
      </c>
      <c r="AD234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2" spans="1:30" s="53" customFormat="1" ht="21.75" customHeight="1" x14ac:dyDescent="0.25">
      <c r="A2342" s="43">
        <f t="shared" si="79"/>
        <v>2337</v>
      </c>
      <c r="B2342" s="44" t="s">
        <v>3998</v>
      </c>
      <c r="C2342" s="44" t="s">
        <v>3998</v>
      </c>
      <c r="D2342" s="72" t="s">
        <v>63</v>
      </c>
      <c r="E2342" s="59" t="s">
        <v>4080</v>
      </c>
      <c r="F2342" s="43" t="s">
        <v>41</v>
      </c>
      <c r="G2342" s="46" t="s">
        <v>42</v>
      </c>
      <c r="H2342" s="47">
        <v>28166</v>
      </c>
      <c r="I2342" s="45"/>
      <c r="J2342" s="76"/>
      <c r="K2342" s="74" t="s">
        <v>43</v>
      </c>
      <c r="L2342" s="63" t="s">
        <v>4081</v>
      </c>
      <c r="M2342" s="80">
        <v>40903</v>
      </c>
      <c r="N2342" s="52" t="str">
        <f t="shared" ca="1" si="80"/>
        <v>47 Tahun 0 Bulan 17 hari</v>
      </c>
      <c r="O234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2 Bulan 1 Hari </v>
      </c>
      <c r="P2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Row],[JABATAN]],tbl_refJabatan,2,FALSE),"yr","day")-CONVERT(DATEDIF(H2342,tglAcuan,"y"),"yr","day"))),(NOW()+(CONVERT(VLOOKUP(Table1[[#This Row],[JABATAN]],tbl_refJabatan,2,FALSE),"yr","day")-CONVERT(DATEDIF(H2342,NOW(),"y"),"yr","day")))),"Usia Salah"),"")</f>
        <v>50097.348911689813</v>
      </c>
      <c r="Q2342" s="167" t="str">
        <f ca="1">IF(Table1[[#This Row],[TGL. PENSIUN (usia)]]&lt;&gt;0,TEXT(Table1[[#This Row],[TGL. PENSIUN (usia)]],"yyyy"),"")</f>
        <v>2037</v>
      </c>
      <c r="R2342" s="166">
        <f ca="1">IF(AND(Table1[[#This Row],[TGL. PENSIUN (usia)]]&lt;&gt;"",Table1[[#This Row],[TGL. PENSIUN (usia)]]&lt;&gt;"USIA SALAH"),IF(tglAcuan&lt;&gt;0,(INT(CONVERT(VLOOKUP(Table1[[#This Row],[JABATAN]],tbl_refJabatan,2,FALSE),"yr","day")-CONVERT(DATEDIF(H2342,tglAcuan,"y"),"yr","day"))),(INT(CONVERT(VLOOKUP(Table1[[#This Row],[JABATAN]],tbl_refJabatan,2,FALSE),"yr","day")-CONVERT(DATEDIF(H2342,NOW(),"y"),"yr","day")))),"")</f>
        <v>4748</v>
      </c>
      <c r="S2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Row],[JABATAN]],tbl_refJabatan,4,FALSE),"yr","day")-CONVERT(DATEDIF(H2342,tglAcuan,"y"),"yr","day"))),(NOW()+(CONVERT(VLOOKUP(Table1[[#This Row],[JABATAN]],tbl_refJabatan,4,FALSE),"yr","day")-CONVERT(DATEDIF(H2342,NOW(),"y"),"yr","day")))),"Usia Salah"),"")</f>
        <v>35487.348911689813</v>
      </c>
      <c r="T2342" s="167" t="str">
        <f ca="1">IF(Table1[[#This Row],[TGL. PENSIUN ( usia )]]&lt;&gt;0,TEXT(Table1[[#This Row],[TGL. PENSIUN ( usia )]],"yyyy"),"")</f>
        <v>1997</v>
      </c>
      <c r="U2342" s="166">
        <f ca="1">IF(AND(Table1[[#This Row],[TGL. PENSIUN (usia)]]&lt;&gt;"",Table1[[#This Row],[TGL. PENSIUN (usia)]]&lt;&gt;"USIA SALAH"),IF(tglAcuan&lt;&gt;0,(INT(CONVERT(VLOOKUP(Table1[[#This Row],[JABATAN]],tbl_refJabatan,4,FALSE),"yr","day")-CONVERT(DATEDIF(H2342,tglAcuan,"y"),"yr","day"))),(INT(CONVERT(VLOOKUP(Table1[[#This Row],[JABATAN]],tbl_refJabatan,4,FALSE),"yr","day")-CONVERT(DATEDIF(H2342,NOW(),"y"),"yr","day")))),"")</f>
        <v>-9862</v>
      </c>
      <c r="V2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Row],[JABATAN]],tbl_refJabatan,6,FALSE),"yr","day")-CONVERT(DATEDIF(H2342,tglAcuan,"y"),"yr","day"))),(NOW()+(CONVERT(VLOOKUP(Table1[[#This Row],[JABATAN]],tbl_refJabatan,6,FALSE),"yr","day")-CONVERT(DATEDIF(H2342,NOW(),"y"),"yr","day")))),"Usia Salah"),"")</f>
        <v>28182.348911689813</v>
      </c>
      <c r="W2342" s="167" t="str">
        <f ca="1">IF(Table1[[#This Row],[TGL.PENSIUN (usia)]]&lt;&gt;0,TEXT(Table1[[#This Row],[TGL.PENSIUN (usia)]],"yyyy"),"")</f>
        <v>1977</v>
      </c>
      <c r="X2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Row],[JABATAN]],tbl_refJabatan,7,FALSE),"yr","day")-CONVERT(DATEDIF(M2342,tglAcuan,"y"),"yr","day"))),(NOW()+(CONVERT(VLOOKUP(Table1[[#This Row],[JABATAN]],tbl_refJabatan,7,FALSE),"yr","day")-CONVERT(DATEDIF(M2342,NOW(),"y"),"yr","day")))),"tgl SK salah"),"")</f>
        <v>62881.098911689813</v>
      </c>
      <c r="Y2342" s="167" t="str">
        <f ca="1">IF(Table1[[#This Row],[TGL. PENSIUN (jabatan)]]&lt;&gt;0,TEXT(Table1[[#This Row],[TGL. PENSIUN (jabatan)]],"yyyy"),"")</f>
        <v>2072</v>
      </c>
      <c r="Z234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Row],[JABATAN]],tbl_refJabatan,8,FALSE),"yr","day")-CONVERT(DATEDIF(H2342,tglAcuan,"y"),"yr","day"))),(NOW()+(CONVERT(VLOOKUP(Table1[[#This Row],[JABATAN]],tbl_refJabatan,8,FALSE),"yr","day")-CONVERT(DATEDIF(H2342,NOW(),"y"),"yr","day")))),"Usia Salah"),"")</f>
        <v>50097.348911689813</v>
      </c>
      <c r="AA2342" s="167" t="str">
        <f ca="1">IF(Table1[[#This Row],[TGL.PENSIUN (usia )]]&lt;&gt;0,TEXT(Table1[[#This Row],[TGL.PENSIUN (usia )]],"yyyy"),"")</f>
        <v>2037</v>
      </c>
      <c r="AB234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Row],[JABATAN]],tbl_refJabatan,9,FALSE),"yr","day")-CONVERT(DATEDIF(M2342,tglAcuan,"y"),"yr","day"))),(NOW()+(CONVERT(VLOOKUP(Table1[[#This Row],[JABATAN]],tbl_refJabatan,9,FALSE),"yr","day")-CONVERT(DATEDIF(M2342,NOW(),"y"),"yr","day")))),"tgl SK salah"),"")</f>
        <v>46444.848911689813</v>
      </c>
      <c r="AC2342" s="167" t="str">
        <f ca="1">IF(Table1[[#This Row],[TGL. PENSIUN (jabatan )]]&lt;&gt;0,TEXT(Table1[[#This Row],[TGL. PENSIUN (jabatan )]],"yyyy"),"")</f>
        <v>2027</v>
      </c>
      <c r="AD234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3" spans="1:30" s="53" customFormat="1" ht="21.75" customHeight="1" x14ac:dyDescent="0.25">
      <c r="A2343" s="43">
        <f t="shared" si="79"/>
        <v>2338</v>
      </c>
      <c r="B2343" s="44" t="s">
        <v>3998</v>
      </c>
      <c r="C2343" s="44" t="s">
        <v>3998</v>
      </c>
      <c r="D2343" s="72" t="s">
        <v>63</v>
      </c>
      <c r="E2343" s="59" t="s">
        <v>877</v>
      </c>
      <c r="F2343" s="43" t="s">
        <v>41</v>
      </c>
      <c r="G2343" s="46" t="s">
        <v>42</v>
      </c>
      <c r="H2343" s="47">
        <v>25874</v>
      </c>
      <c r="I2343" s="45"/>
      <c r="J2343" s="76"/>
      <c r="K2343" s="74" t="s">
        <v>43</v>
      </c>
      <c r="L2343" s="90" t="s">
        <v>4082</v>
      </c>
      <c r="M2343" s="80">
        <v>39466</v>
      </c>
      <c r="N2343" s="52" t="str">
        <f t="shared" ca="1" si="80"/>
        <v>53 Tahun 3 Bulan 25 hari</v>
      </c>
      <c r="O234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8 Hari </v>
      </c>
      <c r="P2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Row],[JABATAN]],tbl_refJabatan,2,FALSE),"yr","day")-CONVERT(DATEDIF(H2343,tglAcuan,"y"),"yr","day"))),(NOW()+(CONVERT(VLOOKUP(Table1[[#This Row],[JABATAN]],tbl_refJabatan,2,FALSE),"yr","day")-CONVERT(DATEDIF(H2343,NOW(),"y"),"yr","day")))),"Usia Salah"),"")</f>
        <v>47905.848911689813</v>
      </c>
      <c r="Q2343" s="167" t="str">
        <f ca="1">IF(Table1[[#This Row],[TGL. PENSIUN (usia)]]&lt;&gt;0,TEXT(Table1[[#This Row],[TGL. PENSIUN (usia)]],"yyyy"),"")</f>
        <v>2031</v>
      </c>
      <c r="R2343" s="166">
        <f ca="1">IF(AND(Table1[[#This Row],[TGL. PENSIUN (usia)]]&lt;&gt;"",Table1[[#This Row],[TGL. PENSIUN (usia)]]&lt;&gt;"USIA SALAH"),IF(tglAcuan&lt;&gt;0,(INT(CONVERT(VLOOKUP(Table1[[#This Row],[JABATAN]],tbl_refJabatan,2,FALSE),"yr","day")-CONVERT(DATEDIF(H2343,tglAcuan,"y"),"yr","day"))),(INT(CONVERT(VLOOKUP(Table1[[#This Row],[JABATAN]],tbl_refJabatan,2,FALSE),"yr","day")-CONVERT(DATEDIF(H2343,NOW(),"y"),"yr","day")))),"")</f>
        <v>2556</v>
      </c>
      <c r="S2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Row],[JABATAN]],tbl_refJabatan,4,FALSE),"yr","day")-CONVERT(DATEDIF(H2343,tglAcuan,"y"),"yr","day"))),(NOW()+(CONVERT(VLOOKUP(Table1[[#This Row],[JABATAN]],tbl_refJabatan,4,FALSE),"yr","day")-CONVERT(DATEDIF(H2343,NOW(),"y"),"yr","day")))),"Usia Salah"),"")</f>
        <v>33295.848911689813</v>
      </c>
      <c r="T2343" s="167" t="str">
        <f ca="1">IF(Table1[[#This Row],[TGL. PENSIUN ( usia )]]&lt;&gt;0,TEXT(Table1[[#This Row],[TGL. PENSIUN ( usia )]],"yyyy"),"")</f>
        <v>1991</v>
      </c>
      <c r="U2343" s="166">
        <f ca="1">IF(AND(Table1[[#This Row],[TGL. PENSIUN (usia)]]&lt;&gt;"",Table1[[#This Row],[TGL. PENSIUN (usia)]]&lt;&gt;"USIA SALAH"),IF(tglAcuan&lt;&gt;0,(INT(CONVERT(VLOOKUP(Table1[[#This Row],[JABATAN]],tbl_refJabatan,4,FALSE),"yr","day")-CONVERT(DATEDIF(H2343,tglAcuan,"y"),"yr","day"))),(INT(CONVERT(VLOOKUP(Table1[[#This Row],[JABATAN]],tbl_refJabatan,4,FALSE),"yr","day")-CONVERT(DATEDIF(H2343,NOW(),"y"),"yr","day")))),"")</f>
        <v>-12054</v>
      </c>
      <c r="V2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Row],[JABATAN]],tbl_refJabatan,6,FALSE),"yr","day")-CONVERT(DATEDIF(H2343,tglAcuan,"y"),"yr","day"))),(NOW()+(CONVERT(VLOOKUP(Table1[[#This Row],[JABATAN]],tbl_refJabatan,6,FALSE),"yr","day")-CONVERT(DATEDIF(H2343,NOW(),"y"),"yr","day")))),"Usia Salah"),"")</f>
        <v>25990.848911689813</v>
      </c>
      <c r="W2343" s="167" t="str">
        <f ca="1">IF(Table1[[#This Row],[TGL.PENSIUN (usia)]]&lt;&gt;0,TEXT(Table1[[#This Row],[TGL.PENSIUN (usia)]],"yyyy"),"")</f>
        <v>1971</v>
      </c>
      <c r="X2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Row],[JABATAN]],tbl_refJabatan,7,FALSE),"yr","day")-CONVERT(DATEDIF(M2343,tglAcuan,"y"),"yr","day"))),(NOW()+(CONVERT(VLOOKUP(Table1[[#This Row],[JABATAN]],tbl_refJabatan,7,FALSE),"yr","day")-CONVERT(DATEDIF(M2343,NOW(),"y"),"yr","day")))),"tgl SK salah"),"")</f>
        <v>61420.098911689813</v>
      </c>
      <c r="Y2343" s="167" t="str">
        <f ca="1">IF(Table1[[#This Row],[TGL. PENSIUN (jabatan)]]&lt;&gt;0,TEXT(Table1[[#This Row],[TGL. PENSIUN (jabatan)]],"yyyy"),"")</f>
        <v>2068</v>
      </c>
      <c r="Z234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Row],[JABATAN]],tbl_refJabatan,8,FALSE),"yr","day")-CONVERT(DATEDIF(H2343,tglAcuan,"y"),"yr","day"))),(NOW()+(CONVERT(VLOOKUP(Table1[[#This Row],[JABATAN]],tbl_refJabatan,8,FALSE),"yr","day")-CONVERT(DATEDIF(H2343,NOW(),"y"),"yr","day")))),"Usia Salah"),"")</f>
        <v>47905.848911689813</v>
      </c>
      <c r="AA2343" s="167" t="str">
        <f ca="1">IF(Table1[[#This Row],[TGL.PENSIUN (usia )]]&lt;&gt;0,TEXT(Table1[[#This Row],[TGL.PENSIUN (usia )]],"yyyy"),"")</f>
        <v>2031</v>
      </c>
      <c r="AB234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Row],[JABATAN]],tbl_refJabatan,9,FALSE),"yr","day")-CONVERT(DATEDIF(M2343,tglAcuan,"y"),"yr","day"))),(NOW()+(CONVERT(VLOOKUP(Table1[[#This Row],[JABATAN]],tbl_refJabatan,9,FALSE),"yr","day")-CONVERT(DATEDIF(M2343,NOW(),"y"),"yr","day")))),"tgl SK salah"),"")</f>
        <v>44983.848911689813</v>
      </c>
      <c r="AC2343" s="167" t="str">
        <f ca="1">IF(Table1[[#This Row],[TGL. PENSIUN (jabatan )]]&lt;&gt;0,TEXT(Table1[[#This Row],[TGL. PENSIUN (jabatan )]],"yyyy"),"")</f>
        <v>2023</v>
      </c>
      <c r="AD234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4" spans="1:30" s="53" customFormat="1" ht="21.75" customHeight="1" x14ac:dyDescent="0.25">
      <c r="A2344" s="43">
        <f t="shared" si="79"/>
        <v>2339</v>
      </c>
      <c r="B2344" s="44" t="s">
        <v>3998</v>
      </c>
      <c r="C2344" s="44" t="s">
        <v>3998</v>
      </c>
      <c r="D2344" s="72" t="s">
        <v>63</v>
      </c>
      <c r="E2344" s="59" t="s">
        <v>4083</v>
      </c>
      <c r="F2344" s="43" t="s">
        <v>41</v>
      </c>
      <c r="G2344" s="46" t="s">
        <v>42</v>
      </c>
      <c r="H2344" s="47">
        <v>30730</v>
      </c>
      <c r="I2344" s="45"/>
      <c r="J2344" s="76"/>
      <c r="K2344" s="74" t="s">
        <v>43</v>
      </c>
      <c r="L2344" s="63" t="s">
        <v>4084</v>
      </c>
      <c r="M2344" s="80">
        <v>42275</v>
      </c>
      <c r="N2344" s="52" t="str">
        <f t="shared" ca="1" si="80"/>
        <v>40 Tahun 0 Bulan 9 hari</v>
      </c>
      <c r="O234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30 Hari </v>
      </c>
      <c r="P2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Row],[JABATAN]],tbl_refJabatan,2,FALSE),"yr","day")-CONVERT(DATEDIF(H2344,tglAcuan,"y"),"yr","day"))),(NOW()+(CONVERT(VLOOKUP(Table1[[#This Row],[JABATAN]],tbl_refJabatan,2,FALSE),"yr","day")-CONVERT(DATEDIF(H2344,NOW(),"y"),"yr","day")))),"Usia Salah"),"")</f>
        <v>52654.098911689813</v>
      </c>
      <c r="Q2344" s="167" t="str">
        <f ca="1">IF(Table1[[#This Row],[TGL. PENSIUN (usia)]]&lt;&gt;0,TEXT(Table1[[#This Row],[TGL. PENSIUN (usia)]],"yyyy"),"")</f>
        <v>2044</v>
      </c>
      <c r="R2344" s="166">
        <f ca="1">IF(AND(Table1[[#This Row],[TGL. PENSIUN (usia)]]&lt;&gt;"",Table1[[#This Row],[TGL. PENSIUN (usia)]]&lt;&gt;"USIA SALAH"),IF(tglAcuan&lt;&gt;0,(INT(CONVERT(VLOOKUP(Table1[[#This Row],[JABATAN]],tbl_refJabatan,2,FALSE),"yr","day")-CONVERT(DATEDIF(H2344,tglAcuan,"y"),"yr","day"))),(INT(CONVERT(VLOOKUP(Table1[[#This Row],[JABATAN]],tbl_refJabatan,2,FALSE),"yr","day")-CONVERT(DATEDIF(H2344,NOW(),"y"),"yr","day")))),"")</f>
        <v>7305</v>
      </c>
      <c r="S2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Row],[JABATAN]],tbl_refJabatan,4,FALSE),"yr","day")-CONVERT(DATEDIF(H2344,tglAcuan,"y"),"yr","day"))),(NOW()+(CONVERT(VLOOKUP(Table1[[#This Row],[JABATAN]],tbl_refJabatan,4,FALSE),"yr","day")-CONVERT(DATEDIF(H2344,NOW(),"y"),"yr","day")))),"Usia Salah"),"")</f>
        <v>38044.098911689813</v>
      </c>
      <c r="T2344" s="167" t="str">
        <f ca="1">IF(Table1[[#This Row],[TGL. PENSIUN ( usia )]]&lt;&gt;0,TEXT(Table1[[#This Row],[TGL. PENSIUN ( usia )]],"yyyy"),"")</f>
        <v>2004</v>
      </c>
      <c r="U2344" s="166">
        <f ca="1">IF(AND(Table1[[#This Row],[TGL. PENSIUN (usia)]]&lt;&gt;"",Table1[[#This Row],[TGL. PENSIUN (usia)]]&lt;&gt;"USIA SALAH"),IF(tglAcuan&lt;&gt;0,(INT(CONVERT(VLOOKUP(Table1[[#This Row],[JABATAN]],tbl_refJabatan,4,FALSE),"yr","day")-CONVERT(DATEDIF(H2344,tglAcuan,"y"),"yr","day"))),(INT(CONVERT(VLOOKUP(Table1[[#This Row],[JABATAN]],tbl_refJabatan,4,FALSE),"yr","day")-CONVERT(DATEDIF(H2344,NOW(),"y"),"yr","day")))),"")</f>
        <v>-7305</v>
      </c>
      <c r="V2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Row],[JABATAN]],tbl_refJabatan,6,FALSE),"yr","day")-CONVERT(DATEDIF(H2344,tglAcuan,"y"),"yr","day"))),(NOW()+(CONVERT(VLOOKUP(Table1[[#This Row],[JABATAN]],tbl_refJabatan,6,FALSE),"yr","day")-CONVERT(DATEDIF(H2344,NOW(),"y"),"yr","day")))),"Usia Salah"),"")</f>
        <v>30739.098911689813</v>
      </c>
      <c r="W2344" s="167" t="str">
        <f ca="1">IF(Table1[[#This Row],[TGL.PENSIUN (usia)]]&lt;&gt;0,TEXT(Table1[[#This Row],[TGL.PENSIUN (usia)]],"yyyy"),"")</f>
        <v>1984</v>
      </c>
      <c r="X2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Row],[JABATAN]],tbl_refJabatan,7,FALSE),"yr","day")-CONVERT(DATEDIF(M2344,tglAcuan,"y"),"yr","day"))),(NOW()+(CONVERT(VLOOKUP(Table1[[#This Row],[JABATAN]],tbl_refJabatan,7,FALSE),"yr","day")-CONVERT(DATEDIF(M2344,NOW(),"y"),"yr","day")))),"tgl SK salah"),"")</f>
        <v>64342.098911689813</v>
      </c>
      <c r="Y2344" s="167" t="str">
        <f ca="1">IF(Table1[[#This Row],[TGL. PENSIUN (jabatan)]]&lt;&gt;0,TEXT(Table1[[#This Row],[TGL. PENSIUN (jabatan)]],"yyyy"),"")</f>
        <v>2076</v>
      </c>
      <c r="Z234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Row],[JABATAN]],tbl_refJabatan,8,FALSE),"yr","day")-CONVERT(DATEDIF(H2344,tglAcuan,"y"),"yr","day"))),(NOW()+(CONVERT(VLOOKUP(Table1[[#This Row],[JABATAN]],tbl_refJabatan,8,FALSE),"yr","day")-CONVERT(DATEDIF(H2344,NOW(),"y"),"yr","day")))),"Usia Salah"),"")</f>
        <v>52654.098911689813</v>
      </c>
      <c r="AA2344" s="167" t="str">
        <f ca="1">IF(Table1[[#This Row],[TGL.PENSIUN (usia )]]&lt;&gt;0,TEXT(Table1[[#This Row],[TGL.PENSIUN (usia )]],"yyyy"),"")</f>
        <v>2044</v>
      </c>
      <c r="AB234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Row],[JABATAN]],tbl_refJabatan,9,FALSE),"yr","day")-CONVERT(DATEDIF(M2344,tglAcuan,"y"),"yr","day"))),(NOW()+(CONVERT(VLOOKUP(Table1[[#This Row],[JABATAN]],tbl_refJabatan,9,FALSE),"yr","day")-CONVERT(DATEDIF(M2344,NOW(),"y"),"yr","day")))),"tgl SK salah"),"")</f>
        <v>47905.848911689813</v>
      </c>
      <c r="AC2344" s="167" t="str">
        <f ca="1">IF(Table1[[#This Row],[TGL. PENSIUN (jabatan )]]&lt;&gt;0,TEXT(Table1[[#This Row],[TGL. PENSIUN (jabatan )]],"yyyy"),"")</f>
        <v>2031</v>
      </c>
      <c r="AD234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5" spans="1:30" s="53" customFormat="1" ht="21.75" customHeight="1" x14ac:dyDescent="0.25">
      <c r="A2345" s="43">
        <f t="shared" si="79"/>
        <v>2340</v>
      </c>
      <c r="B2345" s="44" t="s">
        <v>3998</v>
      </c>
      <c r="C2345" s="44" t="s">
        <v>3998</v>
      </c>
      <c r="D2345" s="72" t="s">
        <v>63</v>
      </c>
      <c r="E2345" s="59" t="s">
        <v>1047</v>
      </c>
      <c r="F2345" s="43" t="s">
        <v>41</v>
      </c>
      <c r="G2345" s="46" t="s">
        <v>42</v>
      </c>
      <c r="H2345" s="47">
        <v>30773</v>
      </c>
      <c r="I2345" s="45"/>
      <c r="J2345" s="76"/>
      <c r="K2345" s="74" t="s">
        <v>43</v>
      </c>
      <c r="L2345" s="63" t="s">
        <v>4085</v>
      </c>
      <c r="M2345" s="80">
        <v>42275</v>
      </c>
      <c r="N2345" s="52" t="str">
        <f t="shared" ca="1" si="80"/>
        <v>39 Tahun 10 Bulan 26 hari</v>
      </c>
      <c r="O234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8 Tahun 4 Bulan 30 Hari </v>
      </c>
      <c r="P2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Row],[JABATAN]],tbl_refJabatan,2,FALSE),"yr","day")-CONVERT(DATEDIF(H2345,tglAcuan,"y"),"yr","day"))),(NOW()+(CONVERT(VLOOKUP(Table1[[#This Row],[JABATAN]],tbl_refJabatan,2,FALSE),"yr","day")-CONVERT(DATEDIF(H2345,NOW(),"y"),"yr","day")))),"Usia Salah"),"")</f>
        <v>53019.348911689813</v>
      </c>
      <c r="Q2345" s="167" t="str">
        <f ca="1">IF(Table1[[#This Row],[TGL. PENSIUN (usia)]]&lt;&gt;0,TEXT(Table1[[#This Row],[TGL. PENSIUN (usia)]],"yyyy"),"")</f>
        <v>2045</v>
      </c>
      <c r="R2345" s="166">
        <f ca="1">IF(AND(Table1[[#This Row],[TGL. PENSIUN (usia)]]&lt;&gt;"",Table1[[#This Row],[TGL. PENSIUN (usia)]]&lt;&gt;"USIA SALAH"),IF(tglAcuan&lt;&gt;0,(INT(CONVERT(VLOOKUP(Table1[[#This Row],[JABATAN]],tbl_refJabatan,2,FALSE),"yr","day")-CONVERT(DATEDIF(H2345,tglAcuan,"y"),"yr","day"))),(INT(CONVERT(VLOOKUP(Table1[[#This Row],[JABATAN]],tbl_refJabatan,2,FALSE),"yr","day")-CONVERT(DATEDIF(H2345,NOW(),"y"),"yr","day")))),"")</f>
        <v>7670</v>
      </c>
      <c r="S2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Row],[JABATAN]],tbl_refJabatan,4,FALSE),"yr","day")-CONVERT(DATEDIF(H2345,tglAcuan,"y"),"yr","day"))),(NOW()+(CONVERT(VLOOKUP(Table1[[#This Row],[JABATAN]],tbl_refJabatan,4,FALSE),"yr","day")-CONVERT(DATEDIF(H2345,NOW(),"y"),"yr","day")))),"Usia Salah"),"")</f>
        <v>38409.348911689813</v>
      </c>
      <c r="T2345" s="167" t="str">
        <f ca="1">IF(Table1[[#This Row],[TGL. PENSIUN ( usia )]]&lt;&gt;0,TEXT(Table1[[#This Row],[TGL. PENSIUN ( usia )]],"yyyy"),"")</f>
        <v>2005</v>
      </c>
      <c r="U2345" s="166">
        <f ca="1">IF(AND(Table1[[#This Row],[TGL. PENSIUN (usia)]]&lt;&gt;"",Table1[[#This Row],[TGL. PENSIUN (usia)]]&lt;&gt;"USIA SALAH"),IF(tglAcuan&lt;&gt;0,(INT(CONVERT(VLOOKUP(Table1[[#This Row],[JABATAN]],tbl_refJabatan,4,FALSE),"yr","day")-CONVERT(DATEDIF(H2345,tglAcuan,"y"),"yr","day"))),(INT(CONVERT(VLOOKUP(Table1[[#This Row],[JABATAN]],tbl_refJabatan,4,FALSE),"yr","day")-CONVERT(DATEDIF(H2345,NOW(),"y"),"yr","day")))),"")</f>
        <v>-6940</v>
      </c>
      <c r="V2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Row],[JABATAN]],tbl_refJabatan,6,FALSE),"yr","day")-CONVERT(DATEDIF(H2345,tglAcuan,"y"),"yr","day"))),(NOW()+(CONVERT(VLOOKUP(Table1[[#This Row],[JABATAN]],tbl_refJabatan,6,FALSE),"yr","day")-CONVERT(DATEDIF(H2345,NOW(),"y"),"yr","day")))),"Usia Salah"),"")</f>
        <v>31104.348911689813</v>
      </c>
      <c r="W2345" s="167" t="str">
        <f ca="1">IF(Table1[[#This Row],[TGL.PENSIUN (usia)]]&lt;&gt;0,TEXT(Table1[[#This Row],[TGL.PENSIUN (usia)]],"yyyy"),"")</f>
        <v>1985</v>
      </c>
      <c r="X2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Row],[JABATAN]],tbl_refJabatan,7,FALSE),"yr","day")-CONVERT(DATEDIF(M2345,tglAcuan,"y"),"yr","day"))),(NOW()+(CONVERT(VLOOKUP(Table1[[#This Row],[JABATAN]],tbl_refJabatan,7,FALSE),"yr","day")-CONVERT(DATEDIF(M2345,NOW(),"y"),"yr","day")))),"tgl SK salah"),"")</f>
        <v>64342.098911689813</v>
      </c>
      <c r="Y2345" s="167" t="str">
        <f ca="1">IF(Table1[[#This Row],[TGL. PENSIUN (jabatan)]]&lt;&gt;0,TEXT(Table1[[#This Row],[TGL. PENSIUN (jabatan)]],"yyyy"),"")</f>
        <v>2076</v>
      </c>
      <c r="Z234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Row],[JABATAN]],tbl_refJabatan,8,FALSE),"yr","day")-CONVERT(DATEDIF(H2345,tglAcuan,"y"),"yr","day"))),(NOW()+(CONVERT(VLOOKUP(Table1[[#This Row],[JABATAN]],tbl_refJabatan,8,FALSE),"yr","day")-CONVERT(DATEDIF(H2345,NOW(),"y"),"yr","day")))),"Usia Salah"),"")</f>
        <v>53019.348911689813</v>
      </c>
      <c r="AA2345" s="167" t="str">
        <f ca="1">IF(Table1[[#This Row],[TGL.PENSIUN (usia )]]&lt;&gt;0,TEXT(Table1[[#This Row],[TGL.PENSIUN (usia )]],"yyyy"),"")</f>
        <v>2045</v>
      </c>
      <c r="AB234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Row],[JABATAN]],tbl_refJabatan,9,FALSE),"yr","day")-CONVERT(DATEDIF(M2345,tglAcuan,"y"),"yr","day"))),(NOW()+(CONVERT(VLOOKUP(Table1[[#This Row],[JABATAN]],tbl_refJabatan,9,FALSE),"yr","day")-CONVERT(DATEDIF(M2345,NOW(),"y"),"yr","day")))),"tgl SK salah"),"")</f>
        <v>47905.848911689813</v>
      </c>
      <c r="AC2345" s="167" t="str">
        <f ca="1">IF(Table1[[#This Row],[TGL. PENSIUN (jabatan )]]&lt;&gt;0,TEXT(Table1[[#This Row],[TGL. PENSIUN (jabatan )]],"yyyy"),"")</f>
        <v>2031</v>
      </c>
      <c r="AD234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6" spans="1:30" s="53" customFormat="1" ht="21.75" customHeight="1" x14ac:dyDescent="0.25">
      <c r="A2346" s="43">
        <f t="shared" si="79"/>
        <v>2341</v>
      </c>
      <c r="B2346" s="44" t="s">
        <v>3998</v>
      </c>
      <c r="C2346" s="44" t="s">
        <v>3998</v>
      </c>
      <c r="D2346" s="72" t="s">
        <v>63</v>
      </c>
      <c r="E2346" s="59" t="s">
        <v>4086</v>
      </c>
      <c r="F2346" s="43" t="s">
        <v>41</v>
      </c>
      <c r="G2346" s="46" t="s">
        <v>42</v>
      </c>
      <c r="H2346" s="47">
        <v>24821</v>
      </c>
      <c r="I2346" s="45"/>
      <c r="J2346" s="76"/>
      <c r="K2346" s="74" t="s">
        <v>43</v>
      </c>
      <c r="L2346" s="90" t="s">
        <v>1972</v>
      </c>
      <c r="M2346" s="80">
        <v>39465</v>
      </c>
      <c r="N2346" s="52" t="str">
        <f t="shared" ca="1" si="80"/>
        <v>56 Tahun 2 Bulan 12 hari</v>
      </c>
      <c r="O234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9 Hari </v>
      </c>
      <c r="P2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Row],[JABATAN]],tbl_refJabatan,2,FALSE),"yr","day")-CONVERT(DATEDIF(H2346,tglAcuan,"y"),"yr","day"))),(NOW()+(CONVERT(VLOOKUP(Table1[[#This Row],[JABATAN]],tbl_refJabatan,2,FALSE),"yr","day")-CONVERT(DATEDIF(H2346,NOW(),"y"),"yr","day")))),"Usia Salah"),"")</f>
        <v>46810.098911689813</v>
      </c>
      <c r="Q2346" s="167" t="str">
        <f ca="1">IF(Table1[[#This Row],[TGL. PENSIUN (usia)]]&lt;&gt;0,TEXT(Table1[[#This Row],[TGL. PENSIUN (usia)]],"yyyy"),"")</f>
        <v>2028</v>
      </c>
      <c r="R2346" s="166">
        <f ca="1">IF(AND(Table1[[#This Row],[TGL. PENSIUN (usia)]]&lt;&gt;"",Table1[[#This Row],[TGL. PENSIUN (usia)]]&lt;&gt;"USIA SALAH"),IF(tglAcuan&lt;&gt;0,(INT(CONVERT(VLOOKUP(Table1[[#This Row],[JABATAN]],tbl_refJabatan,2,FALSE),"yr","day")-CONVERT(DATEDIF(H2346,tglAcuan,"y"),"yr","day"))),(INT(CONVERT(VLOOKUP(Table1[[#This Row],[JABATAN]],tbl_refJabatan,2,FALSE),"yr","day")-CONVERT(DATEDIF(H2346,NOW(),"y"),"yr","day")))),"")</f>
        <v>1461</v>
      </c>
      <c r="S2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Row],[JABATAN]],tbl_refJabatan,4,FALSE),"yr","day")-CONVERT(DATEDIF(H2346,tglAcuan,"y"),"yr","day"))),(NOW()+(CONVERT(VLOOKUP(Table1[[#This Row],[JABATAN]],tbl_refJabatan,4,FALSE),"yr","day")-CONVERT(DATEDIF(H2346,NOW(),"y"),"yr","day")))),"Usia Salah"),"")</f>
        <v>32200.098911689813</v>
      </c>
      <c r="T2346" s="167" t="str">
        <f ca="1">IF(Table1[[#This Row],[TGL. PENSIUN ( usia )]]&lt;&gt;0,TEXT(Table1[[#This Row],[TGL. PENSIUN ( usia )]],"yyyy"),"")</f>
        <v>1988</v>
      </c>
      <c r="U2346" s="166">
        <f ca="1">IF(AND(Table1[[#This Row],[TGL. PENSIUN (usia)]]&lt;&gt;"",Table1[[#This Row],[TGL. PENSIUN (usia)]]&lt;&gt;"USIA SALAH"),IF(tglAcuan&lt;&gt;0,(INT(CONVERT(VLOOKUP(Table1[[#This Row],[JABATAN]],tbl_refJabatan,4,FALSE),"yr","day")-CONVERT(DATEDIF(H2346,tglAcuan,"y"),"yr","day"))),(INT(CONVERT(VLOOKUP(Table1[[#This Row],[JABATAN]],tbl_refJabatan,4,FALSE),"yr","day")-CONVERT(DATEDIF(H2346,NOW(),"y"),"yr","day")))),"")</f>
        <v>-13149</v>
      </c>
      <c r="V2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Row],[JABATAN]],tbl_refJabatan,6,FALSE),"yr","day")-CONVERT(DATEDIF(H2346,tglAcuan,"y"),"yr","day"))),(NOW()+(CONVERT(VLOOKUP(Table1[[#This Row],[JABATAN]],tbl_refJabatan,6,FALSE),"yr","day")-CONVERT(DATEDIF(H2346,NOW(),"y"),"yr","day")))),"Usia Salah"),"")</f>
        <v>24895.098911689813</v>
      </c>
      <c r="W2346" s="167" t="str">
        <f ca="1">IF(Table1[[#This Row],[TGL.PENSIUN (usia)]]&lt;&gt;0,TEXT(Table1[[#This Row],[TGL.PENSIUN (usia)]],"yyyy"),"")</f>
        <v>1968</v>
      </c>
      <c r="X2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Row],[JABATAN]],tbl_refJabatan,7,FALSE),"yr","day")-CONVERT(DATEDIF(M2346,tglAcuan,"y"),"yr","day"))),(NOW()+(CONVERT(VLOOKUP(Table1[[#This Row],[JABATAN]],tbl_refJabatan,7,FALSE),"yr","day")-CONVERT(DATEDIF(M2346,NOW(),"y"),"yr","day")))),"tgl SK salah"),"")</f>
        <v>61420.098911689813</v>
      </c>
      <c r="Y2346" s="167" t="str">
        <f ca="1">IF(Table1[[#This Row],[TGL. PENSIUN (jabatan)]]&lt;&gt;0,TEXT(Table1[[#This Row],[TGL. PENSIUN (jabatan)]],"yyyy"),"")</f>
        <v>2068</v>
      </c>
      <c r="Z234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Row],[JABATAN]],tbl_refJabatan,8,FALSE),"yr","day")-CONVERT(DATEDIF(H2346,tglAcuan,"y"),"yr","day"))),(NOW()+(CONVERT(VLOOKUP(Table1[[#This Row],[JABATAN]],tbl_refJabatan,8,FALSE),"yr","day")-CONVERT(DATEDIF(H2346,NOW(),"y"),"yr","day")))),"Usia Salah"),"")</f>
        <v>46810.098911689813</v>
      </c>
      <c r="AA2346" s="167" t="str">
        <f ca="1">IF(Table1[[#This Row],[TGL.PENSIUN (usia )]]&lt;&gt;0,TEXT(Table1[[#This Row],[TGL.PENSIUN (usia )]],"yyyy"),"")</f>
        <v>2028</v>
      </c>
      <c r="AB234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Row],[JABATAN]],tbl_refJabatan,9,FALSE),"yr","day")-CONVERT(DATEDIF(M2346,tglAcuan,"y"),"yr","day"))),(NOW()+(CONVERT(VLOOKUP(Table1[[#This Row],[JABATAN]],tbl_refJabatan,9,FALSE),"yr","day")-CONVERT(DATEDIF(M2346,NOW(),"y"),"yr","day")))),"tgl SK salah"),"")</f>
        <v>44983.848911689813</v>
      </c>
      <c r="AC2346" s="167" t="str">
        <f ca="1">IF(Table1[[#This Row],[TGL. PENSIUN (jabatan )]]&lt;&gt;0,TEXT(Table1[[#This Row],[TGL. PENSIUN (jabatan )]],"yyyy"),"")</f>
        <v>2023</v>
      </c>
      <c r="AD234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7" spans="1:30" s="53" customFormat="1" ht="21.75" customHeight="1" x14ac:dyDescent="0.25">
      <c r="A2347" s="43">
        <f t="shared" si="79"/>
        <v>2342</v>
      </c>
      <c r="B2347" s="44" t="s">
        <v>3998</v>
      </c>
      <c r="C2347" s="44" t="s">
        <v>4087</v>
      </c>
      <c r="D2347" s="45" t="s">
        <v>39</v>
      </c>
      <c r="E2347" s="59" t="s">
        <v>88</v>
      </c>
      <c r="F2347" s="43" t="s">
        <v>41</v>
      </c>
      <c r="G2347" s="46" t="s">
        <v>42</v>
      </c>
      <c r="H2347" s="47">
        <v>23569</v>
      </c>
      <c r="I2347" s="45"/>
      <c r="J2347" s="76"/>
      <c r="K2347" s="74" t="s">
        <v>43</v>
      </c>
      <c r="L2347" s="63" t="s">
        <v>4088</v>
      </c>
      <c r="M2347" s="80">
        <v>43812</v>
      </c>
      <c r="N2347" s="52" t="str">
        <f t="shared" ca="1" si="80"/>
        <v>59 Tahun 7 Bulan 16 hari</v>
      </c>
      <c r="O234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Row],[JABATAN]],tbl_refJabatan,2,FALSE),"yr","day")-CONVERT(DATEDIF(H2347,tglAcuan,"y"),"yr","day"))),(NOW()+(CONVERT(VLOOKUP(Table1[[#This Row],[JABATAN]],tbl_refJabatan,2,FALSE),"yr","day")-CONVERT(DATEDIF(H2347,NOW(),"y"),"yr","day")))),"Usia Salah"),"")</f>
        <v>23799.348911689813</v>
      </c>
      <c r="Q2347" s="167" t="str">
        <f ca="1">IF(Table1[[#This Row],[TGL. PENSIUN (usia)]]&lt;&gt;0,TEXT(Table1[[#This Row],[TGL. PENSIUN (usia)]],"yyyy"),"")</f>
        <v>1965</v>
      </c>
      <c r="R2347" s="166">
        <f ca="1">IF(AND(Table1[[#This Row],[TGL. PENSIUN (usia)]]&lt;&gt;"",Table1[[#This Row],[TGL. PENSIUN (usia)]]&lt;&gt;"USIA SALAH"),IF(tglAcuan&lt;&gt;0,(INT(CONVERT(VLOOKUP(Table1[[#This Row],[JABATAN]],tbl_refJabatan,2,FALSE),"yr","day")-CONVERT(DATEDIF(H2347,tglAcuan,"y"),"yr","day"))),(INT(CONVERT(VLOOKUP(Table1[[#This Row],[JABATAN]],tbl_refJabatan,2,FALSE),"yr","day")-CONVERT(DATEDIF(H2347,NOW(),"y"),"yr","day")))),"")</f>
        <v>-21550</v>
      </c>
      <c r="S2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Row],[JABATAN]],tbl_refJabatan,4,FALSE),"yr","day")-CONVERT(DATEDIF(H2347,tglAcuan,"y"),"yr","day"))),(NOW()+(CONVERT(VLOOKUP(Table1[[#This Row],[JABATAN]],tbl_refJabatan,4,FALSE),"yr","day")-CONVERT(DATEDIF(H2347,NOW(),"y"),"yr","day")))),"Usia Salah"),"")</f>
        <v>23799.348911689813</v>
      </c>
      <c r="T2347" s="167" t="str">
        <f ca="1">IF(Table1[[#This Row],[TGL. PENSIUN ( usia )]]&lt;&gt;0,TEXT(Table1[[#This Row],[TGL. PENSIUN ( usia )]],"yyyy"),"")</f>
        <v>1965</v>
      </c>
      <c r="U2347" s="166">
        <f ca="1">IF(AND(Table1[[#This Row],[TGL. PENSIUN (usia)]]&lt;&gt;"",Table1[[#This Row],[TGL. PENSIUN (usia)]]&lt;&gt;"USIA SALAH"),IF(tglAcuan&lt;&gt;0,(INT(CONVERT(VLOOKUP(Table1[[#This Row],[JABATAN]],tbl_refJabatan,4,FALSE),"yr","day")-CONVERT(DATEDIF(H2347,tglAcuan,"y"),"yr","day"))),(INT(CONVERT(VLOOKUP(Table1[[#This Row],[JABATAN]],tbl_refJabatan,4,FALSE),"yr","day")-CONVERT(DATEDIF(H2347,NOW(),"y"),"yr","day")))),"")</f>
        <v>-21550</v>
      </c>
      <c r="V2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Row],[JABATAN]],tbl_refJabatan,6,FALSE),"yr","day")-CONVERT(DATEDIF(H2347,tglAcuan,"y"),"yr","day"))),(NOW()+(CONVERT(VLOOKUP(Table1[[#This Row],[JABATAN]],tbl_refJabatan,6,FALSE),"yr","day")-CONVERT(DATEDIF(H2347,NOW(),"y"),"yr","day")))),"Usia Salah"),"")</f>
        <v>23799.348911689813</v>
      </c>
      <c r="W2347" s="167" t="str">
        <f ca="1">IF(Table1[[#This Row],[TGL.PENSIUN (usia)]]&lt;&gt;0,TEXT(Table1[[#This Row],[TGL.PENSIUN (usia)]],"yyyy"),"")</f>
        <v>1965</v>
      </c>
      <c r="X2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Row],[JABATAN]],tbl_refJabatan,7,FALSE),"yr","day")-CONVERT(DATEDIF(M2347,tglAcuan,"y"),"yr","day"))),(NOW()+(CONVERT(VLOOKUP(Table1[[#This Row],[JABATAN]],tbl_refJabatan,7,FALSE),"yr","day")-CONVERT(DATEDIF(M2347,NOW(),"y"),"yr","day")))),"tgl SK salah"),"")</f>
        <v>43888.098911689813</v>
      </c>
      <c r="Y2347" s="167" t="str">
        <f ca="1">IF(Table1[[#This Row],[TGL. PENSIUN (jabatan)]]&lt;&gt;0,TEXT(Table1[[#This Row],[TGL. PENSIUN (jabatan)]],"yyyy"),"")</f>
        <v>2020</v>
      </c>
      <c r="Z234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Row],[JABATAN]],tbl_refJabatan,8,FALSE),"yr","day")-CONVERT(DATEDIF(H2347,tglAcuan,"y"),"yr","day"))),(NOW()+(CONVERT(VLOOKUP(Table1[[#This Row],[JABATAN]],tbl_refJabatan,8,FALSE),"yr","day")-CONVERT(DATEDIF(H2347,NOW(),"y"),"yr","day")))),"Usia Salah"),"")</f>
        <v>23799.348911689813</v>
      </c>
      <c r="AA2347" s="167" t="str">
        <f ca="1">IF(Table1[[#This Row],[TGL.PENSIUN (usia )]]&lt;&gt;0,TEXT(Table1[[#This Row],[TGL.PENSIUN (usia )]],"yyyy"),"")</f>
        <v>1965</v>
      </c>
      <c r="AB234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Row],[JABATAN]],tbl_refJabatan,9,FALSE),"yr","day")-CONVERT(DATEDIF(M2347,tglAcuan,"y"),"yr","day"))),(NOW()+(CONVERT(VLOOKUP(Table1[[#This Row],[JABATAN]],tbl_refJabatan,9,FALSE),"yr","day")-CONVERT(DATEDIF(M2347,NOW(),"y"),"yr","day")))),"tgl SK salah"),"")</f>
        <v>43888.098911689813</v>
      </c>
      <c r="AC2347" s="167" t="str">
        <f ca="1">IF(Table1[[#This Row],[TGL. PENSIUN (jabatan )]]&lt;&gt;0,TEXT(Table1[[#This Row],[TGL. PENSIUN (jabatan )]],"yyyy"),"")</f>
        <v>2020</v>
      </c>
      <c r="AD234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8" spans="1:30" s="88" customFormat="1" ht="21.75" customHeight="1" x14ac:dyDescent="0.25">
      <c r="A2348" s="43">
        <f t="shared" si="79"/>
        <v>2343</v>
      </c>
      <c r="B2348" s="44" t="s">
        <v>3998</v>
      </c>
      <c r="C2348" s="44" t="s">
        <v>4087</v>
      </c>
      <c r="D2348" s="72" t="s">
        <v>45</v>
      </c>
      <c r="E2348" s="59" t="s">
        <v>4089</v>
      </c>
      <c r="F2348" s="43" t="s">
        <v>41</v>
      </c>
      <c r="G2348" s="46" t="s">
        <v>42</v>
      </c>
      <c r="H2348" s="47">
        <v>29312</v>
      </c>
      <c r="I2348" s="45"/>
      <c r="J2348" s="76"/>
      <c r="K2348" s="74" t="s">
        <v>43</v>
      </c>
      <c r="L2348" s="74" t="s">
        <v>1965</v>
      </c>
      <c r="M2348" s="80">
        <v>43553</v>
      </c>
      <c r="N2348" s="52" t="str">
        <f t="shared" ca="1" si="80"/>
        <v>43 Tahun 10 Bulan 26 hari</v>
      </c>
      <c r="O234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29 Hari </v>
      </c>
      <c r="P2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Row],[JABATAN]],tbl_refJabatan,2,FALSE),"yr","day")-CONVERT(DATEDIF(H2348,tglAcuan,"y"),"yr","day"))),(NOW()+(CONVERT(VLOOKUP(Table1[[#This Row],[JABATAN]],tbl_refJabatan,2,FALSE),"yr","day")-CONVERT(DATEDIF(H2348,NOW(),"y"),"yr","day")))),"Usia Salah"),"")</f>
        <v>29643.348911689813</v>
      </c>
      <c r="Q2348" s="167" t="str">
        <f ca="1">IF(Table1[[#This Row],[TGL. PENSIUN (usia)]]&lt;&gt;0,TEXT(Table1[[#This Row],[TGL. PENSIUN (usia)]],"yyyy"),"")</f>
        <v>1981</v>
      </c>
      <c r="R2348" s="166">
        <f ca="1">IF(AND(Table1[[#This Row],[TGL. PENSIUN (usia)]]&lt;&gt;"",Table1[[#This Row],[TGL. PENSIUN (usia)]]&lt;&gt;"USIA SALAH"),IF(tglAcuan&lt;&gt;0,(INT(CONVERT(VLOOKUP(Table1[[#This Row],[JABATAN]],tbl_refJabatan,2,FALSE),"yr","day")-CONVERT(DATEDIF(H2348,tglAcuan,"y"),"yr","day"))),(INT(CONVERT(VLOOKUP(Table1[[#This Row],[JABATAN]],tbl_refJabatan,2,FALSE),"yr","day")-CONVERT(DATEDIF(H2348,NOW(),"y"),"yr","day")))),"")</f>
        <v>-15706</v>
      </c>
      <c r="S2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Row],[JABATAN]],tbl_refJabatan,4,FALSE),"yr","day")-CONVERT(DATEDIF(H2348,tglAcuan,"y"),"yr","day"))),(NOW()+(CONVERT(VLOOKUP(Table1[[#This Row],[JABATAN]],tbl_refJabatan,4,FALSE),"yr","day")-CONVERT(DATEDIF(H2348,NOW(),"y"),"yr","day")))),"Usia Salah"),"")</f>
        <v>29643.348911689813</v>
      </c>
      <c r="T2348" s="167" t="str">
        <f ca="1">IF(Table1[[#This Row],[TGL. PENSIUN ( usia )]]&lt;&gt;0,TEXT(Table1[[#This Row],[TGL. PENSIUN ( usia )]],"yyyy"),"")</f>
        <v>1981</v>
      </c>
      <c r="U2348" s="166">
        <f ca="1">IF(AND(Table1[[#This Row],[TGL. PENSIUN (usia)]]&lt;&gt;"",Table1[[#This Row],[TGL. PENSIUN (usia)]]&lt;&gt;"USIA SALAH"),IF(tglAcuan&lt;&gt;0,(INT(CONVERT(VLOOKUP(Table1[[#This Row],[JABATAN]],tbl_refJabatan,4,FALSE),"yr","day")-CONVERT(DATEDIF(H2348,tglAcuan,"y"),"yr","day"))),(INT(CONVERT(VLOOKUP(Table1[[#This Row],[JABATAN]],tbl_refJabatan,4,FALSE),"yr","day")-CONVERT(DATEDIF(H2348,NOW(),"y"),"yr","day")))),"")</f>
        <v>-15706</v>
      </c>
      <c r="V2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Row],[JABATAN]],tbl_refJabatan,6,FALSE),"yr","day")-CONVERT(DATEDIF(H2348,tglAcuan,"y"),"yr","day"))),(NOW()+(CONVERT(VLOOKUP(Table1[[#This Row],[JABATAN]],tbl_refJabatan,6,FALSE),"yr","day")-CONVERT(DATEDIF(H2348,NOW(),"y"),"yr","day")))),"Usia Salah"),"")</f>
        <v>29643.348911689813</v>
      </c>
      <c r="W2348" s="167" t="str">
        <f ca="1">IF(Table1[[#This Row],[TGL.PENSIUN (usia)]]&lt;&gt;0,TEXT(Table1[[#This Row],[TGL.PENSIUN (usia)]],"yyyy"),"")</f>
        <v>1981</v>
      </c>
      <c r="X2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Row],[JABATAN]],tbl_refJabatan,7,FALSE),"yr","day")-CONVERT(DATEDIF(M2348,tglAcuan,"y"),"yr","day"))),(NOW()+(CONVERT(VLOOKUP(Table1[[#This Row],[JABATAN]],tbl_refJabatan,7,FALSE),"yr","day")-CONVERT(DATEDIF(M2348,NOW(),"y"),"yr","day")))),"tgl SK salah"),"")</f>
        <v>43888.098911689813</v>
      </c>
      <c r="Y2348" s="167" t="str">
        <f ca="1">IF(Table1[[#This Row],[TGL. PENSIUN (jabatan)]]&lt;&gt;0,TEXT(Table1[[#This Row],[TGL. PENSIUN (jabatan)]],"yyyy"),"")</f>
        <v>2020</v>
      </c>
      <c r="Z234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Row],[JABATAN]],tbl_refJabatan,8,FALSE),"yr","day")-CONVERT(DATEDIF(H2348,tglAcuan,"y"),"yr","day"))),(NOW()+(CONVERT(VLOOKUP(Table1[[#This Row],[JABATAN]],tbl_refJabatan,8,FALSE),"yr","day")-CONVERT(DATEDIF(H2348,NOW(),"y"),"yr","day")))),"Usia Salah"),"")</f>
        <v>29643.348911689813</v>
      </c>
      <c r="AA2348" s="167" t="str">
        <f ca="1">IF(Table1[[#This Row],[TGL.PENSIUN (usia )]]&lt;&gt;0,TEXT(Table1[[#This Row],[TGL.PENSIUN (usia )]],"yyyy"),"")</f>
        <v>1981</v>
      </c>
      <c r="AB234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Row],[JABATAN]],tbl_refJabatan,9,FALSE),"yr","day")-CONVERT(DATEDIF(M2348,tglAcuan,"y"),"yr","day"))),(NOW()+(CONVERT(VLOOKUP(Table1[[#This Row],[JABATAN]],tbl_refJabatan,9,FALSE),"yr","day")-CONVERT(DATEDIF(M2348,NOW(),"y"),"yr","day")))),"tgl SK salah"),"")</f>
        <v>43888.098911689813</v>
      </c>
      <c r="AC2348" s="167" t="str">
        <f ca="1">IF(Table1[[#This Row],[TGL. PENSIUN (jabatan )]]&lt;&gt;0,TEXT(Table1[[#This Row],[TGL. PENSIUN (jabatan )]],"yyyy"),"")</f>
        <v>2020</v>
      </c>
      <c r="AD234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49" spans="1:30" s="53" customFormat="1" ht="21.75" customHeight="1" x14ac:dyDescent="0.25">
      <c r="A2349" s="43">
        <f t="shared" si="79"/>
        <v>2344</v>
      </c>
      <c r="B2349" s="44" t="s">
        <v>3998</v>
      </c>
      <c r="C2349" s="44" t="s">
        <v>4087</v>
      </c>
      <c r="D2349" s="72" t="s">
        <v>48</v>
      </c>
      <c r="E2349" s="59" t="s">
        <v>836</v>
      </c>
      <c r="F2349" s="43" t="s">
        <v>41</v>
      </c>
      <c r="G2349" s="46" t="s">
        <v>42</v>
      </c>
      <c r="H2349" s="47">
        <v>30093</v>
      </c>
      <c r="I2349" s="45"/>
      <c r="J2349" s="76"/>
      <c r="K2349" s="74" t="s">
        <v>43</v>
      </c>
      <c r="L2349" s="74" t="s">
        <v>2404</v>
      </c>
      <c r="M2349" s="80">
        <v>43834</v>
      </c>
      <c r="N2349" s="52" t="str">
        <f t="shared" ca="1" si="80"/>
        <v>41 Tahun 9 Bulan 5 hari</v>
      </c>
      <c r="O234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23 Hari </v>
      </c>
      <c r="P2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Row],[JABATAN]],tbl_refJabatan,2,FALSE),"yr","day")-CONVERT(DATEDIF(H2349,tglAcuan,"y"),"yr","day"))),(NOW()+(CONVERT(VLOOKUP(Table1[[#This Row],[JABATAN]],tbl_refJabatan,2,FALSE),"yr","day")-CONVERT(DATEDIF(H2349,NOW(),"y"),"yr","day")))),"Usia Salah"),"")</f>
        <v>52288.848911689813</v>
      </c>
      <c r="Q2349" s="167" t="str">
        <f ca="1">IF(Table1[[#This Row],[TGL. PENSIUN (usia)]]&lt;&gt;0,TEXT(Table1[[#This Row],[TGL. PENSIUN (usia)]],"yyyy"),"")</f>
        <v>2043</v>
      </c>
      <c r="R2349" s="166">
        <f ca="1">IF(AND(Table1[[#This Row],[TGL. PENSIUN (usia)]]&lt;&gt;"",Table1[[#This Row],[TGL. PENSIUN (usia)]]&lt;&gt;"USIA SALAH"),IF(tglAcuan&lt;&gt;0,(INT(CONVERT(VLOOKUP(Table1[[#This Row],[JABATAN]],tbl_refJabatan,2,FALSE),"yr","day")-CONVERT(DATEDIF(H2349,tglAcuan,"y"),"yr","day"))),(INT(CONVERT(VLOOKUP(Table1[[#This Row],[JABATAN]],tbl_refJabatan,2,FALSE),"yr","day")-CONVERT(DATEDIF(H2349,NOW(),"y"),"yr","day")))),"")</f>
        <v>6939</v>
      </c>
      <c r="S2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Row],[JABATAN]],tbl_refJabatan,4,FALSE),"yr","day")-CONVERT(DATEDIF(H2349,tglAcuan,"y"),"yr","day"))),(NOW()+(CONVERT(VLOOKUP(Table1[[#This Row],[JABATAN]],tbl_refJabatan,4,FALSE),"yr","day")-CONVERT(DATEDIF(H2349,NOW(),"y"),"yr","day")))),"Usia Salah"),"")</f>
        <v>52288.848911689813</v>
      </c>
      <c r="T2349" s="167" t="str">
        <f ca="1">IF(Table1[[#This Row],[TGL. PENSIUN ( usia )]]&lt;&gt;0,TEXT(Table1[[#This Row],[TGL. PENSIUN ( usia )]],"yyyy"),"")</f>
        <v>2043</v>
      </c>
      <c r="U2349" s="166">
        <f ca="1">IF(AND(Table1[[#This Row],[TGL. PENSIUN (usia)]]&lt;&gt;"",Table1[[#This Row],[TGL. PENSIUN (usia)]]&lt;&gt;"USIA SALAH"),IF(tglAcuan&lt;&gt;0,(INT(CONVERT(VLOOKUP(Table1[[#This Row],[JABATAN]],tbl_refJabatan,4,FALSE),"yr","day")-CONVERT(DATEDIF(H2349,tglAcuan,"y"),"yr","day"))),(INT(CONVERT(VLOOKUP(Table1[[#This Row],[JABATAN]],tbl_refJabatan,4,FALSE),"yr","day")-CONVERT(DATEDIF(H2349,NOW(),"y"),"yr","day")))),"")</f>
        <v>6939</v>
      </c>
      <c r="V2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Row],[JABATAN]],tbl_refJabatan,6,FALSE),"yr","day")-CONVERT(DATEDIF(H2349,tglAcuan,"y"),"yr","day"))),(NOW()+(CONVERT(VLOOKUP(Table1[[#This Row],[JABATAN]],tbl_refJabatan,6,FALSE),"yr","day")-CONVERT(DATEDIF(H2349,NOW(),"y"),"yr","day")))),"Usia Salah"),"")</f>
        <v>50827.848911689813</v>
      </c>
      <c r="W2349" s="167" t="str">
        <f ca="1">IF(Table1[[#This Row],[TGL.PENSIUN (usia)]]&lt;&gt;0,TEXT(Table1[[#This Row],[TGL.PENSIUN (usia)]],"yyyy"),"")</f>
        <v>2039</v>
      </c>
      <c r="X2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Row],[JABATAN]],tbl_refJabatan,7,FALSE),"yr","day")-CONVERT(DATEDIF(M2349,tglAcuan,"y"),"yr","day"))),(NOW()+(CONVERT(VLOOKUP(Table1[[#This Row],[JABATAN]],tbl_refJabatan,7,FALSE),"yr","day")-CONVERT(DATEDIF(M2349,NOW(),"y"),"yr","day")))),"tgl SK salah"),"")</f>
        <v>51193.098911689813</v>
      </c>
      <c r="Y2349" s="167" t="str">
        <f ca="1">IF(Table1[[#This Row],[TGL. PENSIUN (jabatan)]]&lt;&gt;0,TEXT(Table1[[#This Row],[TGL. PENSIUN (jabatan)]],"yyyy"),"")</f>
        <v>2040</v>
      </c>
      <c r="Z234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Row],[JABATAN]],tbl_refJabatan,8,FALSE),"yr","day")-CONVERT(DATEDIF(H2349,tglAcuan,"y"),"yr","day"))),(NOW()+(CONVERT(VLOOKUP(Table1[[#This Row],[JABATAN]],tbl_refJabatan,8,FALSE),"yr","day")-CONVERT(DATEDIF(H2349,NOW(),"y"),"yr","day")))),"Usia Salah"),"")</f>
        <v>50827.848911689813</v>
      </c>
      <c r="AA2349" s="167" t="str">
        <f ca="1">IF(Table1[[#This Row],[TGL.PENSIUN (usia )]]&lt;&gt;0,TEXT(Table1[[#This Row],[TGL.PENSIUN (usia )]],"yyyy"),"")</f>
        <v>2039</v>
      </c>
      <c r="AB234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Row],[JABATAN]],tbl_refJabatan,9,FALSE),"yr","day")-CONVERT(DATEDIF(M2349,tglAcuan,"y"),"yr","day"))),(NOW()+(CONVERT(VLOOKUP(Table1[[#This Row],[JABATAN]],tbl_refJabatan,9,FALSE),"yr","day")-CONVERT(DATEDIF(M2349,NOW(),"y"),"yr","day")))),"tgl SK salah"),"")</f>
        <v>51193.098911689813</v>
      </c>
      <c r="AC2349" s="167" t="str">
        <f ca="1">IF(Table1[[#This Row],[TGL. PENSIUN (jabatan )]]&lt;&gt;0,TEXT(Table1[[#This Row],[TGL. PENSIUN (jabatan )]],"yyyy"),"")</f>
        <v>2040</v>
      </c>
      <c r="AD234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0" spans="1:30" s="53" customFormat="1" ht="21.75" customHeight="1" x14ac:dyDescent="0.25">
      <c r="A2350" s="43">
        <f t="shared" si="79"/>
        <v>2345</v>
      </c>
      <c r="B2350" s="44" t="s">
        <v>3998</v>
      </c>
      <c r="C2350" s="44" t="s">
        <v>4087</v>
      </c>
      <c r="D2350" s="72" t="s">
        <v>52</v>
      </c>
      <c r="E2350" s="59" t="s">
        <v>4090</v>
      </c>
      <c r="F2350" s="43" t="s">
        <v>41</v>
      </c>
      <c r="G2350" s="46" t="s">
        <v>42</v>
      </c>
      <c r="H2350" s="47">
        <v>30046</v>
      </c>
      <c r="I2350" s="45"/>
      <c r="J2350" s="76"/>
      <c r="K2350" s="74" t="s">
        <v>43</v>
      </c>
      <c r="L2350" s="74" t="s">
        <v>4091</v>
      </c>
      <c r="M2350" s="80">
        <v>43834</v>
      </c>
      <c r="N2350" s="52" t="str">
        <f t="shared" ca="1" si="80"/>
        <v>41 Tahun 10 Bulan 22 hari</v>
      </c>
      <c r="O235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23 Hari </v>
      </c>
      <c r="P2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Row],[JABATAN]],tbl_refJabatan,2,FALSE),"yr","day")-CONVERT(DATEDIF(H2350,tglAcuan,"y"),"yr","day"))),(NOW()+(CONVERT(VLOOKUP(Table1[[#This Row],[JABATAN]],tbl_refJabatan,2,FALSE),"yr","day")-CONVERT(DATEDIF(H2350,NOW(),"y"),"yr","day")))),"Usia Salah"),"")</f>
        <v>52288.848911689813</v>
      </c>
      <c r="Q2350" s="167" t="str">
        <f ca="1">IF(Table1[[#This Row],[TGL. PENSIUN (usia)]]&lt;&gt;0,TEXT(Table1[[#This Row],[TGL. PENSIUN (usia)]],"yyyy"),"")</f>
        <v>2043</v>
      </c>
      <c r="R2350" s="166">
        <f ca="1">IF(AND(Table1[[#This Row],[TGL. PENSIUN (usia)]]&lt;&gt;"",Table1[[#This Row],[TGL. PENSIUN (usia)]]&lt;&gt;"USIA SALAH"),IF(tglAcuan&lt;&gt;0,(INT(CONVERT(VLOOKUP(Table1[[#This Row],[JABATAN]],tbl_refJabatan,2,FALSE),"yr","day")-CONVERT(DATEDIF(H2350,tglAcuan,"y"),"yr","day"))),(INT(CONVERT(VLOOKUP(Table1[[#This Row],[JABATAN]],tbl_refJabatan,2,FALSE),"yr","day")-CONVERT(DATEDIF(H2350,NOW(),"y"),"yr","day")))),"")</f>
        <v>6939</v>
      </c>
      <c r="S2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Row],[JABATAN]],tbl_refJabatan,4,FALSE),"yr","day")-CONVERT(DATEDIF(H2350,tglAcuan,"y"),"yr","day"))),(NOW()+(CONVERT(VLOOKUP(Table1[[#This Row],[JABATAN]],tbl_refJabatan,4,FALSE),"yr","day")-CONVERT(DATEDIF(H2350,NOW(),"y"),"yr","day")))),"Usia Salah"),"")</f>
        <v>52288.848911689813</v>
      </c>
      <c r="T2350" s="167" t="str">
        <f ca="1">IF(Table1[[#This Row],[TGL. PENSIUN ( usia )]]&lt;&gt;0,TEXT(Table1[[#This Row],[TGL. PENSIUN ( usia )]],"yyyy"),"")</f>
        <v>2043</v>
      </c>
      <c r="U2350" s="166">
        <f ca="1">IF(AND(Table1[[#This Row],[TGL. PENSIUN (usia)]]&lt;&gt;"",Table1[[#This Row],[TGL. PENSIUN (usia)]]&lt;&gt;"USIA SALAH"),IF(tglAcuan&lt;&gt;0,(INT(CONVERT(VLOOKUP(Table1[[#This Row],[JABATAN]],tbl_refJabatan,4,FALSE),"yr","day")-CONVERT(DATEDIF(H2350,tglAcuan,"y"),"yr","day"))),(INT(CONVERT(VLOOKUP(Table1[[#This Row],[JABATAN]],tbl_refJabatan,4,FALSE),"yr","day")-CONVERT(DATEDIF(H2350,NOW(),"y"),"yr","day")))),"")</f>
        <v>6939</v>
      </c>
      <c r="V2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Row],[JABATAN]],tbl_refJabatan,6,FALSE),"yr","day")-CONVERT(DATEDIF(H2350,tglAcuan,"y"),"yr","day"))),(NOW()+(CONVERT(VLOOKUP(Table1[[#This Row],[JABATAN]],tbl_refJabatan,6,FALSE),"yr","day")-CONVERT(DATEDIF(H2350,NOW(),"y"),"yr","day")))),"Usia Salah"),"")</f>
        <v>50827.848911689813</v>
      </c>
      <c r="W2350" s="167" t="str">
        <f ca="1">IF(Table1[[#This Row],[TGL.PENSIUN (usia)]]&lt;&gt;0,TEXT(Table1[[#This Row],[TGL.PENSIUN (usia)]],"yyyy"),"")</f>
        <v>2039</v>
      </c>
      <c r="X2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Row],[JABATAN]],tbl_refJabatan,7,FALSE),"yr","day")-CONVERT(DATEDIF(M2350,tglAcuan,"y"),"yr","day"))),(NOW()+(CONVERT(VLOOKUP(Table1[[#This Row],[JABATAN]],tbl_refJabatan,7,FALSE),"yr","day")-CONVERT(DATEDIF(M2350,NOW(),"y"),"yr","day")))),"tgl SK salah"),"")</f>
        <v>51193.098911689813</v>
      </c>
      <c r="Y2350" s="167" t="str">
        <f ca="1">IF(Table1[[#This Row],[TGL. PENSIUN (jabatan)]]&lt;&gt;0,TEXT(Table1[[#This Row],[TGL. PENSIUN (jabatan)]],"yyyy"),"")</f>
        <v>2040</v>
      </c>
      <c r="Z235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Row],[JABATAN]],tbl_refJabatan,8,FALSE),"yr","day")-CONVERT(DATEDIF(H2350,tglAcuan,"y"),"yr","day"))),(NOW()+(CONVERT(VLOOKUP(Table1[[#This Row],[JABATAN]],tbl_refJabatan,8,FALSE),"yr","day")-CONVERT(DATEDIF(H2350,NOW(),"y"),"yr","day")))),"Usia Salah"),"")</f>
        <v>50827.848911689813</v>
      </c>
      <c r="AA2350" s="167" t="str">
        <f ca="1">IF(Table1[[#This Row],[TGL.PENSIUN (usia )]]&lt;&gt;0,TEXT(Table1[[#This Row],[TGL.PENSIUN (usia )]],"yyyy"),"")</f>
        <v>2039</v>
      </c>
      <c r="AB235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Row],[JABATAN]],tbl_refJabatan,9,FALSE),"yr","day")-CONVERT(DATEDIF(M2350,tglAcuan,"y"),"yr","day"))),(NOW()+(CONVERT(VLOOKUP(Table1[[#This Row],[JABATAN]],tbl_refJabatan,9,FALSE),"yr","day")-CONVERT(DATEDIF(M2350,NOW(),"y"),"yr","day")))),"tgl SK salah"),"")</f>
        <v>51193.098911689813</v>
      </c>
      <c r="AC2350" s="167" t="str">
        <f ca="1">IF(Table1[[#This Row],[TGL. PENSIUN (jabatan )]]&lt;&gt;0,TEXT(Table1[[#This Row],[TGL. PENSIUN (jabatan )]],"yyyy"),"")</f>
        <v>2040</v>
      </c>
      <c r="AD235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1" spans="1:30" s="53" customFormat="1" ht="21.75" customHeight="1" x14ac:dyDescent="0.25">
      <c r="A2351" s="43">
        <f t="shared" si="79"/>
        <v>2346</v>
      </c>
      <c r="B2351" s="44" t="s">
        <v>3998</v>
      </c>
      <c r="C2351" s="44" t="s">
        <v>4087</v>
      </c>
      <c r="D2351" s="72" t="s">
        <v>54</v>
      </c>
      <c r="E2351" s="59" t="s">
        <v>4092</v>
      </c>
      <c r="F2351" s="43" t="s">
        <v>41</v>
      </c>
      <c r="G2351" s="46" t="s">
        <v>42</v>
      </c>
      <c r="H2351" s="47">
        <v>25564</v>
      </c>
      <c r="I2351" s="45"/>
      <c r="J2351" s="76"/>
      <c r="K2351" s="74" t="s">
        <v>43</v>
      </c>
      <c r="L2351" s="74" t="s">
        <v>4023</v>
      </c>
      <c r="M2351" s="80">
        <v>43834</v>
      </c>
      <c r="N2351" s="52" t="str">
        <f t="shared" ca="1" si="80"/>
        <v>54 Tahun 2 Bulan 0 hari</v>
      </c>
      <c r="O235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23 Hari </v>
      </c>
      <c r="P2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Row],[JABATAN]],tbl_refJabatan,2,FALSE),"yr","day")-CONVERT(DATEDIF(H2351,tglAcuan,"y"),"yr","day"))),(NOW()+(CONVERT(VLOOKUP(Table1[[#This Row],[JABATAN]],tbl_refJabatan,2,FALSE),"yr","day")-CONVERT(DATEDIF(H2351,NOW(),"y"),"yr","day")))),"Usia Salah"),"")</f>
        <v>47540.598911689813</v>
      </c>
      <c r="Q2351" s="167" t="str">
        <f ca="1">IF(Table1[[#This Row],[TGL. PENSIUN (usia)]]&lt;&gt;0,TEXT(Table1[[#This Row],[TGL. PENSIUN (usia)]],"yyyy"),"")</f>
        <v>2030</v>
      </c>
      <c r="R2351" s="166">
        <f ca="1">IF(AND(Table1[[#This Row],[TGL. PENSIUN (usia)]]&lt;&gt;"",Table1[[#This Row],[TGL. PENSIUN (usia)]]&lt;&gt;"USIA SALAH"),IF(tglAcuan&lt;&gt;0,(INT(CONVERT(VLOOKUP(Table1[[#This Row],[JABATAN]],tbl_refJabatan,2,FALSE),"yr","day")-CONVERT(DATEDIF(H2351,tglAcuan,"y"),"yr","day"))),(INT(CONVERT(VLOOKUP(Table1[[#This Row],[JABATAN]],tbl_refJabatan,2,FALSE),"yr","day")-CONVERT(DATEDIF(H2351,NOW(),"y"),"yr","day")))),"")</f>
        <v>2191</v>
      </c>
      <c r="S2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Row],[JABATAN]],tbl_refJabatan,4,FALSE),"yr","day")-CONVERT(DATEDIF(H2351,tglAcuan,"y"),"yr","day"))),(NOW()+(CONVERT(VLOOKUP(Table1[[#This Row],[JABATAN]],tbl_refJabatan,4,FALSE),"yr","day")-CONVERT(DATEDIF(H2351,NOW(),"y"),"yr","day")))),"Usia Salah"),"")</f>
        <v>47540.598911689813</v>
      </c>
      <c r="T2351" s="167" t="str">
        <f ca="1">IF(Table1[[#This Row],[TGL. PENSIUN ( usia )]]&lt;&gt;0,TEXT(Table1[[#This Row],[TGL. PENSIUN ( usia )]],"yyyy"),"")</f>
        <v>2030</v>
      </c>
      <c r="U2351" s="166">
        <f ca="1">IF(AND(Table1[[#This Row],[TGL. PENSIUN (usia)]]&lt;&gt;"",Table1[[#This Row],[TGL. PENSIUN (usia)]]&lt;&gt;"USIA SALAH"),IF(tglAcuan&lt;&gt;0,(INT(CONVERT(VLOOKUP(Table1[[#This Row],[JABATAN]],tbl_refJabatan,4,FALSE),"yr","day")-CONVERT(DATEDIF(H2351,tglAcuan,"y"),"yr","day"))),(INT(CONVERT(VLOOKUP(Table1[[#This Row],[JABATAN]],tbl_refJabatan,4,FALSE),"yr","day")-CONVERT(DATEDIF(H2351,NOW(),"y"),"yr","day")))),"")</f>
        <v>2191</v>
      </c>
      <c r="V2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Row],[JABATAN]],tbl_refJabatan,6,FALSE),"yr","day")-CONVERT(DATEDIF(H2351,tglAcuan,"y"),"yr","day"))),(NOW()+(CONVERT(VLOOKUP(Table1[[#This Row],[JABATAN]],tbl_refJabatan,6,FALSE),"yr","day")-CONVERT(DATEDIF(H2351,NOW(),"y"),"yr","day")))),"Usia Salah"),"")</f>
        <v>46079.598911689813</v>
      </c>
      <c r="W2351" s="167" t="str">
        <f ca="1">IF(Table1[[#This Row],[TGL.PENSIUN (usia)]]&lt;&gt;0,TEXT(Table1[[#This Row],[TGL.PENSIUN (usia)]],"yyyy"),"")</f>
        <v>2026</v>
      </c>
      <c r="X2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Row],[JABATAN]],tbl_refJabatan,7,FALSE),"yr","day")-CONVERT(DATEDIF(M2351,tglAcuan,"y"),"yr","day"))),(NOW()+(CONVERT(VLOOKUP(Table1[[#This Row],[JABATAN]],tbl_refJabatan,7,FALSE),"yr","day")-CONVERT(DATEDIF(M2351,NOW(),"y"),"yr","day")))),"tgl SK salah"),"")</f>
        <v>51193.098911689813</v>
      </c>
      <c r="Y2351" s="167" t="str">
        <f ca="1">IF(Table1[[#This Row],[TGL. PENSIUN (jabatan)]]&lt;&gt;0,TEXT(Table1[[#This Row],[TGL. PENSIUN (jabatan)]],"yyyy"),"")</f>
        <v>2040</v>
      </c>
      <c r="Z235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Row],[JABATAN]],tbl_refJabatan,8,FALSE),"yr","day")-CONVERT(DATEDIF(H2351,tglAcuan,"y"),"yr","day"))),(NOW()+(CONVERT(VLOOKUP(Table1[[#This Row],[JABATAN]],tbl_refJabatan,8,FALSE),"yr","day")-CONVERT(DATEDIF(H2351,NOW(),"y"),"yr","day")))),"Usia Salah"),"")</f>
        <v>46079.598911689813</v>
      </c>
      <c r="AA2351" s="167" t="str">
        <f ca="1">IF(Table1[[#This Row],[TGL.PENSIUN (usia )]]&lt;&gt;0,TEXT(Table1[[#This Row],[TGL.PENSIUN (usia )]],"yyyy"),"")</f>
        <v>2026</v>
      </c>
      <c r="AB235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Row],[JABATAN]],tbl_refJabatan,9,FALSE),"yr","day")-CONVERT(DATEDIF(M2351,tglAcuan,"y"),"yr","day"))),(NOW()+(CONVERT(VLOOKUP(Table1[[#This Row],[JABATAN]],tbl_refJabatan,9,FALSE),"yr","day")-CONVERT(DATEDIF(M2351,NOW(),"y"),"yr","day")))),"tgl SK salah"),"")</f>
        <v>51193.098911689813</v>
      </c>
      <c r="AC2351" s="167" t="str">
        <f ca="1">IF(Table1[[#This Row],[TGL. PENSIUN (jabatan )]]&lt;&gt;0,TEXT(Table1[[#This Row],[TGL. PENSIUN (jabatan )]],"yyyy"),"")</f>
        <v>2040</v>
      </c>
      <c r="AD235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2" spans="1:30" s="53" customFormat="1" ht="21.75" customHeight="1" x14ac:dyDescent="0.25">
      <c r="A2352" s="43">
        <f t="shared" si="79"/>
        <v>2347</v>
      </c>
      <c r="B2352" s="44" t="s">
        <v>3998</v>
      </c>
      <c r="C2352" s="44" t="s">
        <v>4087</v>
      </c>
      <c r="D2352" s="72" t="s">
        <v>57</v>
      </c>
      <c r="E2352" s="59" t="s">
        <v>4093</v>
      </c>
      <c r="F2352" s="43" t="s">
        <v>41</v>
      </c>
      <c r="G2352" s="46" t="s">
        <v>42</v>
      </c>
      <c r="H2352" s="47">
        <v>28183</v>
      </c>
      <c r="I2352" s="45"/>
      <c r="J2352" s="76"/>
      <c r="K2352" s="74" t="s">
        <v>56</v>
      </c>
      <c r="L2352" s="74" t="s">
        <v>4094</v>
      </c>
      <c r="M2352" s="80">
        <v>43420</v>
      </c>
      <c r="N2352" s="52" t="str">
        <f t="shared" ca="1" si="80"/>
        <v>47 Tahun 0 Bulan 0 hari</v>
      </c>
      <c r="O235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11 Hari </v>
      </c>
      <c r="P2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Row],[JABATAN]],tbl_refJabatan,2,FALSE),"yr","day")-CONVERT(DATEDIF(H2352,tglAcuan,"y"),"yr","day"))),(NOW()+(CONVERT(VLOOKUP(Table1[[#This Row],[JABATAN]],tbl_refJabatan,2,FALSE),"yr","day")-CONVERT(DATEDIF(H2352,NOW(),"y"),"yr","day")))),"Usia Salah"),"")</f>
        <v>50097.348911689813</v>
      </c>
      <c r="Q2352" s="167" t="str">
        <f ca="1">IF(Table1[[#This Row],[TGL. PENSIUN (usia)]]&lt;&gt;0,TEXT(Table1[[#This Row],[TGL. PENSIUN (usia)]],"yyyy"),"")</f>
        <v>2037</v>
      </c>
      <c r="R2352" s="166">
        <f ca="1">IF(AND(Table1[[#This Row],[TGL. PENSIUN (usia)]]&lt;&gt;"",Table1[[#This Row],[TGL. PENSIUN (usia)]]&lt;&gt;"USIA SALAH"),IF(tglAcuan&lt;&gt;0,(INT(CONVERT(VLOOKUP(Table1[[#This Row],[JABATAN]],tbl_refJabatan,2,FALSE),"yr","day")-CONVERT(DATEDIF(H2352,tglAcuan,"y"),"yr","day"))),(INT(CONVERT(VLOOKUP(Table1[[#This Row],[JABATAN]],tbl_refJabatan,2,FALSE),"yr","day")-CONVERT(DATEDIF(H2352,NOW(),"y"),"yr","day")))),"")</f>
        <v>4748</v>
      </c>
      <c r="S2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Row],[JABATAN]],tbl_refJabatan,4,FALSE),"yr","day")-CONVERT(DATEDIF(H2352,tglAcuan,"y"),"yr","day"))),(NOW()+(CONVERT(VLOOKUP(Table1[[#This Row],[JABATAN]],tbl_refJabatan,4,FALSE),"yr","day")-CONVERT(DATEDIF(H2352,NOW(),"y"),"yr","day")))),"Usia Salah"),"")</f>
        <v>50097.348911689813</v>
      </c>
      <c r="T2352" s="167" t="str">
        <f ca="1">IF(Table1[[#This Row],[TGL. PENSIUN ( usia )]]&lt;&gt;0,TEXT(Table1[[#This Row],[TGL. PENSIUN ( usia )]],"yyyy"),"")</f>
        <v>2037</v>
      </c>
      <c r="U2352" s="166">
        <f ca="1">IF(AND(Table1[[#This Row],[TGL. PENSIUN (usia)]]&lt;&gt;"",Table1[[#This Row],[TGL. PENSIUN (usia)]]&lt;&gt;"USIA SALAH"),IF(tglAcuan&lt;&gt;0,(INT(CONVERT(VLOOKUP(Table1[[#This Row],[JABATAN]],tbl_refJabatan,4,FALSE),"yr","day")-CONVERT(DATEDIF(H2352,tglAcuan,"y"),"yr","day"))),(INT(CONVERT(VLOOKUP(Table1[[#This Row],[JABATAN]],tbl_refJabatan,4,FALSE),"yr","day")-CONVERT(DATEDIF(H2352,NOW(),"y"),"yr","day")))),"")</f>
        <v>4748</v>
      </c>
      <c r="V2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Row],[JABATAN]],tbl_refJabatan,6,FALSE),"yr","day")-CONVERT(DATEDIF(H2352,tglAcuan,"y"),"yr","day"))),(NOW()+(CONVERT(VLOOKUP(Table1[[#This Row],[JABATAN]],tbl_refJabatan,6,FALSE),"yr","day")-CONVERT(DATEDIF(H2352,NOW(),"y"),"yr","day")))),"Usia Salah"),"")</f>
        <v>48636.348911689813</v>
      </c>
      <c r="W2352" s="167" t="str">
        <f ca="1">IF(Table1[[#This Row],[TGL.PENSIUN (usia)]]&lt;&gt;0,TEXT(Table1[[#This Row],[TGL.PENSIUN (usia)]],"yyyy"),"")</f>
        <v>2033</v>
      </c>
      <c r="X2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Row],[JABATAN]],tbl_refJabatan,7,FALSE),"yr","day")-CONVERT(DATEDIF(M2352,tglAcuan,"y"),"yr","day"))),(NOW()+(CONVERT(VLOOKUP(Table1[[#This Row],[JABATAN]],tbl_refJabatan,7,FALSE),"yr","day")-CONVERT(DATEDIF(M2352,NOW(),"y"),"yr","day")))),"tgl SK salah"),"")</f>
        <v>50827.848911689813</v>
      </c>
      <c r="Y2352" s="167" t="str">
        <f ca="1">IF(Table1[[#This Row],[TGL. PENSIUN (jabatan)]]&lt;&gt;0,TEXT(Table1[[#This Row],[TGL. PENSIUN (jabatan)]],"yyyy"),"")</f>
        <v>2039</v>
      </c>
      <c r="Z235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Row],[JABATAN]],tbl_refJabatan,8,FALSE),"yr","day")-CONVERT(DATEDIF(H2352,tglAcuan,"y"),"yr","day"))),(NOW()+(CONVERT(VLOOKUP(Table1[[#This Row],[JABATAN]],tbl_refJabatan,8,FALSE),"yr","day")-CONVERT(DATEDIF(H2352,NOW(),"y"),"yr","day")))),"Usia Salah"),"")</f>
        <v>48636.348911689813</v>
      </c>
      <c r="AA2352" s="167" t="str">
        <f ca="1">IF(Table1[[#This Row],[TGL.PENSIUN (usia )]]&lt;&gt;0,TEXT(Table1[[#This Row],[TGL.PENSIUN (usia )]],"yyyy"),"")</f>
        <v>2033</v>
      </c>
      <c r="AB235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Row],[JABATAN]],tbl_refJabatan,9,FALSE),"yr","day")-CONVERT(DATEDIF(M2352,tglAcuan,"y"),"yr","day"))),(NOW()+(CONVERT(VLOOKUP(Table1[[#This Row],[JABATAN]],tbl_refJabatan,9,FALSE),"yr","day")-CONVERT(DATEDIF(M2352,NOW(),"y"),"yr","day")))),"tgl SK salah"),"")</f>
        <v>50827.848911689813</v>
      </c>
      <c r="AC2352" s="167" t="str">
        <f ca="1">IF(Table1[[#This Row],[TGL. PENSIUN (jabatan )]]&lt;&gt;0,TEXT(Table1[[#This Row],[TGL. PENSIUN (jabatan )]],"yyyy"),"")</f>
        <v>2039</v>
      </c>
      <c r="AD235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3" spans="1:30" s="53" customFormat="1" ht="21.75" customHeight="1" x14ac:dyDescent="0.25">
      <c r="A2353" s="43">
        <f t="shared" si="79"/>
        <v>2348</v>
      </c>
      <c r="B2353" s="44" t="s">
        <v>3998</v>
      </c>
      <c r="C2353" s="44" t="s">
        <v>4087</v>
      </c>
      <c r="D2353" s="72" t="s">
        <v>59</v>
      </c>
      <c r="E2353" s="59" t="s">
        <v>4095</v>
      </c>
      <c r="F2353" s="43" t="s">
        <v>41</v>
      </c>
      <c r="G2353" s="46" t="s">
        <v>4096</v>
      </c>
      <c r="H2353" s="47">
        <v>30982</v>
      </c>
      <c r="I2353" s="45"/>
      <c r="J2353" s="76"/>
      <c r="K2353" s="74" t="s">
        <v>43</v>
      </c>
      <c r="L2353" s="74" t="s">
        <v>2408</v>
      </c>
      <c r="M2353" s="80">
        <v>43834</v>
      </c>
      <c r="N2353" s="52" t="str">
        <f t="shared" ca="1" si="80"/>
        <v>39 Tahun 4 Bulan 0 hari</v>
      </c>
      <c r="O235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 Bulan 23 Hari </v>
      </c>
      <c r="P2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Row],[JABATAN]],tbl_refJabatan,2,FALSE),"yr","day")-CONVERT(DATEDIF(H2353,tglAcuan,"y"),"yr","day"))),(NOW()+(CONVERT(VLOOKUP(Table1[[#This Row],[JABATAN]],tbl_refJabatan,2,FALSE),"yr","day")-CONVERT(DATEDIF(H2353,NOW(),"y"),"yr","day")))),"Usia Salah"),"")</f>
        <v>53019.348911689813</v>
      </c>
      <c r="Q2353" s="167" t="str">
        <f ca="1">IF(Table1[[#This Row],[TGL. PENSIUN (usia)]]&lt;&gt;0,TEXT(Table1[[#This Row],[TGL. PENSIUN (usia)]],"yyyy"),"")</f>
        <v>2045</v>
      </c>
      <c r="R2353" s="166">
        <f ca="1">IF(AND(Table1[[#This Row],[TGL. PENSIUN (usia)]]&lt;&gt;"",Table1[[#This Row],[TGL. PENSIUN (usia)]]&lt;&gt;"USIA SALAH"),IF(tglAcuan&lt;&gt;0,(INT(CONVERT(VLOOKUP(Table1[[#This Row],[JABATAN]],tbl_refJabatan,2,FALSE),"yr","day")-CONVERT(DATEDIF(H2353,tglAcuan,"y"),"yr","day"))),(INT(CONVERT(VLOOKUP(Table1[[#This Row],[JABATAN]],tbl_refJabatan,2,FALSE),"yr","day")-CONVERT(DATEDIF(H2353,NOW(),"y"),"yr","day")))),"")</f>
        <v>7670</v>
      </c>
      <c r="S2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Row],[JABATAN]],tbl_refJabatan,4,FALSE),"yr","day")-CONVERT(DATEDIF(H2353,tglAcuan,"y"),"yr","day"))),(NOW()+(CONVERT(VLOOKUP(Table1[[#This Row],[JABATAN]],tbl_refJabatan,4,FALSE),"yr","day")-CONVERT(DATEDIF(H2353,NOW(),"y"),"yr","day")))),"Usia Salah"),"")</f>
        <v>53019.348911689813</v>
      </c>
      <c r="T2353" s="167" t="str">
        <f ca="1">IF(Table1[[#This Row],[TGL. PENSIUN ( usia )]]&lt;&gt;0,TEXT(Table1[[#This Row],[TGL. PENSIUN ( usia )]],"yyyy"),"")</f>
        <v>2045</v>
      </c>
      <c r="U2353" s="166">
        <f ca="1">IF(AND(Table1[[#This Row],[TGL. PENSIUN (usia)]]&lt;&gt;"",Table1[[#This Row],[TGL. PENSIUN (usia)]]&lt;&gt;"USIA SALAH"),IF(tglAcuan&lt;&gt;0,(INT(CONVERT(VLOOKUP(Table1[[#This Row],[JABATAN]],tbl_refJabatan,4,FALSE),"yr","day")-CONVERT(DATEDIF(H2353,tglAcuan,"y"),"yr","day"))),(INT(CONVERT(VLOOKUP(Table1[[#This Row],[JABATAN]],tbl_refJabatan,4,FALSE),"yr","day")-CONVERT(DATEDIF(H2353,NOW(),"y"),"yr","day")))),"")</f>
        <v>7670</v>
      </c>
      <c r="V2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Row],[JABATAN]],tbl_refJabatan,6,FALSE),"yr","day")-CONVERT(DATEDIF(H2353,tglAcuan,"y"),"yr","day"))),(NOW()+(CONVERT(VLOOKUP(Table1[[#This Row],[JABATAN]],tbl_refJabatan,6,FALSE),"yr","day")-CONVERT(DATEDIF(H2353,NOW(),"y"),"yr","day")))),"Usia Salah"),"")</f>
        <v>51558.348911689813</v>
      </c>
      <c r="W2353" s="167" t="str">
        <f ca="1">IF(Table1[[#This Row],[TGL.PENSIUN (usia)]]&lt;&gt;0,TEXT(Table1[[#This Row],[TGL.PENSIUN (usia)]],"yyyy"),"")</f>
        <v>2041</v>
      </c>
      <c r="X2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Row],[JABATAN]],tbl_refJabatan,7,FALSE),"yr","day")-CONVERT(DATEDIF(M2353,tglAcuan,"y"),"yr","day"))),(NOW()+(CONVERT(VLOOKUP(Table1[[#This Row],[JABATAN]],tbl_refJabatan,7,FALSE),"yr","day")-CONVERT(DATEDIF(M2353,NOW(),"y"),"yr","day")))),"tgl SK salah"),"")</f>
        <v>51193.098911689813</v>
      </c>
      <c r="Y2353" s="167" t="str">
        <f ca="1">IF(Table1[[#This Row],[TGL. PENSIUN (jabatan)]]&lt;&gt;0,TEXT(Table1[[#This Row],[TGL. PENSIUN (jabatan)]],"yyyy"),"")</f>
        <v>2040</v>
      </c>
      <c r="Z235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Row],[JABATAN]],tbl_refJabatan,8,FALSE),"yr","day")-CONVERT(DATEDIF(H2353,tglAcuan,"y"),"yr","day"))),(NOW()+(CONVERT(VLOOKUP(Table1[[#This Row],[JABATAN]],tbl_refJabatan,8,FALSE),"yr","day")-CONVERT(DATEDIF(H2353,NOW(),"y"),"yr","day")))),"Usia Salah"),"")</f>
        <v>51558.348911689813</v>
      </c>
      <c r="AA2353" s="167" t="str">
        <f ca="1">IF(Table1[[#This Row],[TGL.PENSIUN (usia )]]&lt;&gt;0,TEXT(Table1[[#This Row],[TGL.PENSIUN (usia )]],"yyyy"),"")</f>
        <v>2041</v>
      </c>
      <c r="AB235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Row],[JABATAN]],tbl_refJabatan,9,FALSE),"yr","day")-CONVERT(DATEDIF(M2353,tglAcuan,"y"),"yr","day"))),(NOW()+(CONVERT(VLOOKUP(Table1[[#This Row],[JABATAN]],tbl_refJabatan,9,FALSE),"yr","day")-CONVERT(DATEDIF(M2353,NOW(),"y"),"yr","day")))),"tgl SK salah"),"")</f>
        <v>51193.098911689813</v>
      </c>
      <c r="AC2353" s="167" t="str">
        <f ca="1">IF(Table1[[#This Row],[TGL. PENSIUN (jabatan )]]&lt;&gt;0,TEXT(Table1[[#This Row],[TGL. PENSIUN (jabatan )]],"yyyy"),"")</f>
        <v>2040</v>
      </c>
      <c r="AD235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4" spans="1:30" s="53" customFormat="1" ht="21.75" customHeight="1" x14ac:dyDescent="0.25">
      <c r="A2354" s="43">
        <f t="shared" si="79"/>
        <v>2349</v>
      </c>
      <c r="B2354" s="44" t="s">
        <v>3998</v>
      </c>
      <c r="C2354" s="44" t="s">
        <v>4087</v>
      </c>
      <c r="D2354" s="72" t="s">
        <v>61</v>
      </c>
      <c r="E2354" s="59" t="s">
        <v>4097</v>
      </c>
      <c r="F2354" s="43" t="s">
        <v>50</v>
      </c>
      <c r="G2354" s="46" t="s">
        <v>42</v>
      </c>
      <c r="H2354" s="47">
        <v>29317</v>
      </c>
      <c r="I2354" s="45"/>
      <c r="J2354" s="76"/>
      <c r="K2354" s="74" t="s">
        <v>43</v>
      </c>
      <c r="L2354" s="74" t="s">
        <v>4094</v>
      </c>
      <c r="M2354" s="80">
        <v>43420</v>
      </c>
      <c r="N2354" s="52" t="str">
        <f t="shared" ca="1" si="80"/>
        <v>43 Tahun 10 Bulan 21 hari</v>
      </c>
      <c r="O235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11 Hari </v>
      </c>
      <c r="P2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Row],[JABATAN]],tbl_refJabatan,2,FALSE),"yr","day")-CONVERT(DATEDIF(H2354,tglAcuan,"y"),"yr","day"))),(NOW()+(CONVERT(VLOOKUP(Table1[[#This Row],[JABATAN]],tbl_refJabatan,2,FALSE),"yr","day")-CONVERT(DATEDIF(H2354,NOW(),"y"),"yr","day")))),"Usia Salah"),"")</f>
        <v>51558.348911689813</v>
      </c>
      <c r="Q2354" s="167" t="str">
        <f ca="1">IF(Table1[[#This Row],[TGL. PENSIUN (usia)]]&lt;&gt;0,TEXT(Table1[[#This Row],[TGL. PENSIUN (usia)]],"yyyy"),"")</f>
        <v>2041</v>
      </c>
      <c r="R2354" s="166">
        <f ca="1">IF(AND(Table1[[#This Row],[TGL. PENSIUN (usia)]]&lt;&gt;"",Table1[[#This Row],[TGL. PENSIUN (usia)]]&lt;&gt;"USIA SALAH"),IF(tglAcuan&lt;&gt;0,(INT(CONVERT(VLOOKUP(Table1[[#This Row],[JABATAN]],tbl_refJabatan,2,FALSE),"yr","day")-CONVERT(DATEDIF(H2354,tglAcuan,"y"),"yr","day"))),(INT(CONVERT(VLOOKUP(Table1[[#This Row],[JABATAN]],tbl_refJabatan,2,FALSE),"yr","day")-CONVERT(DATEDIF(H2354,NOW(),"y"),"yr","day")))),"")</f>
        <v>6209</v>
      </c>
      <c r="S2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Row],[JABATAN]],tbl_refJabatan,4,FALSE),"yr","day")-CONVERT(DATEDIF(H2354,tglAcuan,"y"),"yr","day"))),(NOW()+(CONVERT(VLOOKUP(Table1[[#This Row],[JABATAN]],tbl_refJabatan,4,FALSE),"yr","day")-CONVERT(DATEDIF(H2354,NOW(),"y"),"yr","day")))),"Usia Salah"),"")</f>
        <v>51558.348911689813</v>
      </c>
      <c r="T2354" s="167" t="str">
        <f ca="1">IF(Table1[[#This Row],[TGL. PENSIUN ( usia )]]&lt;&gt;0,TEXT(Table1[[#This Row],[TGL. PENSIUN ( usia )]],"yyyy"),"")</f>
        <v>2041</v>
      </c>
      <c r="U2354" s="166">
        <f ca="1">IF(AND(Table1[[#This Row],[TGL. PENSIUN (usia)]]&lt;&gt;"",Table1[[#This Row],[TGL. PENSIUN (usia)]]&lt;&gt;"USIA SALAH"),IF(tglAcuan&lt;&gt;0,(INT(CONVERT(VLOOKUP(Table1[[#This Row],[JABATAN]],tbl_refJabatan,4,FALSE),"yr","day")-CONVERT(DATEDIF(H2354,tglAcuan,"y"),"yr","day"))),(INT(CONVERT(VLOOKUP(Table1[[#This Row],[JABATAN]],tbl_refJabatan,4,FALSE),"yr","day")-CONVERT(DATEDIF(H2354,NOW(),"y"),"yr","day")))),"")</f>
        <v>6209</v>
      </c>
      <c r="V2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Row],[JABATAN]],tbl_refJabatan,6,FALSE),"yr","day")-CONVERT(DATEDIF(H2354,tglAcuan,"y"),"yr","day"))),(NOW()+(CONVERT(VLOOKUP(Table1[[#This Row],[JABATAN]],tbl_refJabatan,6,FALSE),"yr","day")-CONVERT(DATEDIF(H2354,NOW(),"y"),"yr","day")))),"Usia Salah"),"")</f>
        <v>50097.348911689813</v>
      </c>
      <c r="W2354" s="167" t="str">
        <f ca="1">IF(Table1[[#This Row],[TGL.PENSIUN (usia)]]&lt;&gt;0,TEXT(Table1[[#This Row],[TGL.PENSIUN (usia)]],"yyyy"),"")</f>
        <v>2037</v>
      </c>
      <c r="X2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Row],[JABATAN]],tbl_refJabatan,7,FALSE),"yr","day")-CONVERT(DATEDIF(M2354,tglAcuan,"y"),"yr","day"))),(NOW()+(CONVERT(VLOOKUP(Table1[[#This Row],[JABATAN]],tbl_refJabatan,7,FALSE),"yr","day")-CONVERT(DATEDIF(M2354,NOW(),"y"),"yr","day")))),"tgl SK salah"),"")</f>
        <v>50827.848911689813</v>
      </c>
      <c r="Y2354" s="167" t="str">
        <f ca="1">IF(Table1[[#This Row],[TGL. PENSIUN (jabatan)]]&lt;&gt;0,TEXT(Table1[[#This Row],[TGL. PENSIUN (jabatan)]],"yyyy"),"")</f>
        <v>2039</v>
      </c>
      <c r="Z235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Row],[JABATAN]],tbl_refJabatan,8,FALSE),"yr","day")-CONVERT(DATEDIF(H2354,tglAcuan,"y"),"yr","day"))),(NOW()+(CONVERT(VLOOKUP(Table1[[#This Row],[JABATAN]],tbl_refJabatan,8,FALSE),"yr","day")-CONVERT(DATEDIF(H2354,NOW(),"y"),"yr","day")))),"Usia Salah"),"")</f>
        <v>50097.348911689813</v>
      </c>
      <c r="AA2354" s="167" t="str">
        <f ca="1">IF(Table1[[#This Row],[TGL.PENSIUN (usia )]]&lt;&gt;0,TEXT(Table1[[#This Row],[TGL.PENSIUN (usia )]],"yyyy"),"")</f>
        <v>2037</v>
      </c>
      <c r="AB235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Row],[JABATAN]],tbl_refJabatan,9,FALSE),"yr","day")-CONVERT(DATEDIF(M2354,tglAcuan,"y"),"yr","day"))),(NOW()+(CONVERT(VLOOKUP(Table1[[#This Row],[JABATAN]],tbl_refJabatan,9,FALSE),"yr","day")-CONVERT(DATEDIF(M2354,NOW(),"y"),"yr","day")))),"tgl SK salah"),"")</f>
        <v>50827.848911689813</v>
      </c>
      <c r="AC2354" s="167" t="str">
        <f ca="1">IF(Table1[[#This Row],[TGL. PENSIUN (jabatan )]]&lt;&gt;0,TEXT(Table1[[#This Row],[TGL. PENSIUN (jabatan )]],"yyyy"),"")</f>
        <v>2039</v>
      </c>
      <c r="AD235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5" spans="1:30" s="53" customFormat="1" ht="21.75" customHeight="1" x14ac:dyDescent="0.25">
      <c r="A2355" s="43">
        <f t="shared" si="79"/>
        <v>2350</v>
      </c>
      <c r="B2355" s="44" t="s">
        <v>3998</v>
      </c>
      <c r="C2355" s="44" t="s">
        <v>4087</v>
      </c>
      <c r="D2355" s="72" t="s">
        <v>63</v>
      </c>
      <c r="E2355" s="59" t="s">
        <v>4098</v>
      </c>
      <c r="F2355" s="43" t="s">
        <v>41</v>
      </c>
      <c r="G2355" s="46" t="s">
        <v>42</v>
      </c>
      <c r="H2355" s="47">
        <v>24522</v>
      </c>
      <c r="I2355" s="45"/>
      <c r="J2355" s="76"/>
      <c r="K2355" s="74" t="s">
        <v>43</v>
      </c>
      <c r="L2355" s="74" t="s">
        <v>4077</v>
      </c>
      <c r="M2355" s="80">
        <v>39462</v>
      </c>
      <c r="N2355" s="52" t="str">
        <f t="shared" ca="1" si="80"/>
        <v>57 Tahun 0 Bulan 8 hari</v>
      </c>
      <c r="O235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12 Hari </v>
      </c>
      <c r="P2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Row],[JABATAN]],tbl_refJabatan,2,FALSE),"yr","day")-CONVERT(DATEDIF(H2355,tglAcuan,"y"),"yr","day"))),(NOW()+(CONVERT(VLOOKUP(Table1[[#This Row],[JABATAN]],tbl_refJabatan,2,FALSE),"yr","day")-CONVERT(DATEDIF(H2355,NOW(),"y"),"yr","day")))),"Usia Salah"),"")</f>
        <v>46444.848911689813</v>
      </c>
      <c r="Q2355" s="167" t="str">
        <f ca="1">IF(Table1[[#This Row],[TGL. PENSIUN (usia)]]&lt;&gt;0,TEXT(Table1[[#This Row],[TGL. PENSIUN (usia)]],"yyyy"),"")</f>
        <v>2027</v>
      </c>
      <c r="R2355" s="166">
        <f ca="1">IF(AND(Table1[[#This Row],[TGL. PENSIUN (usia)]]&lt;&gt;"",Table1[[#This Row],[TGL. PENSIUN (usia)]]&lt;&gt;"USIA SALAH"),IF(tglAcuan&lt;&gt;0,(INT(CONVERT(VLOOKUP(Table1[[#This Row],[JABATAN]],tbl_refJabatan,2,FALSE),"yr","day")-CONVERT(DATEDIF(H2355,tglAcuan,"y"),"yr","day"))),(INT(CONVERT(VLOOKUP(Table1[[#This Row],[JABATAN]],tbl_refJabatan,2,FALSE),"yr","day")-CONVERT(DATEDIF(H2355,NOW(),"y"),"yr","day")))),"")</f>
        <v>1095</v>
      </c>
      <c r="S2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Row],[JABATAN]],tbl_refJabatan,4,FALSE),"yr","day")-CONVERT(DATEDIF(H2355,tglAcuan,"y"),"yr","day"))),(NOW()+(CONVERT(VLOOKUP(Table1[[#This Row],[JABATAN]],tbl_refJabatan,4,FALSE),"yr","day")-CONVERT(DATEDIF(H2355,NOW(),"y"),"yr","day")))),"Usia Salah"),"")</f>
        <v>31834.848911689813</v>
      </c>
      <c r="T2355" s="167" t="str">
        <f ca="1">IF(Table1[[#This Row],[TGL. PENSIUN ( usia )]]&lt;&gt;0,TEXT(Table1[[#This Row],[TGL. PENSIUN ( usia )]],"yyyy"),"")</f>
        <v>1987</v>
      </c>
      <c r="U2355" s="166">
        <f ca="1">IF(AND(Table1[[#This Row],[TGL. PENSIUN (usia)]]&lt;&gt;"",Table1[[#This Row],[TGL. PENSIUN (usia)]]&lt;&gt;"USIA SALAH"),IF(tglAcuan&lt;&gt;0,(INT(CONVERT(VLOOKUP(Table1[[#This Row],[JABATAN]],tbl_refJabatan,4,FALSE),"yr","day")-CONVERT(DATEDIF(H2355,tglAcuan,"y"),"yr","day"))),(INT(CONVERT(VLOOKUP(Table1[[#This Row],[JABATAN]],tbl_refJabatan,4,FALSE),"yr","day")-CONVERT(DATEDIF(H2355,NOW(),"y"),"yr","day")))),"")</f>
        <v>-13515</v>
      </c>
      <c r="V2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Row],[JABATAN]],tbl_refJabatan,6,FALSE),"yr","day")-CONVERT(DATEDIF(H2355,tglAcuan,"y"),"yr","day"))),(NOW()+(CONVERT(VLOOKUP(Table1[[#This Row],[JABATAN]],tbl_refJabatan,6,FALSE),"yr","day")-CONVERT(DATEDIF(H2355,NOW(),"y"),"yr","day")))),"Usia Salah"),"")</f>
        <v>24529.848911689813</v>
      </c>
      <c r="W2355" s="167" t="str">
        <f ca="1">IF(Table1[[#This Row],[TGL.PENSIUN (usia)]]&lt;&gt;0,TEXT(Table1[[#This Row],[TGL.PENSIUN (usia)]],"yyyy"),"")</f>
        <v>1967</v>
      </c>
      <c r="X2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Row],[JABATAN]],tbl_refJabatan,7,FALSE),"yr","day")-CONVERT(DATEDIF(M2355,tglAcuan,"y"),"yr","day"))),(NOW()+(CONVERT(VLOOKUP(Table1[[#This Row],[JABATAN]],tbl_refJabatan,7,FALSE),"yr","day")-CONVERT(DATEDIF(M2355,NOW(),"y"),"yr","day")))),"tgl SK salah"),"")</f>
        <v>61420.098911689813</v>
      </c>
      <c r="Y2355" s="167" t="str">
        <f ca="1">IF(Table1[[#This Row],[TGL. PENSIUN (jabatan)]]&lt;&gt;0,TEXT(Table1[[#This Row],[TGL. PENSIUN (jabatan)]],"yyyy"),"")</f>
        <v>2068</v>
      </c>
      <c r="Z235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Row],[JABATAN]],tbl_refJabatan,8,FALSE),"yr","day")-CONVERT(DATEDIF(H2355,tglAcuan,"y"),"yr","day"))),(NOW()+(CONVERT(VLOOKUP(Table1[[#This Row],[JABATAN]],tbl_refJabatan,8,FALSE),"yr","day")-CONVERT(DATEDIF(H2355,NOW(),"y"),"yr","day")))),"Usia Salah"),"")</f>
        <v>46444.848911689813</v>
      </c>
      <c r="AA2355" s="167" t="str">
        <f ca="1">IF(Table1[[#This Row],[TGL.PENSIUN (usia )]]&lt;&gt;0,TEXT(Table1[[#This Row],[TGL.PENSIUN (usia )]],"yyyy"),"")</f>
        <v>2027</v>
      </c>
      <c r="AB235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Row],[JABATAN]],tbl_refJabatan,9,FALSE),"yr","day")-CONVERT(DATEDIF(M2355,tglAcuan,"y"),"yr","day"))),(NOW()+(CONVERT(VLOOKUP(Table1[[#This Row],[JABATAN]],tbl_refJabatan,9,FALSE),"yr","day")-CONVERT(DATEDIF(M2355,NOW(),"y"),"yr","day")))),"tgl SK salah"),"")</f>
        <v>44983.848911689813</v>
      </c>
      <c r="AC2355" s="167" t="str">
        <f ca="1">IF(Table1[[#This Row],[TGL. PENSIUN (jabatan )]]&lt;&gt;0,TEXT(Table1[[#This Row],[TGL. PENSIUN (jabatan )]],"yyyy"),"")</f>
        <v>2023</v>
      </c>
      <c r="AD235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6" spans="1:30" s="53" customFormat="1" ht="21.75" customHeight="1" x14ac:dyDescent="0.25">
      <c r="A2356" s="43">
        <f t="shared" si="79"/>
        <v>2351</v>
      </c>
      <c r="B2356" s="44" t="s">
        <v>3998</v>
      </c>
      <c r="C2356" s="44" t="s">
        <v>4087</v>
      </c>
      <c r="D2356" s="72" t="s">
        <v>63</v>
      </c>
      <c r="E2356" s="59" t="s">
        <v>4099</v>
      </c>
      <c r="F2356" s="43" t="s">
        <v>41</v>
      </c>
      <c r="G2356" s="46" t="s">
        <v>42</v>
      </c>
      <c r="H2356" s="47">
        <v>29767</v>
      </c>
      <c r="I2356" s="45"/>
      <c r="J2356" s="76"/>
      <c r="K2356" s="74" t="s">
        <v>43</v>
      </c>
      <c r="L2356" s="74" t="s">
        <v>1455</v>
      </c>
      <c r="M2356" s="80">
        <v>43560</v>
      </c>
      <c r="N2356" s="52" t="str">
        <f t="shared" ca="1" si="80"/>
        <v>42 Tahun 7 Bulan 28 hari</v>
      </c>
      <c r="O235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22 Hari </v>
      </c>
      <c r="P2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Row],[JABATAN]],tbl_refJabatan,2,FALSE),"yr","day")-CONVERT(DATEDIF(H2356,tglAcuan,"y"),"yr","day"))),(NOW()+(CONVERT(VLOOKUP(Table1[[#This Row],[JABATAN]],tbl_refJabatan,2,FALSE),"yr","day")-CONVERT(DATEDIF(H2356,NOW(),"y"),"yr","day")))),"Usia Salah"),"")</f>
        <v>51923.598911689813</v>
      </c>
      <c r="Q2356" s="167" t="str">
        <f ca="1">IF(Table1[[#This Row],[TGL. PENSIUN (usia)]]&lt;&gt;0,TEXT(Table1[[#This Row],[TGL. PENSIUN (usia)]],"yyyy"),"")</f>
        <v>2042</v>
      </c>
      <c r="R2356" s="166">
        <f ca="1">IF(AND(Table1[[#This Row],[TGL. PENSIUN (usia)]]&lt;&gt;"",Table1[[#This Row],[TGL. PENSIUN (usia)]]&lt;&gt;"USIA SALAH"),IF(tglAcuan&lt;&gt;0,(INT(CONVERT(VLOOKUP(Table1[[#This Row],[JABATAN]],tbl_refJabatan,2,FALSE),"yr","day")-CONVERT(DATEDIF(H2356,tglAcuan,"y"),"yr","day"))),(INT(CONVERT(VLOOKUP(Table1[[#This Row],[JABATAN]],tbl_refJabatan,2,FALSE),"yr","day")-CONVERT(DATEDIF(H2356,NOW(),"y"),"yr","day")))),"")</f>
        <v>6574</v>
      </c>
      <c r="S2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Row],[JABATAN]],tbl_refJabatan,4,FALSE),"yr","day")-CONVERT(DATEDIF(H2356,tglAcuan,"y"),"yr","day"))),(NOW()+(CONVERT(VLOOKUP(Table1[[#This Row],[JABATAN]],tbl_refJabatan,4,FALSE),"yr","day")-CONVERT(DATEDIF(H2356,NOW(),"y"),"yr","day")))),"Usia Salah"),"")</f>
        <v>37313.598911689813</v>
      </c>
      <c r="T2356" s="167" t="str">
        <f ca="1">IF(Table1[[#This Row],[TGL. PENSIUN ( usia )]]&lt;&gt;0,TEXT(Table1[[#This Row],[TGL. PENSIUN ( usia )]],"yyyy"),"")</f>
        <v>2002</v>
      </c>
      <c r="U2356" s="166">
        <f ca="1">IF(AND(Table1[[#This Row],[TGL. PENSIUN (usia)]]&lt;&gt;"",Table1[[#This Row],[TGL. PENSIUN (usia)]]&lt;&gt;"USIA SALAH"),IF(tglAcuan&lt;&gt;0,(INT(CONVERT(VLOOKUP(Table1[[#This Row],[JABATAN]],tbl_refJabatan,4,FALSE),"yr","day")-CONVERT(DATEDIF(H2356,tglAcuan,"y"),"yr","day"))),(INT(CONVERT(VLOOKUP(Table1[[#This Row],[JABATAN]],tbl_refJabatan,4,FALSE),"yr","day")-CONVERT(DATEDIF(H2356,NOW(),"y"),"yr","day")))),"")</f>
        <v>-8036</v>
      </c>
      <c r="V2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Row],[JABATAN]],tbl_refJabatan,6,FALSE),"yr","day")-CONVERT(DATEDIF(H2356,tglAcuan,"y"),"yr","day"))),(NOW()+(CONVERT(VLOOKUP(Table1[[#This Row],[JABATAN]],tbl_refJabatan,6,FALSE),"yr","day")-CONVERT(DATEDIF(H2356,NOW(),"y"),"yr","day")))),"Usia Salah"),"")</f>
        <v>30008.598911689813</v>
      </c>
      <c r="W2356" s="167" t="str">
        <f ca="1">IF(Table1[[#This Row],[TGL.PENSIUN (usia)]]&lt;&gt;0,TEXT(Table1[[#This Row],[TGL.PENSIUN (usia)]],"yyyy"),"")</f>
        <v>1982</v>
      </c>
      <c r="X2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Row],[JABATAN]],tbl_refJabatan,7,FALSE),"yr","day")-CONVERT(DATEDIF(M2356,tglAcuan,"y"),"yr","day"))),(NOW()+(CONVERT(VLOOKUP(Table1[[#This Row],[JABATAN]],tbl_refJabatan,7,FALSE),"yr","day")-CONVERT(DATEDIF(M2356,NOW(),"y"),"yr","day")))),"tgl SK salah"),"")</f>
        <v>65803.098911689813</v>
      </c>
      <c r="Y2356" s="167" t="str">
        <f ca="1">IF(Table1[[#This Row],[TGL. PENSIUN (jabatan)]]&lt;&gt;0,TEXT(Table1[[#This Row],[TGL. PENSIUN (jabatan)]],"yyyy"),"")</f>
        <v>2080</v>
      </c>
      <c r="Z235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Row],[JABATAN]],tbl_refJabatan,8,FALSE),"yr","day")-CONVERT(DATEDIF(H2356,tglAcuan,"y"),"yr","day"))),(NOW()+(CONVERT(VLOOKUP(Table1[[#This Row],[JABATAN]],tbl_refJabatan,8,FALSE),"yr","day")-CONVERT(DATEDIF(H2356,NOW(),"y"),"yr","day")))),"Usia Salah"),"")</f>
        <v>51923.598911689813</v>
      </c>
      <c r="AA2356" s="167" t="str">
        <f ca="1">IF(Table1[[#This Row],[TGL.PENSIUN (usia )]]&lt;&gt;0,TEXT(Table1[[#This Row],[TGL.PENSIUN (usia )]],"yyyy"),"")</f>
        <v>2042</v>
      </c>
      <c r="AB235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Row],[JABATAN]],tbl_refJabatan,9,FALSE),"yr","day")-CONVERT(DATEDIF(M2356,tglAcuan,"y"),"yr","day"))),(NOW()+(CONVERT(VLOOKUP(Table1[[#This Row],[JABATAN]],tbl_refJabatan,9,FALSE),"yr","day")-CONVERT(DATEDIF(M2356,NOW(),"y"),"yr","day")))),"tgl SK salah"),"")</f>
        <v>49366.848911689813</v>
      </c>
      <c r="AC2356" s="167" t="str">
        <f ca="1">IF(Table1[[#This Row],[TGL. PENSIUN (jabatan )]]&lt;&gt;0,TEXT(Table1[[#This Row],[TGL. PENSIUN (jabatan )]],"yyyy"),"")</f>
        <v>2035</v>
      </c>
      <c r="AD235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7" spans="1:30" s="53" customFormat="1" ht="21.75" customHeight="1" x14ac:dyDescent="0.25">
      <c r="A2357" s="43">
        <f t="shared" si="79"/>
        <v>2352</v>
      </c>
      <c r="B2357" s="44" t="s">
        <v>3998</v>
      </c>
      <c r="C2357" s="44" t="s">
        <v>4087</v>
      </c>
      <c r="D2357" s="72" t="s">
        <v>63</v>
      </c>
      <c r="E2357" s="59" t="s">
        <v>4100</v>
      </c>
      <c r="F2357" s="43" t="s">
        <v>41</v>
      </c>
      <c r="G2357" s="46" t="s">
        <v>42</v>
      </c>
      <c r="H2357" s="47">
        <v>31812</v>
      </c>
      <c r="I2357" s="45"/>
      <c r="J2357" s="76"/>
      <c r="K2357" s="74" t="s">
        <v>43</v>
      </c>
      <c r="L2357" s="74" t="s">
        <v>4079</v>
      </c>
      <c r="M2357" s="80">
        <v>39504</v>
      </c>
      <c r="N2357" s="52" t="str">
        <f t="shared" ca="1" si="80"/>
        <v>37 Tahun 0 Bulan 23 hari</v>
      </c>
      <c r="O235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1 Hari </v>
      </c>
      <c r="P2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Row],[JABATAN]],tbl_refJabatan,2,FALSE),"yr","day")-CONVERT(DATEDIF(H2357,tglAcuan,"y"),"yr","day"))),(NOW()+(CONVERT(VLOOKUP(Table1[[#This Row],[JABATAN]],tbl_refJabatan,2,FALSE),"yr","day")-CONVERT(DATEDIF(H2357,NOW(),"y"),"yr","day")))),"Usia Salah"),"")</f>
        <v>53749.848911689813</v>
      </c>
      <c r="Q2357" s="167" t="str">
        <f ca="1">IF(Table1[[#This Row],[TGL. PENSIUN (usia)]]&lt;&gt;0,TEXT(Table1[[#This Row],[TGL. PENSIUN (usia)]],"yyyy"),"")</f>
        <v>2047</v>
      </c>
      <c r="R2357" s="166">
        <f ca="1">IF(AND(Table1[[#This Row],[TGL. PENSIUN (usia)]]&lt;&gt;"",Table1[[#This Row],[TGL. PENSIUN (usia)]]&lt;&gt;"USIA SALAH"),IF(tglAcuan&lt;&gt;0,(INT(CONVERT(VLOOKUP(Table1[[#This Row],[JABATAN]],tbl_refJabatan,2,FALSE),"yr","day")-CONVERT(DATEDIF(H2357,tglAcuan,"y"),"yr","day"))),(INT(CONVERT(VLOOKUP(Table1[[#This Row],[JABATAN]],tbl_refJabatan,2,FALSE),"yr","day")-CONVERT(DATEDIF(H2357,NOW(),"y"),"yr","day")))),"")</f>
        <v>8400</v>
      </c>
      <c r="S2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Row],[JABATAN]],tbl_refJabatan,4,FALSE),"yr","day")-CONVERT(DATEDIF(H2357,tglAcuan,"y"),"yr","day"))),(NOW()+(CONVERT(VLOOKUP(Table1[[#This Row],[JABATAN]],tbl_refJabatan,4,FALSE),"yr","day")-CONVERT(DATEDIF(H2357,NOW(),"y"),"yr","day")))),"Usia Salah"),"")</f>
        <v>39139.848911689813</v>
      </c>
      <c r="T2357" s="167" t="str">
        <f ca="1">IF(Table1[[#This Row],[TGL. PENSIUN ( usia )]]&lt;&gt;0,TEXT(Table1[[#This Row],[TGL. PENSIUN ( usia )]],"yyyy"),"")</f>
        <v>2007</v>
      </c>
      <c r="U2357" s="166">
        <f ca="1">IF(AND(Table1[[#This Row],[TGL. PENSIUN (usia)]]&lt;&gt;"",Table1[[#This Row],[TGL. PENSIUN (usia)]]&lt;&gt;"USIA SALAH"),IF(tglAcuan&lt;&gt;0,(INT(CONVERT(VLOOKUP(Table1[[#This Row],[JABATAN]],tbl_refJabatan,4,FALSE),"yr","day")-CONVERT(DATEDIF(H2357,tglAcuan,"y"),"yr","day"))),(INT(CONVERT(VLOOKUP(Table1[[#This Row],[JABATAN]],tbl_refJabatan,4,FALSE),"yr","day")-CONVERT(DATEDIF(H2357,NOW(),"y"),"yr","day")))),"")</f>
        <v>-6210</v>
      </c>
      <c r="V2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Row],[JABATAN]],tbl_refJabatan,6,FALSE),"yr","day")-CONVERT(DATEDIF(H2357,tglAcuan,"y"),"yr","day"))),(NOW()+(CONVERT(VLOOKUP(Table1[[#This Row],[JABATAN]],tbl_refJabatan,6,FALSE),"yr","day")-CONVERT(DATEDIF(H2357,NOW(),"y"),"yr","day")))),"Usia Salah"),"")</f>
        <v>31834.848911689813</v>
      </c>
      <c r="W2357" s="167" t="str">
        <f ca="1">IF(Table1[[#This Row],[TGL.PENSIUN (usia)]]&lt;&gt;0,TEXT(Table1[[#This Row],[TGL.PENSIUN (usia)]],"yyyy"),"")</f>
        <v>1987</v>
      </c>
      <c r="X2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Row],[JABATAN]],tbl_refJabatan,7,FALSE),"yr","day")-CONVERT(DATEDIF(M2357,tglAcuan,"y"),"yr","day"))),(NOW()+(CONVERT(VLOOKUP(Table1[[#This Row],[JABATAN]],tbl_refJabatan,7,FALSE),"yr","day")-CONVERT(DATEDIF(M2357,NOW(),"y"),"yr","day")))),"tgl SK salah"),"")</f>
        <v>61420.098911689813</v>
      </c>
      <c r="Y2357" s="167" t="str">
        <f ca="1">IF(Table1[[#This Row],[TGL. PENSIUN (jabatan)]]&lt;&gt;0,TEXT(Table1[[#This Row],[TGL. PENSIUN (jabatan)]],"yyyy"),"")</f>
        <v>2068</v>
      </c>
      <c r="Z235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Row],[JABATAN]],tbl_refJabatan,8,FALSE),"yr","day")-CONVERT(DATEDIF(H2357,tglAcuan,"y"),"yr","day"))),(NOW()+(CONVERT(VLOOKUP(Table1[[#This Row],[JABATAN]],tbl_refJabatan,8,FALSE),"yr","day")-CONVERT(DATEDIF(H2357,NOW(),"y"),"yr","day")))),"Usia Salah"),"")</f>
        <v>53749.848911689813</v>
      </c>
      <c r="AA2357" s="167" t="str">
        <f ca="1">IF(Table1[[#This Row],[TGL.PENSIUN (usia )]]&lt;&gt;0,TEXT(Table1[[#This Row],[TGL.PENSIUN (usia )]],"yyyy"),"")</f>
        <v>2047</v>
      </c>
      <c r="AB235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Row],[JABATAN]],tbl_refJabatan,9,FALSE),"yr","day")-CONVERT(DATEDIF(M2357,tglAcuan,"y"),"yr","day"))),(NOW()+(CONVERT(VLOOKUP(Table1[[#This Row],[JABATAN]],tbl_refJabatan,9,FALSE),"yr","day")-CONVERT(DATEDIF(M2357,NOW(),"y"),"yr","day")))),"tgl SK salah"),"")</f>
        <v>44983.848911689813</v>
      </c>
      <c r="AC2357" s="167" t="str">
        <f ca="1">IF(Table1[[#This Row],[TGL. PENSIUN (jabatan )]]&lt;&gt;0,TEXT(Table1[[#This Row],[TGL. PENSIUN (jabatan )]],"yyyy"),"")</f>
        <v>2023</v>
      </c>
      <c r="AD235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8" spans="1:30" s="53" customFormat="1" ht="21.75" customHeight="1" x14ac:dyDescent="0.25">
      <c r="A2358" s="43">
        <f t="shared" si="79"/>
        <v>2353</v>
      </c>
      <c r="B2358" s="44" t="s">
        <v>3998</v>
      </c>
      <c r="C2358" s="44" t="s">
        <v>4087</v>
      </c>
      <c r="D2358" s="72" t="s">
        <v>63</v>
      </c>
      <c r="E2358" s="59" t="s">
        <v>4101</v>
      </c>
      <c r="F2358" s="43" t="s">
        <v>41</v>
      </c>
      <c r="G2358" s="46" t="s">
        <v>42</v>
      </c>
      <c r="H2358" s="47">
        <v>25811</v>
      </c>
      <c r="I2358" s="45"/>
      <c r="J2358" s="76"/>
      <c r="K2358" s="74" t="s">
        <v>43</v>
      </c>
      <c r="L2358" s="74" t="s">
        <v>1209</v>
      </c>
      <c r="M2358" s="80">
        <v>39149</v>
      </c>
      <c r="N2358" s="52" t="str">
        <f t="shared" ca="1" si="80"/>
        <v>53 Tahun 5 Bulan 27 hari</v>
      </c>
      <c r="O235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11 Bulan 19 Hari </v>
      </c>
      <c r="P2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Row],[JABATAN]],tbl_refJabatan,2,FALSE),"yr","day")-CONVERT(DATEDIF(H2358,tglAcuan,"y"),"yr","day"))),(NOW()+(CONVERT(VLOOKUP(Table1[[#This Row],[JABATAN]],tbl_refJabatan,2,FALSE),"yr","day")-CONVERT(DATEDIF(H2358,NOW(),"y"),"yr","day")))),"Usia Salah"),"")</f>
        <v>47905.848911689813</v>
      </c>
      <c r="Q2358" s="167" t="str">
        <f ca="1">IF(Table1[[#This Row],[TGL. PENSIUN (usia)]]&lt;&gt;0,TEXT(Table1[[#This Row],[TGL. PENSIUN (usia)]],"yyyy"),"")</f>
        <v>2031</v>
      </c>
      <c r="R2358" s="166">
        <f ca="1">IF(AND(Table1[[#This Row],[TGL. PENSIUN (usia)]]&lt;&gt;"",Table1[[#This Row],[TGL. PENSIUN (usia)]]&lt;&gt;"USIA SALAH"),IF(tglAcuan&lt;&gt;0,(INT(CONVERT(VLOOKUP(Table1[[#This Row],[JABATAN]],tbl_refJabatan,2,FALSE),"yr","day")-CONVERT(DATEDIF(H2358,tglAcuan,"y"),"yr","day"))),(INT(CONVERT(VLOOKUP(Table1[[#This Row],[JABATAN]],tbl_refJabatan,2,FALSE),"yr","day")-CONVERT(DATEDIF(H2358,NOW(),"y"),"yr","day")))),"")</f>
        <v>2556</v>
      </c>
      <c r="S2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Row],[JABATAN]],tbl_refJabatan,4,FALSE),"yr","day")-CONVERT(DATEDIF(H2358,tglAcuan,"y"),"yr","day"))),(NOW()+(CONVERT(VLOOKUP(Table1[[#This Row],[JABATAN]],tbl_refJabatan,4,FALSE),"yr","day")-CONVERT(DATEDIF(H2358,NOW(),"y"),"yr","day")))),"Usia Salah"),"")</f>
        <v>33295.848911689813</v>
      </c>
      <c r="T2358" s="167" t="str">
        <f ca="1">IF(Table1[[#This Row],[TGL. PENSIUN ( usia )]]&lt;&gt;0,TEXT(Table1[[#This Row],[TGL. PENSIUN ( usia )]],"yyyy"),"")</f>
        <v>1991</v>
      </c>
      <c r="U2358" s="166">
        <f ca="1">IF(AND(Table1[[#This Row],[TGL. PENSIUN (usia)]]&lt;&gt;"",Table1[[#This Row],[TGL. PENSIUN (usia)]]&lt;&gt;"USIA SALAH"),IF(tglAcuan&lt;&gt;0,(INT(CONVERT(VLOOKUP(Table1[[#This Row],[JABATAN]],tbl_refJabatan,4,FALSE),"yr","day")-CONVERT(DATEDIF(H2358,tglAcuan,"y"),"yr","day"))),(INT(CONVERT(VLOOKUP(Table1[[#This Row],[JABATAN]],tbl_refJabatan,4,FALSE),"yr","day")-CONVERT(DATEDIF(H2358,NOW(),"y"),"yr","day")))),"")</f>
        <v>-12054</v>
      </c>
      <c r="V2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Row],[JABATAN]],tbl_refJabatan,6,FALSE),"yr","day")-CONVERT(DATEDIF(H2358,tglAcuan,"y"),"yr","day"))),(NOW()+(CONVERT(VLOOKUP(Table1[[#This Row],[JABATAN]],tbl_refJabatan,6,FALSE),"yr","day")-CONVERT(DATEDIF(H2358,NOW(),"y"),"yr","day")))),"Usia Salah"),"")</f>
        <v>25990.848911689813</v>
      </c>
      <c r="W2358" s="167" t="str">
        <f ca="1">IF(Table1[[#This Row],[TGL.PENSIUN (usia)]]&lt;&gt;0,TEXT(Table1[[#This Row],[TGL.PENSIUN (usia)]],"yyyy"),"")</f>
        <v>1971</v>
      </c>
      <c r="X2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Row],[JABATAN]],tbl_refJabatan,7,FALSE),"yr","day")-CONVERT(DATEDIF(M2358,tglAcuan,"y"),"yr","day"))),(NOW()+(CONVERT(VLOOKUP(Table1[[#This Row],[JABATAN]],tbl_refJabatan,7,FALSE),"yr","day")-CONVERT(DATEDIF(M2358,NOW(),"y"),"yr","day")))),"tgl SK salah"),"")</f>
        <v>61420.098911689813</v>
      </c>
      <c r="Y2358" s="167" t="str">
        <f ca="1">IF(Table1[[#This Row],[TGL. PENSIUN (jabatan)]]&lt;&gt;0,TEXT(Table1[[#This Row],[TGL. PENSIUN (jabatan)]],"yyyy"),"")</f>
        <v>2068</v>
      </c>
      <c r="Z235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Row],[JABATAN]],tbl_refJabatan,8,FALSE),"yr","day")-CONVERT(DATEDIF(H2358,tglAcuan,"y"),"yr","day"))),(NOW()+(CONVERT(VLOOKUP(Table1[[#This Row],[JABATAN]],tbl_refJabatan,8,FALSE),"yr","day")-CONVERT(DATEDIF(H2358,NOW(),"y"),"yr","day")))),"Usia Salah"),"")</f>
        <v>47905.848911689813</v>
      </c>
      <c r="AA2358" s="167" t="str">
        <f ca="1">IF(Table1[[#This Row],[TGL.PENSIUN (usia )]]&lt;&gt;0,TEXT(Table1[[#This Row],[TGL.PENSIUN (usia )]],"yyyy"),"")</f>
        <v>2031</v>
      </c>
      <c r="AB235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Row],[JABATAN]],tbl_refJabatan,9,FALSE),"yr","day")-CONVERT(DATEDIF(M2358,tglAcuan,"y"),"yr","day"))),(NOW()+(CONVERT(VLOOKUP(Table1[[#This Row],[JABATAN]],tbl_refJabatan,9,FALSE),"yr","day")-CONVERT(DATEDIF(M2358,NOW(),"y"),"yr","day")))),"tgl SK salah"),"")</f>
        <v>44983.848911689813</v>
      </c>
      <c r="AC2358" s="167" t="str">
        <f ca="1">IF(Table1[[#This Row],[TGL. PENSIUN (jabatan )]]&lt;&gt;0,TEXT(Table1[[#This Row],[TGL. PENSIUN (jabatan )]],"yyyy"),"")</f>
        <v>2023</v>
      </c>
      <c r="AD235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59" spans="1:30" s="53" customFormat="1" ht="21.75" customHeight="1" x14ac:dyDescent="0.25">
      <c r="A2359" s="43">
        <f t="shared" si="79"/>
        <v>2354</v>
      </c>
      <c r="B2359" s="44" t="s">
        <v>3998</v>
      </c>
      <c r="C2359" s="44" t="s">
        <v>4087</v>
      </c>
      <c r="D2359" s="72" t="s">
        <v>63</v>
      </c>
      <c r="E2359" s="59" t="s">
        <v>4102</v>
      </c>
      <c r="F2359" s="43" t="s">
        <v>41</v>
      </c>
      <c r="G2359" s="46" t="s">
        <v>1373</v>
      </c>
      <c r="H2359" s="47">
        <v>25740</v>
      </c>
      <c r="I2359" s="45"/>
      <c r="J2359" s="76"/>
      <c r="K2359" s="74" t="s">
        <v>43</v>
      </c>
      <c r="L2359" s="74" t="s">
        <v>72</v>
      </c>
      <c r="M2359" s="80">
        <v>39484</v>
      </c>
      <c r="N2359" s="52" t="str">
        <f t="shared" ca="1" si="80"/>
        <v>53 Tahun 8 Bulan 6 hari</v>
      </c>
      <c r="O235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21 Hari </v>
      </c>
      <c r="P2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Row],[JABATAN]],tbl_refJabatan,2,FALSE),"yr","day")-CONVERT(DATEDIF(H2359,tglAcuan,"y"),"yr","day"))),(NOW()+(CONVERT(VLOOKUP(Table1[[#This Row],[JABATAN]],tbl_refJabatan,2,FALSE),"yr","day")-CONVERT(DATEDIF(H2359,NOW(),"y"),"yr","day")))),"Usia Salah"),"")</f>
        <v>47905.848911689813</v>
      </c>
      <c r="Q2359" s="167" t="str">
        <f ca="1">IF(Table1[[#This Row],[TGL. PENSIUN (usia)]]&lt;&gt;0,TEXT(Table1[[#This Row],[TGL. PENSIUN (usia)]],"yyyy"),"")</f>
        <v>2031</v>
      </c>
      <c r="R2359" s="166">
        <f ca="1">IF(AND(Table1[[#This Row],[TGL. PENSIUN (usia)]]&lt;&gt;"",Table1[[#This Row],[TGL. PENSIUN (usia)]]&lt;&gt;"USIA SALAH"),IF(tglAcuan&lt;&gt;0,(INT(CONVERT(VLOOKUP(Table1[[#This Row],[JABATAN]],tbl_refJabatan,2,FALSE),"yr","day")-CONVERT(DATEDIF(H2359,tglAcuan,"y"),"yr","day"))),(INT(CONVERT(VLOOKUP(Table1[[#This Row],[JABATAN]],tbl_refJabatan,2,FALSE),"yr","day")-CONVERT(DATEDIF(H2359,NOW(),"y"),"yr","day")))),"")</f>
        <v>2556</v>
      </c>
      <c r="S2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Row],[JABATAN]],tbl_refJabatan,4,FALSE),"yr","day")-CONVERT(DATEDIF(H2359,tglAcuan,"y"),"yr","day"))),(NOW()+(CONVERT(VLOOKUP(Table1[[#This Row],[JABATAN]],tbl_refJabatan,4,FALSE),"yr","day")-CONVERT(DATEDIF(H2359,NOW(),"y"),"yr","day")))),"Usia Salah"),"")</f>
        <v>33295.848911689813</v>
      </c>
      <c r="T2359" s="167" t="str">
        <f ca="1">IF(Table1[[#This Row],[TGL. PENSIUN ( usia )]]&lt;&gt;0,TEXT(Table1[[#This Row],[TGL. PENSIUN ( usia )]],"yyyy"),"")</f>
        <v>1991</v>
      </c>
      <c r="U2359" s="166">
        <f ca="1">IF(AND(Table1[[#This Row],[TGL. PENSIUN (usia)]]&lt;&gt;"",Table1[[#This Row],[TGL. PENSIUN (usia)]]&lt;&gt;"USIA SALAH"),IF(tglAcuan&lt;&gt;0,(INT(CONVERT(VLOOKUP(Table1[[#This Row],[JABATAN]],tbl_refJabatan,4,FALSE),"yr","day")-CONVERT(DATEDIF(H2359,tglAcuan,"y"),"yr","day"))),(INT(CONVERT(VLOOKUP(Table1[[#This Row],[JABATAN]],tbl_refJabatan,4,FALSE),"yr","day")-CONVERT(DATEDIF(H2359,NOW(),"y"),"yr","day")))),"")</f>
        <v>-12054</v>
      </c>
      <c r="V2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Row],[JABATAN]],tbl_refJabatan,6,FALSE),"yr","day")-CONVERT(DATEDIF(H2359,tglAcuan,"y"),"yr","day"))),(NOW()+(CONVERT(VLOOKUP(Table1[[#This Row],[JABATAN]],tbl_refJabatan,6,FALSE),"yr","day")-CONVERT(DATEDIF(H2359,NOW(),"y"),"yr","day")))),"Usia Salah"),"")</f>
        <v>25990.848911689813</v>
      </c>
      <c r="W2359" s="167" t="str">
        <f ca="1">IF(Table1[[#This Row],[TGL.PENSIUN (usia)]]&lt;&gt;0,TEXT(Table1[[#This Row],[TGL.PENSIUN (usia)]],"yyyy"),"")</f>
        <v>1971</v>
      </c>
      <c r="X2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Row],[JABATAN]],tbl_refJabatan,7,FALSE),"yr","day")-CONVERT(DATEDIF(M2359,tglAcuan,"y"),"yr","day"))),(NOW()+(CONVERT(VLOOKUP(Table1[[#This Row],[JABATAN]],tbl_refJabatan,7,FALSE),"yr","day")-CONVERT(DATEDIF(M2359,NOW(),"y"),"yr","day")))),"tgl SK salah"),"")</f>
        <v>61420.098911689813</v>
      </c>
      <c r="Y2359" s="167" t="str">
        <f ca="1">IF(Table1[[#This Row],[TGL. PENSIUN (jabatan)]]&lt;&gt;0,TEXT(Table1[[#This Row],[TGL. PENSIUN (jabatan)]],"yyyy"),"")</f>
        <v>2068</v>
      </c>
      <c r="Z235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Row],[JABATAN]],tbl_refJabatan,8,FALSE),"yr","day")-CONVERT(DATEDIF(H2359,tglAcuan,"y"),"yr","day"))),(NOW()+(CONVERT(VLOOKUP(Table1[[#This Row],[JABATAN]],tbl_refJabatan,8,FALSE),"yr","day")-CONVERT(DATEDIF(H2359,NOW(),"y"),"yr","day")))),"Usia Salah"),"")</f>
        <v>47905.848911689813</v>
      </c>
      <c r="AA2359" s="167" t="str">
        <f ca="1">IF(Table1[[#This Row],[TGL.PENSIUN (usia )]]&lt;&gt;0,TEXT(Table1[[#This Row],[TGL.PENSIUN (usia )]],"yyyy"),"")</f>
        <v>2031</v>
      </c>
      <c r="AB235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Row],[JABATAN]],tbl_refJabatan,9,FALSE),"yr","day")-CONVERT(DATEDIF(M2359,tglAcuan,"y"),"yr","day"))),(NOW()+(CONVERT(VLOOKUP(Table1[[#This Row],[JABATAN]],tbl_refJabatan,9,FALSE),"yr","day")-CONVERT(DATEDIF(M2359,NOW(),"y"),"yr","day")))),"tgl SK salah"),"")</f>
        <v>44983.848911689813</v>
      </c>
      <c r="AC2359" s="167" t="str">
        <f ca="1">IF(Table1[[#This Row],[TGL. PENSIUN (jabatan )]]&lt;&gt;0,TEXT(Table1[[#This Row],[TGL. PENSIUN (jabatan )]],"yyyy"),"")</f>
        <v>2023</v>
      </c>
      <c r="AD235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0" spans="1:30" s="53" customFormat="1" ht="21.75" customHeight="1" x14ac:dyDescent="0.25">
      <c r="A2360" s="43">
        <f t="shared" si="79"/>
        <v>2355</v>
      </c>
      <c r="B2360" s="44" t="s">
        <v>3998</v>
      </c>
      <c r="C2360" s="44" t="s">
        <v>4087</v>
      </c>
      <c r="D2360" s="72" t="s">
        <v>63</v>
      </c>
      <c r="E2360" s="59" t="s">
        <v>4103</v>
      </c>
      <c r="F2360" s="43" t="s">
        <v>41</v>
      </c>
      <c r="G2360" s="46" t="s">
        <v>42</v>
      </c>
      <c r="H2360" s="47">
        <v>28947</v>
      </c>
      <c r="I2360" s="45"/>
      <c r="J2360" s="76"/>
      <c r="K2360" s="74" t="s">
        <v>43</v>
      </c>
      <c r="L2360" s="74" t="s">
        <v>1972</v>
      </c>
      <c r="M2360" s="80">
        <v>39493</v>
      </c>
      <c r="N2360" s="52" t="str">
        <f t="shared" ca="1" si="80"/>
        <v>44 Tahun 10 Bulan 25 hari</v>
      </c>
      <c r="O236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12 Hari </v>
      </c>
      <c r="P2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Row],[JABATAN]],tbl_refJabatan,2,FALSE),"yr","day")-CONVERT(DATEDIF(H2360,tglAcuan,"y"),"yr","day"))),(NOW()+(CONVERT(VLOOKUP(Table1[[#This Row],[JABATAN]],tbl_refJabatan,2,FALSE),"yr","day")-CONVERT(DATEDIF(H2360,NOW(),"y"),"yr","day")))),"Usia Salah"),"")</f>
        <v>51193.098911689813</v>
      </c>
      <c r="Q2360" s="167" t="str">
        <f ca="1">IF(Table1[[#This Row],[TGL. PENSIUN (usia)]]&lt;&gt;0,TEXT(Table1[[#This Row],[TGL. PENSIUN (usia)]],"yyyy"),"")</f>
        <v>2040</v>
      </c>
      <c r="R2360" s="166">
        <f ca="1">IF(AND(Table1[[#This Row],[TGL. PENSIUN (usia)]]&lt;&gt;"",Table1[[#This Row],[TGL. PENSIUN (usia)]]&lt;&gt;"USIA SALAH"),IF(tglAcuan&lt;&gt;0,(INT(CONVERT(VLOOKUP(Table1[[#This Row],[JABATAN]],tbl_refJabatan,2,FALSE),"yr","day")-CONVERT(DATEDIF(H2360,tglAcuan,"y"),"yr","day"))),(INT(CONVERT(VLOOKUP(Table1[[#This Row],[JABATAN]],tbl_refJabatan,2,FALSE),"yr","day")-CONVERT(DATEDIF(H2360,NOW(),"y"),"yr","day")))),"")</f>
        <v>5844</v>
      </c>
      <c r="S2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Row],[JABATAN]],tbl_refJabatan,4,FALSE),"yr","day")-CONVERT(DATEDIF(H2360,tglAcuan,"y"),"yr","day"))),(NOW()+(CONVERT(VLOOKUP(Table1[[#This Row],[JABATAN]],tbl_refJabatan,4,FALSE),"yr","day")-CONVERT(DATEDIF(H2360,NOW(),"y"),"yr","day")))),"Usia Salah"),"")</f>
        <v>36583.098911689813</v>
      </c>
      <c r="T2360" s="167" t="str">
        <f ca="1">IF(Table1[[#This Row],[TGL. PENSIUN ( usia )]]&lt;&gt;0,TEXT(Table1[[#This Row],[TGL. PENSIUN ( usia )]],"yyyy"),"")</f>
        <v>2000</v>
      </c>
      <c r="U2360" s="166">
        <f ca="1">IF(AND(Table1[[#This Row],[TGL. PENSIUN (usia)]]&lt;&gt;"",Table1[[#This Row],[TGL. PENSIUN (usia)]]&lt;&gt;"USIA SALAH"),IF(tglAcuan&lt;&gt;0,(INT(CONVERT(VLOOKUP(Table1[[#This Row],[JABATAN]],tbl_refJabatan,4,FALSE),"yr","day")-CONVERT(DATEDIF(H2360,tglAcuan,"y"),"yr","day"))),(INT(CONVERT(VLOOKUP(Table1[[#This Row],[JABATAN]],tbl_refJabatan,4,FALSE),"yr","day")-CONVERT(DATEDIF(H2360,NOW(),"y"),"yr","day")))),"")</f>
        <v>-8766</v>
      </c>
      <c r="V2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Row],[JABATAN]],tbl_refJabatan,6,FALSE),"yr","day")-CONVERT(DATEDIF(H2360,tglAcuan,"y"),"yr","day"))),(NOW()+(CONVERT(VLOOKUP(Table1[[#This Row],[JABATAN]],tbl_refJabatan,6,FALSE),"yr","day")-CONVERT(DATEDIF(H2360,NOW(),"y"),"yr","day")))),"Usia Salah"),"")</f>
        <v>29278.098911689813</v>
      </c>
      <c r="W2360" s="167" t="str">
        <f ca="1">IF(Table1[[#This Row],[TGL.PENSIUN (usia)]]&lt;&gt;0,TEXT(Table1[[#This Row],[TGL.PENSIUN (usia)]],"yyyy"),"")</f>
        <v>1980</v>
      </c>
      <c r="X23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Row],[JABATAN]],tbl_refJabatan,7,FALSE),"yr","day")-CONVERT(DATEDIF(M2360,tglAcuan,"y"),"yr","day"))),(NOW()+(CONVERT(VLOOKUP(Table1[[#This Row],[JABATAN]],tbl_refJabatan,7,FALSE),"yr","day")-CONVERT(DATEDIF(M2360,NOW(),"y"),"yr","day")))),"tgl SK salah"),"")</f>
        <v>61420.098911689813</v>
      </c>
      <c r="Y2360" s="167" t="str">
        <f ca="1">IF(Table1[[#This Row],[TGL. PENSIUN (jabatan)]]&lt;&gt;0,TEXT(Table1[[#This Row],[TGL. PENSIUN (jabatan)]],"yyyy"),"")</f>
        <v>2068</v>
      </c>
      <c r="Z236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Row],[JABATAN]],tbl_refJabatan,8,FALSE),"yr","day")-CONVERT(DATEDIF(H2360,tglAcuan,"y"),"yr","day"))),(NOW()+(CONVERT(VLOOKUP(Table1[[#This Row],[JABATAN]],tbl_refJabatan,8,FALSE),"yr","day")-CONVERT(DATEDIF(H2360,NOW(),"y"),"yr","day")))),"Usia Salah"),"")</f>
        <v>51193.098911689813</v>
      </c>
      <c r="AA2360" s="167" t="str">
        <f ca="1">IF(Table1[[#This Row],[TGL.PENSIUN (usia )]]&lt;&gt;0,TEXT(Table1[[#This Row],[TGL.PENSIUN (usia )]],"yyyy"),"")</f>
        <v>2040</v>
      </c>
      <c r="AB236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Row],[JABATAN]],tbl_refJabatan,9,FALSE),"yr","day")-CONVERT(DATEDIF(M2360,tglAcuan,"y"),"yr","day"))),(NOW()+(CONVERT(VLOOKUP(Table1[[#This Row],[JABATAN]],tbl_refJabatan,9,FALSE),"yr","day")-CONVERT(DATEDIF(M2360,NOW(),"y"),"yr","day")))),"tgl SK salah"),"")</f>
        <v>44983.848911689813</v>
      </c>
      <c r="AC2360" s="167" t="str">
        <f ca="1">IF(Table1[[#This Row],[TGL. PENSIUN (jabatan )]]&lt;&gt;0,TEXT(Table1[[#This Row],[TGL. PENSIUN (jabatan )]],"yyyy"),"")</f>
        <v>2023</v>
      </c>
      <c r="AD236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1" spans="1:30" s="53" customFormat="1" ht="21.75" customHeight="1" x14ac:dyDescent="0.25">
      <c r="A2361" s="43">
        <f t="shared" si="79"/>
        <v>2356</v>
      </c>
      <c r="B2361" s="44" t="s">
        <v>3998</v>
      </c>
      <c r="C2361" s="44" t="s">
        <v>164</v>
      </c>
      <c r="D2361" s="45" t="s">
        <v>39</v>
      </c>
      <c r="E2361" s="59" t="s">
        <v>4104</v>
      </c>
      <c r="F2361" s="43" t="s">
        <v>50</v>
      </c>
      <c r="G2361" s="46" t="s">
        <v>42</v>
      </c>
      <c r="H2361" s="47">
        <v>26316</v>
      </c>
      <c r="I2361" s="45"/>
      <c r="J2361" s="76"/>
      <c r="K2361" s="74" t="s">
        <v>43</v>
      </c>
      <c r="L2361" s="63" t="s">
        <v>4105</v>
      </c>
      <c r="M2361" s="80">
        <v>43812</v>
      </c>
      <c r="N2361" s="52" t="str">
        <f t="shared" ca="1" si="80"/>
        <v>52 Tahun 1 Bulan 9 hari</v>
      </c>
      <c r="O236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Row],[JABATAN]],tbl_refJabatan,2,FALSE),"yr","day")-CONVERT(DATEDIF(H2361,tglAcuan,"y"),"yr","day"))),(NOW()+(CONVERT(VLOOKUP(Table1[[#This Row],[JABATAN]],tbl_refJabatan,2,FALSE),"yr","day")-CONVERT(DATEDIF(H2361,NOW(),"y"),"yr","day")))),"Usia Salah"),"")</f>
        <v>26356.098911689813</v>
      </c>
      <c r="Q2361" s="167" t="str">
        <f ca="1">IF(Table1[[#This Row],[TGL. PENSIUN (usia)]]&lt;&gt;0,TEXT(Table1[[#This Row],[TGL. PENSIUN (usia)]],"yyyy"),"")</f>
        <v>1972</v>
      </c>
      <c r="R2361" s="166">
        <f ca="1">IF(AND(Table1[[#This Row],[TGL. PENSIUN (usia)]]&lt;&gt;"",Table1[[#This Row],[TGL. PENSIUN (usia)]]&lt;&gt;"USIA SALAH"),IF(tglAcuan&lt;&gt;0,(INT(CONVERT(VLOOKUP(Table1[[#This Row],[JABATAN]],tbl_refJabatan,2,FALSE),"yr","day")-CONVERT(DATEDIF(H2361,tglAcuan,"y"),"yr","day"))),(INT(CONVERT(VLOOKUP(Table1[[#This Row],[JABATAN]],tbl_refJabatan,2,FALSE),"yr","day")-CONVERT(DATEDIF(H2361,NOW(),"y"),"yr","day")))),"")</f>
        <v>-18993</v>
      </c>
      <c r="S2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Row],[JABATAN]],tbl_refJabatan,4,FALSE),"yr","day")-CONVERT(DATEDIF(H2361,tglAcuan,"y"),"yr","day"))),(NOW()+(CONVERT(VLOOKUP(Table1[[#This Row],[JABATAN]],tbl_refJabatan,4,FALSE),"yr","day")-CONVERT(DATEDIF(H2361,NOW(),"y"),"yr","day")))),"Usia Salah"),"")</f>
        <v>26356.098911689813</v>
      </c>
      <c r="T2361" s="167" t="str">
        <f ca="1">IF(Table1[[#This Row],[TGL. PENSIUN ( usia )]]&lt;&gt;0,TEXT(Table1[[#This Row],[TGL. PENSIUN ( usia )]],"yyyy"),"")</f>
        <v>1972</v>
      </c>
      <c r="U2361" s="166">
        <f ca="1">IF(AND(Table1[[#This Row],[TGL. PENSIUN (usia)]]&lt;&gt;"",Table1[[#This Row],[TGL. PENSIUN (usia)]]&lt;&gt;"USIA SALAH"),IF(tglAcuan&lt;&gt;0,(INT(CONVERT(VLOOKUP(Table1[[#This Row],[JABATAN]],tbl_refJabatan,4,FALSE),"yr","day")-CONVERT(DATEDIF(H2361,tglAcuan,"y"),"yr","day"))),(INT(CONVERT(VLOOKUP(Table1[[#This Row],[JABATAN]],tbl_refJabatan,4,FALSE),"yr","day")-CONVERT(DATEDIF(H2361,NOW(),"y"),"yr","day")))),"")</f>
        <v>-18993</v>
      </c>
      <c r="V2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Row],[JABATAN]],tbl_refJabatan,6,FALSE),"yr","day")-CONVERT(DATEDIF(H2361,tglAcuan,"y"),"yr","day"))),(NOW()+(CONVERT(VLOOKUP(Table1[[#This Row],[JABATAN]],tbl_refJabatan,6,FALSE),"yr","day")-CONVERT(DATEDIF(H2361,NOW(),"y"),"yr","day")))),"Usia Salah"),"")</f>
        <v>26356.098911689813</v>
      </c>
      <c r="W2361" s="167" t="str">
        <f ca="1">IF(Table1[[#This Row],[TGL.PENSIUN (usia)]]&lt;&gt;0,TEXT(Table1[[#This Row],[TGL.PENSIUN (usia)]],"yyyy"),"")</f>
        <v>1972</v>
      </c>
      <c r="X23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Row],[JABATAN]],tbl_refJabatan,7,FALSE),"yr","day")-CONVERT(DATEDIF(M2361,tglAcuan,"y"),"yr","day"))),(NOW()+(CONVERT(VLOOKUP(Table1[[#This Row],[JABATAN]],tbl_refJabatan,7,FALSE),"yr","day")-CONVERT(DATEDIF(M2361,NOW(),"y"),"yr","day")))),"tgl SK salah"),"")</f>
        <v>43888.098911689813</v>
      </c>
      <c r="Y2361" s="167" t="str">
        <f ca="1">IF(Table1[[#This Row],[TGL. PENSIUN (jabatan)]]&lt;&gt;0,TEXT(Table1[[#This Row],[TGL. PENSIUN (jabatan)]],"yyyy"),"")</f>
        <v>2020</v>
      </c>
      <c r="Z236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Row],[JABATAN]],tbl_refJabatan,8,FALSE),"yr","day")-CONVERT(DATEDIF(H2361,tglAcuan,"y"),"yr","day"))),(NOW()+(CONVERT(VLOOKUP(Table1[[#This Row],[JABATAN]],tbl_refJabatan,8,FALSE),"yr","day")-CONVERT(DATEDIF(H2361,NOW(),"y"),"yr","day")))),"Usia Salah"),"")</f>
        <v>26356.098911689813</v>
      </c>
      <c r="AA2361" s="167" t="str">
        <f ca="1">IF(Table1[[#This Row],[TGL.PENSIUN (usia )]]&lt;&gt;0,TEXT(Table1[[#This Row],[TGL.PENSIUN (usia )]],"yyyy"),"")</f>
        <v>1972</v>
      </c>
      <c r="AB236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Row],[JABATAN]],tbl_refJabatan,9,FALSE),"yr","day")-CONVERT(DATEDIF(M2361,tglAcuan,"y"),"yr","day"))),(NOW()+(CONVERT(VLOOKUP(Table1[[#This Row],[JABATAN]],tbl_refJabatan,9,FALSE),"yr","day")-CONVERT(DATEDIF(M2361,NOW(),"y"),"yr","day")))),"tgl SK salah"),"")</f>
        <v>43888.098911689813</v>
      </c>
      <c r="AC2361" s="167" t="str">
        <f ca="1">IF(Table1[[#This Row],[TGL. PENSIUN (jabatan )]]&lt;&gt;0,TEXT(Table1[[#This Row],[TGL. PENSIUN (jabatan )]],"yyyy"),"")</f>
        <v>2020</v>
      </c>
      <c r="AD236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2" spans="1:30" s="88" customFormat="1" ht="21.75" customHeight="1" x14ac:dyDescent="0.25">
      <c r="A2362" s="43">
        <f t="shared" si="79"/>
        <v>2357</v>
      </c>
      <c r="B2362" s="44" t="s">
        <v>3998</v>
      </c>
      <c r="C2362" s="44" t="s">
        <v>164</v>
      </c>
      <c r="D2362" s="72" t="s">
        <v>45</v>
      </c>
      <c r="E2362" s="59" t="s">
        <v>3849</v>
      </c>
      <c r="F2362" s="43" t="s">
        <v>41</v>
      </c>
      <c r="G2362" s="46" t="s">
        <v>42</v>
      </c>
      <c r="H2362" s="47">
        <v>27487</v>
      </c>
      <c r="I2362" s="45"/>
      <c r="J2362" s="76"/>
      <c r="K2362" s="74" t="s">
        <v>43</v>
      </c>
      <c r="L2362" s="90" t="s">
        <v>4106</v>
      </c>
      <c r="M2362" s="80">
        <v>43552</v>
      </c>
      <c r="N2362" s="52" t="str">
        <f t="shared" ca="1" si="80"/>
        <v>48 Tahun 10 Bulan 24 hari</v>
      </c>
      <c r="O236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10 Bulan 30 Hari </v>
      </c>
      <c r="P2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Row],[JABATAN]],tbl_refJabatan,2,FALSE),"yr","day")-CONVERT(DATEDIF(H2362,tglAcuan,"y"),"yr","day"))),(NOW()+(CONVERT(VLOOKUP(Table1[[#This Row],[JABATAN]],tbl_refJabatan,2,FALSE),"yr","day")-CONVERT(DATEDIF(H2362,NOW(),"y"),"yr","day")))),"Usia Salah"),"")</f>
        <v>27817.098911689813</v>
      </c>
      <c r="Q2362" s="167" t="str">
        <f ca="1">IF(Table1[[#This Row],[TGL. PENSIUN (usia)]]&lt;&gt;0,TEXT(Table1[[#This Row],[TGL. PENSIUN (usia)]],"yyyy"),"")</f>
        <v>1976</v>
      </c>
      <c r="R2362" s="166">
        <f ca="1">IF(AND(Table1[[#This Row],[TGL. PENSIUN (usia)]]&lt;&gt;"",Table1[[#This Row],[TGL. PENSIUN (usia)]]&lt;&gt;"USIA SALAH"),IF(tglAcuan&lt;&gt;0,(INT(CONVERT(VLOOKUP(Table1[[#This Row],[JABATAN]],tbl_refJabatan,2,FALSE),"yr","day")-CONVERT(DATEDIF(H2362,tglAcuan,"y"),"yr","day"))),(INT(CONVERT(VLOOKUP(Table1[[#This Row],[JABATAN]],tbl_refJabatan,2,FALSE),"yr","day")-CONVERT(DATEDIF(H2362,NOW(),"y"),"yr","day")))),"")</f>
        <v>-17532</v>
      </c>
      <c r="S2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Row],[JABATAN]],tbl_refJabatan,4,FALSE),"yr","day")-CONVERT(DATEDIF(H2362,tglAcuan,"y"),"yr","day"))),(NOW()+(CONVERT(VLOOKUP(Table1[[#This Row],[JABATAN]],tbl_refJabatan,4,FALSE),"yr","day")-CONVERT(DATEDIF(H2362,NOW(),"y"),"yr","day")))),"Usia Salah"),"")</f>
        <v>27817.098911689813</v>
      </c>
      <c r="T2362" s="167" t="str">
        <f ca="1">IF(Table1[[#This Row],[TGL. PENSIUN ( usia )]]&lt;&gt;0,TEXT(Table1[[#This Row],[TGL. PENSIUN ( usia )]],"yyyy"),"")</f>
        <v>1976</v>
      </c>
      <c r="U2362" s="166">
        <f ca="1">IF(AND(Table1[[#This Row],[TGL. PENSIUN (usia)]]&lt;&gt;"",Table1[[#This Row],[TGL. PENSIUN (usia)]]&lt;&gt;"USIA SALAH"),IF(tglAcuan&lt;&gt;0,(INT(CONVERT(VLOOKUP(Table1[[#This Row],[JABATAN]],tbl_refJabatan,4,FALSE),"yr","day")-CONVERT(DATEDIF(H2362,tglAcuan,"y"),"yr","day"))),(INT(CONVERT(VLOOKUP(Table1[[#This Row],[JABATAN]],tbl_refJabatan,4,FALSE),"yr","day")-CONVERT(DATEDIF(H2362,NOW(),"y"),"yr","day")))),"")</f>
        <v>-17532</v>
      </c>
      <c r="V2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Row],[JABATAN]],tbl_refJabatan,6,FALSE),"yr","day")-CONVERT(DATEDIF(H2362,tglAcuan,"y"),"yr","day"))),(NOW()+(CONVERT(VLOOKUP(Table1[[#This Row],[JABATAN]],tbl_refJabatan,6,FALSE),"yr","day")-CONVERT(DATEDIF(H2362,NOW(),"y"),"yr","day")))),"Usia Salah"),"")</f>
        <v>27817.098911689813</v>
      </c>
      <c r="W2362" s="167" t="str">
        <f ca="1">IF(Table1[[#This Row],[TGL.PENSIUN (usia)]]&lt;&gt;0,TEXT(Table1[[#This Row],[TGL.PENSIUN (usia)]],"yyyy"),"")</f>
        <v>1976</v>
      </c>
      <c r="X23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Row],[JABATAN]],tbl_refJabatan,7,FALSE),"yr","day")-CONVERT(DATEDIF(M2362,tglAcuan,"y"),"yr","day"))),(NOW()+(CONVERT(VLOOKUP(Table1[[#This Row],[JABATAN]],tbl_refJabatan,7,FALSE),"yr","day")-CONVERT(DATEDIF(M2362,NOW(),"y"),"yr","day")))),"tgl SK salah"),"")</f>
        <v>43888.098911689813</v>
      </c>
      <c r="Y2362" s="167" t="str">
        <f ca="1">IF(Table1[[#This Row],[TGL. PENSIUN (jabatan)]]&lt;&gt;0,TEXT(Table1[[#This Row],[TGL. PENSIUN (jabatan)]],"yyyy"),"")</f>
        <v>2020</v>
      </c>
      <c r="Z236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Row],[JABATAN]],tbl_refJabatan,8,FALSE),"yr","day")-CONVERT(DATEDIF(H2362,tglAcuan,"y"),"yr","day"))),(NOW()+(CONVERT(VLOOKUP(Table1[[#This Row],[JABATAN]],tbl_refJabatan,8,FALSE),"yr","day")-CONVERT(DATEDIF(H2362,NOW(),"y"),"yr","day")))),"Usia Salah"),"")</f>
        <v>27817.098911689813</v>
      </c>
      <c r="AA2362" s="167" t="str">
        <f ca="1">IF(Table1[[#This Row],[TGL.PENSIUN (usia )]]&lt;&gt;0,TEXT(Table1[[#This Row],[TGL.PENSIUN (usia )]],"yyyy"),"")</f>
        <v>1976</v>
      </c>
      <c r="AB236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Row],[JABATAN]],tbl_refJabatan,9,FALSE),"yr","day")-CONVERT(DATEDIF(M2362,tglAcuan,"y"),"yr","day"))),(NOW()+(CONVERT(VLOOKUP(Table1[[#This Row],[JABATAN]],tbl_refJabatan,9,FALSE),"yr","day")-CONVERT(DATEDIF(M2362,NOW(),"y"),"yr","day")))),"tgl SK salah"),"")</f>
        <v>43888.098911689813</v>
      </c>
      <c r="AC2362" s="167" t="str">
        <f ca="1">IF(Table1[[#This Row],[TGL. PENSIUN (jabatan )]]&lt;&gt;0,TEXT(Table1[[#This Row],[TGL. PENSIUN (jabatan )]],"yyyy"),"")</f>
        <v>2020</v>
      </c>
      <c r="AD236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3" spans="1:30" s="53" customFormat="1" ht="21.75" customHeight="1" x14ac:dyDescent="0.25">
      <c r="A2363" s="43">
        <f t="shared" si="79"/>
        <v>2358</v>
      </c>
      <c r="B2363" s="55" t="s">
        <v>3998</v>
      </c>
      <c r="C2363" s="55" t="s">
        <v>164</v>
      </c>
      <c r="D2363" s="72" t="s">
        <v>48</v>
      </c>
      <c r="E2363" s="59" t="s">
        <v>136</v>
      </c>
      <c r="F2363" s="43" t="s">
        <v>41</v>
      </c>
      <c r="G2363" s="46" t="s">
        <v>42</v>
      </c>
      <c r="H2363" s="47">
        <v>29665</v>
      </c>
      <c r="I2363" s="45"/>
      <c r="J2363" s="76"/>
      <c r="K2363" s="74" t="s">
        <v>43</v>
      </c>
      <c r="L2363" s="63" t="s">
        <v>4107</v>
      </c>
      <c r="M2363" s="80">
        <v>43409</v>
      </c>
      <c r="N2363" s="52" t="str">
        <f t="shared" ca="1" si="80"/>
        <v>42 Tahun 11 Bulan 7 hari</v>
      </c>
      <c r="O236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Row],[JABATAN]],tbl_refJabatan,2,FALSE),"yr","day")-CONVERT(DATEDIF(H2363,tglAcuan,"y"),"yr","day"))),(NOW()+(CONVERT(VLOOKUP(Table1[[#This Row],[JABATAN]],tbl_refJabatan,2,FALSE),"yr","day")-CONVERT(DATEDIF(H2363,NOW(),"y"),"yr","day")))),"Usia Salah"),"")</f>
        <v>51923.598911689813</v>
      </c>
      <c r="Q2363" s="167" t="str">
        <f ca="1">IF(Table1[[#This Row],[TGL. PENSIUN (usia)]]&lt;&gt;0,TEXT(Table1[[#This Row],[TGL. PENSIUN (usia)]],"yyyy"),"")</f>
        <v>2042</v>
      </c>
      <c r="R2363" s="166">
        <f ca="1">IF(AND(Table1[[#This Row],[TGL. PENSIUN (usia)]]&lt;&gt;"",Table1[[#This Row],[TGL. PENSIUN (usia)]]&lt;&gt;"USIA SALAH"),IF(tglAcuan&lt;&gt;0,(INT(CONVERT(VLOOKUP(Table1[[#This Row],[JABATAN]],tbl_refJabatan,2,FALSE),"yr","day")-CONVERT(DATEDIF(H2363,tglAcuan,"y"),"yr","day"))),(INT(CONVERT(VLOOKUP(Table1[[#This Row],[JABATAN]],tbl_refJabatan,2,FALSE),"yr","day")-CONVERT(DATEDIF(H2363,NOW(),"y"),"yr","day")))),"")</f>
        <v>6574</v>
      </c>
      <c r="S2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Row],[JABATAN]],tbl_refJabatan,4,FALSE),"yr","day")-CONVERT(DATEDIF(H2363,tglAcuan,"y"),"yr","day"))),(NOW()+(CONVERT(VLOOKUP(Table1[[#This Row],[JABATAN]],tbl_refJabatan,4,FALSE),"yr","day")-CONVERT(DATEDIF(H2363,NOW(),"y"),"yr","day")))),"Usia Salah"),"")</f>
        <v>51923.598911689813</v>
      </c>
      <c r="T2363" s="167" t="str">
        <f ca="1">IF(Table1[[#This Row],[TGL. PENSIUN ( usia )]]&lt;&gt;0,TEXT(Table1[[#This Row],[TGL. PENSIUN ( usia )]],"yyyy"),"")</f>
        <v>2042</v>
      </c>
      <c r="U2363" s="166">
        <f ca="1">IF(AND(Table1[[#This Row],[TGL. PENSIUN (usia)]]&lt;&gt;"",Table1[[#This Row],[TGL. PENSIUN (usia)]]&lt;&gt;"USIA SALAH"),IF(tglAcuan&lt;&gt;0,(INT(CONVERT(VLOOKUP(Table1[[#This Row],[JABATAN]],tbl_refJabatan,4,FALSE),"yr","day")-CONVERT(DATEDIF(H2363,tglAcuan,"y"),"yr","day"))),(INT(CONVERT(VLOOKUP(Table1[[#This Row],[JABATAN]],tbl_refJabatan,4,FALSE),"yr","day")-CONVERT(DATEDIF(H2363,NOW(),"y"),"yr","day")))),"")</f>
        <v>6574</v>
      </c>
      <c r="V2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Row],[JABATAN]],tbl_refJabatan,6,FALSE),"yr","day")-CONVERT(DATEDIF(H2363,tglAcuan,"y"),"yr","day"))),(NOW()+(CONVERT(VLOOKUP(Table1[[#This Row],[JABATAN]],tbl_refJabatan,6,FALSE),"yr","day")-CONVERT(DATEDIF(H2363,NOW(),"y"),"yr","day")))),"Usia Salah"),"")</f>
        <v>50462.598911689813</v>
      </c>
      <c r="W2363" s="167" t="str">
        <f ca="1">IF(Table1[[#This Row],[TGL.PENSIUN (usia)]]&lt;&gt;0,TEXT(Table1[[#This Row],[TGL.PENSIUN (usia)]],"yyyy"),"")</f>
        <v>2038</v>
      </c>
      <c r="X2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Row],[JABATAN]],tbl_refJabatan,7,FALSE),"yr","day")-CONVERT(DATEDIF(M2363,tglAcuan,"y"),"yr","day"))),(NOW()+(CONVERT(VLOOKUP(Table1[[#This Row],[JABATAN]],tbl_refJabatan,7,FALSE),"yr","day")-CONVERT(DATEDIF(M2363,NOW(),"y"),"yr","day")))),"tgl SK salah"),"")</f>
        <v>50827.848911689813</v>
      </c>
      <c r="Y2363" s="167" t="str">
        <f ca="1">IF(Table1[[#This Row],[TGL. PENSIUN (jabatan)]]&lt;&gt;0,TEXT(Table1[[#This Row],[TGL. PENSIUN (jabatan)]],"yyyy"),"")</f>
        <v>2039</v>
      </c>
      <c r="Z236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Row],[JABATAN]],tbl_refJabatan,8,FALSE),"yr","day")-CONVERT(DATEDIF(H2363,tglAcuan,"y"),"yr","day"))),(NOW()+(CONVERT(VLOOKUP(Table1[[#This Row],[JABATAN]],tbl_refJabatan,8,FALSE),"yr","day")-CONVERT(DATEDIF(H2363,NOW(),"y"),"yr","day")))),"Usia Salah"),"")</f>
        <v>50462.598911689813</v>
      </c>
      <c r="AA2363" s="167" t="str">
        <f ca="1">IF(Table1[[#This Row],[TGL.PENSIUN (usia )]]&lt;&gt;0,TEXT(Table1[[#This Row],[TGL.PENSIUN (usia )]],"yyyy"),"")</f>
        <v>2038</v>
      </c>
      <c r="AB236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Row],[JABATAN]],tbl_refJabatan,9,FALSE),"yr","day")-CONVERT(DATEDIF(M2363,tglAcuan,"y"),"yr","day"))),(NOW()+(CONVERT(VLOOKUP(Table1[[#This Row],[JABATAN]],tbl_refJabatan,9,FALSE),"yr","day")-CONVERT(DATEDIF(M2363,NOW(),"y"),"yr","day")))),"tgl SK salah"),"")</f>
        <v>50827.848911689813</v>
      </c>
      <c r="AC2363" s="167" t="str">
        <f ca="1">IF(Table1[[#This Row],[TGL. PENSIUN (jabatan )]]&lt;&gt;0,TEXT(Table1[[#This Row],[TGL. PENSIUN (jabatan )]],"yyyy"),"")</f>
        <v>2039</v>
      </c>
      <c r="AD236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4" spans="1:30" s="53" customFormat="1" ht="21.75" customHeight="1" x14ac:dyDescent="0.25">
      <c r="A2364" s="43">
        <f t="shared" si="79"/>
        <v>2359</v>
      </c>
      <c r="B2364" s="44" t="s">
        <v>3998</v>
      </c>
      <c r="C2364" s="44" t="s">
        <v>164</v>
      </c>
      <c r="D2364" s="72" t="s">
        <v>52</v>
      </c>
      <c r="E2364" s="59" t="s">
        <v>4108</v>
      </c>
      <c r="F2364" s="43" t="s">
        <v>50</v>
      </c>
      <c r="G2364" s="46" t="s">
        <v>42</v>
      </c>
      <c r="H2364" s="47">
        <v>35443</v>
      </c>
      <c r="I2364" s="45"/>
      <c r="J2364" s="76"/>
      <c r="K2364" s="74" t="s">
        <v>56</v>
      </c>
      <c r="L2364" s="63" t="s">
        <v>4109</v>
      </c>
      <c r="M2364" s="80">
        <v>44280</v>
      </c>
      <c r="N2364" s="52" t="str">
        <f t="shared" ca="1" si="80"/>
        <v>27 Tahun 1 Bulan 14 hari</v>
      </c>
      <c r="O236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2 Hari </v>
      </c>
      <c r="P2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Row],[JABATAN]],tbl_refJabatan,2,FALSE),"yr","day")-CONVERT(DATEDIF(H2364,tglAcuan,"y"),"yr","day"))),(NOW()+(CONVERT(VLOOKUP(Table1[[#This Row],[JABATAN]],tbl_refJabatan,2,FALSE),"yr","day")-CONVERT(DATEDIF(H2364,NOW(),"y"),"yr","day")))),"Usia Salah"),"")</f>
        <v>57402.348911689813</v>
      </c>
      <c r="Q2364" s="167" t="str">
        <f ca="1">IF(Table1[[#This Row],[TGL. PENSIUN (usia)]]&lt;&gt;0,TEXT(Table1[[#This Row],[TGL. PENSIUN (usia)]],"yyyy"),"")</f>
        <v>2057</v>
      </c>
      <c r="R2364" s="166">
        <f ca="1">IF(AND(Table1[[#This Row],[TGL. PENSIUN (usia)]]&lt;&gt;"",Table1[[#This Row],[TGL. PENSIUN (usia)]]&lt;&gt;"USIA SALAH"),IF(tglAcuan&lt;&gt;0,(INT(CONVERT(VLOOKUP(Table1[[#This Row],[JABATAN]],tbl_refJabatan,2,FALSE),"yr","day")-CONVERT(DATEDIF(H2364,tglAcuan,"y"),"yr","day"))),(INT(CONVERT(VLOOKUP(Table1[[#This Row],[JABATAN]],tbl_refJabatan,2,FALSE),"yr","day")-CONVERT(DATEDIF(H2364,NOW(),"y"),"yr","day")))),"")</f>
        <v>12053</v>
      </c>
      <c r="S2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Row],[JABATAN]],tbl_refJabatan,4,FALSE),"yr","day")-CONVERT(DATEDIF(H2364,tglAcuan,"y"),"yr","day"))),(NOW()+(CONVERT(VLOOKUP(Table1[[#This Row],[JABATAN]],tbl_refJabatan,4,FALSE),"yr","day")-CONVERT(DATEDIF(H2364,NOW(),"y"),"yr","day")))),"Usia Salah"),"")</f>
        <v>57402.348911689813</v>
      </c>
      <c r="T2364" s="167" t="str">
        <f ca="1">IF(Table1[[#This Row],[TGL. PENSIUN ( usia )]]&lt;&gt;0,TEXT(Table1[[#This Row],[TGL. PENSIUN ( usia )]],"yyyy"),"")</f>
        <v>2057</v>
      </c>
      <c r="U2364" s="166">
        <f ca="1">IF(AND(Table1[[#This Row],[TGL. PENSIUN (usia)]]&lt;&gt;"",Table1[[#This Row],[TGL. PENSIUN (usia)]]&lt;&gt;"USIA SALAH"),IF(tglAcuan&lt;&gt;0,(INT(CONVERT(VLOOKUP(Table1[[#This Row],[JABATAN]],tbl_refJabatan,4,FALSE),"yr","day")-CONVERT(DATEDIF(H2364,tglAcuan,"y"),"yr","day"))),(INT(CONVERT(VLOOKUP(Table1[[#This Row],[JABATAN]],tbl_refJabatan,4,FALSE),"yr","day")-CONVERT(DATEDIF(H2364,NOW(),"y"),"yr","day")))),"")</f>
        <v>12053</v>
      </c>
      <c r="V2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Row],[JABATAN]],tbl_refJabatan,6,FALSE),"yr","day")-CONVERT(DATEDIF(H2364,tglAcuan,"y"),"yr","day"))),(NOW()+(CONVERT(VLOOKUP(Table1[[#This Row],[JABATAN]],tbl_refJabatan,6,FALSE),"yr","day")-CONVERT(DATEDIF(H2364,NOW(),"y"),"yr","day")))),"Usia Salah"),"")</f>
        <v>55941.348911689813</v>
      </c>
      <c r="W2364" s="167" t="str">
        <f ca="1">IF(Table1[[#This Row],[TGL.PENSIUN (usia)]]&lt;&gt;0,TEXT(Table1[[#This Row],[TGL.PENSIUN (usia)]],"yyyy"),"")</f>
        <v>2053</v>
      </c>
      <c r="X2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Row],[JABATAN]],tbl_refJabatan,7,FALSE),"yr","day")-CONVERT(DATEDIF(M2364,tglAcuan,"y"),"yr","day"))),(NOW()+(CONVERT(VLOOKUP(Table1[[#This Row],[JABATAN]],tbl_refJabatan,7,FALSE),"yr","day")-CONVERT(DATEDIF(M2364,NOW(),"y"),"yr","day")))),"tgl SK salah"),"")</f>
        <v>51923.598911689813</v>
      </c>
      <c r="Y2364" s="167" t="str">
        <f ca="1">IF(Table1[[#This Row],[TGL. PENSIUN (jabatan)]]&lt;&gt;0,TEXT(Table1[[#This Row],[TGL. PENSIUN (jabatan)]],"yyyy"),"")</f>
        <v>2042</v>
      </c>
      <c r="Z236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Row],[JABATAN]],tbl_refJabatan,8,FALSE),"yr","day")-CONVERT(DATEDIF(H2364,tglAcuan,"y"),"yr","day"))),(NOW()+(CONVERT(VLOOKUP(Table1[[#This Row],[JABATAN]],tbl_refJabatan,8,FALSE),"yr","day")-CONVERT(DATEDIF(H2364,NOW(),"y"),"yr","day")))),"Usia Salah"),"")</f>
        <v>55941.348911689813</v>
      </c>
      <c r="AA2364" s="167" t="str">
        <f ca="1">IF(Table1[[#This Row],[TGL.PENSIUN (usia )]]&lt;&gt;0,TEXT(Table1[[#This Row],[TGL.PENSIUN (usia )]],"yyyy"),"")</f>
        <v>2053</v>
      </c>
      <c r="AB236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Row],[JABATAN]],tbl_refJabatan,9,FALSE),"yr","day")-CONVERT(DATEDIF(M2364,tglAcuan,"y"),"yr","day"))),(NOW()+(CONVERT(VLOOKUP(Table1[[#This Row],[JABATAN]],tbl_refJabatan,9,FALSE),"yr","day")-CONVERT(DATEDIF(M2364,NOW(),"y"),"yr","day")))),"tgl SK salah"),"")</f>
        <v>51923.598911689813</v>
      </c>
      <c r="AC2364" s="167" t="str">
        <f ca="1">IF(Table1[[#This Row],[TGL. PENSIUN (jabatan )]]&lt;&gt;0,TEXT(Table1[[#This Row],[TGL. PENSIUN (jabatan )]],"yyyy"),"")</f>
        <v>2042</v>
      </c>
      <c r="AD236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5" spans="1:30" s="53" customFormat="1" ht="21.75" customHeight="1" x14ac:dyDescent="0.25">
      <c r="A2365" s="43">
        <f t="shared" si="79"/>
        <v>2360</v>
      </c>
      <c r="B2365" s="44" t="s">
        <v>3998</v>
      </c>
      <c r="C2365" s="44" t="s">
        <v>164</v>
      </c>
      <c r="D2365" s="72" t="s">
        <v>54</v>
      </c>
      <c r="E2365" s="59" t="s">
        <v>4110</v>
      </c>
      <c r="F2365" s="43" t="s">
        <v>41</v>
      </c>
      <c r="G2365" s="46" t="s">
        <v>42</v>
      </c>
      <c r="H2365" s="47">
        <v>35624</v>
      </c>
      <c r="I2365" s="45"/>
      <c r="J2365" s="76"/>
      <c r="K2365" s="74" t="s">
        <v>43</v>
      </c>
      <c r="L2365" s="63" t="s">
        <v>4111</v>
      </c>
      <c r="M2365" s="80">
        <v>44665</v>
      </c>
      <c r="N2365" s="52" t="str">
        <f t="shared" ca="1" si="80"/>
        <v>26 Tahun 7 Bulan 14 hari</v>
      </c>
      <c r="O236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13 Hari </v>
      </c>
      <c r="P2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Row],[JABATAN]],tbl_refJabatan,2,FALSE),"yr","day")-CONVERT(DATEDIF(H2365,tglAcuan,"y"),"yr","day"))),(NOW()+(CONVERT(VLOOKUP(Table1[[#This Row],[JABATAN]],tbl_refJabatan,2,FALSE),"yr","day")-CONVERT(DATEDIF(H2365,NOW(),"y"),"yr","day")))),"Usia Salah"),"")</f>
        <v>57767.598911689813</v>
      </c>
      <c r="Q2365" s="167" t="str">
        <f ca="1">IF(Table1[[#This Row],[TGL. PENSIUN (usia)]]&lt;&gt;0,TEXT(Table1[[#This Row],[TGL. PENSIUN (usia)]],"yyyy"),"")</f>
        <v>2058</v>
      </c>
      <c r="R2365" s="166">
        <f ca="1">IF(AND(Table1[[#This Row],[TGL. PENSIUN (usia)]]&lt;&gt;"",Table1[[#This Row],[TGL. PENSIUN (usia)]]&lt;&gt;"USIA SALAH"),IF(tglAcuan&lt;&gt;0,(INT(CONVERT(VLOOKUP(Table1[[#This Row],[JABATAN]],tbl_refJabatan,2,FALSE),"yr","day")-CONVERT(DATEDIF(H2365,tglAcuan,"y"),"yr","day"))),(INT(CONVERT(VLOOKUP(Table1[[#This Row],[JABATAN]],tbl_refJabatan,2,FALSE),"yr","day")-CONVERT(DATEDIF(H2365,NOW(),"y"),"yr","day")))),"")</f>
        <v>12418</v>
      </c>
      <c r="S2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Row],[JABATAN]],tbl_refJabatan,4,FALSE),"yr","day")-CONVERT(DATEDIF(H2365,tglAcuan,"y"),"yr","day"))),(NOW()+(CONVERT(VLOOKUP(Table1[[#This Row],[JABATAN]],tbl_refJabatan,4,FALSE),"yr","day")-CONVERT(DATEDIF(H2365,NOW(),"y"),"yr","day")))),"Usia Salah"),"")</f>
        <v>57767.598911689813</v>
      </c>
      <c r="T2365" s="167" t="str">
        <f ca="1">IF(Table1[[#This Row],[TGL. PENSIUN ( usia )]]&lt;&gt;0,TEXT(Table1[[#This Row],[TGL. PENSIUN ( usia )]],"yyyy"),"")</f>
        <v>2058</v>
      </c>
      <c r="U2365" s="166">
        <f ca="1">IF(AND(Table1[[#This Row],[TGL. PENSIUN (usia)]]&lt;&gt;"",Table1[[#This Row],[TGL. PENSIUN (usia)]]&lt;&gt;"USIA SALAH"),IF(tglAcuan&lt;&gt;0,(INT(CONVERT(VLOOKUP(Table1[[#This Row],[JABATAN]],tbl_refJabatan,4,FALSE),"yr","day")-CONVERT(DATEDIF(H2365,tglAcuan,"y"),"yr","day"))),(INT(CONVERT(VLOOKUP(Table1[[#This Row],[JABATAN]],tbl_refJabatan,4,FALSE),"yr","day")-CONVERT(DATEDIF(H2365,NOW(),"y"),"yr","day")))),"")</f>
        <v>12418</v>
      </c>
      <c r="V2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Row],[JABATAN]],tbl_refJabatan,6,FALSE),"yr","day")-CONVERT(DATEDIF(H2365,tglAcuan,"y"),"yr","day"))),(NOW()+(CONVERT(VLOOKUP(Table1[[#This Row],[JABATAN]],tbl_refJabatan,6,FALSE),"yr","day")-CONVERT(DATEDIF(H2365,NOW(),"y"),"yr","day")))),"Usia Salah"),"")</f>
        <v>56306.598911689813</v>
      </c>
      <c r="W2365" s="167" t="str">
        <f ca="1">IF(Table1[[#This Row],[TGL.PENSIUN (usia)]]&lt;&gt;0,TEXT(Table1[[#This Row],[TGL.PENSIUN (usia)]],"yyyy"),"")</f>
        <v>2054</v>
      </c>
      <c r="X2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Row],[JABATAN]],tbl_refJabatan,7,FALSE),"yr","day")-CONVERT(DATEDIF(M2365,tglAcuan,"y"),"yr","day"))),(NOW()+(CONVERT(VLOOKUP(Table1[[#This Row],[JABATAN]],tbl_refJabatan,7,FALSE),"yr","day")-CONVERT(DATEDIF(M2365,NOW(),"y"),"yr","day")))),"tgl SK salah"),"")</f>
        <v>52288.848911689813</v>
      </c>
      <c r="Y2365" s="167" t="str">
        <f ca="1">IF(Table1[[#This Row],[TGL. PENSIUN (jabatan)]]&lt;&gt;0,TEXT(Table1[[#This Row],[TGL. PENSIUN (jabatan)]],"yyyy"),"")</f>
        <v>2043</v>
      </c>
      <c r="Z236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Row],[JABATAN]],tbl_refJabatan,8,FALSE),"yr","day")-CONVERT(DATEDIF(H2365,tglAcuan,"y"),"yr","day"))),(NOW()+(CONVERT(VLOOKUP(Table1[[#This Row],[JABATAN]],tbl_refJabatan,8,FALSE),"yr","day")-CONVERT(DATEDIF(H2365,NOW(),"y"),"yr","day")))),"Usia Salah"),"")</f>
        <v>56306.598911689813</v>
      </c>
      <c r="AA2365" s="167" t="str">
        <f ca="1">IF(Table1[[#This Row],[TGL.PENSIUN (usia )]]&lt;&gt;0,TEXT(Table1[[#This Row],[TGL.PENSIUN (usia )]],"yyyy"),"")</f>
        <v>2054</v>
      </c>
      <c r="AB236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Row],[JABATAN]],tbl_refJabatan,9,FALSE),"yr","day")-CONVERT(DATEDIF(M2365,tglAcuan,"y"),"yr","day"))),(NOW()+(CONVERT(VLOOKUP(Table1[[#This Row],[JABATAN]],tbl_refJabatan,9,FALSE),"yr","day")-CONVERT(DATEDIF(M2365,NOW(),"y"),"yr","day")))),"tgl SK salah"),"")</f>
        <v>52288.848911689813</v>
      </c>
      <c r="AC2365" s="167" t="str">
        <f ca="1">IF(Table1[[#This Row],[TGL. PENSIUN (jabatan )]]&lt;&gt;0,TEXT(Table1[[#This Row],[TGL. PENSIUN (jabatan )]],"yyyy"),"")</f>
        <v>2043</v>
      </c>
      <c r="AD236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6" spans="1:30" s="53" customFormat="1" ht="21.75" customHeight="1" x14ac:dyDescent="0.25">
      <c r="A2366" s="43">
        <f t="shared" si="79"/>
        <v>2361</v>
      </c>
      <c r="B2366" s="55" t="s">
        <v>3998</v>
      </c>
      <c r="C2366" s="55" t="s">
        <v>164</v>
      </c>
      <c r="D2366" s="72" t="s">
        <v>57</v>
      </c>
      <c r="E2366" s="59" t="s">
        <v>4112</v>
      </c>
      <c r="F2366" s="43" t="s">
        <v>41</v>
      </c>
      <c r="G2366" s="46" t="s">
        <v>42</v>
      </c>
      <c r="H2366" s="47">
        <v>31048</v>
      </c>
      <c r="I2366" s="45"/>
      <c r="J2366" s="76"/>
      <c r="K2366" s="74" t="s">
        <v>43</v>
      </c>
      <c r="L2366" s="63" t="s">
        <v>4107</v>
      </c>
      <c r="M2366" s="80">
        <v>43409</v>
      </c>
      <c r="N2366" s="52" t="str">
        <f t="shared" ca="1" si="80"/>
        <v>39 Tahun 1 Bulan 26 hari</v>
      </c>
      <c r="O236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22 Hari </v>
      </c>
      <c r="P2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Row],[JABATAN]],tbl_refJabatan,2,FALSE),"yr","day")-CONVERT(DATEDIF(H2366,tglAcuan,"y"),"yr","day"))),(NOW()+(CONVERT(VLOOKUP(Table1[[#This Row],[JABATAN]],tbl_refJabatan,2,FALSE),"yr","day")-CONVERT(DATEDIF(H2366,NOW(),"y"),"yr","day")))),"Usia Salah"),"")</f>
        <v>53019.348911689813</v>
      </c>
      <c r="Q2366" s="167" t="str">
        <f ca="1">IF(Table1[[#This Row],[TGL. PENSIUN (usia)]]&lt;&gt;0,TEXT(Table1[[#This Row],[TGL. PENSIUN (usia)]],"yyyy"),"")</f>
        <v>2045</v>
      </c>
      <c r="R2366" s="166">
        <f ca="1">IF(AND(Table1[[#This Row],[TGL. PENSIUN (usia)]]&lt;&gt;"",Table1[[#This Row],[TGL. PENSIUN (usia)]]&lt;&gt;"USIA SALAH"),IF(tglAcuan&lt;&gt;0,(INT(CONVERT(VLOOKUP(Table1[[#This Row],[JABATAN]],tbl_refJabatan,2,FALSE),"yr","day")-CONVERT(DATEDIF(H2366,tglAcuan,"y"),"yr","day"))),(INT(CONVERT(VLOOKUP(Table1[[#This Row],[JABATAN]],tbl_refJabatan,2,FALSE),"yr","day")-CONVERT(DATEDIF(H2366,NOW(),"y"),"yr","day")))),"")</f>
        <v>7670</v>
      </c>
      <c r="S2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Row],[JABATAN]],tbl_refJabatan,4,FALSE),"yr","day")-CONVERT(DATEDIF(H2366,tglAcuan,"y"),"yr","day"))),(NOW()+(CONVERT(VLOOKUP(Table1[[#This Row],[JABATAN]],tbl_refJabatan,4,FALSE),"yr","day")-CONVERT(DATEDIF(H2366,NOW(),"y"),"yr","day")))),"Usia Salah"),"")</f>
        <v>53019.348911689813</v>
      </c>
      <c r="T2366" s="167" t="str">
        <f ca="1">IF(Table1[[#This Row],[TGL. PENSIUN ( usia )]]&lt;&gt;0,TEXT(Table1[[#This Row],[TGL. PENSIUN ( usia )]],"yyyy"),"")</f>
        <v>2045</v>
      </c>
      <c r="U2366" s="166">
        <f ca="1">IF(AND(Table1[[#This Row],[TGL. PENSIUN (usia)]]&lt;&gt;"",Table1[[#This Row],[TGL. PENSIUN (usia)]]&lt;&gt;"USIA SALAH"),IF(tglAcuan&lt;&gt;0,(INT(CONVERT(VLOOKUP(Table1[[#This Row],[JABATAN]],tbl_refJabatan,4,FALSE),"yr","day")-CONVERT(DATEDIF(H2366,tglAcuan,"y"),"yr","day"))),(INT(CONVERT(VLOOKUP(Table1[[#This Row],[JABATAN]],tbl_refJabatan,4,FALSE),"yr","day")-CONVERT(DATEDIF(H2366,NOW(),"y"),"yr","day")))),"")</f>
        <v>7670</v>
      </c>
      <c r="V2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Row],[JABATAN]],tbl_refJabatan,6,FALSE),"yr","day")-CONVERT(DATEDIF(H2366,tglAcuan,"y"),"yr","day"))),(NOW()+(CONVERT(VLOOKUP(Table1[[#This Row],[JABATAN]],tbl_refJabatan,6,FALSE),"yr","day")-CONVERT(DATEDIF(H2366,NOW(),"y"),"yr","day")))),"Usia Salah"),"")</f>
        <v>51558.348911689813</v>
      </c>
      <c r="W2366" s="167" t="str">
        <f ca="1">IF(Table1[[#This Row],[TGL.PENSIUN (usia)]]&lt;&gt;0,TEXT(Table1[[#This Row],[TGL.PENSIUN (usia)]],"yyyy"),"")</f>
        <v>2041</v>
      </c>
      <c r="X2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Row],[JABATAN]],tbl_refJabatan,7,FALSE),"yr","day")-CONVERT(DATEDIF(M2366,tglAcuan,"y"),"yr","day"))),(NOW()+(CONVERT(VLOOKUP(Table1[[#This Row],[JABATAN]],tbl_refJabatan,7,FALSE),"yr","day")-CONVERT(DATEDIF(M2366,NOW(),"y"),"yr","day")))),"tgl SK salah"),"")</f>
        <v>50827.848911689813</v>
      </c>
      <c r="Y2366" s="167" t="str">
        <f ca="1">IF(Table1[[#This Row],[TGL. PENSIUN (jabatan)]]&lt;&gt;0,TEXT(Table1[[#This Row],[TGL. PENSIUN (jabatan)]],"yyyy"),"")</f>
        <v>2039</v>
      </c>
      <c r="Z236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Row],[JABATAN]],tbl_refJabatan,8,FALSE),"yr","day")-CONVERT(DATEDIF(H2366,tglAcuan,"y"),"yr","day"))),(NOW()+(CONVERT(VLOOKUP(Table1[[#This Row],[JABATAN]],tbl_refJabatan,8,FALSE),"yr","day")-CONVERT(DATEDIF(H2366,NOW(),"y"),"yr","day")))),"Usia Salah"),"")</f>
        <v>51558.348911689813</v>
      </c>
      <c r="AA2366" s="167" t="str">
        <f ca="1">IF(Table1[[#This Row],[TGL.PENSIUN (usia )]]&lt;&gt;0,TEXT(Table1[[#This Row],[TGL.PENSIUN (usia )]],"yyyy"),"")</f>
        <v>2041</v>
      </c>
      <c r="AB236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Row],[JABATAN]],tbl_refJabatan,9,FALSE),"yr","day")-CONVERT(DATEDIF(M2366,tglAcuan,"y"),"yr","day"))),(NOW()+(CONVERT(VLOOKUP(Table1[[#This Row],[JABATAN]],tbl_refJabatan,9,FALSE),"yr","day")-CONVERT(DATEDIF(M2366,NOW(),"y"),"yr","day")))),"tgl SK salah"),"")</f>
        <v>50827.848911689813</v>
      </c>
      <c r="AC2366" s="167" t="str">
        <f ca="1">IF(Table1[[#This Row],[TGL. PENSIUN (jabatan )]]&lt;&gt;0,TEXT(Table1[[#This Row],[TGL. PENSIUN (jabatan )]],"yyyy"),"")</f>
        <v>2039</v>
      </c>
      <c r="AD236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7" spans="1:30" s="53" customFormat="1" ht="21.75" customHeight="1" x14ac:dyDescent="0.25">
      <c r="A2367" s="43">
        <f t="shared" si="79"/>
        <v>2362</v>
      </c>
      <c r="B2367" s="55" t="s">
        <v>3998</v>
      </c>
      <c r="C2367" s="55" t="s">
        <v>164</v>
      </c>
      <c r="D2367" s="72" t="s">
        <v>59</v>
      </c>
      <c r="E2367" s="59" t="s">
        <v>4113</v>
      </c>
      <c r="F2367" s="43" t="s">
        <v>41</v>
      </c>
      <c r="G2367" s="46" t="s">
        <v>42</v>
      </c>
      <c r="H2367" s="47">
        <v>33256</v>
      </c>
      <c r="I2367" s="45"/>
      <c r="J2367" s="76"/>
      <c r="K2367" s="74" t="s">
        <v>43</v>
      </c>
      <c r="L2367" s="63" t="s">
        <v>4114</v>
      </c>
      <c r="M2367" s="80">
        <v>44280</v>
      </c>
      <c r="N2367" s="52" t="str">
        <f t="shared" ca="1" si="80"/>
        <v>33 Tahun 1 Bulan 9 hari</v>
      </c>
      <c r="O236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2 Hari </v>
      </c>
      <c r="P2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Row],[JABATAN]],tbl_refJabatan,2,FALSE),"yr","day")-CONVERT(DATEDIF(H2367,tglAcuan,"y"),"yr","day"))),(NOW()+(CONVERT(VLOOKUP(Table1[[#This Row],[JABATAN]],tbl_refJabatan,2,FALSE),"yr","day")-CONVERT(DATEDIF(H2367,NOW(),"y"),"yr","day")))),"Usia Salah"),"")</f>
        <v>55210.848911689813</v>
      </c>
      <c r="Q2367" s="167" t="str">
        <f ca="1">IF(Table1[[#This Row],[TGL. PENSIUN (usia)]]&lt;&gt;0,TEXT(Table1[[#This Row],[TGL. PENSIUN (usia)]],"yyyy"),"")</f>
        <v>2051</v>
      </c>
      <c r="R2367" s="166">
        <f ca="1">IF(AND(Table1[[#This Row],[TGL. PENSIUN (usia)]]&lt;&gt;"",Table1[[#This Row],[TGL. PENSIUN (usia)]]&lt;&gt;"USIA SALAH"),IF(tglAcuan&lt;&gt;0,(INT(CONVERT(VLOOKUP(Table1[[#This Row],[JABATAN]],tbl_refJabatan,2,FALSE),"yr","day")-CONVERT(DATEDIF(H2367,tglAcuan,"y"),"yr","day"))),(INT(CONVERT(VLOOKUP(Table1[[#This Row],[JABATAN]],tbl_refJabatan,2,FALSE),"yr","day")-CONVERT(DATEDIF(H2367,NOW(),"y"),"yr","day")))),"")</f>
        <v>9861</v>
      </c>
      <c r="S2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Row],[JABATAN]],tbl_refJabatan,4,FALSE),"yr","day")-CONVERT(DATEDIF(H2367,tglAcuan,"y"),"yr","day"))),(NOW()+(CONVERT(VLOOKUP(Table1[[#This Row],[JABATAN]],tbl_refJabatan,4,FALSE),"yr","day")-CONVERT(DATEDIF(H2367,NOW(),"y"),"yr","day")))),"Usia Salah"),"")</f>
        <v>55210.848911689813</v>
      </c>
      <c r="T2367" s="167" t="str">
        <f ca="1">IF(Table1[[#This Row],[TGL. PENSIUN ( usia )]]&lt;&gt;0,TEXT(Table1[[#This Row],[TGL. PENSIUN ( usia )]],"yyyy"),"")</f>
        <v>2051</v>
      </c>
      <c r="U2367" s="166">
        <f ca="1">IF(AND(Table1[[#This Row],[TGL. PENSIUN (usia)]]&lt;&gt;"",Table1[[#This Row],[TGL. PENSIUN (usia)]]&lt;&gt;"USIA SALAH"),IF(tglAcuan&lt;&gt;0,(INT(CONVERT(VLOOKUP(Table1[[#This Row],[JABATAN]],tbl_refJabatan,4,FALSE),"yr","day")-CONVERT(DATEDIF(H2367,tglAcuan,"y"),"yr","day"))),(INT(CONVERT(VLOOKUP(Table1[[#This Row],[JABATAN]],tbl_refJabatan,4,FALSE),"yr","day")-CONVERT(DATEDIF(H2367,NOW(),"y"),"yr","day")))),"")</f>
        <v>9861</v>
      </c>
      <c r="V2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Row],[JABATAN]],tbl_refJabatan,6,FALSE),"yr","day")-CONVERT(DATEDIF(H2367,tglAcuan,"y"),"yr","day"))),(NOW()+(CONVERT(VLOOKUP(Table1[[#This Row],[JABATAN]],tbl_refJabatan,6,FALSE),"yr","day")-CONVERT(DATEDIF(H2367,NOW(),"y"),"yr","day")))),"Usia Salah"),"")</f>
        <v>53749.848911689813</v>
      </c>
      <c r="W2367" s="167" t="str">
        <f ca="1">IF(Table1[[#This Row],[TGL.PENSIUN (usia)]]&lt;&gt;0,TEXT(Table1[[#This Row],[TGL.PENSIUN (usia)]],"yyyy"),"")</f>
        <v>2047</v>
      </c>
      <c r="X2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Row],[JABATAN]],tbl_refJabatan,7,FALSE),"yr","day")-CONVERT(DATEDIF(M2367,tglAcuan,"y"),"yr","day"))),(NOW()+(CONVERT(VLOOKUP(Table1[[#This Row],[JABATAN]],tbl_refJabatan,7,FALSE),"yr","day")-CONVERT(DATEDIF(M2367,NOW(),"y"),"yr","day")))),"tgl SK salah"),"")</f>
        <v>51923.598911689813</v>
      </c>
      <c r="Y2367" s="167" t="str">
        <f ca="1">IF(Table1[[#This Row],[TGL. PENSIUN (jabatan)]]&lt;&gt;0,TEXT(Table1[[#This Row],[TGL. PENSIUN (jabatan)]],"yyyy"),"")</f>
        <v>2042</v>
      </c>
      <c r="Z236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Row],[JABATAN]],tbl_refJabatan,8,FALSE),"yr","day")-CONVERT(DATEDIF(H2367,tglAcuan,"y"),"yr","day"))),(NOW()+(CONVERT(VLOOKUP(Table1[[#This Row],[JABATAN]],tbl_refJabatan,8,FALSE),"yr","day")-CONVERT(DATEDIF(H2367,NOW(),"y"),"yr","day")))),"Usia Salah"),"")</f>
        <v>53749.848911689813</v>
      </c>
      <c r="AA2367" s="167" t="str">
        <f ca="1">IF(Table1[[#This Row],[TGL.PENSIUN (usia )]]&lt;&gt;0,TEXT(Table1[[#This Row],[TGL.PENSIUN (usia )]],"yyyy"),"")</f>
        <v>2047</v>
      </c>
      <c r="AB236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Row],[JABATAN]],tbl_refJabatan,9,FALSE),"yr","day")-CONVERT(DATEDIF(M2367,tglAcuan,"y"),"yr","day"))),(NOW()+(CONVERT(VLOOKUP(Table1[[#This Row],[JABATAN]],tbl_refJabatan,9,FALSE),"yr","day")-CONVERT(DATEDIF(M2367,NOW(),"y"),"yr","day")))),"tgl SK salah"),"")</f>
        <v>51923.598911689813</v>
      </c>
      <c r="AC2367" s="167" t="str">
        <f ca="1">IF(Table1[[#This Row],[TGL. PENSIUN (jabatan )]]&lt;&gt;0,TEXT(Table1[[#This Row],[TGL. PENSIUN (jabatan )]],"yyyy"),"")</f>
        <v>2042</v>
      </c>
      <c r="AD236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8" spans="1:30" s="53" customFormat="1" ht="21.75" customHeight="1" x14ac:dyDescent="0.25">
      <c r="A2368" s="43">
        <f t="shared" si="79"/>
        <v>2363</v>
      </c>
      <c r="B2368" s="44" t="s">
        <v>3998</v>
      </c>
      <c r="C2368" s="44" t="s">
        <v>164</v>
      </c>
      <c r="D2368" s="72" t="s">
        <v>61</v>
      </c>
      <c r="E2368" s="59" t="s">
        <v>4115</v>
      </c>
      <c r="F2368" s="43" t="s">
        <v>50</v>
      </c>
      <c r="G2368" s="46" t="s">
        <v>42</v>
      </c>
      <c r="H2368" s="47">
        <v>36149</v>
      </c>
      <c r="I2368" s="45"/>
      <c r="J2368" s="76"/>
      <c r="K2368" s="74" t="s">
        <v>43</v>
      </c>
      <c r="L2368" s="63" t="s">
        <v>4109</v>
      </c>
      <c r="M2368" s="80">
        <v>44280</v>
      </c>
      <c r="N2368" s="52" t="str">
        <f t="shared" ca="1" si="80"/>
        <v>25 Tahun 2 Bulan 7 hari</v>
      </c>
      <c r="O236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11 Bulan 2 Hari </v>
      </c>
      <c r="P2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Row],[JABATAN]],tbl_refJabatan,2,FALSE),"yr","day")-CONVERT(DATEDIF(H2368,tglAcuan,"y"),"yr","day"))),(NOW()+(CONVERT(VLOOKUP(Table1[[#This Row],[JABATAN]],tbl_refJabatan,2,FALSE),"yr","day")-CONVERT(DATEDIF(H2368,NOW(),"y"),"yr","day")))),"Usia Salah"),"")</f>
        <v>58132.848911689813</v>
      </c>
      <c r="Q2368" s="167" t="str">
        <f ca="1">IF(Table1[[#This Row],[TGL. PENSIUN (usia)]]&lt;&gt;0,TEXT(Table1[[#This Row],[TGL. PENSIUN (usia)]],"yyyy"),"")</f>
        <v>2059</v>
      </c>
      <c r="R2368" s="166">
        <f ca="1">IF(AND(Table1[[#This Row],[TGL. PENSIUN (usia)]]&lt;&gt;"",Table1[[#This Row],[TGL. PENSIUN (usia)]]&lt;&gt;"USIA SALAH"),IF(tglAcuan&lt;&gt;0,(INT(CONVERT(VLOOKUP(Table1[[#This Row],[JABATAN]],tbl_refJabatan,2,FALSE),"yr","day")-CONVERT(DATEDIF(H2368,tglAcuan,"y"),"yr","day"))),(INT(CONVERT(VLOOKUP(Table1[[#This Row],[JABATAN]],tbl_refJabatan,2,FALSE),"yr","day")-CONVERT(DATEDIF(H2368,NOW(),"y"),"yr","day")))),"")</f>
        <v>12783</v>
      </c>
      <c r="S2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Row],[JABATAN]],tbl_refJabatan,4,FALSE),"yr","day")-CONVERT(DATEDIF(H2368,tglAcuan,"y"),"yr","day"))),(NOW()+(CONVERT(VLOOKUP(Table1[[#This Row],[JABATAN]],tbl_refJabatan,4,FALSE),"yr","day")-CONVERT(DATEDIF(H2368,NOW(),"y"),"yr","day")))),"Usia Salah"),"")</f>
        <v>58132.848911689813</v>
      </c>
      <c r="T2368" s="167" t="str">
        <f ca="1">IF(Table1[[#This Row],[TGL. PENSIUN ( usia )]]&lt;&gt;0,TEXT(Table1[[#This Row],[TGL. PENSIUN ( usia )]],"yyyy"),"")</f>
        <v>2059</v>
      </c>
      <c r="U2368" s="166">
        <f ca="1">IF(AND(Table1[[#This Row],[TGL. PENSIUN (usia)]]&lt;&gt;"",Table1[[#This Row],[TGL. PENSIUN (usia)]]&lt;&gt;"USIA SALAH"),IF(tglAcuan&lt;&gt;0,(INT(CONVERT(VLOOKUP(Table1[[#This Row],[JABATAN]],tbl_refJabatan,4,FALSE),"yr","day")-CONVERT(DATEDIF(H2368,tglAcuan,"y"),"yr","day"))),(INT(CONVERT(VLOOKUP(Table1[[#This Row],[JABATAN]],tbl_refJabatan,4,FALSE),"yr","day")-CONVERT(DATEDIF(H2368,NOW(),"y"),"yr","day")))),"")</f>
        <v>12783</v>
      </c>
      <c r="V2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Row],[JABATAN]],tbl_refJabatan,6,FALSE),"yr","day")-CONVERT(DATEDIF(H2368,tglAcuan,"y"),"yr","day"))),(NOW()+(CONVERT(VLOOKUP(Table1[[#This Row],[JABATAN]],tbl_refJabatan,6,FALSE),"yr","day")-CONVERT(DATEDIF(H2368,NOW(),"y"),"yr","day")))),"Usia Salah"),"")</f>
        <v>56671.848911689813</v>
      </c>
      <c r="W2368" s="167" t="str">
        <f ca="1">IF(Table1[[#This Row],[TGL.PENSIUN (usia)]]&lt;&gt;0,TEXT(Table1[[#This Row],[TGL.PENSIUN (usia)]],"yyyy"),"")</f>
        <v>2055</v>
      </c>
      <c r="X2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Row],[JABATAN]],tbl_refJabatan,7,FALSE),"yr","day")-CONVERT(DATEDIF(M2368,tglAcuan,"y"),"yr","day"))),(NOW()+(CONVERT(VLOOKUP(Table1[[#This Row],[JABATAN]],tbl_refJabatan,7,FALSE),"yr","day")-CONVERT(DATEDIF(M2368,NOW(),"y"),"yr","day")))),"tgl SK salah"),"")</f>
        <v>51923.598911689813</v>
      </c>
      <c r="Y2368" s="167" t="str">
        <f ca="1">IF(Table1[[#This Row],[TGL. PENSIUN (jabatan)]]&lt;&gt;0,TEXT(Table1[[#This Row],[TGL. PENSIUN (jabatan)]],"yyyy"),"")</f>
        <v>2042</v>
      </c>
      <c r="Z236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Row],[JABATAN]],tbl_refJabatan,8,FALSE),"yr","day")-CONVERT(DATEDIF(H2368,tglAcuan,"y"),"yr","day"))),(NOW()+(CONVERT(VLOOKUP(Table1[[#This Row],[JABATAN]],tbl_refJabatan,8,FALSE),"yr","day")-CONVERT(DATEDIF(H2368,NOW(),"y"),"yr","day")))),"Usia Salah"),"")</f>
        <v>56671.848911689813</v>
      </c>
      <c r="AA2368" s="167" t="str">
        <f ca="1">IF(Table1[[#This Row],[TGL.PENSIUN (usia )]]&lt;&gt;0,TEXT(Table1[[#This Row],[TGL.PENSIUN (usia )]],"yyyy"),"")</f>
        <v>2055</v>
      </c>
      <c r="AB236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Row],[JABATAN]],tbl_refJabatan,9,FALSE),"yr","day")-CONVERT(DATEDIF(M2368,tglAcuan,"y"),"yr","day"))),(NOW()+(CONVERT(VLOOKUP(Table1[[#This Row],[JABATAN]],tbl_refJabatan,9,FALSE),"yr","day")-CONVERT(DATEDIF(M2368,NOW(),"y"),"yr","day")))),"tgl SK salah"),"")</f>
        <v>51923.598911689813</v>
      </c>
      <c r="AC2368" s="167" t="str">
        <f ca="1">IF(Table1[[#This Row],[TGL. PENSIUN (jabatan )]]&lt;&gt;0,TEXT(Table1[[#This Row],[TGL. PENSIUN (jabatan )]],"yyyy"),"")</f>
        <v>2042</v>
      </c>
      <c r="AD236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69" spans="1:30" s="53" customFormat="1" ht="21.75" customHeight="1" x14ac:dyDescent="0.25">
      <c r="A2369" s="43">
        <f t="shared" si="79"/>
        <v>2364</v>
      </c>
      <c r="B2369" s="44" t="s">
        <v>3998</v>
      </c>
      <c r="C2369" s="44" t="s">
        <v>164</v>
      </c>
      <c r="D2369" s="72" t="s">
        <v>63</v>
      </c>
      <c r="E2369" s="59" t="s">
        <v>2234</v>
      </c>
      <c r="F2369" s="43" t="s">
        <v>41</v>
      </c>
      <c r="G2369" s="46" t="s">
        <v>42</v>
      </c>
      <c r="H2369" s="47">
        <v>25843</v>
      </c>
      <c r="I2369" s="45"/>
      <c r="J2369" s="76"/>
      <c r="K2369" s="74" t="s">
        <v>43</v>
      </c>
      <c r="L2369" s="90" t="s">
        <v>4075</v>
      </c>
      <c r="M2369" s="80">
        <v>39464</v>
      </c>
      <c r="N2369" s="52" t="str">
        <f t="shared" ca="1" si="80"/>
        <v>53 Tahun 4 Bulan 25 hari</v>
      </c>
      <c r="O236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10 Hari </v>
      </c>
      <c r="P2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Row],[JABATAN]],tbl_refJabatan,2,FALSE),"yr","day")-CONVERT(DATEDIF(H2369,tglAcuan,"y"),"yr","day"))),(NOW()+(CONVERT(VLOOKUP(Table1[[#This Row],[JABATAN]],tbl_refJabatan,2,FALSE),"yr","day")-CONVERT(DATEDIF(H2369,NOW(),"y"),"yr","day")))),"Usia Salah"),"")</f>
        <v>47905.848911689813</v>
      </c>
      <c r="Q2369" s="167" t="str">
        <f ca="1">IF(Table1[[#This Row],[TGL. PENSIUN (usia)]]&lt;&gt;0,TEXT(Table1[[#This Row],[TGL. PENSIUN (usia)]],"yyyy"),"")</f>
        <v>2031</v>
      </c>
      <c r="R2369" s="166">
        <f ca="1">IF(AND(Table1[[#This Row],[TGL. PENSIUN (usia)]]&lt;&gt;"",Table1[[#This Row],[TGL. PENSIUN (usia)]]&lt;&gt;"USIA SALAH"),IF(tglAcuan&lt;&gt;0,(INT(CONVERT(VLOOKUP(Table1[[#This Row],[JABATAN]],tbl_refJabatan,2,FALSE),"yr","day")-CONVERT(DATEDIF(H2369,tglAcuan,"y"),"yr","day"))),(INT(CONVERT(VLOOKUP(Table1[[#This Row],[JABATAN]],tbl_refJabatan,2,FALSE),"yr","day")-CONVERT(DATEDIF(H2369,NOW(),"y"),"yr","day")))),"")</f>
        <v>2556</v>
      </c>
      <c r="S2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Row],[JABATAN]],tbl_refJabatan,4,FALSE),"yr","day")-CONVERT(DATEDIF(H2369,tglAcuan,"y"),"yr","day"))),(NOW()+(CONVERT(VLOOKUP(Table1[[#This Row],[JABATAN]],tbl_refJabatan,4,FALSE),"yr","day")-CONVERT(DATEDIF(H2369,NOW(),"y"),"yr","day")))),"Usia Salah"),"")</f>
        <v>33295.848911689813</v>
      </c>
      <c r="T2369" s="167" t="str">
        <f ca="1">IF(Table1[[#This Row],[TGL. PENSIUN ( usia )]]&lt;&gt;0,TEXT(Table1[[#This Row],[TGL. PENSIUN ( usia )]],"yyyy"),"")</f>
        <v>1991</v>
      </c>
      <c r="U2369" s="166">
        <f ca="1">IF(AND(Table1[[#This Row],[TGL. PENSIUN (usia)]]&lt;&gt;"",Table1[[#This Row],[TGL. PENSIUN (usia)]]&lt;&gt;"USIA SALAH"),IF(tglAcuan&lt;&gt;0,(INT(CONVERT(VLOOKUP(Table1[[#This Row],[JABATAN]],tbl_refJabatan,4,FALSE),"yr","day")-CONVERT(DATEDIF(H2369,tglAcuan,"y"),"yr","day"))),(INT(CONVERT(VLOOKUP(Table1[[#This Row],[JABATAN]],tbl_refJabatan,4,FALSE),"yr","day")-CONVERT(DATEDIF(H2369,NOW(),"y"),"yr","day")))),"")</f>
        <v>-12054</v>
      </c>
      <c r="V2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Row],[JABATAN]],tbl_refJabatan,6,FALSE),"yr","day")-CONVERT(DATEDIF(H2369,tglAcuan,"y"),"yr","day"))),(NOW()+(CONVERT(VLOOKUP(Table1[[#This Row],[JABATAN]],tbl_refJabatan,6,FALSE),"yr","day")-CONVERT(DATEDIF(H2369,NOW(),"y"),"yr","day")))),"Usia Salah"),"")</f>
        <v>25990.848911689813</v>
      </c>
      <c r="W2369" s="167" t="str">
        <f ca="1">IF(Table1[[#This Row],[TGL.PENSIUN (usia)]]&lt;&gt;0,TEXT(Table1[[#This Row],[TGL.PENSIUN (usia)]],"yyyy"),"")</f>
        <v>1971</v>
      </c>
      <c r="X2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Row],[JABATAN]],tbl_refJabatan,7,FALSE),"yr","day")-CONVERT(DATEDIF(M2369,tglAcuan,"y"),"yr","day"))),(NOW()+(CONVERT(VLOOKUP(Table1[[#This Row],[JABATAN]],tbl_refJabatan,7,FALSE),"yr","day")-CONVERT(DATEDIF(M2369,NOW(),"y"),"yr","day")))),"tgl SK salah"),"")</f>
        <v>61420.098911689813</v>
      </c>
      <c r="Y2369" s="167" t="str">
        <f ca="1">IF(Table1[[#This Row],[TGL. PENSIUN (jabatan)]]&lt;&gt;0,TEXT(Table1[[#This Row],[TGL. PENSIUN (jabatan)]],"yyyy"),"")</f>
        <v>2068</v>
      </c>
      <c r="Z236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Row],[JABATAN]],tbl_refJabatan,8,FALSE),"yr","day")-CONVERT(DATEDIF(H2369,tglAcuan,"y"),"yr","day"))),(NOW()+(CONVERT(VLOOKUP(Table1[[#This Row],[JABATAN]],tbl_refJabatan,8,FALSE),"yr","day")-CONVERT(DATEDIF(H2369,NOW(),"y"),"yr","day")))),"Usia Salah"),"")</f>
        <v>47905.848911689813</v>
      </c>
      <c r="AA2369" s="167" t="str">
        <f ca="1">IF(Table1[[#This Row],[TGL.PENSIUN (usia )]]&lt;&gt;0,TEXT(Table1[[#This Row],[TGL.PENSIUN (usia )]],"yyyy"),"")</f>
        <v>2031</v>
      </c>
      <c r="AB236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Row],[JABATAN]],tbl_refJabatan,9,FALSE),"yr","day")-CONVERT(DATEDIF(M2369,tglAcuan,"y"),"yr","day"))),(NOW()+(CONVERT(VLOOKUP(Table1[[#This Row],[JABATAN]],tbl_refJabatan,9,FALSE),"yr","day")-CONVERT(DATEDIF(M2369,NOW(),"y"),"yr","day")))),"tgl SK salah"),"")</f>
        <v>44983.848911689813</v>
      </c>
      <c r="AC2369" s="167" t="str">
        <f ca="1">IF(Table1[[#This Row],[TGL. PENSIUN (jabatan )]]&lt;&gt;0,TEXT(Table1[[#This Row],[TGL. PENSIUN (jabatan )]],"yyyy"),"")</f>
        <v>2023</v>
      </c>
      <c r="AD236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0" spans="1:30" s="53" customFormat="1" ht="21.75" customHeight="1" x14ac:dyDescent="0.25">
      <c r="A2370" s="43">
        <f t="shared" si="79"/>
        <v>2365</v>
      </c>
      <c r="B2370" s="44" t="s">
        <v>3998</v>
      </c>
      <c r="C2370" s="44" t="s">
        <v>164</v>
      </c>
      <c r="D2370" s="72" t="s">
        <v>63</v>
      </c>
      <c r="E2370" s="59" t="s">
        <v>3694</v>
      </c>
      <c r="F2370" s="43" t="s">
        <v>41</v>
      </c>
      <c r="G2370" s="46" t="s">
        <v>42</v>
      </c>
      <c r="H2370" s="47">
        <v>23691</v>
      </c>
      <c r="I2370" s="45"/>
      <c r="J2370" s="76"/>
      <c r="K2370" s="74" t="s">
        <v>93</v>
      </c>
      <c r="L2370" s="90" t="s">
        <v>4079</v>
      </c>
      <c r="M2370" s="80">
        <v>39464</v>
      </c>
      <c r="N2370" s="52" t="str">
        <f t="shared" ca="1" si="80"/>
        <v>59 Tahun 3 Bulan 17 hari</v>
      </c>
      <c r="O237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10 Hari </v>
      </c>
      <c r="P2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Row],[JABATAN]],tbl_refJabatan,2,FALSE),"yr","day")-CONVERT(DATEDIF(H2370,tglAcuan,"y"),"yr","day"))),(NOW()+(CONVERT(VLOOKUP(Table1[[#This Row],[JABATAN]],tbl_refJabatan,2,FALSE),"yr","day")-CONVERT(DATEDIF(H2370,NOW(),"y"),"yr","day")))),"Usia Salah"),"")</f>
        <v>45714.348911689813</v>
      </c>
      <c r="Q2370" s="167" t="str">
        <f ca="1">IF(Table1[[#This Row],[TGL. PENSIUN (usia)]]&lt;&gt;0,TEXT(Table1[[#This Row],[TGL. PENSIUN (usia)]],"yyyy"),"")</f>
        <v>2025</v>
      </c>
      <c r="R2370" s="166">
        <f ca="1">IF(AND(Table1[[#This Row],[TGL. PENSIUN (usia)]]&lt;&gt;"",Table1[[#This Row],[TGL. PENSIUN (usia)]]&lt;&gt;"USIA SALAH"),IF(tglAcuan&lt;&gt;0,(INT(CONVERT(VLOOKUP(Table1[[#This Row],[JABATAN]],tbl_refJabatan,2,FALSE),"yr","day")-CONVERT(DATEDIF(H2370,tglAcuan,"y"),"yr","day"))),(INT(CONVERT(VLOOKUP(Table1[[#This Row],[JABATAN]],tbl_refJabatan,2,FALSE),"yr","day")-CONVERT(DATEDIF(H2370,NOW(),"y"),"yr","day")))),"")</f>
        <v>365</v>
      </c>
      <c r="S2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Row],[JABATAN]],tbl_refJabatan,4,FALSE),"yr","day")-CONVERT(DATEDIF(H2370,tglAcuan,"y"),"yr","day"))),(NOW()+(CONVERT(VLOOKUP(Table1[[#This Row],[JABATAN]],tbl_refJabatan,4,FALSE),"yr","day")-CONVERT(DATEDIF(H2370,NOW(),"y"),"yr","day")))),"Usia Salah"),"")</f>
        <v>31104.348911689813</v>
      </c>
      <c r="T2370" s="167" t="str">
        <f ca="1">IF(Table1[[#This Row],[TGL. PENSIUN ( usia )]]&lt;&gt;0,TEXT(Table1[[#This Row],[TGL. PENSIUN ( usia )]],"yyyy"),"")</f>
        <v>1985</v>
      </c>
      <c r="U2370" s="166">
        <f ca="1">IF(AND(Table1[[#This Row],[TGL. PENSIUN (usia)]]&lt;&gt;"",Table1[[#This Row],[TGL. PENSIUN (usia)]]&lt;&gt;"USIA SALAH"),IF(tglAcuan&lt;&gt;0,(INT(CONVERT(VLOOKUP(Table1[[#This Row],[JABATAN]],tbl_refJabatan,4,FALSE),"yr","day")-CONVERT(DATEDIF(H2370,tglAcuan,"y"),"yr","day"))),(INT(CONVERT(VLOOKUP(Table1[[#This Row],[JABATAN]],tbl_refJabatan,4,FALSE),"yr","day")-CONVERT(DATEDIF(H2370,NOW(),"y"),"yr","day")))),"")</f>
        <v>-14245</v>
      </c>
      <c r="V2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Row],[JABATAN]],tbl_refJabatan,6,FALSE),"yr","day")-CONVERT(DATEDIF(H2370,tglAcuan,"y"),"yr","day"))),(NOW()+(CONVERT(VLOOKUP(Table1[[#This Row],[JABATAN]],tbl_refJabatan,6,FALSE),"yr","day")-CONVERT(DATEDIF(H2370,NOW(),"y"),"yr","day")))),"Usia Salah"),"")</f>
        <v>23799.348911689813</v>
      </c>
      <c r="W2370" s="167" t="str">
        <f ca="1">IF(Table1[[#This Row],[TGL.PENSIUN (usia)]]&lt;&gt;0,TEXT(Table1[[#This Row],[TGL.PENSIUN (usia)]],"yyyy"),"")</f>
        <v>1965</v>
      </c>
      <c r="X2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Row],[JABATAN]],tbl_refJabatan,7,FALSE),"yr","day")-CONVERT(DATEDIF(M2370,tglAcuan,"y"),"yr","day"))),(NOW()+(CONVERT(VLOOKUP(Table1[[#This Row],[JABATAN]],tbl_refJabatan,7,FALSE),"yr","day")-CONVERT(DATEDIF(M2370,NOW(),"y"),"yr","day")))),"tgl SK salah"),"")</f>
        <v>61420.098911689813</v>
      </c>
      <c r="Y2370" s="167" t="str">
        <f ca="1">IF(Table1[[#This Row],[TGL. PENSIUN (jabatan)]]&lt;&gt;0,TEXT(Table1[[#This Row],[TGL. PENSIUN (jabatan)]],"yyyy"),"")</f>
        <v>2068</v>
      </c>
      <c r="Z237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Row],[JABATAN]],tbl_refJabatan,8,FALSE),"yr","day")-CONVERT(DATEDIF(H2370,tglAcuan,"y"),"yr","day"))),(NOW()+(CONVERT(VLOOKUP(Table1[[#This Row],[JABATAN]],tbl_refJabatan,8,FALSE),"yr","day")-CONVERT(DATEDIF(H2370,NOW(),"y"),"yr","day")))),"Usia Salah"),"")</f>
        <v>45714.348911689813</v>
      </c>
      <c r="AA2370" s="167" t="str">
        <f ca="1">IF(Table1[[#This Row],[TGL.PENSIUN (usia )]]&lt;&gt;0,TEXT(Table1[[#This Row],[TGL.PENSIUN (usia )]],"yyyy"),"")</f>
        <v>2025</v>
      </c>
      <c r="AB237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Row],[JABATAN]],tbl_refJabatan,9,FALSE),"yr","day")-CONVERT(DATEDIF(M2370,tglAcuan,"y"),"yr","day"))),(NOW()+(CONVERT(VLOOKUP(Table1[[#This Row],[JABATAN]],tbl_refJabatan,9,FALSE),"yr","day")-CONVERT(DATEDIF(M2370,NOW(),"y"),"yr","day")))),"tgl SK salah"),"")</f>
        <v>44983.848911689813</v>
      </c>
      <c r="AC2370" s="167" t="str">
        <f ca="1">IF(Table1[[#This Row],[TGL. PENSIUN (jabatan )]]&lt;&gt;0,TEXT(Table1[[#This Row],[TGL. PENSIUN (jabatan )]],"yyyy"),"")</f>
        <v>2023</v>
      </c>
      <c r="AD237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1" spans="1:30" s="53" customFormat="1" ht="21.75" customHeight="1" x14ac:dyDescent="0.25">
      <c r="A2371" s="43">
        <f t="shared" si="79"/>
        <v>2366</v>
      </c>
      <c r="B2371" s="44" t="s">
        <v>3998</v>
      </c>
      <c r="C2371" s="44" t="s">
        <v>164</v>
      </c>
      <c r="D2371" s="45" t="s">
        <v>63</v>
      </c>
      <c r="E2371" s="59" t="s">
        <v>4116</v>
      </c>
      <c r="F2371" s="43" t="s">
        <v>41</v>
      </c>
      <c r="G2371" s="46" t="s">
        <v>42</v>
      </c>
      <c r="H2371" s="47">
        <v>22822</v>
      </c>
      <c r="I2371" s="45"/>
      <c r="J2371" s="76"/>
      <c r="K2371" s="74" t="s">
        <v>93</v>
      </c>
      <c r="L2371" s="90" t="s">
        <v>2285</v>
      </c>
      <c r="M2371" s="80">
        <v>39464</v>
      </c>
      <c r="N2371" s="52" t="str">
        <f t="shared" ca="1" si="80"/>
        <v>61 Tahun 8 Bulan 2 hari</v>
      </c>
      <c r="O237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10 Hari </v>
      </c>
      <c r="P2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Row],[JABATAN]],tbl_refJabatan,2,FALSE),"yr","day")-CONVERT(DATEDIF(H2371,tglAcuan,"y"),"yr","day"))),(NOW()+(CONVERT(VLOOKUP(Table1[[#This Row],[JABATAN]],tbl_refJabatan,2,FALSE),"yr","day")-CONVERT(DATEDIF(H2371,NOW(),"y"),"yr","day")))),"Usia Salah"),"")</f>
        <v>44983.848911689813</v>
      </c>
      <c r="Q2371" s="167" t="str">
        <f ca="1">IF(Table1[[#This Row],[TGL. PENSIUN (usia)]]&lt;&gt;0,TEXT(Table1[[#This Row],[TGL. PENSIUN (usia)]],"yyyy"),"")</f>
        <v>2023</v>
      </c>
      <c r="R2371" s="166">
        <f ca="1">IF(AND(Table1[[#This Row],[TGL. PENSIUN (usia)]]&lt;&gt;"",Table1[[#This Row],[TGL. PENSIUN (usia)]]&lt;&gt;"USIA SALAH"),IF(tglAcuan&lt;&gt;0,(INT(CONVERT(VLOOKUP(Table1[[#This Row],[JABATAN]],tbl_refJabatan,2,FALSE),"yr","day")-CONVERT(DATEDIF(H2371,tglAcuan,"y"),"yr","day"))),(INT(CONVERT(VLOOKUP(Table1[[#This Row],[JABATAN]],tbl_refJabatan,2,FALSE),"yr","day")-CONVERT(DATEDIF(H2371,NOW(),"y"),"yr","day")))),"")</f>
        <v>-366</v>
      </c>
      <c r="S2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Row],[JABATAN]],tbl_refJabatan,4,FALSE),"yr","day")-CONVERT(DATEDIF(H2371,tglAcuan,"y"),"yr","day"))),(NOW()+(CONVERT(VLOOKUP(Table1[[#This Row],[JABATAN]],tbl_refJabatan,4,FALSE),"yr","day")-CONVERT(DATEDIF(H2371,NOW(),"y"),"yr","day")))),"Usia Salah"),"")</f>
        <v>30373.848911689813</v>
      </c>
      <c r="T2371" s="167" t="str">
        <f ca="1">IF(Table1[[#This Row],[TGL. PENSIUN ( usia )]]&lt;&gt;0,TEXT(Table1[[#This Row],[TGL. PENSIUN ( usia )]],"yyyy"),"")</f>
        <v>1983</v>
      </c>
      <c r="U2371" s="166">
        <f ca="1">IF(AND(Table1[[#This Row],[TGL. PENSIUN (usia)]]&lt;&gt;"",Table1[[#This Row],[TGL. PENSIUN (usia)]]&lt;&gt;"USIA SALAH"),IF(tglAcuan&lt;&gt;0,(INT(CONVERT(VLOOKUP(Table1[[#This Row],[JABATAN]],tbl_refJabatan,4,FALSE),"yr","day")-CONVERT(DATEDIF(H2371,tglAcuan,"y"),"yr","day"))),(INT(CONVERT(VLOOKUP(Table1[[#This Row],[JABATAN]],tbl_refJabatan,4,FALSE),"yr","day")-CONVERT(DATEDIF(H2371,NOW(),"y"),"yr","day")))),"")</f>
        <v>-14976</v>
      </c>
      <c r="V2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Row],[JABATAN]],tbl_refJabatan,6,FALSE),"yr","day")-CONVERT(DATEDIF(H2371,tglAcuan,"y"),"yr","day"))),(NOW()+(CONVERT(VLOOKUP(Table1[[#This Row],[JABATAN]],tbl_refJabatan,6,FALSE),"yr","day")-CONVERT(DATEDIF(H2371,NOW(),"y"),"yr","day")))),"Usia Salah"),"")</f>
        <v>23068.848911689813</v>
      </c>
      <c r="W2371" s="167" t="str">
        <f ca="1">IF(Table1[[#This Row],[TGL.PENSIUN (usia)]]&lt;&gt;0,TEXT(Table1[[#This Row],[TGL.PENSIUN (usia)]],"yyyy"),"")</f>
        <v>1963</v>
      </c>
      <c r="X2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Row],[JABATAN]],tbl_refJabatan,7,FALSE),"yr","day")-CONVERT(DATEDIF(M2371,tglAcuan,"y"),"yr","day"))),(NOW()+(CONVERT(VLOOKUP(Table1[[#This Row],[JABATAN]],tbl_refJabatan,7,FALSE),"yr","day")-CONVERT(DATEDIF(M2371,NOW(),"y"),"yr","day")))),"tgl SK salah"),"")</f>
        <v>61420.098911689813</v>
      </c>
      <c r="Y2371" s="167" t="str">
        <f ca="1">IF(Table1[[#This Row],[TGL. PENSIUN (jabatan)]]&lt;&gt;0,TEXT(Table1[[#This Row],[TGL. PENSIUN (jabatan)]],"yyyy"),"")</f>
        <v>2068</v>
      </c>
      <c r="Z237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Row],[JABATAN]],tbl_refJabatan,8,FALSE),"yr","day")-CONVERT(DATEDIF(H2371,tglAcuan,"y"),"yr","day"))),(NOW()+(CONVERT(VLOOKUP(Table1[[#This Row],[JABATAN]],tbl_refJabatan,8,FALSE),"yr","day")-CONVERT(DATEDIF(H2371,NOW(),"y"),"yr","day")))),"Usia Salah"),"")</f>
        <v>44983.848911689813</v>
      </c>
      <c r="AA2371" s="167" t="str">
        <f ca="1">IF(Table1[[#This Row],[TGL.PENSIUN (usia )]]&lt;&gt;0,TEXT(Table1[[#This Row],[TGL.PENSIUN (usia )]],"yyyy"),"")</f>
        <v>2023</v>
      </c>
      <c r="AB237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Row],[JABATAN]],tbl_refJabatan,9,FALSE),"yr","day")-CONVERT(DATEDIF(M2371,tglAcuan,"y"),"yr","day"))),(NOW()+(CONVERT(VLOOKUP(Table1[[#This Row],[JABATAN]],tbl_refJabatan,9,FALSE),"yr","day")-CONVERT(DATEDIF(M2371,NOW(),"y"),"yr","day")))),"tgl SK salah"),"")</f>
        <v>44983.848911689813</v>
      </c>
      <c r="AC2371" s="167" t="str">
        <f ca="1">IF(Table1[[#This Row],[TGL. PENSIUN (jabatan )]]&lt;&gt;0,TEXT(Table1[[#This Row],[TGL. PENSIUN (jabatan )]],"yyyy"),"")</f>
        <v>2023</v>
      </c>
      <c r="AD237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2" spans="1:30" s="53" customFormat="1" ht="21.75" customHeight="1" x14ac:dyDescent="0.25">
      <c r="A2372" s="43">
        <f t="shared" si="79"/>
        <v>2367</v>
      </c>
      <c r="B2372" s="44" t="s">
        <v>3998</v>
      </c>
      <c r="C2372" s="44" t="s">
        <v>164</v>
      </c>
      <c r="D2372" s="72" t="s">
        <v>63</v>
      </c>
      <c r="E2372" s="59" t="s">
        <v>265</v>
      </c>
      <c r="F2372" s="43" t="s">
        <v>41</v>
      </c>
      <c r="G2372" s="46" t="s">
        <v>42</v>
      </c>
      <c r="H2372" s="47">
        <v>28216</v>
      </c>
      <c r="I2372" s="45"/>
      <c r="J2372" s="76"/>
      <c r="K2372" s="74" t="s">
        <v>43</v>
      </c>
      <c r="L2372" s="90" t="s">
        <v>1244</v>
      </c>
      <c r="M2372" s="80">
        <v>43437</v>
      </c>
      <c r="N2372" s="52" t="str">
        <f t="shared" ca="1" si="80"/>
        <v>46 Tahun 10 Bulan 26 hari</v>
      </c>
      <c r="O237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2 Bulan 24 Hari </v>
      </c>
      <c r="P2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Row],[JABATAN]],tbl_refJabatan,2,FALSE),"yr","day")-CONVERT(DATEDIF(H2372,tglAcuan,"y"),"yr","day"))),(NOW()+(CONVERT(VLOOKUP(Table1[[#This Row],[JABATAN]],tbl_refJabatan,2,FALSE),"yr","day")-CONVERT(DATEDIF(H2372,NOW(),"y"),"yr","day")))),"Usia Salah"),"")</f>
        <v>50462.598911689813</v>
      </c>
      <c r="Q2372" s="167" t="str">
        <f ca="1">IF(Table1[[#This Row],[TGL. PENSIUN (usia)]]&lt;&gt;0,TEXT(Table1[[#This Row],[TGL. PENSIUN (usia)]],"yyyy"),"")</f>
        <v>2038</v>
      </c>
      <c r="R2372" s="166">
        <f ca="1">IF(AND(Table1[[#This Row],[TGL. PENSIUN (usia)]]&lt;&gt;"",Table1[[#This Row],[TGL. PENSIUN (usia)]]&lt;&gt;"USIA SALAH"),IF(tglAcuan&lt;&gt;0,(INT(CONVERT(VLOOKUP(Table1[[#This Row],[JABATAN]],tbl_refJabatan,2,FALSE),"yr","day")-CONVERT(DATEDIF(H2372,tglAcuan,"y"),"yr","day"))),(INT(CONVERT(VLOOKUP(Table1[[#This Row],[JABATAN]],tbl_refJabatan,2,FALSE),"yr","day")-CONVERT(DATEDIF(H2372,NOW(),"y"),"yr","day")))),"")</f>
        <v>5113</v>
      </c>
      <c r="S2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Row],[JABATAN]],tbl_refJabatan,4,FALSE),"yr","day")-CONVERT(DATEDIF(H2372,tglAcuan,"y"),"yr","day"))),(NOW()+(CONVERT(VLOOKUP(Table1[[#This Row],[JABATAN]],tbl_refJabatan,4,FALSE),"yr","day")-CONVERT(DATEDIF(H2372,NOW(),"y"),"yr","day")))),"Usia Salah"),"")</f>
        <v>35852.598911689813</v>
      </c>
      <c r="T2372" s="167" t="str">
        <f ca="1">IF(Table1[[#This Row],[TGL. PENSIUN ( usia )]]&lt;&gt;0,TEXT(Table1[[#This Row],[TGL. PENSIUN ( usia )]],"yyyy"),"")</f>
        <v>1998</v>
      </c>
      <c r="U2372" s="166">
        <f ca="1">IF(AND(Table1[[#This Row],[TGL. PENSIUN (usia)]]&lt;&gt;"",Table1[[#This Row],[TGL. PENSIUN (usia)]]&lt;&gt;"USIA SALAH"),IF(tglAcuan&lt;&gt;0,(INT(CONVERT(VLOOKUP(Table1[[#This Row],[JABATAN]],tbl_refJabatan,4,FALSE),"yr","day")-CONVERT(DATEDIF(H2372,tglAcuan,"y"),"yr","day"))),(INT(CONVERT(VLOOKUP(Table1[[#This Row],[JABATAN]],tbl_refJabatan,4,FALSE),"yr","day")-CONVERT(DATEDIF(H2372,NOW(),"y"),"yr","day")))),"")</f>
        <v>-9497</v>
      </c>
      <c r="V2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Row],[JABATAN]],tbl_refJabatan,6,FALSE),"yr","day")-CONVERT(DATEDIF(H2372,tglAcuan,"y"),"yr","day"))),(NOW()+(CONVERT(VLOOKUP(Table1[[#This Row],[JABATAN]],tbl_refJabatan,6,FALSE),"yr","day")-CONVERT(DATEDIF(H2372,NOW(),"y"),"yr","day")))),"Usia Salah"),"")</f>
        <v>28547.598911689813</v>
      </c>
      <c r="W2372" s="167" t="str">
        <f ca="1">IF(Table1[[#This Row],[TGL.PENSIUN (usia)]]&lt;&gt;0,TEXT(Table1[[#This Row],[TGL.PENSIUN (usia)]],"yyyy"),"")</f>
        <v>1978</v>
      </c>
      <c r="X2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Row],[JABATAN]],tbl_refJabatan,7,FALSE),"yr","day")-CONVERT(DATEDIF(M2372,tglAcuan,"y"),"yr","day"))),(NOW()+(CONVERT(VLOOKUP(Table1[[#This Row],[JABATAN]],tbl_refJabatan,7,FALSE),"yr","day")-CONVERT(DATEDIF(M2372,NOW(),"y"),"yr","day")))),"tgl SK salah"),"")</f>
        <v>65437.848911689813</v>
      </c>
      <c r="Y2372" s="167" t="str">
        <f ca="1">IF(Table1[[#This Row],[TGL. PENSIUN (jabatan)]]&lt;&gt;0,TEXT(Table1[[#This Row],[TGL. PENSIUN (jabatan)]],"yyyy"),"")</f>
        <v>2079</v>
      </c>
      <c r="Z237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Row],[JABATAN]],tbl_refJabatan,8,FALSE),"yr","day")-CONVERT(DATEDIF(H2372,tglAcuan,"y"),"yr","day"))),(NOW()+(CONVERT(VLOOKUP(Table1[[#This Row],[JABATAN]],tbl_refJabatan,8,FALSE),"yr","day")-CONVERT(DATEDIF(H2372,NOW(),"y"),"yr","day")))),"Usia Salah"),"")</f>
        <v>50462.598911689813</v>
      </c>
      <c r="AA2372" s="167" t="str">
        <f ca="1">IF(Table1[[#This Row],[TGL.PENSIUN (usia )]]&lt;&gt;0,TEXT(Table1[[#This Row],[TGL.PENSIUN (usia )]],"yyyy"),"")</f>
        <v>2038</v>
      </c>
      <c r="AB237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Row],[JABATAN]],tbl_refJabatan,9,FALSE),"yr","day")-CONVERT(DATEDIF(M2372,tglAcuan,"y"),"yr","day"))),(NOW()+(CONVERT(VLOOKUP(Table1[[#This Row],[JABATAN]],tbl_refJabatan,9,FALSE),"yr","day")-CONVERT(DATEDIF(M2372,NOW(),"y"),"yr","day")))),"tgl SK salah"),"")</f>
        <v>49001.598911689813</v>
      </c>
      <c r="AC2372" s="167" t="str">
        <f ca="1">IF(Table1[[#This Row],[TGL. PENSIUN (jabatan )]]&lt;&gt;0,TEXT(Table1[[#This Row],[TGL. PENSIUN (jabatan )]],"yyyy"),"")</f>
        <v>2034</v>
      </c>
      <c r="AD237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3" spans="1:30" s="53" customFormat="1" ht="21.75" customHeight="1" x14ac:dyDescent="0.25">
      <c r="A2373" s="43">
        <f t="shared" si="79"/>
        <v>2368</v>
      </c>
      <c r="B2373" s="44" t="s">
        <v>3998</v>
      </c>
      <c r="C2373" s="44" t="s">
        <v>164</v>
      </c>
      <c r="D2373" s="72" t="s">
        <v>63</v>
      </c>
      <c r="E2373" s="59" t="s">
        <v>4117</v>
      </c>
      <c r="F2373" s="43" t="s">
        <v>41</v>
      </c>
      <c r="G2373" s="46" t="s">
        <v>42</v>
      </c>
      <c r="H2373" s="47">
        <v>29301</v>
      </c>
      <c r="I2373" s="45"/>
      <c r="J2373" s="76"/>
      <c r="K2373" s="74" t="s">
        <v>93</v>
      </c>
      <c r="L2373" s="90" t="s">
        <v>4077</v>
      </c>
      <c r="M2373" s="80">
        <v>39464</v>
      </c>
      <c r="N2373" s="52" t="str">
        <f t="shared" ca="1" si="80"/>
        <v>43 Tahun 11 Bulan 6 hari</v>
      </c>
      <c r="O237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10 Hari </v>
      </c>
      <c r="P2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Row],[JABATAN]],tbl_refJabatan,2,FALSE),"yr","day")-CONVERT(DATEDIF(H2373,tglAcuan,"y"),"yr","day"))),(NOW()+(CONVERT(VLOOKUP(Table1[[#This Row],[JABATAN]],tbl_refJabatan,2,FALSE),"yr","day")-CONVERT(DATEDIF(H2373,NOW(),"y"),"yr","day")))),"Usia Salah"),"")</f>
        <v>51558.348911689813</v>
      </c>
      <c r="Q2373" s="167" t="str">
        <f ca="1">IF(Table1[[#This Row],[TGL. PENSIUN (usia)]]&lt;&gt;0,TEXT(Table1[[#This Row],[TGL. PENSIUN (usia)]],"yyyy"),"")</f>
        <v>2041</v>
      </c>
      <c r="R2373" s="166">
        <f ca="1">IF(AND(Table1[[#This Row],[TGL. PENSIUN (usia)]]&lt;&gt;"",Table1[[#This Row],[TGL. PENSIUN (usia)]]&lt;&gt;"USIA SALAH"),IF(tglAcuan&lt;&gt;0,(INT(CONVERT(VLOOKUP(Table1[[#This Row],[JABATAN]],tbl_refJabatan,2,FALSE),"yr","day")-CONVERT(DATEDIF(H2373,tglAcuan,"y"),"yr","day"))),(INT(CONVERT(VLOOKUP(Table1[[#This Row],[JABATAN]],tbl_refJabatan,2,FALSE),"yr","day")-CONVERT(DATEDIF(H2373,NOW(),"y"),"yr","day")))),"")</f>
        <v>6209</v>
      </c>
      <c r="S2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Row],[JABATAN]],tbl_refJabatan,4,FALSE),"yr","day")-CONVERT(DATEDIF(H2373,tglAcuan,"y"),"yr","day"))),(NOW()+(CONVERT(VLOOKUP(Table1[[#This Row],[JABATAN]],tbl_refJabatan,4,FALSE),"yr","day")-CONVERT(DATEDIF(H2373,NOW(),"y"),"yr","day")))),"Usia Salah"),"")</f>
        <v>36948.348911689813</v>
      </c>
      <c r="T2373" s="167" t="str">
        <f ca="1">IF(Table1[[#This Row],[TGL. PENSIUN ( usia )]]&lt;&gt;0,TEXT(Table1[[#This Row],[TGL. PENSIUN ( usia )]],"yyyy"),"")</f>
        <v>2001</v>
      </c>
      <c r="U2373" s="166">
        <f ca="1">IF(AND(Table1[[#This Row],[TGL. PENSIUN (usia)]]&lt;&gt;"",Table1[[#This Row],[TGL. PENSIUN (usia)]]&lt;&gt;"USIA SALAH"),IF(tglAcuan&lt;&gt;0,(INT(CONVERT(VLOOKUP(Table1[[#This Row],[JABATAN]],tbl_refJabatan,4,FALSE),"yr","day")-CONVERT(DATEDIF(H2373,tglAcuan,"y"),"yr","day"))),(INT(CONVERT(VLOOKUP(Table1[[#This Row],[JABATAN]],tbl_refJabatan,4,FALSE),"yr","day")-CONVERT(DATEDIF(H2373,NOW(),"y"),"yr","day")))),"")</f>
        <v>-8401</v>
      </c>
      <c r="V2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Row],[JABATAN]],tbl_refJabatan,6,FALSE),"yr","day")-CONVERT(DATEDIF(H2373,tglAcuan,"y"),"yr","day"))),(NOW()+(CONVERT(VLOOKUP(Table1[[#This Row],[JABATAN]],tbl_refJabatan,6,FALSE),"yr","day")-CONVERT(DATEDIF(H2373,NOW(),"y"),"yr","day")))),"Usia Salah"),"")</f>
        <v>29643.348911689813</v>
      </c>
      <c r="W2373" s="167" t="str">
        <f ca="1">IF(Table1[[#This Row],[TGL.PENSIUN (usia)]]&lt;&gt;0,TEXT(Table1[[#This Row],[TGL.PENSIUN (usia)]],"yyyy"),"")</f>
        <v>1981</v>
      </c>
      <c r="X2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Row],[JABATAN]],tbl_refJabatan,7,FALSE),"yr","day")-CONVERT(DATEDIF(M2373,tglAcuan,"y"),"yr","day"))),(NOW()+(CONVERT(VLOOKUP(Table1[[#This Row],[JABATAN]],tbl_refJabatan,7,FALSE),"yr","day")-CONVERT(DATEDIF(M2373,NOW(),"y"),"yr","day")))),"tgl SK salah"),"")</f>
        <v>61420.098911689813</v>
      </c>
      <c r="Y2373" s="167" t="str">
        <f ca="1">IF(Table1[[#This Row],[TGL. PENSIUN (jabatan)]]&lt;&gt;0,TEXT(Table1[[#This Row],[TGL. PENSIUN (jabatan)]],"yyyy"),"")</f>
        <v>2068</v>
      </c>
      <c r="Z237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Row],[JABATAN]],tbl_refJabatan,8,FALSE),"yr","day")-CONVERT(DATEDIF(H2373,tglAcuan,"y"),"yr","day"))),(NOW()+(CONVERT(VLOOKUP(Table1[[#This Row],[JABATAN]],tbl_refJabatan,8,FALSE),"yr","day")-CONVERT(DATEDIF(H2373,NOW(),"y"),"yr","day")))),"Usia Salah"),"")</f>
        <v>51558.348911689813</v>
      </c>
      <c r="AA2373" s="167" t="str">
        <f ca="1">IF(Table1[[#This Row],[TGL.PENSIUN (usia )]]&lt;&gt;0,TEXT(Table1[[#This Row],[TGL.PENSIUN (usia )]],"yyyy"),"")</f>
        <v>2041</v>
      </c>
      <c r="AB237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Row],[JABATAN]],tbl_refJabatan,9,FALSE),"yr","day")-CONVERT(DATEDIF(M2373,tglAcuan,"y"),"yr","day"))),(NOW()+(CONVERT(VLOOKUP(Table1[[#This Row],[JABATAN]],tbl_refJabatan,9,FALSE),"yr","day")-CONVERT(DATEDIF(M2373,NOW(),"y"),"yr","day")))),"tgl SK salah"),"")</f>
        <v>44983.848911689813</v>
      </c>
      <c r="AC2373" s="167" t="str">
        <f ca="1">IF(Table1[[#This Row],[TGL. PENSIUN (jabatan )]]&lt;&gt;0,TEXT(Table1[[#This Row],[TGL. PENSIUN (jabatan )]],"yyyy"),"")</f>
        <v>2023</v>
      </c>
      <c r="AD237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4" spans="1:30" s="53" customFormat="1" ht="21.75" customHeight="1" x14ac:dyDescent="0.25">
      <c r="A2374" s="43">
        <f t="shared" si="79"/>
        <v>2369</v>
      </c>
      <c r="B2374" s="44" t="s">
        <v>3998</v>
      </c>
      <c r="C2374" s="44" t="s">
        <v>164</v>
      </c>
      <c r="D2374" s="72" t="s">
        <v>63</v>
      </c>
      <c r="E2374" s="59" t="s">
        <v>4058</v>
      </c>
      <c r="F2374" s="43" t="s">
        <v>41</v>
      </c>
      <c r="G2374" s="46" t="s">
        <v>42</v>
      </c>
      <c r="H2374" s="47">
        <v>32242</v>
      </c>
      <c r="I2374" s="45"/>
      <c r="J2374" s="76"/>
      <c r="K2374" s="74" t="s">
        <v>93</v>
      </c>
      <c r="L2374" s="90" t="s">
        <v>1972</v>
      </c>
      <c r="M2374" s="80">
        <v>39464</v>
      </c>
      <c r="N2374" s="52" t="str">
        <f t="shared" ca="1" si="80"/>
        <v>35 Tahun 10 Bulan 18 hari</v>
      </c>
      <c r="O237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1 Bulan 10 Hari </v>
      </c>
      <c r="P2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Row],[JABATAN]],tbl_refJabatan,2,FALSE),"yr","day")-CONVERT(DATEDIF(H2374,tglAcuan,"y"),"yr","day"))),(NOW()+(CONVERT(VLOOKUP(Table1[[#This Row],[JABATAN]],tbl_refJabatan,2,FALSE),"yr","day")-CONVERT(DATEDIF(H2374,NOW(),"y"),"yr","day")))),"Usia Salah"),"")</f>
        <v>54480.348911689813</v>
      </c>
      <c r="Q2374" s="167" t="str">
        <f ca="1">IF(Table1[[#This Row],[TGL. PENSIUN (usia)]]&lt;&gt;0,TEXT(Table1[[#This Row],[TGL. PENSIUN (usia)]],"yyyy"),"")</f>
        <v>2049</v>
      </c>
      <c r="R2374" s="166">
        <f ca="1">IF(AND(Table1[[#This Row],[TGL. PENSIUN (usia)]]&lt;&gt;"",Table1[[#This Row],[TGL. PENSIUN (usia)]]&lt;&gt;"USIA SALAH"),IF(tglAcuan&lt;&gt;0,(INT(CONVERT(VLOOKUP(Table1[[#This Row],[JABATAN]],tbl_refJabatan,2,FALSE),"yr","day")-CONVERT(DATEDIF(H2374,tglAcuan,"y"),"yr","day"))),(INT(CONVERT(VLOOKUP(Table1[[#This Row],[JABATAN]],tbl_refJabatan,2,FALSE),"yr","day")-CONVERT(DATEDIF(H2374,NOW(),"y"),"yr","day")))),"")</f>
        <v>9131</v>
      </c>
      <c r="S2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Row],[JABATAN]],tbl_refJabatan,4,FALSE),"yr","day")-CONVERT(DATEDIF(H2374,tglAcuan,"y"),"yr","day"))),(NOW()+(CONVERT(VLOOKUP(Table1[[#This Row],[JABATAN]],tbl_refJabatan,4,FALSE),"yr","day")-CONVERT(DATEDIF(H2374,NOW(),"y"),"yr","day")))),"Usia Salah"),"")</f>
        <v>39870.348911689813</v>
      </c>
      <c r="T2374" s="167" t="str">
        <f ca="1">IF(Table1[[#This Row],[TGL. PENSIUN ( usia )]]&lt;&gt;0,TEXT(Table1[[#This Row],[TGL. PENSIUN ( usia )]],"yyyy"),"")</f>
        <v>2009</v>
      </c>
      <c r="U2374" s="166">
        <f ca="1">IF(AND(Table1[[#This Row],[TGL. PENSIUN (usia)]]&lt;&gt;"",Table1[[#This Row],[TGL. PENSIUN (usia)]]&lt;&gt;"USIA SALAH"),IF(tglAcuan&lt;&gt;0,(INT(CONVERT(VLOOKUP(Table1[[#This Row],[JABATAN]],tbl_refJabatan,4,FALSE),"yr","day")-CONVERT(DATEDIF(H2374,tglAcuan,"y"),"yr","day"))),(INT(CONVERT(VLOOKUP(Table1[[#This Row],[JABATAN]],tbl_refJabatan,4,FALSE),"yr","day")-CONVERT(DATEDIF(H2374,NOW(),"y"),"yr","day")))),"")</f>
        <v>-5479</v>
      </c>
      <c r="V2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Row],[JABATAN]],tbl_refJabatan,6,FALSE),"yr","day")-CONVERT(DATEDIF(H2374,tglAcuan,"y"),"yr","day"))),(NOW()+(CONVERT(VLOOKUP(Table1[[#This Row],[JABATAN]],tbl_refJabatan,6,FALSE),"yr","day")-CONVERT(DATEDIF(H2374,NOW(),"y"),"yr","day")))),"Usia Salah"),"")</f>
        <v>32565.348911689813</v>
      </c>
      <c r="W2374" s="167" t="str">
        <f ca="1">IF(Table1[[#This Row],[TGL.PENSIUN (usia)]]&lt;&gt;0,TEXT(Table1[[#This Row],[TGL.PENSIUN (usia)]],"yyyy"),"")</f>
        <v>1989</v>
      </c>
      <c r="X2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Row],[JABATAN]],tbl_refJabatan,7,FALSE),"yr","day")-CONVERT(DATEDIF(M2374,tglAcuan,"y"),"yr","day"))),(NOW()+(CONVERT(VLOOKUP(Table1[[#This Row],[JABATAN]],tbl_refJabatan,7,FALSE),"yr","day")-CONVERT(DATEDIF(M2374,NOW(),"y"),"yr","day")))),"tgl SK salah"),"")</f>
        <v>61420.098911689813</v>
      </c>
      <c r="Y2374" s="167" t="str">
        <f ca="1">IF(Table1[[#This Row],[TGL. PENSIUN (jabatan)]]&lt;&gt;0,TEXT(Table1[[#This Row],[TGL. PENSIUN (jabatan)]],"yyyy"),"")</f>
        <v>2068</v>
      </c>
      <c r="Z237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Row],[JABATAN]],tbl_refJabatan,8,FALSE),"yr","day")-CONVERT(DATEDIF(H2374,tglAcuan,"y"),"yr","day"))),(NOW()+(CONVERT(VLOOKUP(Table1[[#This Row],[JABATAN]],tbl_refJabatan,8,FALSE),"yr","day")-CONVERT(DATEDIF(H2374,NOW(),"y"),"yr","day")))),"Usia Salah"),"")</f>
        <v>54480.348911689813</v>
      </c>
      <c r="AA2374" s="167" t="str">
        <f ca="1">IF(Table1[[#This Row],[TGL.PENSIUN (usia )]]&lt;&gt;0,TEXT(Table1[[#This Row],[TGL.PENSIUN (usia )]],"yyyy"),"")</f>
        <v>2049</v>
      </c>
      <c r="AB237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Row],[JABATAN]],tbl_refJabatan,9,FALSE),"yr","day")-CONVERT(DATEDIF(M2374,tglAcuan,"y"),"yr","day"))),(NOW()+(CONVERT(VLOOKUP(Table1[[#This Row],[JABATAN]],tbl_refJabatan,9,FALSE),"yr","day")-CONVERT(DATEDIF(M2374,NOW(),"y"),"yr","day")))),"tgl SK salah"),"")</f>
        <v>44983.848911689813</v>
      </c>
      <c r="AC2374" s="167" t="str">
        <f ca="1">IF(Table1[[#This Row],[TGL. PENSIUN (jabatan )]]&lt;&gt;0,TEXT(Table1[[#This Row],[TGL. PENSIUN (jabatan )]],"yyyy"),"")</f>
        <v>2023</v>
      </c>
      <c r="AD237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5" spans="1:30" s="53" customFormat="1" ht="21.75" customHeight="1" x14ac:dyDescent="0.25">
      <c r="A2375" s="43">
        <f t="shared" si="79"/>
        <v>2370</v>
      </c>
      <c r="B2375" s="44" t="s">
        <v>3998</v>
      </c>
      <c r="C2375" s="44" t="s">
        <v>164</v>
      </c>
      <c r="D2375" s="72" t="s">
        <v>63</v>
      </c>
      <c r="E2375" s="59" t="s">
        <v>4118</v>
      </c>
      <c r="F2375" s="43" t="s">
        <v>41</v>
      </c>
      <c r="G2375" s="46" t="s">
        <v>42</v>
      </c>
      <c r="H2375" s="47">
        <v>34369</v>
      </c>
      <c r="I2375" s="45"/>
      <c r="J2375" s="76"/>
      <c r="K2375" s="74" t="s">
        <v>56</v>
      </c>
      <c r="L2375" s="63" t="s">
        <v>4119</v>
      </c>
      <c r="M2375" s="80">
        <v>44665</v>
      </c>
      <c r="N2375" s="52" t="str">
        <f t="shared" ca="1" si="80"/>
        <v>30 Tahun 0 Bulan 23 hari</v>
      </c>
      <c r="O237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 Tahun 10 Bulan 13 Hari </v>
      </c>
      <c r="P2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Row],[JABATAN]],tbl_refJabatan,2,FALSE),"yr","day")-CONVERT(DATEDIF(H2375,tglAcuan,"y"),"yr","day"))),(NOW()+(CONVERT(VLOOKUP(Table1[[#This Row],[JABATAN]],tbl_refJabatan,2,FALSE),"yr","day")-CONVERT(DATEDIF(H2375,NOW(),"y"),"yr","day")))),"Usia Salah"),"")</f>
        <v>56306.598911689813</v>
      </c>
      <c r="Q2375" s="167" t="str">
        <f ca="1">IF(Table1[[#This Row],[TGL. PENSIUN (usia)]]&lt;&gt;0,TEXT(Table1[[#This Row],[TGL. PENSIUN (usia)]],"yyyy"),"")</f>
        <v>2054</v>
      </c>
      <c r="R2375" s="166">
        <f ca="1">IF(AND(Table1[[#This Row],[TGL. PENSIUN (usia)]]&lt;&gt;"",Table1[[#This Row],[TGL. PENSIUN (usia)]]&lt;&gt;"USIA SALAH"),IF(tglAcuan&lt;&gt;0,(INT(CONVERT(VLOOKUP(Table1[[#This Row],[JABATAN]],tbl_refJabatan,2,FALSE),"yr","day")-CONVERT(DATEDIF(H2375,tglAcuan,"y"),"yr","day"))),(INT(CONVERT(VLOOKUP(Table1[[#This Row],[JABATAN]],tbl_refJabatan,2,FALSE),"yr","day")-CONVERT(DATEDIF(H2375,NOW(),"y"),"yr","day")))),"")</f>
        <v>10957</v>
      </c>
      <c r="S2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Row],[JABATAN]],tbl_refJabatan,4,FALSE),"yr","day")-CONVERT(DATEDIF(H2375,tglAcuan,"y"),"yr","day"))),(NOW()+(CONVERT(VLOOKUP(Table1[[#This Row],[JABATAN]],tbl_refJabatan,4,FALSE),"yr","day")-CONVERT(DATEDIF(H2375,NOW(),"y"),"yr","day")))),"Usia Salah"),"")</f>
        <v>41696.598911689813</v>
      </c>
      <c r="T2375" s="167" t="str">
        <f ca="1">IF(Table1[[#This Row],[TGL. PENSIUN ( usia )]]&lt;&gt;0,TEXT(Table1[[#This Row],[TGL. PENSIUN ( usia )]],"yyyy"),"")</f>
        <v>2014</v>
      </c>
      <c r="U2375" s="166">
        <f ca="1">IF(AND(Table1[[#This Row],[TGL. PENSIUN (usia)]]&lt;&gt;"",Table1[[#This Row],[TGL. PENSIUN (usia)]]&lt;&gt;"USIA SALAH"),IF(tglAcuan&lt;&gt;0,(INT(CONVERT(VLOOKUP(Table1[[#This Row],[JABATAN]],tbl_refJabatan,4,FALSE),"yr","day")-CONVERT(DATEDIF(H2375,tglAcuan,"y"),"yr","day"))),(INT(CONVERT(VLOOKUP(Table1[[#This Row],[JABATAN]],tbl_refJabatan,4,FALSE),"yr","day")-CONVERT(DATEDIF(H2375,NOW(),"y"),"yr","day")))),"")</f>
        <v>-3653</v>
      </c>
      <c r="V2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Row],[JABATAN]],tbl_refJabatan,6,FALSE),"yr","day")-CONVERT(DATEDIF(H2375,tglAcuan,"y"),"yr","day"))),(NOW()+(CONVERT(VLOOKUP(Table1[[#This Row],[JABATAN]],tbl_refJabatan,6,FALSE),"yr","day")-CONVERT(DATEDIF(H2375,NOW(),"y"),"yr","day")))),"Usia Salah"),"")</f>
        <v>34391.598911689813</v>
      </c>
      <c r="W2375" s="167" t="str">
        <f ca="1">IF(Table1[[#This Row],[TGL.PENSIUN (usia)]]&lt;&gt;0,TEXT(Table1[[#This Row],[TGL.PENSIUN (usia)]],"yyyy"),"")</f>
        <v>1994</v>
      </c>
      <c r="X2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Row],[JABATAN]],tbl_refJabatan,7,FALSE),"yr","day")-CONVERT(DATEDIF(M2375,tglAcuan,"y"),"yr","day"))),(NOW()+(CONVERT(VLOOKUP(Table1[[#This Row],[JABATAN]],tbl_refJabatan,7,FALSE),"yr","day")-CONVERT(DATEDIF(M2375,NOW(),"y"),"yr","day")))),"tgl SK salah"),"")</f>
        <v>66898.848911689813</v>
      </c>
      <c r="Y2375" s="167" t="str">
        <f ca="1">IF(Table1[[#This Row],[TGL. PENSIUN (jabatan)]]&lt;&gt;0,TEXT(Table1[[#This Row],[TGL. PENSIUN (jabatan)]],"yyyy"),"")</f>
        <v>2083</v>
      </c>
      <c r="Z237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Row],[JABATAN]],tbl_refJabatan,8,FALSE),"yr","day")-CONVERT(DATEDIF(H2375,tglAcuan,"y"),"yr","day"))),(NOW()+(CONVERT(VLOOKUP(Table1[[#This Row],[JABATAN]],tbl_refJabatan,8,FALSE),"yr","day")-CONVERT(DATEDIF(H2375,NOW(),"y"),"yr","day")))),"Usia Salah"),"")</f>
        <v>56306.598911689813</v>
      </c>
      <c r="AA2375" s="167" t="str">
        <f ca="1">IF(Table1[[#This Row],[TGL.PENSIUN (usia )]]&lt;&gt;0,TEXT(Table1[[#This Row],[TGL.PENSIUN (usia )]],"yyyy"),"")</f>
        <v>2054</v>
      </c>
      <c r="AB237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Row],[JABATAN]],tbl_refJabatan,9,FALSE),"yr","day")-CONVERT(DATEDIF(M2375,tglAcuan,"y"),"yr","day"))),(NOW()+(CONVERT(VLOOKUP(Table1[[#This Row],[JABATAN]],tbl_refJabatan,9,FALSE),"yr","day")-CONVERT(DATEDIF(M2375,NOW(),"y"),"yr","day")))),"tgl SK salah"),"")</f>
        <v>50462.598911689813</v>
      </c>
      <c r="AC2375" s="167" t="str">
        <f ca="1">IF(Table1[[#This Row],[TGL. PENSIUN (jabatan )]]&lt;&gt;0,TEXT(Table1[[#This Row],[TGL. PENSIUN (jabatan )]],"yyyy"),"")</f>
        <v>2038</v>
      </c>
      <c r="AD237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6" spans="1:30" s="53" customFormat="1" ht="21.75" customHeight="1" x14ac:dyDescent="0.25">
      <c r="A2376" s="43">
        <f t="shared" si="79"/>
        <v>2371</v>
      </c>
      <c r="B2376" s="44" t="s">
        <v>3998</v>
      </c>
      <c r="C2376" s="102" t="s">
        <v>4120</v>
      </c>
      <c r="D2376" s="45" t="s">
        <v>39</v>
      </c>
      <c r="E2376" s="103" t="s">
        <v>4121</v>
      </c>
      <c r="F2376" s="43" t="s">
        <v>41</v>
      </c>
      <c r="G2376" s="46" t="s">
        <v>42</v>
      </c>
      <c r="H2376" s="47">
        <v>26529</v>
      </c>
      <c r="I2376" s="45"/>
      <c r="J2376" s="76"/>
      <c r="K2376" s="74" t="s">
        <v>56</v>
      </c>
      <c r="L2376" s="104" t="s">
        <v>4122</v>
      </c>
      <c r="M2376" s="231">
        <v>45084</v>
      </c>
      <c r="N2376" s="52" t="str">
        <f t="shared" ca="1" si="80"/>
        <v>51 Tahun 6 Bulan 9 hari</v>
      </c>
      <c r="O237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8 Bulan 20 Hari </v>
      </c>
      <c r="P2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Row],[JABATAN]],tbl_refJabatan,2,FALSE),"yr","day")-CONVERT(DATEDIF(H2376,tglAcuan,"y"),"yr","day"))),(NOW()+(CONVERT(VLOOKUP(Table1[[#This Row],[JABATAN]],tbl_refJabatan,2,FALSE),"yr","day")-CONVERT(DATEDIF(H2376,NOW(),"y"),"yr","day")))),"Usia Salah"),"")</f>
        <v>26721.348911689813</v>
      </c>
      <c r="Q2376" s="167" t="str">
        <f ca="1">IF(Table1[[#This Row],[TGL. PENSIUN (usia)]]&lt;&gt;0,TEXT(Table1[[#This Row],[TGL. PENSIUN (usia)]],"yyyy"),"")</f>
        <v>1973</v>
      </c>
      <c r="R2376" s="166">
        <f ca="1">IF(AND(Table1[[#This Row],[TGL. PENSIUN (usia)]]&lt;&gt;"",Table1[[#This Row],[TGL. PENSIUN (usia)]]&lt;&gt;"USIA SALAH"),IF(tglAcuan&lt;&gt;0,(INT(CONVERT(VLOOKUP(Table1[[#This Row],[JABATAN]],tbl_refJabatan,2,FALSE),"yr","day")-CONVERT(DATEDIF(H2376,tglAcuan,"y"),"yr","day"))),(INT(CONVERT(VLOOKUP(Table1[[#This Row],[JABATAN]],tbl_refJabatan,2,FALSE),"yr","day")-CONVERT(DATEDIF(H2376,NOW(),"y"),"yr","day")))),"")</f>
        <v>-18628</v>
      </c>
      <c r="S2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Row],[JABATAN]],tbl_refJabatan,4,FALSE),"yr","day")-CONVERT(DATEDIF(H2376,tglAcuan,"y"),"yr","day"))),(NOW()+(CONVERT(VLOOKUP(Table1[[#This Row],[JABATAN]],tbl_refJabatan,4,FALSE),"yr","day")-CONVERT(DATEDIF(H2376,NOW(),"y"),"yr","day")))),"Usia Salah"),"")</f>
        <v>26721.348911689813</v>
      </c>
      <c r="T2376" s="167" t="str">
        <f ca="1">IF(Table1[[#This Row],[TGL. PENSIUN ( usia )]]&lt;&gt;0,TEXT(Table1[[#This Row],[TGL. PENSIUN ( usia )]],"yyyy"),"")</f>
        <v>1973</v>
      </c>
      <c r="U2376" s="166">
        <f ca="1">IF(AND(Table1[[#This Row],[TGL. PENSIUN (usia)]]&lt;&gt;"",Table1[[#This Row],[TGL. PENSIUN (usia)]]&lt;&gt;"USIA SALAH"),IF(tglAcuan&lt;&gt;0,(INT(CONVERT(VLOOKUP(Table1[[#This Row],[JABATAN]],tbl_refJabatan,4,FALSE),"yr","day")-CONVERT(DATEDIF(H2376,tglAcuan,"y"),"yr","day"))),(INT(CONVERT(VLOOKUP(Table1[[#This Row],[JABATAN]],tbl_refJabatan,4,FALSE),"yr","day")-CONVERT(DATEDIF(H2376,NOW(),"y"),"yr","day")))),"")</f>
        <v>-18628</v>
      </c>
      <c r="V2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Row],[JABATAN]],tbl_refJabatan,6,FALSE),"yr","day")-CONVERT(DATEDIF(H2376,tglAcuan,"y"),"yr","day"))),(NOW()+(CONVERT(VLOOKUP(Table1[[#This Row],[JABATAN]],tbl_refJabatan,6,FALSE),"yr","day")-CONVERT(DATEDIF(H2376,NOW(),"y"),"yr","day")))),"Usia Salah"),"")</f>
        <v>26721.348911689813</v>
      </c>
      <c r="W2376" s="167" t="str">
        <f ca="1">IF(Table1[[#This Row],[TGL.PENSIUN (usia)]]&lt;&gt;0,TEXT(Table1[[#This Row],[TGL.PENSIUN (usia)]],"yyyy"),"")</f>
        <v>1973</v>
      </c>
      <c r="X2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Row],[JABATAN]],tbl_refJabatan,7,FALSE),"yr","day")-CONVERT(DATEDIF(M2376,tglAcuan,"y"),"yr","day"))),(NOW()+(CONVERT(VLOOKUP(Table1[[#This Row],[JABATAN]],tbl_refJabatan,7,FALSE),"yr","day")-CONVERT(DATEDIF(M2376,NOW(),"y"),"yr","day")))),"tgl SK salah"),"")</f>
        <v>45349.098911689813</v>
      </c>
      <c r="Y2376" s="167" t="str">
        <f ca="1">IF(Table1[[#This Row],[TGL. PENSIUN (jabatan)]]&lt;&gt;0,TEXT(Table1[[#This Row],[TGL. PENSIUN (jabatan)]],"yyyy"),"")</f>
        <v>2024</v>
      </c>
      <c r="Z237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Row],[JABATAN]],tbl_refJabatan,8,FALSE),"yr","day")-CONVERT(DATEDIF(H2376,tglAcuan,"y"),"yr","day"))),(NOW()+(CONVERT(VLOOKUP(Table1[[#This Row],[JABATAN]],tbl_refJabatan,8,FALSE),"yr","day")-CONVERT(DATEDIF(H2376,NOW(),"y"),"yr","day")))),"Usia Salah"),"")</f>
        <v>26721.348911689813</v>
      </c>
      <c r="AA2376" s="167" t="str">
        <f ca="1">IF(Table1[[#This Row],[TGL.PENSIUN (usia )]]&lt;&gt;0,TEXT(Table1[[#This Row],[TGL.PENSIUN (usia )]],"yyyy"),"")</f>
        <v>1973</v>
      </c>
      <c r="AB237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Row],[JABATAN]],tbl_refJabatan,9,FALSE),"yr","day")-CONVERT(DATEDIF(M2376,tglAcuan,"y"),"yr","day"))),(NOW()+(CONVERT(VLOOKUP(Table1[[#This Row],[JABATAN]],tbl_refJabatan,9,FALSE),"yr","day")-CONVERT(DATEDIF(M2376,NOW(),"y"),"yr","day")))),"tgl SK salah"),"")</f>
        <v>45349.098911689813</v>
      </c>
      <c r="AC2376" s="167" t="str">
        <f ca="1">IF(Table1[[#This Row],[TGL. PENSIUN (jabatan )]]&lt;&gt;0,TEXT(Table1[[#This Row],[TGL. PENSIUN (jabatan )]],"yyyy"),"")</f>
        <v>2024</v>
      </c>
      <c r="AD237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377" spans="1:30" s="88" customFormat="1" ht="21.75" customHeight="1" x14ac:dyDescent="0.25">
      <c r="A2377" s="43">
        <f t="shared" ref="A2377:A2428" si="81">ROW()-5</f>
        <v>2372</v>
      </c>
      <c r="B2377" s="44" t="s">
        <v>3998</v>
      </c>
      <c r="C2377" s="44" t="s">
        <v>4120</v>
      </c>
      <c r="D2377" s="72" t="s">
        <v>45</v>
      </c>
      <c r="E2377" s="59" t="s">
        <v>598</v>
      </c>
      <c r="F2377" s="43" t="s">
        <v>41</v>
      </c>
      <c r="G2377" s="46" t="s">
        <v>42</v>
      </c>
      <c r="H2377" s="47">
        <v>28253</v>
      </c>
      <c r="I2377" s="45"/>
      <c r="J2377" s="76"/>
      <c r="K2377" s="74" t="s">
        <v>43</v>
      </c>
      <c r="L2377" s="90" t="s">
        <v>4123</v>
      </c>
      <c r="M2377" s="67">
        <v>43404</v>
      </c>
      <c r="N2377" s="52" t="str">
        <f t="shared" ca="1" si="80"/>
        <v>46 Tahun 9 Bulan 19 hari</v>
      </c>
      <c r="O237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Row],[JABATAN]],tbl_refJabatan,2,FALSE),"yr","day")-CONVERT(DATEDIF(H2377,tglAcuan,"y"),"yr","day"))),(NOW()+(CONVERT(VLOOKUP(Table1[[#This Row],[JABATAN]],tbl_refJabatan,2,FALSE),"yr","day")-CONVERT(DATEDIF(H2377,NOW(),"y"),"yr","day")))),"Usia Salah"),"")</f>
        <v>28547.598911689813</v>
      </c>
      <c r="Q2377" s="167" t="str">
        <f ca="1">IF(Table1[[#This Row],[TGL. PENSIUN (usia)]]&lt;&gt;0,TEXT(Table1[[#This Row],[TGL. PENSIUN (usia)]],"yyyy"),"")</f>
        <v>1978</v>
      </c>
      <c r="R2377" s="166">
        <f ca="1">IF(AND(Table1[[#This Row],[TGL. PENSIUN (usia)]]&lt;&gt;"",Table1[[#This Row],[TGL. PENSIUN (usia)]]&lt;&gt;"USIA SALAH"),IF(tglAcuan&lt;&gt;0,(INT(CONVERT(VLOOKUP(Table1[[#This Row],[JABATAN]],tbl_refJabatan,2,FALSE),"yr","day")-CONVERT(DATEDIF(H2377,tglAcuan,"y"),"yr","day"))),(INT(CONVERT(VLOOKUP(Table1[[#This Row],[JABATAN]],tbl_refJabatan,2,FALSE),"yr","day")-CONVERT(DATEDIF(H2377,NOW(),"y"),"yr","day")))),"")</f>
        <v>-16802</v>
      </c>
      <c r="S2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Row],[JABATAN]],tbl_refJabatan,4,FALSE),"yr","day")-CONVERT(DATEDIF(H2377,tglAcuan,"y"),"yr","day"))),(NOW()+(CONVERT(VLOOKUP(Table1[[#This Row],[JABATAN]],tbl_refJabatan,4,FALSE),"yr","day")-CONVERT(DATEDIF(H2377,NOW(),"y"),"yr","day")))),"Usia Salah"),"")</f>
        <v>28547.598911689813</v>
      </c>
      <c r="T2377" s="167" t="str">
        <f ca="1">IF(Table1[[#This Row],[TGL. PENSIUN ( usia )]]&lt;&gt;0,TEXT(Table1[[#This Row],[TGL. PENSIUN ( usia )]],"yyyy"),"")</f>
        <v>1978</v>
      </c>
      <c r="U2377" s="166">
        <f ca="1">IF(AND(Table1[[#This Row],[TGL. PENSIUN (usia)]]&lt;&gt;"",Table1[[#This Row],[TGL. PENSIUN (usia)]]&lt;&gt;"USIA SALAH"),IF(tglAcuan&lt;&gt;0,(INT(CONVERT(VLOOKUP(Table1[[#This Row],[JABATAN]],tbl_refJabatan,4,FALSE),"yr","day")-CONVERT(DATEDIF(H2377,tglAcuan,"y"),"yr","day"))),(INT(CONVERT(VLOOKUP(Table1[[#This Row],[JABATAN]],tbl_refJabatan,4,FALSE),"yr","day")-CONVERT(DATEDIF(H2377,NOW(),"y"),"yr","day")))),"")</f>
        <v>-16802</v>
      </c>
      <c r="V2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Row],[JABATAN]],tbl_refJabatan,6,FALSE),"yr","day")-CONVERT(DATEDIF(H2377,tglAcuan,"y"),"yr","day"))),(NOW()+(CONVERT(VLOOKUP(Table1[[#This Row],[JABATAN]],tbl_refJabatan,6,FALSE),"yr","day")-CONVERT(DATEDIF(H2377,NOW(),"y"),"yr","day")))),"Usia Salah"),"")</f>
        <v>28547.598911689813</v>
      </c>
      <c r="W2377" s="167" t="str">
        <f ca="1">IF(Table1[[#This Row],[TGL.PENSIUN (usia)]]&lt;&gt;0,TEXT(Table1[[#This Row],[TGL.PENSIUN (usia)]],"yyyy"),"")</f>
        <v>1978</v>
      </c>
      <c r="X2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Row],[JABATAN]],tbl_refJabatan,7,FALSE),"yr","day")-CONVERT(DATEDIF(M2377,tglAcuan,"y"),"yr","day"))),(NOW()+(CONVERT(VLOOKUP(Table1[[#This Row],[JABATAN]],tbl_refJabatan,7,FALSE),"yr","day")-CONVERT(DATEDIF(M2377,NOW(),"y"),"yr","day")))),"tgl SK salah"),"")</f>
        <v>43522.848911689813</v>
      </c>
      <c r="Y2377" s="167" t="str">
        <f ca="1">IF(Table1[[#This Row],[TGL. PENSIUN (jabatan)]]&lt;&gt;0,TEXT(Table1[[#This Row],[TGL. PENSIUN (jabatan)]],"yyyy"),"")</f>
        <v>2019</v>
      </c>
      <c r="Z237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Row],[JABATAN]],tbl_refJabatan,8,FALSE),"yr","day")-CONVERT(DATEDIF(H2377,tglAcuan,"y"),"yr","day"))),(NOW()+(CONVERT(VLOOKUP(Table1[[#This Row],[JABATAN]],tbl_refJabatan,8,FALSE),"yr","day")-CONVERT(DATEDIF(H2377,NOW(),"y"),"yr","day")))),"Usia Salah"),"")</f>
        <v>28547.598911689813</v>
      </c>
      <c r="AA2377" s="167" t="str">
        <f ca="1">IF(Table1[[#This Row],[TGL.PENSIUN (usia )]]&lt;&gt;0,TEXT(Table1[[#This Row],[TGL.PENSIUN (usia )]],"yyyy"),"")</f>
        <v>1978</v>
      </c>
      <c r="AB237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Row],[JABATAN]],tbl_refJabatan,9,FALSE),"yr","day")-CONVERT(DATEDIF(M2377,tglAcuan,"y"),"yr","day"))),(NOW()+(CONVERT(VLOOKUP(Table1[[#This Row],[JABATAN]],tbl_refJabatan,9,FALSE),"yr","day")-CONVERT(DATEDIF(M2377,NOW(),"y"),"yr","day")))),"tgl SK salah"),"")</f>
        <v>43522.848911689813</v>
      </c>
      <c r="AC2377" s="167" t="str">
        <f ca="1">IF(Table1[[#This Row],[TGL. PENSIUN (jabatan )]]&lt;&gt;0,TEXT(Table1[[#This Row],[TGL. PENSIUN (jabatan )]],"yyyy"),"")</f>
        <v>2019</v>
      </c>
      <c r="AD237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8" spans="1:30" s="53" customFormat="1" ht="21.75" customHeight="1" x14ac:dyDescent="0.25">
      <c r="A2378" s="43">
        <f t="shared" si="81"/>
        <v>2373</v>
      </c>
      <c r="B2378" s="44" t="s">
        <v>3998</v>
      </c>
      <c r="C2378" s="44" t="s">
        <v>4120</v>
      </c>
      <c r="D2378" s="72" t="s">
        <v>48</v>
      </c>
      <c r="E2378" s="59" t="s">
        <v>4124</v>
      </c>
      <c r="F2378" s="43" t="s">
        <v>41</v>
      </c>
      <c r="G2378" s="46" t="s">
        <v>42</v>
      </c>
      <c r="H2378" s="47">
        <v>31527</v>
      </c>
      <c r="I2378" s="45"/>
      <c r="J2378" s="76"/>
      <c r="K2378" s="74" t="s">
        <v>43</v>
      </c>
      <c r="L2378" s="90" t="s">
        <v>4123</v>
      </c>
      <c r="M2378" s="67">
        <v>43404</v>
      </c>
      <c r="N2378" s="52" t="str">
        <f t="shared" ca="1" si="80"/>
        <v>37 Tahun 10 Bulan 2 hari</v>
      </c>
      <c r="O237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Row],[JABATAN]],tbl_refJabatan,2,FALSE),"yr","day")-CONVERT(DATEDIF(H2378,tglAcuan,"y"),"yr","day"))),(NOW()+(CONVERT(VLOOKUP(Table1[[#This Row],[JABATAN]],tbl_refJabatan,2,FALSE),"yr","day")-CONVERT(DATEDIF(H2378,NOW(),"y"),"yr","day")))),"Usia Salah"),"")</f>
        <v>53749.848911689813</v>
      </c>
      <c r="Q2378" s="167" t="str">
        <f ca="1">IF(Table1[[#This Row],[TGL. PENSIUN (usia)]]&lt;&gt;0,TEXT(Table1[[#This Row],[TGL. PENSIUN (usia)]],"yyyy"),"")</f>
        <v>2047</v>
      </c>
      <c r="R2378" s="166">
        <f ca="1">IF(AND(Table1[[#This Row],[TGL. PENSIUN (usia)]]&lt;&gt;"",Table1[[#This Row],[TGL. PENSIUN (usia)]]&lt;&gt;"USIA SALAH"),IF(tglAcuan&lt;&gt;0,(INT(CONVERT(VLOOKUP(Table1[[#This Row],[JABATAN]],tbl_refJabatan,2,FALSE),"yr","day")-CONVERT(DATEDIF(H2378,tglAcuan,"y"),"yr","day"))),(INT(CONVERT(VLOOKUP(Table1[[#This Row],[JABATAN]],tbl_refJabatan,2,FALSE),"yr","day")-CONVERT(DATEDIF(H2378,NOW(),"y"),"yr","day")))),"")</f>
        <v>8400</v>
      </c>
      <c r="S2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Row],[JABATAN]],tbl_refJabatan,4,FALSE),"yr","day")-CONVERT(DATEDIF(H2378,tglAcuan,"y"),"yr","day"))),(NOW()+(CONVERT(VLOOKUP(Table1[[#This Row],[JABATAN]],tbl_refJabatan,4,FALSE),"yr","day")-CONVERT(DATEDIF(H2378,NOW(),"y"),"yr","day")))),"Usia Salah"),"")</f>
        <v>53749.848911689813</v>
      </c>
      <c r="T2378" s="167" t="str">
        <f ca="1">IF(Table1[[#This Row],[TGL. PENSIUN ( usia )]]&lt;&gt;0,TEXT(Table1[[#This Row],[TGL. PENSIUN ( usia )]],"yyyy"),"")</f>
        <v>2047</v>
      </c>
      <c r="U2378" s="166">
        <f ca="1">IF(AND(Table1[[#This Row],[TGL. PENSIUN (usia)]]&lt;&gt;"",Table1[[#This Row],[TGL. PENSIUN (usia)]]&lt;&gt;"USIA SALAH"),IF(tglAcuan&lt;&gt;0,(INT(CONVERT(VLOOKUP(Table1[[#This Row],[JABATAN]],tbl_refJabatan,4,FALSE),"yr","day")-CONVERT(DATEDIF(H2378,tglAcuan,"y"),"yr","day"))),(INT(CONVERT(VLOOKUP(Table1[[#This Row],[JABATAN]],tbl_refJabatan,4,FALSE),"yr","day")-CONVERT(DATEDIF(H2378,NOW(),"y"),"yr","day")))),"")</f>
        <v>8400</v>
      </c>
      <c r="V2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Row],[JABATAN]],tbl_refJabatan,6,FALSE),"yr","day")-CONVERT(DATEDIF(H2378,tglAcuan,"y"),"yr","day"))),(NOW()+(CONVERT(VLOOKUP(Table1[[#This Row],[JABATAN]],tbl_refJabatan,6,FALSE),"yr","day")-CONVERT(DATEDIF(H2378,NOW(),"y"),"yr","day")))),"Usia Salah"),"")</f>
        <v>52288.848911689813</v>
      </c>
      <c r="W2378" s="167" t="str">
        <f ca="1">IF(Table1[[#This Row],[TGL.PENSIUN (usia)]]&lt;&gt;0,TEXT(Table1[[#This Row],[TGL.PENSIUN (usia)]],"yyyy"),"")</f>
        <v>2043</v>
      </c>
      <c r="X2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Row],[JABATAN]],tbl_refJabatan,7,FALSE),"yr","day")-CONVERT(DATEDIF(M2378,tglAcuan,"y"),"yr","day"))),(NOW()+(CONVERT(VLOOKUP(Table1[[#This Row],[JABATAN]],tbl_refJabatan,7,FALSE),"yr","day")-CONVERT(DATEDIF(M2378,NOW(),"y"),"yr","day")))),"tgl SK salah"),"")</f>
        <v>50827.848911689813</v>
      </c>
      <c r="Y2378" s="167" t="str">
        <f ca="1">IF(Table1[[#This Row],[TGL. PENSIUN (jabatan)]]&lt;&gt;0,TEXT(Table1[[#This Row],[TGL. PENSIUN (jabatan)]],"yyyy"),"")</f>
        <v>2039</v>
      </c>
      <c r="Z237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Row],[JABATAN]],tbl_refJabatan,8,FALSE),"yr","day")-CONVERT(DATEDIF(H2378,tglAcuan,"y"),"yr","day"))),(NOW()+(CONVERT(VLOOKUP(Table1[[#This Row],[JABATAN]],tbl_refJabatan,8,FALSE),"yr","day")-CONVERT(DATEDIF(H2378,NOW(),"y"),"yr","day")))),"Usia Salah"),"")</f>
        <v>52288.848911689813</v>
      </c>
      <c r="AA2378" s="167" t="str">
        <f ca="1">IF(Table1[[#This Row],[TGL.PENSIUN (usia )]]&lt;&gt;0,TEXT(Table1[[#This Row],[TGL.PENSIUN (usia )]],"yyyy"),"")</f>
        <v>2043</v>
      </c>
      <c r="AB237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Row],[JABATAN]],tbl_refJabatan,9,FALSE),"yr","day")-CONVERT(DATEDIF(M2378,tglAcuan,"y"),"yr","day"))),(NOW()+(CONVERT(VLOOKUP(Table1[[#This Row],[JABATAN]],tbl_refJabatan,9,FALSE),"yr","day")-CONVERT(DATEDIF(M2378,NOW(),"y"),"yr","day")))),"tgl SK salah"),"")</f>
        <v>50827.848911689813</v>
      </c>
      <c r="AC2378" s="167" t="str">
        <f ca="1">IF(Table1[[#This Row],[TGL. PENSIUN (jabatan )]]&lt;&gt;0,TEXT(Table1[[#This Row],[TGL. PENSIUN (jabatan )]],"yyyy"),"")</f>
        <v>2039</v>
      </c>
      <c r="AD237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79" spans="1:30" s="53" customFormat="1" ht="21.75" customHeight="1" x14ac:dyDescent="0.25">
      <c r="A2379" s="43">
        <f t="shared" si="81"/>
        <v>2374</v>
      </c>
      <c r="B2379" s="44" t="s">
        <v>3998</v>
      </c>
      <c r="C2379" s="44" t="s">
        <v>4120</v>
      </c>
      <c r="D2379" s="72" t="s">
        <v>52</v>
      </c>
      <c r="E2379" s="59" t="s">
        <v>836</v>
      </c>
      <c r="F2379" s="43" t="s">
        <v>41</v>
      </c>
      <c r="G2379" s="46" t="s">
        <v>42</v>
      </c>
      <c r="H2379" s="47">
        <v>34354</v>
      </c>
      <c r="I2379" s="45"/>
      <c r="J2379" s="76"/>
      <c r="K2379" s="74" t="s">
        <v>56</v>
      </c>
      <c r="L2379" s="63" t="s">
        <v>4125</v>
      </c>
      <c r="M2379" s="67">
        <v>44130</v>
      </c>
      <c r="N2379" s="52" t="str">
        <f t="shared" ca="1" si="80"/>
        <v>30 Tahun 1 Bulan 7 hari</v>
      </c>
      <c r="O237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3 Tahun 4 Bulan 1 Hari </v>
      </c>
      <c r="P2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Row],[JABATAN]],tbl_refJabatan,2,FALSE),"yr","day")-CONVERT(DATEDIF(H2379,tglAcuan,"y"),"yr","day"))),(NOW()+(CONVERT(VLOOKUP(Table1[[#This Row],[JABATAN]],tbl_refJabatan,2,FALSE),"yr","day")-CONVERT(DATEDIF(H2379,NOW(),"y"),"yr","day")))),"Usia Salah"),"")</f>
        <v>56306.598911689813</v>
      </c>
      <c r="Q2379" s="167" t="str">
        <f ca="1">IF(Table1[[#This Row],[TGL. PENSIUN (usia)]]&lt;&gt;0,TEXT(Table1[[#This Row],[TGL. PENSIUN (usia)]],"yyyy"),"")</f>
        <v>2054</v>
      </c>
      <c r="R2379" s="166">
        <f ca="1">IF(AND(Table1[[#This Row],[TGL. PENSIUN (usia)]]&lt;&gt;"",Table1[[#This Row],[TGL. PENSIUN (usia)]]&lt;&gt;"USIA SALAH"),IF(tglAcuan&lt;&gt;0,(INT(CONVERT(VLOOKUP(Table1[[#This Row],[JABATAN]],tbl_refJabatan,2,FALSE),"yr","day")-CONVERT(DATEDIF(H2379,tglAcuan,"y"),"yr","day"))),(INT(CONVERT(VLOOKUP(Table1[[#This Row],[JABATAN]],tbl_refJabatan,2,FALSE),"yr","day")-CONVERT(DATEDIF(H2379,NOW(),"y"),"yr","day")))),"")</f>
        <v>10957</v>
      </c>
      <c r="S2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Row],[JABATAN]],tbl_refJabatan,4,FALSE),"yr","day")-CONVERT(DATEDIF(H2379,tglAcuan,"y"),"yr","day"))),(NOW()+(CONVERT(VLOOKUP(Table1[[#This Row],[JABATAN]],tbl_refJabatan,4,FALSE),"yr","day")-CONVERT(DATEDIF(H2379,NOW(),"y"),"yr","day")))),"Usia Salah"),"")</f>
        <v>56306.598911689813</v>
      </c>
      <c r="T2379" s="167" t="str">
        <f ca="1">IF(Table1[[#This Row],[TGL. PENSIUN ( usia )]]&lt;&gt;0,TEXT(Table1[[#This Row],[TGL. PENSIUN ( usia )]],"yyyy"),"")</f>
        <v>2054</v>
      </c>
      <c r="U2379" s="166">
        <f ca="1">IF(AND(Table1[[#This Row],[TGL. PENSIUN (usia)]]&lt;&gt;"",Table1[[#This Row],[TGL. PENSIUN (usia)]]&lt;&gt;"USIA SALAH"),IF(tglAcuan&lt;&gt;0,(INT(CONVERT(VLOOKUP(Table1[[#This Row],[JABATAN]],tbl_refJabatan,4,FALSE),"yr","day")-CONVERT(DATEDIF(H2379,tglAcuan,"y"),"yr","day"))),(INT(CONVERT(VLOOKUP(Table1[[#This Row],[JABATAN]],tbl_refJabatan,4,FALSE),"yr","day")-CONVERT(DATEDIF(H2379,NOW(),"y"),"yr","day")))),"")</f>
        <v>10957</v>
      </c>
      <c r="V2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Row],[JABATAN]],tbl_refJabatan,6,FALSE),"yr","day")-CONVERT(DATEDIF(H2379,tglAcuan,"y"),"yr","day"))),(NOW()+(CONVERT(VLOOKUP(Table1[[#This Row],[JABATAN]],tbl_refJabatan,6,FALSE),"yr","day")-CONVERT(DATEDIF(H2379,NOW(),"y"),"yr","day")))),"Usia Salah"),"")</f>
        <v>54845.598911689813</v>
      </c>
      <c r="W2379" s="167" t="str">
        <f ca="1">IF(Table1[[#This Row],[TGL.PENSIUN (usia)]]&lt;&gt;0,TEXT(Table1[[#This Row],[TGL.PENSIUN (usia)]],"yyyy"),"")</f>
        <v>2050</v>
      </c>
      <c r="X2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Row],[JABATAN]],tbl_refJabatan,7,FALSE),"yr","day")-CONVERT(DATEDIF(M2379,tglAcuan,"y"),"yr","day"))),(NOW()+(CONVERT(VLOOKUP(Table1[[#This Row],[JABATAN]],tbl_refJabatan,7,FALSE),"yr","day")-CONVERT(DATEDIF(M2379,NOW(),"y"),"yr","day")))),"tgl SK salah"),"")</f>
        <v>51558.348911689813</v>
      </c>
      <c r="Y2379" s="167" t="str">
        <f ca="1">IF(Table1[[#This Row],[TGL. PENSIUN (jabatan)]]&lt;&gt;0,TEXT(Table1[[#This Row],[TGL. PENSIUN (jabatan)]],"yyyy"),"")</f>
        <v>2041</v>
      </c>
      <c r="Z237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Row],[JABATAN]],tbl_refJabatan,8,FALSE),"yr","day")-CONVERT(DATEDIF(H2379,tglAcuan,"y"),"yr","day"))),(NOW()+(CONVERT(VLOOKUP(Table1[[#This Row],[JABATAN]],tbl_refJabatan,8,FALSE),"yr","day")-CONVERT(DATEDIF(H2379,NOW(),"y"),"yr","day")))),"Usia Salah"),"")</f>
        <v>54845.598911689813</v>
      </c>
      <c r="AA2379" s="167" t="str">
        <f ca="1">IF(Table1[[#This Row],[TGL.PENSIUN (usia )]]&lt;&gt;0,TEXT(Table1[[#This Row],[TGL.PENSIUN (usia )]],"yyyy"),"")</f>
        <v>2050</v>
      </c>
      <c r="AB237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Row],[JABATAN]],tbl_refJabatan,9,FALSE),"yr","day")-CONVERT(DATEDIF(M2379,tglAcuan,"y"),"yr","day"))),(NOW()+(CONVERT(VLOOKUP(Table1[[#This Row],[JABATAN]],tbl_refJabatan,9,FALSE),"yr","day")-CONVERT(DATEDIF(M2379,NOW(),"y"),"yr","day")))),"tgl SK salah"),"")</f>
        <v>51558.348911689813</v>
      </c>
      <c r="AC2379" s="167" t="str">
        <f ca="1">IF(Table1[[#This Row],[TGL. PENSIUN (jabatan )]]&lt;&gt;0,TEXT(Table1[[#This Row],[TGL. PENSIUN (jabatan )]],"yyyy"),"")</f>
        <v>2041</v>
      </c>
      <c r="AD237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0" spans="1:30" s="53" customFormat="1" ht="21.75" customHeight="1" x14ac:dyDescent="0.25">
      <c r="A2380" s="43">
        <f t="shared" si="81"/>
        <v>2375</v>
      </c>
      <c r="B2380" s="44" t="s">
        <v>3998</v>
      </c>
      <c r="C2380" s="44" t="s">
        <v>4120</v>
      </c>
      <c r="D2380" s="72" t="s">
        <v>54</v>
      </c>
      <c r="E2380" s="59" t="s">
        <v>4126</v>
      </c>
      <c r="F2380" s="43" t="s">
        <v>41</v>
      </c>
      <c r="G2380" s="46" t="s">
        <v>42</v>
      </c>
      <c r="H2380" s="47">
        <v>31202</v>
      </c>
      <c r="I2380" s="45"/>
      <c r="J2380" s="76"/>
      <c r="K2380" s="74" t="s">
        <v>43</v>
      </c>
      <c r="L2380" s="90" t="s">
        <v>4123</v>
      </c>
      <c r="M2380" s="67">
        <v>43404</v>
      </c>
      <c r="N2380" s="52" t="str">
        <f t="shared" ca="1" si="80"/>
        <v>38 Tahun 8 Bulan 23 hari</v>
      </c>
      <c r="O238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Row],[JABATAN]],tbl_refJabatan,2,FALSE),"yr","day")-CONVERT(DATEDIF(H2380,tglAcuan,"y"),"yr","day"))),(NOW()+(CONVERT(VLOOKUP(Table1[[#This Row],[JABATAN]],tbl_refJabatan,2,FALSE),"yr","day")-CONVERT(DATEDIF(H2380,NOW(),"y"),"yr","day")))),"Usia Salah"),"")</f>
        <v>53384.598911689813</v>
      </c>
      <c r="Q2380" s="167" t="str">
        <f ca="1">IF(Table1[[#This Row],[TGL. PENSIUN (usia)]]&lt;&gt;0,TEXT(Table1[[#This Row],[TGL. PENSIUN (usia)]],"yyyy"),"")</f>
        <v>2046</v>
      </c>
      <c r="R2380" s="166">
        <f ca="1">IF(AND(Table1[[#This Row],[TGL. PENSIUN (usia)]]&lt;&gt;"",Table1[[#This Row],[TGL. PENSIUN (usia)]]&lt;&gt;"USIA SALAH"),IF(tglAcuan&lt;&gt;0,(INT(CONVERT(VLOOKUP(Table1[[#This Row],[JABATAN]],tbl_refJabatan,2,FALSE),"yr","day")-CONVERT(DATEDIF(H2380,tglAcuan,"y"),"yr","day"))),(INT(CONVERT(VLOOKUP(Table1[[#This Row],[JABATAN]],tbl_refJabatan,2,FALSE),"yr","day")-CONVERT(DATEDIF(H2380,NOW(),"y"),"yr","day")))),"")</f>
        <v>8035</v>
      </c>
      <c r="S2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Row],[JABATAN]],tbl_refJabatan,4,FALSE),"yr","day")-CONVERT(DATEDIF(H2380,tglAcuan,"y"),"yr","day"))),(NOW()+(CONVERT(VLOOKUP(Table1[[#This Row],[JABATAN]],tbl_refJabatan,4,FALSE),"yr","day")-CONVERT(DATEDIF(H2380,NOW(),"y"),"yr","day")))),"Usia Salah"),"")</f>
        <v>53384.598911689813</v>
      </c>
      <c r="T2380" s="167" t="str">
        <f ca="1">IF(Table1[[#This Row],[TGL. PENSIUN ( usia )]]&lt;&gt;0,TEXT(Table1[[#This Row],[TGL. PENSIUN ( usia )]],"yyyy"),"")</f>
        <v>2046</v>
      </c>
      <c r="U2380" s="166">
        <f ca="1">IF(AND(Table1[[#This Row],[TGL. PENSIUN (usia)]]&lt;&gt;"",Table1[[#This Row],[TGL. PENSIUN (usia)]]&lt;&gt;"USIA SALAH"),IF(tglAcuan&lt;&gt;0,(INT(CONVERT(VLOOKUP(Table1[[#This Row],[JABATAN]],tbl_refJabatan,4,FALSE),"yr","day")-CONVERT(DATEDIF(H2380,tglAcuan,"y"),"yr","day"))),(INT(CONVERT(VLOOKUP(Table1[[#This Row],[JABATAN]],tbl_refJabatan,4,FALSE),"yr","day")-CONVERT(DATEDIF(H2380,NOW(),"y"),"yr","day")))),"")</f>
        <v>8035</v>
      </c>
      <c r="V2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Row],[JABATAN]],tbl_refJabatan,6,FALSE),"yr","day")-CONVERT(DATEDIF(H2380,tglAcuan,"y"),"yr","day"))),(NOW()+(CONVERT(VLOOKUP(Table1[[#This Row],[JABATAN]],tbl_refJabatan,6,FALSE),"yr","day")-CONVERT(DATEDIF(H2380,NOW(),"y"),"yr","day")))),"Usia Salah"),"")</f>
        <v>51923.598911689813</v>
      </c>
      <c r="W2380" s="167" t="str">
        <f ca="1">IF(Table1[[#This Row],[TGL.PENSIUN (usia)]]&lt;&gt;0,TEXT(Table1[[#This Row],[TGL.PENSIUN (usia)]],"yyyy"),"")</f>
        <v>2042</v>
      </c>
      <c r="X2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Row],[JABATAN]],tbl_refJabatan,7,FALSE),"yr","day")-CONVERT(DATEDIF(M2380,tglAcuan,"y"),"yr","day"))),(NOW()+(CONVERT(VLOOKUP(Table1[[#This Row],[JABATAN]],tbl_refJabatan,7,FALSE),"yr","day")-CONVERT(DATEDIF(M2380,NOW(),"y"),"yr","day")))),"tgl SK salah"),"")</f>
        <v>50827.848911689813</v>
      </c>
      <c r="Y2380" s="167" t="str">
        <f ca="1">IF(Table1[[#This Row],[TGL. PENSIUN (jabatan)]]&lt;&gt;0,TEXT(Table1[[#This Row],[TGL. PENSIUN (jabatan)]],"yyyy"),"")</f>
        <v>2039</v>
      </c>
      <c r="Z238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Row],[JABATAN]],tbl_refJabatan,8,FALSE),"yr","day")-CONVERT(DATEDIF(H2380,tglAcuan,"y"),"yr","day"))),(NOW()+(CONVERT(VLOOKUP(Table1[[#This Row],[JABATAN]],tbl_refJabatan,8,FALSE),"yr","day")-CONVERT(DATEDIF(H2380,NOW(),"y"),"yr","day")))),"Usia Salah"),"")</f>
        <v>51923.598911689813</v>
      </c>
      <c r="AA2380" s="167" t="str">
        <f ca="1">IF(Table1[[#This Row],[TGL.PENSIUN (usia )]]&lt;&gt;0,TEXT(Table1[[#This Row],[TGL.PENSIUN (usia )]],"yyyy"),"")</f>
        <v>2042</v>
      </c>
      <c r="AB238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Row],[JABATAN]],tbl_refJabatan,9,FALSE),"yr","day")-CONVERT(DATEDIF(M2380,tglAcuan,"y"),"yr","day"))),(NOW()+(CONVERT(VLOOKUP(Table1[[#This Row],[JABATAN]],tbl_refJabatan,9,FALSE),"yr","day")-CONVERT(DATEDIF(M2380,NOW(),"y"),"yr","day")))),"tgl SK salah"),"")</f>
        <v>50827.848911689813</v>
      </c>
      <c r="AC2380" s="167" t="str">
        <f ca="1">IF(Table1[[#This Row],[TGL. PENSIUN (jabatan )]]&lt;&gt;0,TEXT(Table1[[#This Row],[TGL. PENSIUN (jabatan )]],"yyyy"),"")</f>
        <v>2039</v>
      </c>
      <c r="AD238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1" spans="1:30" s="53" customFormat="1" ht="21.75" customHeight="1" x14ac:dyDescent="0.25">
      <c r="A2381" s="43">
        <f t="shared" si="81"/>
        <v>2376</v>
      </c>
      <c r="B2381" s="44" t="s">
        <v>3998</v>
      </c>
      <c r="C2381" s="44" t="s">
        <v>4120</v>
      </c>
      <c r="D2381" s="72" t="s">
        <v>57</v>
      </c>
      <c r="E2381" s="59" t="s">
        <v>4127</v>
      </c>
      <c r="F2381" s="43" t="s">
        <v>41</v>
      </c>
      <c r="G2381" s="46" t="s">
        <v>42</v>
      </c>
      <c r="H2381" s="47">
        <v>30077</v>
      </c>
      <c r="I2381" s="45"/>
      <c r="J2381" s="76"/>
      <c r="K2381" s="74" t="s">
        <v>56</v>
      </c>
      <c r="L2381" s="90" t="s">
        <v>4123</v>
      </c>
      <c r="M2381" s="67">
        <v>43404</v>
      </c>
      <c r="N2381" s="52" t="str">
        <f t="shared" ca="1" si="80"/>
        <v>41 Tahun 9 Bulan 21 hari</v>
      </c>
      <c r="O238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Row],[JABATAN]],tbl_refJabatan,2,FALSE),"yr","day")-CONVERT(DATEDIF(H2381,tglAcuan,"y"),"yr","day"))),(NOW()+(CONVERT(VLOOKUP(Table1[[#This Row],[JABATAN]],tbl_refJabatan,2,FALSE),"yr","day")-CONVERT(DATEDIF(H2381,NOW(),"y"),"yr","day")))),"Usia Salah"),"")</f>
        <v>52288.848911689813</v>
      </c>
      <c r="Q2381" s="167" t="str">
        <f ca="1">IF(Table1[[#This Row],[TGL. PENSIUN (usia)]]&lt;&gt;0,TEXT(Table1[[#This Row],[TGL. PENSIUN (usia)]],"yyyy"),"")</f>
        <v>2043</v>
      </c>
      <c r="R2381" s="166">
        <f ca="1">IF(AND(Table1[[#This Row],[TGL. PENSIUN (usia)]]&lt;&gt;"",Table1[[#This Row],[TGL. PENSIUN (usia)]]&lt;&gt;"USIA SALAH"),IF(tglAcuan&lt;&gt;0,(INT(CONVERT(VLOOKUP(Table1[[#This Row],[JABATAN]],tbl_refJabatan,2,FALSE),"yr","day")-CONVERT(DATEDIF(H2381,tglAcuan,"y"),"yr","day"))),(INT(CONVERT(VLOOKUP(Table1[[#This Row],[JABATAN]],tbl_refJabatan,2,FALSE),"yr","day")-CONVERT(DATEDIF(H2381,NOW(),"y"),"yr","day")))),"")</f>
        <v>6939</v>
      </c>
      <c r="S2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Row],[JABATAN]],tbl_refJabatan,4,FALSE),"yr","day")-CONVERT(DATEDIF(H2381,tglAcuan,"y"),"yr","day"))),(NOW()+(CONVERT(VLOOKUP(Table1[[#This Row],[JABATAN]],tbl_refJabatan,4,FALSE),"yr","day")-CONVERT(DATEDIF(H2381,NOW(),"y"),"yr","day")))),"Usia Salah"),"")</f>
        <v>52288.848911689813</v>
      </c>
      <c r="T2381" s="167" t="str">
        <f ca="1">IF(Table1[[#This Row],[TGL. PENSIUN ( usia )]]&lt;&gt;0,TEXT(Table1[[#This Row],[TGL. PENSIUN ( usia )]],"yyyy"),"")</f>
        <v>2043</v>
      </c>
      <c r="U2381" s="166">
        <f ca="1">IF(AND(Table1[[#This Row],[TGL. PENSIUN (usia)]]&lt;&gt;"",Table1[[#This Row],[TGL. PENSIUN (usia)]]&lt;&gt;"USIA SALAH"),IF(tglAcuan&lt;&gt;0,(INT(CONVERT(VLOOKUP(Table1[[#This Row],[JABATAN]],tbl_refJabatan,4,FALSE),"yr","day")-CONVERT(DATEDIF(H2381,tglAcuan,"y"),"yr","day"))),(INT(CONVERT(VLOOKUP(Table1[[#This Row],[JABATAN]],tbl_refJabatan,4,FALSE),"yr","day")-CONVERT(DATEDIF(H2381,NOW(),"y"),"yr","day")))),"")</f>
        <v>6939</v>
      </c>
      <c r="V2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Row],[JABATAN]],tbl_refJabatan,6,FALSE),"yr","day")-CONVERT(DATEDIF(H2381,tglAcuan,"y"),"yr","day"))),(NOW()+(CONVERT(VLOOKUP(Table1[[#This Row],[JABATAN]],tbl_refJabatan,6,FALSE),"yr","day")-CONVERT(DATEDIF(H2381,NOW(),"y"),"yr","day")))),"Usia Salah"),"")</f>
        <v>50827.848911689813</v>
      </c>
      <c r="W2381" s="167" t="str">
        <f ca="1">IF(Table1[[#This Row],[TGL.PENSIUN (usia)]]&lt;&gt;0,TEXT(Table1[[#This Row],[TGL.PENSIUN (usia)]],"yyyy"),"")</f>
        <v>2039</v>
      </c>
      <c r="X2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Row],[JABATAN]],tbl_refJabatan,7,FALSE),"yr","day")-CONVERT(DATEDIF(M2381,tglAcuan,"y"),"yr","day"))),(NOW()+(CONVERT(VLOOKUP(Table1[[#This Row],[JABATAN]],tbl_refJabatan,7,FALSE),"yr","day")-CONVERT(DATEDIF(M2381,NOW(),"y"),"yr","day")))),"tgl SK salah"),"")</f>
        <v>50827.848911689813</v>
      </c>
      <c r="Y2381" s="167" t="str">
        <f ca="1">IF(Table1[[#This Row],[TGL. PENSIUN (jabatan)]]&lt;&gt;0,TEXT(Table1[[#This Row],[TGL. PENSIUN (jabatan)]],"yyyy"),"")</f>
        <v>2039</v>
      </c>
      <c r="Z238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Row],[JABATAN]],tbl_refJabatan,8,FALSE),"yr","day")-CONVERT(DATEDIF(H2381,tglAcuan,"y"),"yr","day"))),(NOW()+(CONVERT(VLOOKUP(Table1[[#This Row],[JABATAN]],tbl_refJabatan,8,FALSE),"yr","day")-CONVERT(DATEDIF(H2381,NOW(),"y"),"yr","day")))),"Usia Salah"),"")</f>
        <v>50827.848911689813</v>
      </c>
      <c r="AA2381" s="167" t="str">
        <f ca="1">IF(Table1[[#This Row],[TGL.PENSIUN (usia )]]&lt;&gt;0,TEXT(Table1[[#This Row],[TGL.PENSIUN (usia )]],"yyyy"),"")</f>
        <v>2039</v>
      </c>
      <c r="AB238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Row],[JABATAN]],tbl_refJabatan,9,FALSE),"yr","day")-CONVERT(DATEDIF(M2381,tglAcuan,"y"),"yr","day"))),(NOW()+(CONVERT(VLOOKUP(Table1[[#This Row],[JABATAN]],tbl_refJabatan,9,FALSE),"yr","day")-CONVERT(DATEDIF(M2381,NOW(),"y"),"yr","day")))),"tgl SK salah"),"")</f>
        <v>50827.848911689813</v>
      </c>
      <c r="AC2381" s="167" t="str">
        <f ca="1">IF(Table1[[#This Row],[TGL. PENSIUN (jabatan )]]&lt;&gt;0,TEXT(Table1[[#This Row],[TGL. PENSIUN (jabatan )]],"yyyy"),"")</f>
        <v>2039</v>
      </c>
      <c r="AD238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2" spans="1:30" s="53" customFormat="1" ht="21.75" customHeight="1" x14ac:dyDescent="0.25">
      <c r="A2382" s="43">
        <f t="shared" si="81"/>
        <v>2377</v>
      </c>
      <c r="B2382" s="44" t="s">
        <v>3998</v>
      </c>
      <c r="C2382" s="44" t="s">
        <v>4120</v>
      </c>
      <c r="D2382" s="72" t="s">
        <v>59</v>
      </c>
      <c r="E2382" s="59" t="s">
        <v>4128</v>
      </c>
      <c r="F2382" s="43" t="s">
        <v>41</v>
      </c>
      <c r="G2382" s="46" t="s">
        <v>42</v>
      </c>
      <c r="H2382" s="47">
        <v>31916</v>
      </c>
      <c r="I2382" s="45"/>
      <c r="J2382" s="76"/>
      <c r="K2382" s="74" t="s">
        <v>43</v>
      </c>
      <c r="L2382" s="90" t="s">
        <v>4123</v>
      </c>
      <c r="M2382" s="67">
        <v>43404</v>
      </c>
      <c r="N2382" s="52" t="str">
        <f t="shared" ca="1" si="80"/>
        <v>36 Tahun 9 Bulan 8 hari</v>
      </c>
      <c r="O238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Row],[JABATAN]],tbl_refJabatan,2,FALSE),"yr","day")-CONVERT(DATEDIF(H2382,tglAcuan,"y"),"yr","day"))),(NOW()+(CONVERT(VLOOKUP(Table1[[#This Row],[JABATAN]],tbl_refJabatan,2,FALSE),"yr","day")-CONVERT(DATEDIF(H2382,NOW(),"y"),"yr","day")))),"Usia Salah"),"")</f>
        <v>54115.098911689813</v>
      </c>
      <c r="Q2382" s="167" t="str">
        <f ca="1">IF(Table1[[#This Row],[TGL. PENSIUN (usia)]]&lt;&gt;0,TEXT(Table1[[#This Row],[TGL. PENSIUN (usia)]],"yyyy"),"")</f>
        <v>2048</v>
      </c>
      <c r="R2382" s="166">
        <f ca="1">IF(AND(Table1[[#This Row],[TGL. PENSIUN (usia)]]&lt;&gt;"",Table1[[#This Row],[TGL. PENSIUN (usia)]]&lt;&gt;"USIA SALAH"),IF(tglAcuan&lt;&gt;0,(INT(CONVERT(VLOOKUP(Table1[[#This Row],[JABATAN]],tbl_refJabatan,2,FALSE),"yr","day")-CONVERT(DATEDIF(H2382,tglAcuan,"y"),"yr","day"))),(INT(CONVERT(VLOOKUP(Table1[[#This Row],[JABATAN]],tbl_refJabatan,2,FALSE),"yr","day")-CONVERT(DATEDIF(H2382,NOW(),"y"),"yr","day")))),"")</f>
        <v>8766</v>
      </c>
      <c r="S2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Row],[JABATAN]],tbl_refJabatan,4,FALSE),"yr","day")-CONVERT(DATEDIF(H2382,tglAcuan,"y"),"yr","day"))),(NOW()+(CONVERT(VLOOKUP(Table1[[#This Row],[JABATAN]],tbl_refJabatan,4,FALSE),"yr","day")-CONVERT(DATEDIF(H2382,NOW(),"y"),"yr","day")))),"Usia Salah"),"")</f>
        <v>54115.098911689813</v>
      </c>
      <c r="T2382" s="167" t="str">
        <f ca="1">IF(Table1[[#This Row],[TGL. PENSIUN ( usia )]]&lt;&gt;0,TEXT(Table1[[#This Row],[TGL. PENSIUN ( usia )]],"yyyy"),"")</f>
        <v>2048</v>
      </c>
      <c r="U2382" s="166">
        <f ca="1">IF(AND(Table1[[#This Row],[TGL. PENSIUN (usia)]]&lt;&gt;"",Table1[[#This Row],[TGL. PENSIUN (usia)]]&lt;&gt;"USIA SALAH"),IF(tglAcuan&lt;&gt;0,(INT(CONVERT(VLOOKUP(Table1[[#This Row],[JABATAN]],tbl_refJabatan,4,FALSE),"yr","day")-CONVERT(DATEDIF(H2382,tglAcuan,"y"),"yr","day"))),(INT(CONVERT(VLOOKUP(Table1[[#This Row],[JABATAN]],tbl_refJabatan,4,FALSE),"yr","day")-CONVERT(DATEDIF(H2382,NOW(),"y"),"yr","day")))),"")</f>
        <v>8766</v>
      </c>
      <c r="V2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Row],[JABATAN]],tbl_refJabatan,6,FALSE),"yr","day")-CONVERT(DATEDIF(H2382,tglAcuan,"y"),"yr","day"))),(NOW()+(CONVERT(VLOOKUP(Table1[[#This Row],[JABATAN]],tbl_refJabatan,6,FALSE),"yr","day")-CONVERT(DATEDIF(H2382,NOW(),"y"),"yr","day")))),"Usia Salah"),"")</f>
        <v>52654.098911689813</v>
      </c>
      <c r="W2382" s="167" t="str">
        <f ca="1">IF(Table1[[#This Row],[TGL.PENSIUN (usia)]]&lt;&gt;0,TEXT(Table1[[#This Row],[TGL.PENSIUN (usia)]],"yyyy"),"")</f>
        <v>2044</v>
      </c>
      <c r="X2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Row],[JABATAN]],tbl_refJabatan,7,FALSE),"yr","day")-CONVERT(DATEDIF(M2382,tglAcuan,"y"),"yr","day"))),(NOW()+(CONVERT(VLOOKUP(Table1[[#This Row],[JABATAN]],tbl_refJabatan,7,FALSE),"yr","day")-CONVERT(DATEDIF(M2382,NOW(),"y"),"yr","day")))),"tgl SK salah"),"")</f>
        <v>50827.848911689813</v>
      </c>
      <c r="Y2382" s="167" t="str">
        <f ca="1">IF(Table1[[#This Row],[TGL. PENSIUN (jabatan)]]&lt;&gt;0,TEXT(Table1[[#This Row],[TGL. PENSIUN (jabatan)]],"yyyy"),"")</f>
        <v>2039</v>
      </c>
      <c r="Z238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Row],[JABATAN]],tbl_refJabatan,8,FALSE),"yr","day")-CONVERT(DATEDIF(H2382,tglAcuan,"y"),"yr","day"))),(NOW()+(CONVERT(VLOOKUP(Table1[[#This Row],[JABATAN]],tbl_refJabatan,8,FALSE),"yr","day")-CONVERT(DATEDIF(H2382,NOW(),"y"),"yr","day")))),"Usia Salah"),"")</f>
        <v>52654.098911689813</v>
      </c>
      <c r="AA2382" s="167" t="str">
        <f ca="1">IF(Table1[[#This Row],[TGL.PENSIUN (usia )]]&lt;&gt;0,TEXT(Table1[[#This Row],[TGL.PENSIUN (usia )]],"yyyy"),"")</f>
        <v>2044</v>
      </c>
      <c r="AB238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Row],[JABATAN]],tbl_refJabatan,9,FALSE),"yr","day")-CONVERT(DATEDIF(M2382,tglAcuan,"y"),"yr","day"))),(NOW()+(CONVERT(VLOOKUP(Table1[[#This Row],[JABATAN]],tbl_refJabatan,9,FALSE),"yr","day")-CONVERT(DATEDIF(M2382,NOW(),"y"),"yr","day")))),"tgl SK salah"),"")</f>
        <v>50827.848911689813</v>
      </c>
      <c r="AC2382" s="167" t="str">
        <f ca="1">IF(Table1[[#This Row],[TGL. PENSIUN (jabatan )]]&lt;&gt;0,TEXT(Table1[[#This Row],[TGL. PENSIUN (jabatan )]],"yyyy"),"")</f>
        <v>2039</v>
      </c>
      <c r="AD238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3" spans="1:30" s="53" customFormat="1" ht="21.75" customHeight="1" x14ac:dyDescent="0.25">
      <c r="A2383" s="43">
        <f t="shared" si="81"/>
        <v>2378</v>
      </c>
      <c r="B2383" s="44" t="s">
        <v>3998</v>
      </c>
      <c r="C2383" s="44" t="s">
        <v>4120</v>
      </c>
      <c r="D2383" s="72" t="s">
        <v>61</v>
      </c>
      <c r="E2383" s="59" t="s">
        <v>4129</v>
      </c>
      <c r="F2383" s="43" t="s">
        <v>41</v>
      </c>
      <c r="G2383" s="46" t="s">
        <v>42</v>
      </c>
      <c r="H2383" s="47">
        <v>28440</v>
      </c>
      <c r="I2383" s="45"/>
      <c r="J2383" s="76"/>
      <c r="K2383" s="74" t="s">
        <v>43</v>
      </c>
      <c r="L2383" s="90" t="s">
        <v>4123</v>
      </c>
      <c r="M2383" s="67">
        <v>43404</v>
      </c>
      <c r="N2383" s="52" t="str">
        <f t="shared" ca="1" si="80"/>
        <v>46 Tahun 3 Bulan 16 hari</v>
      </c>
      <c r="O238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Row],[JABATAN]],tbl_refJabatan,2,FALSE),"yr","day")-CONVERT(DATEDIF(H2383,tglAcuan,"y"),"yr","day"))),(NOW()+(CONVERT(VLOOKUP(Table1[[#This Row],[JABATAN]],tbl_refJabatan,2,FALSE),"yr","day")-CONVERT(DATEDIF(H2383,NOW(),"y"),"yr","day")))),"Usia Salah"),"")</f>
        <v>50462.598911689813</v>
      </c>
      <c r="Q2383" s="167" t="str">
        <f ca="1">IF(Table1[[#This Row],[TGL. PENSIUN (usia)]]&lt;&gt;0,TEXT(Table1[[#This Row],[TGL. PENSIUN (usia)]],"yyyy"),"")</f>
        <v>2038</v>
      </c>
      <c r="R2383" s="166">
        <f ca="1">IF(AND(Table1[[#This Row],[TGL. PENSIUN (usia)]]&lt;&gt;"",Table1[[#This Row],[TGL. PENSIUN (usia)]]&lt;&gt;"USIA SALAH"),IF(tglAcuan&lt;&gt;0,(INT(CONVERT(VLOOKUP(Table1[[#This Row],[JABATAN]],tbl_refJabatan,2,FALSE),"yr","day")-CONVERT(DATEDIF(H2383,tglAcuan,"y"),"yr","day"))),(INT(CONVERT(VLOOKUP(Table1[[#This Row],[JABATAN]],tbl_refJabatan,2,FALSE),"yr","day")-CONVERT(DATEDIF(H2383,NOW(),"y"),"yr","day")))),"")</f>
        <v>5113</v>
      </c>
      <c r="S2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Row],[JABATAN]],tbl_refJabatan,4,FALSE),"yr","day")-CONVERT(DATEDIF(H2383,tglAcuan,"y"),"yr","day"))),(NOW()+(CONVERT(VLOOKUP(Table1[[#This Row],[JABATAN]],tbl_refJabatan,4,FALSE),"yr","day")-CONVERT(DATEDIF(H2383,NOW(),"y"),"yr","day")))),"Usia Salah"),"")</f>
        <v>50462.598911689813</v>
      </c>
      <c r="T2383" s="167" t="str">
        <f ca="1">IF(Table1[[#This Row],[TGL. PENSIUN ( usia )]]&lt;&gt;0,TEXT(Table1[[#This Row],[TGL. PENSIUN ( usia )]],"yyyy"),"")</f>
        <v>2038</v>
      </c>
      <c r="U2383" s="166">
        <f ca="1">IF(AND(Table1[[#This Row],[TGL. PENSIUN (usia)]]&lt;&gt;"",Table1[[#This Row],[TGL. PENSIUN (usia)]]&lt;&gt;"USIA SALAH"),IF(tglAcuan&lt;&gt;0,(INT(CONVERT(VLOOKUP(Table1[[#This Row],[JABATAN]],tbl_refJabatan,4,FALSE),"yr","day")-CONVERT(DATEDIF(H2383,tglAcuan,"y"),"yr","day"))),(INT(CONVERT(VLOOKUP(Table1[[#This Row],[JABATAN]],tbl_refJabatan,4,FALSE),"yr","day")-CONVERT(DATEDIF(H2383,NOW(),"y"),"yr","day")))),"")</f>
        <v>5113</v>
      </c>
      <c r="V2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Row],[JABATAN]],tbl_refJabatan,6,FALSE),"yr","day")-CONVERT(DATEDIF(H2383,tglAcuan,"y"),"yr","day"))),(NOW()+(CONVERT(VLOOKUP(Table1[[#This Row],[JABATAN]],tbl_refJabatan,6,FALSE),"yr","day")-CONVERT(DATEDIF(H2383,NOW(),"y"),"yr","day")))),"Usia Salah"),"")</f>
        <v>49001.598911689813</v>
      </c>
      <c r="W2383" s="167" t="str">
        <f ca="1">IF(Table1[[#This Row],[TGL.PENSIUN (usia)]]&lt;&gt;0,TEXT(Table1[[#This Row],[TGL.PENSIUN (usia)]],"yyyy"),"")</f>
        <v>2034</v>
      </c>
      <c r="X2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Row],[JABATAN]],tbl_refJabatan,7,FALSE),"yr","day")-CONVERT(DATEDIF(M2383,tglAcuan,"y"),"yr","day"))),(NOW()+(CONVERT(VLOOKUP(Table1[[#This Row],[JABATAN]],tbl_refJabatan,7,FALSE),"yr","day")-CONVERT(DATEDIF(M2383,NOW(),"y"),"yr","day")))),"tgl SK salah"),"")</f>
        <v>50827.848911689813</v>
      </c>
      <c r="Y2383" s="167" t="str">
        <f ca="1">IF(Table1[[#This Row],[TGL. PENSIUN (jabatan)]]&lt;&gt;0,TEXT(Table1[[#This Row],[TGL. PENSIUN (jabatan)]],"yyyy"),"")</f>
        <v>2039</v>
      </c>
      <c r="Z238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Row],[JABATAN]],tbl_refJabatan,8,FALSE),"yr","day")-CONVERT(DATEDIF(H2383,tglAcuan,"y"),"yr","day"))),(NOW()+(CONVERT(VLOOKUP(Table1[[#This Row],[JABATAN]],tbl_refJabatan,8,FALSE),"yr","day")-CONVERT(DATEDIF(H2383,NOW(),"y"),"yr","day")))),"Usia Salah"),"")</f>
        <v>49001.598911689813</v>
      </c>
      <c r="AA2383" s="167" t="str">
        <f ca="1">IF(Table1[[#This Row],[TGL.PENSIUN (usia )]]&lt;&gt;0,TEXT(Table1[[#This Row],[TGL.PENSIUN (usia )]],"yyyy"),"")</f>
        <v>2034</v>
      </c>
      <c r="AB238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Row],[JABATAN]],tbl_refJabatan,9,FALSE),"yr","day")-CONVERT(DATEDIF(M2383,tglAcuan,"y"),"yr","day"))),(NOW()+(CONVERT(VLOOKUP(Table1[[#This Row],[JABATAN]],tbl_refJabatan,9,FALSE),"yr","day")-CONVERT(DATEDIF(M2383,NOW(),"y"),"yr","day")))),"tgl SK salah"),"")</f>
        <v>50827.848911689813</v>
      </c>
      <c r="AC2383" s="167" t="str">
        <f ca="1">IF(Table1[[#This Row],[TGL. PENSIUN (jabatan )]]&lt;&gt;0,TEXT(Table1[[#This Row],[TGL. PENSIUN (jabatan )]],"yyyy"),"")</f>
        <v>2039</v>
      </c>
      <c r="AD238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4" spans="1:30" s="53" customFormat="1" ht="21.75" customHeight="1" x14ac:dyDescent="0.25">
      <c r="A2384" s="43">
        <f t="shared" si="81"/>
        <v>2379</v>
      </c>
      <c r="B2384" s="44" t="s">
        <v>3998</v>
      </c>
      <c r="C2384" s="44" t="s">
        <v>4120</v>
      </c>
      <c r="D2384" s="72" t="s">
        <v>63</v>
      </c>
      <c r="E2384" s="59" t="s">
        <v>1107</v>
      </c>
      <c r="F2384" s="43" t="s">
        <v>41</v>
      </c>
      <c r="G2384" s="46" t="s">
        <v>1373</v>
      </c>
      <c r="H2384" s="47">
        <v>27917</v>
      </c>
      <c r="I2384" s="45"/>
      <c r="J2384" s="76"/>
      <c r="K2384" s="74" t="s">
        <v>43</v>
      </c>
      <c r="L2384" s="90" t="s">
        <v>4123</v>
      </c>
      <c r="M2384" s="67">
        <v>43404</v>
      </c>
      <c r="N2384" s="52" t="str">
        <f t="shared" ref="N2384:N2428" ca="1" si="82">IFERROR(IF(H2384&lt;&gt;0,IF(tglAcuan&lt;&gt;0,DATEDIF(H2384,tglAcuan,"y")&amp;" Tahun "&amp;DATEDIF(H2384,tglAcuan,"ym")&amp;" Bulan "&amp;DATEDIF(H2384,tglAcuan,"md")&amp;" hari",DATEDIF(H2384,NOW(),"y")&amp;" Tahun "&amp;DATEDIF(H2384,NOW(),"ym")&amp;" Bulan "&amp;DATEDIF(H2384,NOW(),"md")&amp;" hari"),"tgl lahir salah/ null"),"tgl lahir salah")</f>
        <v>47 Tahun 8 Bulan 21 hari</v>
      </c>
      <c r="O238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Row],[JABATAN]],tbl_refJabatan,2,FALSE),"yr","day")-CONVERT(DATEDIF(H2384,tglAcuan,"y"),"yr","day"))),(NOW()+(CONVERT(VLOOKUP(Table1[[#This Row],[JABATAN]],tbl_refJabatan,2,FALSE),"yr","day")-CONVERT(DATEDIF(H2384,NOW(),"y"),"yr","day")))),"Usia Salah"),"")</f>
        <v>50097.348911689813</v>
      </c>
      <c r="Q2384" s="167" t="str">
        <f ca="1">IF(Table1[[#This Row],[TGL. PENSIUN (usia)]]&lt;&gt;0,TEXT(Table1[[#This Row],[TGL. PENSIUN (usia)]],"yyyy"),"")</f>
        <v>2037</v>
      </c>
      <c r="R2384" s="166">
        <f ca="1">IF(AND(Table1[[#This Row],[TGL. PENSIUN (usia)]]&lt;&gt;"",Table1[[#This Row],[TGL. PENSIUN (usia)]]&lt;&gt;"USIA SALAH"),IF(tglAcuan&lt;&gt;0,(INT(CONVERT(VLOOKUP(Table1[[#This Row],[JABATAN]],tbl_refJabatan,2,FALSE),"yr","day")-CONVERT(DATEDIF(H2384,tglAcuan,"y"),"yr","day"))),(INT(CONVERT(VLOOKUP(Table1[[#This Row],[JABATAN]],tbl_refJabatan,2,FALSE),"yr","day")-CONVERT(DATEDIF(H2384,NOW(),"y"),"yr","day")))),"")</f>
        <v>4748</v>
      </c>
      <c r="S2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Row],[JABATAN]],tbl_refJabatan,4,FALSE),"yr","day")-CONVERT(DATEDIF(H2384,tglAcuan,"y"),"yr","day"))),(NOW()+(CONVERT(VLOOKUP(Table1[[#This Row],[JABATAN]],tbl_refJabatan,4,FALSE),"yr","day")-CONVERT(DATEDIF(H2384,NOW(),"y"),"yr","day")))),"Usia Salah"),"")</f>
        <v>35487.348911689813</v>
      </c>
      <c r="T2384" s="167" t="str">
        <f ca="1">IF(Table1[[#This Row],[TGL. PENSIUN ( usia )]]&lt;&gt;0,TEXT(Table1[[#This Row],[TGL. PENSIUN ( usia )]],"yyyy"),"")</f>
        <v>1997</v>
      </c>
      <c r="U2384" s="166">
        <f ca="1">IF(AND(Table1[[#This Row],[TGL. PENSIUN (usia)]]&lt;&gt;"",Table1[[#This Row],[TGL. PENSIUN (usia)]]&lt;&gt;"USIA SALAH"),IF(tglAcuan&lt;&gt;0,(INT(CONVERT(VLOOKUP(Table1[[#This Row],[JABATAN]],tbl_refJabatan,4,FALSE),"yr","day")-CONVERT(DATEDIF(H2384,tglAcuan,"y"),"yr","day"))),(INT(CONVERT(VLOOKUP(Table1[[#This Row],[JABATAN]],tbl_refJabatan,4,FALSE),"yr","day")-CONVERT(DATEDIF(H2384,NOW(),"y"),"yr","day")))),"")</f>
        <v>-9862</v>
      </c>
      <c r="V2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Row],[JABATAN]],tbl_refJabatan,6,FALSE),"yr","day")-CONVERT(DATEDIF(H2384,tglAcuan,"y"),"yr","day"))),(NOW()+(CONVERT(VLOOKUP(Table1[[#This Row],[JABATAN]],tbl_refJabatan,6,FALSE),"yr","day")-CONVERT(DATEDIF(H2384,NOW(),"y"),"yr","day")))),"Usia Salah"),"")</f>
        <v>28182.348911689813</v>
      </c>
      <c r="W2384" s="167" t="str">
        <f ca="1">IF(Table1[[#This Row],[TGL.PENSIUN (usia)]]&lt;&gt;0,TEXT(Table1[[#This Row],[TGL.PENSIUN (usia)]],"yyyy"),"")</f>
        <v>1977</v>
      </c>
      <c r="X2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Row],[JABATAN]],tbl_refJabatan,7,FALSE),"yr","day")-CONVERT(DATEDIF(M2384,tglAcuan,"y"),"yr","day"))),(NOW()+(CONVERT(VLOOKUP(Table1[[#This Row],[JABATAN]],tbl_refJabatan,7,FALSE),"yr","day")-CONVERT(DATEDIF(M2384,NOW(),"y"),"yr","day")))),"tgl SK salah"),"")</f>
        <v>65437.848911689813</v>
      </c>
      <c r="Y2384" s="167" t="str">
        <f ca="1">IF(Table1[[#This Row],[TGL. PENSIUN (jabatan)]]&lt;&gt;0,TEXT(Table1[[#This Row],[TGL. PENSIUN (jabatan)]],"yyyy"),"")</f>
        <v>2079</v>
      </c>
      <c r="Z238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Row],[JABATAN]],tbl_refJabatan,8,FALSE),"yr","day")-CONVERT(DATEDIF(H2384,tglAcuan,"y"),"yr","day"))),(NOW()+(CONVERT(VLOOKUP(Table1[[#This Row],[JABATAN]],tbl_refJabatan,8,FALSE),"yr","day")-CONVERT(DATEDIF(H2384,NOW(),"y"),"yr","day")))),"Usia Salah"),"")</f>
        <v>50097.348911689813</v>
      </c>
      <c r="AA2384" s="167" t="str">
        <f ca="1">IF(Table1[[#This Row],[TGL.PENSIUN (usia )]]&lt;&gt;0,TEXT(Table1[[#This Row],[TGL.PENSIUN (usia )]],"yyyy"),"")</f>
        <v>2037</v>
      </c>
      <c r="AB238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Row],[JABATAN]],tbl_refJabatan,9,FALSE),"yr","day")-CONVERT(DATEDIF(M2384,tglAcuan,"y"),"yr","day"))),(NOW()+(CONVERT(VLOOKUP(Table1[[#This Row],[JABATAN]],tbl_refJabatan,9,FALSE),"yr","day")-CONVERT(DATEDIF(M2384,NOW(),"y"),"yr","day")))),"tgl SK salah"),"")</f>
        <v>49001.598911689813</v>
      </c>
      <c r="AC2384" s="167" t="str">
        <f ca="1">IF(Table1[[#This Row],[TGL. PENSIUN (jabatan )]]&lt;&gt;0,TEXT(Table1[[#This Row],[TGL. PENSIUN (jabatan )]],"yyyy"),"")</f>
        <v>2034</v>
      </c>
      <c r="AD238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5" spans="1:30" s="53" customFormat="1" ht="21.75" customHeight="1" x14ac:dyDescent="0.25">
      <c r="A2385" s="43">
        <f t="shared" si="81"/>
        <v>2380</v>
      </c>
      <c r="B2385" s="44" t="s">
        <v>3998</v>
      </c>
      <c r="C2385" s="44" t="s">
        <v>4120</v>
      </c>
      <c r="D2385" s="72" t="s">
        <v>63</v>
      </c>
      <c r="E2385" s="59" t="s">
        <v>4130</v>
      </c>
      <c r="F2385" s="43" t="s">
        <v>41</v>
      </c>
      <c r="G2385" s="46" t="s">
        <v>42</v>
      </c>
      <c r="H2385" s="47">
        <v>26760</v>
      </c>
      <c r="I2385" s="45"/>
      <c r="J2385" s="76"/>
      <c r="K2385" s="74" t="s">
        <v>43</v>
      </c>
      <c r="L2385" s="90" t="s">
        <v>4123</v>
      </c>
      <c r="M2385" s="67">
        <v>43404</v>
      </c>
      <c r="N2385" s="52" t="str">
        <f t="shared" ca="1" si="82"/>
        <v>50 Tahun 10 Bulan 21 hari</v>
      </c>
      <c r="O238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Row],[JABATAN]],tbl_refJabatan,2,FALSE),"yr","day")-CONVERT(DATEDIF(H2385,tglAcuan,"y"),"yr","day"))),(NOW()+(CONVERT(VLOOKUP(Table1[[#This Row],[JABATAN]],tbl_refJabatan,2,FALSE),"yr","day")-CONVERT(DATEDIF(H2385,NOW(),"y"),"yr","day")))),"Usia Salah"),"")</f>
        <v>49001.598911689813</v>
      </c>
      <c r="Q2385" s="167" t="str">
        <f ca="1">IF(Table1[[#This Row],[TGL. PENSIUN (usia)]]&lt;&gt;0,TEXT(Table1[[#This Row],[TGL. PENSIUN (usia)]],"yyyy"),"")</f>
        <v>2034</v>
      </c>
      <c r="R2385" s="166">
        <f ca="1">IF(AND(Table1[[#This Row],[TGL. PENSIUN (usia)]]&lt;&gt;"",Table1[[#This Row],[TGL. PENSIUN (usia)]]&lt;&gt;"USIA SALAH"),IF(tglAcuan&lt;&gt;0,(INT(CONVERT(VLOOKUP(Table1[[#This Row],[JABATAN]],tbl_refJabatan,2,FALSE),"yr","day")-CONVERT(DATEDIF(H2385,tglAcuan,"y"),"yr","day"))),(INT(CONVERT(VLOOKUP(Table1[[#This Row],[JABATAN]],tbl_refJabatan,2,FALSE),"yr","day")-CONVERT(DATEDIF(H2385,NOW(),"y"),"yr","day")))),"")</f>
        <v>3652</v>
      </c>
      <c r="S2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Row],[JABATAN]],tbl_refJabatan,4,FALSE),"yr","day")-CONVERT(DATEDIF(H2385,tglAcuan,"y"),"yr","day"))),(NOW()+(CONVERT(VLOOKUP(Table1[[#This Row],[JABATAN]],tbl_refJabatan,4,FALSE),"yr","day")-CONVERT(DATEDIF(H2385,NOW(),"y"),"yr","day")))),"Usia Salah"),"")</f>
        <v>34391.598911689813</v>
      </c>
      <c r="T2385" s="167" t="str">
        <f ca="1">IF(Table1[[#This Row],[TGL. PENSIUN ( usia )]]&lt;&gt;0,TEXT(Table1[[#This Row],[TGL. PENSIUN ( usia )]],"yyyy"),"")</f>
        <v>1994</v>
      </c>
      <c r="U2385" s="166">
        <f ca="1">IF(AND(Table1[[#This Row],[TGL. PENSIUN (usia)]]&lt;&gt;"",Table1[[#This Row],[TGL. PENSIUN (usia)]]&lt;&gt;"USIA SALAH"),IF(tglAcuan&lt;&gt;0,(INT(CONVERT(VLOOKUP(Table1[[#This Row],[JABATAN]],tbl_refJabatan,4,FALSE),"yr","day")-CONVERT(DATEDIF(H2385,tglAcuan,"y"),"yr","day"))),(INT(CONVERT(VLOOKUP(Table1[[#This Row],[JABATAN]],tbl_refJabatan,4,FALSE),"yr","day")-CONVERT(DATEDIF(H2385,NOW(),"y"),"yr","day")))),"")</f>
        <v>-10958</v>
      </c>
      <c r="V2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Row],[JABATAN]],tbl_refJabatan,6,FALSE),"yr","day")-CONVERT(DATEDIF(H2385,tglAcuan,"y"),"yr","day"))),(NOW()+(CONVERT(VLOOKUP(Table1[[#This Row],[JABATAN]],tbl_refJabatan,6,FALSE),"yr","day")-CONVERT(DATEDIF(H2385,NOW(),"y"),"yr","day")))),"Usia Salah"),"")</f>
        <v>27086.598911689813</v>
      </c>
      <c r="W2385" s="167" t="str">
        <f ca="1">IF(Table1[[#This Row],[TGL.PENSIUN (usia)]]&lt;&gt;0,TEXT(Table1[[#This Row],[TGL.PENSIUN (usia)]],"yyyy"),"")</f>
        <v>1974</v>
      </c>
      <c r="X2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Row],[JABATAN]],tbl_refJabatan,7,FALSE),"yr","day")-CONVERT(DATEDIF(M2385,tglAcuan,"y"),"yr","day"))),(NOW()+(CONVERT(VLOOKUP(Table1[[#This Row],[JABATAN]],tbl_refJabatan,7,FALSE),"yr","day")-CONVERT(DATEDIF(M2385,NOW(),"y"),"yr","day")))),"tgl SK salah"),"")</f>
        <v>65437.848911689813</v>
      </c>
      <c r="Y2385" s="167" t="str">
        <f ca="1">IF(Table1[[#This Row],[TGL. PENSIUN (jabatan)]]&lt;&gt;0,TEXT(Table1[[#This Row],[TGL. PENSIUN (jabatan)]],"yyyy"),"")</f>
        <v>2079</v>
      </c>
      <c r="Z238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Row],[JABATAN]],tbl_refJabatan,8,FALSE),"yr","day")-CONVERT(DATEDIF(H2385,tglAcuan,"y"),"yr","day"))),(NOW()+(CONVERT(VLOOKUP(Table1[[#This Row],[JABATAN]],tbl_refJabatan,8,FALSE),"yr","day")-CONVERT(DATEDIF(H2385,NOW(),"y"),"yr","day")))),"Usia Salah"),"")</f>
        <v>49001.598911689813</v>
      </c>
      <c r="AA2385" s="167" t="str">
        <f ca="1">IF(Table1[[#This Row],[TGL.PENSIUN (usia )]]&lt;&gt;0,TEXT(Table1[[#This Row],[TGL.PENSIUN (usia )]],"yyyy"),"")</f>
        <v>2034</v>
      </c>
      <c r="AB238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Row],[JABATAN]],tbl_refJabatan,9,FALSE),"yr","day")-CONVERT(DATEDIF(M2385,tglAcuan,"y"),"yr","day"))),(NOW()+(CONVERT(VLOOKUP(Table1[[#This Row],[JABATAN]],tbl_refJabatan,9,FALSE),"yr","day")-CONVERT(DATEDIF(M2385,NOW(),"y"),"yr","day")))),"tgl SK salah"),"")</f>
        <v>49001.598911689813</v>
      </c>
      <c r="AC2385" s="167" t="str">
        <f ca="1">IF(Table1[[#This Row],[TGL. PENSIUN (jabatan )]]&lt;&gt;0,TEXT(Table1[[#This Row],[TGL. PENSIUN (jabatan )]],"yyyy"),"")</f>
        <v>2034</v>
      </c>
      <c r="AD238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6" spans="1:30" s="53" customFormat="1" ht="21.75" customHeight="1" x14ac:dyDescent="0.25">
      <c r="A2386" s="43">
        <f t="shared" si="81"/>
        <v>2381</v>
      </c>
      <c r="B2386" s="44" t="s">
        <v>3998</v>
      </c>
      <c r="C2386" s="44" t="s">
        <v>4120</v>
      </c>
      <c r="D2386" s="72" t="s">
        <v>63</v>
      </c>
      <c r="E2386" s="59" t="s">
        <v>765</v>
      </c>
      <c r="F2386" s="43" t="s">
        <v>41</v>
      </c>
      <c r="G2386" s="46" t="s">
        <v>42</v>
      </c>
      <c r="H2386" s="47">
        <v>24567</v>
      </c>
      <c r="I2386" s="45"/>
      <c r="J2386" s="76"/>
      <c r="K2386" s="74" t="s">
        <v>43</v>
      </c>
      <c r="L2386" s="90" t="s">
        <v>4123</v>
      </c>
      <c r="M2386" s="67">
        <v>43404</v>
      </c>
      <c r="N2386" s="52" t="str">
        <f t="shared" ca="1" si="82"/>
        <v>56 Tahun 10 Bulan 22 hari</v>
      </c>
      <c r="O238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Row],[JABATAN]],tbl_refJabatan,2,FALSE),"yr","day")-CONVERT(DATEDIF(H2386,tglAcuan,"y"),"yr","day"))),(NOW()+(CONVERT(VLOOKUP(Table1[[#This Row],[JABATAN]],tbl_refJabatan,2,FALSE),"yr","day")-CONVERT(DATEDIF(H2386,NOW(),"y"),"yr","day")))),"Usia Salah"),"")</f>
        <v>46810.098911689813</v>
      </c>
      <c r="Q2386" s="167" t="str">
        <f ca="1">IF(Table1[[#This Row],[TGL. PENSIUN (usia)]]&lt;&gt;0,TEXT(Table1[[#This Row],[TGL. PENSIUN (usia)]],"yyyy"),"")</f>
        <v>2028</v>
      </c>
      <c r="R2386" s="166">
        <f ca="1">IF(AND(Table1[[#This Row],[TGL. PENSIUN (usia)]]&lt;&gt;"",Table1[[#This Row],[TGL. PENSIUN (usia)]]&lt;&gt;"USIA SALAH"),IF(tglAcuan&lt;&gt;0,(INT(CONVERT(VLOOKUP(Table1[[#This Row],[JABATAN]],tbl_refJabatan,2,FALSE),"yr","day")-CONVERT(DATEDIF(H2386,tglAcuan,"y"),"yr","day"))),(INT(CONVERT(VLOOKUP(Table1[[#This Row],[JABATAN]],tbl_refJabatan,2,FALSE),"yr","day")-CONVERT(DATEDIF(H2386,NOW(),"y"),"yr","day")))),"")</f>
        <v>1461</v>
      </c>
      <c r="S2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Row],[JABATAN]],tbl_refJabatan,4,FALSE),"yr","day")-CONVERT(DATEDIF(H2386,tglAcuan,"y"),"yr","day"))),(NOW()+(CONVERT(VLOOKUP(Table1[[#This Row],[JABATAN]],tbl_refJabatan,4,FALSE),"yr","day")-CONVERT(DATEDIF(H2386,NOW(),"y"),"yr","day")))),"Usia Salah"),"")</f>
        <v>32200.098911689813</v>
      </c>
      <c r="T2386" s="167" t="str">
        <f ca="1">IF(Table1[[#This Row],[TGL. PENSIUN ( usia )]]&lt;&gt;0,TEXT(Table1[[#This Row],[TGL. PENSIUN ( usia )]],"yyyy"),"")</f>
        <v>1988</v>
      </c>
      <c r="U2386" s="166">
        <f ca="1">IF(AND(Table1[[#This Row],[TGL. PENSIUN (usia)]]&lt;&gt;"",Table1[[#This Row],[TGL. PENSIUN (usia)]]&lt;&gt;"USIA SALAH"),IF(tglAcuan&lt;&gt;0,(INT(CONVERT(VLOOKUP(Table1[[#This Row],[JABATAN]],tbl_refJabatan,4,FALSE),"yr","day")-CONVERT(DATEDIF(H2386,tglAcuan,"y"),"yr","day"))),(INT(CONVERT(VLOOKUP(Table1[[#This Row],[JABATAN]],tbl_refJabatan,4,FALSE),"yr","day")-CONVERT(DATEDIF(H2386,NOW(),"y"),"yr","day")))),"")</f>
        <v>-13149</v>
      </c>
      <c r="V2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Row],[JABATAN]],tbl_refJabatan,6,FALSE),"yr","day")-CONVERT(DATEDIF(H2386,tglAcuan,"y"),"yr","day"))),(NOW()+(CONVERT(VLOOKUP(Table1[[#This Row],[JABATAN]],tbl_refJabatan,6,FALSE),"yr","day")-CONVERT(DATEDIF(H2386,NOW(),"y"),"yr","day")))),"Usia Salah"),"")</f>
        <v>24895.098911689813</v>
      </c>
      <c r="W2386" s="167" t="str">
        <f ca="1">IF(Table1[[#This Row],[TGL.PENSIUN (usia)]]&lt;&gt;0,TEXT(Table1[[#This Row],[TGL.PENSIUN (usia)]],"yyyy"),"")</f>
        <v>1968</v>
      </c>
      <c r="X2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Row],[JABATAN]],tbl_refJabatan,7,FALSE),"yr","day")-CONVERT(DATEDIF(M2386,tglAcuan,"y"),"yr","day"))),(NOW()+(CONVERT(VLOOKUP(Table1[[#This Row],[JABATAN]],tbl_refJabatan,7,FALSE),"yr","day")-CONVERT(DATEDIF(M2386,NOW(),"y"),"yr","day")))),"tgl SK salah"),"")</f>
        <v>65437.848911689813</v>
      </c>
      <c r="Y2386" s="167" t="str">
        <f ca="1">IF(Table1[[#This Row],[TGL. PENSIUN (jabatan)]]&lt;&gt;0,TEXT(Table1[[#This Row],[TGL. PENSIUN (jabatan)]],"yyyy"),"")</f>
        <v>2079</v>
      </c>
      <c r="Z238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Row],[JABATAN]],tbl_refJabatan,8,FALSE),"yr","day")-CONVERT(DATEDIF(H2386,tglAcuan,"y"),"yr","day"))),(NOW()+(CONVERT(VLOOKUP(Table1[[#This Row],[JABATAN]],tbl_refJabatan,8,FALSE),"yr","day")-CONVERT(DATEDIF(H2386,NOW(),"y"),"yr","day")))),"Usia Salah"),"")</f>
        <v>46810.098911689813</v>
      </c>
      <c r="AA2386" s="167" t="str">
        <f ca="1">IF(Table1[[#This Row],[TGL.PENSIUN (usia )]]&lt;&gt;0,TEXT(Table1[[#This Row],[TGL.PENSIUN (usia )]],"yyyy"),"")</f>
        <v>2028</v>
      </c>
      <c r="AB238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Row],[JABATAN]],tbl_refJabatan,9,FALSE),"yr","day")-CONVERT(DATEDIF(M2386,tglAcuan,"y"),"yr","day"))),(NOW()+(CONVERT(VLOOKUP(Table1[[#This Row],[JABATAN]],tbl_refJabatan,9,FALSE),"yr","day")-CONVERT(DATEDIF(M2386,NOW(),"y"),"yr","day")))),"tgl SK salah"),"")</f>
        <v>49001.598911689813</v>
      </c>
      <c r="AC2386" s="167" t="str">
        <f ca="1">IF(Table1[[#This Row],[TGL. PENSIUN (jabatan )]]&lt;&gt;0,TEXT(Table1[[#This Row],[TGL. PENSIUN (jabatan )]],"yyyy"),"")</f>
        <v>2034</v>
      </c>
      <c r="AD238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7" spans="1:30" s="53" customFormat="1" ht="21.75" customHeight="1" x14ac:dyDescent="0.25">
      <c r="A2387" s="43">
        <f t="shared" si="81"/>
        <v>2382</v>
      </c>
      <c r="B2387" s="44" t="s">
        <v>3998</v>
      </c>
      <c r="C2387" s="44" t="s">
        <v>4120</v>
      </c>
      <c r="D2387" s="72" t="s">
        <v>63</v>
      </c>
      <c r="E2387" s="59" t="s">
        <v>121</v>
      </c>
      <c r="F2387" s="43" t="s">
        <v>41</v>
      </c>
      <c r="G2387" s="46" t="s">
        <v>42</v>
      </c>
      <c r="H2387" s="47">
        <v>30570</v>
      </c>
      <c r="I2387" s="45"/>
      <c r="J2387" s="76"/>
      <c r="K2387" s="74" t="s">
        <v>43</v>
      </c>
      <c r="L2387" s="90" t="s">
        <v>4123</v>
      </c>
      <c r="M2387" s="67">
        <v>43404</v>
      </c>
      <c r="N2387" s="52" t="str">
        <f t="shared" ca="1" si="82"/>
        <v>40 Tahun 5 Bulan 16 hari</v>
      </c>
      <c r="O238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27 Hari </v>
      </c>
      <c r="P2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Row],[JABATAN]],tbl_refJabatan,2,FALSE),"yr","day")-CONVERT(DATEDIF(H2387,tglAcuan,"y"),"yr","day"))),(NOW()+(CONVERT(VLOOKUP(Table1[[#This Row],[JABATAN]],tbl_refJabatan,2,FALSE),"yr","day")-CONVERT(DATEDIF(H2387,NOW(),"y"),"yr","day")))),"Usia Salah"),"")</f>
        <v>52654.098911689813</v>
      </c>
      <c r="Q2387" s="167" t="str">
        <f ca="1">IF(Table1[[#This Row],[TGL. PENSIUN (usia)]]&lt;&gt;0,TEXT(Table1[[#This Row],[TGL. PENSIUN (usia)]],"yyyy"),"")</f>
        <v>2044</v>
      </c>
      <c r="R2387" s="166">
        <f ca="1">IF(AND(Table1[[#This Row],[TGL. PENSIUN (usia)]]&lt;&gt;"",Table1[[#This Row],[TGL. PENSIUN (usia)]]&lt;&gt;"USIA SALAH"),IF(tglAcuan&lt;&gt;0,(INT(CONVERT(VLOOKUP(Table1[[#This Row],[JABATAN]],tbl_refJabatan,2,FALSE),"yr","day")-CONVERT(DATEDIF(H2387,tglAcuan,"y"),"yr","day"))),(INT(CONVERT(VLOOKUP(Table1[[#This Row],[JABATAN]],tbl_refJabatan,2,FALSE),"yr","day")-CONVERT(DATEDIF(H2387,NOW(),"y"),"yr","day")))),"")</f>
        <v>7305</v>
      </c>
      <c r="S2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Row],[JABATAN]],tbl_refJabatan,4,FALSE),"yr","day")-CONVERT(DATEDIF(H2387,tglAcuan,"y"),"yr","day"))),(NOW()+(CONVERT(VLOOKUP(Table1[[#This Row],[JABATAN]],tbl_refJabatan,4,FALSE),"yr","day")-CONVERT(DATEDIF(H2387,NOW(),"y"),"yr","day")))),"Usia Salah"),"")</f>
        <v>38044.098911689813</v>
      </c>
      <c r="T2387" s="167" t="str">
        <f ca="1">IF(Table1[[#This Row],[TGL. PENSIUN ( usia )]]&lt;&gt;0,TEXT(Table1[[#This Row],[TGL. PENSIUN ( usia )]],"yyyy"),"")</f>
        <v>2004</v>
      </c>
      <c r="U2387" s="166">
        <f ca="1">IF(AND(Table1[[#This Row],[TGL. PENSIUN (usia)]]&lt;&gt;"",Table1[[#This Row],[TGL. PENSIUN (usia)]]&lt;&gt;"USIA SALAH"),IF(tglAcuan&lt;&gt;0,(INT(CONVERT(VLOOKUP(Table1[[#This Row],[JABATAN]],tbl_refJabatan,4,FALSE),"yr","day")-CONVERT(DATEDIF(H2387,tglAcuan,"y"),"yr","day"))),(INT(CONVERT(VLOOKUP(Table1[[#This Row],[JABATAN]],tbl_refJabatan,4,FALSE),"yr","day")-CONVERT(DATEDIF(H2387,NOW(),"y"),"yr","day")))),"")</f>
        <v>-7305</v>
      </c>
      <c r="V2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Row],[JABATAN]],tbl_refJabatan,6,FALSE),"yr","day")-CONVERT(DATEDIF(H2387,tglAcuan,"y"),"yr","day"))),(NOW()+(CONVERT(VLOOKUP(Table1[[#This Row],[JABATAN]],tbl_refJabatan,6,FALSE),"yr","day")-CONVERT(DATEDIF(H2387,NOW(),"y"),"yr","day")))),"Usia Salah"),"")</f>
        <v>30739.098911689813</v>
      </c>
      <c r="W2387" s="167" t="str">
        <f ca="1">IF(Table1[[#This Row],[TGL.PENSIUN (usia)]]&lt;&gt;0,TEXT(Table1[[#This Row],[TGL.PENSIUN (usia)]],"yyyy"),"")</f>
        <v>1984</v>
      </c>
      <c r="X2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Row],[JABATAN]],tbl_refJabatan,7,FALSE),"yr","day")-CONVERT(DATEDIF(M2387,tglAcuan,"y"),"yr","day"))),(NOW()+(CONVERT(VLOOKUP(Table1[[#This Row],[JABATAN]],tbl_refJabatan,7,FALSE),"yr","day")-CONVERT(DATEDIF(M2387,NOW(),"y"),"yr","day")))),"tgl SK salah"),"")</f>
        <v>65437.848911689813</v>
      </c>
      <c r="Y2387" s="167" t="str">
        <f ca="1">IF(Table1[[#This Row],[TGL. PENSIUN (jabatan)]]&lt;&gt;0,TEXT(Table1[[#This Row],[TGL. PENSIUN (jabatan)]],"yyyy"),"")</f>
        <v>2079</v>
      </c>
      <c r="Z238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Row],[JABATAN]],tbl_refJabatan,8,FALSE),"yr","day")-CONVERT(DATEDIF(H2387,tglAcuan,"y"),"yr","day"))),(NOW()+(CONVERT(VLOOKUP(Table1[[#This Row],[JABATAN]],tbl_refJabatan,8,FALSE),"yr","day")-CONVERT(DATEDIF(H2387,NOW(),"y"),"yr","day")))),"Usia Salah"),"")</f>
        <v>52654.098911689813</v>
      </c>
      <c r="AA2387" s="167" t="str">
        <f ca="1">IF(Table1[[#This Row],[TGL.PENSIUN (usia )]]&lt;&gt;0,TEXT(Table1[[#This Row],[TGL.PENSIUN (usia )]],"yyyy"),"")</f>
        <v>2044</v>
      </c>
      <c r="AB238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Row],[JABATAN]],tbl_refJabatan,9,FALSE),"yr","day")-CONVERT(DATEDIF(M2387,tglAcuan,"y"),"yr","day"))),(NOW()+(CONVERT(VLOOKUP(Table1[[#This Row],[JABATAN]],tbl_refJabatan,9,FALSE),"yr","day")-CONVERT(DATEDIF(M2387,NOW(),"y"),"yr","day")))),"tgl SK salah"),"")</f>
        <v>49001.598911689813</v>
      </c>
      <c r="AC2387" s="167" t="str">
        <f ca="1">IF(Table1[[#This Row],[TGL. PENSIUN (jabatan )]]&lt;&gt;0,TEXT(Table1[[#This Row],[TGL. PENSIUN (jabatan )]],"yyyy"),"")</f>
        <v>2034</v>
      </c>
      <c r="AD238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8" spans="1:30" s="53" customFormat="1" ht="21.75" customHeight="1" x14ac:dyDescent="0.25">
      <c r="A2388" s="43">
        <f t="shared" si="81"/>
        <v>2383</v>
      </c>
      <c r="B2388" s="44" t="s">
        <v>3998</v>
      </c>
      <c r="C2388" s="44" t="s">
        <v>4131</v>
      </c>
      <c r="D2388" s="45" t="s">
        <v>39</v>
      </c>
      <c r="E2388" s="59" t="s">
        <v>4132</v>
      </c>
      <c r="F2388" s="43" t="s">
        <v>41</v>
      </c>
      <c r="G2388" s="46" t="s">
        <v>42</v>
      </c>
      <c r="H2388" s="47">
        <v>20906</v>
      </c>
      <c r="I2388" s="45"/>
      <c r="J2388" s="76"/>
      <c r="K2388" s="74" t="s">
        <v>43</v>
      </c>
      <c r="L2388" s="63" t="s">
        <v>4133</v>
      </c>
      <c r="M2388" s="80">
        <v>43812</v>
      </c>
      <c r="N2388" s="52" t="str">
        <f t="shared" ca="1" si="82"/>
        <v>66 Tahun 11 Bulan 0 hari</v>
      </c>
      <c r="O238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Row],[JABATAN]],tbl_refJabatan,2,FALSE),"yr","day")-CONVERT(DATEDIF(H2388,tglAcuan,"y"),"yr","day"))),(NOW()+(CONVERT(VLOOKUP(Table1[[#This Row],[JABATAN]],tbl_refJabatan,2,FALSE),"yr","day")-CONVERT(DATEDIF(H2388,NOW(),"y"),"yr","day")))),"Usia Salah"),"")</f>
        <v>21242.598911689813</v>
      </c>
      <c r="Q2388" s="167" t="str">
        <f ca="1">IF(Table1[[#This Row],[TGL. PENSIUN (usia)]]&lt;&gt;0,TEXT(Table1[[#This Row],[TGL. PENSIUN (usia)]],"yyyy"),"")</f>
        <v>1958</v>
      </c>
      <c r="R2388" s="166">
        <f ca="1">IF(AND(Table1[[#This Row],[TGL. PENSIUN (usia)]]&lt;&gt;"",Table1[[#This Row],[TGL. PENSIUN (usia)]]&lt;&gt;"USIA SALAH"),IF(tglAcuan&lt;&gt;0,(INT(CONVERT(VLOOKUP(Table1[[#This Row],[JABATAN]],tbl_refJabatan,2,FALSE),"yr","day")-CONVERT(DATEDIF(H2388,tglAcuan,"y"),"yr","day"))),(INT(CONVERT(VLOOKUP(Table1[[#This Row],[JABATAN]],tbl_refJabatan,2,FALSE),"yr","day")-CONVERT(DATEDIF(H2388,NOW(),"y"),"yr","day")))),"")</f>
        <v>-24107</v>
      </c>
      <c r="S2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Row],[JABATAN]],tbl_refJabatan,4,FALSE),"yr","day")-CONVERT(DATEDIF(H2388,tglAcuan,"y"),"yr","day"))),(NOW()+(CONVERT(VLOOKUP(Table1[[#This Row],[JABATAN]],tbl_refJabatan,4,FALSE),"yr","day")-CONVERT(DATEDIF(H2388,NOW(),"y"),"yr","day")))),"Usia Salah"),"")</f>
        <v>21242.598911689813</v>
      </c>
      <c r="T2388" s="167" t="str">
        <f ca="1">IF(Table1[[#This Row],[TGL. PENSIUN ( usia )]]&lt;&gt;0,TEXT(Table1[[#This Row],[TGL. PENSIUN ( usia )]],"yyyy"),"")</f>
        <v>1958</v>
      </c>
      <c r="U2388" s="166">
        <f ca="1">IF(AND(Table1[[#This Row],[TGL. PENSIUN (usia)]]&lt;&gt;"",Table1[[#This Row],[TGL. PENSIUN (usia)]]&lt;&gt;"USIA SALAH"),IF(tglAcuan&lt;&gt;0,(INT(CONVERT(VLOOKUP(Table1[[#This Row],[JABATAN]],tbl_refJabatan,4,FALSE),"yr","day")-CONVERT(DATEDIF(H2388,tglAcuan,"y"),"yr","day"))),(INT(CONVERT(VLOOKUP(Table1[[#This Row],[JABATAN]],tbl_refJabatan,4,FALSE),"yr","day")-CONVERT(DATEDIF(H2388,NOW(),"y"),"yr","day")))),"")</f>
        <v>-24107</v>
      </c>
      <c r="V2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Row],[JABATAN]],tbl_refJabatan,6,FALSE),"yr","day")-CONVERT(DATEDIF(H2388,tglAcuan,"y"),"yr","day"))),(NOW()+(CONVERT(VLOOKUP(Table1[[#This Row],[JABATAN]],tbl_refJabatan,6,FALSE),"yr","day")-CONVERT(DATEDIF(H2388,NOW(),"y"),"yr","day")))),"Usia Salah"),"")</f>
        <v>21242.598911689813</v>
      </c>
      <c r="W2388" s="167" t="str">
        <f ca="1">IF(Table1[[#This Row],[TGL.PENSIUN (usia)]]&lt;&gt;0,TEXT(Table1[[#This Row],[TGL.PENSIUN (usia)]],"yyyy"),"")</f>
        <v>1958</v>
      </c>
      <c r="X2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Row],[JABATAN]],tbl_refJabatan,7,FALSE),"yr","day")-CONVERT(DATEDIF(M2388,tglAcuan,"y"),"yr","day"))),(NOW()+(CONVERT(VLOOKUP(Table1[[#This Row],[JABATAN]],tbl_refJabatan,7,FALSE),"yr","day")-CONVERT(DATEDIF(M2388,NOW(),"y"),"yr","day")))),"tgl SK salah"),"")</f>
        <v>43888.098911689813</v>
      </c>
      <c r="Y2388" s="167" t="str">
        <f ca="1">IF(Table1[[#This Row],[TGL. PENSIUN (jabatan)]]&lt;&gt;0,TEXT(Table1[[#This Row],[TGL. PENSIUN (jabatan)]],"yyyy"),"")</f>
        <v>2020</v>
      </c>
      <c r="Z238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Row],[JABATAN]],tbl_refJabatan,8,FALSE),"yr","day")-CONVERT(DATEDIF(H2388,tglAcuan,"y"),"yr","day"))),(NOW()+(CONVERT(VLOOKUP(Table1[[#This Row],[JABATAN]],tbl_refJabatan,8,FALSE),"yr","day")-CONVERT(DATEDIF(H2388,NOW(),"y"),"yr","day")))),"Usia Salah"),"")</f>
        <v>21242.598911689813</v>
      </c>
      <c r="AA2388" s="167" t="str">
        <f ca="1">IF(Table1[[#This Row],[TGL.PENSIUN (usia )]]&lt;&gt;0,TEXT(Table1[[#This Row],[TGL.PENSIUN (usia )]],"yyyy"),"")</f>
        <v>1958</v>
      </c>
      <c r="AB238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Row],[JABATAN]],tbl_refJabatan,9,FALSE),"yr","day")-CONVERT(DATEDIF(M2388,tglAcuan,"y"),"yr","day"))),(NOW()+(CONVERT(VLOOKUP(Table1[[#This Row],[JABATAN]],tbl_refJabatan,9,FALSE),"yr","day")-CONVERT(DATEDIF(M2388,NOW(),"y"),"yr","day")))),"tgl SK salah"),"")</f>
        <v>43888.098911689813</v>
      </c>
      <c r="AC2388" s="167" t="str">
        <f ca="1">IF(Table1[[#This Row],[TGL. PENSIUN (jabatan )]]&lt;&gt;0,TEXT(Table1[[#This Row],[TGL. PENSIUN (jabatan )]],"yyyy"),"")</f>
        <v>2020</v>
      </c>
      <c r="AD238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89" spans="1:30" s="88" customFormat="1" ht="21.75" customHeight="1" x14ac:dyDescent="0.25">
      <c r="A2389" s="43">
        <f t="shared" si="81"/>
        <v>2384</v>
      </c>
      <c r="B2389" s="44" t="s">
        <v>3998</v>
      </c>
      <c r="C2389" s="44" t="s">
        <v>4131</v>
      </c>
      <c r="D2389" s="72" t="s">
        <v>45</v>
      </c>
      <c r="E2389" s="59" t="s">
        <v>4134</v>
      </c>
      <c r="F2389" s="43" t="s">
        <v>41</v>
      </c>
      <c r="G2389" s="46" t="s">
        <v>42</v>
      </c>
      <c r="H2389" s="47">
        <v>27827</v>
      </c>
      <c r="I2389" s="45"/>
      <c r="J2389" s="76"/>
      <c r="K2389" s="74" t="s">
        <v>56</v>
      </c>
      <c r="L2389" s="63" t="s">
        <v>4135</v>
      </c>
      <c r="M2389" s="80">
        <v>43402</v>
      </c>
      <c r="N2389" s="52" t="str">
        <f t="shared" ca="1" si="82"/>
        <v>47 Tahun 11 Bulan 19 hari</v>
      </c>
      <c r="O238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Row],[JABATAN]],tbl_refJabatan,2,FALSE),"yr","day")-CONVERT(DATEDIF(H2389,tglAcuan,"y"),"yr","day"))),(NOW()+(CONVERT(VLOOKUP(Table1[[#This Row],[JABATAN]],tbl_refJabatan,2,FALSE),"yr","day")-CONVERT(DATEDIF(H2389,NOW(),"y"),"yr","day")))),"Usia Salah"),"")</f>
        <v>28182.348911689813</v>
      </c>
      <c r="Q2389" s="167" t="str">
        <f ca="1">IF(Table1[[#This Row],[TGL. PENSIUN (usia)]]&lt;&gt;0,TEXT(Table1[[#This Row],[TGL. PENSIUN (usia)]],"yyyy"),"")</f>
        <v>1977</v>
      </c>
      <c r="R2389" s="166">
        <f ca="1">IF(AND(Table1[[#This Row],[TGL. PENSIUN (usia)]]&lt;&gt;"",Table1[[#This Row],[TGL. PENSIUN (usia)]]&lt;&gt;"USIA SALAH"),IF(tglAcuan&lt;&gt;0,(INT(CONVERT(VLOOKUP(Table1[[#This Row],[JABATAN]],tbl_refJabatan,2,FALSE),"yr","day")-CONVERT(DATEDIF(H2389,tglAcuan,"y"),"yr","day"))),(INT(CONVERT(VLOOKUP(Table1[[#This Row],[JABATAN]],tbl_refJabatan,2,FALSE),"yr","day")-CONVERT(DATEDIF(H2389,NOW(),"y"),"yr","day")))),"")</f>
        <v>-17167</v>
      </c>
      <c r="S2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Row],[JABATAN]],tbl_refJabatan,4,FALSE),"yr","day")-CONVERT(DATEDIF(H2389,tglAcuan,"y"),"yr","day"))),(NOW()+(CONVERT(VLOOKUP(Table1[[#This Row],[JABATAN]],tbl_refJabatan,4,FALSE),"yr","day")-CONVERT(DATEDIF(H2389,NOW(),"y"),"yr","day")))),"Usia Salah"),"")</f>
        <v>28182.348911689813</v>
      </c>
      <c r="T2389" s="167" t="str">
        <f ca="1">IF(Table1[[#This Row],[TGL. PENSIUN ( usia )]]&lt;&gt;0,TEXT(Table1[[#This Row],[TGL. PENSIUN ( usia )]],"yyyy"),"")</f>
        <v>1977</v>
      </c>
      <c r="U2389" s="166">
        <f ca="1">IF(AND(Table1[[#This Row],[TGL. PENSIUN (usia)]]&lt;&gt;"",Table1[[#This Row],[TGL. PENSIUN (usia)]]&lt;&gt;"USIA SALAH"),IF(tglAcuan&lt;&gt;0,(INT(CONVERT(VLOOKUP(Table1[[#This Row],[JABATAN]],tbl_refJabatan,4,FALSE),"yr","day")-CONVERT(DATEDIF(H2389,tglAcuan,"y"),"yr","day"))),(INT(CONVERT(VLOOKUP(Table1[[#This Row],[JABATAN]],tbl_refJabatan,4,FALSE),"yr","day")-CONVERT(DATEDIF(H2389,NOW(),"y"),"yr","day")))),"")</f>
        <v>-17167</v>
      </c>
      <c r="V2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Row],[JABATAN]],tbl_refJabatan,6,FALSE),"yr","day")-CONVERT(DATEDIF(H2389,tglAcuan,"y"),"yr","day"))),(NOW()+(CONVERT(VLOOKUP(Table1[[#This Row],[JABATAN]],tbl_refJabatan,6,FALSE),"yr","day")-CONVERT(DATEDIF(H2389,NOW(),"y"),"yr","day")))),"Usia Salah"),"")</f>
        <v>28182.348911689813</v>
      </c>
      <c r="W2389" s="167" t="str">
        <f ca="1">IF(Table1[[#This Row],[TGL.PENSIUN (usia)]]&lt;&gt;0,TEXT(Table1[[#This Row],[TGL.PENSIUN (usia)]],"yyyy"),"")</f>
        <v>1977</v>
      </c>
      <c r="X2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Row],[JABATAN]],tbl_refJabatan,7,FALSE),"yr","day")-CONVERT(DATEDIF(M2389,tglAcuan,"y"),"yr","day"))),(NOW()+(CONVERT(VLOOKUP(Table1[[#This Row],[JABATAN]],tbl_refJabatan,7,FALSE),"yr","day")-CONVERT(DATEDIF(M2389,NOW(),"y"),"yr","day")))),"tgl SK salah"),"")</f>
        <v>43522.848911689813</v>
      </c>
      <c r="Y2389" s="167" t="str">
        <f ca="1">IF(Table1[[#This Row],[TGL. PENSIUN (jabatan)]]&lt;&gt;0,TEXT(Table1[[#This Row],[TGL. PENSIUN (jabatan)]],"yyyy"),"")</f>
        <v>2019</v>
      </c>
      <c r="Z238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Row],[JABATAN]],tbl_refJabatan,8,FALSE),"yr","day")-CONVERT(DATEDIF(H2389,tglAcuan,"y"),"yr","day"))),(NOW()+(CONVERT(VLOOKUP(Table1[[#This Row],[JABATAN]],tbl_refJabatan,8,FALSE),"yr","day")-CONVERT(DATEDIF(H2389,NOW(),"y"),"yr","day")))),"Usia Salah"),"")</f>
        <v>28182.348911689813</v>
      </c>
      <c r="AA2389" s="167" t="str">
        <f ca="1">IF(Table1[[#This Row],[TGL.PENSIUN (usia )]]&lt;&gt;0,TEXT(Table1[[#This Row],[TGL.PENSIUN (usia )]],"yyyy"),"")</f>
        <v>1977</v>
      </c>
      <c r="AB238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Row],[JABATAN]],tbl_refJabatan,9,FALSE),"yr","day")-CONVERT(DATEDIF(M2389,tglAcuan,"y"),"yr","day"))),(NOW()+(CONVERT(VLOOKUP(Table1[[#This Row],[JABATAN]],tbl_refJabatan,9,FALSE),"yr","day")-CONVERT(DATEDIF(M2389,NOW(),"y"),"yr","day")))),"tgl SK salah"),"")</f>
        <v>43522.848911689813</v>
      </c>
      <c r="AC2389" s="167" t="str">
        <f ca="1">IF(Table1[[#This Row],[TGL. PENSIUN (jabatan )]]&lt;&gt;0,TEXT(Table1[[#This Row],[TGL. PENSIUN (jabatan )]],"yyyy"),"")</f>
        <v>2019</v>
      </c>
      <c r="AD238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0" spans="1:30" s="53" customFormat="1" ht="21.75" customHeight="1" x14ac:dyDescent="0.25">
      <c r="A2390" s="43">
        <f t="shared" si="81"/>
        <v>2385</v>
      </c>
      <c r="B2390" s="44" t="s">
        <v>3998</v>
      </c>
      <c r="C2390" s="44" t="s">
        <v>4131</v>
      </c>
      <c r="D2390" s="72" t="s">
        <v>48</v>
      </c>
      <c r="E2390" s="59" t="s">
        <v>3849</v>
      </c>
      <c r="F2390" s="43" t="s">
        <v>41</v>
      </c>
      <c r="G2390" s="46" t="s">
        <v>42</v>
      </c>
      <c r="H2390" s="47">
        <v>25020</v>
      </c>
      <c r="I2390" s="45"/>
      <c r="J2390" s="76"/>
      <c r="K2390" s="74" t="s">
        <v>43</v>
      </c>
      <c r="L2390" s="63" t="s">
        <v>4135</v>
      </c>
      <c r="M2390" s="80">
        <v>43402</v>
      </c>
      <c r="N2390" s="52" t="str">
        <f t="shared" ca="1" si="82"/>
        <v>55 Tahun 7 Bulan 26 hari</v>
      </c>
      <c r="O239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Row],[JABATAN]],tbl_refJabatan,2,FALSE),"yr","day")-CONVERT(DATEDIF(H2390,tglAcuan,"y"),"yr","day"))),(NOW()+(CONVERT(VLOOKUP(Table1[[#This Row],[JABATAN]],tbl_refJabatan,2,FALSE),"yr","day")-CONVERT(DATEDIF(H2390,NOW(),"y"),"yr","day")))),"Usia Salah"),"")</f>
        <v>47175.348911689813</v>
      </c>
      <c r="Q2390" s="167" t="str">
        <f ca="1">IF(Table1[[#This Row],[TGL. PENSIUN (usia)]]&lt;&gt;0,TEXT(Table1[[#This Row],[TGL. PENSIUN (usia)]],"yyyy"),"")</f>
        <v>2029</v>
      </c>
      <c r="R2390" s="166">
        <f ca="1">IF(AND(Table1[[#This Row],[TGL. PENSIUN (usia)]]&lt;&gt;"",Table1[[#This Row],[TGL. PENSIUN (usia)]]&lt;&gt;"USIA SALAH"),IF(tglAcuan&lt;&gt;0,(INT(CONVERT(VLOOKUP(Table1[[#This Row],[JABATAN]],tbl_refJabatan,2,FALSE),"yr","day")-CONVERT(DATEDIF(H2390,tglAcuan,"y"),"yr","day"))),(INT(CONVERT(VLOOKUP(Table1[[#This Row],[JABATAN]],tbl_refJabatan,2,FALSE),"yr","day")-CONVERT(DATEDIF(H2390,NOW(),"y"),"yr","day")))),"")</f>
        <v>1826</v>
      </c>
      <c r="S2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Row],[JABATAN]],tbl_refJabatan,4,FALSE),"yr","day")-CONVERT(DATEDIF(H2390,tglAcuan,"y"),"yr","day"))),(NOW()+(CONVERT(VLOOKUP(Table1[[#This Row],[JABATAN]],tbl_refJabatan,4,FALSE),"yr","day")-CONVERT(DATEDIF(H2390,NOW(),"y"),"yr","day")))),"Usia Salah"),"")</f>
        <v>47175.348911689813</v>
      </c>
      <c r="T2390" s="167" t="str">
        <f ca="1">IF(Table1[[#This Row],[TGL. PENSIUN ( usia )]]&lt;&gt;0,TEXT(Table1[[#This Row],[TGL. PENSIUN ( usia )]],"yyyy"),"")</f>
        <v>2029</v>
      </c>
      <c r="U2390" s="166">
        <f ca="1">IF(AND(Table1[[#This Row],[TGL. PENSIUN (usia)]]&lt;&gt;"",Table1[[#This Row],[TGL. PENSIUN (usia)]]&lt;&gt;"USIA SALAH"),IF(tglAcuan&lt;&gt;0,(INT(CONVERT(VLOOKUP(Table1[[#This Row],[JABATAN]],tbl_refJabatan,4,FALSE),"yr","day")-CONVERT(DATEDIF(H2390,tglAcuan,"y"),"yr","day"))),(INT(CONVERT(VLOOKUP(Table1[[#This Row],[JABATAN]],tbl_refJabatan,4,FALSE),"yr","day")-CONVERT(DATEDIF(H2390,NOW(),"y"),"yr","day")))),"")</f>
        <v>1826</v>
      </c>
      <c r="V2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Row],[JABATAN]],tbl_refJabatan,6,FALSE),"yr","day")-CONVERT(DATEDIF(H2390,tglAcuan,"y"),"yr","day"))),(NOW()+(CONVERT(VLOOKUP(Table1[[#This Row],[JABATAN]],tbl_refJabatan,6,FALSE),"yr","day")-CONVERT(DATEDIF(H2390,NOW(),"y"),"yr","day")))),"Usia Salah"),"")</f>
        <v>45714.348911689813</v>
      </c>
      <c r="W2390" s="167" t="str">
        <f ca="1">IF(Table1[[#This Row],[TGL.PENSIUN (usia)]]&lt;&gt;0,TEXT(Table1[[#This Row],[TGL.PENSIUN (usia)]],"yyyy"),"")</f>
        <v>2025</v>
      </c>
      <c r="X2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Row],[JABATAN]],tbl_refJabatan,7,FALSE),"yr","day")-CONVERT(DATEDIF(M2390,tglAcuan,"y"),"yr","day"))),(NOW()+(CONVERT(VLOOKUP(Table1[[#This Row],[JABATAN]],tbl_refJabatan,7,FALSE),"yr","day")-CONVERT(DATEDIF(M2390,NOW(),"y"),"yr","day")))),"tgl SK salah"),"")</f>
        <v>50827.848911689813</v>
      </c>
      <c r="Y2390" s="167" t="str">
        <f ca="1">IF(Table1[[#This Row],[TGL. PENSIUN (jabatan)]]&lt;&gt;0,TEXT(Table1[[#This Row],[TGL. PENSIUN (jabatan)]],"yyyy"),"")</f>
        <v>2039</v>
      </c>
      <c r="Z239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Row],[JABATAN]],tbl_refJabatan,8,FALSE),"yr","day")-CONVERT(DATEDIF(H2390,tglAcuan,"y"),"yr","day"))),(NOW()+(CONVERT(VLOOKUP(Table1[[#This Row],[JABATAN]],tbl_refJabatan,8,FALSE),"yr","day")-CONVERT(DATEDIF(H2390,NOW(),"y"),"yr","day")))),"Usia Salah"),"")</f>
        <v>45714.348911689813</v>
      </c>
      <c r="AA2390" s="167" t="str">
        <f ca="1">IF(Table1[[#This Row],[TGL.PENSIUN (usia )]]&lt;&gt;0,TEXT(Table1[[#This Row],[TGL.PENSIUN (usia )]],"yyyy"),"")</f>
        <v>2025</v>
      </c>
      <c r="AB239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Row],[JABATAN]],tbl_refJabatan,9,FALSE),"yr","day")-CONVERT(DATEDIF(M2390,tglAcuan,"y"),"yr","day"))),(NOW()+(CONVERT(VLOOKUP(Table1[[#This Row],[JABATAN]],tbl_refJabatan,9,FALSE),"yr","day")-CONVERT(DATEDIF(M2390,NOW(),"y"),"yr","day")))),"tgl SK salah"),"")</f>
        <v>50827.848911689813</v>
      </c>
      <c r="AC2390" s="167" t="str">
        <f ca="1">IF(Table1[[#This Row],[TGL. PENSIUN (jabatan )]]&lt;&gt;0,TEXT(Table1[[#This Row],[TGL. PENSIUN (jabatan )]],"yyyy"),"")</f>
        <v>2039</v>
      </c>
      <c r="AD239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1" spans="1:30" s="53" customFormat="1" ht="21.75" customHeight="1" x14ac:dyDescent="0.25">
      <c r="A2391" s="43">
        <f t="shared" si="81"/>
        <v>2386</v>
      </c>
      <c r="B2391" s="44" t="s">
        <v>3998</v>
      </c>
      <c r="C2391" s="44" t="s">
        <v>4131</v>
      </c>
      <c r="D2391" s="72" t="s">
        <v>52</v>
      </c>
      <c r="E2391" s="59" t="s">
        <v>4136</v>
      </c>
      <c r="F2391" s="43" t="s">
        <v>41</v>
      </c>
      <c r="G2391" s="46" t="s">
        <v>42</v>
      </c>
      <c r="H2391" s="47">
        <v>26710</v>
      </c>
      <c r="I2391" s="45"/>
      <c r="J2391" s="76"/>
      <c r="K2391" s="74" t="s">
        <v>93</v>
      </c>
      <c r="L2391" s="63" t="s">
        <v>4135</v>
      </c>
      <c r="M2391" s="80">
        <v>43402</v>
      </c>
      <c r="N2391" s="52" t="str">
        <f t="shared" ca="1" si="82"/>
        <v>51 Tahun 0 Bulan 12 hari</v>
      </c>
      <c r="O239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Row],[JABATAN]],tbl_refJabatan,2,FALSE),"yr","day")-CONVERT(DATEDIF(H2391,tglAcuan,"y"),"yr","day"))),(NOW()+(CONVERT(VLOOKUP(Table1[[#This Row],[JABATAN]],tbl_refJabatan,2,FALSE),"yr","day")-CONVERT(DATEDIF(H2391,NOW(),"y"),"yr","day")))),"Usia Salah"),"")</f>
        <v>48636.348911689813</v>
      </c>
      <c r="Q2391" s="167" t="str">
        <f ca="1">IF(Table1[[#This Row],[TGL. PENSIUN (usia)]]&lt;&gt;0,TEXT(Table1[[#This Row],[TGL. PENSIUN (usia)]],"yyyy"),"")</f>
        <v>2033</v>
      </c>
      <c r="R2391" s="166">
        <f ca="1">IF(AND(Table1[[#This Row],[TGL. PENSIUN (usia)]]&lt;&gt;"",Table1[[#This Row],[TGL. PENSIUN (usia)]]&lt;&gt;"USIA SALAH"),IF(tglAcuan&lt;&gt;0,(INT(CONVERT(VLOOKUP(Table1[[#This Row],[JABATAN]],tbl_refJabatan,2,FALSE),"yr","day")-CONVERT(DATEDIF(H2391,tglAcuan,"y"),"yr","day"))),(INT(CONVERT(VLOOKUP(Table1[[#This Row],[JABATAN]],tbl_refJabatan,2,FALSE),"yr","day")-CONVERT(DATEDIF(H2391,NOW(),"y"),"yr","day")))),"")</f>
        <v>3287</v>
      </c>
      <c r="S2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Row],[JABATAN]],tbl_refJabatan,4,FALSE),"yr","day")-CONVERT(DATEDIF(H2391,tglAcuan,"y"),"yr","day"))),(NOW()+(CONVERT(VLOOKUP(Table1[[#This Row],[JABATAN]],tbl_refJabatan,4,FALSE),"yr","day")-CONVERT(DATEDIF(H2391,NOW(),"y"),"yr","day")))),"Usia Salah"),"")</f>
        <v>48636.348911689813</v>
      </c>
      <c r="T2391" s="167" t="str">
        <f ca="1">IF(Table1[[#This Row],[TGL. PENSIUN ( usia )]]&lt;&gt;0,TEXT(Table1[[#This Row],[TGL. PENSIUN ( usia )]],"yyyy"),"")</f>
        <v>2033</v>
      </c>
      <c r="U2391" s="166">
        <f ca="1">IF(AND(Table1[[#This Row],[TGL. PENSIUN (usia)]]&lt;&gt;"",Table1[[#This Row],[TGL. PENSIUN (usia)]]&lt;&gt;"USIA SALAH"),IF(tglAcuan&lt;&gt;0,(INT(CONVERT(VLOOKUP(Table1[[#This Row],[JABATAN]],tbl_refJabatan,4,FALSE),"yr","day")-CONVERT(DATEDIF(H2391,tglAcuan,"y"),"yr","day"))),(INT(CONVERT(VLOOKUP(Table1[[#This Row],[JABATAN]],tbl_refJabatan,4,FALSE),"yr","day")-CONVERT(DATEDIF(H2391,NOW(),"y"),"yr","day")))),"")</f>
        <v>3287</v>
      </c>
      <c r="V2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Row],[JABATAN]],tbl_refJabatan,6,FALSE),"yr","day")-CONVERT(DATEDIF(H2391,tglAcuan,"y"),"yr","day"))),(NOW()+(CONVERT(VLOOKUP(Table1[[#This Row],[JABATAN]],tbl_refJabatan,6,FALSE),"yr","day")-CONVERT(DATEDIF(H2391,NOW(),"y"),"yr","day")))),"Usia Salah"),"")</f>
        <v>47175.348911689813</v>
      </c>
      <c r="W2391" s="167" t="str">
        <f ca="1">IF(Table1[[#This Row],[TGL.PENSIUN (usia)]]&lt;&gt;0,TEXT(Table1[[#This Row],[TGL.PENSIUN (usia)]],"yyyy"),"")</f>
        <v>2029</v>
      </c>
      <c r="X2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Row],[JABATAN]],tbl_refJabatan,7,FALSE),"yr","day")-CONVERT(DATEDIF(M2391,tglAcuan,"y"),"yr","day"))),(NOW()+(CONVERT(VLOOKUP(Table1[[#This Row],[JABATAN]],tbl_refJabatan,7,FALSE),"yr","day")-CONVERT(DATEDIF(M2391,NOW(),"y"),"yr","day")))),"tgl SK salah"),"")</f>
        <v>50827.848911689813</v>
      </c>
      <c r="Y2391" s="167" t="str">
        <f ca="1">IF(Table1[[#This Row],[TGL. PENSIUN (jabatan)]]&lt;&gt;0,TEXT(Table1[[#This Row],[TGL. PENSIUN (jabatan)]],"yyyy"),"")</f>
        <v>2039</v>
      </c>
      <c r="Z239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Row],[JABATAN]],tbl_refJabatan,8,FALSE),"yr","day")-CONVERT(DATEDIF(H2391,tglAcuan,"y"),"yr","day"))),(NOW()+(CONVERT(VLOOKUP(Table1[[#This Row],[JABATAN]],tbl_refJabatan,8,FALSE),"yr","day")-CONVERT(DATEDIF(H2391,NOW(),"y"),"yr","day")))),"Usia Salah"),"")</f>
        <v>47175.348911689813</v>
      </c>
      <c r="AA2391" s="167" t="str">
        <f ca="1">IF(Table1[[#This Row],[TGL.PENSIUN (usia )]]&lt;&gt;0,TEXT(Table1[[#This Row],[TGL.PENSIUN (usia )]],"yyyy"),"")</f>
        <v>2029</v>
      </c>
      <c r="AB239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Row],[JABATAN]],tbl_refJabatan,9,FALSE),"yr","day")-CONVERT(DATEDIF(M2391,tglAcuan,"y"),"yr","day"))),(NOW()+(CONVERT(VLOOKUP(Table1[[#This Row],[JABATAN]],tbl_refJabatan,9,FALSE),"yr","day")-CONVERT(DATEDIF(M2391,NOW(),"y"),"yr","day")))),"tgl SK salah"),"")</f>
        <v>50827.848911689813</v>
      </c>
      <c r="AC2391" s="167" t="str">
        <f ca="1">IF(Table1[[#This Row],[TGL. PENSIUN (jabatan )]]&lt;&gt;0,TEXT(Table1[[#This Row],[TGL. PENSIUN (jabatan )]],"yyyy"),"")</f>
        <v>2039</v>
      </c>
      <c r="AD239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2" spans="1:30" s="53" customFormat="1" ht="21.75" customHeight="1" x14ac:dyDescent="0.25">
      <c r="A2392" s="43">
        <f t="shared" si="81"/>
        <v>2387</v>
      </c>
      <c r="B2392" s="44" t="s">
        <v>3998</v>
      </c>
      <c r="C2392" s="44" t="s">
        <v>4131</v>
      </c>
      <c r="D2392" s="72" t="s">
        <v>54</v>
      </c>
      <c r="E2392" s="59" t="s">
        <v>669</v>
      </c>
      <c r="F2392" s="43" t="s">
        <v>41</v>
      </c>
      <c r="G2392" s="46" t="s">
        <v>42</v>
      </c>
      <c r="H2392" s="47">
        <v>24286</v>
      </c>
      <c r="I2392" s="45"/>
      <c r="J2392" s="76"/>
      <c r="K2392" s="74" t="s">
        <v>43</v>
      </c>
      <c r="L2392" s="63" t="s">
        <v>4135</v>
      </c>
      <c r="M2392" s="80">
        <v>43402</v>
      </c>
      <c r="N2392" s="52" t="str">
        <f t="shared" ca="1" si="82"/>
        <v>57 Tahun 7 Bulan 30 hari</v>
      </c>
      <c r="O239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Row],[JABATAN]],tbl_refJabatan,2,FALSE),"yr","day")-CONVERT(DATEDIF(H2392,tglAcuan,"y"),"yr","day"))),(NOW()+(CONVERT(VLOOKUP(Table1[[#This Row],[JABATAN]],tbl_refJabatan,2,FALSE),"yr","day")-CONVERT(DATEDIF(H2392,NOW(),"y"),"yr","day")))),"Usia Salah"),"")</f>
        <v>46444.848911689813</v>
      </c>
      <c r="Q2392" s="167" t="str">
        <f ca="1">IF(Table1[[#This Row],[TGL. PENSIUN (usia)]]&lt;&gt;0,TEXT(Table1[[#This Row],[TGL. PENSIUN (usia)]],"yyyy"),"")</f>
        <v>2027</v>
      </c>
      <c r="R2392" s="166">
        <f ca="1">IF(AND(Table1[[#This Row],[TGL. PENSIUN (usia)]]&lt;&gt;"",Table1[[#This Row],[TGL. PENSIUN (usia)]]&lt;&gt;"USIA SALAH"),IF(tglAcuan&lt;&gt;0,(INT(CONVERT(VLOOKUP(Table1[[#This Row],[JABATAN]],tbl_refJabatan,2,FALSE),"yr","day")-CONVERT(DATEDIF(H2392,tglAcuan,"y"),"yr","day"))),(INT(CONVERT(VLOOKUP(Table1[[#This Row],[JABATAN]],tbl_refJabatan,2,FALSE),"yr","day")-CONVERT(DATEDIF(H2392,NOW(),"y"),"yr","day")))),"")</f>
        <v>1095</v>
      </c>
      <c r="S2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Row],[JABATAN]],tbl_refJabatan,4,FALSE),"yr","day")-CONVERT(DATEDIF(H2392,tglAcuan,"y"),"yr","day"))),(NOW()+(CONVERT(VLOOKUP(Table1[[#This Row],[JABATAN]],tbl_refJabatan,4,FALSE),"yr","day")-CONVERT(DATEDIF(H2392,NOW(),"y"),"yr","day")))),"Usia Salah"),"")</f>
        <v>46444.848911689813</v>
      </c>
      <c r="T2392" s="167" t="str">
        <f ca="1">IF(Table1[[#This Row],[TGL. PENSIUN ( usia )]]&lt;&gt;0,TEXT(Table1[[#This Row],[TGL. PENSIUN ( usia )]],"yyyy"),"")</f>
        <v>2027</v>
      </c>
      <c r="U2392" s="166">
        <f ca="1">IF(AND(Table1[[#This Row],[TGL. PENSIUN (usia)]]&lt;&gt;"",Table1[[#This Row],[TGL. PENSIUN (usia)]]&lt;&gt;"USIA SALAH"),IF(tglAcuan&lt;&gt;0,(INT(CONVERT(VLOOKUP(Table1[[#This Row],[JABATAN]],tbl_refJabatan,4,FALSE),"yr","day")-CONVERT(DATEDIF(H2392,tglAcuan,"y"),"yr","day"))),(INT(CONVERT(VLOOKUP(Table1[[#This Row],[JABATAN]],tbl_refJabatan,4,FALSE),"yr","day")-CONVERT(DATEDIF(H2392,NOW(),"y"),"yr","day")))),"")</f>
        <v>1095</v>
      </c>
      <c r="V2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Row],[JABATAN]],tbl_refJabatan,6,FALSE),"yr","day")-CONVERT(DATEDIF(H2392,tglAcuan,"y"),"yr","day"))),(NOW()+(CONVERT(VLOOKUP(Table1[[#This Row],[JABATAN]],tbl_refJabatan,6,FALSE),"yr","day")-CONVERT(DATEDIF(H2392,NOW(),"y"),"yr","day")))),"Usia Salah"),"")</f>
        <v>44983.848911689813</v>
      </c>
      <c r="W2392" s="167" t="str">
        <f ca="1">IF(Table1[[#This Row],[TGL.PENSIUN (usia)]]&lt;&gt;0,TEXT(Table1[[#This Row],[TGL.PENSIUN (usia)]],"yyyy"),"")</f>
        <v>2023</v>
      </c>
      <c r="X2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Row],[JABATAN]],tbl_refJabatan,7,FALSE),"yr","day")-CONVERT(DATEDIF(M2392,tglAcuan,"y"),"yr","day"))),(NOW()+(CONVERT(VLOOKUP(Table1[[#This Row],[JABATAN]],tbl_refJabatan,7,FALSE),"yr","day")-CONVERT(DATEDIF(M2392,NOW(),"y"),"yr","day")))),"tgl SK salah"),"")</f>
        <v>50827.848911689813</v>
      </c>
      <c r="Y2392" s="167" t="str">
        <f ca="1">IF(Table1[[#This Row],[TGL. PENSIUN (jabatan)]]&lt;&gt;0,TEXT(Table1[[#This Row],[TGL. PENSIUN (jabatan)]],"yyyy"),"")</f>
        <v>2039</v>
      </c>
      <c r="Z239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Row],[JABATAN]],tbl_refJabatan,8,FALSE),"yr","day")-CONVERT(DATEDIF(H2392,tglAcuan,"y"),"yr","day"))),(NOW()+(CONVERT(VLOOKUP(Table1[[#This Row],[JABATAN]],tbl_refJabatan,8,FALSE),"yr","day")-CONVERT(DATEDIF(H2392,NOW(),"y"),"yr","day")))),"Usia Salah"),"")</f>
        <v>44983.848911689813</v>
      </c>
      <c r="AA2392" s="167" t="str">
        <f ca="1">IF(Table1[[#This Row],[TGL.PENSIUN (usia )]]&lt;&gt;0,TEXT(Table1[[#This Row],[TGL.PENSIUN (usia )]],"yyyy"),"")</f>
        <v>2023</v>
      </c>
      <c r="AB239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Row],[JABATAN]],tbl_refJabatan,9,FALSE),"yr","day")-CONVERT(DATEDIF(M2392,tglAcuan,"y"),"yr","day"))),(NOW()+(CONVERT(VLOOKUP(Table1[[#This Row],[JABATAN]],tbl_refJabatan,9,FALSE),"yr","day")-CONVERT(DATEDIF(M2392,NOW(),"y"),"yr","day")))),"tgl SK salah"),"")</f>
        <v>50827.848911689813</v>
      </c>
      <c r="AC2392" s="167" t="str">
        <f ca="1">IF(Table1[[#This Row],[TGL. PENSIUN (jabatan )]]&lt;&gt;0,TEXT(Table1[[#This Row],[TGL. PENSIUN (jabatan )]],"yyyy"),"")</f>
        <v>2039</v>
      </c>
      <c r="AD239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3" spans="1:30" s="53" customFormat="1" ht="21.75" customHeight="1" x14ac:dyDescent="0.25">
      <c r="A2393" s="43">
        <f t="shared" si="81"/>
        <v>2388</v>
      </c>
      <c r="B2393" s="44" t="s">
        <v>3998</v>
      </c>
      <c r="C2393" s="44" t="s">
        <v>4131</v>
      </c>
      <c r="D2393" s="72" t="s">
        <v>57</v>
      </c>
      <c r="E2393" s="59" t="s">
        <v>4137</v>
      </c>
      <c r="F2393" s="43" t="s">
        <v>41</v>
      </c>
      <c r="G2393" s="46" t="s">
        <v>42</v>
      </c>
      <c r="H2393" s="47">
        <v>28527</v>
      </c>
      <c r="I2393" s="45"/>
      <c r="J2393" s="76"/>
      <c r="K2393" s="74" t="s">
        <v>43</v>
      </c>
      <c r="L2393" s="63" t="s">
        <v>4135</v>
      </c>
      <c r="M2393" s="80">
        <v>43402</v>
      </c>
      <c r="N2393" s="52" t="str">
        <f t="shared" ca="1" si="82"/>
        <v>46 Tahun 0 Bulan 21 hari</v>
      </c>
      <c r="O239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Row],[JABATAN]],tbl_refJabatan,2,FALSE),"yr","day")-CONVERT(DATEDIF(H2393,tglAcuan,"y"),"yr","day"))),(NOW()+(CONVERT(VLOOKUP(Table1[[#This Row],[JABATAN]],tbl_refJabatan,2,FALSE),"yr","day")-CONVERT(DATEDIF(H2393,NOW(),"y"),"yr","day")))),"Usia Salah"),"")</f>
        <v>50462.598911689813</v>
      </c>
      <c r="Q2393" s="167" t="str">
        <f ca="1">IF(Table1[[#This Row],[TGL. PENSIUN (usia)]]&lt;&gt;0,TEXT(Table1[[#This Row],[TGL. PENSIUN (usia)]],"yyyy"),"")</f>
        <v>2038</v>
      </c>
      <c r="R2393" s="166">
        <f ca="1">IF(AND(Table1[[#This Row],[TGL. PENSIUN (usia)]]&lt;&gt;"",Table1[[#This Row],[TGL. PENSIUN (usia)]]&lt;&gt;"USIA SALAH"),IF(tglAcuan&lt;&gt;0,(INT(CONVERT(VLOOKUP(Table1[[#This Row],[JABATAN]],tbl_refJabatan,2,FALSE),"yr","day")-CONVERT(DATEDIF(H2393,tglAcuan,"y"),"yr","day"))),(INT(CONVERT(VLOOKUP(Table1[[#This Row],[JABATAN]],tbl_refJabatan,2,FALSE),"yr","day")-CONVERT(DATEDIF(H2393,NOW(),"y"),"yr","day")))),"")</f>
        <v>5113</v>
      </c>
      <c r="S2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Row],[JABATAN]],tbl_refJabatan,4,FALSE),"yr","day")-CONVERT(DATEDIF(H2393,tglAcuan,"y"),"yr","day"))),(NOW()+(CONVERT(VLOOKUP(Table1[[#This Row],[JABATAN]],tbl_refJabatan,4,FALSE),"yr","day")-CONVERT(DATEDIF(H2393,NOW(),"y"),"yr","day")))),"Usia Salah"),"")</f>
        <v>50462.598911689813</v>
      </c>
      <c r="T2393" s="167" t="str">
        <f ca="1">IF(Table1[[#This Row],[TGL. PENSIUN ( usia )]]&lt;&gt;0,TEXT(Table1[[#This Row],[TGL. PENSIUN ( usia )]],"yyyy"),"")</f>
        <v>2038</v>
      </c>
      <c r="U2393" s="166">
        <f ca="1">IF(AND(Table1[[#This Row],[TGL. PENSIUN (usia)]]&lt;&gt;"",Table1[[#This Row],[TGL. PENSIUN (usia)]]&lt;&gt;"USIA SALAH"),IF(tglAcuan&lt;&gt;0,(INT(CONVERT(VLOOKUP(Table1[[#This Row],[JABATAN]],tbl_refJabatan,4,FALSE),"yr","day")-CONVERT(DATEDIF(H2393,tglAcuan,"y"),"yr","day"))),(INT(CONVERT(VLOOKUP(Table1[[#This Row],[JABATAN]],tbl_refJabatan,4,FALSE),"yr","day")-CONVERT(DATEDIF(H2393,NOW(),"y"),"yr","day")))),"")</f>
        <v>5113</v>
      </c>
      <c r="V2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Row],[JABATAN]],tbl_refJabatan,6,FALSE),"yr","day")-CONVERT(DATEDIF(H2393,tglAcuan,"y"),"yr","day"))),(NOW()+(CONVERT(VLOOKUP(Table1[[#This Row],[JABATAN]],tbl_refJabatan,6,FALSE),"yr","day")-CONVERT(DATEDIF(H2393,NOW(),"y"),"yr","day")))),"Usia Salah"),"")</f>
        <v>49001.598911689813</v>
      </c>
      <c r="W2393" s="167" t="str">
        <f ca="1">IF(Table1[[#This Row],[TGL.PENSIUN (usia)]]&lt;&gt;0,TEXT(Table1[[#This Row],[TGL.PENSIUN (usia)]],"yyyy"),"")</f>
        <v>2034</v>
      </c>
      <c r="X2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Row],[JABATAN]],tbl_refJabatan,7,FALSE),"yr","day")-CONVERT(DATEDIF(M2393,tglAcuan,"y"),"yr","day"))),(NOW()+(CONVERT(VLOOKUP(Table1[[#This Row],[JABATAN]],tbl_refJabatan,7,FALSE),"yr","day")-CONVERT(DATEDIF(M2393,NOW(),"y"),"yr","day")))),"tgl SK salah"),"")</f>
        <v>50827.848911689813</v>
      </c>
      <c r="Y2393" s="167" t="str">
        <f ca="1">IF(Table1[[#This Row],[TGL. PENSIUN (jabatan)]]&lt;&gt;0,TEXT(Table1[[#This Row],[TGL. PENSIUN (jabatan)]],"yyyy"),"")</f>
        <v>2039</v>
      </c>
      <c r="Z239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Row],[JABATAN]],tbl_refJabatan,8,FALSE),"yr","day")-CONVERT(DATEDIF(H2393,tglAcuan,"y"),"yr","day"))),(NOW()+(CONVERT(VLOOKUP(Table1[[#This Row],[JABATAN]],tbl_refJabatan,8,FALSE),"yr","day")-CONVERT(DATEDIF(H2393,NOW(),"y"),"yr","day")))),"Usia Salah"),"")</f>
        <v>49001.598911689813</v>
      </c>
      <c r="AA2393" s="167" t="str">
        <f ca="1">IF(Table1[[#This Row],[TGL.PENSIUN (usia )]]&lt;&gt;0,TEXT(Table1[[#This Row],[TGL.PENSIUN (usia )]],"yyyy"),"")</f>
        <v>2034</v>
      </c>
      <c r="AB239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Row],[JABATAN]],tbl_refJabatan,9,FALSE),"yr","day")-CONVERT(DATEDIF(M2393,tglAcuan,"y"),"yr","day"))),(NOW()+(CONVERT(VLOOKUP(Table1[[#This Row],[JABATAN]],tbl_refJabatan,9,FALSE),"yr","day")-CONVERT(DATEDIF(M2393,NOW(),"y"),"yr","day")))),"tgl SK salah"),"")</f>
        <v>50827.848911689813</v>
      </c>
      <c r="AC2393" s="167" t="str">
        <f ca="1">IF(Table1[[#This Row],[TGL. PENSIUN (jabatan )]]&lt;&gt;0,TEXT(Table1[[#This Row],[TGL. PENSIUN (jabatan )]],"yyyy"),"")</f>
        <v>2039</v>
      </c>
      <c r="AD239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4" spans="1:30" s="53" customFormat="1" ht="21.75" customHeight="1" x14ac:dyDescent="0.25">
      <c r="A2394" s="43">
        <f t="shared" si="81"/>
        <v>2389</v>
      </c>
      <c r="B2394" s="44" t="s">
        <v>3998</v>
      </c>
      <c r="C2394" s="44" t="s">
        <v>4131</v>
      </c>
      <c r="D2394" s="72" t="s">
        <v>59</v>
      </c>
      <c r="E2394" s="59" t="s">
        <v>4138</v>
      </c>
      <c r="F2394" s="43" t="s">
        <v>41</v>
      </c>
      <c r="G2394" s="46" t="s">
        <v>42</v>
      </c>
      <c r="H2394" s="47">
        <v>26816</v>
      </c>
      <c r="I2394" s="45"/>
      <c r="J2394" s="76"/>
      <c r="K2394" s="74" t="s">
        <v>43</v>
      </c>
      <c r="L2394" s="63" t="s">
        <v>4135</v>
      </c>
      <c r="M2394" s="80">
        <v>43402</v>
      </c>
      <c r="N2394" s="52" t="str">
        <f t="shared" ca="1" si="82"/>
        <v>50 Tahun 8 Bulan 26 hari</v>
      </c>
      <c r="O239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Row],[JABATAN]],tbl_refJabatan,2,FALSE),"yr","day")-CONVERT(DATEDIF(H2394,tglAcuan,"y"),"yr","day"))),(NOW()+(CONVERT(VLOOKUP(Table1[[#This Row],[JABATAN]],tbl_refJabatan,2,FALSE),"yr","day")-CONVERT(DATEDIF(H2394,NOW(),"y"),"yr","day")))),"Usia Salah"),"")</f>
        <v>49001.598911689813</v>
      </c>
      <c r="Q2394" s="167" t="str">
        <f ca="1">IF(Table1[[#This Row],[TGL. PENSIUN (usia)]]&lt;&gt;0,TEXT(Table1[[#This Row],[TGL. PENSIUN (usia)]],"yyyy"),"")</f>
        <v>2034</v>
      </c>
      <c r="R2394" s="166">
        <f ca="1">IF(AND(Table1[[#This Row],[TGL. PENSIUN (usia)]]&lt;&gt;"",Table1[[#This Row],[TGL. PENSIUN (usia)]]&lt;&gt;"USIA SALAH"),IF(tglAcuan&lt;&gt;0,(INT(CONVERT(VLOOKUP(Table1[[#This Row],[JABATAN]],tbl_refJabatan,2,FALSE),"yr","day")-CONVERT(DATEDIF(H2394,tglAcuan,"y"),"yr","day"))),(INT(CONVERT(VLOOKUP(Table1[[#This Row],[JABATAN]],tbl_refJabatan,2,FALSE),"yr","day")-CONVERT(DATEDIF(H2394,NOW(),"y"),"yr","day")))),"")</f>
        <v>3652</v>
      </c>
      <c r="S2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Row],[JABATAN]],tbl_refJabatan,4,FALSE),"yr","day")-CONVERT(DATEDIF(H2394,tglAcuan,"y"),"yr","day"))),(NOW()+(CONVERT(VLOOKUP(Table1[[#This Row],[JABATAN]],tbl_refJabatan,4,FALSE),"yr","day")-CONVERT(DATEDIF(H2394,NOW(),"y"),"yr","day")))),"Usia Salah"),"")</f>
        <v>49001.598911689813</v>
      </c>
      <c r="T2394" s="167" t="str">
        <f ca="1">IF(Table1[[#This Row],[TGL. PENSIUN ( usia )]]&lt;&gt;0,TEXT(Table1[[#This Row],[TGL. PENSIUN ( usia )]],"yyyy"),"")</f>
        <v>2034</v>
      </c>
      <c r="U2394" s="166">
        <f ca="1">IF(AND(Table1[[#This Row],[TGL. PENSIUN (usia)]]&lt;&gt;"",Table1[[#This Row],[TGL. PENSIUN (usia)]]&lt;&gt;"USIA SALAH"),IF(tglAcuan&lt;&gt;0,(INT(CONVERT(VLOOKUP(Table1[[#This Row],[JABATAN]],tbl_refJabatan,4,FALSE),"yr","day")-CONVERT(DATEDIF(H2394,tglAcuan,"y"),"yr","day"))),(INT(CONVERT(VLOOKUP(Table1[[#This Row],[JABATAN]],tbl_refJabatan,4,FALSE),"yr","day")-CONVERT(DATEDIF(H2394,NOW(),"y"),"yr","day")))),"")</f>
        <v>3652</v>
      </c>
      <c r="V2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Row],[JABATAN]],tbl_refJabatan,6,FALSE),"yr","day")-CONVERT(DATEDIF(H2394,tglAcuan,"y"),"yr","day"))),(NOW()+(CONVERT(VLOOKUP(Table1[[#This Row],[JABATAN]],tbl_refJabatan,6,FALSE),"yr","day")-CONVERT(DATEDIF(H2394,NOW(),"y"),"yr","day")))),"Usia Salah"),"")</f>
        <v>47540.598911689813</v>
      </c>
      <c r="W2394" s="167" t="str">
        <f ca="1">IF(Table1[[#This Row],[TGL.PENSIUN (usia)]]&lt;&gt;0,TEXT(Table1[[#This Row],[TGL.PENSIUN (usia)]],"yyyy"),"")</f>
        <v>2030</v>
      </c>
      <c r="X2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Row],[JABATAN]],tbl_refJabatan,7,FALSE),"yr","day")-CONVERT(DATEDIF(M2394,tglAcuan,"y"),"yr","day"))),(NOW()+(CONVERT(VLOOKUP(Table1[[#This Row],[JABATAN]],tbl_refJabatan,7,FALSE),"yr","day")-CONVERT(DATEDIF(M2394,NOW(),"y"),"yr","day")))),"tgl SK salah"),"")</f>
        <v>50827.848911689813</v>
      </c>
      <c r="Y2394" s="167" t="str">
        <f ca="1">IF(Table1[[#This Row],[TGL. PENSIUN (jabatan)]]&lt;&gt;0,TEXT(Table1[[#This Row],[TGL. PENSIUN (jabatan)]],"yyyy"),"")</f>
        <v>2039</v>
      </c>
      <c r="Z239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Row],[JABATAN]],tbl_refJabatan,8,FALSE),"yr","day")-CONVERT(DATEDIF(H2394,tglAcuan,"y"),"yr","day"))),(NOW()+(CONVERT(VLOOKUP(Table1[[#This Row],[JABATAN]],tbl_refJabatan,8,FALSE),"yr","day")-CONVERT(DATEDIF(H2394,NOW(),"y"),"yr","day")))),"Usia Salah"),"")</f>
        <v>47540.598911689813</v>
      </c>
      <c r="AA2394" s="167" t="str">
        <f ca="1">IF(Table1[[#This Row],[TGL.PENSIUN (usia )]]&lt;&gt;0,TEXT(Table1[[#This Row],[TGL.PENSIUN (usia )]],"yyyy"),"")</f>
        <v>2030</v>
      </c>
      <c r="AB239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Row],[JABATAN]],tbl_refJabatan,9,FALSE),"yr","day")-CONVERT(DATEDIF(M2394,tglAcuan,"y"),"yr","day"))),(NOW()+(CONVERT(VLOOKUP(Table1[[#This Row],[JABATAN]],tbl_refJabatan,9,FALSE),"yr","day")-CONVERT(DATEDIF(M2394,NOW(),"y"),"yr","day")))),"tgl SK salah"),"")</f>
        <v>50827.848911689813</v>
      </c>
      <c r="AC2394" s="167" t="str">
        <f ca="1">IF(Table1[[#This Row],[TGL. PENSIUN (jabatan )]]&lt;&gt;0,TEXT(Table1[[#This Row],[TGL. PENSIUN (jabatan )]],"yyyy"),"")</f>
        <v>2039</v>
      </c>
      <c r="AD239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5" spans="1:30" s="53" customFormat="1" ht="21.75" customHeight="1" x14ac:dyDescent="0.25">
      <c r="A2395" s="43">
        <f t="shared" si="81"/>
        <v>2390</v>
      </c>
      <c r="B2395" s="44" t="s">
        <v>3998</v>
      </c>
      <c r="C2395" s="44" t="s">
        <v>4131</v>
      </c>
      <c r="D2395" s="72" t="s">
        <v>61</v>
      </c>
      <c r="E2395" s="59" t="s">
        <v>4139</v>
      </c>
      <c r="F2395" s="43" t="s">
        <v>41</v>
      </c>
      <c r="G2395" s="46" t="s">
        <v>42</v>
      </c>
      <c r="H2395" s="47">
        <v>31193</v>
      </c>
      <c r="I2395" s="45"/>
      <c r="J2395" s="76"/>
      <c r="K2395" s="74" t="s">
        <v>43</v>
      </c>
      <c r="L2395" s="63" t="s">
        <v>4135</v>
      </c>
      <c r="M2395" s="80">
        <v>43402</v>
      </c>
      <c r="N2395" s="52" t="str">
        <f t="shared" ca="1" si="82"/>
        <v>38 Tahun 9 Bulan 1 hari</v>
      </c>
      <c r="O239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Row],[JABATAN]],tbl_refJabatan,2,FALSE),"yr","day")-CONVERT(DATEDIF(H2395,tglAcuan,"y"),"yr","day"))),(NOW()+(CONVERT(VLOOKUP(Table1[[#This Row],[JABATAN]],tbl_refJabatan,2,FALSE),"yr","day")-CONVERT(DATEDIF(H2395,NOW(),"y"),"yr","day")))),"Usia Salah"),"")</f>
        <v>53384.598911689813</v>
      </c>
      <c r="Q2395" s="167" t="str">
        <f ca="1">IF(Table1[[#This Row],[TGL. PENSIUN (usia)]]&lt;&gt;0,TEXT(Table1[[#This Row],[TGL. PENSIUN (usia)]],"yyyy"),"")</f>
        <v>2046</v>
      </c>
      <c r="R2395" s="166">
        <f ca="1">IF(AND(Table1[[#This Row],[TGL. PENSIUN (usia)]]&lt;&gt;"",Table1[[#This Row],[TGL. PENSIUN (usia)]]&lt;&gt;"USIA SALAH"),IF(tglAcuan&lt;&gt;0,(INT(CONVERT(VLOOKUP(Table1[[#This Row],[JABATAN]],tbl_refJabatan,2,FALSE),"yr","day")-CONVERT(DATEDIF(H2395,tglAcuan,"y"),"yr","day"))),(INT(CONVERT(VLOOKUP(Table1[[#This Row],[JABATAN]],tbl_refJabatan,2,FALSE),"yr","day")-CONVERT(DATEDIF(H2395,NOW(),"y"),"yr","day")))),"")</f>
        <v>8035</v>
      </c>
      <c r="S2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Row],[JABATAN]],tbl_refJabatan,4,FALSE),"yr","day")-CONVERT(DATEDIF(H2395,tglAcuan,"y"),"yr","day"))),(NOW()+(CONVERT(VLOOKUP(Table1[[#This Row],[JABATAN]],tbl_refJabatan,4,FALSE),"yr","day")-CONVERT(DATEDIF(H2395,NOW(),"y"),"yr","day")))),"Usia Salah"),"")</f>
        <v>53384.598911689813</v>
      </c>
      <c r="T2395" s="167" t="str">
        <f ca="1">IF(Table1[[#This Row],[TGL. PENSIUN ( usia )]]&lt;&gt;0,TEXT(Table1[[#This Row],[TGL. PENSIUN ( usia )]],"yyyy"),"")</f>
        <v>2046</v>
      </c>
      <c r="U2395" s="166">
        <f ca="1">IF(AND(Table1[[#This Row],[TGL. PENSIUN (usia)]]&lt;&gt;"",Table1[[#This Row],[TGL. PENSIUN (usia)]]&lt;&gt;"USIA SALAH"),IF(tglAcuan&lt;&gt;0,(INT(CONVERT(VLOOKUP(Table1[[#This Row],[JABATAN]],tbl_refJabatan,4,FALSE),"yr","day")-CONVERT(DATEDIF(H2395,tglAcuan,"y"),"yr","day"))),(INT(CONVERT(VLOOKUP(Table1[[#This Row],[JABATAN]],tbl_refJabatan,4,FALSE),"yr","day")-CONVERT(DATEDIF(H2395,NOW(),"y"),"yr","day")))),"")</f>
        <v>8035</v>
      </c>
      <c r="V2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Row],[JABATAN]],tbl_refJabatan,6,FALSE),"yr","day")-CONVERT(DATEDIF(H2395,tglAcuan,"y"),"yr","day"))),(NOW()+(CONVERT(VLOOKUP(Table1[[#This Row],[JABATAN]],tbl_refJabatan,6,FALSE),"yr","day")-CONVERT(DATEDIF(H2395,NOW(),"y"),"yr","day")))),"Usia Salah"),"")</f>
        <v>51923.598911689813</v>
      </c>
      <c r="W2395" s="167" t="str">
        <f ca="1">IF(Table1[[#This Row],[TGL.PENSIUN (usia)]]&lt;&gt;0,TEXT(Table1[[#This Row],[TGL.PENSIUN (usia)]],"yyyy"),"")</f>
        <v>2042</v>
      </c>
      <c r="X2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Row],[JABATAN]],tbl_refJabatan,7,FALSE),"yr","day")-CONVERT(DATEDIF(M2395,tglAcuan,"y"),"yr","day"))),(NOW()+(CONVERT(VLOOKUP(Table1[[#This Row],[JABATAN]],tbl_refJabatan,7,FALSE),"yr","day")-CONVERT(DATEDIF(M2395,NOW(),"y"),"yr","day")))),"tgl SK salah"),"")</f>
        <v>50827.848911689813</v>
      </c>
      <c r="Y2395" s="167" t="str">
        <f ca="1">IF(Table1[[#This Row],[TGL. PENSIUN (jabatan)]]&lt;&gt;0,TEXT(Table1[[#This Row],[TGL. PENSIUN (jabatan)]],"yyyy"),"")</f>
        <v>2039</v>
      </c>
      <c r="Z239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Row],[JABATAN]],tbl_refJabatan,8,FALSE),"yr","day")-CONVERT(DATEDIF(H2395,tglAcuan,"y"),"yr","day"))),(NOW()+(CONVERT(VLOOKUP(Table1[[#This Row],[JABATAN]],tbl_refJabatan,8,FALSE),"yr","day")-CONVERT(DATEDIF(H2395,NOW(),"y"),"yr","day")))),"Usia Salah"),"")</f>
        <v>51923.598911689813</v>
      </c>
      <c r="AA2395" s="167" t="str">
        <f ca="1">IF(Table1[[#This Row],[TGL.PENSIUN (usia )]]&lt;&gt;0,TEXT(Table1[[#This Row],[TGL.PENSIUN (usia )]],"yyyy"),"")</f>
        <v>2042</v>
      </c>
      <c r="AB239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Row],[JABATAN]],tbl_refJabatan,9,FALSE),"yr","day")-CONVERT(DATEDIF(M2395,tglAcuan,"y"),"yr","day"))),(NOW()+(CONVERT(VLOOKUP(Table1[[#This Row],[JABATAN]],tbl_refJabatan,9,FALSE),"yr","day")-CONVERT(DATEDIF(M2395,NOW(),"y"),"yr","day")))),"tgl SK salah"),"")</f>
        <v>50827.848911689813</v>
      </c>
      <c r="AC2395" s="167" t="str">
        <f ca="1">IF(Table1[[#This Row],[TGL. PENSIUN (jabatan )]]&lt;&gt;0,TEXT(Table1[[#This Row],[TGL. PENSIUN (jabatan )]],"yyyy"),"")</f>
        <v>2039</v>
      </c>
      <c r="AD239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6" spans="1:30" s="53" customFormat="1" ht="21.75" customHeight="1" x14ac:dyDescent="0.25">
      <c r="A2396" s="43">
        <f t="shared" si="81"/>
        <v>2391</v>
      </c>
      <c r="B2396" s="44" t="s">
        <v>3998</v>
      </c>
      <c r="C2396" s="44" t="s">
        <v>4131</v>
      </c>
      <c r="D2396" s="72" t="s">
        <v>63</v>
      </c>
      <c r="E2396" s="59" t="s">
        <v>4140</v>
      </c>
      <c r="F2396" s="43" t="s">
        <v>41</v>
      </c>
      <c r="G2396" s="46" t="s">
        <v>42</v>
      </c>
      <c r="H2396" s="47">
        <v>24535</v>
      </c>
      <c r="I2396" s="45"/>
      <c r="J2396" s="76"/>
      <c r="K2396" s="74" t="s">
        <v>43</v>
      </c>
      <c r="L2396" s="63" t="s">
        <v>4141</v>
      </c>
      <c r="M2396" s="80">
        <v>43402</v>
      </c>
      <c r="N2396" s="52" t="str">
        <f t="shared" ca="1" si="82"/>
        <v>56 Tahun 11 Bulan 23 hari</v>
      </c>
      <c r="O239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Row],[JABATAN]],tbl_refJabatan,2,FALSE),"yr","day")-CONVERT(DATEDIF(H2396,tglAcuan,"y"),"yr","day"))),(NOW()+(CONVERT(VLOOKUP(Table1[[#This Row],[JABATAN]],tbl_refJabatan,2,FALSE),"yr","day")-CONVERT(DATEDIF(H2396,NOW(),"y"),"yr","day")))),"Usia Salah"),"")</f>
        <v>46810.098911689813</v>
      </c>
      <c r="Q2396" s="167" t="str">
        <f ca="1">IF(Table1[[#This Row],[TGL. PENSIUN (usia)]]&lt;&gt;0,TEXT(Table1[[#This Row],[TGL. PENSIUN (usia)]],"yyyy"),"")</f>
        <v>2028</v>
      </c>
      <c r="R2396" s="166">
        <f ca="1">IF(AND(Table1[[#This Row],[TGL. PENSIUN (usia)]]&lt;&gt;"",Table1[[#This Row],[TGL. PENSIUN (usia)]]&lt;&gt;"USIA SALAH"),IF(tglAcuan&lt;&gt;0,(INT(CONVERT(VLOOKUP(Table1[[#This Row],[JABATAN]],tbl_refJabatan,2,FALSE),"yr","day")-CONVERT(DATEDIF(H2396,tglAcuan,"y"),"yr","day"))),(INT(CONVERT(VLOOKUP(Table1[[#This Row],[JABATAN]],tbl_refJabatan,2,FALSE),"yr","day")-CONVERT(DATEDIF(H2396,NOW(),"y"),"yr","day")))),"")</f>
        <v>1461</v>
      </c>
      <c r="S2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Row],[JABATAN]],tbl_refJabatan,4,FALSE),"yr","day")-CONVERT(DATEDIF(H2396,tglAcuan,"y"),"yr","day"))),(NOW()+(CONVERT(VLOOKUP(Table1[[#This Row],[JABATAN]],tbl_refJabatan,4,FALSE),"yr","day")-CONVERT(DATEDIF(H2396,NOW(),"y"),"yr","day")))),"Usia Salah"),"")</f>
        <v>32200.098911689813</v>
      </c>
      <c r="T2396" s="167" t="str">
        <f ca="1">IF(Table1[[#This Row],[TGL. PENSIUN ( usia )]]&lt;&gt;0,TEXT(Table1[[#This Row],[TGL. PENSIUN ( usia )]],"yyyy"),"")</f>
        <v>1988</v>
      </c>
      <c r="U2396" s="166">
        <f ca="1">IF(AND(Table1[[#This Row],[TGL. PENSIUN (usia)]]&lt;&gt;"",Table1[[#This Row],[TGL. PENSIUN (usia)]]&lt;&gt;"USIA SALAH"),IF(tglAcuan&lt;&gt;0,(INT(CONVERT(VLOOKUP(Table1[[#This Row],[JABATAN]],tbl_refJabatan,4,FALSE),"yr","day")-CONVERT(DATEDIF(H2396,tglAcuan,"y"),"yr","day"))),(INT(CONVERT(VLOOKUP(Table1[[#This Row],[JABATAN]],tbl_refJabatan,4,FALSE),"yr","day")-CONVERT(DATEDIF(H2396,NOW(),"y"),"yr","day")))),"")</f>
        <v>-13149</v>
      </c>
      <c r="V2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Row],[JABATAN]],tbl_refJabatan,6,FALSE),"yr","day")-CONVERT(DATEDIF(H2396,tglAcuan,"y"),"yr","day"))),(NOW()+(CONVERT(VLOOKUP(Table1[[#This Row],[JABATAN]],tbl_refJabatan,6,FALSE),"yr","day")-CONVERT(DATEDIF(H2396,NOW(),"y"),"yr","day")))),"Usia Salah"),"")</f>
        <v>24895.098911689813</v>
      </c>
      <c r="W2396" s="167" t="str">
        <f ca="1">IF(Table1[[#This Row],[TGL.PENSIUN (usia)]]&lt;&gt;0,TEXT(Table1[[#This Row],[TGL.PENSIUN (usia)]],"yyyy"),"")</f>
        <v>1968</v>
      </c>
      <c r="X2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Row],[JABATAN]],tbl_refJabatan,7,FALSE),"yr","day")-CONVERT(DATEDIF(M2396,tglAcuan,"y"),"yr","day"))),(NOW()+(CONVERT(VLOOKUP(Table1[[#This Row],[JABATAN]],tbl_refJabatan,7,FALSE),"yr","day")-CONVERT(DATEDIF(M2396,NOW(),"y"),"yr","day")))),"tgl SK salah"),"")</f>
        <v>65437.848911689813</v>
      </c>
      <c r="Y2396" s="167" t="str">
        <f ca="1">IF(Table1[[#This Row],[TGL. PENSIUN (jabatan)]]&lt;&gt;0,TEXT(Table1[[#This Row],[TGL. PENSIUN (jabatan)]],"yyyy"),"")</f>
        <v>2079</v>
      </c>
      <c r="Z239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Row],[JABATAN]],tbl_refJabatan,8,FALSE),"yr","day")-CONVERT(DATEDIF(H2396,tglAcuan,"y"),"yr","day"))),(NOW()+(CONVERT(VLOOKUP(Table1[[#This Row],[JABATAN]],tbl_refJabatan,8,FALSE),"yr","day")-CONVERT(DATEDIF(H2396,NOW(),"y"),"yr","day")))),"Usia Salah"),"")</f>
        <v>46810.098911689813</v>
      </c>
      <c r="AA2396" s="167" t="str">
        <f ca="1">IF(Table1[[#This Row],[TGL.PENSIUN (usia )]]&lt;&gt;0,TEXT(Table1[[#This Row],[TGL.PENSIUN (usia )]],"yyyy"),"")</f>
        <v>2028</v>
      </c>
      <c r="AB239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Row],[JABATAN]],tbl_refJabatan,9,FALSE),"yr","day")-CONVERT(DATEDIF(M2396,tglAcuan,"y"),"yr","day"))),(NOW()+(CONVERT(VLOOKUP(Table1[[#This Row],[JABATAN]],tbl_refJabatan,9,FALSE),"yr","day")-CONVERT(DATEDIF(M2396,NOW(),"y"),"yr","day")))),"tgl SK salah"),"")</f>
        <v>49001.598911689813</v>
      </c>
      <c r="AC2396" s="167" t="str">
        <f ca="1">IF(Table1[[#This Row],[TGL. PENSIUN (jabatan )]]&lt;&gt;0,TEXT(Table1[[#This Row],[TGL. PENSIUN (jabatan )]],"yyyy"),"")</f>
        <v>2034</v>
      </c>
      <c r="AD239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7" spans="1:30" s="53" customFormat="1" ht="21.75" customHeight="1" x14ac:dyDescent="0.25">
      <c r="A2397" s="43">
        <f t="shared" si="81"/>
        <v>2392</v>
      </c>
      <c r="B2397" s="44" t="s">
        <v>3998</v>
      </c>
      <c r="C2397" s="44" t="s">
        <v>4131</v>
      </c>
      <c r="D2397" s="72" t="s">
        <v>63</v>
      </c>
      <c r="E2397" s="59" t="s">
        <v>491</v>
      </c>
      <c r="F2397" s="43" t="s">
        <v>41</v>
      </c>
      <c r="G2397" s="46" t="s">
        <v>42</v>
      </c>
      <c r="H2397" s="47">
        <v>27035</v>
      </c>
      <c r="I2397" s="45"/>
      <c r="J2397" s="76"/>
      <c r="K2397" s="74" t="s">
        <v>43</v>
      </c>
      <c r="L2397" s="63" t="s">
        <v>4142</v>
      </c>
      <c r="M2397" s="80">
        <v>43402</v>
      </c>
      <c r="N2397" s="52" t="str">
        <f t="shared" ca="1" si="82"/>
        <v>50 Tahun 1 Bulan 21 hari</v>
      </c>
      <c r="O239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Row],[JABATAN]],tbl_refJabatan,2,FALSE),"yr","day")-CONVERT(DATEDIF(H2397,tglAcuan,"y"),"yr","day"))),(NOW()+(CONVERT(VLOOKUP(Table1[[#This Row],[JABATAN]],tbl_refJabatan,2,FALSE),"yr","day")-CONVERT(DATEDIF(H2397,NOW(),"y"),"yr","day")))),"Usia Salah"),"")</f>
        <v>49001.598911689813</v>
      </c>
      <c r="Q2397" s="167" t="str">
        <f ca="1">IF(Table1[[#This Row],[TGL. PENSIUN (usia)]]&lt;&gt;0,TEXT(Table1[[#This Row],[TGL. PENSIUN (usia)]],"yyyy"),"")</f>
        <v>2034</v>
      </c>
      <c r="R2397" s="166">
        <f ca="1">IF(AND(Table1[[#This Row],[TGL. PENSIUN (usia)]]&lt;&gt;"",Table1[[#This Row],[TGL. PENSIUN (usia)]]&lt;&gt;"USIA SALAH"),IF(tglAcuan&lt;&gt;0,(INT(CONVERT(VLOOKUP(Table1[[#This Row],[JABATAN]],tbl_refJabatan,2,FALSE),"yr","day")-CONVERT(DATEDIF(H2397,tglAcuan,"y"),"yr","day"))),(INT(CONVERT(VLOOKUP(Table1[[#This Row],[JABATAN]],tbl_refJabatan,2,FALSE),"yr","day")-CONVERT(DATEDIF(H2397,NOW(),"y"),"yr","day")))),"")</f>
        <v>3652</v>
      </c>
      <c r="S2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Row],[JABATAN]],tbl_refJabatan,4,FALSE),"yr","day")-CONVERT(DATEDIF(H2397,tglAcuan,"y"),"yr","day"))),(NOW()+(CONVERT(VLOOKUP(Table1[[#This Row],[JABATAN]],tbl_refJabatan,4,FALSE),"yr","day")-CONVERT(DATEDIF(H2397,NOW(),"y"),"yr","day")))),"Usia Salah"),"")</f>
        <v>34391.598911689813</v>
      </c>
      <c r="T2397" s="167" t="str">
        <f ca="1">IF(Table1[[#This Row],[TGL. PENSIUN ( usia )]]&lt;&gt;0,TEXT(Table1[[#This Row],[TGL. PENSIUN ( usia )]],"yyyy"),"")</f>
        <v>1994</v>
      </c>
      <c r="U2397" s="166">
        <f ca="1">IF(AND(Table1[[#This Row],[TGL. PENSIUN (usia)]]&lt;&gt;"",Table1[[#This Row],[TGL. PENSIUN (usia)]]&lt;&gt;"USIA SALAH"),IF(tglAcuan&lt;&gt;0,(INT(CONVERT(VLOOKUP(Table1[[#This Row],[JABATAN]],tbl_refJabatan,4,FALSE),"yr","day")-CONVERT(DATEDIF(H2397,tglAcuan,"y"),"yr","day"))),(INT(CONVERT(VLOOKUP(Table1[[#This Row],[JABATAN]],tbl_refJabatan,4,FALSE),"yr","day")-CONVERT(DATEDIF(H2397,NOW(),"y"),"yr","day")))),"")</f>
        <v>-10958</v>
      </c>
      <c r="V2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Row],[JABATAN]],tbl_refJabatan,6,FALSE),"yr","day")-CONVERT(DATEDIF(H2397,tglAcuan,"y"),"yr","day"))),(NOW()+(CONVERT(VLOOKUP(Table1[[#This Row],[JABATAN]],tbl_refJabatan,6,FALSE),"yr","day")-CONVERT(DATEDIF(H2397,NOW(),"y"),"yr","day")))),"Usia Salah"),"")</f>
        <v>27086.598911689813</v>
      </c>
      <c r="W2397" s="167" t="str">
        <f ca="1">IF(Table1[[#This Row],[TGL.PENSIUN (usia)]]&lt;&gt;0,TEXT(Table1[[#This Row],[TGL.PENSIUN (usia)]],"yyyy"),"")</f>
        <v>1974</v>
      </c>
      <c r="X2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Row],[JABATAN]],tbl_refJabatan,7,FALSE),"yr","day")-CONVERT(DATEDIF(M2397,tglAcuan,"y"),"yr","day"))),(NOW()+(CONVERT(VLOOKUP(Table1[[#This Row],[JABATAN]],tbl_refJabatan,7,FALSE),"yr","day")-CONVERT(DATEDIF(M2397,NOW(),"y"),"yr","day")))),"tgl SK salah"),"")</f>
        <v>65437.848911689813</v>
      </c>
      <c r="Y2397" s="167" t="str">
        <f ca="1">IF(Table1[[#This Row],[TGL. PENSIUN (jabatan)]]&lt;&gt;0,TEXT(Table1[[#This Row],[TGL. PENSIUN (jabatan)]],"yyyy"),"")</f>
        <v>2079</v>
      </c>
      <c r="Z239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Row],[JABATAN]],tbl_refJabatan,8,FALSE),"yr","day")-CONVERT(DATEDIF(H2397,tglAcuan,"y"),"yr","day"))),(NOW()+(CONVERT(VLOOKUP(Table1[[#This Row],[JABATAN]],tbl_refJabatan,8,FALSE),"yr","day")-CONVERT(DATEDIF(H2397,NOW(),"y"),"yr","day")))),"Usia Salah"),"")</f>
        <v>49001.598911689813</v>
      </c>
      <c r="AA2397" s="167" t="str">
        <f ca="1">IF(Table1[[#This Row],[TGL.PENSIUN (usia )]]&lt;&gt;0,TEXT(Table1[[#This Row],[TGL.PENSIUN (usia )]],"yyyy"),"")</f>
        <v>2034</v>
      </c>
      <c r="AB239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Row],[JABATAN]],tbl_refJabatan,9,FALSE),"yr","day")-CONVERT(DATEDIF(M2397,tglAcuan,"y"),"yr","day"))),(NOW()+(CONVERT(VLOOKUP(Table1[[#This Row],[JABATAN]],tbl_refJabatan,9,FALSE),"yr","day")-CONVERT(DATEDIF(M2397,NOW(),"y"),"yr","day")))),"tgl SK salah"),"")</f>
        <v>49001.598911689813</v>
      </c>
      <c r="AC2397" s="167" t="str">
        <f ca="1">IF(Table1[[#This Row],[TGL. PENSIUN (jabatan )]]&lt;&gt;0,TEXT(Table1[[#This Row],[TGL. PENSIUN (jabatan )]],"yyyy"),"")</f>
        <v>2034</v>
      </c>
      <c r="AD239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8" spans="1:30" s="53" customFormat="1" ht="21.75" customHeight="1" x14ac:dyDescent="0.25">
      <c r="A2398" s="43">
        <f t="shared" si="81"/>
        <v>2393</v>
      </c>
      <c r="B2398" s="44" t="s">
        <v>3998</v>
      </c>
      <c r="C2398" s="44" t="s">
        <v>4131</v>
      </c>
      <c r="D2398" s="72" t="s">
        <v>63</v>
      </c>
      <c r="E2398" s="59" t="s">
        <v>4143</v>
      </c>
      <c r="F2398" s="43" t="s">
        <v>41</v>
      </c>
      <c r="G2398" s="46" t="s">
        <v>42</v>
      </c>
      <c r="H2398" s="47">
        <v>26263</v>
      </c>
      <c r="I2398" s="45"/>
      <c r="J2398" s="76"/>
      <c r="K2398" s="74" t="s">
        <v>43</v>
      </c>
      <c r="L2398" s="63" t="s">
        <v>4144</v>
      </c>
      <c r="M2398" s="80">
        <v>43402</v>
      </c>
      <c r="N2398" s="52" t="str">
        <f t="shared" ca="1" si="82"/>
        <v>52 Tahun 3 Bulan 1 hari</v>
      </c>
      <c r="O239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Row],[JABATAN]],tbl_refJabatan,2,FALSE),"yr","day")-CONVERT(DATEDIF(H2398,tglAcuan,"y"),"yr","day"))),(NOW()+(CONVERT(VLOOKUP(Table1[[#This Row],[JABATAN]],tbl_refJabatan,2,FALSE),"yr","day")-CONVERT(DATEDIF(H2398,NOW(),"y"),"yr","day")))),"Usia Salah"),"")</f>
        <v>48271.098911689813</v>
      </c>
      <c r="Q2398" s="167" t="str">
        <f ca="1">IF(Table1[[#This Row],[TGL. PENSIUN (usia)]]&lt;&gt;0,TEXT(Table1[[#This Row],[TGL. PENSIUN (usia)]],"yyyy"),"")</f>
        <v>2032</v>
      </c>
      <c r="R2398" s="166">
        <f ca="1">IF(AND(Table1[[#This Row],[TGL. PENSIUN (usia)]]&lt;&gt;"",Table1[[#This Row],[TGL. PENSIUN (usia)]]&lt;&gt;"USIA SALAH"),IF(tglAcuan&lt;&gt;0,(INT(CONVERT(VLOOKUP(Table1[[#This Row],[JABATAN]],tbl_refJabatan,2,FALSE),"yr","day")-CONVERT(DATEDIF(H2398,tglAcuan,"y"),"yr","day"))),(INT(CONVERT(VLOOKUP(Table1[[#This Row],[JABATAN]],tbl_refJabatan,2,FALSE),"yr","day")-CONVERT(DATEDIF(H2398,NOW(),"y"),"yr","day")))),"")</f>
        <v>2922</v>
      </c>
      <c r="S2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Row],[JABATAN]],tbl_refJabatan,4,FALSE),"yr","day")-CONVERT(DATEDIF(H2398,tglAcuan,"y"),"yr","day"))),(NOW()+(CONVERT(VLOOKUP(Table1[[#This Row],[JABATAN]],tbl_refJabatan,4,FALSE),"yr","day")-CONVERT(DATEDIF(H2398,NOW(),"y"),"yr","day")))),"Usia Salah"),"")</f>
        <v>33661.098911689813</v>
      </c>
      <c r="T2398" s="167" t="str">
        <f ca="1">IF(Table1[[#This Row],[TGL. PENSIUN ( usia )]]&lt;&gt;0,TEXT(Table1[[#This Row],[TGL. PENSIUN ( usia )]],"yyyy"),"")</f>
        <v>1992</v>
      </c>
      <c r="U2398" s="166">
        <f ca="1">IF(AND(Table1[[#This Row],[TGL. PENSIUN (usia)]]&lt;&gt;"",Table1[[#This Row],[TGL. PENSIUN (usia)]]&lt;&gt;"USIA SALAH"),IF(tglAcuan&lt;&gt;0,(INT(CONVERT(VLOOKUP(Table1[[#This Row],[JABATAN]],tbl_refJabatan,4,FALSE),"yr","day")-CONVERT(DATEDIF(H2398,tglAcuan,"y"),"yr","day"))),(INT(CONVERT(VLOOKUP(Table1[[#This Row],[JABATAN]],tbl_refJabatan,4,FALSE),"yr","day")-CONVERT(DATEDIF(H2398,NOW(),"y"),"yr","day")))),"")</f>
        <v>-11688</v>
      </c>
      <c r="V2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Row],[JABATAN]],tbl_refJabatan,6,FALSE),"yr","day")-CONVERT(DATEDIF(H2398,tglAcuan,"y"),"yr","day"))),(NOW()+(CONVERT(VLOOKUP(Table1[[#This Row],[JABATAN]],tbl_refJabatan,6,FALSE),"yr","day")-CONVERT(DATEDIF(H2398,NOW(),"y"),"yr","day")))),"Usia Salah"),"")</f>
        <v>26356.098911689813</v>
      </c>
      <c r="W2398" s="167" t="str">
        <f ca="1">IF(Table1[[#This Row],[TGL.PENSIUN (usia)]]&lt;&gt;0,TEXT(Table1[[#This Row],[TGL.PENSIUN (usia)]],"yyyy"),"")</f>
        <v>1972</v>
      </c>
      <c r="X2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Row],[JABATAN]],tbl_refJabatan,7,FALSE),"yr","day")-CONVERT(DATEDIF(M2398,tglAcuan,"y"),"yr","day"))),(NOW()+(CONVERT(VLOOKUP(Table1[[#This Row],[JABATAN]],tbl_refJabatan,7,FALSE),"yr","day")-CONVERT(DATEDIF(M2398,NOW(),"y"),"yr","day")))),"tgl SK salah"),"")</f>
        <v>65437.848911689813</v>
      </c>
      <c r="Y2398" s="167" t="str">
        <f ca="1">IF(Table1[[#This Row],[TGL. PENSIUN (jabatan)]]&lt;&gt;0,TEXT(Table1[[#This Row],[TGL. PENSIUN (jabatan)]],"yyyy"),"")</f>
        <v>2079</v>
      </c>
      <c r="Z239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Row],[JABATAN]],tbl_refJabatan,8,FALSE),"yr","day")-CONVERT(DATEDIF(H2398,tglAcuan,"y"),"yr","day"))),(NOW()+(CONVERT(VLOOKUP(Table1[[#This Row],[JABATAN]],tbl_refJabatan,8,FALSE),"yr","day")-CONVERT(DATEDIF(H2398,NOW(),"y"),"yr","day")))),"Usia Salah"),"")</f>
        <v>48271.098911689813</v>
      </c>
      <c r="AA2398" s="167" t="str">
        <f ca="1">IF(Table1[[#This Row],[TGL.PENSIUN (usia )]]&lt;&gt;0,TEXT(Table1[[#This Row],[TGL.PENSIUN (usia )]],"yyyy"),"")</f>
        <v>2032</v>
      </c>
      <c r="AB239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Row],[JABATAN]],tbl_refJabatan,9,FALSE),"yr","day")-CONVERT(DATEDIF(M2398,tglAcuan,"y"),"yr","day"))),(NOW()+(CONVERT(VLOOKUP(Table1[[#This Row],[JABATAN]],tbl_refJabatan,9,FALSE),"yr","day")-CONVERT(DATEDIF(M2398,NOW(),"y"),"yr","day")))),"tgl SK salah"),"")</f>
        <v>49001.598911689813</v>
      </c>
      <c r="AC2398" s="167" t="str">
        <f ca="1">IF(Table1[[#This Row],[TGL. PENSIUN (jabatan )]]&lt;&gt;0,TEXT(Table1[[#This Row],[TGL. PENSIUN (jabatan )]],"yyyy"),"")</f>
        <v>2034</v>
      </c>
      <c r="AD239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399" spans="1:30" s="53" customFormat="1" ht="21.75" customHeight="1" x14ac:dyDescent="0.25">
      <c r="A2399" s="43">
        <f t="shared" si="81"/>
        <v>2394</v>
      </c>
      <c r="B2399" s="44" t="s">
        <v>3998</v>
      </c>
      <c r="C2399" s="44" t="s">
        <v>4131</v>
      </c>
      <c r="D2399" s="72" t="s">
        <v>63</v>
      </c>
      <c r="E2399" s="59" t="s">
        <v>4145</v>
      </c>
      <c r="F2399" s="43" t="s">
        <v>41</v>
      </c>
      <c r="G2399" s="46" t="s">
        <v>42</v>
      </c>
      <c r="H2399" s="47">
        <v>23973</v>
      </c>
      <c r="I2399" s="45"/>
      <c r="J2399" s="76"/>
      <c r="K2399" s="74" t="s">
        <v>43</v>
      </c>
      <c r="L2399" s="63" t="s">
        <v>4146</v>
      </c>
      <c r="M2399" s="80">
        <v>43402</v>
      </c>
      <c r="N2399" s="52" t="str">
        <f t="shared" ca="1" si="82"/>
        <v>58 Tahun 6 Bulan 8 hari</v>
      </c>
      <c r="O239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Row],[JABATAN]],tbl_refJabatan,2,FALSE),"yr","day")-CONVERT(DATEDIF(H2399,tglAcuan,"y"),"yr","day"))),(NOW()+(CONVERT(VLOOKUP(Table1[[#This Row],[JABATAN]],tbl_refJabatan,2,FALSE),"yr","day")-CONVERT(DATEDIF(H2399,NOW(),"y"),"yr","day")))),"Usia Salah"),"")</f>
        <v>46079.598911689813</v>
      </c>
      <c r="Q2399" s="167" t="str">
        <f ca="1">IF(Table1[[#This Row],[TGL. PENSIUN (usia)]]&lt;&gt;0,TEXT(Table1[[#This Row],[TGL. PENSIUN (usia)]],"yyyy"),"")</f>
        <v>2026</v>
      </c>
      <c r="R2399" s="166">
        <f ca="1">IF(AND(Table1[[#This Row],[TGL. PENSIUN (usia)]]&lt;&gt;"",Table1[[#This Row],[TGL. PENSIUN (usia)]]&lt;&gt;"USIA SALAH"),IF(tglAcuan&lt;&gt;0,(INT(CONVERT(VLOOKUP(Table1[[#This Row],[JABATAN]],tbl_refJabatan,2,FALSE),"yr","day")-CONVERT(DATEDIF(H2399,tglAcuan,"y"),"yr","day"))),(INT(CONVERT(VLOOKUP(Table1[[#This Row],[JABATAN]],tbl_refJabatan,2,FALSE),"yr","day")-CONVERT(DATEDIF(H2399,NOW(),"y"),"yr","day")))),"")</f>
        <v>730</v>
      </c>
      <c r="S2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Row],[JABATAN]],tbl_refJabatan,4,FALSE),"yr","day")-CONVERT(DATEDIF(H2399,tglAcuan,"y"),"yr","day"))),(NOW()+(CONVERT(VLOOKUP(Table1[[#This Row],[JABATAN]],tbl_refJabatan,4,FALSE),"yr","day")-CONVERT(DATEDIF(H2399,NOW(),"y"),"yr","day")))),"Usia Salah"),"")</f>
        <v>31469.598911689813</v>
      </c>
      <c r="T2399" s="167" t="str">
        <f ca="1">IF(Table1[[#This Row],[TGL. PENSIUN ( usia )]]&lt;&gt;0,TEXT(Table1[[#This Row],[TGL. PENSIUN ( usia )]],"yyyy"),"")</f>
        <v>1986</v>
      </c>
      <c r="U2399" s="166">
        <f ca="1">IF(AND(Table1[[#This Row],[TGL. PENSIUN (usia)]]&lt;&gt;"",Table1[[#This Row],[TGL. PENSIUN (usia)]]&lt;&gt;"USIA SALAH"),IF(tglAcuan&lt;&gt;0,(INT(CONVERT(VLOOKUP(Table1[[#This Row],[JABATAN]],tbl_refJabatan,4,FALSE),"yr","day")-CONVERT(DATEDIF(H2399,tglAcuan,"y"),"yr","day"))),(INT(CONVERT(VLOOKUP(Table1[[#This Row],[JABATAN]],tbl_refJabatan,4,FALSE),"yr","day")-CONVERT(DATEDIF(H2399,NOW(),"y"),"yr","day")))),"")</f>
        <v>-13880</v>
      </c>
      <c r="V2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Row],[JABATAN]],tbl_refJabatan,6,FALSE),"yr","day")-CONVERT(DATEDIF(H2399,tglAcuan,"y"),"yr","day"))),(NOW()+(CONVERT(VLOOKUP(Table1[[#This Row],[JABATAN]],tbl_refJabatan,6,FALSE),"yr","day")-CONVERT(DATEDIF(H2399,NOW(),"y"),"yr","day")))),"Usia Salah"),"")</f>
        <v>24164.598911689813</v>
      </c>
      <c r="W2399" s="167" t="str">
        <f ca="1">IF(Table1[[#This Row],[TGL.PENSIUN (usia)]]&lt;&gt;0,TEXT(Table1[[#This Row],[TGL.PENSIUN (usia)]],"yyyy"),"")</f>
        <v>1966</v>
      </c>
      <c r="X2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Row],[JABATAN]],tbl_refJabatan,7,FALSE),"yr","day")-CONVERT(DATEDIF(M2399,tglAcuan,"y"),"yr","day"))),(NOW()+(CONVERT(VLOOKUP(Table1[[#This Row],[JABATAN]],tbl_refJabatan,7,FALSE),"yr","day")-CONVERT(DATEDIF(M2399,NOW(),"y"),"yr","day")))),"tgl SK salah"),"")</f>
        <v>65437.848911689813</v>
      </c>
      <c r="Y2399" s="167" t="str">
        <f ca="1">IF(Table1[[#This Row],[TGL. PENSIUN (jabatan)]]&lt;&gt;0,TEXT(Table1[[#This Row],[TGL. PENSIUN (jabatan)]],"yyyy"),"")</f>
        <v>2079</v>
      </c>
      <c r="Z239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Row],[JABATAN]],tbl_refJabatan,8,FALSE),"yr","day")-CONVERT(DATEDIF(H2399,tglAcuan,"y"),"yr","day"))),(NOW()+(CONVERT(VLOOKUP(Table1[[#This Row],[JABATAN]],tbl_refJabatan,8,FALSE),"yr","day")-CONVERT(DATEDIF(H2399,NOW(),"y"),"yr","day")))),"Usia Salah"),"")</f>
        <v>46079.598911689813</v>
      </c>
      <c r="AA2399" s="167" t="str">
        <f ca="1">IF(Table1[[#This Row],[TGL.PENSIUN (usia )]]&lt;&gt;0,TEXT(Table1[[#This Row],[TGL.PENSIUN (usia )]],"yyyy"),"")</f>
        <v>2026</v>
      </c>
      <c r="AB239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Row],[JABATAN]],tbl_refJabatan,9,FALSE),"yr","day")-CONVERT(DATEDIF(M2399,tglAcuan,"y"),"yr","day"))),(NOW()+(CONVERT(VLOOKUP(Table1[[#This Row],[JABATAN]],tbl_refJabatan,9,FALSE),"yr","day")-CONVERT(DATEDIF(M2399,NOW(),"y"),"yr","day")))),"tgl SK salah"),"")</f>
        <v>49001.598911689813</v>
      </c>
      <c r="AC2399" s="167" t="str">
        <f ca="1">IF(Table1[[#This Row],[TGL. PENSIUN (jabatan )]]&lt;&gt;0,TEXT(Table1[[#This Row],[TGL. PENSIUN (jabatan )]],"yyyy"),"")</f>
        <v>2034</v>
      </c>
      <c r="AD239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0" spans="1:30" s="53" customFormat="1" ht="21.75" customHeight="1" x14ac:dyDescent="0.25">
      <c r="A2400" s="43">
        <f t="shared" si="81"/>
        <v>2395</v>
      </c>
      <c r="B2400" s="44" t="s">
        <v>3998</v>
      </c>
      <c r="C2400" s="44" t="s">
        <v>4131</v>
      </c>
      <c r="D2400" s="72" t="s">
        <v>63</v>
      </c>
      <c r="E2400" s="59" t="s">
        <v>4147</v>
      </c>
      <c r="F2400" s="43" t="s">
        <v>41</v>
      </c>
      <c r="G2400" s="46" t="s">
        <v>42</v>
      </c>
      <c r="H2400" s="47">
        <v>24381</v>
      </c>
      <c r="I2400" s="45"/>
      <c r="J2400" s="76"/>
      <c r="K2400" s="74" t="s">
        <v>93</v>
      </c>
      <c r="L2400" s="63" t="s">
        <v>4148</v>
      </c>
      <c r="M2400" s="80">
        <v>43402</v>
      </c>
      <c r="N2400" s="52" t="str">
        <f t="shared" ca="1" si="82"/>
        <v>57 Tahun 4 Bulan 26 hari</v>
      </c>
      <c r="O240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3 Bulan 29 Hari </v>
      </c>
      <c r="P2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Row],[JABATAN]],tbl_refJabatan,2,FALSE),"yr","day")-CONVERT(DATEDIF(H2400,tglAcuan,"y"),"yr","day"))),(NOW()+(CONVERT(VLOOKUP(Table1[[#This Row],[JABATAN]],tbl_refJabatan,2,FALSE),"yr","day")-CONVERT(DATEDIF(H2400,NOW(),"y"),"yr","day")))),"Usia Salah"),"")</f>
        <v>46444.848911689813</v>
      </c>
      <c r="Q2400" s="167" t="str">
        <f ca="1">IF(Table1[[#This Row],[TGL. PENSIUN (usia)]]&lt;&gt;0,TEXT(Table1[[#This Row],[TGL. PENSIUN (usia)]],"yyyy"),"")</f>
        <v>2027</v>
      </c>
      <c r="R2400" s="166">
        <f ca="1">IF(AND(Table1[[#This Row],[TGL. PENSIUN (usia)]]&lt;&gt;"",Table1[[#This Row],[TGL. PENSIUN (usia)]]&lt;&gt;"USIA SALAH"),IF(tglAcuan&lt;&gt;0,(INT(CONVERT(VLOOKUP(Table1[[#This Row],[JABATAN]],tbl_refJabatan,2,FALSE),"yr","day")-CONVERT(DATEDIF(H2400,tglAcuan,"y"),"yr","day"))),(INT(CONVERT(VLOOKUP(Table1[[#This Row],[JABATAN]],tbl_refJabatan,2,FALSE),"yr","day")-CONVERT(DATEDIF(H2400,NOW(),"y"),"yr","day")))),"")</f>
        <v>1095</v>
      </c>
      <c r="S2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Row],[JABATAN]],tbl_refJabatan,4,FALSE),"yr","day")-CONVERT(DATEDIF(H2400,tglAcuan,"y"),"yr","day"))),(NOW()+(CONVERT(VLOOKUP(Table1[[#This Row],[JABATAN]],tbl_refJabatan,4,FALSE),"yr","day")-CONVERT(DATEDIF(H2400,NOW(),"y"),"yr","day")))),"Usia Salah"),"")</f>
        <v>31834.848911689813</v>
      </c>
      <c r="T2400" s="167" t="str">
        <f ca="1">IF(Table1[[#This Row],[TGL. PENSIUN ( usia )]]&lt;&gt;0,TEXT(Table1[[#This Row],[TGL. PENSIUN ( usia )]],"yyyy"),"")</f>
        <v>1987</v>
      </c>
      <c r="U2400" s="166">
        <f ca="1">IF(AND(Table1[[#This Row],[TGL. PENSIUN (usia)]]&lt;&gt;"",Table1[[#This Row],[TGL. PENSIUN (usia)]]&lt;&gt;"USIA SALAH"),IF(tglAcuan&lt;&gt;0,(INT(CONVERT(VLOOKUP(Table1[[#This Row],[JABATAN]],tbl_refJabatan,4,FALSE),"yr","day")-CONVERT(DATEDIF(H2400,tglAcuan,"y"),"yr","day"))),(INT(CONVERT(VLOOKUP(Table1[[#This Row],[JABATAN]],tbl_refJabatan,4,FALSE),"yr","day")-CONVERT(DATEDIF(H2400,NOW(),"y"),"yr","day")))),"")</f>
        <v>-13515</v>
      </c>
      <c r="V2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Row],[JABATAN]],tbl_refJabatan,6,FALSE),"yr","day")-CONVERT(DATEDIF(H2400,tglAcuan,"y"),"yr","day"))),(NOW()+(CONVERT(VLOOKUP(Table1[[#This Row],[JABATAN]],tbl_refJabatan,6,FALSE),"yr","day")-CONVERT(DATEDIF(H2400,NOW(),"y"),"yr","day")))),"Usia Salah"),"")</f>
        <v>24529.848911689813</v>
      </c>
      <c r="W2400" s="167" t="str">
        <f ca="1">IF(Table1[[#This Row],[TGL.PENSIUN (usia)]]&lt;&gt;0,TEXT(Table1[[#This Row],[TGL.PENSIUN (usia)]],"yyyy"),"")</f>
        <v>1967</v>
      </c>
      <c r="X2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Row],[JABATAN]],tbl_refJabatan,7,FALSE),"yr","day")-CONVERT(DATEDIF(M2400,tglAcuan,"y"),"yr","day"))),(NOW()+(CONVERT(VLOOKUP(Table1[[#This Row],[JABATAN]],tbl_refJabatan,7,FALSE),"yr","day")-CONVERT(DATEDIF(M2400,NOW(),"y"),"yr","day")))),"tgl SK salah"),"")</f>
        <v>65437.848911689813</v>
      </c>
      <c r="Y2400" s="167" t="str">
        <f ca="1">IF(Table1[[#This Row],[TGL. PENSIUN (jabatan)]]&lt;&gt;0,TEXT(Table1[[#This Row],[TGL. PENSIUN (jabatan)]],"yyyy"),"")</f>
        <v>2079</v>
      </c>
      <c r="Z240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Row],[JABATAN]],tbl_refJabatan,8,FALSE),"yr","day")-CONVERT(DATEDIF(H2400,tglAcuan,"y"),"yr","day"))),(NOW()+(CONVERT(VLOOKUP(Table1[[#This Row],[JABATAN]],tbl_refJabatan,8,FALSE),"yr","day")-CONVERT(DATEDIF(H2400,NOW(),"y"),"yr","day")))),"Usia Salah"),"")</f>
        <v>46444.848911689813</v>
      </c>
      <c r="AA2400" s="167" t="str">
        <f ca="1">IF(Table1[[#This Row],[TGL.PENSIUN (usia )]]&lt;&gt;0,TEXT(Table1[[#This Row],[TGL.PENSIUN (usia )]],"yyyy"),"")</f>
        <v>2027</v>
      </c>
      <c r="AB240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Row],[JABATAN]],tbl_refJabatan,9,FALSE),"yr","day")-CONVERT(DATEDIF(M2400,tglAcuan,"y"),"yr","day"))),(NOW()+(CONVERT(VLOOKUP(Table1[[#This Row],[JABATAN]],tbl_refJabatan,9,FALSE),"yr","day")-CONVERT(DATEDIF(M2400,NOW(),"y"),"yr","day")))),"tgl SK salah"),"")</f>
        <v>49001.598911689813</v>
      </c>
      <c r="AC2400" s="167" t="str">
        <f ca="1">IF(Table1[[#This Row],[TGL. PENSIUN (jabatan )]]&lt;&gt;0,TEXT(Table1[[#This Row],[TGL. PENSIUN (jabatan )]],"yyyy"),"")</f>
        <v>2034</v>
      </c>
      <c r="AD240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1" spans="1:30" s="53" customFormat="1" ht="21.75" customHeight="1" x14ac:dyDescent="0.25">
      <c r="A2401" s="43">
        <f t="shared" si="81"/>
        <v>2396</v>
      </c>
      <c r="B2401" s="55" t="s">
        <v>3998</v>
      </c>
      <c r="C2401" s="55" t="s">
        <v>4131</v>
      </c>
      <c r="D2401" s="97" t="s">
        <v>63</v>
      </c>
      <c r="E2401" s="98" t="s">
        <v>4149</v>
      </c>
      <c r="F2401" s="57" t="s">
        <v>41</v>
      </c>
      <c r="G2401" s="58" t="s">
        <v>42</v>
      </c>
      <c r="H2401" s="117">
        <v>37019</v>
      </c>
      <c r="I2401" s="45"/>
      <c r="J2401" s="76"/>
      <c r="K2401" s="128" t="s">
        <v>43</v>
      </c>
      <c r="L2401" s="110" t="s">
        <v>4150</v>
      </c>
      <c r="M2401" s="127">
        <v>45124</v>
      </c>
      <c r="N2401" s="52" t="str">
        <f t="shared" ca="1" si="82"/>
        <v>22 Tahun 9 Bulan 19 hari</v>
      </c>
      <c r="O240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7 Bulan 10 Hari </v>
      </c>
      <c r="P2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Row],[JABATAN]],tbl_refJabatan,2,FALSE),"yr","day")-CONVERT(DATEDIF(H2401,tglAcuan,"y"),"yr","day"))),(NOW()+(CONVERT(VLOOKUP(Table1[[#This Row],[JABATAN]],tbl_refJabatan,2,FALSE),"yr","day")-CONVERT(DATEDIF(H2401,NOW(),"y"),"yr","day")))),"Usia Salah"),"")</f>
        <v>59228.598911689813</v>
      </c>
      <c r="Q2401" s="167" t="str">
        <f ca="1">IF(Table1[[#This Row],[TGL. PENSIUN (usia)]]&lt;&gt;0,TEXT(Table1[[#This Row],[TGL. PENSIUN (usia)]],"yyyy"),"")</f>
        <v>2062</v>
      </c>
      <c r="R2401" s="166">
        <f ca="1">IF(AND(Table1[[#This Row],[TGL. PENSIUN (usia)]]&lt;&gt;"",Table1[[#This Row],[TGL. PENSIUN (usia)]]&lt;&gt;"USIA SALAH"),IF(tglAcuan&lt;&gt;0,(INT(CONVERT(VLOOKUP(Table1[[#This Row],[JABATAN]],tbl_refJabatan,2,FALSE),"yr","day")-CONVERT(DATEDIF(H2401,tglAcuan,"y"),"yr","day"))),(INT(CONVERT(VLOOKUP(Table1[[#This Row],[JABATAN]],tbl_refJabatan,2,FALSE),"yr","day")-CONVERT(DATEDIF(H2401,NOW(),"y"),"yr","day")))),"")</f>
        <v>13879</v>
      </c>
      <c r="S2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Row],[JABATAN]],tbl_refJabatan,4,FALSE),"yr","day")-CONVERT(DATEDIF(H2401,tglAcuan,"y"),"yr","day"))),(NOW()+(CONVERT(VLOOKUP(Table1[[#This Row],[JABATAN]],tbl_refJabatan,4,FALSE),"yr","day")-CONVERT(DATEDIF(H2401,NOW(),"y"),"yr","day")))),"Usia Salah"),"")</f>
        <v>44618.598911689813</v>
      </c>
      <c r="T2401" s="167" t="str">
        <f ca="1">IF(Table1[[#This Row],[TGL. PENSIUN ( usia )]]&lt;&gt;0,TEXT(Table1[[#This Row],[TGL. PENSIUN ( usia )]],"yyyy"),"")</f>
        <v>2022</v>
      </c>
      <c r="U2401" s="166">
        <f ca="1">IF(AND(Table1[[#This Row],[TGL. PENSIUN (usia)]]&lt;&gt;"",Table1[[#This Row],[TGL. PENSIUN (usia)]]&lt;&gt;"USIA SALAH"),IF(tglAcuan&lt;&gt;0,(INT(CONVERT(VLOOKUP(Table1[[#This Row],[JABATAN]],tbl_refJabatan,4,FALSE),"yr","day")-CONVERT(DATEDIF(H2401,tglAcuan,"y"),"yr","day"))),(INT(CONVERT(VLOOKUP(Table1[[#This Row],[JABATAN]],tbl_refJabatan,4,FALSE),"yr","day")-CONVERT(DATEDIF(H2401,NOW(),"y"),"yr","day")))),"")</f>
        <v>-731</v>
      </c>
      <c r="V2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Row],[JABATAN]],tbl_refJabatan,6,FALSE),"yr","day")-CONVERT(DATEDIF(H2401,tglAcuan,"y"),"yr","day"))),(NOW()+(CONVERT(VLOOKUP(Table1[[#This Row],[JABATAN]],tbl_refJabatan,6,FALSE),"yr","day")-CONVERT(DATEDIF(H2401,NOW(),"y"),"yr","day")))),"Usia Salah"),"")</f>
        <v>37313.598911689813</v>
      </c>
      <c r="W2401" s="167" t="str">
        <f ca="1">IF(Table1[[#This Row],[TGL.PENSIUN (usia)]]&lt;&gt;0,TEXT(Table1[[#This Row],[TGL.PENSIUN (usia)]],"yyyy"),"")</f>
        <v>2002</v>
      </c>
      <c r="X2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Row],[JABATAN]],tbl_refJabatan,7,FALSE),"yr","day")-CONVERT(DATEDIF(M2401,tglAcuan,"y"),"yr","day"))),(NOW()+(CONVERT(VLOOKUP(Table1[[#This Row],[JABATAN]],tbl_refJabatan,7,FALSE),"yr","day")-CONVERT(DATEDIF(M2401,NOW(),"y"),"yr","day")))),"tgl SK salah"),"")</f>
        <v>67264.098911689813</v>
      </c>
      <c r="Y2401" s="167" t="str">
        <f ca="1">IF(Table1[[#This Row],[TGL. PENSIUN (jabatan)]]&lt;&gt;0,TEXT(Table1[[#This Row],[TGL. PENSIUN (jabatan)]],"yyyy"),"")</f>
        <v>2084</v>
      </c>
      <c r="Z240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Row],[JABATAN]],tbl_refJabatan,8,FALSE),"yr","day")-CONVERT(DATEDIF(H2401,tglAcuan,"y"),"yr","day"))),(NOW()+(CONVERT(VLOOKUP(Table1[[#This Row],[JABATAN]],tbl_refJabatan,8,FALSE),"yr","day")-CONVERT(DATEDIF(H2401,NOW(),"y"),"yr","day")))),"Usia Salah"),"")</f>
        <v>59228.598911689813</v>
      </c>
      <c r="AA2401" s="167" t="str">
        <f ca="1">IF(Table1[[#This Row],[TGL.PENSIUN (usia )]]&lt;&gt;0,TEXT(Table1[[#This Row],[TGL.PENSIUN (usia )]],"yyyy"),"")</f>
        <v>2062</v>
      </c>
      <c r="AB240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Row],[JABATAN]],tbl_refJabatan,9,FALSE),"yr","day")-CONVERT(DATEDIF(M2401,tglAcuan,"y"),"yr","day"))),(NOW()+(CONVERT(VLOOKUP(Table1[[#This Row],[JABATAN]],tbl_refJabatan,9,FALSE),"yr","day")-CONVERT(DATEDIF(M2401,NOW(),"y"),"yr","day")))),"tgl SK salah"),"")</f>
        <v>50827.848911689813</v>
      </c>
      <c r="AC2401" s="167" t="str">
        <f ca="1">IF(Table1[[#This Row],[TGL. PENSIUN (jabatan )]]&lt;&gt;0,TEXT(Table1[[#This Row],[TGL. PENSIUN (jabatan )]],"yyyy"),"")</f>
        <v>2039</v>
      </c>
      <c r="AD240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2" spans="1:30" s="53" customFormat="1" ht="21.75" customHeight="1" x14ac:dyDescent="0.25">
      <c r="A2402" s="43">
        <f t="shared" si="81"/>
        <v>2397</v>
      </c>
      <c r="B2402" s="44" t="s">
        <v>3998</v>
      </c>
      <c r="C2402" s="44" t="s">
        <v>4151</v>
      </c>
      <c r="D2402" s="45" t="s">
        <v>39</v>
      </c>
      <c r="E2402" s="59" t="s">
        <v>3472</v>
      </c>
      <c r="F2402" s="43" t="s">
        <v>41</v>
      </c>
      <c r="G2402" s="46" t="s">
        <v>42</v>
      </c>
      <c r="H2402" s="47">
        <v>25430</v>
      </c>
      <c r="I2402" s="45"/>
      <c r="J2402" s="76"/>
      <c r="K2402" s="74" t="s">
        <v>43</v>
      </c>
      <c r="L2402" s="63" t="s">
        <v>4152</v>
      </c>
      <c r="M2402" s="80">
        <v>43812</v>
      </c>
      <c r="N2402" s="52" t="str">
        <f t="shared" ca="1" si="82"/>
        <v>54 Tahun 6 Bulan 12 hari</v>
      </c>
      <c r="O240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Row],[JABATAN]],tbl_refJabatan,2,FALSE),"yr","day")-CONVERT(DATEDIF(H2402,tglAcuan,"y"),"yr","day"))),(NOW()+(CONVERT(VLOOKUP(Table1[[#This Row],[JABATAN]],tbl_refJabatan,2,FALSE),"yr","day")-CONVERT(DATEDIF(H2402,NOW(),"y"),"yr","day")))),"Usia Salah"),"")</f>
        <v>25625.598911689813</v>
      </c>
      <c r="Q2402" s="167" t="str">
        <f ca="1">IF(Table1[[#This Row],[TGL. PENSIUN (usia)]]&lt;&gt;0,TEXT(Table1[[#This Row],[TGL. PENSIUN (usia)]],"yyyy"),"")</f>
        <v>1970</v>
      </c>
      <c r="R2402" s="166">
        <f ca="1">IF(AND(Table1[[#This Row],[TGL. PENSIUN (usia)]]&lt;&gt;"",Table1[[#This Row],[TGL. PENSIUN (usia)]]&lt;&gt;"USIA SALAH"),IF(tglAcuan&lt;&gt;0,(INT(CONVERT(VLOOKUP(Table1[[#This Row],[JABATAN]],tbl_refJabatan,2,FALSE),"yr","day")-CONVERT(DATEDIF(H2402,tglAcuan,"y"),"yr","day"))),(INT(CONVERT(VLOOKUP(Table1[[#This Row],[JABATAN]],tbl_refJabatan,2,FALSE),"yr","day")-CONVERT(DATEDIF(H2402,NOW(),"y"),"yr","day")))),"")</f>
        <v>-19724</v>
      </c>
      <c r="S2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Row],[JABATAN]],tbl_refJabatan,4,FALSE),"yr","day")-CONVERT(DATEDIF(H2402,tglAcuan,"y"),"yr","day"))),(NOW()+(CONVERT(VLOOKUP(Table1[[#This Row],[JABATAN]],tbl_refJabatan,4,FALSE),"yr","day")-CONVERT(DATEDIF(H2402,NOW(),"y"),"yr","day")))),"Usia Salah"),"")</f>
        <v>25625.598911689813</v>
      </c>
      <c r="T2402" s="167" t="str">
        <f ca="1">IF(Table1[[#This Row],[TGL. PENSIUN ( usia )]]&lt;&gt;0,TEXT(Table1[[#This Row],[TGL. PENSIUN ( usia )]],"yyyy"),"")</f>
        <v>1970</v>
      </c>
      <c r="U2402" s="166">
        <f ca="1">IF(AND(Table1[[#This Row],[TGL. PENSIUN (usia)]]&lt;&gt;"",Table1[[#This Row],[TGL. PENSIUN (usia)]]&lt;&gt;"USIA SALAH"),IF(tglAcuan&lt;&gt;0,(INT(CONVERT(VLOOKUP(Table1[[#This Row],[JABATAN]],tbl_refJabatan,4,FALSE),"yr","day")-CONVERT(DATEDIF(H2402,tglAcuan,"y"),"yr","day"))),(INT(CONVERT(VLOOKUP(Table1[[#This Row],[JABATAN]],tbl_refJabatan,4,FALSE),"yr","day")-CONVERT(DATEDIF(H2402,NOW(),"y"),"yr","day")))),"")</f>
        <v>-19724</v>
      </c>
      <c r="V2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Row],[JABATAN]],tbl_refJabatan,6,FALSE),"yr","day")-CONVERT(DATEDIF(H2402,tglAcuan,"y"),"yr","day"))),(NOW()+(CONVERT(VLOOKUP(Table1[[#This Row],[JABATAN]],tbl_refJabatan,6,FALSE),"yr","day")-CONVERT(DATEDIF(H2402,NOW(),"y"),"yr","day")))),"Usia Salah"),"")</f>
        <v>25625.598911689813</v>
      </c>
      <c r="W2402" s="167" t="str">
        <f ca="1">IF(Table1[[#This Row],[TGL.PENSIUN (usia)]]&lt;&gt;0,TEXT(Table1[[#This Row],[TGL.PENSIUN (usia)]],"yyyy"),"")</f>
        <v>1970</v>
      </c>
      <c r="X2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Row],[JABATAN]],tbl_refJabatan,7,FALSE),"yr","day")-CONVERT(DATEDIF(M2402,tglAcuan,"y"),"yr","day"))),(NOW()+(CONVERT(VLOOKUP(Table1[[#This Row],[JABATAN]],tbl_refJabatan,7,FALSE),"yr","day")-CONVERT(DATEDIF(M2402,NOW(),"y"),"yr","day")))),"tgl SK salah"),"")</f>
        <v>43888.098911689813</v>
      </c>
      <c r="Y2402" s="167" t="str">
        <f ca="1">IF(Table1[[#This Row],[TGL. PENSIUN (jabatan)]]&lt;&gt;0,TEXT(Table1[[#This Row],[TGL. PENSIUN (jabatan)]],"yyyy"),"")</f>
        <v>2020</v>
      </c>
      <c r="Z240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Row],[JABATAN]],tbl_refJabatan,8,FALSE),"yr","day")-CONVERT(DATEDIF(H2402,tglAcuan,"y"),"yr","day"))),(NOW()+(CONVERT(VLOOKUP(Table1[[#This Row],[JABATAN]],tbl_refJabatan,8,FALSE),"yr","day")-CONVERT(DATEDIF(H2402,NOW(),"y"),"yr","day")))),"Usia Salah"),"")</f>
        <v>25625.598911689813</v>
      </c>
      <c r="AA2402" s="167" t="str">
        <f ca="1">IF(Table1[[#This Row],[TGL.PENSIUN (usia )]]&lt;&gt;0,TEXT(Table1[[#This Row],[TGL.PENSIUN (usia )]],"yyyy"),"")</f>
        <v>1970</v>
      </c>
      <c r="AB240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Row],[JABATAN]],tbl_refJabatan,9,FALSE),"yr","day")-CONVERT(DATEDIF(M2402,tglAcuan,"y"),"yr","day"))),(NOW()+(CONVERT(VLOOKUP(Table1[[#This Row],[JABATAN]],tbl_refJabatan,9,FALSE),"yr","day")-CONVERT(DATEDIF(M2402,NOW(),"y"),"yr","day")))),"tgl SK salah"),"")</f>
        <v>43888.098911689813</v>
      </c>
      <c r="AC2402" s="167" t="str">
        <f ca="1">IF(Table1[[#This Row],[TGL. PENSIUN (jabatan )]]&lt;&gt;0,TEXT(Table1[[#This Row],[TGL. PENSIUN (jabatan )]],"yyyy"),"")</f>
        <v>2020</v>
      </c>
      <c r="AD240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3" spans="1:30" s="88" customFormat="1" ht="21.75" customHeight="1" x14ac:dyDescent="0.25">
      <c r="A2403" s="43">
        <f t="shared" si="81"/>
        <v>2398</v>
      </c>
      <c r="B2403" s="44" t="s">
        <v>3998</v>
      </c>
      <c r="C2403" s="44" t="s">
        <v>4151</v>
      </c>
      <c r="D2403" s="72" t="s">
        <v>45</v>
      </c>
      <c r="E2403" s="59" t="s">
        <v>3872</v>
      </c>
      <c r="F2403" s="43" t="s">
        <v>41</v>
      </c>
      <c r="G2403" s="46" t="s">
        <v>42</v>
      </c>
      <c r="H2403" s="47">
        <v>26096</v>
      </c>
      <c r="I2403" s="45"/>
      <c r="J2403" s="76"/>
      <c r="K2403" s="74" t="s">
        <v>43</v>
      </c>
      <c r="L2403" s="63" t="s">
        <v>4153</v>
      </c>
      <c r="M2403" s="80">
        <v>43398</v>
      </c>
      <c r="N2403" s="52" t="str">
        <f t="shared" ca="1" si="82"/>
        <v>52 Tahun 8 Bulan 15 hari</v>
      </c>
      <c r="O240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Row],[JABATAN]],tbl_refJabatan,2,FALSE),"yr","day")-CONVERT(DATEDIF(H2403,tglAcuan,"y"),"yr","day"))),(NOW()+(CONVERT(VLOOKUP(Table1[[#This Row],[JABATAN]],tbl_refJabatan,2,FALSE),"yr","day")-CONVERT(DATEDIF(H2403,NOW(),"y"),"yr","day")))),"Usia Salah"),"")</f>
        <v>26356.098911689813</v>
      </c>
      <c r="Q2403" s="167" t="str">
        <f ca="1">IF(Table1[[#This Row],[TGL. PENSIUN (usia)]]&lt;&gt;0,TEXT(Table1[[#This Row],[TGL. PENSIUN (usia)]],"yyyy"),"")</f>
        <v>1972</v>
      </c>
      <c r="R2403" s="166">
        <f ca="1">IF(AND(Table1[[#This Row],[TGL. PENSIUN (usia)]]&lt;&gt;"",Table1[[#This Row],[TGL. PENSIUN (usia)]]&lt;&gt;"USIA SALAH"),IF(tglAcuan&lt;&gt;0,(INT(CONVERT(VLOOKUP(Table1[[#This Row],[JABATAN]],tbl_refJabatan,2,FALSE),"yr","day")-CONVERT(DATEDIF(H2403,tglAcuan,"y"),"yr","day"))),(INT(CONVERT(VLOOKUP(Table1[[#This Row],[JABATAN]],tbl_refJabatan,2,FALSE),"yr","day")-CONVERT(DATEDIF(H2403,NOW(),"y"),"yr","day")))),"")</f>
        <v>-18993</v>
      </c>
      <c r="S2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Row],[JABATAN]],tbl_refJabatan,4,FALSE),"yr","day")-CONVERT(DATEDIF(H2403,tglAcuan,"y"),"yr","day"))),(NOW()+(CONVERT(VLOOKUP(Table1[[#This Row],[JABATAN]],tbl_refJabatan,4,FALSE),"yr","day")-CONVERT(DATEDIF(H2403,NOW(),"y"),"yr","day")))),"Usia Salah"),"")</f>
        <v>26356.098911689813</v>
      </c>
      <c r="T2403" s="167" t="str">
        <f ca="1">IF(Table1[[#This Row],[TGL. PENSIUN ( usia )]]&lt;&gt;0,TEXT(Table1[[#This Row],[TGL. PENSIUN ( usia )]],"yyyy"),"")</f>
        <v>1972</v>
      </c>
      <c r="U2403" s="166">
        <f ca="1">IF(AND(Table1[[#This Row],[TGL. PENSIUN (usia)]]&lt;&gt;"",Table1[[#This Row],[TGL. PENSIUN (usia)]]&lt;&gt;"USIA SALAH"),IF(tglAcuan&lt;&gt;0,(INT(CONVERT(VLOOKUP(Table1[[#This Row],[JABATAN]],tbl_refJabatan,4,FALSE),"yr","day")-CONVERT(DATEDIF(H2403,tglAcuan,"y"),"yr","day"))),(INT(CONVERT(VLOOKUP(Table1[[#This Row],[JABATAN]],tbl_refJabatan,4,FALSE),"yr","day")-CONVERT(DATEDIF(H2403,NOW(),"y"),"yr","day")))),"")</f>
        <v>-18993</v>
      </c>
      <c r="V2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Row],[JABATAN]],tbl_refJabatan,6,FALSE),"yr","day")-CONVERT(DATEDIF(H2403,tglAcuan,"y"),"yr","day"))),(NOW()+(CONVERT(VLOOKUP(Table1[[#This Row],[JABATAN]],tbl_refJabatan,6,FALSE),"yr","day")-CONVERT(DATEDIF(H2403,NOW(),"y"),"yr","day")))),"Usia Salah"),"")</f>
        <v>26356.098911689813</v>
      </c>
      <c r="W2403" s="167" t="str">
        <f ca="1">IF(Table1[[#This Row],[TGL.PENSIUN (usia)]]&lt;&gt;0,TEXT(Table1[[#This Row],[TGL.PENSIUN (usia)]],"yyyy"),"")</f>
        <v>1972</v>
      </c>
      <c r="X2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Row],[JABATAN]],tbl_refJabatan,7,FALSE),"yr","day")-CONVERT(DATEDIF(M2403,tglAcuan,"y"),"yr","day"))),(NOW()+(CONVERT(VLOOKUP(Table1[[#This Row],[JABATAN]],tbl_refJabatan,7,FALSE),"yr","day")-CONVERT(DATEDIF(M2403,NOW(),"y"),"yr","day")))),"tgl SK salah"),"")</f>
        <v>43522.848911689813</v>
      </c>
      <c r="Y2403" s="167" t="str">
        <f ca="1">IF(Table1[[#This Row],[TGL. PENSIUN (jabatan)]]&lt;&gt;0,TEXT(Table1[[#This Row],[TGL. PENSIUN (jabatan)]],"yyyy"),"")</f>
        <v>2019</v>
      </c>
      <c r="Z240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Row],[JABATAN]],tbl_refJabatan,8,FALSE),"yr","day")-CONVERT(DATEDIF(H2403,tglAcuan,"y"),"yr","day"))),(NOW()+(CONVERT(VLOOKUP(Table1[[#This Row],[JABATAN]],tbl_refJabatan,8,FALSE),"yr","day")-CONVERT(DATEDIF(H2403,NOW(),"y"),"yr","day")))),"Usia Salah"),"")</f>
        <v>26356.098911689813</v>
      </c>
      <c r="AA2403" s="167" t="str">
        <f ca="1">IF(Table1[[#This Row],[TGL.PENSIUN (usia )]]&lt;&gt;0,TEXT(Table1[[#This Row],[TGL.PENSIUN (usia )]],"yyyy"),"")</f>
        <v>1972</v>
      </c>
      <c r="AB240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Row],[JABATAN]],tbl_refJabatan,9,FALSE),"yr","day")-CONVERT(DATEDIF(M2403,tglAcuan,"y"),"yr","day"))),(NOW()+(CONVERT(VLOOKUP(Table1[[#This Row],[JABATAN]],tbl_refJabatan,9,FALSE),"yr","day")-CONVERT(DATEDIF(M2403,NOW(),"y"),"yr","day")))),"tgl SK salah"),"")</f>
        <v>43522.848911689813</v>
      </c>
      <c r="AC2403" s="167" t="str">
        <f ca="1">IF(Table1[[#This Row],[TGL. PENSIUN (jabatan )]]&lt;&gt;0,TEXT(Table1[[#This Row],[TGL. PENSIUN (jabatan )]],"yyyy"),"")</f>
        <v>2019</v>
      </c>
      <c r="AD240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4" spans="1:30" s="53" customFormat="1" ht="21.75" customHeight="1" x14ac:dyDescent="0.25">
      <c r="A2404" s="43">
        <f t="shared" si="81"/>
        <v>2399</v>
      </c>
      <c r="B2404" s="44" t="s">
        <v>3998</v>
      </c>
      <c r="C2404" s="44" t="s">
        <v>4151</v>
      </c>
      <c r="D2404" s="72" t="s">
        <v>48</v>
      </c>
      <c r="E2404" s="59" t="s">
        <v>4154</v>
      </c>
      <c r="F2404" s="43" t="s">
        <v>50</v>
      </c>
      <c r="G2404" s="46" t="s">
        <v>42</v>
      </c>
      <c r="H2404" s="47">
        <v>30418</v>
      </c>
      <c r="I2404" s="45"/>
      <c r="J2404" s="76"/>
      <c r="K2404" s="74" t="s">
        <v>43</v>
      </c>
      <c r="L2404" s="63" t="s">
        <v>4155</v>
      </c>
      <c r="M2404" s="80">
        <v>44602</v>
      </c>
      <c r="N2404" s="52" t="str">
        <f t="shared" ca="1" si="82"/>
        <v>40 Tahun 10 Bulan 15 hari</v>
      </c>
      <c r="O240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17 Hari </v>
      </c>
      <c r="P2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Row],[JABATAN]],tbl_refJabatan,2,FALSE),"yr","day")-CONVERT(DATEDIF(H2404,tglAcuan,"y"),"yr","day"))),(NOW()+(CONVERT(VLOOKUP(Table1[[#This Row],[JABATAN]],tbl_refJabatan,2,FALSE),"yr","day")-CONVERT(DATEDIF(H2404,NOW(),"y"),"yr","day")))),"Usia Salah"),"")</f>
        <v>52654.098911689813</v>
      </c>
      <c r="Q2404" s="167" t="str">
        <f ca="1">IF(Table1[[#This Row],[TGL. PENSIUN (usia)]]&lt;&gt;0,TEXT(Table1[[#This Row],[TGL. PENSIUN (usia)]],"yyyy"),"")</f>
        <v>2044</v>
      </c>
      <c r="R2404" s="166">
        <f ca="1">IF(AND(Table1[[#This Row],[TGL. PENSIUN (usia)]]&lt;&gt;"",Table1[[#This Row],[TGL. PENSIUN (usia)]]&lt;&gt;"USIA SALAH"),IF(tglAcuan&lt;&gt;0,(INT(CONVERT(VLOOKUP(Table1[[#This Row],[JABATAN]],tbl_refJabatan,2,FALSE),"yr","day")-CONVERT(DATEDIF(H2404,tglAcuan,"y"),"yr","day"))),(INT(CONVERT(VLOOKUP(Table1[[#This Row],[JABATAN]],tbl_refJabatan,2,FALSE),"yr","day")-CONVERT(DATEDIF(H2404,NOW(),"y"),"yr","day")))),"")</f>
        <v>7305</v>
      </c>
      <c r="S2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Row],[JABATAN]],tbl_refJabatan,4,FALSE),"yr","day")-CONVERT(DATEDIF(H2404,tglAcuan,"y"),"yr","day"))),(NOW()+(CONVERT(VLOOKUP(Table1[[#This Row],[JABATAN]],tbl_refJabatan,4,FALSE),"yr","day")-CONVERT(DATEDIF(H2404,NOW(),"y"),"yr","day")))),"Usia Salah"),"")</f>
        <v>52654.098911689813</v>
      </c>
      <c r="T2404" s="167" t="str">
        <f ca="1">IF(Table1[[#This Row],[TGL. PENSIUN ( usia )]]&lt;&gt;0,TEXT(Table1[[#This Row],[TGL. PENSIUN ( usia )]],"yyyy"),"")</f>
        <v>2044</v>
      </c>
      <c r="U2404" s="166">
        <f ca="1">IF(AND(Table1[[#This Row],[TGL. PENSIUN (usia)]]&lt;&gt;"",Table1[[#This Row],[TGL. PENSIUN (usia)]]&lt;&gt;"USIA SALAH"),IF(tglAcuan&lt;&gt;0,(INT(CONVERT(VLOOKUP(Table1[[#This Row],[JABATAN]],tbl_refJabatan,4,FALSE),"yr","day")-CONVERT(DATEDIF(H2404,tglAcuan,"y"),"yr","day"))),(INT(CONVERT(VLOOKUP(Table1[[#This Row],[JABATAN]],tbl_refJabatan,4,FALSE),"yr","day")-CONVERT(DATEDIF(H2404,NOW(),"y"),"yr","day")))),"")</f>
        <v>7305</v>
      </c>
      <c r="V2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Row],[JABATAN]],tbl_refJabatan,6,FALSE),"yr","day")-CONVERT(DATEDIF(H2404,tglAcuan,"y"),"yr","day"))),(NOW()+(CONVERT(VLOOKUP(Table1[[#This Row],[JABATAN]],tbl_refJabatan,6,FALSE),"yr","day")-CONVERT(DATEDIF(H2404,NOW(),"y"),"yr","day")))),"Usia Salah"),"")</f>
        <v>51193.098911689813</v>
      </c>
      <c r="W2404" s="167" t="str">
        <f ca="1">IF(Table1[[#This Row],[TGL.PENSIUN (usia)]]&lt;&gt;0,TEXT(Table1[[#This Row],[TGL.PENSIUN (usia)]],"yyyy"),"")</f>
        <v>2040</v>
      </c>
      <c r="X2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Row],[JABATAN]],tbl_refJabatan,7,FALSE),"yr","day")-CONVERT(DATEDIF(M2404,tglAcuan,"y"),"yr","day"))),(NOW()+(CONVERT(VLOOKUP(Table1[[#This Row],[JABATAN]],tbl_refJabatan,7,FALSE),"yr","day")-CONVERT(DATEDIF(M2404,NOW(),"y"),"yr","day")))),"tgl SK salah"),"")</f>
        <v>51923.598911689813</v>
      </c>
      <c r="Y2404" s="167" t="str">
        <f ca="1">IF(Table1[[#This Row],[TGL. PENSIUN (jabatan)]]&lt;&gt;0,TEXT(Table1[[#This Row],[TGL. PENSIUN (jabatan)]],"yyyy"),"")</f>
        <v>2042</v>
      </c>
      <c r="Z240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Row],[JABATAN]],tbl_refJabatan,8,FALSE),"yr","day")-CONVERT(DATEDIF(H2404,tglAcuan,"y"),"yr","day"))),(NOW()+(CONVERT(VLOOKUP(Table1[[#This Row],[JABATAN]],tbl_refJabatan,8,FALSE),"yr","day")-CONVERT(DATEDIF(H2404,NOW(),"y"),"yr","day")))),"Usia Salah"),"")</f>
        <v>51193.098911689813</v>
      </c>
      <c r="AA2404" s="167" t="str">
        <f ca="1">IF(Table1[[#This Row],[TGL.PENSIUN (usia )]]&lt;&gt;0,TEXT(Table1[[#This Row],[TGL.PENSIUN (usia )]],"yyyy"),"")</f>
        <v>2040</v>
      </c>
      <c r="AB240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Row],[JABATAN]],tbl_refJabatan,9,FALSE),"yr","day")-CONVERT(DATEDIF(M2404,tglAcuan,"y"),"yr","day"))),(NOW()+(CONVERT(VLOOKUP(Table1[[#This Row],[JABATAN]],tbl_refJabatan,9,FALSE),"yr","day")-CONVERT(DATEDIF(M2404,NOW(),"y"),"yr","day")))),"tgl SK salah"),"")</f>
        <v>51923.598911689813</v>
      </c>
      <c r="AC2404" s="167" t="str">
        <f ca="1">IF(Table1[[#This Row],[TGL. PENSIUN (jabatan )]]&lt;&gt;0,TEXT(Table1[[#This Row],[TGL. PENSIUN (jabatan )]],"yyyy"),"")</f>
        <v>2042</v>
      </c>
      <c r="AD240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5" spans="1:30" s="53" customFormat="1" ht="21.75" customHeight="1" x14ac:dyDescent="0.25">
      <c r="A2405" s="43">
        <f t="shared" si="81"/>
        <v>2400</v>
      </c>
      <c r="B2405" s="44" t="s">
        <v>3998</v>
      </c>
      <c r="C2405" s="44" t="s">
        <v>4151</v>
      </c>
      <c r="D2405" s="72" t="s">
        <v>52</v>
      </c>
      <c r="E2405" s="59" t="s">
        <v>4156</v>
      </c>
      <c r="F2405" s="43" t="s">
        <v>41</v>
      </c>
      <c r="G2405" s="46" t="s">
        <v>42</v>
      </c>
      <c r="H2405" s="47">
        <v>27416</v>
      </c>
      <c r="I2405" s="45"/>
      <c r="J2405" s="76"/>
      <c r="K2405" s="74" t="s">
        <v>56</v>
      </c>
      <c r="L2405" s="63" t="s">
        <v>4157</v>
      </c>
      <c r="M2405" s="80">
        <v>44602</v>
      </c>
      <c r="N2405" s="52" t="str">
        <f t="shared" ca="1" si="82"/>
        <v>49 Tahun 1 Bulan 5 hari</v>
      </c>
      <c r="O240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17 Hari </v>
      </c>
      <c r="P2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Row],[JABATAN]],tbl_refJabatan,2,FALSE),"yr","day")-CONVERT(DATEDIF(H2405,tglAcuan,"y"),"yr","day"))),(NOW()+(CONVERT(VLOOKUP(Table1[[#This Row],[JABATAN]],tbl_refJabatan,2,FALSE),"yr","day")-CONVERT(DATEDIF(H2405,NOW(),"y"),"yr","day")))),"Usia Salah"),"")</f>
        <v>49366.848911689813</v>
      </c>
      <c r="Q2405" s="167" t="str">
        <f ca="1">IF(Table1[[#This Row],[TGL. PENSIUN (usia)]]&lt;&gt;0,TEXT(Table1[[#This Row],[TGL. PENSIUN (usia)]],"yyyy"),"")</f>
        <v>2035</v>
      </c>
      <c r="R2405" s="166">
        <f ca="1">IF(AND(Table1[[#This Row],[TGL. PENSIUN (usia)]]&lt;&gt;"",Table1[[#This Row],[TGL. PENSIUN (usia)]]&lt;&gt;"USIA SALAH"),IF(tglAcuan&lt;&gt;0,(INT(CONVERT(VLOOKUP(Table1[[#This Row],[JABATAN]],tbl_refJabatan,2,FALSE),"yr","day")-CONVERT(DATEDIF(H2405,tglAcuan,"y"),"yr","day"))),(INT(CONVERT(VLOOKUP(Table1[[#This Row],[JABATAN]],tbl_refJabatan,2,FALSE),"yr","day")-CONVERT(DATEDIF(H2405,NOW(),"y"),"yr","day")))),"")</f>
        <v>4017</v>
      </c>
      <c r="S2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Row],[JABATAN]],tbl_refJabatan,4,FALSE),"yr","day")-CONVERT(DATEDIF(H2405,tglAcuan,"y"),"yr","day"))),(NOW()+(CONVERT(VLOOKUP(Table1[[#This Row],[JABATAN]],tbl_refJabatan,4,FALSE),"yr","day")-CONVERT(DATEDIF(H2405,NOW(),"y"),"yr","day")))),"Usia Salah"),"")</f>
        <v>49366.848911689813</v>
      </c>
      <c r="T2405" s="167" t="str">
        <f ca="1">IF(Table1[[#This Row],[TGL. PENSIUN ( usia )]]&lt;&gt;0,TEXT(Table1[[#This Row],[TGL. PENSIUN ( usia )]],"yyyy"),"")</f>
        <v>2035</v>
      </c>
      <c r="U2405" s="166">
        <f ca="1">IF(AND(Table1[[#This Row],[TGL. PENSIUN (usia)]]&lt;&gt;"",Table1[[#This Row],[TGL. PENSIUN (usia)]]&lt;&gt;"USIA SALAH"),IF(tglAcuan&lt;&gt;0,(INT(CONVERT(VLOOKUP(Table1[[#This Row],[JABATAN]],tbl_refJabatan,4,FALSE),"yr","day")-CONVERT(DATEDIF(H2405,tglAcuan,"y"),"yr","day"))),(INT(CONVERT(VLOOKUP(Table1[[#This Row],[JABATAN]],tbl_refJabatan,4,FALSE),"yr","day")-CONVERT(DATEDIF(H2405,NOW(),"y"),"yr","day")))),"")</f>
        <v>4017</v>
      </c>
      <c r="V2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Row],[JABATAN]],tbl_refJabatan,6,FALSE),"yr","day")-CONVERT(DATEDIF(H2405,tglAcuan,"y"),"yr","day"))),(NOW()+(CONVERT(VLOOKUP(Table1[[#This Row],[JABATAN]],tbl_refJabatan,6,FALSE),"yr","day")-CONVERT(DATEDIF(H2405,NOW(),"y"),"yr","day")))),"Usia Salah"),"")</f>
        <v>47905.848911689813</v>
      </c>
      <c r="W2405" s="167" t="str">
        <f ca="1">IF(Table1[[#This Row],[TGL.PENSIUN (usia)]]&lt;&gt;0,TEXT(Table1[[#This Row],[TGL.PENSIUN (usia)]],"yyyy"),"")</f>
        <v>2031</v>
      </c>
      <c r="X2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Row],[JABATAN]],tbl_refJabatan,7,FALSE),"yr","day")-CONVERT(DATEDIF(M2405,tglAcuan,"y"),"yr","day"))),(NOW()+(CONVERT(VLOOKUP(Table1[[#This Row],[JABATAN]],tbl_refJabatan,7,FALSE),"yr","day")-CONVERT(DATEDIF(M2405,NOW(),"y"),"yr","day")))),"tgl SK salah"),"")</f>
        <v>51923.598911689813</v>
      </c>
      <c r="Y2405" s="167" t="str">
        <f ca="1">IF(Table1[[#This Row],[TGL. PENSIUN (jabatan)]]&lt;&gt;0,TEXT(Table1[[#This Row],[TGL. PENSIUN (jabatan)]],"yyyy"),"")</f>
        <v>2042</v>
      </c>
      <c r="Z240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Row],[JABATAN]],tbl_refJabatan,8,FALSE),"yr","day")-CONVERT(DATEDIF(H2405,tglAcuan,"y"),"yr","day"))),(NOW()+(CONVERT(VLOOKUP(Table1[[#This Row],[JABATAN]],tbl_refJabatan,8,FALSE),"yr","day")-CONVERT(DATEDIF(H2405,NOW(),"y"),"yr","day")))),"Usia Salah"),"")</f>
        <v>47905.848911689813</v>
      </c>
      <c r="AA2405" s="167" t="str">
        <f ca="1">IF(Table1[[#This Row],[TGL.PENSIUN (usia )]]&lt;&gt;0,TEXT(Table1[[#This Row],[TGL.PENSIUN (usia )]],"yyyy"),"")</f>
        <v>2031</v>
      </c>
      <c r="AB240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Row],[JABATAN]],tbl_refJabatan,9,FALSE),"yr","day")-CONVERT(DATEDIF(M2405,tglAcuan,"y"),"yr","day"))),(NOW()+(CONVERT(VLOOKUP(Table1[[#This Row],[JABATAN]],tbl_refJabatan,9,FALSE),"yr","day")-CONVERT(DATEDIF(M2405,NOW(),"y"),"yr","day")))),"tgl SK salah"),"")</f>
        <v>51923.598911689813</v>
      </c>
      <c r="AC2405" s="167" t="str">
        <f ca="1">IF(Table1[[#This Row],[TGL. PENSIUN (jabatan )]]&lt;&gt;0,TEXT(Table1[[#This Row],[TGL. PENSIUN (jabatan )]],"yyyy"),"")</f>
        <v>2042</v>
      </c>
      <c r="AD240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6" spans="1:30" s="53" customFormat="1" ht="21.75" customHeight="1" x14ac:dyDescent="0.25">
      <c r="A2406" s="43">
        <f t="shared" si="81"/>
        <v>2401</v>
      </c>
      <c r="B2406" s="44" t="s">
        <v>3998</v>
      </c>
      <c r="C2406" s="44" t="s">
        <v>4151</v>
      </c>
      <c r="D2406" s="72" t="s">
        <v>54</v>
      </c>
      <c r="E2406" s="59" t="s">
        <v>4158</v>
      </c>
      <c r="F2406" s="43" t="s">
        <v>50</v>
      </c>
      <c r="G2406" s="46" t="s">
        <v>42</v>
      </c>
      <c r="H2406" s="47">
        <v>30351</v>
      </c>
      <c r="I2406" s="45"/>
      <c r="J2406" s="76"/>
      <c r="K2406" s="74" t="s">
        <v>43</v>
      </c>
      <c r="L2406" s="63" t="s">
        <v>4153</v>
      </c>
      <c r="M2406" s="80">
        <v>43398</v>
      </c>
      <c r="N2406" s="52" t="str">
        <f t="shared" ca="1" si="82"/>
        <v>41 Tahun 0 Bulan 23 hari</v>
      </c>
      <c r="O240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5 Tahun 4 Bulan 2 Hari </v>
      </c>
      <c r="P2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Row],[JABATAN]],tbl_refJabatan,2,FALSE),"yr","day")-CONVERT(DATEDIF(H2406,tglAcuan,"y"),"yr","day"))),(NOW()+(CONVERT(VLOOKUP(Table1[[#This Row],[JABATAN]],tbl_refJabatan,2,FALSE),"yr","day")-CONVERT(DATEDIF(H2406,NOW(),"y"),"yr","day")))),"Usia Salah"),"")</f>
        <v>52288.848911689813</v>
      </c>
      <c r="Q2406" s="167" t="str">
        <f ca="1">IF(Table1[[#This Row],[TGL. PENSIUN (usia)]]&lt;&gt;0,TEXT(Table1[[#This Row],[TGL. PENSIUN (usia)]],"yyyy"),"")</f>
        <v>2043</v>
      </c>
      <c r="R2406" s="166">
        <f ca="1">IF(AND(Table1[[#This Row],[TGL. PENSIUN (usia)]]&lt;&gt;"",Table1[[#This Row],[TGL. PENSIUN (usia)]]&lt;&gt;"USIA SALAH"),IF(tglAcuan&lt;&gt;0,(INT(CONVERT(VLOOKUP(Table1[[#This Row],[JABATAN]],tbl_refJabatan,2,FALSE),"yr","day")-CONVERT(DATEDIF(H2406,tglAcuan,"y"),"yr","day"))),(INT(CONVERT(VLOOKUP(Table1[[#This Row],[JABATAN]],tbl_refJabatan,2,FALSE),"yr","day")-CONVERT(DATEDIF(H2406,NOW(),"y"),"yr","day")))),"")</f>
        <v>6939</v>
      </c>
      <c r="S2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Row],[JABATAN]],tbl_refJabatan,4,FALSE),"yr","day")-CONVERT(DATEDIF(H2406,tglAcuan,"y"),"yr","day"))),(NOW()+(CONVERT(VLOOKUP(Table1[[#This Row],[JABATAN]],tbl_refJabatan,4,FALSE),"yr","day")-CONVERT(DATEDIF(H2406,NOW(),"y"),"yr","day")))),"Usia Salah"),"")</f>
        <v>52288.848911689813</v>
      </c>
      <c r="T2406" s="167" t="str">
        <f ca="1">IF(Table1[[#This Row],[TGL. PENSIUN ( usia )]]&lt;&gt;0,TEXT(Table1[[#This Row],[TGL. PENSIUN ( usia )]],"yyyy"),"")</f>
        <v>2043</v>
      </c>
      <c r="U2406" s="166">
        <f ca="1">IF(AND(Table1[[#This Row],[TGL. PENSIUN (usia)]]&lt;&gt;"",Table1[[#This Row],[TGL. PENSIUN (usia)]]&lt;&gt;"USIA SALAH"),IF(tglAcuan&lt;&gt;0,(INT(CONVERT(VLOOKUP(Table1[[#This Row],[JABATAN]],tbl_refJabatan,4,FALSE),"yr","day")-CONVERT(DATEDIF(H2406,tglAcuan,"y"),"yr","day"))),(INT(CONVERT(VLOOKUP(Table1[[#This Row],[JABATAN]],tbl_refJabatan,4,FALSE),"yr","day")-CONVERT(DATEDIF(H2406,NOW(),"y"),"yr","day")))),"")</f>
        <v>6939</v>
      </c>
      <c r="V2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Row],[JABATAN]],tbl_refJabatan,6,FALSE),"yr","day")-CONVERT(DATEDIF(H2406,tglAcuan,"y"),"yr","day"))),(NOW()+(CONVERT(VLOOKUP(Table1[[#This Row],[JABATAN]],tbl_refJabatan,6,FALSE),"yr","day")-CONVERT(DATEDIF(H2406,NOW(),"y"),"yr","day")))),"Usia Salah"),"")</f>
        <v>50827.848911689813</v>
      </c>
      <c r="W2406" s="167" t="str">
        <f ca="1">IF(Table1[[#This Row],[TGL.PENSIUN (usia)]]&lt;&gt;0,TEXT(Table1[[#This Row],[TGL.PENSIUN (usia)]],"yyyy"),"")</f>
        <v>2039</v>
      </c>
      <c r="X2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Row],[JABATAN]],tbl_refJabatan,7,FALSE),"yr","day")-CONVERT(DATEDIF(M2406,tglAcuan,"y"),"yr","day"))),(NOW()+(CONVERT(VLOOKUP(Table1[[#This Row],[JABATAN]],tbl_refJabatan,7,FALSE),"yr","day")-CONVERT(DATEDIF(M2406,NOW(),"y"),"yr","day")))),"tgl SK salah"),"")</f>
        <v>50827.848911689813</v>
      </c>
      <c r="Y2406" s="167" t="str">
        <f ca="1">IF(Table1[[#This Row],[TGL. PENSIUN (jabatan)]]&lt;&gt;0,TEXT(Table1[[#This Row],[TGL. PENSIUN (jabatan)]],"yyyy"),"")</f>
        <v>2039</v>
      </c>
      <c r="Z240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Row],[JABATAN]],tbl_refJabatan,8,FALSE),"yr","day")-CONVERT(DATEDIF(H2406,tglAcuan,"y"),"yr","day"))),(NOW()+(CONVERT(VLOOKUP(Table1[[#This Row],[JABATAN]],tbl_refJabatan,8,FALSE),"yr","day")-CONVERT(DATEDIF(H2406,NOW(),"y"),"yr","day")))),"Usia Salah"),"")</f>
        <v>50827.848911689813</v>
      </c>
      <c r="AA2406" s="167" t="str">
        <f ca="1">IF(Table1[[#This Row],[TGL.PENSIUN (usia )]]&lt;&gt;0,TEXT(Table1[[#This Row],[TGL.PENSIUN (usia )]],"yyyy"),"")</f>
        <v>2039</v>
      </c>
      <c r="AB240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Row],[JABATAN]],tbl_refJabatan,9,FALSE),"yr","day")-CONVERT(DATEDIF(M2406,tglAcuan,"y"),"yr","day"))),(NOW()+(CONVERT(VLOOKUP(Table1[[#This Row],[JABATAN]],tbl_refJabatan,9,FALSE),"yr","day")-CONVERT(DATEDIF(M2406,NOW(),"y"),"yr","day")))),"tgl SK salah"),"")</f>
        <v>50827.848911689813</v>
      </c>
      <c r="AC2406" s="167" t="str">
        <f ca="1">IF(Table1[[#This Row],[TGL. PENSIUN (jabatan )]]&lt;&gt;0,TEXT(Table1[[#This Row],[TGL. PENSIUN (jabatan )]],"yyyy"),"")</f>
        <v>2039</v>
      </c>
      <c r="AD240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7" spans="1:30" s="53" customFormat="1" ht="21.75" customHeight="1" x14ac:dyDescent="0.25">
      <c r="A2407" s="43">
        <f t="shared" si="81"/>
        <v>2402</v>
      </c>
      <c r="B2407" s="44" t="s">
        <v>3998</v>
      </c>
      <c r="C2407" s="44" t="s">
        <v>4151</v>
      </c>
      <c r="D2407" s="72" t="s">
        <v>57</v>
      </c>
      <c r="E2407" s="59" t="s">
        <v>4159</v>
      </c>
      <c r="F2407" s="43" t="s">
        <v>50</v>
      </c>
      <c r="G2407" s="46" t="s">
        <v>42</v>
      </c>
      <c r="H2407" s="47">
        <v>32203</v>
      </c>
      <c r="I2407" s="45"/>
      <c r="J2407" s="76"/>
      <c r="K2407" s="74" t="s">
        <v>43</v>
      </c>
      <c r="L2407" s="63" t="s">
        <v>4160</v>
      </c>
      <c r="M2407" s="80">
        <v>44602</v>
      </c>
      <c r="N2407" s="52" t="str">
        <f t="shared" ca="1" si="82"/>
        <v>35 Tahun 11 Bulan 26 hari</v>
      </c>
      <c r="O240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17 Hari </v>
      </c>
      <c r="P2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Row],[JABATAN]],tbl_refJabatan,2,FALSE),"yr","day")-CONVERT(DATEDIF(H2407,tglAcuan,"y"),"yr","day"))),(NOW()+(CONVERT(VLOOKUP(Table1[[#This Row],[JABATAN]],tbl_refJabatan,2,FALSE),"yr","day")-CONVERT(DATEDIF(H2407,NOW(),"y"),"yr","day")))),"Usia Salah"),"")</f>
        <v>54480.348911689813</v>
      </c>
      <c r="Q2407" s="167" t="str">
        <f ca="1">IF(Table1[[#This Row],[TGL. PENSIUN (usia)]]&lt;&gt;0,TEXT(Table1[[#This Row],[TGL. PENSIUN (usia)]],"yyyy"),"")</f>
        <v>2049</v>
      </c>
      <c r="R2407" s="166">
        <f ca="1">IF(AND(Table1[[#This Row],[TGL. PENSIUN (usia)]]&lt;&gt;"",Table1[[#This Row],[TGL. PENSIUN (usia)]]&lt;&gt;"USIA SALAH"),IF(tglAcuan&lt;&gt;0,(INT(CONVERT(VLOOKUP(Table1[[#This Row],[JABATAN]],tbl_refJabatan,2,FALSE),"yr","day")-CONVERT(DATEDIF(H2407,tglAcuan,"y"),"yr","day"))),(INT(CONVERT(VLOOKUP(Table1[[#This Row],[JABATAN]],tbl_refJabatan,2,FALSE),"yr","day")-CONVERT(DATEDIF(H2407,NOW(),"y"),"yr","day")))),"")</f>
        <v>9131</v>
      </c>
      <c r="S2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Row],[JABATAN]],tbl_refJabatan,4,FALSE),"yr","day")-CONVERT(DATEDIF(H2407,tglAcuan,"y"),"yr","day"))),(NOW()+(CONVERT(VLOOKUP(Table1[[#This Row],[JABATAN]],tbl_refJabatan,4,FALSE),"yr","day")-CONVERT(DATEDIF(H2407,NOW(),"y"),"yr","day")))),"Usia Salah"),"")</f>
        <v>54480.348911689813</v>
      </c>
      <c r="T2407" s="167" t="str">
        <f ca="1">IF(Table1[[#This Row],[TGL. PENSIUN ( usia )]]&lt;&gt;0,TEXT(Table1[[#This Row],[TGL. PENSIUN ( usia )]],"yyyy"),"")</f>
        <v>2049</v>
      </c>
      <c r="U2407" s="166">
        <f ca="1">IF(AND(Table1[[#This Row],[TGL. PENSIUN (usia)]]&lt;&gt;"",Table1[[#This Row],[TGL. PENSIUN (usia)]]&lt;&gt;"USIA SALAH"),IF(tglAcuan&lt;&gt;0,(INT(CONVERT(VLOOKUP(Table1[[#This Row],[JABATAN]],tbl_refJabatan,4,FALSE),"yr","day")-CONVERT(DATEDIF(H2407,tglAcuan,"y"),"yr","day"))),(INT(CONVERT(VLOOKUP(Table1[[#This Row],[JABATAN]],tbl_refJabatan,4,FALSE),"yr","day")-CONVERT(DATEDIF(H2407,NOW(),"y"),"yr","day")))),"")</f>
        <v>9131</v>
      </c>
      <c r="V2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Row],[JABATAN]],tbl_refJabatan,6,FALSE),"yr","day")-CONVERT(DATEDIF(H2407,tglAcuan,"y"),"yr","day"))),(NOW()+(CONVERT(VLOOKUP(Table1[[#This Row],[JABATAN]],tbl_refJabatan,6,FALSE),"yr","day")-CONVERT(DATEDIF(H2407,NOW(),"y"),"yr","day")))),"Usia Salah"),"")</f>
        <v>53019.348911689813</v>
      </c>
      <c r="W2407" s="167" t="str">
        <f ca="1">IF(Table1[[#This Row],[TGL.PENSIUN (usia)]]&lt;&gt;0,TEXT(Table1[[#This Row],[TGL.PENSIUN (usia)]],"yyyy"),"")</f>
        <v>2045</v>
      </c>
      <c r="X24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Row],[JABATAN]],tbl_refJabatan,7,FALSE),"yr","day")-CONVERT(DATEDIF(M2407,tglAcuan,"y"),"yr","day"))),(NOW()+(CONVERT(VLOOKUP(Table1[[#This Row],[JABATAN]],tbl_refJabatan,7,FALSE),"yr","day")-CONVERT(DATEDIF(M2407,NOW(),"y"),"yr","day")))),"tgl SK salah"),"")</f>
        <v>51923.598911689813</v>
      </c>
      <c r="Y2407" s="167" t="str">
        <f ca="1">IF(Table1[[#This Row],[TGL. PENSIUN (jabatan)]]&lt;&gt;0,TEXT(Table1[[#This Row],[TGL. PENSIUN (jabatan)]],"yyyy"),"")</f>
        <v>2042</v>
      </c>
      <c r="Z240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Row],[JABATAN]],tbl_refJabatan,8,FALSE),"yr","day")-CONVERT(DATEDIF(H2407,tglAcuan,"y"),"yr","day"))),(NOW()+(CONVERT(VLOOKUP(Table1[[#This Row],[JABATAN]],tbl_refJabatan,8,FALSE),"yr","day")-CONVERT(DATEDIF(H2407,NOW(),"y"),"yr","day")))),"Usia Salah"),"")</f>
        <v>53019.348911689813</v>
      </c>
      <c r="AA2407" s="167" t="str">
        <f ca="1">IF(Table1[[#This Row],[TGL.PENSIUN (usia )]]&lt;&gt;0,TEXT(Table1[[#This Row],[TGL.PENSIUN (usia )]],"yyyy"),"")</f>
        <v>2045</v>
      </c>
      <c r="AB240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Row],[JABATAN]],tbl_refJabatan,9,FALSE),"yr","day")-CONVERT(DATEDIF(M2407,tglAcuan,"y"),"yr","day"))),(NOW()+(CONVERT(VLOOKUP(Table1[[#This Row],[JABATAN]],tbl_refJabatan,9,FALSE),"yr","day")-CONVERT(DATEDIF(M2407,NOW(),"y"),"yr","day")))),"tgl SK salah"),"")</f>
        <v>51923.598911689813</v>
      </c>
      <c r="AC2407" s="167" t="str">
        <f ca="1">IF(Table1[[#This Row],[TGL. PENSIUN (jabatan )]]&lt;&gt;0,TEXT(Table1[[#This Row],[TGL. PENSIUN (jabatan )]],"yyyy"),"")</f>
        <v>2042</v>
      </c>
      <c r="AD240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8" spans="1:30" s="53" customFormat="1" ht="21.75" customHeight="1" x14ac:dyDescent="0.25">
      <c r="A2408" s="43">
        <f t="shared" si="81"/>
        <v>2403</v>
      </c>
      <c r="B2408" s="44" t="s">
        <v>3998</v>
      </c>
      <c r="C2408" s="44" t="s">
        <v>4151</v>
      </c>
      <c r="D2408" s="72" t="s">
        <v>59</v>
      </c>
      <c r="E2408" s="59" t="s">
        <v>4161</v>
      </c>
      <c r="F2408" s="43" t="s">
        <v>41</v>
      </c>
      <c r="G2408" s="46" t="s">
        <v>42</v>
      </c>
      <c r="H2408" s="47">
        <v>26757</v>
      </c>
      <c r="I2408" s="45"/>
      <c r="J2408" s="76"/>
      <c r="K2408" s="74" t="s">
        <v>43</v>
      </c>
      <c r="L2408" s="63" t="s">
        <v>4162</v>
      </c>
      <c r="M2408" s="80">
        <v>44602</v>
      </c>
      <c r="N2408" s="52" t="str">
        <f t="shared" ca="1" si="82"/>
        <v>50 Tahun 10 Bulan 24 hari</v>
      </c>
      <c r="O240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17 Hari </v>
      </c>
      <c r="P2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Row],[JABATAN]],tbl_refJabatan,2,FALSE),"yr","day")-CONVERT(DATEDIF(H2408,tglAcuan,"y"),"yr","day"))),(NOW()+(CONVERT(VLOOKUP(Table1[[#This Row],[JABATAN]],tbl_refJabatan,2,FALSE),"yr","day")-CONVERT(DATEDIF(H2408,NOW(),"y"),"yr","day")))),"Usia Salah"),"")</f>
        <v>49001.598911689813</v>
      </c>
      <c r="Q2408" s="167" t="str">
        <f ca="1">IF(Table1[[#This Row],[TGL. PENSIUN (usia)]]&lt;&gt;0,TEXT(Table1[[#This Row],[TGL. PENSIUN (usia)]],"yyyy"),"")</f>
        <v>2034</v>
      </c>
      <c r="R2408" s="166">
        <f ca="1">IF(AND(Table1[[#This Row],[TGL. PENSIUN (usia)]]&lt;&gt;"",Table1[[#This Row],[TGL. PENSIUN (usia)]]&lt;&gt;"USIA SALAH"),IF(tglAcuan&lt;&gt;0,(INT(CONVERT(VLOOKUP(Table1[[#This Row],[JABATAN]],tbl_refJabatan,2,FALSE),"yr","day")-CONVERT(DATEDIF(H2408,tglAcuan,"y"),"yr","day"))),(INT(CONVERT(VLOOKUP(Table1[[#This Row],[JABATAN]],tbl_refJabatan,2,FALSE),"yr","day")-CONVERT(DATEDIF(H2408,NOW(),"y"),"yr","day")))),"")</f>
        <v>3652</v>
      </c>
      <c r="S2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Row],[JABATAN]],tbl_refJabatan,4,FALSE),"yr","day")-CONVERT(DATEDIF(H2408,tglAcuan,"y"),"yr","day"))),(NOW()+(CONVERT(VLOOKUP(Table1[[#This Row],[JABATAN]],tbl_refJabatan,4,FALSE),"yr","day")-CONVERT(DATEDIF(H2408,NOW(),"y"),"yr","day")))),"Usia Salah"),"")</f>
        <v>49001.598911689813</v>
      </c>
      <c r="T2408" s="167" t="str">
        <f ca="1">IF(Table1[[#This Row],[TGL. PENSIUN ( usia )]]&lt;&gt;0,TEXT(Table1[[#This Row],[TGL. PENSIUN ( usia )]],"yyyy"),"")</f>
        <v>2034</v>
      </c>
      <c r="U2408" s="166">
        <f ca="1">IF(AND(Table1[[#This Row],[TGL. PENSIUN (usia)]]&lt;&gt;"",Table1[[#This Row],[TGL. PENSIUN (usia)]]&lt;&gt;"USIA SALAH"),IF(tglAcuan&lt;&gt;0,(INT(CONVERT(VLOOKUP(Table1[[#This Row],[JABATAN]],tbl_refJabatan,4,FALSE),"yr","day")-CONVERT(DATEDIF(H2408,tglAcuan,"y"),"yr","day"))),(INT(CONVERT(VLOOKUP(Table1[[#This Row],[JABATAN]],tbl_refJabatan,4,FALSE),"yr","day")-CONVERT(DATEDIF(H2408,NOW(),"y"),"yr","day")))),"")</f>
        <v>3652</v>
      </c>
      <c r="V2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Row],[JABATAN]],tbl_refJabatan,6,FALSE),"yr","day")-CONVERT(DATEDIF(H2408,tglAcuan,"y"),"yr","day"))),(NOW()+(CONVERT(VLOOKUP(Table1[[#This Row],[JABATAN]],tbl_refJabatan,6,FALSE),"yr","day")-CONVERT(DATEDIF(H2408,NOW(),"y"),"yr","day")))),"Usia Salah"),"")</f>
        <v>47540.598911689813</v>
      </c>
      <c r="W2408" s="167" t="str">
        <f ca="1">IF(Table1[[#This Row],[TGL.PENSIUN (usia)]]&lt;&gt;0,TEXT(Table1[[#This Row],[TGL.PENSIUN (usia)]],"yyyy"),"")</f>
        <v>2030</v>
      </c>
      <c r="X2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Row],[JABATAN]],tbl_refJabatan,7,FALSE),"yr","day")-CONVERT(DATEDIF(M2408,tglAcuan,"y"),"yr","day"))),(NOW()+(CONVERT(VLOOKUP(Table1[[#This Row],[JABATAN]],tbl_refJabatan,7,FALSE),"yr","day")-CONVERT(DATEDIF(M2408,NOW(),"y"),"yr","day")))),"tgl SK salah"),"")</f>
        <v>51923.598911689813</v>
      </c>
      <c r="Y2408" s="167" t="str">
        <f ca="1">IF(Table1[[#This Row],[TGL. PENSIUN (jabatan)]]&lt;&gt;0,TEXT(Table1[[#This Row],[TGL. PENSIUN (jabatan)]],"yyyy"),"")</f>
        <v>2042</v>
      </c>
      <c r="Z240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Row],[JABATAN]],tbl_refJabatan,8,FALSE),"yr","day")-CONVERT(DATEDIF(H2408,tglAcuan,"y"),"yr","day"))),(NOW()+(CONVERT(VLOOKUP(Table1[[#This Row],[JABATAN]],tbl_refJabatan,8,FALSE),"yr","day")-CONVERT(DATEDIF(H2408,NOW(),"y"),"yr","day")))),"Usia Salah"),"")</f>
        <v>47540.598911689813</v>
      </c>
      <c r="AA2408" s="167" t="str">
        <f ca="1">IF(Table1[[#This Row],[TGL.PENSIUN (usia )]]&lt;&gt;0,TEXT(Table1[[#This Row],[TGL.PENSIUN (usia )]],"yyyy"),"")</f>
        <v>2030</v>
      </c>
      <c r="AB240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Row],[JABATAN]],tbl_refJabatan,9,FALSE),"yr","day")-CONVERT(DATEDIF(M2408,tglAcuan,"y"),"yr","day"))),(NOW()+(CONVERT(VLOOKUP(Table1[[#This Row],[JABATAN]],tbl_refJabatan,9,FALSE),"yr","day")-CONVERT(DATEDIF(M2408,NOW(),"y"),"yr","day")))),"tgl SK salah"),"")</f>
        <v>51923.598911689813</v>
      </c>
      <c r="AC2408" s="167" t="str">
        <f ca="1">IF(Table1[[#This Row],[TGL. PENSIUN (jabatan )]]&lt;&gt;0,TEXT(Table1[[#This Row],[TGL. PENSIUN (jabatan )]],"yyyy"),"")</f>
        <v>2042</v>
      </c>
      <c r="AD240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09" spans="1:30" s="53" customFormat="1" ht="21.75" customHeight="1" x14ac:dyDescent="0.25">
      <c r="A2409" s="43">
        <f t="shared" si="81"/>
        <v>2404</v>
      </c>
      <c r="B2409" s="44" t="s">
        <v>3998</v>
      </c>
      <c r="C2409" s="44" t="s">
        <v>4151</v>
      </c>
      <c r="D2409" s="72" t="s">
        <v>61</v>
      </c>
      <c r="E2409" s="59" t="s">
        <v>4163</v>
      </c>
      <c r="F2409" s="43" t="s">
        <v>41</v>
      </c>
      <c r="G2409" s="46" t="s">
        <v>42</v>
      </c>
      <c r="H2409" s="47">
        <v>25296</v>
      </c>
      <c r="I2409" s="45"/>
      <c r="J2409" s="76"/>
      <c r="K2409" s="74" t="s">
        <v>43</v>
      </c>
      <c r="L2409" s="63" t="s">
        <v>4164</v>
      </c>
      <c r="M2409" s="80">
        <v>44602</v>
      </c>
      <c r="N2409" s="52" t="str">
        <f t="shared" ca="1" si="82"/>
        <v>54 Tahun 10 Bulan 24 hari</v>
      </c>
      <c r="O240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0 Bulan 17 Hari </v>
      </c>
      <c r="P2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Row],[JABATAN]],tbl_refJabatan,2,FALSE),"yr","day")-CONVERT(DATEDIF(H2409,tglAcuan,"y"),"yr","day"))),(NOW()+(CONVERT(VLOOKUP(Table1[[#This Row],[JABATAN]],tbl_refJabatan,2,FALSE),"yr","day")-CONVERT(DATEDIF(H2409,NOW(),"y"),"yr","day")))),"Usia Salah"),"")</f>
        <v>47540.598911689813</v>
      </c>
      <c r="Q2409" s="167" t="str">
        <f ca="1">IF(Table1[[#This Row],[TGL. PENSIUN (usia)]]&lt;&gt;0,TEXT(Table1[[#This Row],[TGL. PENSIUN (usia)]],"yyyy"),"")</f>
        <v>2030</v>
      </c>
      <c r="R2409" s="166">
        <f ca="1">IF(AND(Table1[[#This Row],[TGL. PENSIUN (usia)]]&lt;&gt;"",Table1[[#This Row],[TGL. PENSIUN (usia)]]&lt;&gt;"USIA SALAH"),IF(tglAcuan&lt;&gt;0,(INT(CONVERT(VLOOKUP(Table1[[#This Row],[JABATAN]],tbl_refJabatan,2,FALSE),"yr","day")-CONVERT(DATEDIF(H2409,tglAcuan,"y"),"yr","day"))),(INT(CONVERT(VLOOKUP(Table1[[#This Row],[JABATAN]],tbl_refJabatan,2,FALSE),"yr","day")-CONVERT(DATEDIF(H2409,NOW(),"y"),"yr","day")))),"")</f>
        <v>2191</v>
      </c>
      <c r="S2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Row],[JABATAN]],tbl_refJabatan,4,FALSE),"yr","day")-CONVERT(DATEDIF(H2409,tglAcuan,"y"),"yr","day"))),(NOW()+(CONVERT(VLOOKUP(Table1[[#This Row],[JABATAN]],tbl_refJabatan,4,FALSE),"yr","day")-CONVERT(DATEDIF(H2409,NOW(),"y"),"yr","day")))),"Usia Salah"),"")</f>
        <v>47540.598911689813</v>
      </c>
      <c r="T2409" s="167" t="str">
        <f ca="1">IF(Table1[[#This Row],[TGL. PENSIUN ( usia )]]&lt;&gt;0,TEXT(Table1[[#This Row],[TGL. PENSIUN ( usia )]],"yyyy"),"")</f>
        <v>2030</v>
      </c>
      <c r="U2409" s="166">
        <f ca="1">IF(AND(Table1[[#This Row],[TGL. PENSIUN (usia)]]&lt;&gt;"",Table1[[#This Row],[TGL. PENSIUN (usia)]]&lt;&gt;"USIA SALAH"),IF(tglAcuan&lt;&gt;0,(INT(CONVERT(VLOOKUP(Table1[[#This Row],[JABATAN]],tbl_refJabatan,4,FALSE),"yr","day")-CONVERT(DATEDIF(H2409,tglAcuan,"y"),"yr","day"))),(INT(CONVERT(VLOOKUP(Table1[[#This Row],[JABATAN]],tbl_refJabatan,4,FALSE),"yr","day")-CONVERT(DATEDIF(H2409,NOW(),"y"),"yr","day")))),"")</f>
        <v>2191</v>
      </c>
      <c r="V2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Row],[JABATAN]],tbl_refJabatan,6,FALSE),"yr","day")-CONVERT(DATEDIF(H2409,tglAcuan,"y"),"yr","day"))),(NOW()+(CONVERT(VLOOKUP(Table1[[#This Row],[JABATAN]],tbl_refJabatan,6,FALSE),"yr","day")-CONVERT(DATEDIF(H2409,NOW(),"y"),"yr","day")))),"Usia Salah"),"")</f>
        <v>46079.598911689813</v>
      </c>
      <c r="W2409" s="167" t="str">
        <f ca="1">IF(Table1[[#This Row],[TGL.PENSIUN (usia)]]&lt;&gt;0,TEXT(Table1[[#This Row],[TGL.PENSIUN (usia)]],"yyyy"),"")</f>
        <v>2026</v>
      </c>
      <c r="X2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Row],[JABATAN]],tbl_refJabatan,7,FALSE),"yr","day")-CONVERT(DATEDIF(M2409,tglAcuan,"y"),"yr","day"))),(NOW()+(CONVERT(VLOOKUP(Table1[[#This Row],[JABATAN]],tbl_refJabatan,7,FALSE),"yr","day")-CONVERT(DATEDIF(M2409,NOW(),"y"),"yr","day")))),"tgl SK salah"),"")</f>
        <v>51923.598911689813</v>
      </c>
      <c r="Y2409" s="167" t="str">
        <f ca="1">IF(Table1[[#This Row],[TGL. PENSIUN (jabatan)]]&lt;&gt;0,TEXT(Table1[[#This Row],[TGL. PENSIUN (jabatan)]],"yyyy"),"")</f>
        <v>2042</v>
      </c>
      <c r="Z240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Row],[JABATAN]],tbl_refJabatan,8,FALSE),"yr","day")-CONVERT(DATEDIF(H2409,tglAcuan,"y"),"yr","day"))),(NOW()+(CONVERT(VLOOKUP(Table1[[#This Row],[JABATAN]],tbl_refJabatan,8,FALSE),"yr","day")-CONVERT(DATEDIF(H2409,NOW(),"y"),"yr","day")))),"Usia Salah"),"")</f>
        <v>46079.598911689813</v>
      </c>
      <c r="AA2409" s="167" t="str">
        <f ca="1">IF(Table1[[#This Row],[TGL.PENSIUN (usia )]]&lt;&gt;0,TEXT(Table1[[#This Row],[TGL.PENSIUN (usia )]],"yyyy"),"")</f>
        <v>2026</v>
      </c>
      <c r="AB240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Row],[JABATAN]],tbl_refJabatan,9,FALSE),"yr","day")-CONVERT(DATEDIF(M2409,tglAcuan,"y"),"yr","day"))),(NOW()+(CONVERT(VLOOKUP(Table1[[#This Row],[JABATAN]],tbl_refJabatan,9,FALSE),"yr","day")-CONVERT(DATEDIF(M2409,NOW(),"y"),"yr","day")))),"tgl SK salah"),"")</f>
        <v>51923.598911689813</v>
      </c>
      <c r="AC2409" s="167" t="str">
        <f ca="1">IF(Table1[[#This Row],[TGL. PENSIUN (jabatan )]]&lt;&gt;0,TEXT(Table1[[#This Row],[TGL. PENSIUN (jabatan )]],"yyyy"),"")</f>
        <v>2042</v>
      </c>
      <c r="AD240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0" spans="1:30" s="53" customFormat="1" ht="21.75" customHeight="1" x14ac:dyDescent="0.25">
      <c r="A2410" s="43">
        <f t="shared" si="81"/>
        <v>2405</v>
      </c>
      <c r="B2410" s="44" t="s">
        <v>3998</v>
      </c>
      <c r="C2410" s="44" t="s">
        <v>4151</v>
      </c>
      <c r="D2410" s="72" t="s">
        <v>63</v>
      </c>
      <c r="E2410" s="59" t="s">
        <v>4165</v>
      </c>
      <c r="F2410" s="43" t="s">
        <v>41</v>
      </c>
      <c r="G2410" s="46" t="s">
        <v>42</v>
      </c>
      <c r="H2410" s="47">
        <v>26558</v>
      </c>
      <c r="I2410" s="45"/>
      <c r="J2410" s="76"/>
      <c r="K2410" s="74" t="s">
        <v>43</v>
      </c>
      <c r="L2410" s="74" t="s">
        <v>4166</v>
      </c>
      <c r="M2410" s="80">
        <v>39502</v>
      </c>
      <c r="N2410" s="52" t="str">
        <f t="shared" ca="1" si="82"/>
        <v>51 Tahun 5 Bulan 11 hari</v>
      </c>
      <c r="O241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3 Hari </v>
      </c>
      <c r="P2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Row],[JABATAN]],tbl_refJabatan,2,FALSE),"yr","day")-CONVERT(DATEDIF(H2410,tglAcuan,"y"),"yr","day"))),(NOW()+(CONVERT(VLOOKUP(Table1[[#This Row],[JABATAN]],tbl_refJabatan,2,FALSE),"yr","day")-CONVERT(DATEDIF(H2410,NOW(),"y"),"yr","day")))),"Usia Salah"),"")</f>
        <v>48636.348911689813</v>
      </c>
      <c r="Q2410" s="167" t="str">
        <f ca="1">IF(Table1[[#This Row],[TGL. PENSIUN (usia)]]&lt;&gt;0,TEXT(Table1[[#This Row],[TGL. PENSIUN (usia)]],"yyyy"),"")</f>
        <v>2033</v>
      </c>
      <c r="R2410" s="166">
        <f ca="1">IF(AND(Table1[[#This Row],[TGL. PENSIUN (usia)]]&lt;&gt;"",Table1[[#This Row],[TGL. PENSIUN (usia)]]&lt;&gt;"USIA SALAH"),IF(tglAcuan&lt;&gt;0,(INT(CONVERT(VLOOKUP(Table1[[#This Row],[JABATAN]],tbl_refJabatan,2,FALSE),"yr","day")-CONVERT(DATEDIF(H2410,tglAcuan,"y"),"yr","day"))),(INT(CONVERT(VLOOKUP(Table1[[#This Row],[JABATAN]],tbl_refJabatan,2,FALSE),"yr","day")-CONVERT(DATEDIF(H2410,NOW(),"y"),"yr","day")))),"")</f>
        <v>3287</v>
      </c>
      <c r="S2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Row],[JABATAN]],tbl_refJabatan,4,FALSE),"yr","day")-CONVERT(DATEDIF(H2410,tglAcuan,"y"),"yr","day"))),(NOW()+(CONVERT(VLOOKUP(Table1[[#This Row],[JABATAN]],tbl_refJabatan,4,FALSE),"yr","day")-CONVERT(DATEDIF(H2410,NOW(),"y"),"yr","day")))),"Usia Salah"),"")</f>
        <v>34026.348911689813</v>
      </c>
      <c r="T2410" s="167" t="str">
        <f ca="1">IF(Table1[[#This Row],[TGL. PENSIUN ( usia )]]&lt;&gt;0,TEXT(Table1[[#This Row],[TGL. PENSIUN ( usia )]],"yyyy"),"")</f>
        <v>1993</v>
      </c>
      <c r="U2410" s="166">
        <f ca="1">IF(AND(Table1[[#This Row],[TGL. PENSIUN (usia)]]&lt;&gt;"",Table1[[#This Row],[TGL. PENSIUN (usia)]]&lt;&gt;"USIA SALAH"),IF(tglAcuan&lt;&gt;0,(INT(CONVERT(VLOOKUP(Table1[[#This Row],[JABATAN]],tbl_refJabatan,4,FALSE),"yr","day")-CONVERT(DATEDIF(H2410,tglAcuan,"y"),"yr","day"))),(INT(CONVERT(VLOOKUP(Table1[[#This Row],[JABATAN]],tbl_refJabatan,4,FALSE),"yr","day")-CONVERT(DATEDIF(H2410,NOW(),"y"),"yr","day")))),"")</f>
        <v>-11323</v>
      </c>
      <c r="V2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Row],[JABATAN]],tbl_refJabatan,6,FALSE),"yr","day")-CONVERT(DATEDIF(H2410,tglAcuan,"y"),"yr","day"))),(NOW()+(CONVERT(VLOOKUP(Table1[[#This Row],[JABATAN]],tbl_refJabatan,6,FALSE),"yr","day")-CONVERT(DATEDIF(H2410,NOW(),"y"),"yr","day")))),"Usia Salah"),"")</f>
        <v>26721.348911689813</v>
      </c>
      <c r="W2410" s="167" t="str">
        <f ca="1">IF(Table1[[#This Row],[TGL.PENSIUN (usia)]]&lt;&gt;0,TEXT(Table1[[#This Row],[TGL.PENSIUN (usia)]],"yyyy"),"")</f>
        <v>1973</v>
      </c>
      <c r="X2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Row],[JABATAN]],tbl_refJabatan,7,FALSE),"yr","day")-CONVERT(DATEDIF(M2410,tglAcuan,"y"),"yr","day"))),(NOW()+(CONVERT(VLOOKUP(Table1[[#This Row],[JABATAN]],tbl_refJabatan,7,FALSE),"yr","day")-CONVERT(DATEDIF(M2410,NOW(),"y"),"yr","day")))),"tgl SK salah"),"")</f>
        <v>61420.098911689813</v>
      </c>
      <c r="Y2410" s="167" t="str">
        <f ca="1">IF(Table1[[#This Row],[TGL. PENSIUN (jabatan)]]&lt;&gt;0,TEXT(Table1[[#This Row],[TGL. PENSIUN (jabatan)]],"yyyy"),"")</f>
        <v>2068</v>
      </c>
      <c r="Z241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Row],[JABATAN]],tbl_refJabatan,8,FALSE),"yr","day")-CONVERT(DATEDIF(H2410,tglAcuan,"y"),"yr","day"))),(NOW()+(CONVERT(VLOOKUP(Table1[[#This Row],[JABATAN]],tbl_refJabatan,8,FALSE),"yr","day")-CONVERT(DATEDIF(H2410,NOW(),"y"),"yr","day")))),"Usia Salah"),"")</f>
        <v>48636.348911689813</v>
      </c>
      <c r="AA2410" s="167" t="str">
        <f ca="1">IF(Table1[[#This Row],[TGL.PENSIUN (usia )]]&lt;&gt;0,TEXT(Table1[[#This Row],[TGL.PENSIUN (usia )]],"yyyy"),"")</f>
        <v>2033</v>
      </c>
      <c r="AB241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Row],[JABATAN]],tbl_refJabatan,9,FALSE),"yr","day")-CONVERT(DATEDIF(M2410,tglAcuan,"y"),"yr","day"))),(NOW()+(CONVERT(VLOOKUP(Table1[[#This Row],[JABATAN]],tbl_refJabatan,9,FALSE),"yr","day")-CONVERT(DATEDIF(M2410,NOW(),"y"),"yr","day")))),"tgl SK salah"),"")</f>
        <v>44983.848911689813</v>
      </c>
      <c r="AC2410" s="167" t="str">
        <f ca="1">IF(Table1[[#This Row],[TGL. PENSIUN (jabatan )]]&lt;&gt;0,TEXT(Table1[[#This Row],[TGL. PENSIUN (jabatan )]],"yyyy"),"")</f>
        <v>2023</v>
      </c>
      <c r="AD241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1" spans="1:30" s="53" customFormat="1" ht="21.75" customHeight="1" x14ac:dyDescent="0.25">
      <c r="A2411" s="43">
        <f t="shared" si="81"/>
        <v>2406</v>
      </c>
      <c r="B2411" s="44" t="s">
        <v>3998</v>
      </c>
      <c r="C2411" s="44" t="s">
        <v>4151</v>
      </c>
      <c r="D2411" s="72" t="s">
        <v>63</v>
      </c>
      <c r="E2411" s="59" t="s">
        <v>4167</v>
      </c>
      <c r="F2411" s="43" t="s">
        <v>41</v>
      </c>
      <c r="G2411" s="46" t="s">
        <v>42</v>
      </c>
      <c r="H2411" s="47">
        <v>24568</v>
      </c>
      <c r="I2411" s="45"/>
      <c r="J2411" s="76"/>
      <c r="K2411" s="74" t="s">
        <v>93</v>
      </c>
      <c r="L2411" s="74" t="s">
        <v>4168</v>
      </c>
      <c r="M2411" s="80">
        <v>41394</v>
      </c>
      <c r="N2411" s="52" t="str">
        <f t="shared" ca="1" si="82"/>
        <v>56 Tahun 10 Bulan 21 hari</v>
      </c>
      <c r="O241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10 Tahun 9 Bulan 28 Hari </v>
      </c>
      <c r="P2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Row],[JABATAN]],tbl_refJabatan,2,FALSE),"yr","day")-CONVERT(DATEDIF(H2411,tglAcuan,"y"),"yr","day"))),(NOW()+(CONVERT(VLOOKUP(Table1[[#This Row],[JABATAN]],tbl_refJabatan,2,FALSE),"yr","day")-CONVERT(DATEDIF(H2411,NOW(),"y"),"yr","day")))),"Usia Salah"),"")</f>
        <v>46810.098911689813</v>
      </c>
      <c r="Q2411" s="167" t="str">
        <f ca="1">IF(Table1[[#This Row],[TGL. PENSIUN (usia)]]&lt;&gt;0,TEXT(Table1[[#This Row],[TGL. PENSIUN (usia)]],"yyyy"),"")</f>
        <v>2028</v>
      </c>
      <c r="R2411" s="166">
        <f ca="1">IF(AND(Table1[[#This Row],[TGL. PENSIUN (usia)]]&lt;&gt;"",Table1[[#This Row],[TGL. PENSIUN (usia)]]&lt;&gt;"USIA SALAH"),IF(tglAcuan&lt;&gt;0,(INT(CONVERT(VLOOKUP(Table1[[#This Row],[JABATAN]],tbl_refJabatan,2,FALSE),"yr","day")-CONVERT(DATEDIF(H2411,tglAcuan,"y"),"yr","day"))),(INT(CONVERT(VLOOKUP(Table1[[#This Row],[JABATAN]],tbl_refJabatan,2,FALSE),"yr","day")-CONVERT(DATEDIF(H2411,NOW(),"y"),"yr","day")))),"")</f>
        <v>1461</v>
      </c>
      <c r="S2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Row],[JABATAN]],tbl_refJabatan,4,FALSE),"yr","day")-CONVERT(DATEDIF(H2411,tglAcuan,"y"),"yr","day"))),(NOW()+(CONVERT(VLOOKUP(Table1[[#This Row],[JABATAN]],tbl_refJabatan,4,FALSE),"yr","day")-CONVERT(DATEDIF(H2411,NOW(),"y"),"yr","day")))),"Usia Salah"),"")</f>
        <v>32200.098911689813</v>
      </c>
      <c r="T2411" s="167" t="str">
        <f ca="1">IF(Table1[[#This Row],[TGL. PENSIUN ( usia )]]&lt;&gt;0,TEXT(Table1[[#This Row],[TGL. PENSIUN ( usia )]],"yyyy"),"")</f>
        <v>1988</v>
      </c>
      <c r="U2411" s="166">
        <f ca="1">IF(AND(Table1[[#This Row],[TGL. PENSIUN (usia)]]&lt;&gt;"",Table1[[#This Row],[TGL. PENSIUN (usia)]]&lt;&gt;"USIA SALAH"),IF(tglAcuan&lt;&gt;0,(INT(CONVERT(VLOOKUP(Table1[[#This Row],[JABATAN]],tbl_refJabatan,4,FALSE),"yr","day")-CONVERT(DATEDIF(H2411,tglAcuan,"y"),"yr","day"))),(INT(CONVERT(VLOOKUP(Table1[[#This Row],[JABATAN]],tbl_refJabatan,4,FALSE),"yr","day")-CONVERT(DATEDIF(H2411,NOW(),"y"),"yr","day")))),"")</f>
        <v>-13149</v>
      </c>
      <c r="V2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Row],[JABATAN]],tbl_refJabatan,6,FALSE),"yr","day")-CONVERT(DATEDIF(H2411,tglAcuan,"y"),"yr","day"))),(NOW()+(CONVERT(VLOOKUP(Table1[[#This Row],[JABATAN]],tbl_refJabatan,6,FALSE),"yr","day")-CONVERT(DATEDIF(H2411,NOW(),"y"),"yr","day")))),"Usia Salah"),"")</f>
        <v>24895.098911689813</v>
      </c>
      <c r="W2411" s="167" t="str">
        <f ca="1">IF(Table1[[#This Row],[TGL.PENSIUN (usia)]]&lt;&gt;0,TEXT(Table1[[#This Row],[TGL.PENSIUN (usia)]],"yyyy"),"")</f>
        <v>1968</v>
      </c>
      <c r="X2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Row],[JABATAN]],tbl_refJabatan,7,FALSE),"yr","day")-CONVERT(DATEDIF(M2411,tglAcuan,"y"),"yr","day"))),(NOW()+(CONVERT(VLOOKUP(Table1[[#This Row],[JABATAN]],tbl_refJabatan,7,FALSE),"yr","day")-CONVERT(DATEDIF(M2411,NOW(),"y"),"yr","day")))),"tgl SK salah"),"")</f>
        <v>63611.598911689813</v>
      </c>
      <c r="Y2411" s="167" t="str">
        <f ca="1">IF(Table1[[#This Row],[TGL. PENSIUN (jabatan)]]&lt;&gt;0,TEXT(Table1[[#This Row],[TGL. PENSIUN (jabatan)]],"yyyy"),"")</f>
        <v>2074</v>
      </c>
      <c r="Z241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Row],[JABATAN]],tbl_refJabatan,8,FALSE),"yr","day")-CONVERT(DATEDIF(H2411,tglAcuan,"y"),"yr","day"))),(NOW()+(CONVERT(VLOOKUP(Table1[[#This Row],[JABATAN]],tbl_refJabatan,8,FALSE),"yr","day")-CONVERT(DATEDIF(H2411,NOW(),"y"),"yr","day")))),"Usia Salah"),"")</f>
        <v>46810.098911689813</v>
      </c>
      <c r="AA2411" s="167" t="str">
        <f ca="1">IF(Table1[[#This Row],[TGL.PENSIUN (usia )]]&lt;&gt;0,TEXT(Table1[[#This Row],[TGL.PENSIUN (usia )]],"yyyy"),"")</f>
        <v>2028</v>
      </c>
      <c r="AB241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Row],[JABATAN]],tbl_refJabatan,9,FALSE),"yr","day")-CONVERT(DATEDIF(M2411,tglAcuan,"y"),"yr","day"))),(NOW()+(CONVERT(VLOOKUP(Table1[[#This Row],[JABATAN]],tbl_refJabatan,9,FALSE),"yr","day")-CONVERT(DATEDIF(M2411,NOW(),"y"),"yr","day")))),"tgl SK salah"),"")</f>
        <v>47175.348911689813</v>
      </c>
      <c r="AC2411" s="167" t="str">
        <f ca="1">IF(Table1[[#This Row],[TGL. PENSIUN (jabatan )]]&lt;&gt;0,TEXT(Table1[[#This Row],[TGL. PENSIUN (jabatan )]],"yyyy"),"")</f>
        <v>2029</v>
      </c>
      <c r="AD241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2" spans="1:30" s="53" customFormat="1" ht="21.75" customHeight="1" x14ac:dyDescent="0.25">
      <c r="A2412" s="43">
        <f t="shared" si="81"/>
        <v>2407</v>
      </c>
      <c r="B2412" s="44" t="s">
        <v>3998</v>
      </c>
      <c r="C2412" s="44" t="s">
        <v>4151</v>
      </c>
      <c r="D2412" s="72" t="s">
        <v>63</v>
      </c>
      <c r="E2412" s="59" t="s">
        <v>4169</v>
      </c>
      <c r="F2412" s="43" t="s">
        <v>41</v>
      </c>
      <c r="G2412" s="46" t="s">
        <v>42</v>
      </c>
      <c r="H2412" s="47">
        <v>28675</v>
      </c>
      <c r="I2412" s="45"/>
      <c r="J2412" s="76"/>
      <c r="K2412" s="74" t="s">
        <v>93</v>
      </c>
      <c r="L2412" s="74" t="s">
        <v>4170</v>
      </c>
      <c r="M2412" s="80">
        <v>40800</v>
      </c>
      <c r="N2412" s="52" t="str">
        <f t="shared" ca="1" si="82"/>
        <v>45 Tahun 7 Bulan 23 hari</v>
      </c>
      <c r="O241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12 Tahun 5 Bulan 13 Hari </v>
      </c>
      <c r="P2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Row],[JABATAN]],tbl_refJabatan,2,FALSE),"yr","day")-CONVERT(DATEDIF(H2412,tglAcuan,"y"),"yr","day"))),(NOW()+(CONVERT(VLOOKUP(Table1[[#This Row],[JABATAN]],tbl_refJabatan,2,FALSE),"yr","day")-CONVERT(DATEDIF(H2412,NOW(),"y"),"yr","day")))),"Usia Salah"),"")</f>
        <v>50827.848911689813</v>
      </c>
      <c r="Q2412" s="167" t="str">
        <f ca="1">IF(Table1[[#This Row],[TGL. PENSIUN (usia)]]&lt;&gt;0,TEXT(Table1[[#This Row],[TGL. PENSIUN (usia)]],"yyyy"),"")</f>
        <v>2039</v>
      </c>
      <c r="R2412" s="166">
        <f ca="1">IF(AND(Table1[[#This Row],[TGL. PENSIUN (usia)]]&lt;&gt;"",Table1[[#This Row],[TGL. PENSIUN (usia)]]&lt;&gt;"USIA SALAH"),IF(tglAcuan&lt;&gt;0,(INT(CONVERT(VLOOKUP(Table1[[#This Row],[JABATAN]],tbl_refJabatan,2,FALSE),"yr","day")-CONVERT(DATEDIF(H2412,tglAcuan,"y"),"yr","day"))),(INT(CONVERT(VLOOKUP(Table1[[#This Row],[JABATAN]],tbl_refJabatan,2,FALSE),"yr","day")-CONVERT(DATEDIF(H2412,NOW(),"y"),"yr","day")))),"")</f>
        <v>5478</v>
      </c>
      <c r="S2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Row],[JABATAN]],tbl_refJabatan,4,FALSE),"yr","day")-CONVERT(DATEDIF(H2412,tglAcuan,"y"),"yr","day"))),(NOW()+(CONVERT(VLOOKUP(Table1[[#This Row],[JABATAN]],tbl_refJabatan,4,FALSE),"yr","day")-CONVERT(DATEDIF(H2412,NOW(),"y"),"yr","day")))),"Usia Salah"),"")</f>
        <v>36217.848911689813</v>
      </c>
      <c r="T2412" s="167" t="str">
        <f ca="1">IF(Table1[[#This Row],[TGL. PENSIUN ( usia )]]&lt;&gt;0,TEXT(Table1[[#This Row],[TGL. PENSIUN ( usia )]],"yyyy"),"")</f>
        <v>1999</v>
      </c>
      <c r="U2412" s="166">
        <f ca="1">IF(AND(Table1[[#This Row],[TGL. PENSIUN (usia)]]&lt;&gt;"",Table1[[#This Row],[TGL. PENSIUN (usia)]]&lt;&gt;"USIA SALAH"),IF(tglAcuan&lt;&gt;0,(INT(CONVERT(VLOOKUP(Table1[[#This Row],[JABATAN]],tbl_refJabatan,4,FALSE),"yr","day")-CONVERT(DATEDIF(H2412,tglAcuan,"y"),"yr","day"))),(INT(CONVERT(VLOOKUP(Table1[[#This Row],[JABATAN]],tbl_refJabatan,4,FALSE),"yr","day")-CONVERT(DATEDIF(H2412,NOW(),"y"),"yr","day")))),"")</f>
        <v>-9132</v>
      </c>
      <c r="V2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Row],[JABATAN]],tbl_refJabatan,6,FALSE),"yr","day")-CONVERT(DATEDIF(H2412,tglAcuan,"y"),"yr","day"))),(NOW()+(CONVERT(VLOOKUP(Table1[[#This Row],[JABATAN]],tbl_refJabatan,6,FALSE),"yr","day")-CONVERT(DATEDIF(H2412,NOW(),"y"),"yr","day")))),"Usia Salah"),"")</f>
        <v>28912.848911689813</v>
      </c>
      <c r="W2412" s="167" t="str">
        <f ca="1">IF(Table1[[#This Row],[TGL.PENSIUN (usia)]]&lt;&gt;0,TEXT(Table1[[#This Row],[TGL.PENSIUN (usia)]],"yyyy"),"")</f>
        <v>1979</v>
      </c>
      <c r="X24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Row],[JABATAN]],tbl_refJabatan,7,FALSE),"yr","day")-CONVERT(DATEDIF(M2412,tglAcuan,"y"),"yr","day"))),(NOW()+(CONVERT(VLOOKUP(Table1[[#This Row],[JABATAN]],tbl_refJabatan,7,FALSE),"yr","day")-CONVERT(DATEDIF(M2412,NOW(),"y"),"yr","day")))),"tgl SK salah"),"")</f>
        <v>62881.098911689813</v>
      </c>
      <c r="Y2412" s="167" t="str">
        <f ca="1">IF(Table1[[#This Row],[TGL. PENSIUN (jabatan)]]&lt;&gt;0,TEXT(Table1[[#This Row],[TGL. PENSIUN (jabatan)]],"yyyy"),"")</f>
        <v>2072</v>
      </c>
      <c r="Z241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Row],[JABATAN]],tbl_refJabatan,8,FALSE),"yr","day")-CONVERT(DATEDIF(H2412,tglAcuan,"y"),"yr","day"))),(NOW()+(CONVERT(VLOOKUP(Table1[[#This Row],[JABATAN]],tbl_refJabatan,8,FALSE),"yr","day")-CONVERT(DATEDIF(H2412,NOW(),"y"),"yr","day")))),"Usia Salah"),"")</f>
        <v>50827.848911689813</v>
      </c>
      <c r="AA2412" s="167" t="str">
        <f ca="1">IF(Table1[[#This Row],[TGL.PENSIUN (usia )]]&lt;&gt;0,TEXT(Table1[[#This Row],[TGL.PENSIUN (usia )]],"yyyy"),"")</f>
        <v>2039</v>
      </c>
      <c r="AB241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Row],[JABATAN]],tbl_refJabatan,9,FALSE),"yr","day")-CONVERT(DATEDIF(M2412,tglAcuan,"y"),"yr","day"))),(NOW()+(CONVERT(VLOOKUP(Table1[[#This Row],[JABATAN]],tbl_refJabatan,9,FALSE),"yr","day")-CONVERT(DATEDIF(M2412,NOW(),"y"),"yr","day")))),"tgl SK salah"),"")</f>
        <v>46444.848911689813</v>
      </c>
      <c r="AC2412" s="167" t="str">
        <f ca="1">IF(Table1[[#This Row],[TGL. PENSIUN (jabatan )]]&lt;&gt;0,TEXT(Table1[[#This Row],[TGL. PENSIUN (jabatan )]],"yyyy"),"")</f>
        <v>2027</v>
      </c>
      <c r="AD241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3" spans="1:30" s="53" customFormat="1" ht="21.75" customHeight="1" x14ac:dyDescent="0.25">
      <c r="A2413" s="43">
        <f t="shared" si="81"/>
        <v>2408</v>
      </c>
      <c r="B2413" s="44" t="s">
        <v>3998</v>
      </c>
      <c r="C2413" s="44" t="s">
        <v>4151</v>
      </c>
      <c r="D2413" s="72" t="s">
        <v>63</v>
      </c>
      <c r="E2413" s="59" t="s">
        <v>4171</v>
      </c>
      <c r="F2413" s="43" t="s">
        <v>41</v>
      </c>
      <c r="G2413" s="46" t="s">
        <v>42</v>
      </c>
      <c r="H2413" s="47">
        <v>25406</v>
      </c>
      <c r="I2413" s="45"/>
      <c r="J2413" s="76"/>
      <c r="K2413" s="74" t="s">
        <v>43</v>
      </c>
      <c r="L2413" s="74" t="s">
        <v>4166</v>
      </c>
      <c r="M2413" s="80">
        <v>39502</v>
      </c>
      <c r="N2413" s="52" t="str">
        <f t="shared" ca="1" si="82"/>
        <v>54 Tahun 7 Bulan 5 hari</v>
      </c>
      <c r="O241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16 Tahun 0 Bulan 3 Hari </v>
      </c>
      <c r="P2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Row],[JABATAN]],tbl_refJabatan,2,FALSE),"yr","day")-CONVERT(DATEDIF(H2413,tglAcuan,"y"),"yr","day"))),(NOW()+(CONVERT(VLOOKUP(Table1[[#This Row],[JABATAN]],tbl_refJabatan,2,FALSE),"yr","day")-CONVERT(DATEDIF(H2413,NOW(),"y"),"yr","day")))),"Usia Salah"),"")</f>
        <v>47540.598911689813</v>
      </c>
      <c r="Q2413" s="167" t="str">
        <f ca="1">IF(Table1[[#This Row],[TGL. PENSIUN (usia)]]&lt;&gt;0,TEXT(Table1[[#This Row],[TGL. PENSIUN (usia)]],"yyyy"),"")</f>
        <v>2030</v>
      </c>
      <c r="R2413" s="166">
        <f ca="1">IF(AND(Table1[[#This Row],[TGL. PENSIUN (usia)]]&lt;&gt;"",Table1[[#This Row],[TGL. PENSIUN (usia)]]&lt;&gt;"USIA SALAH"),IF(tglAcuan&lt;&gt;0,(INT(CONVERT(VLOOKUP(Table1[[#This Row],[JABATAN]],tbl_refJabatan,2,FALSE),"yr","day")-CONVERT(DATEDIF(H2413,tglAcuan,"y"),"yr","day"))),(INT(CONVERT(VLOOKUP(Table1[[#This Row],[JABATAN]],tbl_refJabatan,2,FALSE),"yr","day")-CONVERT(DATEDIF(H2413,NOW(),"y"),"yr","day")))),"")</f>
        <v>2191</v>
      </c>
      <c r="S2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Row],[JABATAN]],tbl_refJabatan,4,FALSE),"yr","day")-CONVERT(DATEDIF(H2413,tglAcuan,"y"),"yr","day"))),(NOW()+(CONVERT(VLOOKUP(Table1[[#This Row],[JABATAN]],tbl_refJabatan,4,FALSE),"yr","day")-CONVERT(DATEDIF(H2413,NOW(),"y"),"yr","day")))),"Usia Salah"),"")</f>
        <v>32930.598911689813</v>
      </c>
      <c r="T2413" s="167" t="str">
        <f ca="1">IF(Table1[[#This Row],[TGL. PENSIUN ( usia )]]&lt;&gt;0,TEXT(Table1[[#This Row],[TGL. PENSIUN ( usia )]],"yyyy"),"")</f>
        <v>1990</v>
      </c>
      <c r="U2413" s="166">
        <f ca="1">IF(AND(Table1[[#This Row],[TGL. PENSIUN (usia)]]&lt;&gt;"",Table1[[#This Row],[TGL. PENSIUN (usia)]]&lt;&gt;"USIA SALAH"),IF(tglAcuan&lt;&gt;0,(INT(CONVERT(VLOOKUP(Table1[[#This Row],[JABATAN]],tbl_refJabatan,4,FALSE),"yr","day")-CONVERT(DATEDIF(H2413,tglAcuan,"y"),"yr","day"))),(INT(CONVERT(VLOOKUP(Table1[[#This Row],[JABATAN]],tbl_refJabatan,4,FALSE),"yr","day")-CONVERT(DATEDIF(H2413,NOW(),"y"),"yr","day")))),"")</f>
        <v>-12419</v>
      </c>
      <c r="V2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Row],[JABATAN]],tbl_refJabatan,6,FALSE),"yr","day")-CONVERT(DATEDIF(H2413,tglAcuan,"y"),"yr","day"))),(NOW()+(CONVERT(VLOOKUP(Table1[[#This Row],[JABATAN]],tbl_refJabatan,6,FALSE),"yr","day")-CONVERT(DATEDIF(H2413,NOW(),"y"),"yr","day")))),"Usia Salah"),"")</f>
        <v>25625.598911689813</v>
      </c>
      <c r="W2413" s="167" t="str">
        <f ca="1">IF(Table1[[#This Row],[TGL.PENSIUN (usia)]]&lt;&gt;0,TEXT(Table1[[#This Row],[TGL.PENSIUN (usia)]],"yyyy"),"")</f>
        <v>1970</v>
      </c>
      <c r="X2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Row],[JABATAN]],tbl_refJabatan,7,FALSE),"yr","day")-CONVERT(DATEDIF(M2413,tglAcuan,"y"),"yr","day"))),(NOW()+(CONVERT(VLOOKUP(Table1[[#This Row],[JABATAN]],tbl_refJabatan,7,FALSE),"yr","day")-CONVERT(DATEDIF(M2413,NOW(),"y"),"yr","day")))),"tgl SK salah"),"")</f>
        <v>61420.098911689813</v>
      </c>
      <c r="Y2413" s="167" t="str">
        <f ca="1">IF(Table1[[#This Row],[TGL. PENSIUN (jabatan)]]&lt;&gt;0,TEXT(Table1[[#This Row],[TGL. PENSIUN (jabatan)]],"yyyy"),"")</f>
        <v>2068</v>
      </c>
      <c r="Z241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Row],[JABATAN]],tbl_refJabatan,8,FALSE),"yr","day")-CONVERT(DATEDIF(H2413,tglAcuan,"y"),"yr","day"))),(NOW()+(CONVERT(VLOOKUP(Table1[[#This Row],[JABATAN]],tbl_refJabatan,8,FALSE),"yr","day")-CONVERT(DATEDIF(H2413,NOW(),"y"),"yr","day")))),"Usia Salah"),"")</f>
        <v>47540.598911689813</v>
      </c>
      <c r="AA2413" s="167" t="str">
        <f ca="1">IF(Table1[[#This Row],[TGL.PENSIUN (usia )]]&lt;&gt;0,TEXT(Table1[[#This Row],[TGL.PENSIUN (usia )]],"yyyy"),"")</f>
        <v>2030</v>
      </c>
      <c r="AB241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Row],[JABATAN]],tbl_refJabatan,9,FALSE),"yr","day")-CONVERT(DATEDIF(M2413,tglAcuan,"y"),"yr","day"))),(NOW()+(CONVERT(VLOOKUP(Table1[[#This Row],[JABATAN]],tbl_refJabatan,9,FALSE),"yr","day")-CONVERT(DATEDIF(M2413,NOW(),"y"),"yr","day")))),"tgl SK salah"),"")</f>
        <v>44983.848911689813</v>
      </c>
      <c r="AC2413" s="167" t="str">
        <f ca="1">IF(Table1[[#This Row],[TGL. PENSIUN (jabatan )]]&lt;&gt;0,TEXT(Table1[[#This Row],[TGL. PENSIUN (jabatan )]],"yyyy"),"")</f>
        <v>2023</v>
      </c>
      <c r="AD241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4" spans="1:30" s="53" customFormat="1" ht="21.75" customHeight="1" x14ac:dyDescent="0.25">
      <c r="A2414" s="43">
        <f t="shared" si="81"/>
        <v>2409</v>
      </c>
      <c r="B2414" s="44" t="s">
        <v>3998</v>
      </c>
      <c r="C2414" s="44" t="s">
        <v>4172</v>
      </c>
      <c r="D2414" s="45" t="s">
        <v>39</v>
      </c>
      <c r="E2414" s="59" t="s">
        <v>4173</v>
      </c>
      <c r="F2414" s="43" t="s">
        <v>41</v>
      </c>
      <c r="G2414" s="46" t="s">
        <v>42</v>
      </c>
      <c r="H2414" s="47">
        <v>27943</v>
      </c>
      <c r="I2414" s="45"/>
      <c r="J2414" s="76"/>
      <c r="K2414" s="74" t="s">
        <v>56</v>
      </c>
      <c r="L2414" s="63" t="s">
        <v>4174</v>
      </c>
      <c r="M2414" s="80">
        <v>43812</v>
      </c>
      <c r="N2414" s="52" t="str">
        <f t="shared" ca="1" si="82"/>
        <v>47 Tahun 7 Bulan 25 hari</v>
      </c>
      <c r="O241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4 Tahun 2 Bulan 14 Hari </v>
      </c>
      <c r="P2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Row],[JABATAN]],tbl_refJabatan,2,FALSE),"yr","day")-CONVERT(DATEDIF(H2414,tglAcuan,"y"),"yr","day"))),(NOW()+(CONVERT(VLOOKUP(Table1[[#This Row],[JABATAN]],tbl_refJabatan,2,FALSE),"yr","day")-CONVERT(DATEDIF(H2414,NOW(),"y"),"yr","day")))),"Usia Salah"),"")</f>
        <v>28182.348911689813</v>
      </c>
      <c r="Q2414" s="167" t="str">
        <f ca="1">IF(Table1[[#This Row],[TGL. PENSIUN (usia)]]&lt;&gt;0,TEXT(Table1[[#This Row],[TGL. PENSIUN (usia)]],"yyyy"),"")</f>
        <v>1977</v>
      </c>
      <c r="R2414" s="166">
        <f ca="1">IF(AND(Table1[[#This Row],[TGL. PENSIUN (usia)]]&lt;&gt;"",Table1[[#This Row],[TGL. PENSIUN (usia)]]&lt;&gt;"USIA SALAH"),IF(tglAcuan&lt;&gt;0,(INT(CONVERT(VLOOKUP(Table1[[#This Row],[JABATAN]],tbl_refJabatan,2,FALSE),"yr","day")-CONVERT(DATEDIF(H2414,tglAcuan,"y"),"yr","day"))),(INT(CONVERT(VLOOKUP(Table1[[#This Row],[JABATAN]],tbl_refJabatan,2,FALSE),"yr","day")-CONVERT(DATEDIF(H2414,NOW(),"y"),"yr","day")))),"")</f>
        <v>-17167</v>
      </c>
      <c r="S2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Row],[JABATAN]],tbl_refJabatan,4,FALSE),"yr","day")-CONVERT(DATEDIF(H2414,tglAcuan,"y"),"yr","day"))),(NOW()+(CONVERT(VLOOKUP(Table1[[#This Row],[JABATAN]],tbl_refJabatan,4,FALSE),"yr","day")-CONVERT(DATEDIF(H2414,NOW(),"y"),"yr","day")))),"Usia Salah"),"")</f>
        <v>28182.348911689813</v>
      </c>
      <c r="T2414" s="167" t="str">
        <f ca="1">IF(Table1[[#This Row],[TGL. PENSIUN ( usia )]]&lt;&gt;0,TEXT(Table1[[#This Row],[TGL. PENSIUN ( usia )]],"yyyy"),"")</f>
        <v>1977</v>
      </c>
      <c r="U2414" s="166">
        <f ca="1">IF(AND(Table1[[#This Row],[TGL. PENSIUN (usia)]]&lt;&gt;"",Table1[[#This Row],[TGL. PENSIUN (usia)]]&lt;&gt;"USIA SALAH"),IF(tglAcuan&lt;&gt;0,(INT(CONVERT(VLOOKUP(Table1[[#This Row],[JABATAN]],tbl_refJabatan,4,FALSE),"yr","day")-CONVERT(DATEDIF(H2414,tglAcuan,"y"),"yr","day"))),(INT(CONVERT(VLOOKUP(Table1[[#This Row],[JABATAN]],tbl_refJabatan,4,FALSE),"yr","day")-CONVERT(DATEDIF(H2414,NOW(),"y"),"yr","day")))),"")</f>
        <v>-17167</v>
      </c>
      <c r="V2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Row],[JABATAN]],tbl_refJabatan,6,FALSE),"yr","day")-CONVERT(DATEDIF(H2414,tglAcuan,"y"),"yr","day"))),(NOW()+(CONVERT(VLOOKUP(Table1[[#This Row],[JABATAN]],tbl_refJabatan,6,FALSE),"yr","day")-CONVERT(DATEDIF(H2414,NOW(),"y"),"yr","day")))),"Usia Salah"),"")</f>
        <v>28182.348911689813</v>
      </c>
      <c r="W2414" s="167" t="str">
        <f ca="1">IF(Table1[[#This Row],[TGL.PENSIUN (usia)]]&lt;&gt;0,TEXT(Table1[[#This Row],[TGL.PENSIUN (usia)]],"yyyy"),"")</f>
        <v>1977</v>
      </c>
      <c r="X2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Row],[JABATAN]],tbl_refJabatan,7,FALSE),"yr","day")-CONVERT(DATEDIF(M2414,tglAcuan,"y"),"yr","day"))),(NOW()+(CONVERT(VLOOKUP(Table1[[#This Row],[JABATAN]],tbl_refJabatan,7,FALSE),"yr","day")-CONVERT(DATEDIF(M2414,NOW(),"y"),"yr","day")))),"tgl SK salah"),"")</f>
        <v>43888.098911689813</v>
      </c>
      <c r="Y2414" s="167" t="str">
        <f ca="1">IF(Table1[[#This Row],[TGL. PENSIUN (jabatan)]]&lt;&gt;0,TEXT(Table1[[#This Row],[TGL. PENSIUN (jabatan)]],"yyyy"),"")</f>
        <v>2020</v>
      </c>
      <c r="Z241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Row],[JABATAN]],tbl_refJabatan,8,FALSE),"yr","day")-CONVERT(DATEDIF(H2414,tglAcuan,"y"),"yr","day"))),(NOW()+(CONVERT(VLOOKUP(Table1[[#This Row],[JABATAN]],tbl_refJabatan,8,FALSE),"yr","day")-CONVERT(DATEDIF(H2414,NOW(),"y"),"yr","day")))),"Usia Salah"),"")</f>
        <v>28182.348911689813</v>
      </c>
      <c r="AA2414" s="167" t="str">
        <f ca="1">IF(Table1[[#This Row],[TGL.PENSIUN (usia )]]&lt;&gt;0,TEXT(Table1[[#This Row],[TGL.PENSIUN (usia )]],"yyyy"),"")</f>
        <v>1977</v>
      </c>
      <c r="AB241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Row],[JABATAN]],tbl_refJabatan,9,FALSE),"yr","day")-CONVERT(DATEDIF(M2414,tglAcuan,"y"),"yr","day"))),(NOW()+(CONVERT(VLOOKUP(Table1[[#This Row],[JABATAN]],tbl_refJabatan,9,FALSE),"yr","day")-CONVERT(DATEDIF(M2414,NOW(),"y"),"yr","day")))),"tgl SK salah"),"")</f>
        <v>43888.098911689813</v>
      </c>
      <c r="AC2414" s="167" t="str">
        <f ca="1">IF(Table1[[#This Row],[TGL. PENSIUN (jabatan )]]&lt;&gt;0,TEXT(Table1[[#This Row],[TGL. PENSIUN (jabatan )]],"yyyy"),"")</f>
        <v>2020</v>
      </c>
      <c r="AD241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5" spans="1:30" s="88" customFormat="1" ht="21.75" customHeight="1" x14ac:dyDescent="0.25">
      <c r="A2415" s="43">
        <f t="shared" si="81"/>
        <v>2410</v>
      </c>
      <c r="B2415" s="44" t="s">
        <v>3998</v>
      </c>
      <c r="C2415" s="44" t="s">
        <v>4172</v>
      </c>
      <c r="D2415" s="72" t="s">
        <v>45</v>
      </c>
      <c r="E2415" s="59" t="s">
        <v>4175</v>
      </c>
      <c r="F2415" s="43" t="s">
        <v>41</v>
      </c>
      <c r="G2415" s="46" t="s">
        <v>42</v>
      </c>
      <c r="H2415" s="47">
        <v>26024</v>
      </c>
      <c r="I2415" s="45"/>
      <c r="J2415" s="76"/>
      <c r="K2415" s="74" t="s">
        <v>43</v>
      </c>
      <c r="L2415" s="63" t="s">
        <v>4176</v>
      </c>
      <c r="M2415" s="80">
        <v>44358</v>
      </c>
      <c r="N2415" s="52" t="str">
        <f t="shared" ca="1" si="82"/>
        <v>52 Tahun 10 Bulan 26 hari</v>
      </c>
      <c r="O241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16 Hari </v>
      </c>
      <c r="P2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Row],[JABATAN]],tbl_refJabatan,2,FALSE),"yr","day")-CONVERT(DATEDIF(H2415,tglAcuan,"y"),"yr","day"))),(NOW()+(CONVERT(VLOOKUP(Table1[[#This Row],[JABATAN]],tbl_refJabatan,2,FALSE),"yr","day")-CONVERT(DATEDIF(H2415,NOW(),"y"),"yr","day")))),"Usia Salah"),"")</f>
        <v>26356.098911689813</v>
      </c>
      <c r="Q2415" s="167" t="str">
        <f ca="1">IF(Table1[[#This Row],[TGL. PENSIUN (usia)]]&lt;&gt;0,TEXT(Table1[[#This Row],[TGL. PENSIUN (usia)]],"yyyy"),"")</f>
        <v>1972</v>
      </c>
      <c r="R2415" s="166">
        <f ca="1">IF(AND(Table1[[#This Row],[TGL. PENSIUN (usia)]]&lt;&gt;"",Table1[[#This Row],[TGL. PENSIUN (usia)]]&lt;&gt;"USIA SALAH"),IF(tglAcuan&lt;&gt;0,(INT(CONVERT(VLOOKUP(Table1[[#This Row],[JABATAN]],tbl_refJabatan,2,FALSE),"yr","day")-CONVERT(DATEDIF(H2415,tglAcuan,"y"),"yr","day"))),(INT(CONVERT(VLOOKUP(Table1[[#This Row],[JABATAN]],tbl_refJabatan,2,FALSE),"yr","day")-CONVERT(DATEDIF(H2415,NOW(),"y"),"yr","day")))),"")</f>
        <v>-18993</v>
      </c>
      <c r="S2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Row],[JABATAN]],tbl_refJabatan,4,FALSE),"yr","day")-CONVERT(DATEDIF(H2415,tglAcuan,"y"),"yr","day"))),(NOW()+(CONVERT(VLOOKUP(Table1[[#This Row],[JABATAN]],tbl_refJabatan,4,FALSE),"yr","day")-CONVERT(DATEDIF(H2415,NOW(),"y"),"yr","day")))),"Usia Salah"),"")</f>
        <v>26356.098911689813</v>
      </c>
      <c r="T2415" s="167" t="str">
        <f ca="1">IF(Table1[[#This Row],[TGL. PENSIUN ( usia )]]&lt;&gt;0,TEXT(Table1[[#This Row],[TGL. PENSIUN ( usia )]],"yyyy"),"")</f>
        <v>1972</v>
      </c>
      <c r="U2415" s="166">
        <f ca="1">IF(AND(Table1[[#This Row],[TGL. PENSIUN (usia)]]&lt;&gt;"",Table1[[#This Row],[TGL. PENSIUN (usia)]]&lt;&gt;"USIA SALAH"),IF(tglAcuan&lt;&gt;0,(INT(CONVERT(VLOOKUP(Table1[[#This Row],[JABATAN]],tbl_refJabatan,4,FALSE),"yr","day")-CONVERT(DATEDIF(H2415,tglAcuan,"y"),"yr","day"))),(INT(CONVERT(VLOOKUP(Table1[[#This Row],[JABATAN]],tbl_refJabatan,4,FALSE),"yr","day")-CONVERT(DATEDIF(H2415,NOW(),"y"),"yr","day")))),"")</f>
        <v>-18993</v>
      </c>
      <c r="V2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Row],[JABATAN]],tbl_refJabatan,6,FALSE),"yr","day")-CONVERT(DATEDIF(H2415,tglAcuan,"y"),"yr","day"))),(NOW()+(CONVERT(VLOOKUP(Table1[[#This Row],[JABATAN]],tbl_refJabatan,6,FALSE),"yr","day")-CONVERT(DATEDIF(H2415,NOW(),"y"),"yr","day")))),"Usia Salah"),"")</f>
        <v>26356.098911689813</v>
      </c>
      <c r="W2415" s="167" t="str">
        <f ca="1">IF(Table1[[#This Row],[TGL.PENSIUN (usia)]]&lt;&gt;0,TEXT(Table1[[#This Row],[TGL.PENSIUN (usia)]],"yyyy"),"")</f>
        <v>1972</v>
      </c>
      <c r="X2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Row],[JABATAN]],tbl_refJabatan,7,FALSE),"yr","day")-CONVERT(DATEDIF(M2415,tglAcuan,"y"),"yr","day"))),(NOW()+(CONVERT(VLOOKUP(Table1[[#This Row],[JABATAN]],tbl_refJabatan,7,FALSE),"yr","day")-CONVERT(DATEDIF(M2415,NOW(),"y"),"yr","day")))),"tgl SK salah"),"")</f>
        <v>44618.598911689813</v>
      </c>
      <c r="Y2415" s="167" t="str">
        <f ca="1">IF(Table1[[#This Row],[TGL. PENSIUN (jabatan)]]&lt;&gt;0,TEXT(Table1[[#This Row],[TGL. PENSIUN (jabatan)]],"yyyy"),"")</f>
        <v>2022</v>
      </c>
      <c r="Z241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Row],[JABATAN]],tbl_refJabatan,8,FALSE),"yr","day")-CONVERT(DATEDIF(H2415,tglAcuan,"y"),"yr","day"))),(NOW()+(CONVERT(VLOOKUP(Table1[[#This Row],[JABATAN]],tbl_refJabatan,8,FALSE),"yr","day")-CONVERT(DATEDIF(H2415,NOW(),"y"),"yr","day")))),"Usia Salah"),"")</f>
        <v>26356.098911689813</v>
      </c>
      <c r="AA2415" s="167" t="str">
        <f ca="1">IF(Table1[[#This Row],[TGL.PENSIUN (usia )]]&lt;&gt;0,TEXT(Table1[[#This Row],[TGL.PENSIUN (usia )]],"yyyy"),"")</f>
        <v>1972</v>
      </c>
      <c r="AB241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Row],[JABATAN]],tbl_refJabatan,9,FALSE),"yr","day")-CONVERT(DATEDIF(M2415,tglAcuan,"y"),"yr","day"))),(NOW()+(CONVERT(VLOOKUP(Table1[[#This Row],[JABATAN]],tbl_refJabatan,9,FALSE),"yr","day")-CONVERT(DATEDIF(M2415,NOW(),"y"),"yr","day")))),"tgl SK salah"),"")</f>
        <v>44618.598911689813</v>
      </c>
      <c r="AC2415" s="167" t="str">
        <f ca="1">IF(Table1[[#This Row],[TGL. PENSIUN (jabatan )]]&lt;&gt;0,TEXT(Table1[[#This Row],[TGL. PENSIUN (jabatan )]],"yyyy"),"")</f>
        <v>2022</v>
      </c>
      <c r="AD241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6" spans="1:30" s="53" customFormat="1" ht="21.75" customHeight="1" x14ac:dyDescent="0.25">
      <c r="A2416" s="43">
        <f t="shared" si="81"/>
        <v>2411</v>
      </c>
      <c r="B2416" s="44" t="s">
        <v>3998</v>
      </c>
      <c r="C2416" s="44" t="s">
        <v>4172</v>
      </c>
      <c r="D2416" s="72" t="s">
        <v>48</v>
      </c>
      <c r="E2416" s="59" t="s">
        <v>4177</v>
      </c>
      <c r="F2416" s="43" t="s">
        <v>50</v>
      </c>
      <c r="G2416" s="46" t="s">
        <v>42</v>
      </c>
      <c r="H2416" s="47">
        <v>29850</v>
      </c>
      <c r="I2416" s="45"/>
      <c r="J2416" s="76"/>
      <c r="K2416" s="74" t="s">
        <v>56</v>
      </c>
      <c r="L2416" s="63" t="s">
        <v>4178</v>
      </c>
      <c r="M2416" s="80">
        <v>45048</v>
      </c>
      <c r="N2416" s="52" t="str">
        <f t="shared" ca="1" si="82"/>
        <v>42 Tahun 5 Bulan 6 hari</v>
      </c>
      <c r="O241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2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Row],[JABATAN]],tbl_refJabatan,2,FALSE),"yr","day")-CONVERT(DATEDIF(H2416,tglAcuan,"y"),"yr","day"))),(NOW()+(CONVERT(VLOOKUP(Table1[[#This Row],[JABATAN]],tbl_refJabatan,2,FALSE),"yr","day")-CONVERT(DATEDIF(H2416,NOW(),"y"),"yr","day")))),"Usia Salah"),"")</f>
        <v>51923.598911689813</v>
      </c>
      <c r="Q2416" s="167" t="str">
        <f ca="1">IF(Table1[[#This Row],[TGL. PENSIUN (usia)]]&lt;&gt;0,TEXT(Table1[[#This Row],[TGL. PENSIUN (usia)]],"yyyy"),"")</f>
        <v>2042</v>
      </c>
      <c r="R2416" s="166">
        <f ca="1">IF(AND(Table1[[#This Row],[TGL. PENSIUN (usia)]]&lt;&gt;"",Table1[[#This Row],[TGL. PENSIUN (usia)]]&lt;&gt;"USIA SALAH"),IF(tglAcuan&lt;&gt;0,(INT(CONVERT(VLOOKUP(Table1[[#This Row],[JABATAN]],tbl_refJabatan,2,FALSE),"yr","day")-CONVERT(DATEDIF(H2416,tglAcuan,"y"),"yr","day"))),(INT(CONVERT(VLOOKUP(Table1[[#This Row],[JABATAN]],tbl_refJabatan,2,FALSE),"yr","day")-CONVERT(DATEDIF(H2416,NOW(),"y"),"yr","day")))),"")</f>
        <v>6574</v>
      </c>
      <c r="S2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Row],[JABATAN]],tbl_refJabatan,4,FALSE),"yr","day")-CONVERT(DATEDIF(H2416,tglAcuan,"y"),"yr","day"))),(NOW()+(CONVERT(VLOOKUP(Table1[[#This Row],[JABATAN]],tbl_refJabatan,4,FALSE),"yr","day")-CONVERT(DATEDIF(H2416,NOW(),"y"),"yr","day")))),"Usia Salah"),"")</f>
        <v>51923.598911689813</v>
      </c>
      <c r="T2416" s="167" t="str">
        <f ca="1">IF(Table1[[#This Row],[TGL. PENSIUN ( usia )]]&lt;&gt;0,TEXT(Table1[[#This Row],[TGL. PENSIUN ( usia )]],"yyyy"),"")</f>
        <v>2042</v>
      </c>
      <c r="U2416" s="166">
        <f ca="1">IF(AND(Table1[[#This Row],[TGL. PENSIUN (usia)]]&lt;&gt;"",Table1[[#This Row],[TGL. PENSIUN (usia)]]&lt;&gt;"USIA SALAH"),IF(tglAcuan&lt;&gt;0,(INT(CONVERT(VLOOKUP(Table1[[#This Row],[JABATAN]],tbl_refJabatan,4,FALSE),"yr","day")-CONVERT(DATEDIF(H2416,tglAcuan,"y"),"yr","day"))),(INT(CONVERT(VLOOKUP(Table1[[#This Row],[JABATAN]],tbl_refJabatan,4,FALSE),"yr","day")-CONVERT(DATEDIF(H2416,NOW(),"y"),"yr","day")))),"")</f>
        <v>6574</v>
      </c>
      <c r="V2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Row],[JABATAN]],tbl_refJabatan,6,FALSE),"yr","day")-CONVERT(DATEDIF(H2416,tglAcuan,"y"),"yr","day"))),(NOW()+(CONVERT(VLOOKUP(Table1[[#This Row],[JABATAN]],tbl_refJabatan,6,FALSE),"yr","day")-CONVERT(DATEDIF(H2416,NOW(),"y"),"yr","day")))),"Usia Salah"),"")</f>
        <v>50462.598911689813</v>
      </c>
      <c r="W2416" s="167" t="str">
        <f ca="1">IF(Table1[[#This Row],[TGL.PENSIUN (usia)]]&lt;&gt;0,TEXT(Table1[[#This Row],[TGL.PENSIUN (usia)]],"yyyy"),"")</f>
        <v>2038</v>
      </c>
      <c r="X2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Row],[JABATAN]],tbl_refJabatan,7,FALSE),"yr","day")-CONVERT(DATEDIF(M2416,tglAcuan,"y"),"yr","day"))),(NOW()+(CONVERT(VLOOKUP(Table1[[#This Row],[JABATAN]],tbl_refJabatan,7,FALSE),"yr","day")-CONVERT(DATEDIF(M2416,NOW(),"y"),"yr","day")))),"tgl SK salah"),"")</f>
        <v>52654.098911689813</v>
      </c>
      <c r="Y2416" s="167" t="str">
        <f ca="1">IF(Table1[[#This Row],[TGL. PENSIUN (jabatan)]]&lt;&gt;0,TEXT(Table1[[#This Row],[TGL. PENSIUN (jabatan)]],"yyyy"),"")</f>
        <v>2044</v>
      </c>
      <c r="Z241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Row],[JABATAN]],tbl_refJabatan,8,FALSE),"yr","day")-CONVERT(DATEDIF(H2416,tglAcuan,"y"),"yr","day"))),(NOW()+(CONVERT(VLOOKUP(Table1[[#This Row],[JABATAN]],tbl_refJabatan,8,FALSE),"yr","day")-CONVERT(DATEDIF(H2416,NOW(),"y"),"yr","day")))),"Usia Salah"),"")</f>
        <v>50462.598911689813</v>
      </c>
      <c r="AA2416" s="167" t="str">
        <f ca="1">IF(Table1[[#This Row],[TGL.PENSIUN (usia )]]&lt;&gt;0,TEXT(Table1[[#This Row],[TGL.PENSIUN (usia )]],"yyyy"),"")</f>
        <v>2038</v>
      </c>
      <c r="AB241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Row],[JABATAN]],tbl_refJabatan,9,FALSE),"yr","day")-CONVERT(DATEDIF(M2416,tglAcuan,"y"),"yr","day"))),(NOW()+(CONVERT(VLOOKUP(Table1[[#This Row],[JABATAN]],tbl_refJabatan,9,FALSE),"yr","day")-CONVERT(DATEDIF(M2416,NOW(),"y"),"yr","day")))),"tgl SK salah"),"")</f>
        <v>52654.098911689813</v>
      </c>
      <c r="AC2416" s="167" t="str">
        <f ca="1">IF(Table1[[#This Row],[TGL. PENSIUN (jabatan )]]&lt;&gt;0,TEXT(Table1[[#This Row],[TGL. PENSIUN (jabatan )]],"yyyy"),"")</f>
        <v>2044</v>
      </c>
      <c r="AD241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7" spans="1:30" s="53" customFormat="1" ht="21.75" customHeight="1" x14ac:dyDescent="0.25">
      <c r="A2417" s="43">
        <f t="shared" si="81"/>
        <v>2412</v>
      </c>
      <c r="B2417" s="44" t="s">
        <v>3998</v>
      </c>
      <c r="C2417" s="44" t="s">
        <v>4172</v>
      </c>
      <c r="D2417" s="72" t="s">
        <v>52</v>
      </c>
      <c r="E2417" s="59" t="s">
        <v>4179</v>
      </c>
      <c r="F2417" s="43" t="s">
        <v>50</v>
      </c>
      <c r="G2417" s="46" t="s">
        <v>42</v>
      </c>
      <c r="H2417" s="47">
        <v>25320</v>
      </c>
      <c r="I2417" s="45"/>
      <c r="J2417" s="76"/>
      <c r="K2417" s="74" t="s">
        <v>43</v>
      </c>
      <c r="L2417" s="63" t="s">
        <v>4178</v>
      </c>
      <c r="M2417" s="80">
        <v>45048</v>
      </c>
      <c r="N2417" s="52" t="str">
        <f t="shared" ca="1" si="82"/>
        <v>54 Tahun 10 Bulan 0 hari</v>
      </c>
      <c r="O241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2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Row],[JABATAN]],tbl_refJabatan,2,FALSE),"yr","day")-CONVERT(DATEDIF(H2417,tglAcuan,"y"),"yr","day"))),(NOW()+(CONVERT(VLOOKUP(Table1[[#This Row],[JABATAN]],tbl_refJabatan,2,FALSE),"yr","day")-CONVERT(DATEDIF(H2417,NOW(),"y"),"yr","day")))),"Usia Salah"),"")</f>
        <v>47540.598911689813</v>
      </c>
      <c r="Q2417" s="167" t="str">
        <f ca="1">IF(Table1[[#This Row],[TGL. PENSIUN (usia)]]&lt;&gt;0,TEXT(Table1[[#This Row],[TGL. PENSIUN (usia)]],"yyyy"),"")</f>
        <v>2030</v>
      </c>
      <c r="R2417" s="166">
        <f ca="1">IF(AND(Table1[[#This Row],[TGL. PENSIUN (usia)]]&lt;&gt;"",Table1[[#This Row],[TGL. PENSIUN (usia)]]&lt;&gt;"USIA SALAH"),IF(tglAcuan&lt;&gt;0,(INT(CONVERT(VLOOKUP(Table1[[#This Row],[JABATAN]],tbl_refJabatan,2,FALSE),"yr","day")-CONVERT(DATEDIF(H2417,tglAcuan,"y"),"yr","day"))),(INT(CONVERT(VLOOKUP(Table1[[#This Row],[JABATAN]],tbl_refJabatan,2,FALSE),"yr","day")-CONVERT(DATEDIF(H2417,NOW(),"y"),"yr","day")))),"")</f>
        <v>2191</v>
      </c>
      <c r="S2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Row],[JABATAN]],tbl_refJabatan,4,FALSE),"yr","day")-CONVERT(DATEDIF(H2417,tglAcuan,"y"),"yr","day"))),(NOW()+(CONVERT(VLOOKUP(Table1[[#This Row],[JABATAN]],tbl_refJabatan,4,FALSE),"yr","day")-CONVERT(DATEDIF(H2417,NOW(),"y"),"yr","day")))),"Usia Salah"),"")</f>
        <v>47540.598911689813</v>
      </c>
      <c r="T2417" s="167" t="str">
        <f ca="1">IF(Table1[[#This Row],[TGL. PENSIUN ( usia )]]&lt;&gt;0,TEXT(Table1[[#This Row],[TGL. PENSIUN ( usia )]],"yyyy"),"")</f>
        <v>2030</v>
      </c>
      <c r="U2417" s="166">
        <f ca="1">IF(AND(Table1[[#This Row],[TGL. PENSIUN (usia)]]&lt;&gt;"",Table1[[#This Row],[TGL. PENSIUN (usia)]]&lt;&gt;"USIA SALAH"),IF(tglAcuan&lt;&gt;0,(INT(CONVERT(VLOOKUP(Table1[[#This Row],[JABATAN]],tbl_refJabatan,4,FALSE),"yr","day")-CONVERT(DATEDIF(H2417,tglAcuan,"y"),"yr","day"))),(INT(CONVERT(VLOOKUP(Table1[[#This Row],[JABATAN]],tbl_refJabatan,4,FALSE),"yr","day")-CONVERT(DATEDIF(H2417,NOW(),"y"),"yr","day")))),"")</f>
        <v>2191</v>
      </c>
      <c r="V2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Row],[JABATAN]],tbl_refJabatan,6,FALSE),"yr","day")-CONVERT(DATEDIF(H2417,tglAcuan,"y"),"yr","day"))),(NOW()+(CONVERT(VLOOKUP(Table1[[#This Row],[JABATAN]],tbl_refJabatan,6,FALSE),"yr","day")-CONVERT(DATEDIF(H2417,NOW(),"y"),"yr","day")))),"Usia Salah"),"")</f>
        <v>46079.598911689813</v>
      </c>
      <c r="W2417" s="167" t="str">
        <f ca="1">IF(Table1[[#This Row],[TGL.PENSIUN (usia)]]&lt;&gt;0,TEXT(Table1[[#This Row],[TGL.PENSIUN (usia)]],"yyyy"),"")</f>
        <v>2026</v>
      </c>
      <c r="X2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Row],[JABATAN]],tbl_refJabatan,7,FALSE),"yr","day")-CONVERT(DATEDIF(M2417,tglAcuan,"y"),"yr","day"))),(NOW()+(CONVERT(VLOOKUP(Table1[[#This Row],[JABATAN]],tbl_refJabatan,7,FALSE),"yr","day")-CONVERT(DATEDIF(M2417,NOW(),"y"),"yr","day")))),"tgl SK salah"),"")</f>
        <v>52654.098911689813</v>
      </c>
      <c r="Y2417" s="167" t="str">
        <f ca="1">IF(Table1[[#This Row],[TGL. PENSIUN (jabatan)]]&lt;&gt;0,TEXT(Table1[[#This Row],[TGL. PENSIUN (jabatan)]],"yyyy"),"")</f>
        <v>2044</v>
      </c>
      <c r="Z241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Row],[JABATAN]],tbl_refJabatan,8,FALSE),"yr","day")-CONVERT(DATEDIF(H2417,tglAcuan,"y"),"yr","day"))),(NOW()+(CONVERT(VLOOKUP(Table1[[#This Row],[JABATAN]],tbl_refJabatan,8,FALSE),"yr","day")-CONVERT(DATEDIF(H2417,NOW(),"y"),"yr","day")))),"Usia Salah"),"")</f>
        <v>46079.598911689813</v>
      </c>
      <c r="AA2417" s="167" t="str">
        <f ca="1">IF(Table1[[#This Row],[TGL.PENSIUN (usia )]]&lt;&gt;0,TEXT(Table1[[#This Row],[TGL.PENSIUN (usia )]],"yyyy"),"")</f>
        <v>2026</v>
      </c>
      <c r="AB241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Row],[JABATAN]],tbl_refJabatan,9,FALSE),"yr","day")-CONVERT(DATEDIF(M2417,tglAcuan,"y"),"yr","day"))),(NOW()+(CONVERT(VLOOKUP(Table1[[#This Row],[JABATAN]],tbl_refJabatan,9,FALSE),"yr","day")-CONVERT(DATEDIF(M2417,NOW(),"y"),"yr","day")))),"tgl SK salah"),"")</f>
        <v>52654.098911689813</v>
      </c>
      <c r="AC2417" s="167" t="str">
        <f ca="1">IF(Table1[[#This Row],[TGL. PENSIUN (jabatan )]]&lt;&gt;0,TEXT(Table1[[#This Row],[TGL. PENSIUN (jabatan )]],"yyyy"),"")</f>
        <v>2044</v>
      </c>
      <c r="AD241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8" spans="1:30" s="53" customFormat="1" ht="21.75" customHeight="1" x14ac:dyDescent="0.25">
      <c r="A2418" s="43">
        <f t="shared" si="81"/>
        <v>2413</v>
      </c>
      <c r="B2418" s="44" t="s">
        <v>3998</v>
      </c>
      <c r="C2418" s="44" t="s">
        <v>4172</v>
      </c>
      <c r="D2418" s="72" t="s">
        <v>54</v>
      </c>
      <c r="E2418" s="59" t="s">
        <v>4180</v>
      </c>
      <c r="F2418" s="43" t="s">
        <v>41</v>
      </c>
      <c r="G2418" s="46" t="s">
        <v>42</v>
      </c>
      <c r="H2418" s="47">
        <v>25320</v>
      </c>
      <c r="I2418" s="45"/>
      <c r="J2418" s="76"/>
      <c r="K2418" s="74" t="s">
        <v>43</v>
      </c>
      <c r="L2418" s="63" t="s">
        <v>4178</v>
      </c>
      <c r="M2418" s="80">
        <v>45048</v>
      </c>
      <c r="N2418" s="52" t="str">
        <f t="shared" ca="1" si="82"/>
        <v>54 Tahun 10 Bulan 0 hari</v>
      </c>
      <c r="O241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2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Row],[JABATAN]],tbl_refJabatan,2,FALSE),"yr","day")-CONVERT(DATEDIF(H2418,tglAcuan,"y"),"yr","day"))),(NOW()+(CONVERT(VLOOKUP(Table1[[#This Row],[JABATAN]],tbl_refJabatan,2,FALSE),"yr","day")-CONVERT(DATEDIF(H2418,NOW(),"y"),"yr","day")))),"Usia Salah"),"")</f>
        <v>47540.598911689813</v>
      </c>
      <c r="Q2418" s="167" t="str">
        <f ca="1">IF(Table1[[#This Row],[TGL. PENSIUN (usia)]]&lt;&gt;0,TEXT(Table1[[#This Row],[TGL. PENSIUN (usia)]],"yyyy"),"")</f>
        <v>2030</v>
      </c>
      <c r="R2418" s="166">
        <f ca="1">IF(AND(Table1[[#This Row],[TGL. PENSIUN (usia)]]&lt;&gt;"",Table1[[#This Row],[TGL. PENSIUN (usia)]]&lt;&gt;"USIA SALAH"),IF(tglAcuan&lt;&gt;0,(INT(CONVERT(VLOOKUP(Table1[[#This Row],[JABATAN]],tbl_refJabatan,2,FALSE),"yr","day")-CONVERT(DATEDIF(H2418,tglAcuan,"y"),"yr","day"))),(INT(CONVERT(VLOOKUP(Table1[[#This Row],[JABATAN]],tbl_refJabatan,2,FALSE),"yr","day")-CONVERT(DATEDIF(H2418,NOW(),"y"),"yr","day")))),"")</f>
        <v>2191</v>
      </c>
      <c r="S2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Row],[JABATAN]],tbl_refJabatan,4,FALSE),"yr","day")-CONVERT(DATEDIF(H2418,tglAcuan,"y"),"yr","day"))),(NOW()+(CONVERT(VLOOKUP(Table1[[#This Row],[JABATAN]],tbl_refJabatan,4,FALSE),"yr","day")-CONVERT(DATEDIF(H2418,NOW(),"y"),"yr","day")))),"Usia Salah"),"")</f>
        <v>47540.598911689813</v>
      </c>
      <c r="T2418" s="167" t="str">
        <f ca="1">IF(Table1[[#This Row],[TGL. PENSIUN ( usia )]]&lt;&gt;0,TEXT(Table1[[#This Row],[TGL. PENSIUN ( usia )]],"yyyy"),"")</f>
        <v>2030</v>
      </c>
      <c r="U2418" s="166">
        <f ca="1">IF(AND(Table1[[#This Row],[TGL. PENSIUN (usia)]]&lt;&gt;"",Table1[[#This Row],[TGL. PENSIUN (usia)]]&lt;&gt;"USIA SALAH"),IF(tglAcuan&lt;&gt;0,(INT(CONVERT(VLOOKUP(Table1[[#This Row],[JABATAN]],tbl_refJabatan,4,FALSE),"yr","day")-CONVERT(DATEDIF(H2418,tglAcuan,"y"),"yr","day"))),(INT(CONVERT(VLOOKUP(Table1[[#This Row],[JABATAN]],tbl_refJabatan,4,FALSE),"yr","day")-CONVERT(DATEDIF(H2418,NOW(),"y"),"yr","day")))),"")</f>
        <v>2191</v>
      </c>
      <c r="V2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Row],[JABATAN]],tbl_refJabatan,6,FALSE),"yr","day")-CONVERT(DATEDIF(H2418,tglAcuan,"y"),"yr","day"))),(NOW()+(CONVERT(VLOOKUP(Table1[[#This Row],[JABATAN]],tbl_refJabatan,6,FALSE),"yr","day")-CONVERT(DATEDIF(H2418,NOW(),"y"),"yr","day")))),"Usia Salah"),"")</f>
        <v>46079.598911689813</v>
      </c>
      <c r="W2418" s="167" t="str">
        <f ca="1">IF(Table1[[#This Row],[TGL.PENSIUN (usia)]]&lt;&gt;0,TEXT(Table1[[#This Row],[TGL.PENSIUN (usia)]],"yyyy"),"")</f>
        <v>2026</v>
      </c>
      <c r="X2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Row],[JABATAN]],tbl_refJabatan,7,FALSE),"yr","day")-CONVERT(DATEDIF(M2418,tglAcuan,"y"),"yr","day"))),(NOW()+(CONVERT(VLOOKUP(Table1[[#This Row],[JABATAN]],tbl_refJabatan,7,FALSE),"yr","day")-CONVERT(DATEDIF(M2418,NOW(),"y"),"yr","day")))),"tgl SK salah"),"")</f>
        <v>52654.098911689813</v>
      </c>
      <c r="Y2418" s="167" t="str">
        <f ca="1">IF(Table1[[#This Row],[TGL. PENSIUN (jabatan)]]&lt;&gt;0,TEXT(Table1[[#This Row],[TGL. PENSIUN (jabatan)]],"yyyy"),"")</f>
        <v>2044</v>
      </c>
      <c r="Z241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Row],[JABATAN]],tbl_refJabatan,8,FALSE),"yr","day")-CONVERT(DATEDIF(H2418,tglAcuan,"y"),"yr","day"))),(NOW()+(CONVERT(VLOOKUP(Table1[[#This Row],[JABATAN]],tbl_refJabatan,8,FALSE),"yr","day")-CONVERT(DATEDIF(H2418,NOW(),"y"),"yr","day")))),"Usia Salah"),"")</f>
        <v>46079.598911689813</v>
      </c>
      <c r="AA2418" s="167" t="str">
        <f ca="1">IF(Table1[[#This Row],[TGL.PENSIUN (usia )]]&lt;&gt;0,TEXT(Table1[[#This Row],[TGL.PENSIUN (usia )]],"yyyy"),"")</f>
        <v>2026</v>
      </c>
      <c r="AB241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Row],[JABATAN]],tbl_refJabatan,9,FALSE),"yr","day")-CONVERT(DATEDIF(M2418,tglAcuan,"y"),"yr","day"))),(NOW()+(CONVERT(VLOOKUP(Table1[[#This Row],[JABATAN]],tbl_refJabatan,9,FALSE),"yr","day")-CONVERT(DATEDIF(M2418,NOW(),"y"),"yr","day")))),"tgl SK salah"),"")</f>
        <v>52654.098911689813</v>
      </c>
      <c r="AC2418" s="167" t="str">
        <f ca="1">IF(Table1[[#This Row],[TGL. PENSIUN (jabatan )]]&lt;&gt;0,TEXT(Table1[[#This Row],[TGL. PENSIUN (jabatan )]],"yyyy"),"")</f>
        <v>2044</v>
      </c>
      <c r="AD241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19" spans="1:30" s="53" customFormat="1" ht="21.75" customHeight="1" x14ac:dyDescent="0.25">
      <c r="A2419" s="43">
        <f t="shared" si="81"/>
        <v>2414</v>
      </c>
      <c r="B2419" s="44" t="s">
        <v>3998</v>
      </c>
      <c r="C2419" s="44" t="s">
        <v>4172</v>
      </c>
      <c r="D2419" s="72" t="s">
        <v>57</v>
      </c>
      <c r="E2419" s="72" t="s">
        <v>4181</v>
      </c>
      <c r="F2419" s="47" t="s">
        <v>41</v>
      </c>
      <c r="G2419" s="46" t="s">
        <v>42</v>
      </c>
      <c r="H2419" s="47">
        <v>36507</v>
      </c>
      <c r="I2419" s="45"/>
      <c r="J2419" s="76"/>
      <c r="K2419" s="74" t="s">
        <v>43</v>
      </c>
      <c r="L2419" s="63" t="s">
        <v>4178</v>
      </c>
      <c r="M2419" s="80">
        <v>45048</v>
      </c>
      <c r="N2419" s="52" t="str">
        <f t="shared" ca="1" si="82"/>
        <v>24 Tahun 2 Bulan 14 hari</v>
      </c>
      <c r="O2419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2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Row],[JABATAN]],tbl_refJabatan,2,FALSE),"yr","day")-CONVERT(DATEDIF(H2419,tglAcuan,"y"),"yr","day"))),(NOW()+(CONVERT(VLOOKUP(Table1[[#This Row],[JABATAN]],tbl_refJabatan,2,FALSE),"yr","day")-CONVERT(DATEDIF(H2419,NOW(),"y"),"yr","day")))),"Usia Salah"),"")</f>
        <v>58498.098911689813</v>
      </c>
      <c r="Q2419" s="167" t="str">
        <f ca="1">IF(Table1[[#This Row],[TGL. PENSIUN (usia)]]&lt;&gt;0,TEXT(Table1[[#This Row],[TGL. PENSIUN (usia)]],"yyyy"),"")</f>
        <v>2060</v>
      </c>
      <c r="R2419" s="166">
        <f ca="1">IF(AND(Table1[[#This Row],[TGL. PENSIUN (usia)]]&lt;&gt;"",Table1[[#This Row],[TGL. PENSIUN (usia)]]&lt;&gt;"USIA SALAH"),IF(tglAcuan&lt;&gt;0,(INT(CONVERT(VLOOKUP(Table1[[#This Row],[JABATAN]],tbl_refJabatan,2,FALSE),"yr","day")-CONVERT(DATEDIF(H2419,tglAcuan,"y"),"yr","day"))),(INT(CONVERT(VLOOKUP(Table1[[#This Row],[JABATAN]],tbl_refJabatan,2,FALSE),"yr","day")-CONVERT(DATEDIF(H2419,NOW(),"y"),"yr","day")))),"")</f>
        <v>13149</v>
      </c>
      <c r="S2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Row],[JABATAN]],tbl_refJabatan,4,FALSE),"yr","day")-CONVERT(DATEDIF(H2419,tglAcuan,"y"),"yr","day"))),(NOW()+(CONVERT(VLOOKUP(Table1[[#This Row],[JABATAN]],tbl_refJabatan,4,FALSE),"yr","day")-CONVERT(DATEDIF(H2419,NOW(),"y"),"yr","day")))),"Usia Salah"),"")</f>
        <v>58498.098911689813</v>
      </c>
      <c r="T2419" s="167" t="str">
        <f ca="1">IF(Table1[[#This Row],[TGL. PENSIUN ( usia )]]&lt;&gt;0,TEXT(Table1[[#This Row],[TGL. PENSIUN ( usia )]],"yyyy"),"")</f>
        <v>2060</v>
      </c>
      <c r="U2419" s="166">
        <f ca="1">IF(AND(Table1[[#This Row],[TGL. PENSIUN (usia)]]&lt;&gt;"",Table1[[#This Row],[TGL. PENSIUN (usia)]]&lt;&gt;"USIA SALAH"),IF(tglAcuan&lt;&gt;0,(INT(CONVERT(VLOOKUP(Table1[[#This Row],[JABATAN]],tbl_refJabatan,4,FALSE),"yr","day")-CONVERT(DATEDIF(H2419,tglAcuan,"y"),"yr","day"))),(INT(CONVERT(VLOOKUP(Table1[[#This Row],[JABATAN]],tbl_refJabatan,4,FALSE),"yr","day")-CONVERT(DATEDIF(H2419,NOW(),"y"),"yr","day")))),"")</f>
        <v>13149</v>
      </c>
      <c r="V2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Row],[JABATAN]],tbl_refJabatan,6,FALSE),"yr","day")-CONVERT(DATEDIF(H2419,tglAcuan,"y"),"yr","day"))),(NOW()+(CONVERT(VLOOKUP(Table1[[#This Row],[JABATAN]],tbl_refJabatan,6,FALSE),"yr","day")-CONVERT(DATEDIF(H2419,NOW(),"y"),"yr","day")))),"Usia Salah"),"")</f>
        <v>57037.098911689813</v>
      </c>
      <c r="W2419" s="167" t="str">
        <f ca="1">IF(Table1[[#This Row],[TGL.PENSIUN (usia)]]&lt;&gt;0,TEXT(Table1[[#This Row],[TGL.PENSIUN (usia)]],"yyyy"),"")</f>
        <v>2056</v>
      </c>
      <c r="X2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Row],[JABATAN]],tbl_refJabatan,7,FALSE),"yr","day")-CONVERT(DATEDIF(M2419,tglAcuan,"y"),"yr","day"))),(NOW()+(CONVERT(VLOOKUP(Table1[[#This Row],[JABATAN]],tbl_refJabatan,7,FALSE),"yr","day")-CONVERT(DATEDIF(M2419,NOW(),"y"),"yr","day")))),"tgl SK salah"),"")</f>
        <v>52654.098911689813</v>
      </c>
      <c r="Y2419" s="167" t="str">
        <f ca="1">IF(Table1[[#This Row],[TGL. PENSIUN (jabatan)]]&lt;&gt;0,TEXT(Table1[[#This Row],[TGL. PENSIUN (jabatan)]],"yyyy"),"")</f>
        <v>2044</v>
      </c>
      <c r="Z2419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Row],[JABATAN]],tbl_refJabatan,8,FALSE),"yr","day")-CONVERT(DATEDIF(H2419,tglAcuan,"y"),"yr","day"))),(NOW()+(CONVERT(VLOOKUP(Table1[[#This Row],[JABATAN]],tbl_refJabatan,8,FALSE),"yr","day")-CONVERT(DATEDIF(H2419,NOW(),"y"),"yr","day")))),"Usia Salah"),"")</f>
        <v>57037.098911689813</v>
      </c>
      <c r="AA2419" s="167" t="str">
        <f ca="1">IF(Table1[[#This Row],[TGL.PENSIUN (usia )]]&lt;&gt;0,TEXT(Table1[[#This Row],[TGL.PENSIUN (usia )]],"yyyy"),"")</f>
        <v>2056</v>
      </c>
      <c r="AB2419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Row],[JABATAN]],tbl_refJabatan,9,FALSE),"yr","day")-CONVERT(DATEDIF(M2419,tglAcuan,"y"),"yr","day"))),(NOW()+(CONVERT(VLOOKUP(Table1[[#This Row],[JABATAN]],tbl_refJabatan,9,FALSE),"yr","day")-CONVERT(DATEDIF(M2419,NOW(),"y"),"yr","day")))),"tgl SK salah"),"")</f>
        <v>52654.098911689813</v>
      </c>
      <c r="AC2419" s="167" t="str">
        <f ca="1">IF(Table1[[#This Row],[TGL. PENSIUN (jabatan )]]&lt;&gt;0,TEXT(Table1[[#This Row],[TGL. PENSIUN (jabatan )]],"yyyy"),"")</f>
        <v>2044</v>
      </c>
      <c r="AD2419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0" spans="1:30" s="53" customFormat="1" ht="21.75" customHeight="1" x14ac:dyDescent="0.25">
      <c r="A2420" s="43">
        <f t="shared" si="81"/>
        <v>2415</v>
      </c>
      <c r="B2420" s="44" t="s">
        <v>3998</v>
      </c>
      <c r="C2420" s="44" t="s">
        <v>4172</v>
      </c>
      <c r="D2420" s="72" t="s">
        <v>59</v>
      </c>
      <c r="E2420" s="59" t="s">
        <v>4182</v>
      </c>
      <c r="F2420" s="43" t="s">
        <v>41</v>
      </c>
      <c r="G2420" s="46" t="s">
        <v>42</v>
      </c>
      <c r="H2420" s="47">
        <v>29004</v>
      </c>
      <c r="I2420" s="45"/>
      <c r="J2420" s="76"/>
      <c r="K2420" s="74" t="s">
        <v>43</v>
      </c>
      <c r="L2420" s="63" t="s">
        <v>4176</v>
      </c>
      <c r="M2420" s="80">
        <v>44358</v>
      </c>
      <c r="N2420" s="52" t="str">
        <f t="shared" ca="1" si="82"/>
        <v>44 Tahun 8 Bulan 29 hari</v>
      </c>
      <c r="O2420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2 Tahun 8 Bulan 16 Hari </v>
      </c>
      <c r="P2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Row],[JABATAN]],tbl_refJabatan,2,FALSE),"yr","day")-CONVERT(DATEDIF(H2420,tglAcuan,"y"),"yr","day"))),(NOW()+(CONVERT(VLOOKUP(Table1[[#This Row],[JABATAN]],tbl_refJabatan,2,FALSE),"yr","day")-CONVERT(DATEDIF(H2420,NOW(),"y"),"yr","day")))),"Usia Salah"),"")</f>
        <v>51193.098911689813</v>
      </c>
      <c r="Q2420" s="167" t="str">
        <f ca="1">IF(Table1[[#This Row],[TGL. PENSIUN (usia)]]&lt;&gt;0,TEXT(Table1[[#This Row],[TGL. PENSIUN (usia)]],"yyyy"),"")</f>
        <v>2040</v>
      </c>
      <c r="R2420" s="166">
        <f ca="1">IF(AND(Table1[[#This Row],[TGL. PENSIUN (usia)]]&lt;&gt;"",Table1[[#This Row],[TGL. PENSIUN (usia)]]&lt;&gt;"USIA SALAH"),IF(tglAcuan&lt;&gt;0,(INT(CONVERT(VLOOKUP(Table1[[#This Row],[JABATAN]],tbl_refJabatan,2,FALSE),"yr","day")-CONVERT(DATEDIF(H2420,tglAcuan,"y"),"yr","day"))),(INT(CONVERT(VLOOKUP(Table1[[#This Row],[JABATAN]],tbl_refJabatan,2,FALSE),"yr","day")-CONVERT(DATEDIF(H2420,NOW(),"y"),"yr","day")))),"")</f>
        <v>5844</v>
      </c>
      <c r="S2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Row],[JABATAN]],tbl_refJabatan,4,FALSE),"yr","day")-CONVERT(DATEDIF(H2420,tglAcuan,"y"),"yr","day"))),(NOW()+(CONVERT(VLOOKUP(Table1[[#This Row],[JABATAN]],tbl_refJabatan,4,FALSE),"yr","day")-CONVERT(DATEDIF(H2420,NOW(),"y"),"yr","day")))),"Usia Salah"),"")</f>
        <v>51193.098911689813</v>
      </c>
      <c r="T2420" s="167" t="str">
        <f ca="1">IF(Table1[[#This Row],[TGL. PENSIUN ( usia )]]&lt;&gt;0,TEXT(Table1[[#This Row],[TGL. PENSIUN ( usia )]],"yyyy"),"")</f>
        <v>2040</v>
      </c>
      <c r="U2420" s="166">
        <f ca="1">IF(AND(Table1[[#This Row],[TGL. PENSIUN (usia)]]&lt;&gt;"",Table1[[#This Row],[TGL. PENSIUN (usia)]]&lt;&gt;"USIA SALAH"),IF(tglAcuan&lt;&gt;0,(INT(CONVERT(VLOOKUP(Table1[[#This Row],[JABATAN]],tbl_refJabatan,4,FALSE),"yr","day")-CONVERT(DATEDIF(H2420,tglAcuan,"y"),"yr","day"))),(INT(CONVERT(VLOOKUP(Table1[[#This Row],[JABATAN]],tbl_refJabatan,4,FALSE),"yr","day")-CONVERT(DATEDIF(H2420,NOW(),"y"),"yr","day")))),"")</f>
        <v>5844</v>
      </c>
      <c r="V2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Row],[JABATAN]],tbl_refJabatan,6,FALSE),"yr","day")-CONVERT(DATEDIF(H2420,tglAcuan,"y"),"yr","day"))),(NOW()+(CONVERT(VLOOKUP(Table1[[#This Row],[JABATAN]],tbl_refJabatan,6,FALSE),"yr","day")-CONVERT(DATEDIF(H2420,NOW(),"y"),"yr","day")))),"Usia Salah"),"")</f>
        <v>49732.098911689813</v>
      </c>
      <c r="W2420" s="167" t="str">
        <f ca="1">IF(Table1[[#This Row],[TGL.PENSIUN (usia)]]&lt;&gt;0,TEXT(Table1[[#This Row],[TGL.PENSIUN (usia)]],"yyyy"),"")</f>
        <v>2036</v>
      </c>
      <c r="X2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Row],[JABATAN]],tbl_refJabatan,7,FALSE),"yr","day")-CONVERT(DATEDIF(M2420,tglAcuan,"y"),"yr","day"))),(NOW()+(CONVERT(VLOOKUP(Table1[[#This Row],[JABATAN]],tbl_refJabatan,7,FALSE),"yr","day")-CONVERT(DATEDIF(M2420,NOW(),"y"),"yr","day")))),"tgl SK salah"),"")</f>
        <v>51923.598911689813</v>
      </c>
      <c r="Y2420" s="167" t="str">
        <f ca="1">IF(Table1[[#This Row],[TGL. PENSIUN (jabatan)]]&lt;&gt;0,TEXT(Table1[[#This Row],[TGL. PENSIUN (jabatan)]],"yyyy"),"")</f>
        <v>2042</v>
      </c>
      <c r="Z2420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Row],[JABATAN]],tbl_refJabatan,8,FALSE),"yr","day")-CONVERT(DATEDIF(H2420,tglAcuan,"y"),"yr","day"))),(NOW()+(CONVERT(VLOOKUP(Table1[[#This Row],[JABATAN]],tbl_refJabatan,8,FALSE),"yr","day")-CONVERT(DATEDIF(H2420,NOW(),"y"),"yr","day")))),"Usia Salah"),"")</f>
        <v>49732.098911689813</v>
      </c>
      <c r="AA2420" s="167" t="str">
        <f ca="1">IF(Table1[[#This Row],[TGL.PENSIUN (usia )]]&lt;&gt;0,TEXT(Table1[[#This Row],[TGL.PENSIUN (usia )]],"yyyy"),"")</f>
        <v>2036</v>
      </c>
      <c r="AB2420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Row],[JABATAN]],tbl_refJabatan,9,FALSE),"yr","day")-CONVERT(DATEDIF(M2420,tglAcuan,"y"),"yr","day"))),(NOW()+(CONVERT(VLOOKUP(Table1[[#This Row],[JABATAN]],tbl_refJabatan,9,FALSE),"yr","day")-CONVERT(DATEDIF(M2420,NOW(),"y"),"yr","day")))),"tgl SK salah"),"")</f>
        <v>51923.598911689813</v>
      </c>
      <c r="AC2420" s="167" t="str">
        <f ca="1">IF(Table1[[#This Row],[TGL. PENSIUN (jabatan )]]&lt;&gt;0,TEXT(Table1[[#This Row],[TGL. PENSIUN (jabatan )]],"yyyy"),"")</f>
        <v>2042</v>
      </c>
      <c r="AD2420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1" spans="1:30" s="53" customFormat="1" ht="21.75" customHeight="1" x14ac:dyDescent="0.25">
      <c r="A2421" s="43">
        <f t="shared" si="81"/>
        <v>2416</v>
      </c>
      <c r="B2421" s="44" t="s">
        <v>3998</v>
      </c>
      <c r="C2421" s="44" t="s">
        <v>4172</v>
      </c>
      <c r="D2421" s="72" t="s">
        <v>61</v>
      </c>
      <c r="E2421" s="59" t="s">
        <v>4183</v>
      </c>
      <c r="F2421" s="43" t="s">
        <v>50</v>
      </c>
      <c r="G2421" s="46" t="s">
        <v>42</v>
      </c>
      <c r="H2421" s="47">
        <v>31998</v>
      </c>
      <c r="I2421" s="45"/>
      <c r="J2421" s="76"/>
      <c r="K2421" s="74" t="s">
        <v>43</v>
      </c>
      <c r="L2421" s="63" t="s">
        <v>4178</v>
      </c>
      <c r="M2421" s="80">
        <v>45048</v>
      </c>
      <c r="N2421" s="52" t="str">
        <f t="shared" ca="1" si="82"/>
        <v>36 Tahun 6 Bulan 18 hari</v>
      </c>
      <c r="O2421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0 Tahun 9 Bulan 25 Hari </v>
      </c>
      <c r="P2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Row],[JABATAN]],tbl_refJabatan,2,FALSE),"yr","day")-CONVERT(DATEDIF(H2421,tglAcuan,"y"),"yr","day"))),(NOW()+(CONVERT(VLOOKUP(Table1[[#This Row],[JABATAN]],tbl_refJabatan,2,FALSE),"yr","day")-CONVERT(DATEDIF(H2421,NOW(),"y"),"yr","day")))),"Usia Salah"),"")</f>
        <v>54115.098911689813</v>
      </c>
      <c r="Q2421" s="167" t="str">
        <f ca="1">IF(Table1[[#This Row],[TGL. PENSIUN (usia)]]&lt;&gt;0,TEXT(Table1[[#This Row],[TGL. PENSIUN (usia)]],"yyyy"),"")</f>
        <v>2048</v>
      </c>
      <c r="R2421" s="166">
        <f ca="1">IF(AND(Table1[[#This Row],[TGL. PENSIUN (usia)]]&lt;&gt;"",Table1[[#This Row],[TGL. PENSIUN (usia)]]&lt;&gt;"USIA SALAH"),IF(tglAcuan&lt;&gt;0,(INT(CONVERT(VLOOKUP(Table1[[#This Row],[JABATAN]],tbl_refJabatan,2,FALSE),"yr","day")-CONVERT(DATEDIF(H2421,tglAcuan,"y"),"yr","day"))),(INT(CONVERT(VLOOKUP(Table1[[#This Row],[JABATAN]],tbl_refJabatan,2,FALSE),"yr","day")-CONVERT(DATEDIF(H2421,NOW(),"y"),"yr","day")))),"")</f>
        <v>8766</v>
      </c>
      <c r="S2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Row],[JABATAN]],tbl_refJabatan,4,FALSE),"yr","day")-CONVERT(DATEDIF(H2421,tglAcuan,"y"),"yr","day"))),(NOW()+(CONVERT(VLOOKUP(Table1[[#This Row],[JABATAN]],tbl_refJabatan,4,FALSE),"yr","day")-CONVERT(DATEDIF(H2421,NOW(),"y"),"yr","day")))),"Usia Salah"),"")</f>
        <v>54115.098911689813</v>
      </c>
      <c r="T2421" s="167" t="str">
        <f ca="1">IF(Table1[[#This Row],[TGL. PENSIUN ( usia )]]&lt;&gt;0,TEXT(Table1[[#This Row],[TGL. PENSIUN ( usia )]],"yyyy"),"")</f>
        <v>2048</v>
      </c>
      <c r="U2421" s="166">
        <f ca="1">IF(AND(Table1[[#This Row],[TGL. PENSIUN (usia)]]&lt;&gt;"",Table1[[#This Row],[TGL. PENSIUN (usia)]]&lt;&gt;"USIA SALAH"),IF(tglAcuan&lt;&gt;0,(INT(CONVERT(VLOOKUP(Table1[[#This Row],[JABATAN]],tbl_refJabatan,4,FALSE),"yr","day")-CONVERT(DATEDIF(H2421,tglAcuan,"y"),"yr","day"))),(INT(CONVERT(VLOOKUP(Table1[[#This Row],[JABATAN]],tbl_refJabatan,4,FALSE),"yr","day")-CONVERT(DATEDIF(H2421,NOW(),"y"),"yr","day")))),"")</f>
        <v>8766</v>
      </c>
      <c r="V2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Row],[JABATAN]],tbl_refJabatan,6,FALSE),"yr","day")-CONVERT(DATEDIF(H2421,tglAcuan,"y"),"yr","day"))),(NOW()+(CONVERT(VLOOKUP(Table1[[#This Row],[JABATAN]],tbl_refJabatan,6,FALSE),"yr","day")-CONVERT(DATEDIF(H2421,NOW(),"y"),"yr","day")))),"Usia Salah"),"")</f>
        <v>52654.098911689813</v>
      </c>
      <c r="W2421" s="167" t="str">
        <f ca="1">IF(Table1[[#This Row],[TGL.PENSIUN (usia)]]&lt;&gt;0,TEXT(Table1[[#This Row],[TGL.PENSIUN (usia)]],"yyyy"),"")</f>
        <v>2044</v>
      </c>
      <c r="X2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Row],[JABATAN]],tbl_refJabatan,7,FALSE),"yr","day")-CONVERT(DATEDIF(M2421,tglAcuan,"y"),"yr","day"))),(NOW()+(CONVERT(VLOOKUP(Table1[[#This Row],[JABATAN]],tbl_refJabatan,7,FALSE),"yr","day")-CONVERT(DATEDIF(M2421,NOW(),"y"),"yr","day")))),"tgl SK salah"),"")</f>
        <v>52654.098911689813</v>
      </c>
      <c r="Y2421" s="167" t="str">
        <f ca="1">IF(Table1[[#This Row],[TGL. PENSIUN (jabatan)]]&lt;&gt;0,TEXT(Table1[[#This Row],[TGL. PENSIUN (jabatan)]],"yyyy"),"")</f>
        <v>2044</v>
      </c>
      <c r="Z2421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Row],[JABATAN]],tbl_refJabatan,8,FALSE),"yr","day")-CONVERT(DATEDIF(H2421,tglAcuan,"y"),"yr","day"))),(NOW()+(CONVERT(VLOOKUP(Table1[[#This Row],[JABATAN]],tbl_refJabatan,8,FALSE),"yr","day")-CONVERT(DATEDIF(H2421,NOW(),"y"),"yr","day")))),"Usia Salah"),"")</f>
        <v>52654.098911689813</v>
      </c>
      <c r="AA2421" s="167" t="str">
        <f ca="1">IF(Table1[[#This Row],[TGL.PENSIUN (usia )]]&lt;&gt;0,TEXT(Table1[[#This Row],[TGL.PENSIUN (usia )]],"yyyy"),"")</f>
        <v>2044</v>
      </c>
      <c r="AB2421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Row],[JABATAN]],tbl_refJabatan,9,FALSE),"yr","day")-CONVERT(DATEDIF(M2421,tglAcuan,"y"),"yr","day"))),(NOW()+(CONVERT(VLOOKUP(Table1[[#This Row],[JABATAN]],tbl_refJabatan,9,FALSE),"yr","day")-CONVERT(DATEDIF(M2421,NOW(),"y"),"yr","day")))),"tgl SK salah"),"")</f>
        <v>52654.098911689813</v>
      </c>
      <c r="AC2421" s="167" t="str">
        <f ca="1">IF(Table1[[#This Row],[TGL. PENSIUN (jabatan )]]&lt;&gt;0,TEXT(Table1[[#This Row],[TGL. PENSIUN (jabatan )]],"yyyy"),"")</f>
        <v>2044</v>
      </c>
      <c r="AD2421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2" spans="1:30" s="53" customFormat="1" ht="21.75" customHeight="1" x14ac:dyDescent="0.25">
      <c r="A2422" s="43">
        <f t="shared" si="81"/>
        <v>2417</v>
      </c>
      <c r="B2422" s="44" t="s">
        <v>3998</v>
      </c>
      <c r="C2422" s="44" t="s">
        <v>4172</v>
      </c>
      <c r="D2422" s="72" t="s">
        <v>63</v>
      </c>
      <c r="E2422" s="59" t="s">
        <v>4184</v>
      </c>
      <c r="F2422" s="43" t="s">
        <v>41</v>
      </c>
      <c r="G2422" s="46" t="s">
        <v>42</v>
      </c>
      <c r="H2422" s="47">
        <v>27508</v>
      </c>
      <c r="I2422" s="45"/>
      <c r="J2422" s="76"/>
      <c r="K2422" s="90" t="s">
        <v>43</v>
      </c>
      <c r="L2422" s="63" t="s">
        <v>4185</v>
      </c>
      <c r="M2422" s="80">
        <v>41973</v>
      </c>
      <c r="N2422" s="52" t="str">
        <f t="shared" ca="1" si="82"/>
        <v>48 Tahun 10 Bulan 3 hari</v>
      </c>
      <c r="O2422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28 Hari </v>
      </c>
      <c r="P2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Row],[JABATAN]],tbl_refJabatan,2,FALSE),"yr","day")-CONVERT(DATEDIF(H2422,tglAcuan,"y"),"yr","day"))),(NOW()+(CONVERT(VLOOKUP(Table1[[#This Row],[JABATAN]],tbl_refJabatan,2,FALSE),"yr","day")-CONVERT(DATEDIF(H2422,NOW(),"y"),"yr","day")))),"Usia Salah"),"")</f>
        <v>49732.098911689813</v>
      </c>
      <c r="Q2422" s="167" t="str">
        <f ca="1">IF(Table1[[#This Row],[TGL. PENSIUN (usia)]]&lt;&gt;0,TEXT(Table1[[#This Row],[TGL. PENSIUN (usia)]],"yyyy"),"")</f>
        <v>2036</v>
      </c>
      <c r="R2422" s="166">
        <f ca="1">IF(AND(Table1[[#This Row],[TGL. PENSIUN (usia)]]&lt;&gt;"",Table1[[#This Row],[TGL. PENSIUN (usia)]]&lt;&gt;"USIA SALAH"),IF(tglAcuan&lt;&gt;0,(INT(CONVERT(VLOOKUP(Table1[[#This Row],[JABATAN]],tbl_refJabatan,2,FALSE),"yr","day")-CONVERT(DATEDIF(H2422,tglAcuan,"y"),"yr","day"))),(INT(CONVERT(VLOOKUP(Table1[[#This Row],[JABATAN]],tbl_refJabatan,2,FALSE),"yr","day")-CONVERT(DATEDIF(H2422,NOW(),"y"),"yr","day")))),"")</f>
        <v>4383</v>
      </c>
      <c r="S2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Row],[JABATAN]],tbl_refJabatan,4,FALSE),"yr","day")-CONVERT(DATEDIF(H2422,tglAcuan,"y"),"yr","day"))),(NOW()+(CONVERT(VLOOKUP(Table1[[#This Row],[JABATAN]],tbl_refJabatan,4,FALSE),"yr","day")-CONVERT(DATEDIF(H2422,NOW(),"y"),"yr","day")))),"Usia Salah"),"")</f>
        <v>35122.098911689813</v>
      </c>
      <c r="T2422" s="167" t="str">
        <f ca="1">IF(Table1[[#This Row],[TGL. PENSIUN ( usia )]]&lt;&gt;0,TEXT(Table1[[#This Row],[TGL. PENSIUN ( usia )]],"yyyy"),"")</f>
        <v>1996</v>
      </c>
      <c r="U2422" s="166">
        <f ca="1">IF(AND(Table1[[#This Row],[TGL. PENSIUN (usia)]]&lt;&gt;"",Table1[[#This Row],[TGL. PENSIUN (usia)]]&lt;&gt;"USIA SALAH"),IF(tglAcuan&lt;&gt;0,(INT(CONVERT(VLOOKUP(Table1[[#This Row],[JABATAN]],tbl_refJabatan,4,FALSE),"yr","day")-CONVERT(DATEDIF(H2422,tglAcuan,"y"),"yr","day"))),(INT(CONVERT(VLOOKUP(Table1[[#This Row],[JABATAN]],tbl_refJabatan,4,FALSE),"yr","day")-CONVERT(DATEDIF(H2422,NOW(),"y"),"yr","day")))),"")</f>
        <v>-10227</v>
      </c>
      <c r="V2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Row],[JABATAN]],tbl_refJabatan,6,FALSE),"yr","day")-CONVERT(DATEDIF(H2422,tglAcuan,"y"),"yr","day"))),(NOW()+(CONVERT(VLOOKUP(Table1[[#This Row],[JABATAN]],tbl_refJabatan,6,FALSE),"yr","day")-CONVERT(DATEDIF(H2422,NOW(),"y"),"yr","day")))),"Usia Salah"),"")</f>
        <v>27817.098911689813</v>
      </c>
      <c r="W2422" s="167" t="str">
        <f ca="1">IF(Table1[[#This Row],[TGL.PENSIUN (usia)]]&lt;&gt;0,TEXT(Table1[[#This Row],[TGL.PENSIUN (usia)]],"yyyy"),"")</f>
        <v>1976</v>
      </c>
      <c r="X2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Row],[JABATAN]],tbl_refJabatan,7,FALSE),"yr","day")-CONVERT(DATEDIF(M2422,tglAcuan,"y"),"yr","day"))),(NOW()+(CONVERT(VLOOKUP(Table1[[#This Row],[JABATAN]],tbl_refJabatan,7,FALSE),"yr","day")-CONVERT(DATEDIF(M2422,NOW(),"y"),"yr","day")))),"tgl SK salah"),"")</f>
        <v>63976.848911689813</v>
      </c>
      <c r="Y2422" s="167" t="str">
        <f ca="1">IF(Table1[[#This Row],[TGL. PENSIUN (jabatan)]]&lt;&gt;0,TEXT(Table1[[#This Row],[TGL. PENSIUN (jabatan)]],"yyyy"),"")</f>
        <v>2075</v>
      </c>
      <c r="Z2422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Row],[JABATAN]],tbl_refJabatan,8,FALSE),"yr","day")-CONVERT(DATEDIF(H2422,tglAcuan,"y"),"yr","day"))),(NOW()+(CONVERT(VLOOKUP(Table1[[#This Row],[JABATAN]],tbl_refJabatan,8,FALSE),"yr","day")-CONVERT(DATEDIF(H2422,NOW(),"y"),"yr","day")))),"Usia Salah"),"")</f>
        <v>49732.098911689813</v>
      </c>
      <c r="AA2422" s="167" t="str">
        <f ca="1">IF(Table1[[#This Row],[TGL.PENSIUN (usia )]]&lt;&gt;0,TEXT(Table1[[#This Row],[TGL.PENSIUN (usia )]],"yyyy"),"")</f>
        <v>2036</v>
      </c>
      <c r="AB2422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Row],[JABATAN]],tbl_refJabatan,9,FALSE),"yr","day")-CONVERT(DATEDIF(M2422,tglAcuan,"y"),"yr","day"))),(NOW()+(CONVERT(VLOOKUP(Table1[[#This Row],[JABATAN]],tbl_refJabatan,9,FALSE),"yr","day")-CONVERT(DATEDIF(M2422,NOW(),"y"),"yr","day")))),"tgl SK salah"),"")</f>
        <v>47540.598911689813</v>
      </c>
      <c r="AC2422" s="167" t="str">
        <f ca="1">IF(Table1[[#This Row],[TGL. PENSIUN (jabatan )]]&lt;&gt;0,TEXT(Table1[[#This Row],[TGL. PENSIUN (jabatan )]],"yyyy"),"")</f>
        <v>2030</v>
      </c>
      <c r="AD2422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3" spans="1:30" s="53" customFormat="1" ht="21.75" customHeight="1" x14ac:dyDescent="0.25">
      <c r="A2423" s="43">
        <f t="shared" si="81"/>
        <v>2418</v>
      </c>
      <c r="B2423" s="44" t="s">
        <v>3998</v>
      </c>
      <c r="C2423" s="44" t="s">
        <v>4172</v>
      </c>
      <c r="D2423" s="72" t="s">
        <v>63</v>
      </c>
      <c r="E2423" s="59" t="s">
        <v>4186</v>
      </c>
      <c r="F2423" s="43" t="s">
        <v>41</v>
      </c>
      <c r="G2423" s="46" t="s">
        <v>42</v>
      </c>
      <c r="H2423" s="47">
        <v>25520</v>
      </c>
      <c r="I2423" s="45"/>
      <c r="J2423" s="76"/>
      <c r="K2423" s="90" t="s">
        <v>93</v>
      </c>
      <c r="L2423" s="63" t="s">
        <v>4187</v>
      </c>
      <c r="M2423" s="80">
        <v>39543</v>
      </c>
      <c r="N2423" s="52" t="str">
        <f t="shared" ca="1" si="82"/>
        <v>54 Tahun 3 Bulan 14 hari</v>
      </c>
      <c r="O2423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22 Hari </v>
      </c>
      <c r="P2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Row],[JABATAN]],tbl_refJabatan,2,FALSE),"yr","day")-CONVERT(DATEDIF(H2423,tglAcuan,"y"),"yr","day"))),(NOW()+(CONVERT(VLOOKUP(Table1[[#This Row],[JABATAN]],tbl_refJabatan,2,FALSE),"yr","day")-CONVERT(DATEDIF(H2423,NOW(),"y"),"yr","day")))),"Usia Salah"),"")</f>
        <v>47540.598911689813</v>
      </c>
      <c r="Q2423" s="167" t="str">
        <f ca="1">IF(Table1[[#This Row],[TGL. PENSIUN (usia)]]&lt;&gt;0,TEXT(Table1[[#This Row],[TGL. PENSIUN (usia)]],"yyyy"),"")</f>
        <v>2030</v>
      </c>
      <c r="R2423" s="166">
        <f ca="1">IF(AND(Table1[[#This Row],[TGL. PENSIUN (usia)]]&lt;&gt;"",Table1[[#This Row],[TGL. PENSIUN (usia)]]&lt;&gt;"USIA SALAH"),IF(tglAcuan&lt;&gt;0,(INT(CONVERT(VLOOKUP(Table1[[#This Row],[JABATAN]],tbl_refJabatan,2,FALSE),"yr","day")-CONVERT(DATEDIF(H2423,tglAcuan,"y"),"yr","day"))),(INT(CONVERT(VLOOKUP(Table1[[#This Row],[JABATAN]],tbl_refJabatan,2,FALSE),"yr","day")-CONVERT(DATEDIF(H2423,NOW(),"y"),"yr","day")))),"")</f>
        <v>2191</v>
      </c>
      <c r="S2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Row],[JABATAN]],tbl_refJabatan,4,FALSE),"yr","day")-CONVERT(DATEDIF(H2423,tglAcuan,"y"),"yr","day"))),(NOW()+(CONVERT(VLOOKUP(Table1[[#This Row],[JABATAN]],tbl_refJabatan,4,FALSE),"yr","day")-CONVERT(DATEDIF(H2423,NOW(),"y"),"yr","day")))),"Usia Salah"),"")</f>
        <v>32930.598911689813</v>
      </c>
      <c r="T2423" s="167" t="str">
        <f ca="1">IF(Table1[[#This Row],[TGL. PENSIUN ( usia )]]&lt;&gt;0,TEXT(Table1[[#This Row],[TGL. PENSIUN ( usia )]],"yyyy"),"")</f>
        <v>1990</v>
      </c>
      <c r="U2423" s="166">
        <f ca="1">IF(AND(Table1[[#This Row],[TGL. PENSIUN (usia)]]&lt;&gt;"",Table1[[#This Row],[TGL. PENSIUN (usia)]]&lt;&gt;"USIA SALAH"),IF(tglAcuan&lt;&gt;0,(INT(CONVERT(VLOOKUP(Table1[[#This Row],[JABATAN]],tbl_refJabatan,4,FALSE),"yr","day")-CONVERT(DATEDIF(H2423,tglAcuan,"y"),"yr","day"))),(INT(CONVERT(VLOOKUP(Table1[[#This Row],[JABATAN]],tbl_refJabatan,4,FALSE),"yr","day")-CONVERT(DATEDIF(H2423,NOW(),"y"),"yr","day")))),"")</f>
        <v>-12419</v>
      </c>
      <c r="V2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Row],[JABATAN]],tbl_refJabatan,6,FALSE),"yr","day")-CONVERT(DATEDIF(H2423,tglAcuan,"y"),"yr","day"))),(NOW()+(CONVERT(VLOOKUP(Table1[[#This Row],[JABATAN]],tbl_refJabatan,6,FALSE),"yr","day")-CONVERT(DATEDIF(H2423,NOW(),"y"),"yr","day")))),"Usia Salah"),"")</f>
        <v>25625.598911689813</v>
      </c>
      <c r="W2423" s="167" t="str">
        <f ca="1">IF(Table1[[#This Row],[TGL.PENSIUN (usia)]]&lt;&gt;0,TEXT(Table1[[#This Row],[TGL.PENSIUN (usia)]],"yyyy"),"")</f>
        <v>1970</v>
      </c>
      <c r="X2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Row],[JABATAN]],tbl_refJabatan,7,FALSE),"yr","day")-CONVERT(DATEDIF(M2423,tglAcuan,"y"),"yr","day"))),(NOW()+(CONVERT(VLOOKUP(Table1[[#This Row],[JABATAN]],tbl_refJabatan,7,FALSE),"yr","day")-CONVERT(DATEDIF(M2423,NOW(),"y"),"yr","day")))),"tgl SK salah"),"")</f>
        <v>61785.348911689813</v>
      </c>
      <c r="Y2423" s="167" t="str">
        <f ca="1">IF(Table1[[#This Row],[TGL. PENSIUN (jabatan)]]&lt;&gt;0,TEXT(Table1[[#This Row],[TGL. PENSIUN (jabatan)]],"yyyy"),"")</f>
        <v>2069</v>
      </c>
      <c r="Z2423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Row],[JABATAN]],tbl_refJabatan,8,FALSE),"yr","day")-CONVERT(DATEDIF(H2423,tglAcuan,"y"),"yr","day"))),(NOW()+(CONVERT(VLOOKUP(Table1[[#This Row],[JABATAN]],tbl_refJabatan,8,FALSE),"yr","day")-CONVERT(DATEDIF(H2423,NOW(),"y"),"yr","day")))),"Usia Salah"),"")</f>
        <v>47540.598911689813</v>
      </c>
      <c r="AA2423" s="167" t="str">
        <f ca="1">IF(Table1[[#This Row],[TGL.PENSIUN (usia )]]&lt;&gt;0,TEXT(Table1[[#This Row],[TGL.PENSIUN (usia )]],"yyyy"),"")</f>
        <v>2030</v>
      </c>
      <c r="AB2423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Row],[JABATAN]],tbl_refJabatan,9,FALSE),"yr","day")-CONVERT(DATEDIF(M2423,tglAcuan,"y"),"yr","day"))),(NOW()+(CONVERT(VLOOKUP(Table1[[#This Row],[JABATAN]],tbl_refJabatan,9,FALSE),"yr","day")-CONVERT(DATEDIF(M2423,NOW(),"y"),"yr","day")))),"tgl SK salah"),"")</f>
        <v>45349.098911689813</v>
      </c>
      <c r="AC2423" s="167" t="str">
        <f ca="1">IF(Table1[[#This Row],[TGL. PENSIUN (jabatan )]]&lt;&gt;0,TEXT(Table1[[#This Row],[TGL. PENSIUN (jabatan )]],"yyyy"),"")</f>
        <v>2024</v>
      </c>
      <c r="AD2423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424" spans="1:30" s="53" customFormat="1" ht="21.75" customHeight="1" x14ac:dyDescent="0.25">
      <c r="A2424" s="43">
        <f t="shared" si="81"/>
        <v>2419</v>
      </c>
      <c r="B2424" s="44" t="s">
        <v>3998</v>
      </c>
      <c r="C2424" s="44" t="s">
        <v>4172</v>
      </c>
      <c r="D2424" s="72" t="s">
        <v>63</v>
      </c>
      <c r="E2424" s="59" t="s">
        <v>4188</v>
      </c>
      <c r="F2424" s="43" t="s">
        <v>41</v>
      </c>
      <c r="G2424" s="46" t="s">
        <v>42</v>
      </c>
      <c r="H2424" s="47">
        <v>26089</v>
      </c>
      <c r="I2424" s="45"/>
      <c r="J2424" s="76"/>
      <c r="K2424" s="90" t="s">
        <v>93</v>
      </c>
      <c r="L2424" s="63" t="s">
        <v>4189</v>
      </c>
      <c r="M2424" s="80">
        <v>39543</v>
      </c>
      <c r="N2424" s="52" t="str">
        <f t="shared" ca="1" si="82"/>
        <v>52 Tahun 8 Bulan 22 hari</v>
      </c>
      <c r="O2424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22 Hari </v>
      </c>
      <c r="P2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Row],[JABATAN]],tbl_refJabatan,2,FALSE),"yr","day")-CONVERT(DATEDIF(H2424,tglAcuan,"y"),"yr","day"))),(NOW()+(CONVERT(VLOOKUP(Table1[[#This Row],[JABATAN]],tbl_refJabatan,2,FALSE),"yr","day")-CONVERT(DATEDIF(H2424,NOW(),"y"),"yr","day")))),"Usia Salah"),"")</f>
        <v>48271.098911689813</v>
      </c>
      <c r="Q2424" s="167" t="str">
        <f ca="1">IF(Table1[[#This Row],[TGL. PENSIUN (usia)]]&lt;&gt;0,TEXT(Table1[[#This Row],[TGL. PENSIUN (usia)]],"yyyy"),"")</f>
        <v>2032</v>
      </c>
      <c r="R2424" s="166">
        <f ca="1">IF(AND(Table1[[#This Row],[TGL. PENSIUN (usia)]]&lt;&gt;"",Table1[[#This Row],[TGL. PENSIUN (usia)]]&lt;&gt;"USIA SALAH"),IF(tglAcuan&lt;&gt;0,(INT(CONVERT(VLOOKUP(Table1[[#This Row],[JABATAN]],tbl_refJabatan,2,FALSE),"yr","day")-CONVERT(DATEDIF(H2424,tglAcuan,"y"),"yr","day"))),(INT(CONVERT(VLOOKUP(Table1[[#This Row],[JABATAN]],tbl_refJabatan,2,FALSE),"yr","day")-CONVERT(DATEDIF(H2424,NOW(),"y"),"yr","day")))),"")</f>
        <v>2922</v>
      </c>
      <c r="S2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Row],[JABATAN]],tbl_refJabatan,4,FALSE),"yr","day")-CONVERT(DATEDIF(H2424,tglAcuan,"y"),"yr","day"))),(NOW()+(CONVERT(VLOOKUP(Table1[[#This Row],[JABATAN]],tbl_refJabatan,4,FALSE),"yr","day")-CONVERT(DATEDIF(H2424,NOW(),"y"),"yr","day")))),"Usia Salah"),"")</f>
        <v>33661.098911689813</v>
      </c>
      <c r="T2424" s="167" t="str">
        <f ca="1">IF(Table1[[#This Row],[TGL. PENSIUN ( usia )]]&lt;&gt;0,TEXT(Table1[[#This Row],[TGL. PENSIUN ( usia )]],"yyyy"),"")</f>
        <v>1992</v>
      </c>
      <c r="U2424" s="166">
        <f ca="1">IF(AND(Table1[[#This Row],[TGL. PENSIUN (usia)]]&lt;&gt;"",Table1[[#This Row],[TGL. PENSIUN (usia)]]&lt;&gt;"USIA SALAH"),IF(tglAcuan&lt;&gt;0,(INT(CONVERT(VLOOKUP(Table1[[#This Row],[JABATAN]],tbl_refJabatan,4,FALSE),"yr","day")-CONVERT(DATEDIF(H2424,tglAcuan,"y"),"yr","day"))),(INT(CONVERT(VLOOKUP(Table1[[#This Row],[JABATAN]],tbl_refJabatan,4,FALSE),"yr","day")-CONVERT(DATEDIF(H2424,NOW(),"y"),"yr","day")))),"")</f>
        <v>-11688</v>
      </c>
      <c r="V2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Row],[JABATAN]],tbl_refJabatan,6,FALSE),"yr","day")-CONVERT(DATEDIF(H2424,tglAcuan,"y"),"yr","day"))),(NOW()+(CONVERT(VLOOKUP(Table1[[#This Row],[JABATAN]],tbl_refJabatan,6,FALSE),"yr","day")-CONVERT(DATEDIF(H2424,NOW(),"y"),"yr","day")))),"Usia Salah"),"")</f>
        <v>26356.098911689813</v>
      </c>
      <c r="W2424" s="167" t="str">
        <f ca="1">IF(Table1[[#This Row],[TGL.PENSIUN (usia)]]&lt;&gt;0,TEXT(Table1[[#This Row],[TGL.PENSIUN (usia)]],"yyyy"),"")</f>
        <v>1972</v>
      </c>
      <c r="X2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Row],[JABATAN]],tbl_refJabatan,7,FALSE),"yr","day")-CONVERT(DATEDIF(M2424,tglAcuan,"y"),"yr","day"))),(NOW()+(CONVERT(VLOOKUP(Table1[[#This Row],[JABATAN]],tbl_refJabatan,7,FALSE),"yr","day")-CONVERT(DATEDIF(M2424,NOW(),"y"),"yr","day")))),"tgl SK salah"),"")</f>
        <v>61785.348911689813</v>
      </c>
      <c r="Y2424" s="167" t="str">
        <f ca="1">IF(Table1[[#This Row],[TGL. PENSIUN (jabatan)]]&lt;&gt;0,TEXT(Table1[[#This Row],[TGL. PENSIUN (jabatan)]],"yyyy"),"")</f>
        <v>2069</v>
      </c>
      <c r="Z2424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Row],[JABATAN]],tbl_refJabatan,8,FALSE),"yr","day")-CONVERT(DATEDIF(H2424,tglAcuan,"y"),"yr","day"))),(NOW()+(CONVERT(VLOOKUP(Table1[[#This Row],[JABATAN]],tbl_refJabatan,8,FALSE),"yr","day")-CONVERT(DATEDIF(H2424,NOW(),"y"),"yr","day")))),"Usia Salah"),"")</f>
        <v>48271.098911689813</v>
      </c>
      <c r="AA2424" s="167" t="str">
        <f ca="1">IF(Table1[[#This Row],[TGL.PENSIUN (usia )]]&lt;&gt;0,TEXT(Table1[[#This Row],[TGL.PENSIUN (usia )]],"yyyy"),"")</f>
        <v>2032</v>
      </c>
      <c r="AB2424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Row],[JABATAN]],tbl_refJabatan,9,FALSE),"yr","day")-CONVERT(DATEDIF(M2424,tglAcuan,"y"),"yr","day"))),(NOW()+(CONVERT(VLOOKUP(Table1[[#This Row],[JABATAN]],tbl_refJabatan,9,FALSE),"yr","day")-CONVERT(DATEDIF(M2424,NOW(),"y"),"yr","day")))),"tgl SK salah"),"")</f>
        <v>45349.098911689813</v>
      </c>
      <c r="AC2424" s="167" t="str">
        <f ca="1">IF(Table1[[#This Row],[TGL. PENSIUN (jabatan )]]&lt;&gt;0,TEXT(Table1[[#This Row],[TGL. PENSIUN (jabatan )]],"yyyy"),"")</f>
        <v>2024</v>
      </c>
      <c r="AD2424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425" spans="1:30" s="53" customFormat="1" ht="21.75" customHeight="1" x14ac:dyDescent="0.25">
      <c r="A2425" s="43">
        <f t="shared" si="81"/>
        <v>2420</v>
      </c>
      <c r="B2425" s="44" t="s">
        <v>3998</v>
      </c>
      <c r="C2425" s="44" t="s">
        <v>4172</v>
      </c>
      <c r="D2425" s="72" t="s">
        <v>63</v>
      </c>
      <c r="E2425" s="59" t="s">
        <v>4190</v>
      </c>
      <c r="F2425" s="43" t="s">
        <v>41</v>
      </c>
      <c r="G2425" s="46" t="s">
        <v>42</v>
      </c>
      <c r="H2425" s="47">
        <v>25724</v>
      </c>
      <c r="I2425" s="45"/>
      <c r="J2425" s="76"/>
      <c r="K2425" s="90" t="s">
        <v>43</v>
      </c>
      <c r="L2425" s="63" t="s">
        <v>4191</v>
      </c>
      <c r="M2425" s="80">
        <v>39543</v>
      </c>
      <c r="N2425" s="52" t="str">
        <f t="shared" ca="1" si="82"/>
        <v>53 Tahun 8 Bulan 22 hari</v>
      </c>
      <c r="O2425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22 Hari </v>
      </c>
      <c r="P2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Row],[JABATAN]],tbl_refJabatan,2,FALSE),"yr","day")-CONVERT(DATEDIF(H2425,tglAcuan,"y"),"yr","day"))),(NOW()+(CONVERT(VLOOKUP(Table1[[#This Row],[JABATAN]],tbl_refJabatan,2,FALSE),"yr","day")-CONVERT(DATEDIF(H2425,NOW(),"y"),"yr","day")))),"Usia Salah"),"")</f>
        <v>47905.848911689813</v>
      </c>
      <c r="Q2425" s="167" t="str">
        <f ca="1">IF(Table1[[#This Row],[TGL. PENSIUN (usia)]]&lt;&gt;0,TEXT(Table1[[#This Row],[TGL. PENSIUN (usia)]],"yyyy"),"")</f>
        <v>2031</v>
      </c>
      <c r="R2425" s="166">
        <f ca="1">IF(AND(Table1[[#This Row],[TGL. PENSIUN (usia)]]&lt;&gt;"",Table1[[#This Row],[TGL. PENSIUN (usia)]]&lt;&gt;"USIA SALAH"),IF(tglAcuan&lt;&gt;0,(INT(CONVERT(VLOOKUP(Table1[[#This Row],[JABATAN]],tbl_refJabatan,2,FALSE),"yr","day")-CONVERT(DATEDIF(H2425,tglAcuan,"y"),"yr","day"))),(INT(CONVERT(VLOOKUP(Table1[[#This Row],[JABATAN]],tbl_refJabatan,2,FALSE),"yr","day")-CONVERT(DATEDIF(H2425,NOW(),"y"),"yr","day")))),"")</f>
        <v>2556</v>
      </c>
      <c r="S2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Row],[JABATAN]],tbl_refJabatan,4,FALSE),"yr","day")-CONVERT(DATEDIF(H2425,tglAcuan,"y"),"yr","day"))),(NOW()+(CONVERT(VLOOKUP(Table1[[#This Row],[JABATAN]],tbl_refJabatan,4,FALSE),"yr","day")-CONVERT(DATEDIF(H2425,NOW(),"y"),"yr","day")))),"Usia Salah"),"")</f>
        <v>33295.848911689813</v>
      </c>
      <c r="T2425" s="167" t="str">
        <f ca="1">IF(Table1[[#This Row],[TGL. PENSIUN ( usia )]]&lt;&gt;0,TEXT(Table1[[#This Row],[TGL. PENSIUN ( usia )]],"yyyy"),"")</f>
        <v>1991</v>
      </c>
      <c r="U2425" s="166">
        <f ca="1">IF(AND(Table1[[#This Row],[TGL. PENSIUN (usia)]]&lt;&gt;"",Table1[[#This Row],[TGL. PENSIUN (usia)]]&lt;&gt;"USIA SALAH"),IF(tglAcuan&lt;&gt;0,(INT(CONVERT(VLOOKUP(Table1[[#This Row],[JABATAN]],tbl_refJabatan,4,FALSE),"yr","day")-CONVERT(DATEDIF(H2425,tglAcuan,"y"),"yr","day"))),(INT(CONVERT(VLOOKUP(Table1[[#This Row],[JABATAN]],tbl_refJabatan,4,FALSE),"yr","day")-CONVERT(DATEDIF(H2425,NOW(),"y"),"yr","day")))),"")</f>
        <v>-12054</v>
      </c>
      <c r="V2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Row],[JABATAN]],tbl_refJabatan,6,FALSE),"yr","day")-CONVERT(DATEDIF(H2425,tglAcuan,"y"),"yr","day"))),(NOW()+(CONVERT(VLOOKUP(Table1[[#This Row],[JABATAN]],tbl_refJabatan,6,FALSE),"yr","day")-CONVERT(DATEDIF(H2425,NOW(),"y"),"yr","day")))),"Usia Salah"),"")</f>
        <v>25990.848911689813</v>
      </c>
      <c r="W2425" s="167" t="str">
        <f ca="1">IF(Table1[[#This Row],[TGL.PENSIUN (usia)]]&lt;&gt;0,TEXT(Table1[[#This Row],[TGL.PENSIUN (usia)]],"yyyy"),"")</f>
        <v>1971</v>
      </c>
      <c r="X2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Row],[JABATAN]],tbl_refJabatan,7,FALSE),"yr","day")-CONVERT(DATEDIF(M2425,tglAcuan,"y"),"yr","day"))),(NOW()+(CONVERT(VLOOKUP(Table1[[#This Row],[JABATAN]],tbl_refJabatan,7,FALSE),"yr","day")-CONVERT(DATEDIF(M2425,NOW(),"y"),"yr","day")))),"tgl SK salah"),"")</f>
        <v>61785.348911689813</v>
      </c>
      <c r="Y2425" s="167" t="str">
        <f ca="1">IF(Table1[[#This Row],[TGL. PENSIUN (jabatan)]]&lt;&gt;0,TEXT(Table1[[#This Row],[TGL. PENSIUN (jabatan)]],"yyyy"),"")</f>
        <v>2069</v>
      </c>
      <c r="Z2425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Row],[JABATAN]],tbl_refJabatan,8,FALSE),"yr","day")-CONVERT(DATEDIF(H2425,tglAcuan,"y"),"yr","day"))),(NOW()+(CONVERT(VLOOKUP(Table1[[#This Row],[JABATAN]],tbl_refJabatan,8,FALSE),"yr","day")-CONVERT(DATEDIF(H2425,NOW(),"y"),"yr","day")))),"Usia Salah"),"")</f>
        <v>47905.848911689813</v>
      </c>
      <c r="AA2425" s="167" t="str">
        <f ca="1">IF(Table1[[#This Row],[TGL.PENSIUN (usia )]]&lt;&gt;0,TEXT(Table1[[#This Row],[TGL.PENSIUN (usia )]],"yyyy"),"")</f>
        <v>2031</v>
      </c>
      <c r="AB2425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Row],[JABATAN]],tbl_refJabatan,9,FALSE),"yr","day")-CONVERT(DATEDIF(M2425,tglAcuan,"y"),"yr","day"))),(NOW()+(CONVERT(VLOOKUP(Table1[[#This Row],[JABATAN]],tbl_refJabatan,9,FALSE),"yr","day")-CONVERT(DATEDIF(M2425,NOW(),"y"),"yr","day")))),"tgl SK salah"),"")</f>
        <v>45349.098911689813</v>
      </c>
      <c r="AC2425" s="167" t="str">
        <f ca="1">IF(Table1[[#This Row],[TGL. PENSIUN (jabatan )]]&lt;&gt;0,TEXT(Table1[[#This Row],[TGL. PENSIUN (jabatan )]],"yyyy"),"")</f>
        <v>2024</v>
      </c>
      <c r="AD2425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426" spans="1:30" s="53" customFormat="1" ht="21.75" customHeight="1" x14ac:dyDescent="0.25">
      <c r="A2426" s="43">
        <f t="shared" si="81"/>
        <v>2421</v>
      </c>
      <c r="B2426" s="44" t="s">
        <v>3998</v>
      </c>
      <c r="C2426" s="44" t="s">
        <v>4172</v>
      </c>
      <c r="D2426" s="72" t="s">
        <v>63</v>
      </c>
      <c r="E2426" s="59" t="s">
        <v>4192</v>
      </c>
      <c r="F2426" s="43" t="s">
        <v>41</v>
      </c>
      <c r="G2426" s="46" t="s">
        <v>42</v>
      </c>
      <c r="H2426" s="47">
        <v>24231</v>
      </c>
      <c r="I2426" s="45"/>
      <c r="J2426" s="76"/>
      <c r="K2426" s="90" t="s">
        <v>43</v>
      </c>
      <c r="L2426" s="63" t="s">
        <v>4193</v>
      </c>
      <c r="M2426" s="80">
        <v>39543</v>
      </c>
      <c r="N2426" s="52" t="str">
        <f t="shared" ca="1" si="82"/>
        <v>57 Tahun 9 Bulan 23 hari</v>
      </c>
      <c r="O2426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15 Tahun 10 Bulan 22 Hari </v>
      </c>
      <c r="P2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Row],[JABATAN]],tbl_refJabatan,2,FALSE),"yr","day")-CONVERT(DATEDIF(H2426,tglAcuan,"y"),"yr","day"))),(NOW()+(CONVERT(VLOOKUP(Table1[[#This Row],[JABATAN]],tbl_refJabatan,2,FALSE),"yr","day")-CONVERT(DATEDIF(H2426,NOW(),"y"),"yr","day")))),"Usia Salah"),"")</f>
        <v>46444.848911689813</v>
      </c>
      <c r="Q2426" s="167" t="str">
        <f ca="1">IF(Table1[[#This Row],[TGL. PENSIUN (usia)]]&lt;&gt;0,TEXT(Table1[[#This Row],[TGL. PENSIUN (usia)]],"yyyy"),"")</f>
        <v>2027</v>
      </c>
      <c r="R2426" s="166">
        <f ca="1">IF(AND(Table1[[#This Row],[TGL. PENSIUN (usia)]]&lt;&gt;"",Table1[[#This Row],[TGL. PENSIUN (usia)]]&lt;&gt;"USIA SALAH"),IF(tglAcuan&lt;&gt;0,(INT(CONVERT(VLOOKUP(Table1[[#This Row],[JABATAN]],tbl_refJabatan,2,FALSE),"yr","day")-CONVERT(DATEDIF(H2426,tglAcuan,"y"),"yr","day"))),(INT(CONVERT(VLOOKUP(Table1[[#This Row],[JABATAN]],tbl_refJabatan,2,FALSE),"yr","day")-CONVERT(DATEDIF(H2426,NOW(),"y"),"yr","day")))),"")</f>
        <v>1095</v>
      </c>
      <c r="S2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Row],[JABATAN]],tbl_refJabatan,4,FALSE),"yr","day")-CONVERT(DATEDIF(H2426,tglAcuan,"y"),"yr","day"))),(NOW()+(CONVERT(VLOOKUP(Table1[[#This Row],[JABATAN]],tbl_refJabatan,4,FALSE),"yr","day")-CONVERT(DATEDIF(H2426,NOW(),"y"),"yr","day")))),"Usia Salah"),"")</f>
        <v>31834.848911689813</v>
      </c>
      <c r="T2426" s="167" t="str">
        <f ca="1">IF(Table1[[#This Row],[TGL. PENSIUN ( usia )]]&lt;&gt;0,TEXT(Table1[[#This Row],[TGL. PENSIUN ( usia )]],"yyyy"),"")</f>
        <v>1987</v>
      </c>
      <c r="U2426" s="166">
        <f ca="1">IF(AND(Table1[[#This Row],[TGL. PENSIUN (usia)]]&lt;&gt;"",Table1[[#This Row],[TGL. PENSIUN (usia)]]&lt;&gt;"USIA SALAH"),IF(tglAcuan&lt;&gt;0,(INT(CONVERT(VLOOKUP(Table1[[#This Row],[JABATAN]],tbl_refJabatan,4,FALSE),"yr","day")-CONVERT(DATEDIF(H2426,tglAcuan,"y"),"yr","day"))),(INT(CONVERT(VLOOKUP(Table1[[#This Row],[JABATAN]],tbl_refJabatan,4,FALSE),"yr","day")-CONVERT(DATEDIF(H2426,NOW(),"y"),"yr","day")))),"")</f>
        <v>-13515</v>
      </c>
      <c r="V2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Row],[JABATAN]],tbl_refJabatan,6,FALSE),"yr","day")-CONVERT(DATEDIF(H2426,tglAcuan,"y"),"yr","day"))),(NOW()+(CONVERT(VLOOKUP(Table1[[#This Row],[JABATAN]],tbl_refJabatan,6,FALSE),"yr","day")-CONVERT(DATEDIF(H2426,NOW(),"y"),"yr","day")))),"Usia Salah"),"")</f>
        <v>24529.848911689813</v>
      </c>
      <c r="W2426" s="167" t="str">
        <f ca="1">IF(Table1[[#This Row],[TGL.PENSIUN (usia)]]&lt;&gt;0,TEXT(Table1[[#This Row],[TGL.PENSIUN (usia)]],"yyyy"),"")</f>
        <v>1967</v>
      </c>
      <c r="X2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Row],[JABATAN]],tbl_refJabatan,7,FALSE),"yr","day")-CONVERT(DATEDIF(M2426,tglAcuan,"y"),"yr","day"))),(NOW()+(CONVERT(VLOOKUP(Table1[[#This Row],[JABATAN]],tbl_refJabatan,7,FALSE),"yr","day")-CONVERT(DATEDIF(M2426,NOW(),"y"),"yr","day")))),"tgl SK salah"),"")</f>
        <v>61785.348911689813</v>
      </c>
      <c r="Y2426" s="167" t="str">
        <f ca="1">IF(Table1[[#This Row],[TGL. PENSIUN (jabatan)]]&lt;&gt;0,TEXT(Table1[[#This Row],[TGL. PENSIUN (jabatan)]],"yyyy"),"")</f>
        <v>2069</v>
      </c>
      <c r="Z2426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Row],[JABATAN]],tbl_refJabatan,8,FALSE),"yr","day")-CONVERT(DATEDIF(H2426,tglAcuan,"y"),"yr","day"))),(NOW()+(CONVERT(VLOOKUP(Table1[[#This Row],[JABATAN]],tbl_refJabatan,8,FALSE),"yr","day")-CONVERT(DATEDIF(H2426,NOW(),"y"),"yr","day")))),"Usia Salah"),"")</f>
        <v>46444.848911689813</v>
      </c>
      <c r="AA2426" s="167" t="str">
        <f ca="1">IF(Table1[[#This Row],[TGL.PENSIUN (usia )]]&lt;&gt;0,TEXT(Table1[[#This Row],[TGL.PENSIUN (usia )]],"yyyy"),"")</f>
        <v>2027</v>
      </c>
      <c r="AB2426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Row],[JABATAN]],tbl_refJabatan,9,FALSE),"yr","day")-CONVERT(DATEDIF(M2426,tglAcuan,"y"),"yr","day"))),(NOW()+(CONVERT(VLOOKUP(Table1[[#This Row],[JABATAN]],tbl_refJabatan,9,FALSE),"yr","day")-CONVERT(DATEDIF(M2426,NOW(),"y"),"yr","day")))),"tgl SK salah"),"")</f>
        <v>45349.098911689813</v>
      </c>
      <c r="AC2426" s="167" t="str">
        <f ca="1">IF(Table1[[#This Row],[TGL. PENSIUN (jabatan )]]&lt;&gt;0,TEXT(Table1[[#This Row],[TGL. PENSIUN (jabatan )]],"yyyy"),"")</f>
        <v>2024</v>
      </c>
      <c r="AD2426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PENSIUN</v>
      </c>
    </row>
    <row r="2427" spans="1:30" s="53" customFormat="1" ht="21.75" customHeight="1" x14ac:dyDescent="0.25">
      <c r="A2427" s="43">
        <f t="shared" si="81"/>
        <v>2422</v>
      </c>
      <c r="B2427" s="44" t="s">
        <v>3998</v>
      </c>
      <c r="C2427" s="44" t="s">
        <v>4172</v>
      </c>
      <c r="D2427" s="72" t="s">
        <v>63</v>
      </c>
      <c r="E2427" s="59" t="s">
        <v>4194</v>
      </c>
      <c r="F2427" s="43" t="s">
        <v>41</v>
      </c>
      <c r="G2427" s="46" t="s">
        <v>42</v>
      </c>
      <c r="H2427" s="47">
        <v>29687</v>
      </c>
      <c r="I2427" s="45"/>
      <c r="J2427" s="76"/>
      <c r="K2427" s="90" t="s">
        <v>43</v>
      </c>
      <c r="L2427" s="63" t="s">
        <v>4195</v>
      </c>
      <c r="M2427" s="80">
        <v>41233</v>
      </c>
      <c r="N2427" s="52" t="str">
        <f t="shared" ca="1" si="82"/>
        <v>42 Tahun 10 Bulan 16 hari</v>
      </c>
      <c r="O2427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11 Tahun 3 Bulan 7 Hari </v>
      </c>
      <c r="P2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Row],[JABATAN]],tbl_refJabatan,2,FALSE),"yr","day")-CONVERT(DATEDIF(H2427,tglAcuan,"y"),"yr","day"))),(NOW()+(CONVERT(VLOOKUP(Table1[[#This Row],[JABATAN]],tbl_refJabatan,2,FALSE),"yr","day")-CONVERT(DATEDIF(H2427,NOW(),"y"),"yr","day")))),"Usia Salah"),"")</f>
        <v>51923.598911689813</v>
      </c>
      <c r="Q2427" s="167" t="str">
        <f ca="1">IF(Table1[[#This Row],[TGL. PENSIUN (usia)]]&lt;&gt;0,TEXT(Table1[[#This Row],[TGL. PENSIUN (usia)]],"yyyy"),"")</f>
        <v>2042</v>
      </c>
      <c r="R2427" s="166">
        <f ca="1">IF(AND(Table1[[#This Row],[TGL. PENSIUN (usia)]]&lt;&gt;"",Table1[[#This Row],[TGL. PENSIUN (usia)]]&lt;&gt;"USIA SALAH"),IF(tglAcuan&lt;&gt;0,(INT(CONVERT(VLOOKUP(Table1[[#This Row],[JABATAN]],tbl_refJabatan,2,FALSE),"yr","day")-CONVERT(DATEDIF(H2427,tglAcuan,"y"),"yr","day"))),(INT(CONVERT(VLOOKUP(Table1[[#This Row],[JABATAN]],tbl_refJabatan,2,FALSE),"yr","day")-CONVERT(DATEDIF(H2427,NOW(),"y"),"yr","day")))),"")</f>
        <v>6574</v>
      </c>
      <c r="S2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Row],[JABATAN]],tbl_refJabatan,4,FALSE),"yr","day")-CONVERT(DATEDIF(H2427,tglAcuan,"y"),"yr","day"))),(NOW()+(CONVERT(VLOOKUP(Table1[[#This Row],[JABATAN]],tbl_refJabatan,4,FALSE),"yr","day")-CONVERT(DATEDIF(H2427,NOW(),"y"),"yr","day")))),"Usia Salah"),"")</f>
        <v>37313.598911689813</v>
      </c>
      <c r="T2427" s="167" t="str">
        <f ca="1">IF(Table1[[#This Row],[TGL. PENSIUN ( usia )]]&lt;&gt;0,TEXT(Table1[[#This Row],[TGL. PENSIUN ( usia )]],"yyyy"),"")</f>
        <v>2002</v>
      </c>
      <c r="U2427" s="166">
        <f ca="1">IF(AND(Table1[[#This Row],[TGL. PENSIUN (usia)]]&lt;&gt;"",Table1[[#This Row],[TGL. PENSIUN (usia)]]&lt;&gt;"USIA SALAH"),IF(tglAcuan&lt;&gt;0,(INT(CONVERT(VLOOKUP(Table1[[#This Row],[JABATAN]],tbl_refJabatan,4,FALSE),"yr","day")-CONVERT(DATEDIF(H2427,tglAcuan,"y"),"yr","day"))),(INT(CONVERT(VLOOKUP(Table1[[#This Row],[JABATAN]],tbl_refJabatan,4,FALSE),"yr","day")-CONVERT(DATEDIF(H2427,NOW(),"y"),"yr","day")))),"")</f>
        <v>-8036</v>
      </c>
      <c r="V2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Row],[JABATAN]],tbl_refJabatan,6,FALSE),"yr","day")-CONVERT(DATEDIF(H2427,tglAcuan,"y"),"yr","day"))),(NOW()+(CONVERT(VLOOKUP(Table1[[#This Row],[JABATAN]],tbl_refJabatan,6,FALSE),"yr","day")-CONVERT(DATEDIF(H2427,NOW(),"y"),"yr","day")))),"Usia Salah"),"")</f>
        <v>30008.598911689813</v>
      </c>
      <c r="W2427" s="167" t="str">
        <f ca="1">IF(Table1[[#This Row],[TGL.PENSIUN (usia)]]&lt;&gt;0,TEXT(Table1[[#This Row],[TGL.PENSIUN (usia)]],"yyyy"),"")</f>
        <v>1982</v>
      </c>
      <c r="X2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Row],[JABATAN]],tbl_refJabatan,7,FALSE),"yr","day")-CONVERT(DATEDIF(M2427,tglAcuan,"y"),"yr","day"))),(NOW()+(CONVERT(VLOOKUP(Table1[[#This Row],[JABATAN]],tbl_refJabatan,7,FALSE),"yr","day")-CONVERT(DATEDIF(M2427,NOW(),"y"),"yr","day")))),"tgl SK salah"),"")</f>
        <v>63246.348911689813</v>
      </c>
      <c r="Y2427" s="167" t="str">
        <f ca="1">IF(Table1[[#This Row],[TGL. PENSIUN (jabatan)]]&lt;&gt;0,TEXT(Table1[[#This Row],[TGL. PENSIUN (jabatan)]],"yyyy"),"")</f>
        <v>2073</v>
      </c>
      <c r="Z2427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Row],[JABATAN]],tbl_refJabatan,8,FALSE),"yr","day")-CONVERT(DATEDIF(H2427,tglAcuan,"y"),"yr","day"))),(NOW()+(CONVERT(VLOOKUP(Table1[[#This Row],[JABATAN]],tbl_refJabatan,8,FALSE),"yr","day")-CONVERT(DATEDIF(H2427,NOW(),"y"),"yr","day")))),"Usia Salah"),"")</f>
        <v>51923.598911689813</v>
      </c>
      <c r="AA2427" s="167" t="str">
        <f ca="1">IF(Table1[[#This Row],[TGL.PENSIUN (usia )]]&lt;&gt;0,TEXT(Table1[[#This Row],[TGL.PENSIUN (usia )]],"yyyy"),"")</f>
        <v>2042</v>
      </c>
      <c r="AB2427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Row],[JABATAN]],tbl_refJabatan,9,FALSE),"yr","day")-CONVERT(DATEDIF(M2427,tglAcuan,"y"),"yr","day"))),(NOW()+(CONVERT(VLOOKUP(Table1[[#This Row],[JABATAN]],tbl_refJabatan,9,FALSE),"yr","day")-CONVERT(DATEDIF(M2427,NOW(),"y"),"yr","day")))),"tgl SK salah"),"")</f>
        <v>46810.098911689813</v>
      </c>
      <c r="AC2427" s="167" t="str">
        <f ca="1">IF(Table1[[#This Row],[TGL. PENSIUN (jabatan )]]&lt;&gt;0,TEXT(Table1[[#This Row],[TGL. PENSIUN (jabatan )]],"yyyy"),"")</f>
        <v>2028</v>
      </c>
      <c r="AD2427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8" spans="1:30" s="53" customFormat="1" ht="21.75" customHeight="1" x14ac:dyDescent="0.25">
      <c r="A2428" s="43">
        <f t="shared" si="81"/>
        <v>2423</v>
      </c>
      <c r="B2428" s="44" t="s">
        <v>3998</v>
      </c>
      <c r="C2428" s="44" t="s">
        <v>4172</v>
      </c>
      <c r="D2428" s="72" t="s">
        <v>63</v>
      </c>
      <c r="E2428" s="59" t="s">
        <v>4196</v>
      </c>
      <c r="F2428" s="43" t="s">
        <v>41</v>
      </c>
      <c r="G2428" s="46" t="s">
        <v>42</v>
      </c>
      <c r="H2428" s="47">
        <v>30106</v>
      </c>
      <c r="I2428" s="45"/>
      <c r="J2428" s="76"/>
      <c r="K2428" s="90" t="s">
        <v>43</v>
      </c>
      <c r="L2428" s="63" t="s">
        <v>4197</v>
      </c>
      <c r="M2428" s="80">
        <v>41973</v>
      </c>
      <c r="N2428" s="52" t="str">
        <f t="shared" ca="1" si="82"/>
        <v>41 Tahun 8 Bulan 23 hari</v>
      </c>
      <c r="O2428" s="166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 xml:space="preserve">9 Tahun 2 Bulan 28 Hari </v>
      </c>
      <c r="P2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Row],[JABATAN]],tbl_refJabatan,2,FALSE),"yr","day")-CONVERT(DATEDIF(H2428,tglAcuan,"y"),"yr","day"))),(NOW()+(CONVERT(VLOOKUP(Table1[[#This Row],[JABATAN]],tbl_refJabatan,2,FALSE),"yr","day")-CONVERT(DATEDIF(H2428,NOW(),"y"),"yr","day")))),"Usia Salah"),"")</f>
        <v>52288.848911689813</v>
      </c>
      <c r="Q2428" s="167" t="str">
        <f ca="1">IF(Table1[[#This Row],[TGL. PENSIUN (usia)]]&lt;&gt;0,TEXT(Table1[[#This Row],[TGL. PENSIUN (usia)]],"yyyy"),"")</f>
        <v>2043</v>
      </c>
      <c r="R2428" s="166">
        <f ca="1">IF(AND(Table1[[#This Row],[TGL. PENSIUN (usia)]]&lt;&gt;"",Table1[[#This Row],[TGL. PENSIUN (usia)]]&lt;&gt;"USIA SALAH"),IF(tglAcuan&lt;&gt;0,(INT(CONVERT(VLOOKUP(Table1[[#This Row],[JABATAN]],tbl_refJabatan,2,FALSE),"yr","day")-CONVERT(DATEDIF(H2428,tglAcuan,"y"),"yr","day"))),(INT(CONVERT(VLOOKUP(Table1[[#This Row],[JABATAN]],tbl_refJabatan,2,FALSE),"yr","day")-CONVERT(DATEDIF(H2428,NOW(),"y"),"yr","day")))),"")</f>
        <v>6939</v>
      </c>
      <c r="S2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Row],[JABATAN]],tbl_refJabatan,4,FALSE),"yr","day")-CONVERT(DATEDIF(H2428,tglAcuan,"y"),"yr","day"))),(NOW()+(CONVERT(VLOOKUP(Table1[[#This Row],[JABATAN]],tbl_refJabatan,4,FALSE),"yr","day")-CONVERT(DATEDIF(H2428,NOW(),"y"),"yr","day")))),"Usia Salah"),"")</f>
        <v>37678.848911689813</v>
      </c>
      <c r="T2428" s="167" t="str">
        <f ca="1">IF(Table1[[#This Row],[TGL. PENSIUN ( usia )]]&lt;&gt;0,TEXT(Table1[[#This Row],[TGL. PENSIUN ( usia )]],"yyyy"),"")</f>
        <v>2003</v>
      </c>
      <c r="U2428" s="166">
        <f ca="1">IF(AND(Table1[[#This Row],[TGL. PENSIUN (usia)]]&lt;&gt;"",Table1[[#This Row],[TGL. PENSIUN (usia)]]&lt;&gt;"USIA SALAH"),IF(tglAcuan&lt;&gt;0,(INT(CONVERT(VLOOKUP(Table1[[#This Row],[JABATAN]],tbl_refJabatan,4,FALSE),"yr","day")-CONVERT(DATEDIF(H2428,tglAcuan,"y"),"yr","day"))),(INT(CONVERT(VLOOKUP(Table1[[#This Row],[JABATAN]],tbl_refJabatan,4,FALSE),"yr","day")-CONVERT(DATEDIF(H2428,NOW(),"y"),"yr","day")))),"")</f>
        <v>-7671</v>
      </c>
      <c r="V2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Row],[JABATAN]],tbl_refJabatan,6,FALSE),"yr","day")-CONVERT(DATEDIF(H2428,tglAcuan,"y"),"yr","day"))),(NOW()+(CONVERT(VLOOKUP(Table1[[#This Row],[JABATAN]],tbl_refJabatan,6,FALSE),"yr","day")-CONVERT(DATEDIF(H2428,NOW(),"y"),"yr","day")))),"Usia Salah"),"")</f>
        <v>30373.848911689813</v>
      </c>
      <c r="W2428" s="167" t="str">
        <f ca="1">IF(Table1[[#This Row],[TGL.PENSIUN (usia)]]&lt;&gt;0,TEXT(Table1[[#This Row],[TGL.PENSIUN (usia)]],"yyyy"),"")</f>
        <v>1983</v>
      </c>
      <c r="X2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Row],[JABATAN]],tbl_refJabatan,7,FALSE),"yr","day")-CONVERT(DATEDIF(M2428,tglAcuan,"y"),"yr","day"))),(NOW()+(CONVERT(VLOOKUP(Table1[[#This Row],[JABATAN]],tbl_refJabatan,7,FALSE),"yr","day")-CONVERT(DATEDIF(M2428,NOW(),"y"),"yr","day")))),"tgl SK salah"),"")</f>
        <v>63976.848911689813</v>
      </c>
      <c r="Y2428" s="167" t="str">
        <f ca="1">IF(Table1[[#This Row],[TGL. PENSIUN (jabatan)]]&lt;&gt;0,TEXT(Table1[[#This Row],[TGL. PENSIUN (jabatan)]],"yyyy"),"")</f>
        <v>2075</v>
      </c>
      <c r="Z2428" s="167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Row],[JABATAN]],tbl_refJabatan,8,FALSE),"yr","day")-CONVERT(DATEDIF(H2428,tglAcuan,"y"),"yr","day"))),(NOW()+(CONVERT(VLOOKUP(Table1[[#This Row],[JABATAN]],tbl_refJabatan,8,FALSE),"yr","day")-CONVERT(DATEDIF(H2428,NOW(),"y"),"yr","day")))),"Usia Salah"),"")</f>
        <v>52288.848911689813</v>
      </c>
      <c r="AA2428" s="167" t="str">
        <f ca="1">IF(Table1[[#This Row],[TGL.PENSIUN (usia )]]&lt;&gt;0,TEXT(Table1[[#This Row],[TGL.PENSIUN (usia )]],"yyyy"),"")</f>
        <v>2043</v>
      </c>
      <c r="AB2428" s="167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Row],[JABATAN]],tbl_refJabatan,9,FALSE),"yr","day")-CONVERT(DATEDIF(M2428,tglAcuan,"y"),"yr","day"))),(NOW()+(CONVERT(VLOOKUP(Table1[[#This Row],[JABATAN]],tbl_refJabatan,9,FALSE),"yr","day")-CONVERT(DATEDIF(M2428,NOW(),"y"),"yr","day")))),"tgl SK salah"),"")</f>
        <v>47540.598911689813</v>
      </c>
      <c r="AC2428" s="167" t="str">
        <f ca="1">IF(Table1[[#This Row],[TGL. PENSIUN (jabatan )]]&lt;&gt;0,TEXT(Table1[[#This Row],[TGL. PENSIUN (jabatan )]],"yyyy"),"")</f>
        <v>2030</v>
      </c>
      <c r="AD2428" s="249" t="str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/>
      </c>
    </row>
    <row r="2429" spans="1:30" s="53" customFormat="1" ht="21.75" customHeight="1" x14ac:dyDescent="0.25">
      <c r="A2429" s="43"/>
      <c r="B2429" s="44"/>
      <c r="C2429" s="44"/>
      <c r="D2429" s="72"/>
      <c r="E2429" s="72"/>
      <c r="F2429" s="43"/>
      <c r="G2429" s="46"/>
      <c r="H2429" s="47"/>
      <c r="I2429" s="45"/>
      <c r="J2429" s="76"/>
      <c r="K2429" s="74"/>
      <c r="L2429" s="74"/>
      <c r="M2429" s="79"/>
      <c r="N2429" s="132"/>
      <c r="O2429" s="166"/>
      <c r="P2429" s="167"/>
      <c r="Q2429" s="167"/>
      <c r="R2429" s="166"/>
      <c r="S2429" s="168"/>
      <c r="T2429" s="167"/>
      <c r="U2429" s="166"/>
      <c r="V2429" s="167"/>
      <c r="W2429" s="167"/>
      <c r="X2429" s="167"/>
      <c r="Y2429" s="167"/>
      <c r="Z2429" s="167"/>
      <c r="AA2429" s="167"/>
      <c r="AB2429" s="167"/>
      <c r="AC2429" s="167"/>
      <c r="AD2429" s="249"/>
    </row>
    <row r="2430" spans="1:30" ht="15" x14ac:dyDescent="0.25">
      <c r="A2430" s="28"/>
      <c r="B2430" s="29"/>
      <c r="C2430" s="29"/>
      <c r="D2430" s="33"/>
      <c r="E2430" s="33"/>
      <c r="F2430" s="28"/>
      <c r="G2430" s="31"/>
      <c r="H2430" s="32"/>
      <c r="I2430" s="30"/>
      <c r="J2430" s="35"/>
      <c r="K2430" s="34"/>
      <c r="L2430" s="34"/>
      <c r="M2430" s="36"/>
      <c r="N2430" s="37"/>
      <c r="O2430" s="39" t="str">
        <f ca="1">IFERROR(IF(Table1[[#This Row],[TGL SK]]&lt;&gt;0,IF(tglAcuan&lt;&gt;0,DATEDIF(Table1[[#This Row],[TGL SK]],tglAcuan,"Y")&amp;" Tahun "&amp;DATEDIF(Table1[[#This Row],[TGL SK]],tglAcuan,"Ym")&amp;" Bulan "&amp;DATEDIF(Table1[[#This Row],[TGL SK]],tglAcuan,"MD")&amp;" Hari ",DATEDIF(Table1[[#This Row],[TGL SK]],NOW(),"Y")&amp;" Tahun "&amp;DATEDIF(Table1[[#This Row],[TGL SK]],NOW(),"Ym")&amp;" Bulan "&amp;DATEDIF(Table1[[#This Row],[TGL SK]],NOW(),"MD")&amp;" Hari "),"tgl sk salah/ null"),"tgl sk salah")</f>
        <v>tgl sk salah/ null</v>
      </c>
      <c r="P2430" s="40">
        <f>Table1[[#This Row],[TGL SK]]+(60*365)</f>
        <v>21900</v>
      </c>
      <c r="Q2430" s="40" t="str">
        <f>IF(Table1[[#This Row],[TGL. PENSIUN (usia)]]&lt;&gt;0,TEXT(Table1[[#This Row],[TGL. PENSIUN (usia)]],"yyyy"),"")</f>
        <v>1959</v>
      </c>
      <c r="R2430" s="39" t="e">
        <f ca="1">IF(tglAcuan&lt;&gt;0,(INT(CONVERT(VLOOKUP(Table1[[#This Row],[JABATAN]],tbl_refJabatan,2,FALSE),"yr","day")-CONVERT(DATEDIF(H2430,tglAcuan,"y"),"yr","day"))),(INT(CONVERT(VLOOKUP(Table1[[#This Row],[JABATAN]],tbl_refJabatan,2,FALSE),"yr","day")-CONVERT(DATEDIF(H2430,NOW(),"y"),"yr","day"))))</f>
        <v>#N/A</v>
      </c>
      <c r="S2430" s="41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Row],[JABATAN]],tbl_refJabatan,4,FALSE),"yr","day")-CONVERT(DATEDIF(H2430,tglAcuan,"y"),"yr","day"))),(NOW()+(CONVERT(VLOOKUP(Table1[[#This Row],[JABATAN]],tbl_refJabatan,4,FALSE),"yr","day")-CONVERT(DATEDIF(H2430,NOW(),"y"),"yr","day")))),"Usia Salah"),"")</f>
        <v>#N/A</v>
      </c>
      <c r="T2430" s="40" t="e">
        <f ca="1">IF(Table1[[#This Row],[TGL. PENSIUN ( usia )]]&lt;&gt;0,TEXT(Table1[[#This Row],[TGL. PENSIUN ( usia )]],"yyyy"),"")</f>
        <v>#N/A</v>
      </c>
      <c r="U2430" s="39" t="e">
        <f ca="1">IF(AND(Table1[[#This Row],[TGL. PENSIUN (usia)]]&lt;&gt;"",Table1[[#This Row],[TGL. PENSIUN (usia)]]&lt;&gt;"USIA SALAH"),IF(tglAcuan&lt;&gt;0,(INT(CONVERT(VLOOKUP(Table1[[#This Row],[JABATAN]],tbl_refJabatan,4,FALSE),"yr","day")-CONVERT(DATEDIF(H2430,tglAcuan,"y"),"yr","day"))),(INT(CONVERT(VLOOKUP(Table1[[#This Row],[JABATAN]],tbl_refJabatan,4,FALSE),"yr","day")-CONVERT(DATEDIF(H2430,NOW(),"y"),"yr","day")))),"")</f>
        <v>#N/A</v>
      </c>
      <c r="V2430" s="40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Row],[JABATAN]],tbl_refJabatan,6,FALSE),"yr","day")-CONVERT(DATEDIF(H2430,tglAcuan,"y"),"yr","day"))),(NOW()+(CONVERT(VLOOKUP(Table1[[#This Row],[JABATAN]],tbl_refJabatan,6,FALSE),"yr","day")-CONVERT(DATEDIF(H2430,NOW(),"y"),"yr","day")))),"Usia Salah"),"")</f>
        <v>#N/A</v>
      </c>
      <c r="W2430" s="40" t="e">
        <f ca="1">IF(Table1[[#This Row],[TGL.PENSIUN (usia)]]&lt;&gt;0,TEXT(Table1[[#This Row],[TGL.PENSIUN (usia)]],"yyyy"),"")</f>
        <v>#N/A</v>
      </c>
      <c r="X2430" s="40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Row],[JABATAN]],tbl_refJabatan,7,FALSE),"yr","day")-CONVERT(DATEDIF(M2430,tglAcuan,"y"),"yr","day"))),(NOW()+(CONVERT(VLOOKUP(Table1[[#This Row],[JABATAN]],tbl_refJabatan,7,FALSE),"yr","day")-CONVERT(DATEDIF(M2430,NOW(),"y"),"yr","day")))),"tgl SK salah"),"")</f>
        <v>tgl SK salah</v>
      </c>
      <c r="Y2430" s="40" t="str">
        <f ca="1">IF(Table1[[#This Row],[TGL. PENSIUN (jabatan)]]&lt;&gt;0,TEXT(Table1[[#This Row],[TGL. PENSIUN (jabatan)]],"yyyy"),"")</f>
        <v>tgl SK salah</v>
      </c>
      <c r="Z2430" s="40" t="e">
        <f ca="1">IF(AND(Table1[[#This Row],[JABATAN]]&lt;&gt;"KADES",Table1[[#This Row],[JABATAN]]&lt;&gt;"SEKDES"),IF(AND(Table1[[#This Row],[USIA SAAT INI]]&lt;&gt;"tgl lahir salah",Table1[[#This Row],[USIA SAAT INI]]&lt;&gt;"tgl lahir salah/ null"),IF(tglAcuan&lt;&gt;0,(tglAcuan+(CONVERT(VLOOKUP(Table1[[#This Row],[JABATAN]],tbl_refJabatan,8,FALSE),"yr","day")-CONVERT(DATEDIF(H2430,tglAcuan,"y"),"yr","day"))),(NOW()+(CONVERT(VLOOKUP(Table1[[#This Row],[JABATAN]],tbl_refJabatan,8,FALSE),"yr","day")-CONVERT(DATEDIF(H2430,NOW(),"y"),"yr","day")))),"Usia Salah"),"")</f>
        <v>#N/A</v>
      </c>
      <c r="AA2430" s="40" t="e">
        <f ca="1">IF(Table1[[#This Row],[TGL.PENSIUN (usia )]]&lt;&gt;0,TEXT(Table1[[#This Row],[TGL.PENSIUN (usia )]],"yyyy"),"")</f>
        <v>#N/A</v>
      </c>
      <c r="AB2430" s="40" t="str">
        <f ca="1">IF(AND(Table1[[#This Row],[JABATAN]]&lt;&gt;"KADES",Table1[[#This Row],[JABATAN]]&lt;&gt;"SEKDES"),IF(AND(Table1[[#This Row],[MASA JABATAN SAAT INI]]&lt;&gt;"tgl SK salah",Table1[[#This Row],[MASA JABATAN SAAT INI]]&lt;&gt;"tgl SK salah/ null"),IF(tglAcuan&lt;&gt;0,(tglAcuan+(CONVERT(VLOOKUP(Table1[[#This Row],[JABATAN]],tbl_refJabatan,9,FALSE),"yr","day")-CONVERT(DATEDIF(M2430,tglAcuan,"y"),"yr","day"))),(NOW()+(CONVERT(VLOOKUP(Table1[[#This Row],[JABATAN]],tbl_refJabatan,9,FALSE),"yr","day")-CONVERT(DATEDIF(M2430,NOW(),"y"),"yr","day")))),"tgl SK salah"),"")</f>
        <v>tgl SK salah</v>
      </c>
      <c r="AC2430" s="40" t="str">
        <f ca="1">IF(Table1[[#This Row],[TGL. PENSIUN (jabatan )]]&lt;&gt;0,TEXT(Table1[[#This Row],[TGL. PENSIUN (jabatan )]],"yyyy"),"")</f>
        <v>tgl SK salah</v>
      </c>
      <c r="AD2430" s="282" t="e">
        <f ca="1">IF(OR(Table1[[#This Row],[Column2]]=TEXT(tglAcuan,"YYYY"),Table1[[#This Row],[Column3]]=TEXT(tglAcuan,"YYYY"),Table1[[#This Row],[Column4]]=TEXT(tglAcuan,"YYYY"),Table1[[#This Row],[Column5]]=TEXT(tglAcuan,"YYYY"),Table1[[#This Row],[Column6]]=TEXT(tglAcuan,"YYYY"),Table1[[#This Row],[Column7]]=TEXT(tglAcuan,"YYYY")),"PENSIUN","")</f>
        <v>#N/A</v>
      </c>
    </row>
    <row r="2436" spans="5:5" ht="16.5" thickBot="1" x14ac:dyDescent="0.3">
      <c r="E2436" s="42" t="s">
        <v>3841</v>
      </c>
    </row>
  </sheetData>
  <mergeCells count="5">
    <mergeCell ref="L3:L4"/>
    <mergeCell ref="P4:R4"/>
    <mergeCell ref="S4:U4"/>
    <mergeCell ref="V4:X4"/>
    <mergeCell ref="Z4:AB4"/>
  </mergeCells>
  <conditionalFormatting sqref="L853:L859">
    <cfRule type="containsBlanks" dxfId="43" priority="1" stopIfTrue="1">
      <formula>LEN(TRIM(L853))=0</formula>
    </cfRule>
  </conditionalFormatting>
  <conditionalFormatting sqref="L861:L863 L865:L871">
    <cfRule type="containsBlanks" dxfId="42" priority="2" stopIfTrue="1">
      <formula>LEN(TRIM(L861))=0</formula>
    </cfRule>
  </conditionalFormatting>
  <conditionalFormatting sqref="N6:N2428">
    <cfRule type="cellIs" dxfId="41" priority="11" operator="equal">
      <formula>"tgl lahir salah"</formula>
    </cfRule>
    <cfRule type="cellIs" dxfId="40" priority="12" operator="equal">
      <formula>"tgl lahir salah/ null"</formula>
    </cfRule>
  </conditionalFormatting>
  <conditionalFormatting sqref="O6:O2428">
    <cfRule type="cellIs" dxfId="39" priority="6" operator="equal">
      <formula>"tgl sk salah"</formula>
    </cfRule>
    <cfRule type="cellIs" dxfId="38" priority="7" operator="equal">
      <formula>"tgl sk salah/ null"</formula>
    </cfRule>
  </conditionalFormatting>
  <conditionalFormatting sqref="P6:Q2428 S6:T2428">
    <cfRule type="cellIs" dxfId="37" priority="5" operator="equal">
      <formula>"USIA SALAH"</formula>
    </cfRule>
  </conditionalFormatting>
  <conditionalFormatting sqref="V6:W2428">
    <cfRule type="cellIs" dxfId="36" priority="8" operator="equal">
      <formula>"tgl lahir salah"</formula>
    </cfRule>
    <cfRule type="cellIs" dxfId="35" priority="9" operator="equal">
      <formula>"tgl lahir salah/ null"</formula>
    </cfRule>
  </conditionalFormatting>
  <conditionalFormatting sqref="X6:Y2428 AB1606:AC2428">
    <cfRule type="cellIs" dxfId="34" priority="4" operator="equal">
      <formula>"tgl SK salah"</formula>
    </cfRule>
  </conditionalFormatting>
  <conditionalFormatting sqref="Z6:AA2428">
    <cfRule type="cellIs" dxfId="33" priority="3" operator="equal">
      <formula>"Usia Salah"</formula>
    </cfRule>
  </conditionalFormatting>
  <conditionalFormatting sqref="AB1605">
    <cfRule type="cellIs" dxfId="32" priority="13" operator="equal">
      <formula>"tgl SK salah"</formula>
    </cfRule>
  </conditionalFormatting>
  <conditionalFormatting sqref="AB6:AC1604">
    <cfRule type="cellIs" dxfId="31" priority="10" operator="equal">
      <formula>"tgl SK salah"</formula>
    </cfRule>
  </conditionalFormatting>
  <conditionalFormatting sqref="AC1605">
    <cfRule type="cellIs" dxfId="30" priority="14" operator="equal">
      <formula>"tgl SK salah"</formula>
    </cfRule>
  </conditionalFormatting>
  <dataValidations count="3">
    <dataValidation type="list" showInputMessage="1" showErrorMessage="1" error="Nama Jabatan" prompt="Nama Jabatan" sqref="D6:D2430" xr:uid="{27FF5DA9-CFB4-405A-A7BB-EC445D9F5647}">
      <formula1>NmJabatan</formula1>
    </dataValidation>
    <dataValidation allowBlank="1" showInputMessage="1" showErrorMessage="1" error="isi tgl manual = sesuai tgl manual_x000a_kosong = akan diisi  seusi tgl system komputer" prompt="isi tgl manual = sesuai tgl manual_x000a_kosong = akan diisi  seusi tgl system komputer" sqref="M4" xr:uid="{A278EE2B-BEB7-4578-881F-3FF16A504A24}"/>
    <dataValidation allowBlank="1" showInputMessage="1" showErrorMessage="1" error="Khusus Kasun" prompt="Khusus Kasun" sqref="K729:K768" xr:uid="{8F808017-1E86-411E-995D-5DFA5E30E60D}"/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tglAcuan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joko purnomo</dc:creator>
  <cp:lastModifiedBy>joko purnomo</cp:lastModifiedBy>
  <dcterms:created xsi:type="dcterms:W3CDTF">2024-02-26T19:17:23Z</dcterms:created>
  <dcterms:modified xsi:type="dcterms:W3CDTF">2024-02-26T19:25:16Z</dcterms:modified>
</cp:coreProperties>
</file>